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yWork\Shabina\Excel\Vietnam\Dataset\"/>
    </mc:Choice>
  </mc:AlternateContent>
  <xr:revisionPtr revIDLastSave="0" documentId="13_ncr:1_{4313C304-CAA9-45B7-A00A-6A856F615445}" xr6:coauthVersionLast="46" xr6:coauthVersionMax="46" xr10:uidLastSave="{00000000-0000-0000-0000-000000000000}"/>
  <bookViews>
    <workbookView xWindow="-120" yWindow="-120" windowWidth="29040" windowHeight="15840" tabRatio="792" activeTab="2" xr2:uid="{00000000-000D-0000-FFFF-FFFF00000000}"/>
  </bookViews>
  <sheets>
    <sheet name="Desired Output" sheetId="6" r:id="rId1"/>
    <sheet name="2019 Details" sheetId="2" r:id="rId2"/>
    <sheet name="2020 Details" sheetId="8" r:id="rId3"/>
    <sheet name="Store Location Reference" sheetId="7" r:id="rId4"/>
    <sheet name="Type Reference" sheetId="10" r:id="rId5"/>
  </sheets>
  <definedNames>
    <definedName name="_xlnm._FilterDatabase" localSheetId="1" hidden="1">'2019 Details'!$A$1:$JV$222</definedName>
    <definedName name="_xlnm._FilterDatabase" localSheetId="3" hidden="1">'Store Location Reference'!$A$1:$F$347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4713" i="6" l="1"/>
  <c r="Q4713" i="6"/>
  <c r="T4712" i="6"/>
  <c r="Q4712" i="6"/>
  <c r="T4711" i="6"/>
  <c r="Q4711" i="6"/>
  <c r="T4710" i="6"/>
  <c r="Q4710" i="6"/>
  <c r="T4709" i="6"/>
  <c r="Q4709" i="6"/>
  <c r="T4708" i="6"/>
  <c r="Q4708" i="6"/>
  <c r="T4707" i="6"/>
  <c r="Q4707" i="6"/>
  <c r="T4706" i="6"/>
  <c r="Q4706" i="6"/>
  <c r="T4705" i="6"/>
  <c r="Q4705" i="6"/>
  <c r="T4704" i="6"/>
  <c r="Q4704" i="6"/>
  <c r="T4703" i="6"/>
  <c r="Q4703" i="6"/>
  <c r="T4702" i="6"/>
  <c r="Q4702" i="6"/>
  <c r="T4701" i="6"/>
  <c r="Q4701" i="6"/>
  <c r="T4700" i="6"/>
  <c r="Q4700" i="6"/>
  <c r="T4699" i="6"/>
  <c r="Q4699" i="6"/>
  <c r="T4698" i="6"/>
  <c r="Q4698" i="6"/>
  <c r="T4697" i="6"/>
  <c r="Q4697" i="6"/>
  <c r="T4696" i="6"/>
  <c r="Q4696" i="6"/>
  <c r="T4695" i="6"/>
  <c r="Q4695" i="6"/>
  <c r="T4694" i="6"/>
  <c r="Q4694" i="6"/>
  <c r="T4693" i="6"/>
  <c r="Q4693" i="6"/>
  <c r="T4692" i="6"/>
  <c r="Q4692" i="6"/>
  <c r="T4691" i="6"/>
  <c r="Q4691" i="6"/>
  <c r="T4690" i="6"/>
  <c r="Q4690" i="6"/>
  <c r="T4689" i="6"/>
  <c r="Q4689" i="6"/>
  <c r="T4688" i="6"/>
  <c r="Q4688" i="6"/>
  <c r="T4687" i="6"/>
  <c r="Q4687" i="6"/>
  <c r="T4686" i="6"/>
  <c r="Q4686" i="6"/>
  <c r="T4685" i="6"/>
  <c r="Q4685" i="6"/>
  <c r="T4684" i="6"/>
  <c r="Q4684" i="6"/>
  <c r="T4683" i="6"/>
  <c r="Q4683" i="6"/>
  <c r="T4682" i="6"/>
  <c r="Q4682" i="6"/>
  <c r="T4681" i="6"/>
  <c r="Q4681" i="6"/>
  <c r="T4680" i="6"/>
  <c r="Q4680" i="6"/>
  <c r="T4679" i="6"/>
  <c r="Q4679" i="6"/>
  <c r="T4678" i="6"/>
  <c r="Q4678" i="6"/>
  <c r="T4677" i="6"/>
  <c r="Q4677" i="6"/>
  <c r="T4676" i="6"/>
  <c r="Q4676" i="6"/>
  <c r="T4675" i="6"/>
  <c r="Q4675" i="6"/>
  <c r="T4674" i="6"/>
  <c r="Q4674" i="6"/>
  <c r="T4673" i="6"/>
  <c r="Q4673" i="6"/>
  <c r="T4672" i="6"/>
  <c r="Q4672" i="6"/>
  <c r="T4671" i="6"/>
  <c r="Q4671" i="6"/>
  <c r="T4670" i="6"/>
  <c r="Q4670" i="6"/>
  <c r="T4669" i="6"/>
  <c r="Q4669" i="6"/>
  <c r="T4668" i="6"/>
  <c r="Q4668" i="6"/>
  <c r="T4667" i="6"/>
  <c r="Q4667" i="6"/>
  <c r="T4666" i="6"/>
  <c r="Q4666" i="6"/>
  <c r="T4665" i="6"/>
  <c r="Q4665" i="6"/>
  <c r="T4664" i="6"/>
  <c r="Q4664" i="6"/>
  <c r="T4663" i="6"/>
  <c r="Q4663" i="6"/>
  <c r="T4662" i="6"/>
  <c r="Q4662" i="6"/>
  <c r="T4661" i="6"/>
  <c r="Q4661" i="6"/>
  <c r="T4660" i="6"/>
  <c r="Q4660" i="6"/>
  <c r="T4659" i="6"/>
  <c r="Q4659" i="6"/>
  <c r="T4658" i="6"/>
  <c r="Q4658" i="6"/>
  <c r="T4657" i="6"/>
  <c r="Q4657" i="6"/>
  <c r="T4656" i="6"/>
  <c r="Q4656" i="6"/>
  <c r="T4655" i="6"/>
  <c r="Q4655" i="6"/>
  <c r="T4654" i="6"/>
  <c r="Q4654" i="6"/>
  <c r="T4653" i="6"/>
  <c r="Q4653" i="6"/>
  <c r="T4652" i="6"/>
  <c r="Q4652" i="6"/>
  <c r="T4651" i="6"/>
  <c r="Q4651" i="6"/>
  <c r="T4650" i="6"/>
  <c r="Q4650" i="6"/>
  <c r="T4649" i="6"/>
  <c r="Q4649" i="6"/>
  <c r="T4648" i="6"/>
  <c r="Q4648" i="6"/>
  <c r="T4647" i="6"/>
  <c r="Q4647" i="6"/>
  <c r="T4646" i="6"/>
  <c r="Q4646" i="6"/>
  <c r="T4645" i="6"/>
  <c r="Q4645" i="6"/>
  <c r="T4644" i="6"/>
  <c r="Q4644" i="6"/>
  <c r="T4643" i="6"/>
  <c r="Q4643" i="6"/>
  <c r="T4642" i="6"/>
  <c r="Q4642" i="6"/>
  <c r="T4641" i="6"/>
  <c r="Q4641" i="6"/>
  <c r="T4640" i="6"/>
  <c r="Q4640" i="6"/>
  <c r="T4639" i="6"/>
  <c r="Q4639" i="6"/>
  <c r="T4638" i="6"/>
  <c r="Q4638" i="6"/>
  <c r="T4637" i="6"/>
  <c r="Q4637" i="6"/>
  <c r="T4636" i="6"/>
  <c r="Q4636" i="6"/>
  <c r="T4635" i="6"/>
  <c r="Q4635" i="6"/>
  <c r="T4634" i="6"/>
  <c r="Q4634" i="6"/>
  <c r="T4633" i="6"/>
  <c r="Q4633" i="6"/>
  <c r="T4632" i="6"/>
  <c r="Q4632" i="6"/>
  <c r="T4631" i="6"/>
  <c r="Q4631" i="6"/>
  <c r="T4630" i="6"/>
  <c r="Q4630" i="6"/>
  <c r="T4629" i="6"/>
  <c r="Q4629" i="6"/>
  <c r="T4628" i="6"/>
  <c r="Q4628" i="6"/>
  <c r="T4627" i="6"/>
  <c r="Q4627" i="6"/>
  <c r="T4626" i="6"/>
  <c r="Q4626" i="6"/>
  <c r="T4625" i="6"/>
  <c r="Q4625" i="6"/>
  <c r="T4624" i="6"/>
  <c r="Q4624" i="6"/>
  <c r="T4623" i="6"/>
  <c r="Q4623" i="6"/>
  <c r="T4622" i="6"/>
  <c r="Q4622" i="6"/>
  <c r="T4621" i="6"/>
  <c r="Q4621" i="6"/>
  <c r="T4620" i="6"/>
  <c r="Q4620" i="6"/>
  <c r="T4619" i="6"/>
  <c r="Q4619" i="6"/>
  <c r="T4618" i="6"/>
  <c r="Q4618" i="6"/>
  <c r="T4617" i="6"/>
  <c r="Q4617" i="6"/>
  <c r="T4616" i="6"/>
  <c r="Q4616" i="6"/>
  <c r="T4615" i="6"/>
  <c r="Q4615" i="6"/>
  <c r="T4614" i="6"/>
  <c r="Q4614" i="6"/>
  <c r="T4613" i="6"/>
  <c r="Q4613" i="6"/>
  <c r="T4612" i="6"/>
  <c r="Q4612" i="6"/>
  <c r="T4611" i="6"/>
  <c r="Q4611" i="6"/>
  <c r="T4610" i="6"/>
  <c r="Q4610" i="6"/>
  <c r="T4609" i="6"/>
  <c r="Q4609" i="6"/>
  <c r="T4608" i="6"/>
  <c r="Q4608" i="6"/>
  <c r="T4607" i="6"/>
  <c r="Q4607" i="6"/>
  <c r="T4606" i="6"/>
  <c r="Q4606" i="6"/>
  <c r="T4605" i="6"/>
  <c r="Q4605" i="6"/>
  <c r="T4604" i="6"/>
  <c r="Q4604" i="6"/>
  <c r="T4603" i="6"/>
  <c r="Q4603" i="6"/>
  <c r="T4602" i="6"/>
  <c r="Q4602" i="6"/>
  <c r="T4601" i="6"/>
  <c r="Q4601" i="6"/>
  <c r="T4600" i="6"/>
  <c r="Q4600" i="6"/>
  <c r="T4599" i="6"/>
  <c r="Q4599" i="6"/>
  <c r="T4598" i="6"/>
  <c r="Q4598" i="6"/>
  <c r="T4597" i="6"/>
  <c r="Q4597" i="6"/>
  <c r="T4596" i="6"/>
  <c r="Q4596" i="6"/>
  <c r="T4595" i="6"/>
  <c r="Q4595" i="6"/>
  <c r="T4594" i="6"/>
  <c r="Q4594" i="6"/>
  <c r="T4593" i="6"/>
  <c r="Q4593" i="6"/>
  <c r="T4592" i="6"/>
  <c r="Q4592" i="6"/>
  <c r="T4591" i="6"/>
  <c r="Q4591" i="6"/>
  <c r="T4590" i="6"/>
  <c r="Q4590" i="6"/>
  <c r="T4589" i="6"/>
  <c r="Q4589" i="6"/>
  <c r="T4588" i="6"/>
  <c r="Q4588" i="6"/>
  <c r="T4587" i="6"/>
  <c r="Q4587" i="6"/>
  <c r="T4586" i="6"/>
  <c r="Q4586" i="6"/>
  <c r="T4585" i="6"/>
  <c r="Q4585" i="6"/>
  <c r="T4584" i="6"/>
  <c r="Q4584" i="6"/>
  <c r="T4583" i="6"/>
  <c r="Q4583" i="6"/>
  <c r="T4582" i="6"/>
  <c r="Q4582" i="6"/>
  <c r="T4581" i="6"/>
  <c r="Q4581" i="6"/>
  <c r="T4580" i="6"/>
  <c r="Q4580" i="6"/>
  <c r="T4579" i="6"/>
  <c r="Q4579" i="6"/>
  <c r="T4578" i="6"/>
  <c r="Q4578" i="6"/>
  <c r="T4577" i="6"/>
  <c r="Q4577" i="6"/>
  <c r="T4576" i="6"/>
  <c r="Q4576" i="6"/>
  <c r="T4575" i="6"/>
  <c r="Q4575" i="6"/>
  <c r="T4574" i="6"/>
  <c r="Q4574" i="6"/>
  <c r="T4573" i="6"/>
  <c r="Q4573" i="6"/>
  <c r="T4572" i="6"/>
  <c r="Q4572" i="6"/>
  <c r="T4571" i="6"/>
  <c r="Q4571" i="6"/>
  <c r="T4570" i="6"/>
  <c r="Q4570" i="6"/>
  <c r="T4569" i="6"/>
  <c r="Q4569" i="6"/>
  <c r="T4568" i="6"/>
  <c r="Q4568" i="6"/>
  <c r="T4567" i="6"/>
  <c r="Q4567" i="6"/>
  <c r="T4566" i="6"/>
  <c r="Q4566" i="6"/>
  <c r="T4565" i="6"/>
  <c r="Q4565" i="6"/>
  <c r="T4564" i="6"/>
  <c r="Q4564" i="6"/>
  <c r="T4563" i="6"/>
  <c r="Q4563" i="6"/>
  <c r="T4562" i="6"/>
  <c r="Q4562" i="6"/>
  <c r="T4561" i="6"/>
  <c r="Q4561" i="6"/>
  <c r="T4560" i="6"/>
  <c r="Q4560" i="6"/>
  <c r="T4559" i="6"/>
  <c r="Q4559" i="6"/>
  <c r="T4558" i="6"/>
  <c r="Q4558" i="6"/>
  <c r="T4557" i="6"/>
  <c r="Q4557" i="6"/>
  <c r="T4556" i="6"/>
  <c r="Q4556" i="6"/>
  <c r="T4555" i="6"/>
  <c r="Q4555" i="6"/>
  <c r="T4554" i="6"/>
  <c r="Q4554" i="6"/>
  <c r="T4553" i="6"/>
  <c r="Q4553" i="6"/>
  <c r="T4552" i="6"/>
  <c r="Q4552" i="6"/>
  <c r="T4551" i="6"/>
  <c r="Q4551" i="6"/>
  <c r="T4550" i="6"/>
  <c r="Q4550" i="6"/>
  <c r="T4549" i="6"/>
  <c r="Q4549" i="6"/>
  <c r="T4548" i="6"/>
  <c r="Q4548" i="6"/>
  <c r="T4547" i="6"/>
  <c r="Q4547" i="6"/>
  <c r="T4546" i="6"/>
  <c r="Q4546" i="6"/>
  <c r="T4545" i="6"/>
  <c r="Q4545" i="6"/>
  <c r="T4544" i="6"/>
  <c r="Q4544" i="6"/>
  <c r="T4543" i="6"/>
  <c r="Q4543" i="6"/>
  <c r="T4542" i="6"/>
  <c r="Q4542" i="6"/>
  <c r="T4541" i="6"/>
  <c r="Q4541" i="6"/>
  <c r="T4540" i="6"/>
  <c r="Q4540" i="6"/>
  <c r="T4539" i="6"/>
  <c r="Q4539" i="6"/>
  <c r="T4538" i="6"/>
  <c r="Q4538" i="6"/>
  <c r="T4537" i="6"/>
  <c r="Q4537" i="6"/>
  <c r="T4536" i="6"/>
  <c r="Q4536" i="6"/>
  <c r="T4535" i="6"/>
  <c r="Q4535" i="6"/>
  <c r="T4534" i="6"/>
  <c r="Q4534" i="6"/>
  <c r="T4533" i="6"/>
  <c r="Q4533" i="6"/>
  <c r="T4532" i="6"/>
  <c r="Q4532" i="6"/>
  <c r="T4531" i="6"/>
  <c r="Q4531" i="6"/>
  <c r="T4530" i="6"/>
  <c r="Q4530" i="6"/>
  <c r="T4529" i="6"/>
  <c r="Q4529" i="6"/>
  <c r="T4528" i="6"/>
  <c r="Q4528" i="6"/>
  <c r="T4527" i="6"/>
  <c r="Q4527" i="6"/>
  <c r="T4526" i="6"/>
  <c r="Q4526" i="6"/>
  <c r="T4525" i="6"/>
  <c r="Q4525" i="6"/>
  <c r="T4524" i="6"/>
  <c r="Q4524" i="6"/>
  <c r="T4523" i="6"/>
  <c r="Q4523" i="6"/>
  <c r="T4522" i="6"/>
  <c r="Q4522" i="6"/>
  <c r="T4521" i="6"/>
  <c r="Q4521" i="6"/>
  <c r="T4520" i="6"/>
  <c r="Q4520" i="6"/>
  <c r="T4519" i="6"/>
  <c r="Q4519" i="6"/>
  <c r="T4518" i="6"/>
  <c r="Q4518" i="6"/>
  <c r="T4517" i="6"/>
  <c r="Q4517" i="6"/>
  <c r="T4516" i="6"/>
  <c r="Q4516" i="6"/>
  <c r="T4515" i="6"/>
  <c r="Q4515" i="6"/>
  <c r="T4514" i="6"/>
  <c r="Q4514" i="6"/>
  <c r="T4513" i="6"/>
  <c r="Q4513" i="6"/>
  <c r="T4512" i="6"/>
  <c r="Q4512" i="6"/>
  <c r="T4511" i="6"/>
  <c r="Q4511" i="6"/>
  <c r="T4510" i="6"/>
  <c r="Q4510" i="6"/>
  <c r="T4509" i="6"/>
  <c r="Q4509" i="6"/>
  <c r="T4508" i="6"/>
  <c r="Q4508" i="6"/>
  <c r="T4507" i="6"/>
  <c r="Q4507" i="6"/>
  <c r="T4506" i="6"/>
  <c r="Q4506" i="6"/>
  <c r="T4505" i="6"/>
  <c r="Q4505" i="6"/>
  <c r="T4504" i="6"/>
  <c r="Q4504" i="6"/>
  <c r="T4503" i="6"/>
  <c r="Q4503" i="6"/>
  <c r="T4502" i="6"/>
  <c r="Q4502" i="6"/>
  <c r="T4501" i="6"/>
  <c r="Q4501" i="6"/>
  <c r="T4500" i="6"/>
  <c r="Q4500" i="6"/>
  <c r="T4499" i="6"/>
  <c r="Q4499" i="6"/>
  <c r="T4498" i="6"/>
  <c r="Q4498" i="6"/>
  <c r="T4497" i="6"/>
  <c r="Q4497" i="6"/>
  <c r="T4496" i="6"/>
  <c r="Q4496" i="6"/>
  <c r="T4495" i="6"/>
  <c r="Q4495" i="6"/>
  <c r="T4494" i="6"/>
  <c r="Q4494" i="6"/>
  <c r="T4493" i="6"/>
  <c r="Q4493" i="6"/>
  <c r="T4492" i="6"/>
  <c r="Q4492" i="6"/>
  <c r="T4491" i="6"/>
  <c r="Q4491" i="6"/>
  <c r="T4490" i="6"/>
  <c r="Q4490" i="6"/>
  <c r="T4489" i="6"/>
  <c r="Q4489" i="6"/>
  <c r="T4488" i="6"/>
  <c r="Q4488" i="6"/>
  <c r="T4487" i="6"/>
  <c r="Q4487" i="6"/>
  <c r="T4486" i="6"/>
  <c r="Q4486" i="6"/>
  <c r="T4485" i="6"/>
  <c r="Q4485" i="6"/>
  <c r="T4484" i="6"/>
  <c r="Q4484" i="6"/>
  <c r="T4483" i="6"/>
  <c r="Q4483" i="6"/>
  <c r="T4482" i="6"/>
  <c r="Q4482" i="6"/>
  <c r="T4481" i="6"/>
  <c r="Q4481" i="6"/>
  <c r="T4480" i="6"/>
  <c r="Q4480" i="6"/>
  <c r="T4479" i="6"/>
  <c r="Q4479" i="6"/>
  <c r="T4478" i="6"/>
  <c r="Q4478" i="6"/>
  <c r="T4477" i="6"/>
  <c r="Q4477" i="6"/>
  <c r="T4476" i="6"/>
  <c r="Q4476" i="6"/>
  <c r="T4475" i="6"/>
  <c r="Q4475" i="6"/>
  <c r="T4474" i="6"/>
  <c r="Q4474" i="6"/>
  <c r="T4473" i="6"/>
  <c r="Q4473" i="6"/>
  <c r="T4472" i="6"/>
  <c r="Q4472" i="6"/>
  <c r="T4471" i="6"/>
  <c r="Q4471" i="6"/>
  <c r="T4470" i="6"/>
  <c r="Q4470" i="6"/>
  <c r="T4469" i="6"/>
  <c r="Q4469" i="6"/>
  <c r="T4468" i="6"/>
  <c r="Q4468" i="6"/>
  <c r="T4467" i="6"/>
  <c r="Q4467" i="6"/>
  <c r="T4466" i="6"/>
  <c r="Q4466" i="6"/>
  <c r="T4465" i="6"/>
  <c r="Q4465" i="6"/>
  <c r="T4464" i="6"/>
  <c r="Q4464" i="6"/>
  <c r="T4463" i="6"/>
  <c r="Q4463" i="6"/>
  <c r="T4462" i="6"/>
  <c r="Q4462" i="6"/>
  <c r="T4461" i="6"/>
  <c r="Q4461" i="6"/>
  <c r="T4460" i="6"/>
  <c r="Q4460" i="6"/>
  <c r="T4459" i="6"/>
  <c r="Q4459" i="6"/>
  <c r="T4458" i="6"/>
  <c r="Q4458" i="6"/>
  <c r="T4457" i="6"/>
  <c r="Q4457" i="6"/>
  <c r="T4456" i="6"/>
  <c r="Q4456" i="6"/>
  <c r="T4455" i="6"/>
  <c r="Q4455" i="6"/>
  <c r="T4454" i="6"/>
  <c r="Q4454" i="6"/>
  <c r="T4453" i="6"/>
  <c r="Q4453" i="6"/>
  <c r="T4452" i="6"/>
  <c r="Q4452" i="6"/>
  <c r="T4451" i="6"/>
  <c r="Q4451" i="6"/>
  <c r="T4450" i="6"/>
  <c r="Q4450" i="6"/>
  <c r="T4449" i="6"/>
  <c r="Q4449" i="6"/>
  <c r="T4448" i="6"/>
  <c r="Q4448" i="6"/>
  <c r="T4447" i="6"/>
  <c r="Q4447" i="6"/>
  <c r="T4446" i="6"/>
  <c r="Q4446" i="6"/>
  <c r="T4445" i="6"/>
  <c r="Q4445" i="6"/>
  <c r="T4444" i="6"/>
  <c r="Q4444" i="6"/>
  <c r="T4443" i="6"/>
  <c r="Q4443" i="6"/>
  <c r="T4442" i="6"/>
  <c r="Q4442" i="6"/>
  <c r="T4441" i="6"/>
  <c r="Q4441" i="6"/>
  <c r="T4440" i="6"/>
  <c r="Q4440" i="6"/>
  <c r="T4439" i="6"/>
  <c r="Q4439" i="6"/>
  <c r="T4438" i="6"/>
  <c r="Q4438" i="6"/>
  <c r="T4437" i="6"/>
  <c r="Q4437" i="6"/>
  <c r="T4436" i="6"/>
  <c r="Q4436" i="6"/>
  <c r="T4435" i="6"/>
  <c r="Q4435" i="6"/>
  <c r="T4434" i="6"/>
  <c r="Q4434" i="6"/>
  <c r="T4433" i="6"/>
  <c r="Q4433" i="6"/>
  <c r="T4432" i="6"/>
  <c r="Q4432" i="6"/>
  <c r="T4431" i="6"/>
  <c r="Q4431" i="6"/>
  <c r="T4430" i="6"/>
  <c r="Q4430" i="6"/>
  <c r="T4429" i="6"/>
  <c r="Q4429" i="6"/>
  <c r="T4428" i="6"/>
  <c r="Q4428" i="6"/>
  <c r="T4427" i="6"/>
  <c r="Q4427" i="6"/>
  <c r="T4426" i="6"/>
  <c r="Q4426" i="6"/>
  <c r="T4425" i="6"/>
  <c r="Q4425" i="6"/>
  <c r="T4424" i="6"/>
  <c r="Q4424" i="6"/>
  <c r="T4423" i="6"/>
  <c r="Q4423" i="6"/>
  <c r="T4422" i="6"/>
  <c r="Q4422" i="6"/>
  <c r="T4421" i="6"/>
  <c r="Q4421" i="6"/>
  <c r="T4420" i="6"/>
  <c r="Q4420" i="6"/>
  <c r="T4419" i="6"/>
  <c r="Q4419" i="6"/>
  <c r="T4418" i="6"/>
  <c r="Q4418" i="6"/>
  <c r="T4417" i="6"/>
  <c r="Q4417" i="6"/>
  <c r="T4416" i="6"/>
  <c r="Q4416" i="6"/>
  <c r="T4415" i="6"/>
  <c r="Q4415" i="6"/>
  <c r="T4414" i="6"/>
  <c r="Q4414" i="6"/>
  <c r="T4413" i="6"/>
  <c r="Q4413" i="6"/>
  <c r="T4412" i="6"/>
  <c r="Q4412" i="6"/>
  <c r="T4411" i="6"/>
  <c r="Q4411" i="6"/>
  <c r="T4410" i="6"/>
  <c r="Q4410" i="6"/>
  <c r="T4409" i="6"/>
  <c r="Q4409" i="6"/>
  <c r="T4408" i="6"/>
  <c r="Q4408" i="6"/>
  <c r="T4407" i="6"/>
  <c r="Q4407" i="6"/>
  <c r="T4406" i="6"/>
  <c r="Q4406" i="6"/>
  <c r="T4405" i="6"/>
  <c r="Q4405" i="6"/>
  <c r="T4404" i="6"/>
  <c r="Q4404" i="6"/>
  <c r="T4403" i="6"/>
  <c r="Q4403" i="6"/>
  <c r="T4402" i="6"/>
  <c r="Q4402" i="6"/>
  <c r="T4401" i="6"/>
  <c r="Q4401" i="6"/>
  <c r="T4400" i="6"/>
  <c r="Q4400" i="6"/>
  <c r="T4399" i="6"/>
  <c r="Q4399" i="6"/>
  <c r="T4398" i="6"/>
  <c r="Q4398" i="6"/>
  <c r="T4397" i="6"/>
  <c r="Q4397" i="6"/>
  <c r="T4396" i="6"/>
  <c r="Q4396" i="6"/>
  <c r="T4395" i="6"/>
  <c r="Q4395" i="6"/>
  <c r="T4394" i="6"/>
  <c r="Q4394" i="6"/>
  <c r="T4393" i="6"/>
  <c r="Q4393" i="6"/>
  <c r="T4392" i="6"/>
  <c r="Q4392" i="6"/>
  <c r="T4391" i="6"/>
  <c r="Q4391" i="6"/>
  <c r="T4390" i="6"/>
  <c r="Q4390" i="6"/>
  <c r="T4389" i="6"/>
  <c r="Q4389" i="6"/>
  <c r="T4388" i="6"/>
  <c r="Q4388" i="6"/>
  <c r="T4387" i="6"/>
  <c r="Q4387" i="6"/>
  <c r="T4386" i="6"/>
  <c r="Q4386" i="6"/>
  <c r="T4385" i="6"/>
  <c r="Q4385" i="6"/>
  <c r="T4384" i="6"/>
  <c r="Q4384" i="6"/>
  <c r="T4383" i="6"/>
  <c r="Q4383" i="6"/>
  <c r="T4382" i="6"/>
  <c r="Q4382" i="6"/>
  <c r="T4381" i="6"/>
  <c r="Q4381" i="6"/>
  <c r="T4380" i="6"/>
  <c r="Q4380" i="6"/>
  <c r="T4379" i="6"/>
  <c r="Q4379" i="6"/>
  <c r="T4378" i="6"/>
  <c r="Q4378" i="6"/>
  <c r="T4377" i="6"/>
  <c r="Q4377" i="6"/>
  <c r="T4376" i="6"/>
  <c r="Q4376" i="6"/>
  <c r="T4375" i="6"/>
  <c r="Q4375" i="6"/>
  <c r="T4374" i="6"/>
  <c r="Q4374" i="6"/>
  <c r="T4373" i="6"/>
  <c r="Q4373" i="6"/>
  <c r="T4372" i="6"/>
  <c r="Q4372" i="6"/>
  <c r="T4371" i="6"/>
  <c r="Q4371" i="6"/>
  <c r="T4370" i="6"/>
  <c r="Q4370" i="6"/>
  <c r="T4369" i="6"/>
  <c r="Q4369" i="6"/>
  <c r="T4368" i="6"/>
  <c r="Q4368" i="6"/>
  <c r="T4367" i="6"/>
  <c r="Q4367" i="6"/>
  <c r="T4366" i="6"/>
  <c r="Q4366" i="6"/>
  <c r="T4365" i="6"/>
  <c r="Q4365" i="6"/>
  <c r="T4364" i="6"/>
  <c r="Q4364" i="6"/>
  <c r="T4363" i="6"/>
  <c r="Q4363" i="6"/>
  <c r="T4362" i="6"/>
  <c r="Q4362" i="6"/>
  <c r="T4361" i="6"/>
  <c r="Q4361" i="6"/>
  <c r="T4360" i="6"/>
  <c r="Q4360" i="6"/>
  <c r="T4359" i="6"/>
  <c r="Q4359" i="6"/>
  <c r="T4358" i="6"/>
  <c r="Q4358" i="6"/>
  <c r="T4357" i="6"/>
  <c r="Q4357" i="6"/>
  <c r="T4356" i="6"/>
  <c r="Q4356" i="6"/>
  <c r="T4355" i="6"/>
  <c r="Q4355" i="6"/>
  <c r="T4354" i="6"/>
  <c r="Q4354" i="6"/>
  <c r="T4353" i="6"/>
  <c r="Q4353" i="6"/>
  <c r="T4352" i="6"/>
  <c r="Q4352" i="6"/>
  <c r="T4351" i="6"/>
  <c r="Q4351" i="6"/>
  <c r="T4350" i="6"/>
  <c r="Q4350" i="6"/>
  <c r="T4349" i="6"/>
  <c r="Q4349" i="6"/>
  <c r="T4348" i="6"/>
  <c r="Q4348" i="6"/>
  <c r="T4347" i="6"/>
  <c r="Q4347" i="6"/>
  <c r="T4346" i="6"/>
  <c r="Q4346" i="6"/>
  <c r="T4345" i="6"/>
  <c r="Q4345" i="6"/>
  <c r="T4344" i="6"/>
  <c r="Q4344" i="6"/>
  <c r="T4343" i="6"/>
  <c r="Q4343" i="6"/>
  <c r="T4342" i="6"/>
  <c r="Q4342" i="6"/>
  <c r="T4341" i="6"/>
  <c r="Q4341" i="6"/>
  <c r="T4340" i="6"/>
  <c r="Q4340" i="6"/>
  <c r="T4339" i="6"/>
  <c r="Q4339" i="6"/>
  <c r="T4338" i="6"/>
  <c r="Q4338" i="6"/>
  <c r="T4337" i="6"/>
  <c r="Q4337" i="6"/>
  <c r="T4336" i="6"/>
  <c r="Q4336" i="6"/>
  <c r="T4335" i="6"/>
  <c r="Q4335" i="6"/>
  <c r="T4334" i="6"/>
  <c r="Q4334" i="6"/>
  <c r="T4333" i="6"/>
  <c r="Q4333" i="6"/>
  <c r="T4332" i="6"/>
  <c r="Q4332" i="6"/>
  <c r="T4331" i="6"/>
  <c r="Q4331" i="6"/>
  <c r="T4330" i="6"/>
  <c r="Q4330" i="6"/>
  <c r="T4329" i="6"/>
  <c r="Q4329" i="6"/>
  <c r="T4328" i="6"/>
  <c r="Q4328" i="6"/>
  <c r="T4327" i="6"/>
  <c r="Q4327" i="6"/>
  <c r="T4326" i="6"/>
  <c r="Q4326" i="6"/>
  <c r="T4325" i="6"/>
  <c r="Q4325" i="6"/>
  <c r="T4324" i="6"/>
  <c r="Q4324" i="6"/>
  <c r="T4323" i="6"/>
  <c r="Q4323" i="6"/>
  <c r="T4322" i="6"/>
  <c r="Q4322" i="6"/>
  <c r="T4321" i="6"/>
  <c r="Q4321" i="6"/>
  <c r="T4320" i="6"/>
  <c r="Q4320" i="6"/>
  <c r="T4319" i="6"/>
  <c r="Q4319" i="6"/>
  <c r="T4318" i="6"/>
  <c r="Q4318" i="6"/>
  <c r="T4317" i="6"/>
  <c r="Q4317" i="6"/>
  <c r="T4316" i="6"/>
  <c r="Q4316" i="6"/>
  <c r="T4315" i="6"/>
  <c r="Q4315" i="6"/>
  <c r="T4314" i="6"/>
  <c r="Q4314" i="6"/>
  <c r="T4313" i="6"/>
  <c r="Q4313" i="6"/>
  <c r="T4312" i="6"/>
  <c r="Q4312" i="6"/>
  <c r="T4311" i="6"/>
  <c r="Q4311" i="6"/>
  <c r="T4310" i="6"/>
  <c r="Q4310" i="6"/>
  <c r="T4309" i="6"/>
  <c r="Q4309" i="6"/>
  <c r="T4308" i="6"/>
  <c r="Q4308" i="6"/>
  <c r="T4307" i="6"/>
  <c r="Q4307" i="6"/>
  <c r="T4306" i="6"/>
  <c r="Q4306" i="6"/>
  <c r="T4305" i="6"/>
  <c r="Q4305" i="6"/>
  <c r="T4304" i="6"/>
  <c r="Q4304" i="6"/>
  <c r="T4303" i="6"/>
  <c r="Q4303" i="6"/>
  <c r="T4302" i="6"/>
  <c r="Q4302" i="6"/>
  <c r="T4301" i="6"/>
  <c r="Q4301" i="6"/>
  <c r="T4300" i="6"/>
  <c r="Q4300" i="6"/>
  <c r="T4299" i="6"/>
  <c r="Q4299" i="6"/>
  <c r="T4298" i="6"/>
  <c r="Q4298" i="6"/>
  <c r="T4297" i="6"/>
  <c r="Q4297" i="6"/>
  <c r="T4296" i="6"/>
  <c r="Q4296" i="6"/>
  <c r="T4295" i="6"/>
  <c r="Q4295" i="6"/>
  <c r="T4294" i="6"/>
  <c r="Q4294" i="6"/>
  <c r="T4293" i="6"/>
  <c r="Q4293" i="6"/>
  <c r="T4292" i="6"/>
  <c r="Q4292" i="6"/>
  <c r="T4291" i="6"/>
  <c r="Q4291" i="6"/>
  <c r="T4290" i="6"/>
  <c r="Q4290" i="6"/>
  <c r="T4289" i="6"/>
  <c r="Q4289" i="6"/>
  <c r="T4288" i="6"/>
  <c r="Q4288" i="6"/>
  <c r="T4287" i="6"/>
  <c r="Q4287" i="6"/>
  <c r="T4286" i="6"/>
  <c r="Q4286" i="6"/>
  <c r="T4285" i="6"/>
  <c r="Q4285" i="6"/>
  <c r="T4284" i="6"/>
  <c r="Q4284" i="6"/>
  <c r="T4283" i="6"/>
  <c r="Q4283" i="6"/>
  <c r="T4282" i="6"/>
  <c r="Q4282" i="6"/>
  <c r="T4281" i="6"/>
  <c r="Q4281" i="6"/>
  <c r="T4280" i="6"/>
  <c r="Q4280" i="6"/>
  <c r="T4279" i="6"/>
  <c r="Q4279" i="6"/>
  <c r="T4278" i="6"/>
  <c r="Q4278" i="6"/>
  <c r="T4277" i="6"/>
  <c r="Q4277" i="6"/>
  <c r="T4276" i="6"/>
  <c r="Q4276" i="6"/>
  <c r="T4275" i="6"/>
  <c r="Q4275" i="6"/>
  <c r="T4274" i="6"/>
  <c r="Q4274" i="6"/>
  <c r="T4273" i="6"/>
  <c r="Q4273" i="6"/>
  <c r="T4272" i="6"/>
  <c r="Q4272" i="6"/>
  <c r="T4271" i="6"/>
  <c r="Q4271" i="6"/>
  <c r="T4270" i="6"/>
  <c r="Q4270" i="6"/>
  <c r="T4269" i="6"/>
  <c r="Q4269" i="6"/>
  <c r="T4268" i="6"/>
  <c r="Q4268" i="6"/>
  <c r="T4267" i="6"/>
  <c r="Q4267" i="6"/>
  <c r="T4266" i="6"/>
  <c r="Q4266" i="6"/>
  <c r="T4265" i="6"/>
  <c r="Q4265" i="6"/>
  <c r="T4264" i="6"/>
  <c r="Q4264" i="6"/>
  <c r="T4263" i="6"/>
  <c r="Q4263" i="6"/>
  <c r="T4262" i="6"/>
  <c r="Q4262" i="6"/>
  <c r="T4261" i="6"/>
  <c r="Q4261" i="6"/>
  <c r="T4260" i="6"/>
  <c r="Q4260" i="6"/>
  <c r="T4259" i="6"/>
  <c r="Q4259" i="6"/>
  <c r="T4258" i="6"/>
  <c r="Q4258" i="6"/>
  <c r="T4257" i="6"/>
  <c r="Q4257" i="6"/>
  <c r="T4256" i="6"/>
  <c r="Q4256" i="6"/>
  <c r="T4255" i="6"/>
  <c r="Q4255" i="6"/>
  <c r="T4254" i="6"/>
  <c r="Q4254" i="6"/>
  <c r="T4253" i="6"/>
  <c r="Q4253" i="6"/>
  <c r="T4252" i="6"/>
  <c r="Q4252" i="6"/>
  <c r="T4251" i="6"/>
  <c r="Q4251" i="6"/>
  <c r="T4250" i="6"/>
  <c r="Q4250" i="6"/>
  <c r="T4249" i="6"/>
  <c r="Q4249" i="6"/>
  <c r="T4248" i="6"/>
  <c r="Q4248" i="6"/>
  <c r="T4247" i="6"/>
  <c r="Q4247" i="6"/>
  <c r="T4246" i="6"/>
  <c r="Q4246" i="6"/>
  <c r="T4245" i="6"/>
  <c r="Q4245" i="6"/>
  <c r="T4244" i="6"/>
  <c r="Q4244" i="6"/>
  <c r="T4243" i="6"/>
  <c r="Q4243" i="6"/>
  <c r="T4242" i="6"/>
  <c r="Q4242" i="6"/>
  <c r="T4241" i="6"/>
  <c r="Q4241" i="6"/>
  <c r="T4240" i="6"/>
  <c r="Q4240" i="6"/>
  <c r="T4239" i="6"/>
  <c r="Q4239" i="6"/>
  <c r="T4238" i="6"/>
  <c r="Q4238" i="6"/>
  <c r="T4237" i="6"/>
  <c r="Q4237" i="6"/>
  <c r="T4236" i="6"/>
  <c r="Q4236" i="6"/>
  <c r="T4235" i="6"/>
  <c r="Q4235" i="6"/>
  <c r="T4234" i="6"/>
  <c r="Q4234" i="6"/>
  <c r="T4233" i="6"/>
  <c r="Q4233" i="6"/>
  <c r="T4232" i="6"/>
  <c r="Q4232" i="6"/>
  <c r="T4231" i="6"/>
  <c r="Q4231" i="6"/>
  <c r="T4230" i="6"/>
  <c r="Q4230" i="6"/>
  <c r="T4229" i="6"/>
  <c r="Q4229" i="6"/>
  <c r="T4228" i="6"/>
  <c r="Q4228" i="6"/>
  <c r="T4227" i="6"/>
  <c r="Q4227" i="6"/>
  <c r="T4226" i="6"/>
  <c r="Q4226" i="6"/>
  <c r="T4225" i="6"/>
  <c r="Q4225" i="6"/>
  <c r="T4224" i="6"/>
  <c r="Q4224" i="6"/>
  <c r="T4223" i="6"/>
  <c r="Q4223" i="6"/>
  <c r="T4222" i="6"/>
  <c r="Q4222" i="6"/>
  <c r="T4221" i="6"/>
  <c r="Q4221" i="6"/>
  <c r="T4220" i="6"/>
  <c r="Q4220" i="6"/>
  <c r="T4219" i="6"/>
  <c r="Q4219" i="6"/>
  <c r="T4218" i="6"/>
  <c r="Q4218" i="6"/>
  <c r="T4217" i="6"/>
  <c r="Q4217" i="6"/>
  <c r="T4216" i="6"/>
  <c r="Q4216" i="6"/>
  <c r="T4215" i="6"/>
  <c r="Q4215" i="6"/>
  <c r="T4214" i="6"/>
  <c r="Q4214" i="6"/>
  <c r="T4213" i="6"/>
  <c r="Q4213" i="6"/>
  <c r="T4212" i="6"/>
  <c r="Q4212" i="6"/>
  <c r="T4211" i="6"/>
  <c r="Q4211" i="6"/>
  <c r="T4210" i="6"/>
  <c r="Q4210" i="6"/>
  <c r="T4209" i="6"/>
  <c r="Q4209" i="6"/>
  <c r="T4208" i="6"/>
  <c r="Q4208" i="6"/>
  <c r="T4207" i="6"/>
  <c r="Q4207" i="6"/>
  <c r="T4206" i="6"/>
  <c r="Q4206" i="6"/>
  <c r="T4205" i="6"/>
  <c r="Q4205" i="6"/>
  <c r="T4204" i="6"/>
  <c r="Q4204" i="6"/>
  <c r="T4203" i="6"/>
  <c r="Q4203" i="6"/>
  <c r="T4202" i="6"/>
  <c r="Q4202" i="6"/>
  <c r="T4201" i="6"/>
  <c r="Q4201" i="6"/>
  <c r="T4200" i="6"/>
  <c r="Q4200" i="6"/>
  <c r="T4199" i="6"/>
  <c r="Q4199" i="6"/>
  <c r="T4198" i="6"/>
  <c r="Q4198" i="6"/>
  <c r="T4197" i="6"/>
  <c r="Q4197" i="6"/>
  <c r="T4196" i="6"/>
  <c r="Q4196" i="6"/>
  <c r="T4195" i="6"/>
  <c r="Q4195" i="6"/>
  <c r="T4194" i="6"/>
  <c r="Q4194" i="6"/>
  <c r="T4193" i="6"/>
  <c r="Q4193" i="6"/>
  <c r="T4192" i="6"/>
  <c r="Q4192" i="6"/>
  <c r="T4191" i="6"/>
  <c r="Q4191" i="6"/>
  <c r="T4190" i="6"/>
  <c r="Q4190" i="6"/>
  <c r="T4189" i="6"/>
  <c r="Q4189" i="6"/>
  <c r="T4188" i="6"/>
  <c r="Q4188" i="6"/>
  <c r="T4187" i="6"/>
  <c r="Q4187" i="6"/>
  <c r="T4186" i="6"/>
  <c r="Q4186" i="6"/>
  <c r="T4185" i="6"/>
  <c r="Q4185" i="6"/>
  <c r="T4184" i="6"/>
  <c r="Q4184" i="6"/>
  <c r="T4183" i="6"/>
  <c r="Q4183" i="6"/>
  <c r="T4182" i="6"/>
  <c r="Q4182" i="6"/>
  <c r="T4181" i="6"/>
  <c r="Q4181" i="6"/>
  <c r="T4180" i="6"/>
  <c r="Q4180" i="6"/>
  <c r="T4179" i="6"/>
  <c r="Q4179" i="6"/>
  <c r="T4178" i="6"/>
  <c r="Q4178" i="6"/>
  <c r="T4177" i="6"/>
  <c r="Q4177" i="6"/>
  <c r="T4176" i="6"/>
  <c r="Q4176" i="6"/>
  <c r="T4175" i="6"/>
  <c r="Q4175" i="6"/>
  <c r="T4174" i="6"/>
  <c r="Q4174" i="6"/>
  <c r="T4173" i="6"/>
  <c r="Q4173" i="6"/>
  <c r="T4172" i="6"/>
  <c r="Q4172" i="6"/>
  <c r="T4171" i="6"/>
  <c r="Q4171" i="6"/>
  <c r="T4170" i="6"/>
  <c r="Q4170" i="6"/>
  <c r="T4169" i="6"/>
  <c r="Q4169" i="6"/>
  <c r="T4168" i="6"/>
  <c r="Q4168" i="6"/>
  <c r="T4167" i="6"/>
  <c r="Q4167" i="6"/>
  <c r="T4166" i="6"/>
  <c r="Q4166" i="6"/>
  <c r="T4165" i="6"/>
  <c r="Q4165" i="6"/>
  <c r="T4164" i="6"/>
  <c r="Q4164" i="6"/>
  <c r="T4163" i="6"/>
  <c r="Q4163" i="6"/>
  <c r="T4162" i="6"/>
  <c r="Q4162" i="6"/>
  <c r="T4161" i="6"/>
  <c r="Q4161" i="6"/>
  <c r="T4160" i="6"/>
  <c r="Q4160" i="6"/>
  <c r="T4159" i="6"/>
  <c r="Q4159" i="6"/>
  <c r="T4158" i="6"/>
  <c r="Q4158" i="6"/>
  <c r="T4157" i="6"/>
  <c r="Q4157" i="6"/>
  <c r="T4156" i="6"/>
  <c r="Q4156" i="6"/>
  <c r="T4155" i="6"/>
  <c r="Q4155" i="6"/>
  <c r="T4154" i="6"/>
  <c r="Q4154" i="6"/>
  <c r="T4153" i="6"/>
  <c r="Q4153" i="6"/>
  <c r="T4152" i="6"/>
  <c r="Q4152" i="6"/>
  <c r="T4151" i="6"/>
  <c r="Q4151" i="6"/>
  <c r="T4150" i="6"/>
  <c r="Q4150" i="6"/>
  <c r="T4149" i="6"/>
  <c r="Q4149" i="6"/>
  <c r="T4148" i="6"/>
  <c r="Q4148" i="6"/>
  <c r="T4147" i="6"/>
  <c r="Q4147" i="6"/>
  <c r="T4146" i="6"/>
  <c r="Q4146" i="6"/>
  <c r="T4145" i="6"/>
  <c r="Q4145" i="6"/>
  <c r="T4144" i="6"/>
  <c r="Q4144" i="6"/>
  <c r="T4143" i="6"/>
  <c r="Q4143" i="6"/>
  <c r="T4142" i="6"/>
  <c r="Q4142" i="6"/>
  <c r="T4141" i="6"/>
  <c r="Q4141" i="6"/>
  <c r="T4140" i="6"/>
  <c r="Q4140" i="6"/>
  <c r="T4139" i="6"/>
  <c r="Q4139" i="6"/>
  <c r="T4138" i="6"/>
  <c r="Q4138" i="6"/>
  <c r="T4137" i="6"/>
  <c r="Q4137" i="6"/>
  <c r="T4136" i="6"/>
  <c r="Q4136" i="6"/>
  <c r="T4135" i="6"/>
  <c r="Q4135" i="6"/>
  <c r="T4134" i="6"/>
  <c r="Q4134" i="6"/>
  <c r="T4133" i="6"/>
  <c r="Q4133" i="6"/>
  <c r="T4132" i="6"/>
  <c r="Q4132" i="6"/>
  <c r="T4131" i="6"/>
  <c r="Q4131" i="6"/>
  <c r="T4130" i="6"/>
  <c r="Q4130" i="6"/>
  <c r="T4129" i="6"/>
  <c r="Q4129" i="6"/>
  <c r="T4128" i="6"/>
  <c r="Q4128" i="6"/>
  <c r="T4127" i="6"/>
  <c r="Q4127" i="6"/>
  <c r="T4126" i="6"/>
  <c r="Q4126" i="6"/>
  <c r="T4125" i="6"/>
  <c r="Q4125" i="6"/>
  <c r="T4124" i="6"/>
  <c r="Q4124" i="6"/>
  <c r="T4123" i="6"/>
  <c r="Q4123" i="6"/>
  <c r="T4122" i="6"/>
  <c r="Q4122" i="6"/>
  <c r="T4121" i="6"/>
  <c r="Q4121" i="6"/>
  <c r="T4120" i="6"/>
  <c r="Q4120" i="6"/>
  <c r="T4119" i="6"/>
  <c r="Q4119" i="6"/>
  <c r="T4118" i="6"/>
  <c r="Q4118" i="6"/>
  <c r="T4117" i="6"/>
  <c r="Q4117" i="6"/>
  <c r="T4116" i="6"/>
  <c r="Q4116" i="6"/>
  <c r="T4115" i="6"/>
  <c r="Q4115" i="6"/>
  <c r="T4114" i="6"/>
  <c r="Q4114" i="6"/>
  <c r="T4113" i="6"/>
  <c r="Q4113" i="6"/>
  <c r="T4112" i="6"/>
  <c r="Q4112" i="6"/>
  <c r="T4111" i="6"/>
  <c r="Q4111" i="6"/>
  <c r="T4110" i="6"/>
  <c r="Q4110" i="6"/>
  <c r="T4109" i="6"/>
  <c r="Q4109" i="6"/>
  <c r="T4108" i="6"/>
  <c r="Q4108" i="6"/>
  <c r="T4107" i="6"/>
  <c r="Q4107" i="6"/>
  <c r="T4106" i="6"/>
  <c r="Q4106" i="6"/>
  <c r="T4105" i="6"/>
  <c r="Q4105" i="6"/>
  <c r="T4104" i="6"/>
  <c r="Q4104" i="6"/>
  <c r="T4103" i="6"/>
  <c r="Q4103" i="6"/>
  <c r="T4102" i="6"/>
  <c r="Q4102" i="6"/>
  <c r="T4101" i="6"/>
  <c r="Q4101" i="6"/>
  <c r="T4100" i="6"/>
  <c r="Q4100" i="6"/>
  <c r="T4099" i="6"/>
  <c r="Q4099" i="6"/>
  <c r="T4098" i="6"/>
  <c r="Q4098" i="6"/>
  <c r="T4097" i="6"/>
  <c r="Q4097" i="6"/>
  <c r="T4096" i="6"/>
  <c r="Q4096" i="6"/>
  <c r="T4095" i="6"/>
  <c r="Q4095" i="6"/>
  <c r="T4094" i="6"/>
  <c r="Q4094" i="6"/>
  <c r="T4093" i="6"/>
  <c r="Q4093" i="6"/>
  <c r="T4092" i="6"/>
  <c r="Q4092" i="6"/>
  <c r="T4091" i="6"/>
  <c r="Q4091" i="6"/>
  <c r="T4090" i="6"/>
  <c r="Q4090" i="6"/>
  <c r="T4089" i="6"/>
  <c r="Q4089" i="6"/>
  <c r="T4088" i="6"/>
  <c r="Q4088" i="6"/>
  <c r="T4087" i="6"/>
  <c r="Q4087" i="6"/>
  <c r="T4086" i="6"/>
  <c r="Q4086" i="6"/>
  <c r="T4085" i="6"/>
  <c r="Q4085" i="6"/>
  <c r="T4084" i="6"/>
  <c r="Q4084" i="6"/>
  <c r="T4083" i="6"/>
  <c r="Q4083" i="6"/>
  <c r="T4082" i="6"/>
  <c r="Q4082" i="6"/>
  <c r="T4081" i="6"/>
  <c r="Q4081" i="6"/>
  <c r="T4080" i="6"/>
  <c r="Q4080" i="6"/>
  <c r="T4079" i="6"/>
  <c r="Q4079" i="6"/>
  <c r="T4078" i="6"/>
  <c r="Q4078" i="6"/>
  <c r="T4077" i="6"/>
  <c r="Q4077" i="6"/>
  <c r="T4076" i="6"/>
  <c r="Q4076" i="6"/>
  <c r="T4075" i="6"/>
  <c r="Q4075" i="6"/>
  <c r="T4074" i="6"/>
  <c r="Q4074" i="6"/>
  <c r="T4073" i="6"/>
  <c r="Q4073" i="6"/>
  <c r="T4072" i="6"/>
  <c r="Q4072" i="6"/>
  <c r="T4071" i="6"/>
  <c r="Q4071" i="6"/>
  <c r="T4070" i="6"/>
  <c r="Q4070" i="6"/>
  <c r="T4069" i="6"/>
  <c r="Q4069" i="6"/>
  <c r="T4068" i="6"/>
  <c r="Q4068" i="6"/>
  <c r="T4067" i="6"/>
  <c r="Q4067" i="6"/>
  <c r="T4066" i="6"/>
  <c r="Q4066" i="6"/>
  <c r="T4065" i="6"/>
  <c r="Q4065" i="6"/>
  <c r="T4064" i="6"/>
  <c r="Q4064" i="6"/>
  <c r="T4063" i="6"/>
  <c r="Q4063" i="6"/>
  <c r="T4062" i="6"/>
  <c r="Q4062" i="6"/>
  <c r="T4061" i="6"/>
  <c r="Q4061" i="6"/>
  <c r="T4060" i="6"/>
  <c r="Q4060" i="6"/>
  <c r="T4059" i="6"/>
  <c r="Q4059" i="6"/>
  <c r="T4058" i="6"/>
  <c r="Q4058" i="6"/>
  <c r="T4057" i="6"/>
  <c r="Q4057" i="6"/>
  <c r="T4056" i="6"/>
  <c r="Q4056" i="6"/>
  <c r="T4055" i="6"/>
  <c r="Q4055" i="6"/>
  <c r="T4054" i="6"/>
  <c r="Q4054" i="6"/>
  <c r="T4053" i="6"/>
  <c r="Q4053" i="6"/>
  <c r="T4052" i="6"/>
  <c r="Q4052" i="6"/>
  <c r="T4051" i="6"/>
  <c r="Q4051" i="6"/>
  <c r="T4050" i="6"/>
  <c r="Q4050" i="6"/>
  <c r="T4049" i="6"/>
  <c r="Q4049" i="6"/>
  <c r="T4048" i="6"/>
  <c r="Q4048" i="6"/>
  <c r="T4047" i="6"/>
  <c r="Q4047" i="6"/>
  <c r="T4046" i="6"/>
  <c r="Q4046" i="6"/>
  <c r="T4045" i="6"/>
  <c r="Q4045" i="6"/>
  <c r="T4044" i="6"/>
  <c r="Q4044" i="6"/>
  <c r="T4043" i="6"/>
  <c r="Q4043" i="6"/>
  <c r="T4042" i="6"/>
  <c r="Q4042" i="6"/>
  <c r="T4041" i="6"/>
  <c r="Q4041" i="6"/>
  <c r="T4040" i="6"/>
  <c r="Q4040" i="6"/>
  <c r="T4039" i="6"/>
  <c r="Q4039" i="6"/>
  <c r="T4038" i="6"/>
  <c r="Q4038" i="6"/>
  <c r="T4037" i="6"/>
  <c r="Q4037" i="6"/>
  <c r="T4036" i="6"/>
  <c r="Q4036" i="6"/>
  <c r="T4035" i="6"/>
  <c r="Q4035" i="6"/>
  <c r="T4034" i="6"/>
  <c r="Q4034" i="6"/>
  <c r="T4033" i="6"/>
  <c r="Q4033" i="6"/>
  <c r="T4032" i="6"/>
  <c r="Q4032" i="6"/>
  <c r="T4031" i="6"/>
  <c r="Q4031" i="6"/>
  <c r="T4030" i="6"/>
  <c r="Q4030" i="6"/>
  <c r="T4029" i="6"/>
  <c r="Q4029" i="6"/>
  <c r="T4028" i="6"/>
  <c r="Q4028" i="6"/>
  <c r="T4027" i="6"/>
  <c r="Q4027" i="6"/>
  <c r="T4026" i="6"/>
  <c r="Q4026" i="6"/>
  <c r="T4025" i="6"/>
  <c r="Q4025" i="6"/>
  <c r="T4024" i="6"/>
  <c r="Q4024" i="6"/>
  <c r="T4023" i="6"/>
  <c r="Q4023" i="6"/>
  <c r="T4022" i="6"/>
  <c r="Q4022" i="6"/>
  <c r="T4021" i="6"/>
  <c r="Q4021" i="6"/>
  <c r="T4020" i="6"/>
  <c r="Q4020" i="6"/>
  <c r="T4019" i="6"/>
  <c r="Q4019" i="6"/>
  <c r="T4018" i="6"/>
  <c r="Q4018" i="6"/>
  <c r="T4017" i="6"/>
  <c r="Q4017" i="6"/>
  <c r="T4016" i="6"/>
  <c r="Q4016" i="6"/>
  <c r="T4015" i="6"/>
  <c r="Q4015" i="6"/>
  <c r="T4014" i="6"/>
  <c r="Q4014" i="6"/>
  <c r="T4013" i="6"/>
  <c r="Q4013" i="6"/>
  <c r="T4012" i="6"/>
  <c r="Q4012" i="6"/>
  <c r="T4011" i="6"/>
  <c r="Q4011" i="6"/>
  <c r="T4010" i="6"/>
  <c r="Q4010" i="6"/>
  <c r="T4009" i="6"/>
  <c r="Q4009" i="6"/>
  <c r="T4008" i="6"/>
  <c r="Q4008" i="6"/>
  <c r="T4007" i="6"/>
  <c r="Q4007" i="6"/>
  <c r="T4006" i="6"/>
  <c r="Q4006" i="6"/>
  <c r="T4005" i="6"/>
  <c r="Q4005" i="6"/>
  <c r="T4004" i="6"/>
  <c r="Q4004" i="6"/>
  <c r="T4003" i="6"/>
  <c r="Q4003" i="6"/>
  <c r="T4002" i="6"/>
  <c r="Q4002" i="6"/>
  <c r="T4001" i="6"/>
  <c r="Q4001" i="6"/>
  <c r="T4000" i="6"/>
  <c r="Q4000" i="6"/>
  <c r="T3999" i="6"/>
  <c r="Q3999" i="6"/>
  <c r="T3998" i="6"/>
  <c r="Q3998" i="6"/>
  <c r="T3997" i="6"/>
  <c r="Q3997" i="6"/>
  <c r="T3996" i="6"/>
  <c r="Q3996" i="6"/>
  <c r="T3995" i="6"/>
  <c r="Q3995" i="6"/>
  <c r="T3994" i="6"/>
  <c r="Q3994" i="6"/>
  <c r="T3993" i="6"/>
  <c r="Q3993" i="6"/>
  <c r="T3992" i="6"/>
  <c r="Q3992" i="6"/>
  <c r="T3991" i="6"/>
  <c r="Q3991" i="6"/>
  <c r="T3990" i="6"/>
  <c r="Q3990" i="6"/>
  <c r="T3989" i="6"/>
  <c r="Q3989" i="6"/>
  <c r="T3988" i="6"/>
  <c r="Q3988" i="6"/>
  <c r="T3987" i="6"/>
  <c r="Q3987" i="6"/>
  <c r="T3986" i="6"/>
  <c r="Q3986" i="6"/>
  <c r="T3985" i="6"/>
  <c r="Q3985" i="6"/>
  <c r="T3984" i="6"/>
  <c r="Q3984" i="6"/>
  <c r="T3983" i="6"/>
  <c r="Q3983" i="6"/>
  <c r="T3982" i="6"/>
  <c r="Q3982" i="6"/>
  <c r="T3981" i="6"/>
  <c r="Q3981" i="6"/>
  <c r="T3980" i="6"/>
  <c r="Q3980" i="6"/>
  <c r="T3979" i="6"/>
  <c r="Q3979" i="6"/>
  <c r="T3978" i="6"/>
  <c r="Q3978" i="6"/>
  <c r="T3977" i="6"/>
  <c r="Q3977" i="6"/>
  <c r="T3976" i="6"/>
  <c r="Q3976" i="6"/>
  <c r="T3975" i="6"/>
  <c r="Q3975" i="6"/>
  <c r="T3974" i="6"/>
  <c r="Q3974" i="6"/>
  <c r="T3973" i="6"/>
  <c r="Q3973" i="6"/>
  <c r="T3972" i="6"/>
  <c r="Q3972" i="6"/>
  <c r="T3971" i="6"/>
  <c r="Q3971" i="6"/>
  <c r="T3970" i="6"/>
  <c r="Q3970" i="6"/>
  <c r="T3969" i="6"/>
  <c r="Q3969" i="6"/>
  <c r="T3968" i="6"/>
  <c r="Q3968" i="6"/>
  <c r="T3967" i="6"/>
  <c r="Q3967" i="6"/>
  <c r="T3966" i="6"/>
  <c r="Q3966" i="6"/>
  <c r="T3965" i="6"/>
  <c r="Q3965" i="6"/>
  <c r="T3964" i="6"/>
  <c r="Q3964" i="6"/>
  <c r="T3963" i="6"/>
  <c r="Q3963" i="6"/>
  <c r="T3962" i="6"/>
  <c r="Q3962" i="6"/>
  <c r="T3961" i="6"/>
  <c r="Q3961" i="6"/>
  <c r="T3960" i="6"/>
  <c r="Q3960" i="6"/>
  <c r="T3959" i="6"/>
  <c r="Q3959" i="6"/>
  <c r="T3958" i="6"/>
  <c r="Q3958" i="6"/>
  <c r="T3957" i="6"/>
  <c r="Q3957" i="6"/>
  <c r="T3956" i="6"/>
  <c r="Q3956" i="6"/>
  <c r="T3955" i="6"/>
  <c r="Q3955" i="6"/>
  <c r="T3954" i="6"/>
  <c r="Q3954" i="6"/>
  <c r="T3953" i="6"/>
  <c r="Q3953" i="6"/>
  <c r="T3952" i="6"/>
  <c r="Q3952" i="6"/>
  <c r="T3951" i="6"/>
  <c r="Q3951" i="6"/>
  <c r="T3950" i="6"/>
  <c r="Q3950" i="6"/>
  <c r="T3949" i="6"/>
  <c r="Q3949" i="6"/>
  <c r="T3948" i="6"/>
  <c r="Q3948" i="6"/>
  <c r="T3947" i="6"/>
  <c r="Q3947" i="6"/>
  <c r="T3946" i="6"/>
  <c r="Q3946" i="6"/>
  <c r="T3945" i="6"/>
  <c r="Q3945" i="6"/>
  <c r="T3944" i="6"/>
  <c r="Q3944" i="6"/>
  <c r="T3943" i="6"/>
  <c r="Q3943" i="6"/>
  <c r="T3942" i="6"/>
  <c r="Q3942" i="6"/>
  <c r="T3941" i="6"/>
  <c r="Q3941" i="6"/>
  <c r="T3940" i="6"/>
  <c r="Q3940" i="6"/>
  <c r="T3939" i="6"/>
  <c r="Q3939" i="6"/>
  <c r="T3938" i="6"/>
  <c r="Q3938" i="6"/>
  <c r="T3937" i="6"/>
  <c r="Q3937" i="6"/>
  <c r="T3936" i="6"/>
  <c r="Q3936" i="6"/>
  <c r="T3935" i="6"/>
  <c r="Q3935" i="6"/>
  <c r="T3934" i="6"/>
  <c r="Q3934" i="6"/>
  <c r="T3933" i="6"/>
  <c r="Q3933" i="6"/>
  <c r="T3932" i="6"/>
  <c r="Q3932" i="6"/>
  <c r="T3931" i="6"/>
  <c r="Q3931" i="6"/>
  <c r="T3930" i="6"/>
  <c r="Q3930" i="6"/>
  <c r="T3929" i="6"/>
  <c r="Q3929" i="6"/>
  <c r="T3928" i="6"/>
  <c r="Q3928" i="6"/>
  <c r="T3927" i="6"/>
  <c r="Q3927" i="6"/>
  <c r="T3926" i="6"/>
  <c r="Q3926" i="6"/>
  <c r="T3925" i="6"/>
  <c r="Q3925" i="6"/>
  <c r="T3924" i="6"/>
  <c r="Q3924" i="6"/>
  <c r="T3923" i="6"/>
  <c r="Q3923" i="6"/>
  <c r="T3922" i="6"/>
  <c r="Q3922" i="6"/>
  <c r="T3921" i="6"/>
  <c r="Q3921" i="6"/>
  <c r="T3920" i="6"/>
  <c r="Q3920" i="6"/>
  <c r="T3919" i="6"/>
  <c r="Q3919" i="6"/>
  <c r="T3918" i="6"/>
  <c r="Q3918" i="6"/>
  <c r="T3917" i="6"/>
  <c r="Q3917" i="6"/>
  <c r="T3916" i="6"/>
  <c r="Q3916" i="6"/>
  <c r="T3915" i="6"/>
  <c r="Q3915" i="6"/>
  <c r="T3914" i="6"/>
  <c r="Q3914" i="6"/>
  <c r="T3913" i="6"/>
  <c r="Q3913" i="6"/>
  <c r="T3912" i="6"/>
  <c r="Q3912" i="6"/>
  <c r="T3911" i="6"/>
  <c r="Q3911" i="6"/>
  <c r="T3910" i="6"/>
  <c r="Q3910" i="6"/>
  <c r="T3909" i="6"/>
  <c r="Q3909" i="6"/>
  <c r="T3908" i="6"/>
  <c r="Q3908" i="6"/>
  <c r="T3907" i="6"/>
  <c r="Q3907" i="6"/>
  <c r="T3906" i="6"/>
  <c r="Q3906" i="6"/>
  <c r="T3905" i="6"/>
  <c r="Q3905" i="6"/>
  <c r="T3904" i="6"/>
  <c r="Q3904" i="6"/>
  <c r="T3903" i="6"/>
  <c r="Q3903" i="6"/>
  <c r="T3902" i="6"/>
  <c r="Q3902" i="6"/>
  <c r="T3901" i="6"/>
  <c r="Q3901" i="6"/>
  <c r="T3900" i="6"/>
  <c r="Q3900" i="6"/>
  <c r="T3899" i="6"/>
  <c r="Q3899" i="6"/>
  <c r="T3898" i="6"/>
  <c r="Q3898" i="6"/>
  <c r="T3897" i="6"/>
  <c r="Q3897" i="6"/>
  <c r="T3896" i="6"/>
  <c r="Q3896" i="6"/>
  <c r="T3895" i="6"/>
  <c r="Q3895" i="6"/>
  <c r="T3894" i="6"/>
  <c r="Q3894" i="6"/>
  <c r="T3893" i="6"/>
  <c r="Q3893" i="6"/>
  <c r="T3892" i="6"/>
  <c r="Q3892" i="6"/>
  <c r="T3891" i="6"/>
  <c r="Q3891" i="6"/>
  <c r="T3890" i="6"/>
  <c r="Q3890" i="6"/>
  <c r="T3889" i="6"/>
  <c r="Q3889" i="6"/>
  <c r="T3888" i="6"/>
  <c r="Q3888" i="6"/>
  <c r="T3887" i="6"/>
  <c r="Q3887" i="6"/>
  <c r="T3886" i="6"/>
  <c r="Q3886" i="6"/>
  <c r="T3885" i="6"/>
  <c r="Q3885" i="6"/>
  <c r="T3884" i="6"/>
  <c r="Q3884" i="6"/>
  <c r="T3883" i="6"/>
  <c r="Q3883" i="6"/>
  <c r="T3882" i="6"/>
  <c r="Q3882" i="6"/>
  <c r="T3881" i="6"/>
  <c r="Q3881" i="6"/>
  <c r="T3880" i="6"/>
  <c r="Q3880" i="6"/>
  <c r="T3879" i="6"/>
  <c r="Q3879" i="6"/>
  <c r="T3878" i="6"/>
  <c r="Q3878" i="6"/>
  <c r="T3877" i="6"/>
  <c r="Q3877" i="6"/>
  <c r="T3876" i="6"/>
  <c r="Q3876" i="6"/>
  <c r="T3875" i="6"/>
  <c r="Q3875" i="6"/>
  <c r="T3874" i="6"/>
  <c r="Q3874" i="6"/>
  <c r="T3873" i="6"/>
  <c r="Q3873" i="6"/>
  <c r="T3872" i="6"/>
  <c r="Q3872" i="6"/>
  <c r="T3871" i="6"/>
  <c r="Q3871" i="6"/>
  <c r="T3870" i="6"/>
  <c r="Q3870" i="6"/>
  <c r="T3869" i="6"/>
  <c r="Q3869" i="6"/>
  <c r="T3868" i="6"/>
  <c r="Q3868" i="6"/>
  <c r="T3867" i="6"/>
  <c r="Q3867" i="6"/>
  <c r="T3866" i="6"/>
  <c r="Q3866" i="6"/>
  <c r="T3865" i="6"/>
  <c r="Q3865" i="6"/>
  <c r="T3864" i="6"/>
  <c r="Q3864" i="6"/>
  <c r="T3863" i="6"/>
  <c r="Q3863" i="6"/>
  <c r="T3862" i="6"/>
  <c r="Q3862" i="6"/>
  <c r="T3861" i="6"/>
  <c r="Q3861" i="6"/>
  <c r="T3860" i="6"/>
  <c r="Q3860" i="6"/>
  <c r="T3859" i="6"/>
  <c r="Q3859" i="6"/>
  <c r="T3858" i="6"/>
  <c r="Q3858" i="6"/>
  <c r="T3857" i="6"/>
  <c r="Q3857" i="6"/>
  <c r="T3856" i="6"/>
  <c r="Q3856" i="6"/>
  <c r="T3855" i="6"/>
  <c r="Q3855" i="6"/>
  <c r="T3854" i="6"/>
  <c r="Q3854" i="6"/>
  <c r="T3853" i="6"/>
  <c r="Q3853" i="6"/>
  <c r="T3852" i="6"/>
  <c r="Q3852" i="6"/>
  <c r="T3851" i="6"/>
  <c r="Q3851" i="6"/>
  <c r="T3850" i="6"/>
  <c r="Q3850" i="6"/>
  <c r="T3849" i="6"/>
  <c r="Q3849" i="6"/>
  <c r="T3848" i="6"/>
  <c r="Q3848" i="6"/>
  <c r="T3847" i="6"/>
  <c r="Q3847" i="6"/>
  <c r="T3846" i="6"/>
  <c r="Q3846" i="6"/>
  <c r="T3845" i="6"/>
  <c r="Q3845" i="6"/>
  <c r="T3844" i="6"/>
  <c r="Q3844" i="6"/>
  <c r="T3843" i="6"/>
  <c r="Q3843" i="6"/>
  <c r="T3842" i="6"/>
  <c r="Q3842" i="6"/>
  <c r="T3841" i="6"/>
  <c r="Q3841" i="6"/>
  <c r="T3840" i="6"/>
  <c r="Q3840" i="6"/>
  <c r="T3839" i="6"/>
  <c r="Q3839" i="6"/>
  <c r="T3838" i="6"/>
  <c r="Q3838" i="6"/>
  <c r="T3837" i="6"/>
  <c r="Q3837" i="6"/>
  <c r="T3836" i="6"/>
  <c r="Q3836" i="6"/>
  <c r="T3835" i="6"/>
  <c r="Q3835" i="6"/>
  <c r="T3834" i="6"/>
  <c r="Q3834" i="6"/>
  <c r="T3833" i="6"/>
  <c r="Q3833" i="6"/>
  <c r="T3832" i="6"/>
  <c r="Q3832" i="6"/>
  <c r="T3831" i="6"/>
  <c r="Q3831" i="6"/>
  <c r="T3830" i="6"/>
  <c r="Q3830" i="6"/>
  <c r="T3829" i="6"/>
  <c r="Q3829" i="6"/>
  <c r="T3828" i="6"/>
  <c r="Q3828" i="6"/>
  <c r="T3827" i="6"/>
  <c r="Q3827" i="6"/>
  <c r="T3826" i="6"/>
  <c r="Q3826" i="6"/>
  <c r="T3825" i="6"/>
  <c r="Q3825" i="6"/>
  <c r="T3824" i="6"/>
  <c r="Q3824" i="6"/>
  <c r="T3823" i="6"/>
  <c r="Q3823" i="6"/>
  <c r="T3822" i="6"/>
  <c r="Q3822" i="6"/>
  <c r="T3821" i="6"/>
  <c r="Q3821" i="6"/>
  <c r="T3820" i="6"/>
  <c r="Q3820" i="6"/>
  <c r="T3819" i="6"/>
  <c r="Q3819" i="6"/>
  <c r="T3818" i="6"/>
  <c r="Q3818" i="6"/>
  <c r="T3817" i="6"/>
  <c r="Q3817" i="6"/>
  <c r="T3816" i="6"/>
  <c r="Q3816" i="6"/>
  <c r="T3815" i="6"/>
  <c r="Q3815" i="6"/>
  <c r="T3814" i="6"/>
  <c r="Q3814" i="6"/>
  <c r="T3813" i="6"/>
  <c r="Q3813" i="6"/>
  <c r="T3812" i="6"/>
  <c r="Q3812" i="6"/>
  <c r="T3811" i="6"/>
  <c r="Q3811" i="6"/>
  <c r="T3810" i="6"/>
  <c r="Q3810" i="6"/>
  <c r="T3809" i="6"/>
  <c r="Q3809" i="6"/>
  <c r="T3808" i="6"/>
  <c r="Q3808" i="6"/>
  <c r="T3807" i="6"/>
  <c r="Q3807" i="6"/>
  <c r="T3806" i="6"/>
  <c r="Q3806" i="6"/>
  <c r="T3805" i="6"/>
  <c r="Q3805" i="6"/>
  <c r="T3804" i="6"/>
  <c r="Q3804" i="6"/>
  <c r="T3803" i="6"/>
  <c r="Q3803" i="6"/>
  <c r="T3802" i="6"/>
  <c r="Q3802" i="6"/>
  <c r="T3801" i="6"/>
  <c r="Q3801" i="6"/>
  <c r="T3800" i="6"/>
  <c r="Q3800" i="6"/>
  <c r="T3799" i="6"/>
  <c r="Q3799" i="6"/>
  <c r="T3798" i="6"/>
  <c r="Q3798" i="6"/>
  <c r="T3797" i="6"/>
  <c r="Q3797" i="6"/>
  <c r="T3796" i="6"/>
  <c r="Q3796" i="6"/>
  <c r="T3795" i="6"/>
  <c r="Q3795" i="6"/>
  <c r="T3794" i="6"/>
  <c r="Q3794" i="6"/>
  <c r="T3793" i="6"/>
  <c r="Q3793" i="6"/>
  <c r="T3792" i="6"/>
  <c r="Q3792" i="6"/>
  <c r="T3791" i="6"/>
  <c r="Q3791" i="6"/>
  <c r="T3790" i="6"/>
  <c r="Q3790" i="6"/>
  <c r="T3789" i="6"/>
  <c r="Q3789" i="6"/>
  <c r="T3788" i="6"/>
  <c r="Q3788" i="6"/>
  <c r="T3787" i="6"/>
  <c r="Q3787" i="6"/>
  <c r="T3786" i="6"/>
  <c r="Q3786" i="6"/>
  <c r="T3785" i="6"/>
  <c r="Q3785" i="6"/>
  <c r="T3784" i="6"/>
  <c r="Q3784" i="6"/>
  <c r="T3783" i="6"/>
  <c r="Q3783" i="6"/>
  <c r="T3782" i="6"/>
  <c r="Q3782" i="6"/>
  <c r="T3781" i="6"/>
  <c r="Q3781" i="6"/>
  <c r="T3780" i="6"/>
  <c r="Q3780" i="6"/>
  <c r="T3779" i="6"/>
  <c r="Q3779" i="6"/>
  <c r="T3778" i="6"/>
  <c r="Q3778" i="6"/>
  <c r="T3777" i="6"/>
  <c r="Q3777" i="6"/>
  <c r="T3776" i="6"/>
  <c r="Q3776" i="6"/>
  <c r="T3775" i="6"/>
  <c r="Q3775" i="6"/>
  <c r="T3774" i="6"/>
  <c r="Q3774" i="6"/>
  <c r="T3773" i="6"/>
  <c r="Q3773" i="6"/>
  <c r="T3772" i="6"/>
  <c r="Q3772" i="6"/>
  <c r="T3771" i="6"/>
  <c r="Q3771" i="6"/>
  <c r="T3770" i="6"/>
  <c r="Q3770" i="6"/>
  <c r="T3769" i="6"/>
  <c r="Q3769" i="6"/>
  <c r="T3768" i="6"/>
  <c r="Q3768" i="6"/>
  <c r="T3767" i="6"/>
  <c r="Q3767" i="6"/>
  <c r="T3766" i="6"/>
  <c r="Q3766" i="6"/>
  <c r="T3765" i="6"/>
  <c r="Q3765" i="6"/>
  <c r="T3764" i="6"/>
  <c r="Q3764" i="6"/>
  <c r="T3763" i="6"/>
  <c r="Q3763" i="6"/>
  <c r="T3762" i="6"/>
  <c r="Q3762" i="6"/>
  <c r="T3761" i="6"/>
  <c r="Q3761" i="6"/>
  <c r="T3760" i="6"/>
  <c r="Q3760" i="6"/>
  <c r="T3759" i="6"/>
  <c r="Q3759" i="6"/>
  <c r="T3758" i="6"/>
  <c r="Q3758" i="6"/>
  <c r="T3757" i="6"/>
  <c r="Q3757" i="6"/>
  <c r="T3756" i="6"/>
  <c r="Q3756" i="6"/>
  <c r="T3755" i="6"/>
  <c r="Q3755" i="6"/>
  <c r="T3754" i="6"/>
  <c r="Q3754" i="6"/>
  <c r="T3753" i="6"/>
  <c r="Q3753" i="6"/>
  <c r="T3752" i="6"/>
  <c r="Q3752" i="6"/>
  <c r="T3751" i="6"/>
  <c r="Q3751" i="6"/>
  <c r="T3750" i="6"/>
  <c r="Q3750" i="6"/>
  <c r="T3749" i="6"/>
  <c r="Q3749" i="6"/>
  <c r="T3748" i="6"/>
  <c r="Q3748" i="6"/>
  <c r="T3747" i="6"/>
  <c r="Q3747" i="6"/>
  <c r="T3746" i="6"/>
  <c r="Q3746" i="6"/>
  <c r="T3745" i="6"/>
  <c r="Q3745" i="6"/>
  <c r="T3744" i="6"/>
  <c r="Q3744" i="6"/>
  <c r="T3743" i="6"/>
  <c r="Q3743" i="6"/>
  <c r="T3742" i="6"/>
  <c r="Q3742" i="6"/>
  <c r="T3741" i="6"/>
  <c r="Q3741" i="6"/>
  <c r="T3740" i="6"/>
  <c r="Q3740" i="6"/>
  <c r="T3739" i="6"/>
  <c r="Q3739" i="6"/>
  <c r="T3738" i="6"/>
  <c r="Q3738" i="6"/>
  <c r="T3737" i="6"/>
  <c r="Q3737" i="6"/>
  <c r="T3736" i="6"/>
  <c r="Q3736" i="6"/>
  <c r="T3735" i="6"/>
  <c r="Q3735" i="6"/>
  <c r="T3734" i="6"/>
  <c r="Q3734" i="6"/>
  <c r="T3733" i="6"/>
  <c r="Q3733" i="6"/>
  <c r="T3732" i="6"/>
  <c r="Q3732" i="6"/>
  <c r="T3731" i="6"/>
  <c r="Q3731" i="6"/>
  <c r="T3730" i="6"/>
  <c r="Q3730" i="6"/>
  <c r="T3729" i="6"/>
  <c r="Q3729" i="6"/>
  <c r="T3728" i="6"/>
  <c r="Q3728" i="6"/>
  <c r="T3727" i="6"/>
  <c r="Q3727" i="6"/>
  <c r="T3726" i="6"/>
  <c r="Q3726" i="6"/>
  <c r="T3725" i="6"/>
  <c r="Q3725" i="6"/>
  <c r="T3724" i="6"/>
  <c r="Q3724" i="6"/>
  <c r="T3723" i="6"/>
  <c r="Q3723" i="6"/>
  <c r="T3722" i="6"/>
  <c r="Q3722" i="6"/>
  <c r="T3721" i="6"/>
  <c r="Q3721" i="6"/>
  <c r="T3720" i="6"/>
  <c r="Q3720" i="6"/>
  <c r="T3719" i="6"/>
  <c r="Q3719" i="6"/>
  <c r="T3718" i="6"/>
  <c r="Q3718" i="6"/>
  <c r="T3717" i="6"/>
  <c r="Q3717" i="6"/>
  <c r="T3716" i="6"/>
  <c r="Q3716" i="6"/>
  <c r="T3715" i="6"/>
  <c r="Q3715" i="6"/>
  <c r="T3714" i="6"/>
  <c r="Q3714" i="6"/>
  <c r="T3713" i="6"/>
  <c r="Q3713" i="6"/>
  <c r="T3712" i="6"/>
  <c r="Q3712" i="6"/>
  <c r="T3711" i="6"/>
  <c r="Q3711" i="6"/>
  <c r="T3710" i="6"/>
  <c r="Q3710" i="6"/>
  <c r="T3709" i="6"/>
  <c r="Q3709" i="6"/>
  <c r="T3708" i="6"/>
  <c r="Q3708" i="6"/>
  <c r="T3707" i="6"/>
  <c r="Q3707" i="6"/>
  <c r="T3706" i="6"/>
  <c r="Q3706" i="6"/>
  <c r="T3705" i="6"/>
  <c r="Q3705" i="6"/>
  <c r="T3704" i="6"/>
  <c r="Q3704" i="6"/>
  <c r="T3703" i="6"/>
  <c r="Q3703" i="6"/>
  <c r="T3702" i="6"/>
  <c r="Q3702" i="6"/>
  <c r="T3701" i="6"/>
  <c r="Q3701" i="6"/>
  <c r="T3700" i="6"/>
  <c r="Q3700" i="6"/>
  <c r="T3699" i="6"/>
  <c r="Q3699" i="6"/>
  <c r="T3698" i="6"/>
  <c r="Q3698" i="6"/>
  <c r="T3697" i="6"/>
  <c r="Q3697" i="6"/>
  <c r="T3696" i="6"/>
  <c r="Q3696" i="6"/>
  <c r="T3695" i="6"/>
  <c r="Q3695" i="6"/>
  <c r="T3694" i="6"/>
  <c r="Q3694" i="6"/>
  <c r="T3693" i="6"/>
  <c r="Q3693" i="6"/>
  <c r="T3692" i="6"/>
  <c r="Q3692" i="6"/>
  <c r="T3691" i="6"/>
  <c r="Q3691" i="6"/>
  <c r="T3690" i="6"/>
  <c r="Q3690" i="6"/>
  <c r="T3689" i="6"/>
  <c r="Q3689" i="6"/>
  <c r="T3688" i="6"/>
  <c r="Q3688" i="6"/>
  <c r="T3687" i="6"/>
  <c r="Q3687" i="6"/>
  <c r="T3686" i="6"/>
  <c r="Q3686" i="6"/>
  <c r="T3685" i="6"/>
  <c r="Q3685" i="6"/>
  <c r="T3684" i="6"/>
  <c r="Q3684" i="6"/>
  <c r="T3683" i="6"/>
  <c r="Q3683" i="6"/>
  <c r="T3682" i="6"/>
  <c r="Q3682" i="6"/>
  <c r="T3681" i="6"/>
  <c r="Q3681" i="6"/>
  <c r="T3680" i="6"/>
  <c r="Q3680" i="6"/>
  <c r="T3679" i="6"/>
  <c r="Q3679" i="6"/>
  <c r="T3678" i="6"/>
  <c r="Q3678" i="6"/>
  <c r="T3677" i="6"/>
  <c r="Q3677" i="6"/>
  <c r="T3676" i="6"/>
  <c r="Q3676" i="6"/>
  <c r="T3675" i="6"/>
  <c r="Q3675" i="6"/>
  <c r="T3674" i="6"/>
  <c r="Q3674" i="6"/>
  <c r="T3673" i="6"/>
  <c r="Q3673" i="6"/>
  <c r="T3672" i="6"/>
  <c r="Q3672" i="6"/>
  <c r="T3671" i="6"/>
  <c r="Q3671" i="6"/>
  <c r="T3670" i="6"/>
  <c r="Q3670" i="6"/>
  <c r="T3669" i="6"/>
  <c r="Q3669" i="6"/>
  <c r="T3668" i="6"/>
  <c r="Q3668" i="6"/>
  <c r="T3667" i="6"/>
  <c r="Q3667" i="6"/>
  <c r="T3666" i="6"/>
  <c r="Q3666" i="6"/>
  <c r="T3665" i="6"/>
  <c r="Q3665" i="6"/>
  <c r="T3664" i="6"/>
  <c r="Q3664" i="6"/>
  <c r="T3663" i="6"/>
  <c r="Q3663" i="6"/>
  <c r="T3662" i="6"/>
  <c r="Q3662" i="6"/>
  <c r="T3661" i="6"/>
  <c r="Q3661" i="6"/>
  <c r="T3660" i="6"/>
  <c r="Q3660" i="6"/>
  <c r="T3659" i="6"/>
  <c r="Q3659" i="6"/>
  <c r="T3658" i="6"/>
  <c r="Q3658" i="6"/>
  <c r="T3657" i="6"/>
  <c r="Q3657" i="6"/>
  <c r="T3656" i="6"/>
  <c r="Q3656" i="6"/>
  <c r="T3655" i="6"/>
  <c r="Q3655" i="6"/>
  <c r="T3654" i="6"/>
  <c r="Q3654" i="6"/>
  <c r="T3653" i="6"/>
  <c r="Q3653" i="6"/>
  <c r="T3652" i="6"/>
  <c r="Q3652" i="6"/>
  <c r="T3651" i="6"/>
  <c r="Q3651" i="6"/>
  <c r="T3650" i="6"/>
  <c r="Q3650" i="6"/>
  <c r="T3649" i="6"/>
  <c r="Q3649" i="6"/>
  <c r="T3648" i="6"/>
  <c r="Q3648" i="6"/>
  <c r="T3647" i="6"/>
  <c r="Q3647" i="6"/>
  <c r="T3646" i="6"/>
  <c r="Q3646" i="6"/>
  <c r="T3645" i="6"/>
  <c r="Q3645" i="6"/>
  <c r="T3644" i="6"/>
  <c r="Q3644" i="6"/>
  <c r="T3643" i="6"/>
  <c r="Q3643" i="6"/>
  <c r="T3642" i="6"/>
  <c r="Q3642" i="6"/>
  <c r="T3641" i="6"/>
  <c r="Q3641" i="6"/>
  <c r="T3640" i="6"/>
  <c r="Q3640" i="6"/>
  <c r="T3639" i="6"/>
  <c r="Q3639" i="6"/>
  <c r="T3638" i="6"/>
  <c r="Q3638" i="6"/>
  <c r="T3637" i="6"/>
  <c r="Q3637" i="6"/>
  <c r="T3636" i="6"/>
  <c r="Q3636" i="6"/>
  <c r="T3635" i="6"/>
  <c r="Q3635" i="6"/>
  <c r="T3634" i="6"/>
  <c r="Q3634" i="6"/>
  <c r="T3633" i="6"/>
  <c r="Q3633" i="6"/>
  <c r="T3632" i="6"/>
  <c r="Q3632" i="6"/>
  <c r="T3631" i="6"/>
  <c r="Q3631" i="6"/>
  <c r="T3630" i="6"/>
  <c r="Q3630" i="6"/>
  <c r="T3629" i="6"/>
  <c r="Q3629" i="6"/>
  <c r="T3628" i="6"/>
  <c r="Q3628" i="6"/>
  <c r="T3627" i="6"/>
  <c r="Q3627" i="6"/>
  <c r="T3626" i="6"/>
  <c r="Q3626" i="6"/>
  <c r="T3625" i="6"/>
  <c r="Q3625" i="6"/>
  <c r="T3624" i="6"/>
  <c r="Q3624" i="6"/>
  <c r="T3623" i="6"/>
  <c r="Q3623" i="6"/>
  <c r="T3622" i="6"/>
  <c r="Q3622" i="6"/>
  <c r="T3621" i="6"/>
  <c r="Q3621" i="6"/>
  <c r="T3620" i="6"/>
  <c r="Q3620" i="6"/>
  <c r="T3619" i="6"/>
  <c r="Q3619" i="6"/>
  <c r="T3618" i="6"/>
  <c r="Q3618" i="6"/>
  <c r="T3617" i="6"/>
  <c r="Q3617" i="6"/>
  <c r="T3616" i="6"/>
  <c r="Q3616" i="6"/>
  <c r="T3615" i="6"/>
  <c r="Q3615" i="6"/>
  <c r="T3614" i="6"/>
  <c r="Q3614" i="6"/>
  <c r="T3613" i="6"/>
  <c r="Q3613" i="6"/>
  <c r="T3612" i="6"/>
  <c r="Q3612" i="6"/>
  <c r="T3611" i="6"/>
  <c r="Q3611" i="6"/>
  <c r="T3610" i="6"/>
  <c r="Q3610" i="6"/>
  <c r="T3609" i="6"/>
  <c r="Q3609" i="6"/>
  <c r="T3608" i="6"/>
  <c r="Q3608" i="6"/>
  <c r="T3607" i="6"/>
  <c r="Q3607" i="6"/>
  <c r="T3606" i="6"/>
  <c r="Q3606" i="6"/>
  <c r="T3605" i="6"/>
  <c r="Q3605" i="6"/>
  <c r="T3604" i="6"/>
  <c r="Q3604" i="6"/>
  <c r="T3603" i="6"/>
  <c r="Q3603" i="6"/>
  <c r="T3602" i="6"/>
  <c r="Q3602" i="6"/>
  <c r="T3601" i="6"/>
  <c r="Q3601" i="6"/>
  <c r="T3600" i="6"/>
  <c r="Q3600" i="6"/>
  <c r="T3599" i="6"/>
  <c r="Q3599" i="6"/>
  <c r="T3598" i="6"/>
  <c r="Q3598" i="6"/>
  <c r="T3597" i="6"/>
  <c r="Q3597" i="6"/>
  <c r="T3596" i="6"/>
  <c r="Q3596" i="6"/>
  <c r="T3595" i="6"/>
  <c r="Q3595" i="6"/>
  <c r="T3594" i="6"/>
  <c r="Q3594" i="6"/>
  <c r="T3593" i="6"/>
  <c r="Q3593" i="6"/>
  <c r="T3592" i="6"/>
  <c r="Q3592" i="6"/>
  <c r="T3591" i="6"/>
  <c r="Q3591" i="6"/>
  <c r="T3590" i="6"/>
  <c r="Q3590" i="6"/>
  <c r="T3589" i="6"/>
  <c r="Q3589" i="6"/>
  <c r="T3588" i="6"/>
  <c r="Q3588" i="6"/>
  <c r="T3587" i="6"/>
  <c r="Q3587" i="6"/>
  <c r="T3586" i="6"/>
  <c r="Q3586" i="6"/>
  <c r="T3585" i="6"/>
  <c r="Q3585" i="6"/>
  <c r="T3584" i="6"/>
  <c r="Q3584" i="6"/>
  <c r="T3583" i="6"/>
  <c r="Q3583" i="6"/>
  <c r="T3582" i="6"/>
  <c r="Q3582" i="6"/>
  <c r="T3581" i="6"/>
  <c r="Q3581" i="6"/>
  <c r="T3580" i="6"/>
  <c r="Q3580" i="6"/>
  <c r="T3579" i="6"/>
  <c r="Q3579" i="6"/>
  <c r="T3578" i="6"/>
  <c r="Q3578" i="6"/>
  <c r="T3577" i="6"/>
  <c r="Q3577" i="6"/>
  <c r="T3576" i="6"/>
  <c r="Q3576" i="6"/>
  <c r="T3575" i="6"/>
  <c r="Q3575" i="6"/>
  <c r="T3574" i="6"/>
  <c r="Q3574" i="6"/>
  <c r="T3573" i="6"/>
  <c r="Q3573" i="6"/>
  <c r="T3572" i="6"/>
  <c r="Q3572" i="6"/>
  <c r="T3571" i="6"/>
  <c r="Q3571" i="6"/>
  <c r="T3570" i="6"/>
  <c r="Q3570" i="6"/>
  <c r="T3569" i="6"/>
  <c r="Q3569" i="6"/>
  <c r="T3568" i="6"/>
  <c r="Q3568" i="6"/>
  <c r="T3567" i="6"/>
  <c r="Q3567" i="6"/>
  <c r="T3566" i="6"/>
  <c r="Q3566" i="6"/>
  <c r="T3565" i="6"/>
  <c r="Q3565" i="6"/>
  <c r="T3564" i="6"/>
  <c r="Q3564" i="6"/>
  <c r="T3563" i="6"/>
  <c r="Q3563" i="6"/>
  <c r="T3562" i="6"/>
  <c r="Q3562" i="6"/>
  <c r="T3561" i="6"/>
  <c r="Q3561" i="6"/>
  <c r="T3560" i="6"/>
  <c r="Q3560" i="6"/>
  <c r="T3559" i="6"/>
  <c r="Q3559" i="6"/>
  <c r="T3558" i="6"/>
  <c r="Q3558" i="6"/>
  <c r="T3557" i="6"/>
  <c r="Q3557" i="6"/>
  <c r="T3556" i="6"/>
  <c r="Q3556" i="6"/>
  <c r="T3555" i="6"/>
  <c r="Q3555" i="6"/>
  <c r="T3554" i="6"/>
  <c r="Q3554" i="6"/>
  <c r="T3553" i="6"/>
  <c r="Q3553" i="6"/>
  <c r="T3552" i="6"/>
  <c r="Q3552" i="6"/>
  <c r="T3551" i="6"/>
  <c r="Q3551" i="6"/>
  <c r="T3550" i="6"/>
  <c r="Q3550" i="6"/>
  <c r="T3549" i="6"/>
  <c r="Q3549" i="6"/>
  <c r="T3548" i="6"/>
  <c r="Q3548" i="6"/>
  <c r="T3547" i="6"/>
  <c r="Q3547" i="6"/>
  <c r="T3546" i="6"/>
  <c r="Q3546" i="6"/>
  <c r="T3545" i="6"/>
  <c r="Q3545" i="6"/>
  <c r="T3544" i="6"/>
  <c r="Q3544" i="6"/>
  <c r="T3543" i="6"/>
  <c r="Q3543" i="6"/>
  <c r="T3542" i="6"/>
  <c r="Q3542" i="6"/>
  <c r="T3541" i="6"/>
  <c r="Q3541" i="6"/>
  <c r="T3540" i="6"/>
  <c r="Q3540" i="6"/>
  <c r="T3539" i="6"/>
  <c r="Q3539" i="6"/>
  <c r="T3538" i="6"/>
  <c r="Q3538" i="6"/>
  <c r="T3537" i="6"/>
  <c r="Q3537" i="6"/>
  <c r="T3536" i="6"/>
  <c r="Q3536" i="6"/>
  <c r="T3535" i="6"/>
  <c r="Q3535" i="6"/>
  <c r="T3534" i="6"/>
  <c r="Q3534" i="6"/>
  <c r="T3533" i="6"/>
  <c r="Q3533" i="6"/>
  <c r="T3532" i="6"/>
  <c r="Q3532" i="6"/>
  <c r="T3531" i="6"/>
  <c r="Q3531" i="6"/>
  <c r="T3530" i="6"/>
  <c r="Q3530" i="6"/>
  <c r="T3529" i="6"/>
  <c r="Q3529" i="6"/>
  <c r="T3528" i="6"/>
  <c r="Q3528" i="6"/>
  <c r="T3527" i="6"/>
  <c r="Q3527" i="6"/>
  <c r="T3526" i="6"/>
  <c r="Q3526" i="6"/>
  <c r="T3525" i="6"/>
  <c r="Q3525" i="6"/>
  <c r="T3524" i="6"/>
  <c r="Q3524" i="6"/>
  <c r="T3523" i="6"/>
  <c r="Q3523" i="6"/>
  <c r="T3522" i="6"/>
  <c r="Q3522" i="6"/>
  <c r="T3521" i="6"/>
  <c r="Q3521" i="6"/>
  <c r="T3520" i="6"/>
  <c r="Q3520" i="6"/>
  <c r="T3519" i="6"/>
  <c r="Q3519" i="6"/>
  <c r="T3518" i="6"/>
  <c r="Q3518" i="6"/>
  <c r="T3517" i="6"/>
  <c r="Q3517" i="6"/>
  <c r="T3516" i="6"/>
  <c r="Q3516" i="6"/>
  <c r="T3515" i="6"/>
  <c r="Q3515" i="6"/>
  <c r="T3514" i="6"/>
  <c r="Q3514" i="6"/>
  <c r="T3513" i="6"/>
  <c r="Q3513" i="6"/>
  <c r="T3512" i="6"/>
  <c r="Q3512" i="6"/>
  <c r="T3511" i="6"/>
  <c r="Q3511" i="6"/>
  <c r="T3510" i="6"/>
  <c r="Q3510" i="6"/>
  <c r="T3509" i="6"/>
  <c r="Q3509" i="6"/>
  <c r="T3508" i="6"/>
  <c r="Q3508" i="6"/>
  <c r="T3507" i="6"/>
  <c r="Q3507" i="6"/>
  <c r="T3506" i="6"/>
  <c r="Q3506" i="6"/>
  <c r="T3505" i="6"/>
  <c r="Q3505" i="6"/>
  <c r="T3504" i="6"/>
  <c r="Q3504" i="6"/>
  <c r="T3503" i="6"/>
  <c r="Q3503" i="6"/>
  <c r="T3502" i="6"/>
  <c r="Q3502" i="6"/>
  <c r="T3501" i="6"/>
  <c r="Q3501" i="6"/>
  <c r="T3500" i="6"/>
  <c r="Q3500" i="6"/>
  <c r="T3499" i="6"/>
  <c r="Q3499" i="6"/>
  <c r="T3498" i="6"/>
  <c r="Q3498" i="6"/>
  <c r="T3497" i="6"/>
  <c r="Q3497" i="6"/>
  <c r="T3496" i="6"/>
  <c r="Q3496" i="6"/>
  <c r="T3495" i="6"/>
  <c r="Q3495" i="6"/>
  <c r="T3494" i="6"/>
  <c r="Q3494" i="6"/>
  <c r="T3493" i="6"/>
  <c r="Q3493" i="6"/>
  <c r="T3492" i="6"/>
  <c r="Q3492" i="6"/>
  <c r="T3491" i="6"/>
  <c r="Q3491" i="6"/>
  <c r="T3490" i="6"/>
  <c r="Q3490" i="6"/>
  <c r="T3489" i="6"/>
  <c r="Q3489" i="6"/>
  <c r="T3488" i="6"/>
  <c r="Q3488" i="6"/>
  <c r="T3487" i="6"/>
  <c r="Q3487" i="6"/>
  <c r="T3486" i="6"/>
  <c r="Q3486" i="6"/>
  <c r="T3485" i="6"/>
  <c r="Q3485" i="6"/>
  <c r="T3484" i="6"/>
  <c r="Q3484" i="6"/>
  <c r="T3483" i="6"/>
  <c r="Q3483" i="6"/>
  <c r="T3482" i="6"/>
  <c r="Q3482" i="6"/>
  <c r="T3481" i="6"/>
  <c r="Q3481" i="6"/>
  <c r="T3480" i="6"/>
  <c r="Q3480" i="6"/>
  <c r="T3479" i="6"/>
  <c r="Q3479" i="6"/>
  <c r="T3478" i="6"/>
  <c r="Q3478" i="6"/>
  <c r="T3477" i="6"/>
  <c r="Q3477" i="6"/>
  <c r="T3476" i="6"/>
  <c r="Q3476" i="6"/>
  <c r="T3475" i="6"/>
  <c r="Q3475" i="6"/>
  <c r="T3474" i="6"/>
  <c r="Q3474" i="6"/>
  <c r="T3473" i="6"/>
  <c r="Q3473" i="6"/>
  <c r="T3472" i="6"/>
  <c r="Q3472" i="6"/>
  <c r="T3471" i="6"/>
  <c r="Q3471" i="6"/>
  <c r="T3470" i="6"/>
  <c r="Q3470" i="6"/>
  <c r="T3469" i="6"/>
  <c r="Q3469" i="6"/>
  <c r="T3468" i="6"/>
  <c r="Q3468" i="6"/>
  <c r="T3467" i="6"/>
  <c r="Q3467" i="6"/>
  <c r="T3466" i="6"/>
  <c r="Q3466" i="6"/>
  <c r="T3465" i="6"/>
  <c r="Q3465" i="6"/>
  <c r="T3464" i="6"/>
  <c r="Q3464" i="6"/>
  <c r="T3463" i="6"/>
  <c r="Q3463" i="6"/>
  <c r="T3462" i="6"/>
  <c r="Q3462" i="6"/>
  <c r="T3461" i="6"/>
  <c r="Q3461" i="6"/>
  <c r="T3460" i="6"/>
  <c r="Q3460" i="6"/>
  <c r="T3459" i="6"/>
  <c r="Q3459" i="6"/>
  <c r="T3458" i="6"/>
  <c r="Q3458" i="6"/>
  <c r="T3457" i="6"/>
  <c r="Q3457" i="6"/>
  <c r="T3456" i="6"/>
  <c r="Q3456" i="6"/>
  <c r="T3455" i="6"/>
  <c r="Q3455" i="6"/>
  <c r="T3454" i="6"/>
  <c r="Q3454" i="6"/>
  <c r="T3453" i="6"/>
  <c r="Q3453" i="6"/>
  <c r="T3452" i="6"/>
  <c r="Q3452" i="6"/>
  <c r="T3451" i="6"/>
  <c r="Q3451" i="6"/>
  <c r="T3450" i="6"/>
  <c r="Q3450" i="6"/>
  <c r="T3449" i="6"/>
  <c r="Q3449" i="6"/>
  <c r="T3448" i="6"/>
  <c r="Q3448" i="6"/>
  <c r="T3447" i="6"/>
  <c r="Q3447" i="6"/>
  <c r="T3446" i="6"/>
  <c r="Q3446" i="6"/>
  <c r="T3445" i="6"/>
  <c r="Q3445" i="6"/>
  <c r="T3444" i="6"/>
  <c r="Q3444" i="6"/>
  <c r="T3443" i="6"/>
  <c r="Q3443" i="6"/>
  <c r="T3442" i="6"/>
  <c r="Q3442" i="6"/>
  <c r="T3441" i="6"/>
  <c r="Q3441" i="6"/>
  <c r="T3440" i="6"/>
  <c r="Q3440" i="6"/>
  <c r="T3439" i="6"/>
  <c r="Q3439" i="6"/>
  <c r="T3438" i="6"/>
  <c r="Q3438" i="6"/>
  <c r="T3437" i="6"/>
  <c r="Q3437" i="6"/>
  <c r="T3436" i="6"/>
  <c r="Q3436" i="6"/>
  <c r="T3435" i="6"/>
  <c r="Q3435" i="6"/>
  <c r="T3434" i="6"/>
  <c r="Q3434" i="6"/>
  <c r="T3433" i="6"/>
  <c r="Q3433" i="6"/>
  <c r="T3432" i="6"/>
  <c r="Q3432" i="6"/>
  <c r="T3431" i="6"/>
  <c r="Q3431" i="6"/>
  <c r="T3430" i="6"/>
  <c r="Q3430" i="6"/>
  <c r="T3429" i="6"/>
  <c r="Q3429" i="6"/>
  <c r="T3428" i="6"/>
  <c r="Q3428" i="6"/>
  <c r="T3427" i="6"/>
  <c r="Q3427" i="6"/>
  <c r="T3426" i="6"/>
  <c r="Q3426" i="6"/>
  <c r="T3425" i="6"/>
  <c r="Q3425" i="6"/>
  <c r="T3424" i="6"/>
  <c r="Q3424" i="6"/>
  <c r="T3423" i="6"/>
  <c r="Q3423" i="6"/>
  <c r="T3422" i="6"/>
  <c r="Q3422" i="6"/>
  <c r="T3421" i="6"/>
  <c r="Q3421" i="6"/>
  <c r="T3420" i="6"/>
  <c r="Q3420" i="6"/>
  <c r="T3419" i="6"/>
  <c r="Q3419" i="6"/>
  <c r="T3418" i="6"/>
  <c r="Q3418" i="6"/>
  <c r="T3417" i="6"/>
  <c r="Q3417" i="6"/>
  <c r="T3416" i="6"/>
  <c r="Q3416" i="6"/>
  <c r="T3415" i="6"/>
  <c r="Q3415" i="6"/>
  <c r="T3414" i="6"/>
  <c r="Q3414" i="6"/>
  <c r="T3413" i="6"/>
  <c r="Q3413" i="6"/>
  <c r="T3412" i="6"/>
  <c r="Q3412" i="6"/>
  <c r="T3411" i="6"/>
  <c r="Q3411" i="6"/>
  <c r="T3410" i="6"/>
  <c r="Q3410" i="6"/>
  <c r="T3409" i="6"/>
  <c r="Q3409" i="6"/>
  <c r="T3408" i="6"/>
  <c r="Q3408" i="6"/>
  <c r="T3407" i="6"/>
  <c r="Q3407" i="6"/>
  <c r="T3406" i="6"/>
  <c r="Q3406" i="6"/>
  <c r="T3405" i="6"/>
  <c r="Q3405" i="6"/>
  <c r="T3404" i="6"/>
  <c r="Q3404" i="6"/>
  <c r="T3403" i="6"/>
  <c r="Q3403" i="6"/>
  <c r="T3402" i="6"/>
  <c r="Q3402" i="6"/>
  <c r="T3401" i="6"/>
  <c r="Q3401" i="6"/>
  <c r="T3400" i="6"/>
  <c r="Q3400" i="6"/>
  <c r="T3399" i="6"/>
  <c r="Q3399" i="6"/>
  <c r="T3398" i="6"/>
  <c r="Q3398" i="6"/>
  <c r="T3397" i="6"/>
  <c r="Q3397" i="6"/>
  <c r="T3396" i="6"/>
  <c r="Q3396" i="6"/>
  <c r="T3395" i="6"/>
  <c r="Q3395" i="6"/>
  <c r="T3394" i="6"/>
  <c r="Q3394" i="6"/>
  <c r="T3393" i="6"/>
  <c r="Q3393" i="6"/>
  <c r="T3392" i="6"/>
  <c r="Q3392" i="6"/>
  <c r="T3391" i="6"/>
  <c r="Q3391" i="6"/>
  <c r="T3390" i="6"/>
  <c r="Q3390" i="6"/>
  <c r="T3389" i="6"/>
  <c r="Q3389" i="6"/>
  <c r="T3388" i="6"/>
  <c r="Q3388" i="6"/>
  <c r="T3387" i="6"/>
  <c r="Q3387" i="6"/>
  <c r="T3386" i="6"/>
  <c r="Q3386" i="6"/>
  <c r="T3385" i="6"/>
  <c r="Q3385" i="6"/>
  <c r="T3384" i="6"/>
  <c r="Q3384" i="6"/>
  <c r="T3383" i="6"/>
  <c r="Q3383" i="6"/>
  <c r="T3382" i="6"/>
  <c r="Q3382" i="6"/>
  <c r="T3381" i="6"/>
  <c r="Q3381" i="6"/>
  <c r="T3380" i="6"/>
  <c r="Q3380" i="6"/>
  <c r="T3379" i="6"/>
  <c r="Q3379" i="6"/>
  <c r="T3378" i="6"/>
  <c r="Q3378" i="6"/>
  <c r="T3377" i="6"/>
  <c r="Q3377" i="6"/>
  <c r="T3376" i="6"/>
  <c r="Q3376" i="6"/>
  <c r="T3375" i="6"/>
  <c r="Q3375" i="6"/>
  <c r="T3374" i="6"/>
  <c r="Q3374" i="6"/>
  <c r="T3373" i="6"/>
  <c r="Q3373" i="6"/>
  <c r="T3372" i="6"/>
  <c r="Q3372" i="6"/>
  <c r="T3371" i="6"/>
  <c r="Q3371" i="6"/>
  <c r="T3370" i="6"/>
  <c r="Q3370" i="6"/>
  <c r="T3369" i="6"/>
  <c r="Q3369" i="6"/>
  <c r="T3368" i="6"/>
  <c r="Q3368" i="6"/>
  <c r="T3367" i="6"/>
  <c r="Q3367" i="6"/>
  <c r="T3366" i="6"/>
  <c r="Q3366" i="6"/>
  <c r="T3365" i="6"/>
  <c r="Q3365" i="6"/>
  <c r="T3364" i="6"/>
  <c r="Q3364" i="6"/>
  <c r="T3363" i="6"/>
  <c r="Q3363" i="6"/>
  <c r="T3362" i="6"/>
  <c r="Q3362" i="6"/>
  <c r="T3361" i="6"/>
  <c r="Q3361" i="6"/>
  <c r="T3360" i="6"/>
  <c r="Q3360" i="6"/>
  <c r="T3359" i="6"/>
  <c r="Q3359" i="6"/>
  <c r="T3358" i="6"/>
  <c r="Q3358" i="6"/>
  <c r="T3357" i="6"/>
  <c r="Q3357" i="6"/>
  <c r="T3356" i="6"/>
  <c r="Q3356" i="6"/>
  <c r="T3355" i="6"/>
  <c r="Q3355" i="6"/>
  <c r="T3354" i="6"/>
  <c r="Q3354" i="6"/>
  <c r="T3353" i="6"/>
  <c r="Q3353" i="6"/>
  <c r="T3352" i="6"/>
  <c r="Q3352" i="6"/>
  <c r="T3351" i="6"/>
  <c r="Q3351" i="6"/>
  <c r="T3350" i="6"/>
  <c r="Q3350" i="6"/>
  <c r="T3349" i="6"/>
  <c r="Q3349" i="6"/>
  <c r="T3348" i="6"/>
  <c r="Q3348" i="6"/>
  <c r="T3347" i="6"/>
  <c r="Q3347" i="6"/>
  <c r="T3346" i="6"/>
  <c r="Q3346" i="6"/>
  <c r="T3345" i="6"/>
  <c r="Q3345" i="6"/>
  <c r="T3344" i="6"/>
  <c r="Q3344" i="6"/>
  <c r="T3343" i="6"/>
  <c r="Q3343" i="6"/>
  <c r="T3342" i="6"/>
  <c r="Q3342" i="6"/>
  <c r="T3341" i="6"/>
  <c r="Q3341" i="6"/>
  <c r="T3340" i="6"/>
  <c r="Q3340" i="6"/>
  <c r="T3339" i="6"/>
  <c r="Q3339" i="6"/>
  <c r="T3338" i="6"/>
  <c r="Q3338" i="6"/>
  <c r="T3337" i="6"/>
  <c r="Q3337" i="6"/>
  <c r="T3336" i="6"/>
  <c r="Q3336" i="6"/>
  <c r="T3335" i="6"/>
  <c r="Q3335" i="6"/>
  <c r="T3334" i="6"/>
  <c r="Q3334" i="6"/>
  <c r="T3333" i="6"/>
  <c r="Q3333" i="6"/>
  <c r="T3332" i="6"/>
  <c r="Q3332" i="6"/>
  <c r="T3331" i="6"/>
  <c r="Q3331" i="6"/>
  <c r="T3330" i="6"/>
  <c r="Q3330" i="6"/>
  <c r="T3329" i="6"/>
  <c r="Q3329" i="6"/>
  <c r="T3328" i="6"/>
  <c r="Q3328" i="6"/>
  <c r="T3327" i="6"/>
  <c r="Q3327" i="6"/>
  <c r="T3326" i="6"/>
  <c r="Q3326" i="6"/>
  <c r="T3325" i="6"/>
  <c r="Q3325" i="6"/>
  <c r="T3324" i="6"/>
  <c r="Q3324" i="6"/>
  <c r="T3323" i="6"/>
  <c r="Q3323" i="6"/>
  <c r="T3322" i="6"/>
  <c r="Q3322" i="6"/>
  <c r="T3321" i="6"/>
  <c r="Q3321" i="6"/>
  <c r="T3320" i="6"/>
  <c r="Q3320" i="6"/>
  <c r="T3319" i="6"/>
  <c r="Q3319" i="6"/>
  <c r="T3318" i="6"/>
  <c r="Q3318" i="6"/>
  <c r="T3317" i="6"/>
  <c r="Q3317" i="6"/>
  <c r="T3316" i="6"/>
  <c r="Q3316" i="6"/>
  <c r="T3315" i="6"/>
  <c r="Q3315" i="6"/>
  <c r="T3314" i="6"/>
  <c r="Q3314" i="6"/>
  <c r="T3313" i="6"/>
  <c r="Q3313" i="6"/>
  <c r="T3312" i="6"/>
  <c r="Q3312" i="6"/>
  <c r="T3311" i="6"/>
  <c r="Q3311" i="6"/>
  <c r="T3310" i="6"/>
  <c r="Q3310" i="6"/>
  <c r="T3309" i="6"/>
  <c r="Q3309" i="6"/>
  <c r="T3308" i="6"/>
  <c r="Q3308" i="6"/>
  <c r="T3307" i="6"/>
  <c r="Q3307" i="6"/>
  <c r="T3306" i="6"/>
  <c r="Q3306" i="6"/>
  <c r="T3305" i="6"/>
  <c r="Q3305" i="6"/>
  <c r="T3304" i="6"/>
  <c r="Q3304" i="6"/>
  <c r="T3303" i="6"/>
  <c r="Q3303" i="6"/>
  <c r="T3302" i="6"/>
  <c r="Q3302" i="6"/>
  <c r="T3301" i="6"/>
  <c r="Q3301" i="6"/>
  <c r="T3300" i="6"/>
  <c r="Q3300" i="6"/>
  <c r="T3299" i="6"/>
  <c r="Q3299" i="6"/>
  <c r="T3298" i="6"/>
  <c r="Q3298" i="6"/>
  <c r="T3297" i="6"/>
  <c r="Q3297" i="6"/>
  <c r="T3296" i="6"/>
  <c r="Q3296" i="6"/>
  <c r="T3295" i="6"/>
  <c r="Q3295" i="6"/>
  <c r="T3294" i="6"/>
  <c r="Q3294" i="6"/>
  <c r="T3293" i="6"/>
  <c r="Q3293" i="6"/>
  <c r="T3292" i="6"/>
  <c r="Q3292" i="6"/>
  <c r="T3291" i="6"/>
  <c r="Q3291" i="6"/>
  <c r="T3290" i="6"/>
  <c r="Q3290" i="6"/>
  <c r="T3289" i="6"/>
  <c r="Q3289" i="6"/>
  <c r="T3288" i="6"/>
  <c r="Q3288" i="6"/>
  <c r="T3287" i="6"/>
  <c r="Q3287" i="6"/>
  <c r="T3286" i="6"/>
  <c r="Q3286" i="6"/>
  <c r="T3285" i="6"/>
  <c r="Q3285" i="6"/>
  <c r="T3284" i="6"/>
  <c r="Q3284" i="6"/>
  <c r="T3283" i="6"/>
  <c r="Q3283" i="6"/>
  <c r="T3282" i="6"/>
  <c r="Q3282" i="6"/>
  <c r="T3281" i="6"/>
  <c r="Q3281" i="6"/>
  <c r="T3280" i="6"/>
  <c r="Q3280" i="6"/>
  <c r="T3279" i="6"/>
  <c r="Q3279" i="6"/>
  <c r="T3278" i="6"/>
  <c r="Q3278" i="6"/>
  <c r="T3277" i="6"/>
  <c r="Q3277" i="6"/>
  <c r="T3276" i="6"/>
  <c r="Q3276" i="6"/>
  <c r="T3275" i="6"/>
  <c r="Q3275" i="6"/>
  <c r="T3274" i="6"/>
  <c r="Q3274" i="6"/>
  <c r="T3273" i="6"/>
  <c r="Q3273" i="6"/>
  <c r="T3272" i="6"/>
  <c r="Q3272" i="6"/>
  <c r="T3271" i="6"/>
  <c r="Q3271" i="6"/>
  <c r="T3270" i="6"/>
  <c r="Q3270" i="6"/>
  <c r="T3269" i="6"/>
  <c r="Q3269" i="6"/>
  <c r="T3268" i="6"/>
  <c r="Q3268" i="6"/>
  <c r="T3267" i="6"/>
  <c r="Q3267" i="6"/>
  <c r="T3266" i="6"/>
  <c r="Q3266" i="6"/>
  <c r="T3265" i="6"/>
  <c r="Q3265" i="6"/>
  <c r="T3264" i="6"/>
  <c r="Q3264" i="6"/>
  <c r="T3263" i="6"/>
  <c r="Q3263" i="6"/>
  <c r="T3262" i="6"/>
  <c r="Q3262" i="6"/>
  <c r="T3261" i="6"/>
  <c r="Q3261" i="6"/>
  <c r="T3260" i="6"/>
  <c r="Q3260" i="6"/>
  <c r="T3259" i="6"/>
  <c r="Q3259" i="6"/>
  <c r="T3258" i="6"/>
  <c r="Q3258" i="6"/>
  <c r="T3257" i="6"/>
  <c r="Q3257" i="6"/>
  <c r="T3256" i="6"/>
  <c r="Q3256" i="6"/>
  <c r="T3255" i="6"/>
  <c r="Q3255" i="6"/>
  <c r="T3254" i="6"/>
  <c r="Q3254" i="6"/>
  <c r="T3253" i="6"/>
  <c r="Q3253" i="6"/>
  <c r="T3252" i="6"/>
  <c r="Q3252" i="6"/>
  <c r="T3251" i="6"/>
  <c r="Q3251" i="6"/>
  <c r="T3250" i="6"/>
  <c r="Q3250" i="6"/>
  <c r="T3249" i="6"/>
  <c r="Q3249" i="6"/>
  <c r="T3248" i="6"/>
  <c r="Q3248" i="6"/>
  <c r="T3247" i="6"/>
  <c r="Q3247" i="6"/>
  <c r="T3246" i="6"/>
  <c r="Q3246" i="6"/>
  <c r="T3245" i="6"/>
  <c r="Q3245" i="6"/>
  <c r="T3244" i="6"/>
  <c r="Q3244" i="6"/>
  <c r="T3243" i="6"/>
  <c r="Q3243" i="6"/>
  <c r="T3242" i="6"/>
  <c r="Q3242" i="6"/>
  <c r="T3241" i="6"/>
  <c r="Q3241" i="6"/>
  <c r="T3240" i="6"/>
  <c r="Q3240" i="6"/>
  <c r="T3239" i="6"/>
  <c r="Q3239" i="6"/>
  <c r="T3238" i="6"/>
  <c r="Q3238" i="6"/>
  <c r="T3237" i="6"/>
  <c r="Q3237" i="6"/>
  <c r="T3236" i="6"/>
  <c r="Q3236" i="6"/>
  <c r="T3235" i="6"/>
  <c r="Q3235" i="6"/>
  <c r="T3234" i="6"/>
  <c r="Q3234" i="6"/>
  <c r="T3233" i="6"/>
  <c r="Q3233" i="6"/>
  <c r="T3232" i="6"/>
  <c r="Q3232" i="6"/>
  <c r="T3231" i="6"/>
  <c r="Q3231" i="6"/>
  <c r="T3230" i="6"/>
  <c r="Q3230" i="6"/>
  <c r="T3229" i="6"/>
  <c r="Q3229" i="6"/>
  <c r="T3228" i="6"/>
  <c r="Q3228" i="6"/>
  <c r="T3227" i="6"/>
  <c r="Q3227" i="6"/>
  <c r="T3226" i="6"/>
  <c r="Q3226" i="6"/>
  <c r="T3225" i="6"/>
  <c r="Q3225" i="6"/>
  <c r="T3224" i="6"/>
  <c r="Q3224" i="6"/>
  <c r="T3223" i="6"/>
  <c r="Q3223" i="6"/>
  <c r="T3222" i="6"/>
  <c r="Q3222" i="6"/>
  <c r="T3221" i="6"/>
  <c r="Q3221" i="6"/>
  <c r="T3220" i="6"/>
  <c r="Q3220" i="6"/>
  <c r="T3219" i="6"/>
  <c r="Q3219" i="6"/>
  <c r="T3218" i="6"/>
  <c r="Q3218" i="6"/>
  <c r="T3217" i="6"/>
  <c r="Q3217" i="6"/>
  <c r="T3216" i="6"/>
  <c r="Q3216" i="6"/>
  <c r="T3215" i="6"/>
  <c r="Q3215" i="6"/>
  <c r="T3214" i="6"/>
  <c r="Q3214" i="6"/>
  <c r="T3213" i="6"/>
  <c r="Q3213" i="6"/>
  <c r="T3212" i="6"/>
  <c r="Q3212" i="6"/>
  <c r="T3211" i="6"/>
  <c r="Q3211" i="6"/>
  <c r="T3210" i="6"/>
  <c r="Q3210" i="6"/>
  <c r="T3209" i="6"/>
  <c r="Q3209" i="6"/>
  <c r="T3208" i="6"/>
  <c r="Q3208" i="6"/>
  <c r="T3207" i="6"/>
  <c r="Q3207" i="6"/>
  <c r="T3206" i="6"/>
  <c r="Q3206" i="6"/>
  <c r="T3205" i="6"/>
  <c r="Q3205" i="6"/>
  <c r="T3204" i="6"/>
  <c r="Q3204" i="6"/>
  <c r="T3203" i="6"/>
  <c r="Q3203" i="6"/>
  <c r="T3202" i="6"/>
  <c r="Q3202" i="6"/>
  <c r="T3201" i="6"/>
  <c r="Q3201" i="6"/>
  <c r="T3200" i="6"/>
  <c r="Q3200" i="6"/>
  <c r="T3199" i="6"/>
  <c r="Q3199" i="6"/>
  <c r="T3198" i="6"/>
  <c r="Q3198" i="6"/>
  <c r="T3197" i="6"/>
  <c r="Q3197" i="6"/>
  <c r="T3196" i="6"/>
  <c r="Q3196" i="6"/>
  <c r="T3195" i="6"/>
  <c r="Q3195" i="6"/>
  <c r="T3194" i="6"/>
  <c r="Q3194" i="6"/>
  <c r="T3193" i="6"/>
  <c r="Q3193" i="6"/>
  <c r="T3192" i="6"/>
  <c r="Q3192" i="6"/>
  <c r="T3191" i="6"/>
  <c r="Q3191" i="6"/>
  <c r="T3190" i="6"/>
  <c r="Q3190" i="6"/>
  <c r="T3189" i="6"/>
  <c r="Q3189" i="6"/>
  <c r="T3188" i="6"/>
  <c r="Q3188" i="6"/>
  <c r="T3187" i="6"/>
  <c r="Q3187" i="6"/>
  <c r="T3186" i="6"/>
  <c r="Q3186" i="6"/>
  <c r="T3185" i="6"/>
  <c r="Q3185" i="6"/>
  <c r="T3184" i="6"/>
  <c r="Q3184" i="6"/>
  <c r="T3183" i="6"/>
  <c r="Q3183" i="6"/>
  <c r="T3182" i="6"/>
  <c r="Q3182" i="6"/>
  <c r="T3181" i="6"/>
  <c r="Q3181" i="6"/>
  <c r="T3180" i="6"/>
  <c r="Q3180" i="6"/>
  <c r="T3179" i="6"/>
  <c r="Q3179" i="6"/>
  <c r="T3178" i="6"/>
  <c r="Q3178" i="6"/>
  <c r="T3177" i="6"/>
  <c r="Q3177" i="6"/>
  <c r="T3176" i="6"/>
  <c r="Q3176" i="6"/>
  <c r="T3175" i="6"/>
  <c r="Q3175" i="6"/>
  <c r="T3174" i="6"/>
  <c r="Q3174" i="6"/>
  <c r="T3173" i="6"/>
  <c r="Q3173" i="6"/>
  <c r="T3172" i="6"/>
  <c r="Q3172" i="6"/>
  <c r="T3171" i="6"/>
  <c r="Q3171" i="6"/>
  <c r="T3170" i="6"/>
  <c r="Q3170" i="6"/>
  <c r="T3169" i="6"/>
  <c r="Q3169" i="6"/>
  <c r="T3168" i="6"/>
  <c r="Q3168" i="6"/>
  <c r="T3167" i="6"/>
  <c r="Q3167" i="6"/>
  <c r="T3166" i="6"/>
  <c r="Q3166" i="6"/>
  <c r="T3165" i="6"/>
  <c r="Q3165" i="6"/>
  <c r="T3164" i="6"/>
  <c r="Q3164" i="6"/>
  <c r="T3163" i="6"/>
  <c r="Q3163" i="6"/>
  <c r="T3162" i="6"/>
  <c r="Q3162" i="6"/>
  <c r="T3161" i="6"/>
  <c r="Q3161" i="6"/>
  <c r="T3160" i="6"/>
  <c r="Q3160" i="6"/>
  <c r="T3159" i="6"/>
  <c r="Q3159" i="6"/>
  <c r="T3158" i="6"/>
  <c r="Q3158" i="6"/>
  <c r="T3157" i="6"/>
  <c r="Q3157" i="6"/>
  <c r="T3156" i="6"/>
  <c r="Q3156" i="6"/>
  <c r="T3155" i="6"/>
  <c r="Q3155" i="6"/>
  <c r="T3154" i="6"/>
  <c r="Q3154" i="6"/>
  <c r="T3153" i="6"/>
  <c r="Q3153" i="6"/>
  <c r="T3152" i="6"/>
  <c r="Q3152" i="6"/>
  <c r="T3151" i="6"/>
  <c r="Q3151" i="6"/>
  <c r="T3150" i="6"/>
  <c r="Q3150" i="6"/>
  <c r="T3149" i="6"/>
  <c r="Q3149" i="6"/>
  <c r="T3148" i="6"/>
  <c r="Q3148" i="6"/>
  <c r="T3147" i="6"/>
  <c r="Q3147" i="6"/>
  <c r="T3146" i="6"/>
  <c r="Q3146" i="6"/>
  <c r="T3145" i="6"/>
  <c r="Q3145" i="6"/>
  <c r="T3144" i="6"/>
  <c r="Q3144" i="6"/>
  <c r="T3143" i="6"/>
  <c r="Q3143" i="6"/>
  <c r="T3142" i="6"/>
  <c r="Q3142" i="6"/>
  <c r="T3141" i="6"/>
  <c r="Q3141" i="6"/>
  <c r="T3140" i="6"/>
  <c r="Q3140" i="6"/>
  <c r="T3139" i="6"/>
  <c r="Q3139" i="6"/>
  <c r="T3138" i="6"/>
  <c r="Q3138" i="6"/>
  <c r="T3137" i="6"/>
  <c r="Q3137" i="6"/>
  <c r="T3136" i="6"/>
  <c r="Q3136" i="6"/>
  <c r="T3135" i="6"/>
  <c r="Q3135" i="6"/>
  <c r="T3134" i="6"/>
  <c r="Q3134" i="6"/>
  <c r="T3133" i="6"/>
  <c r="Q3133" i="6"/>
  <c r="T3132" i="6"/>
  <c r="Q3132" i="6"/>
  <c r="T3131" i="6"/>
  <c r="Q3131" i="6"/>
  <c r="T3130" i="6"/>
  <c r="Q3130" i="6"/>
  <c r="T3129" i="6"/>
  <c r="Q3129" i="6"/>
  <c r="T3128" i="6"/>
  <c r="Q3128" i="6"/>
  <c r="T3127" i="6"/>
  <c r="Q3127" i="6"/>
  <c r="T3126" i="6"/>
  <c r="Q3126" i="6"/>
  <c r="T3125" i="6"/>
  <c r="Q3125" i="6"/>
  <c r="T3124" i="6"/>
  <c r="Q3124" i="6"/>
  <c r="T3123" i="6"/>
  <c r="Q3123" i="6"/>
  <c r="T3122" i="6"/>
  <c r="Q3122" i="6"/>
  <c r="T3121" i="6"/>
  <c r="Q3121" i="6"/>
  <c r="T3120" i="6"/>
  <c r="Q3120" i="6"/>
  <c r="T3119" i="6"/>
  <c r="Q3119" i="6"/>
  <c r="T3118" i="6"/>
  <c r="Q3118" i="6"/>
  <c r="T3117" i="6"/>
  <c r="Q3117" i="6"/>
  <c r="T3116" i="6"/>
  <c r="Q3116" i="6"/>
  <c r="T3115" i="6"/>
  <c r="Q3115" i="6"/>
  <c r="T3114" i="6"/>
  <c r="Q3114" i="6"/>
  <c r="T3113" i="6"/>
  <c r="Q3113" i="6"/>
  <c r="T3112" i="6"/>
  <c r="Q3112" i="6"/>
  <c r="T3111" i="6"/>
  <c r="Q3111" i="6"/>
  <c r="T3110" i="6"/>
  <c r="Q3110" i="6"/>
  <c r="T3109" i="6"/>
  <c r="Q3109" i="6"/>
  <c r="T3108" i="6"/>
  <c r="Q3108" i="6"/>
  <c r="T3107" i="6"/>
  <c r="Q3107" i="6"/>
  <c r="T3106" i="6"/>
  <c r="Q3106" i="6"/>
  <c r="T3105" i="6"/>
  <c r="Q3105" i="6"/>
  <c r="T3104" i="6"/>
  <c r="Q3104" i="6"/>
  <c r="T3103" i="6"/>
  <c r="Q3103" i="6"/>
  <c r="T3102" i="6"/>
  <c r="Q3102" i="6"/>
  <c r="T3101" i="6"/>
  <c r="Q3101" i="6"/>
  <c r="T3100" i="6"/>
  <c r="Q3100" i="6"/>
  <c r="T3099" i="6"/>
  <c r="Q3099" i="6"/>
  <c r="T3098" i="6"/>
  <c r="Q3098" i="6"/>
  <c r="T3097" i="6"/>
  <c r="Q3097" i="6"/>
  <c r="T3096" i="6"/>
  <c r="Q3096" i="6"/>
  <c r="T3095" i="6"/>
  <c r="Q3095" i="6"/>
  <c r="T3094" i="6"/>
  <c r="Q3094" i="6"/>
  <c r="T3093" i="6"/>
  <c r="Q3093" i="6"/>
  <c r="T3092" i="6"/>
  <c r="Q3092" i="6"/>
  <c r="T3091" i="6"/>
  <c r="Q3091" i="6"/>
  <c r="T3090" i="6"/>
  <c r="Q3090" i="6"/>
  <c r="T3089" i="6"/>
  <c r="Q3089" i="6"/>
  <c r="T3088" i="6"/>
  <c r="Q3088" i="6"/>
  <c r="T3087" i="6"/>
  <c r="Q3087" i="6"/>
  <c r="T3086" i="6"/>
  <c r="Q3086" i="6"/>
  <c r="T3085" i="6"/>
  <c r="Q3085" i="6"/>
  <c r="T3084" i="6"/>
  <c r="Q3084" i="6"/>
  <c r="T3083" i="6"/>
  <c r="Q3083" i="6"/>
  <c r="T3082" i="6"/>
  <c r="Q3082" i="6"/>
  <c r="T3081" i="6"/>
  <c r="Q3081" i="6"/>
  <c r="T3080" i="6"/>
  <c r="Q3080" i="6"/>
  <c r="T3079" i="6"/>
  <c r="Q3079" i="6"/>
  <c r="T3078" i="6"/>
  <c r="Q3078" i="6"/>
  <c r="T3077" i="6"/>
  <c r="Q3077" i="6"/>
  <c r="T3076" i="6"/>
  <c r="Q3076" i="6"/>
  <c r="T3075" i="6"/>
  <c r="Q3075" i="6"/>
  <c r="T3074" i="6"/>
  <c r="Q3074" i="6"/>
  <c r="T3073" i="6"/>
  <c r="Q3073" i="6"/>
  <c r="T3072" i="6"/>
  <c r="Q3072" i="6"/>
  <c r="T3071" i="6"/>
  <c r="Q3071" i="6"/>
  <c r="T3070" i="6"/>
  <c r="Q3070" i="6"/>
  <c r="T3069" i="6"/>
  <c r="Q3069" i="6"/>
  <c r="T3068" i="6"/>
  <c r="Q3068" i="6"/>
  <c r="T3067" i="6"/>
  <c r="Q3067" i="6"/>
  <c r="T3066" i="6"/>
  <c r="Q3066" i="6"/>
  <c r="T3065" i="6"/>
  <c r="Q3065" i="6"/>
  <c r="T3064" i="6"/>
  <c r="Q3064" i="6"/>
  <c r="T3063" i="6"/>
  <c r="Q3063" i="6"/>
  <c r="T3062" i="6"/>
  <c r="Q3062" i="6"/>
  <c r="T3061" i="6"/>
  <c r="Q3061" i="6"/>
  <c r="T3060" i="6"/>
  <c r="Q3060" i="6"/>
  <c r="T3059" i="6"/>
  <c r="Q3059" i="6"/>
  <c r="T3058" i="6"/>
  <c r="Q3058" i="6"/>
  <c r="T3057" i="6"/>
  <c r="Q3057" i="6"/>
  <c r="T3056" i="6"/>
  <c r="Q3056" i="6"/>
  <c r="T3055" i="6"/>
  <c r="Q3055" i="6"/>
  <c r="T3054" i="6"/>
  <c r="Q3054" i="6"/>
  <c r="T3053" i="6"/>
  <c r="Q3053" i="6"/>
  <c r="T3052" i="6"/>
  <c r="Q3052" i="6"/>
  <c r="T3051" i="6"/>
  <c r="Q3051" i="6"/>
  <c r="T3050" i="6"/>
  <c r="Q3050" i="6"/>
  <c r="T3049" i="6"/>
  <c r="Q3049" i="6"/>
  <c r="T3048" i="6"/>
  <c r="Q3048" i="6"/>
  <c r="T3047" i="6"/>
  <c r="Q3047" i="6"/>
  <c r="T3046" i="6"/>
  <c r="Q3046" i="6"/>
  <c r="T3045" i="6"/>
  <c r="Q3045" i="6"/>
  <c r="T3044" i="6"/>
  <c r="Q3044" i="6"/>
  <c r="T3043" i="6"/>
  <c r="Q3043" i="6"/>
  <c r="T3042" i="6"/>
  <c r="Q3042" i="6"/>
  <c r="T3041" i="6"/>
  <c r="Q3041" i="6"/>
  <c r="T3040" i="6"/>
  <c r="Q3040" i="6"/>
  <c r="T3039" i="6"/>
  <c r="Q3039" i="6"/>
  <c r="T3038" i="6"/>
  <c r="Q3038" i="6"/>
  <c r="T3037" i="6"/>
  <c r="Q3037" i="6"/>
  <c r="T3036" i="6"/>
  <c r="Q3036" i="6"/>
  <c r="T3035" i="6"/>
  <c r="Q3035" i="6"/>
  <c r="T3034" i="6"/>
  <c r="Q3034" i="6"/>
  <c r="T3033" i="6"/>
  <c r="Q3033" i="6"/>
  <c r="T3032" i="6"/>
  <c r="Q3032" i="6"/>
  <c r="T3031" i="6"/>
  <c r="Q3031" i="6"/>
  <c r="T3030" i="6"/>
  <c r="Q3030" i="6"/>
  <c r="T3029" i="6"/>
  <c r="Q3029" i="6"/>
  <c r="T3028" i="6"/>
  <c r="Q3028" i="6"/>
  <c r="T3027" i="6"/>
  <c r="Q3027" i="6"/>
  <c r="T3026" i="6"/>
  <c r="Q3026" i="6"/>
  <c r="T3025" i="6"/>
  <c r="Q3025" i="6"/>
  <c r="T3024" i="6"/>
  <c r="Q3024" i="6"/>
  <c r="T3023" i="6"/>
  <c r="Q3023" i="6"/>
  <c r="T3022" i="6"/>
  <c r="Q3022" i="6"/>
  <c r="T3021" i="6"/>
  <c r="Q3021" i="6"/>
  <c r="T3020" i="6"/>
  <c r="Q3020" i="6"/>
  <c r="T3019" i="6"/>
  <c r="Q3019" i="6"/>
  <c r="T3018" i="6"/>
  <c r="Q3018" i="6"/>
  <c r="T3017" i="6"/>
  <c r="Q3017" i="6"/>
  <c r="T3016" i="6"/>
  <c r="Q3016" i="6"/>
  <c r="T3015" i="6"/>
  <c r="Q3015" i="6"/>
  <c r="T3014" i="6"/>
  <c r="Q3014" i="6"/>
  <c r="T3013" i="6"/>
  <c r="Q3013" i="6"/>
  <c r="T3012" i="6"/>
  <c r="Q3012" i="6"/>
  <c r="T3011" i="6"/>
  <c r="Q3011" i="6"/>
  <c r="T3010" i="6"/>
  <c r="Q3010" i="6"/>
  <c r="T3009" i="6"/>
  <c r="Q3009" i="6"/>
  <c r="T3008" i="6"/>
  <c r="Q3008" i="6"/>
  <c r="T3007" i="6"/>
  <c r="Q3007" i="6"/>
  <c r="T3006" i="6"/>
  <c r="Q3006" i="6"/>
  <c r="T3005" i="6"/>
  <c r="Q3005" i="6"/>
  <c r="T3004" i="6"/>
  <c r="Q3004" i="6"/>
  <c r="T3003" i="6"/>
  <c r="Q3003" i="6"/>
  <c r="T3002" i="6"/>
  <c r="Q3002" i="6"/>
  <c r="T3001" i="6"/>
  <c r="Q3001" i="6"/>
  <c r="T3000" i="6"/>
  <c r="Q3000" i="6"/>
  <c r="T2999" i="6"/>
  <c r="Q2999" i="6"/>
  <c r="T2998" i="6"/>
  <c r="Q2998" i="6"/>
  <c r="T2997" i="6"/>
  <c r="Q2997" i="6"/>
  <c r="T2996" i="6"/>
  <c r="Q2996" i="6"/>
  <c r="T2995" i="6"/>
  <c r="Q2995" i="6"/>
  <c r="T2994" i="6"/>
  <c r="Q2994" i="6"/>
  <c r="T2993" i="6"/>
  <c r="Q2993" i="6"/>
  <c r="T2992" i="6"/>
  <c r="Q2992" i="6"/>
  <c r="T2991" i="6"/>
  <c r="Q2991" i="6"/>
  <c r="T2990" i="6"/>
  <c r="Q2990" i="6"/>
  <c r="T2989" i="6"/>
  <c r="Q2989" i="6"/>
  <c r="T2988" i="6"/>
  <c r="Q2988" i="6"/>
  <c r="T2987" i="6"/>
  <c r="Q2987" i="6"/>
  <c r="T2986" i="6"/>
  <c r="Q2986" i="6"/>
  <c r="T2985" i="6"/>
  <c r="Q2985" i="6"/>
  <c r="T2984" i="6"/>
  <c r="Q2984" i="6"/>
  <c r="T2983" i="6"/>
  <c r="Q2983" i="6"/>
  <c r="T2982" i="6"/>
  <c r="Q2982" i="6"/>
  <c r="T2981" i="6"/>
  <c r="Q2981" i="6"/>
  <c r="T2980" i="6"/>
  <c r="Q2980" i="6"/>
  <c r="T2979" i="6"/>
  <c r="Q2979" i="6"/>
  <c r="T2978" i="6"/>
  <c r="Q2978" i="6"/>
  <c r="T2977" i="6"/>
  <c r="Q2977" i="6"/>
  <c r="T2976" i="6"/>
  <c r="Q2976" i="6"/>
  <c r="T2975" i="6"/>
  <c r="Q2975" i="6"/>
  <c r="T2974" i="6"/>
  <c r="Q2974" i="6"/>
  <c r="T2973" i="6"/>
  <c r="Q2973" i="6"/>
  <c r="T2972" i="6"/>
  <c r="Q2972" i="6"/>
  <c r="T2971" i="6"/>
  <c r="Q2971" i="6"/>
  <c r="T2970" i="6"/>
  <c r="Q2970" i="6"/>
  <c r="T2969" i="6"/>
  <c r="Q2969" i="6"/>
  <c r="T2968" i="6"/>
  <c r="Q2968" i="6"/>
  <c r="T2967" i="6"/>
  <c r="Q2967" i="6"/>
  <c r="T2966" i="6"/>
  <c r="Q2966" i="6"/>
  <c r="T2965" i="6"/>
  <c r="Q2965" i="6"/>
  <c r="T2964" i="6"/>
  <c r="Q2964" i="6"/>
  <c r="T2963" i="6"/>
  <c r="Q2963" i="6"/>
  <c r="T2962" i="6"/>
  <c r="Q2962" i="6"/>
  <c r="T2961" i="6"/>
  <c r="Q2961" i="6"/>
  <c r="T2960" i="6"/>
  <c r="Q2960" i="6"/>
  <c r="T2959" i="6"/>
  <c r="Q2959" i="6"/>
  <c r="T2958" i="6"/>
  <c r="Q2958" i="6"/>
  <c r="T2957" i="6"/>
  <c r="Q2957" i="6"/>
  <c r="T2956" i="6"/>
  <c r="Q2956" i="6"/>
  <c r="T2955" i="6"/>
  <c r="Q2955" i="6"/>
  <c r="T2954" i="6"/>
  <c r="Q2954" i="6"/>
  <c r="T2953" i="6"/>
  <c r="Q2953" i="6"/>
  <c r="T2952" i="6"/>
  <c r="Q2952" i="6"/>
  <c r="T2951" i="6"/>
  <c r="Q2951" i="6"/>
  <c r="T2950" i="6"/>
  <c r="Q2950" i="6"/>
  <c r="T2949" i="6"/>
  <c r="Q2949" i="6"/>
  <c r="T2948" i="6"/>
  <c r="Q2948" i="6"/>
  <c r="T2947" i="6"/>
  <c r="Q2947" i="6"/>
  <c r="T2946" i="6"/>
  <c r="Q2946" i="6"/>
  <c r="T2945" i="6"/>
  <c r="Q2945" i="6"/>
  <c r="T2944" i="6"/>
  <c r="Q2944" i="6"/>
  <c r="T2943" i="6"/>
  <c r="Q2943" i="6"/>
  <c r="T2942" i="6"/>
  <c r="Q2942" i="6"/>
  <c r="T2941" i="6"/>
  <c r="Q2941" i="6"/>
  <c r="T2940" i="6"/>
  <c r="Q2940" i="6"/>
  <c r="T2939" i="6"/>
  <c r="Q2939" i="6"/>
  <c r="T2938" i="6"/>
  <c r="Q2938" i="6"/>
  <c r="T2937" i="6"/>
  <c r="Q2937" i="6"/>
  <c r="T2936" i="6"/>
  <c r="Q2936" i="6"/>
  <c r="T2935" i="6"/>
  <c r="Q2935" i="6"/>
  <c r="T2934" i="6"/>
  <c r="Q2934" i="6"/>
  <c r="T2933" i="6"/>
  <c r="Q2933" i="6"/>
  <c r="T2932" i="6"/>
  <c r="Q2932" i="6"/>
  <c r="T2931" i="6"/>
  <c r="Q2931" i="6"/>
  <c r="T2930" i="6"/>
  <c r="Q2930" i="6"/>
  <c r="T2929" i="6"/>
  <c r="Q2929" i="6"/>
  <c r="T2928" i="6"/>
  <c r="Q2928" i="6"/>
  <c r="T2927" i="6"/>
  <c r="Q2927" i="6"/>
  <c r="T2926" i="6"/>
  <c r="Q2926" i="6"/>
  <c r="T2925" i="6"/>
  <c r="Q2925" i="6"/>
  <c r="T2924" i="6"/>
  <c r="Q2924" i="6"/>
  <c r="T2923" i="6"/>
  <c r="Q2923" i="6"/>
  <c r="T2922" i="6"/>
  <c r="Q2922" i="6"/>
  <c r="T2921" i="6"/>
  <c r="Q2921" i="6"/>
  <c r="T2920" i="6"/>
  <c r="Q2920" i="6"/>
  <c r="T2919" i="6"/>
  <c r="Q2919" i="6"/>
  <c r="T2918" i="6"/>
  <c r="Q2918" i="6"/>
  <c r="T2917" i="6"/>
  <c r="Q2917" i="6"/>
  <c r="T2916" i="6"/>
  <c r="Q2916" i="6"/>
  <c r="T2915" i="6"/>
  <c r="Q2915" i="6"/>
  <c r="T2914" i="6"/>
  <c r="Q2914" i="6"/>
  <c r="T2913" i="6"/>
  <c r="Q2913" i="6"/>
  <c r="T2912" i="6"/>
  <c r="Q2912" i="6"/>
  <c r="T2911" i="6"/>
  <c r="Q2911" i="6"/>
  <c r="T2910" i="6"/>
  <c r="Q2910" i="6"/>
  <c r="T2909" i="6"/>
  <c r="Q2909" i="6"/>
  <c r="T2908" i="6"/>
  <c r="Q2908" i="6"/>
  <c r="T2907" i="6"/>
  <c r="Q2907" i="6"/>
  <c r="T2906" i="6"/>
  <c r="Q2906" i="6"/>
  <c r="T2905" i="6"/>
  <c r="Q2905" i="6"/>
  <c r="T2904" i="6"/>
  <c r="Q2904" i="6"/>
  <c r="T2903" i="6"/>
  <c r="Q2903" i="6"/>
  <c r="T2902" i="6"/>
  <c r="Q2902" i="6"/>
  <c r="T2901" i="6"/>
  <c r="Q2901" i="6"/>
  <c r="T2900" i="6"/>
  <c r="Q2900" i="6"/>
  <c r="T2899" i="6"/>
  <c r="Q2899" i="6"/>
  <c r="T2898" i="6"/>
  <c r="Q2898" i="6"/>
  <c r="T2897" i="6"/>
  <c r="Q2897" i="6"/>
  <c r="T2896" i="6"/>
  <c r="Q2896" i="6"/>
  <c r="T2895" i="6"/>
  <c r="Q2895" i="6"/>
  <c r="T2894" i="6"/>
  <c r="Q2894" i="6"/>
  <c r="T2893" i="6"/>
  <c r="Q2893" i="6"/>
  <c r="T2892" i="6"/>
  <c r="Q2892" i="6"/>
  <c r="T2891" i="6"/>
  <c r="Q2891" i="6"/>
  <c r="T2890" i="6"/>
  <c r="Q2890" i="6"/>
  <c r="T2889" i="6"/>
  <c r="Q2889" i="6"/>
  <c r="T2888" i="6"/>
  <c r="Q2888" i="6"/>
  <c r="T2887" i="6"/>
  <c r="Q2887" i="6"/>
  <c r="T2886" i="6"/>
  <c r="Q2886" i="6"/>
  <c r="T2885" i="6"/>
  <c r="Q2885" i="6"/>
  <c r="T2884" i="6"/>
  <c r="Q2884" i="6"/>
  <c r="T2883" i="6"/>
  <c r="Q2883" i="6"/>
  <c r="T2882" i="6"/>
  <c r="Q2882" i="6"/>
  <c r="T2881" i="6"/>
  <c r="Q2881" i="6"/>
  <c r="T2880" i="6"/>
  <c r="Q2880" i="6"/>
  <c r="T2879" i="6"/>
  <c r="Q2879" i="6"/>
  <c r="T2878" i="6"/>
  <c r="Q2878" i="6"/>
  <c r="T2877" i="6"/>
  <c r="Q2877" i="6"/>
  <c r="T2876" i="6"/>
  <c r="Q2876" i="6"/>
  <c r="T2875" i="6"/>
  <c r="Q2875" i="6"/>
  <c r="T2874" i="6"/>
  <c r="Q2874" i="6"/>
  <c r="T2873" i="6"/>
  <c r="Q2873" i="6"/>
  <c r="T2872" i="6"/>
  <c r="Q2872" i="6"/>
  <c r="T2871" i="6"/>
  <c r="Q2871" i="6"/>
  <c r="T2870" i="6"/>
  <c r="Q2870" i="6"/>
  <c r="T2869" i="6"/>
  <c r="Q2869" i="6"/>
  <c r="T2868" i="6"/>
  <c r="Q2868" i="6"/>
  <c r="T2867" i="6"/>
  <c r="Q2867" i="6"/>
  <c r="T2866" i="6"/>
  <c r="Q2866" i="6"/>
  <c r="T2865" i="6"/>
  <c r="Q2865" i="6"/>
  <c r="T2864" i="6"/>
  <c r="Q2864" i="6"/>
  <c r="T2863" i="6"/>
  <c r="Q2863" i="6"/>
  <c r="T2862" i="6"/>
  <c r="Q2862" i="6"/>
  <c r="T2861" i="6"/>
  <c r="Q2861" i="6"/>
  <c r="T2860" i="6"/>
  <c r="Q2860" i="6"/>
  <c r="T2859" i="6"/>
  <c r="Q2859" i="6"/>
  <c r="T2858" i="6"/>
  <c r="Q2858" i="6"/>
  <c r="T2857" i="6"/>
  <c r="Q2857" i="6"/>
  <c r="T2856" i="6"/>
  <c r="Q2856" i="6"/>
  <c r="T2855" i="6"/>
  <c r="Q2855" i="6"/>
  <c r="T2854" i="6"/>
  <c r="Q2854" i="6"/>
  <c r="T2853" i="6"/>
  <c r="Q2853" i="6"/>
  <c r="T2852" i="6"/>
  <c r="Q2852" i="6"/>
  <c r="T2851" i="6"/>
  <c r="Q2851" i="6"/>
  <c r="T2850" i="6"/>
  <c r="Q2850" i="6"/>
  <c r="T2849" i="6"/>
  <c r="Q2849" i="6"/>
  <c r="T2848" i="6"/>
  <c r="Q2848" i="6"/>
  <c r="T2847" i="6"/>
  <c r="Q2847" i="6"/>
  <c r="T2846" i="6"/>
  <c r="Q2846" i="6"/>
  <c r="T2845" i="6"/>
  <c r="Q2845" i="6"/>
  <c r="T2844" i="6"/>
  <c r="Q2844" i="6"/>
  <c r="T2843" i="6"/>
  <c r="Q2843" i="6"/>
  <c r="T2842" i="6"/>
  <c r="Q2842" i="6"/>
  <c r="T2841" i="6"/>
  <c r="Q2841" i="6"/>
  <c r="T2840" i="6"/>
  <c r="Q2840" i="6"/>
  <c r="T2839" i="6"/>
  <c r="Q2839" i="6"/>
  <c r="T2838" i="6"/>
  <c r="Q2838" i="6"/>
  <c r="T2837" i="6"/>
  <c r="Q2837" i="6"/>
  <c r="T2836" i="6"/>
  <c r="Q2836" i="6"/>
  <c r="T2835" i="6"/>
  <c r="Q2835" i="6"/>
  <c r="T2834" i="6"/>
  <c r="Q2834" i="6"/>
  <c r="T2833" i="6"/>
  <c r="Q2833" i="6"/>
  <c r="T2832" i="6"/>
  <c r="Q2832" i="6"/>
  <c r="T2831" i="6"/>
  <c r="Q2831" i="6"/>
  <c r="T2830" i="6"/>
  <c r="Q2830" i="6"/>
  <c r="T2829" i="6"/>
  <c r="Q2829" i="6"/>
  <c r="T2828" i="6"/>
  <c r="Q2828" i="6"/>
  <c r="T2827" i="6"/>
  <c r="Q2827" i="6"/>
  <c r="T2826" i="6"/>
  <c r="Q2826" i="6"/>
  <c r="T2825" i="6"/>
  <c r="Q2825" i="6"/>
  <c r="T2824" i="6"/>
  <c r="Q2824" i="6"/>
  <c r="T2823" i="6"/>
  <c r="Q2823" i="6"/>
  <c r="T2822" i="6"/>
  <c r="Q2822" i="6"/>
  <c r="T2821" i="6"/>
  <c r="Q2821" i="6"/>
  <c r="T2820" i="6"/>
  <c r="Q2820" i="6"/>
  <c r="T2819" i="6"/>
  <c r="Q2819" i="6"/>
  <c r="T2818" i="6"/>
  <c r="Q2818" i="6"/>
  <c r="T2817" i="6"/>
  <c r="Q2817" i="6"/>
  <c r="T2816" i="6"/>
  <c r="Q2816" i="6"/>
  <c r="T2815" i="6"/>
  <c r="Q2815" i="6"/>
  <c r="T2814" i="6"/>
  <c r="Q2814" i="6"/>
  <c r="T2813" i="6"/>
  <c r="Q2813" i="6"/>
  <c r="T2812" i="6"/>
  <c r="Q2812" i="6"/>
  <c r="T2811" i="6"/>
  <c r="Q2811" i="6"/>
  <c r="T2810" i="6"/>
  <c r="Q2810" i="6"/>
  <c r="T2809" i="6"/>
  <c r="Q2809" i="6"/>
  <c r="T2808" i="6"/>
  <c r="Q2808" i="6"/>
  <c r="T2807" i="6"/>
  <c r="Q2807" i="6"/>
  <c r="T2806" i="6"/>
  <c r="Q2806" i="6"/>
  <c r="T2805" i="6"/>
  <c r="Q2805" i="6"/>
  <c r="T2804" i="6"/>
  <c r="Q2804" i="6"/>
  <c r="T2803" i="6"/>
  <c r="Q2803" i="6"/>
  <c r="T2802" i="6"/>
  <c r="Q2802" i="6"/>
  <c r="T2801" i="6"/>
  <c r="Q2801" i="6"/>
  <c r="T2800" i="6"/>
  <c r="Q2800" i="6"/>
  <c r="T2799" i="6"/>
  <c r="Q2799" i="6"/>
  <c r="T2798" i="6"/>
  <c r="Q2798" i="6"/>
  <c r="T2797" i="6"/>
  <c r="Q2797" i="6"/>
  <c r="T2796" i="6"/>
  <c r="Q2796" i="6"/>
  <c r="T2795" i="6"/>
  <c r="Q2795" i="6"/>
  <c r="T2794" i="6"/>
  <c r="Q2794" i="6"/>
  <c r="T2793" i="6"/>
  <c r="Q2793" i="6"/>
  <c r="T2792" i="6"/>
  <c r="Q2792" i="6"/>
  <c r="T2791" i="6"/>
  <c r="Q2791" i="6"/>
  <c r="T2790" i="6"/>
  <c r="Q2790" i="6"/>
  <c r="T2789" i="6"/>
  <c r="Q2789" i="6"/>
  <c r="T2788" i="6"/>
  <c r="Q2788" i="6"/>
  <c r="T2787" i="6"/>
  <c r="Q2787" i="6"/>
  <c r="T2786" i="6"/>
  <c r="Q2786" i="6"/>
  <c r="T2785" i="6"/>
  <c r="Q2785" i="6"/>
  <c r="T2784" i="6"/>
  <c r="Q2784" i="6"/>
  <c r="T2783" i="6"/>
  <c r="Q2783" i="6"/>
  <c r="T2782" i="6"/>
  <c r="Q2782" i="6"/>
  <c r="T2781" i="6"/>
  <c r="Q2781" i="6"/>
  <c r="T2780" i="6"/>
  <c r="Q2780" i="6"/>
  <c r="T2779" i="6"/>
  <c r="Q2779" i="6"/>
  <c r="T2778" i="6"/>
  <c r="Q2778" i="6"/>
  <c r="T2777" i="6"/>
  <c r="Q2777" i="6"/>
  <c r="T2776" i="6"/>
  <c r="Q2776" i="6"/>
  <c r="T2775" i="6"/>
  <c r="Q2775" i="6"/>
  <c r="T2774" i="6"/>
  <c r="Q2774" i="6"/>
  <c r="T2773" i="6"/>
  <c r="Q2773" i="6"/>
  <c r="T2772" i="6"/>
  <c r="Q2772" i="6"/>
  <c r="T2771" i="6"/>
  <c r="Q2771" i="6"/>
  <c r="T2770" i="6"/>
  <c r="Q2770" i="6"/>
  <c r="T2769" i="6"/>
  <c r="Q2769" i="6"/>
  <c r="T2768" i="6"/>
  <c r="Q2768" i="6"/>
  <c r="T2767" i="6"/>
  <c r="Q2767" i="6"/>
  <c r="T2766" i="6"/>
  <c r="Q2766" i="6"/>
  <c r="T2765" i="6"/>
  <c r="Q2765" i="6"/>
  <c r="T2764" i="6"/>
  <c r="Q2764" i="6"/>
  <c r="T2763" i="6"/>
  <c r="Q2763" i="6"/>
  <c r="T2762" i="6"/>
  <c r="Q2762" i="6"/>
  <c r="T2761" i="6"/>
  <c r="Q2761" i="6"/>
  <c r="T2760" i="6"/>
  <c r="Q2760" i="6"/>
  <c r="T2759" i="6"/>
  <c r="Q2759" i="6"/>
  <c r="T2758" i="6"/>
  <c r="Q2758" i="6"/>
  <c r="T2757" i="6"/>
  <c r="Q2757" i="6"/>
  <c r="T2756" i="6"/>
  <c r="Q2756" i="6"/>
  <c r="T2755" i="6"/>
  <c r="Q2755" i="6"/>
  <c r="T2754" i="6"/>
  <c r="Q2754" i="6"/>
  <c r="T2753" i="6"/>
  <c r="Q2753" i="6"/>
  <c r="T2752" i="6"/>
  <c r="Q2752" i="6"/>
  <c r="T2751" i="6"/>
  <c r="Q2751" i="6"/>
  <c r="T2750" i="6"/>
  <c r="Q2750" i="6"/>
  <c r="T2749" i="6"/>
  <c r="Q2749" i="6"/>
  <c r="T2748" i="6"/>
  <c r="Q2748" i="6"/>
  <c r="T2747" i="6"/>
  <c r="Q2747" i="6"/>
  <c r="T2746" i="6"/>
  <c r="Q2746" i="6"/>
  <c r="T2745" i="6"/>
  <c r="Q2745" i="6"/>
  <c r="T2744" i="6"/>
  <c r="Q2744" i="6"/>
  <c r="T2743" i="6"/>
  <c r="Q2743" i="6"/>
  <c r="T2742" i="6"/>
  <c r="Q2742" i="6"/>
  <c r="T2741" i="6"/>
  <c r="Q2741" i="6"/>
  <c r="T2740" i="6"/>
  <c r="Q2740" i="6"/>
  <c r="T2739" i="6"/>
  <c r="Q2739" i="6"/>
  <c r="T2738" i="6"/>
  <c r="Q2738" i="6"/>
  <c r="T2737" i="6"/>
  <c r="Q2737" i="6"/>
  <c r="T2736" i="6"/>
  <c r="Q2736" i="6"/>
  <c r="T2735" i="6"/>
  <c r="Q2735" i="6"/>
  <c r="T2734" i="6"/>
  <c r="Q2734" i="6"/>
  <c r="T2733" i="6"/>
  <c r="Q2733" i="6"/>
  <c r="T2732" i="6"/>
  <c r="Q2732" i="6"/>
  <c r="T2731" i="6"/>
  <c r="Q2731" i="6"/>
  <c r="T2730" i="6"/>
  <c r="Q2730" i="6"/>
  <c r="T2729" i="6"/>
  <c r="Q2729" i="6"/>
  <c r="T2728" i="6"/>
  <c r="Q2728" i="6"/>
  <c r="T2727" i="6"/>
  <c r="Q2727" i="6"/>
  <c r="T2726" i="6"/>
  <c r="Q2726" i="6"/>
  <c r="T2725" i="6"/>
  <c r="Q2725" i="6"/>
  <c r="T2724" i="6"/>
  <c r="Q2724" i="6"/>
  <c r="T2723" i="6"/>
  <c r="Q2723" i="6"/>
  <c r="T2722" i="6"/>
  <c r="Q2722" i="6"/>
  <c r="T2721" i="6"/>
  <c r="Q2721" i="6"/>
  <c r="T2720" i="6"/>
  <c r="Q2720" i="6"/>
  <c r="T2719" i="6"/>
  <c r="Q2719" i="6"/>
  <c r="T2718" i="6"/>
  <c r="Q2718" i="6"/>
  <c r="T2717" i="6"/>
  <c r="Q2717" i="6"/>
  <c r="T2716" i="6"/>
  <c r="Q2716" i="6"/>
  <c r="T2715" i="6"/>
  <c r="Q2715" i="6"/>
  <c r="T2714" i="6"/>
  <c r="Q2714" i="6"/>
  <c r="T2713" i="6"/>
  <c r="Q2713" i="6"/>
  <c r="T2712" i="6"/>
  <c r="Q2712" i="6"/>
  <c r="T2711" i="6"/>
  <c r="Q2711" i="6"/>
  <c r="T2710" i="6"/>
  <c r="Q2710" i="6"/>
  <c r="T2709" i="6"/>
  <c r="Q2709" i="6"/>
  <c r="T2708" i="6"/>
  <c r="Q2708" i="6"/>
  <c r="T2707" i="6"/>
  <c r="Q2707" i="6"/>
  <c r="T2706" i="6"/>
  <c r="Q2706" i="6"/>
  <c r="T2705" i="6"/>
  <c r="Q2705" i="6"/>
  <c r="T2704" i="6"/>
  <c r="Q2704" i="6"/>
  <c r="T2703" i="6"/>
  <c r="Q2703" i="6"/>
  <c r="T2702" i="6"/>
  <c r="Q2702" i="6"/>
  <c r="T2701" i="6"/>
  <c r="Q2701" i="6"/>
  <c r="T2700" i="6"/>
  <c r="Q2700" i="6"/>
  <c r="T2699" i="6"/>
  <c r="Q2699" i="6"/>
  <c r="T2698" i="6"/>
  <c r="Q2698" i="6"/>
  <c r="T2697" i="6"/>
  <c r="Q2697" i="6"/>
  <c r="T2696" i="6"/>
  <c r="Q2696" i="6"/>
  <c r="T2695" i="6"/>
  <c r="Q2695" i="6"/>
  <c r="T2694" i="6"/>
  <c r="Q2694" i="6"/>
  <c r="T2693" i="6"/>
  <c r="Q2693" i="6"/>
  <c r="T2692" i="6"/>
  <c r="Q2692" i="6"/>
  <c r="T2691" i="6"/>
  <c r="Q2691" i="6"/>
  <c r="T2690" i="6"/>
  <c r="Q2690" i="6"/>
  <c r="T2689" i="6"/>
  <c r="Q2689" i="6"/>
  <c r="T2688" i="6"/>
  <c r="Q2688" i="6"/>
  <c r="T2687" i="6"/>
  <c r="Q2687" i="6"/>
  <c r="T2686" i="6"/>
  <c r="Q2686" i="6"/>
  <c r="T2685" i="6"/>
  <c r="Q2685" i="6"/>
  <c r="T2684" i="6"/>
  <c r="Q2684" i="6"/>
  <c r="T2683" i="6"/>
  <c r="Q2683" i="6"/>
  <c r="T2682" i="6"/>
  <c r="Q2682" i="6"/>
  <c r="T2681" i="6"/>
  <c r="Q2681" i="6"/>
  <c r="T2680" i="6"/>
  <c r="Q2680" i="6"/>
  <c r="T2679" i="6"/>
  <c r="Q2679" i="6"/>
  <c r="T2678" i="6"/>
  <c r="Q2678" i="6"/>
  <c r="T2677" i="6"/>
  <c r="Q2677" i="6"/>
  <c r="T2676" i="6"/>
  <c r="Q2676" i="6"/>
  <c r="T2675" i="6"/>
  <c r="Q2675" i="6"/>
  <c r="T2674" i="6"/>
  <c r="Q2674" i="6"/>
  <c r="T2673" i="6"/>
  <c r="Q2673" i="6"/>
  <c r="T2672" i="6"/>
  <c r="Q2672" i="6"/>
  <c r="T2671" i="6"/>
  <c r="Q2671" i="6"/>
  <c r="T2670" i="6"/>
  <c r="Q2670" i="6"/>
  <c r="T2669" i="6"/>
  <c r="Q2669" i="6"/>
  <c r="T2668" i="6"/>
  <c r="Q2668" i="6"/>
  <c r="T2667" i="6"/>
  <c r="Q2667" i="6"/>
  <c r="T2666" i="6"/>
  <c r="Q2666" i="6"/>
  <c r="T2665" i="6"/>
  <c r="Q2665" i="6"/>
  <c r="T2664" i="6"/>
  <c r="Q2664" i="6"/>
  <c r="T2663" i="6"/>
  <c r="Q2663" i="6"/>
  <c r="T2662" i="6"/>
  <c r="Q2662" i="6"/>
  <c r="T2661" i="6"/>
  <c r="Q2661" i="6"/>
  <c r="T2660" i="6"/>
  <c r="Q2660" i="6"/>
  <c r="T2659" i="6"/>
  <c r="Q2659" i="6"/>
  <c r="T2658" i="6"/>
  <c r="Q2658" i="6"/>
  <c r="T2657" i="6"/>
  <c r="Q2657" i="6"/>
  <c r="T2656" i="6"/>
  <c r="Q2656" i="6"/>
  <c r="T2655" i="6"/>
  <c r="Q2655" i="6"/>
  <c r="T2654" i="6"/>
  <c r="Q2654" i="6"/>
  <c r="T2653" i="6"/>
  <c r="Q2653" i="6"/>
  <c r="T2652" i="6"/>
  <c r="Q2652" i="6"/>
  <c r="T2651" i="6"/>
  <c r="Q2651" i="6"/>
  <c r="T2650" i="6"/>
  <c r="Q2650" i="6"/>
  <c r="T2649" i="6"/>
  <c r="Q2649" i="6"/>
  <c r="T2648" i="6"/>
  <c r="Q2648" i="6"/>
  <c r="T2647" i="6"/>
  <c r="Q2647" i="6"/>
  <c r="T2646" i="6"/>
  <c r="Q2646" i="6"/>
  <c r="T2645" i="6"/>
  <c r="Q2645" i="6"/>
  <c r="T2644" i="6"/>
  <c r="Q2644" i="6"/>
  <c r="T2643" i="6"/>
  <c r="Q2643" i="6"/>
  <c r="T2642" i="6"/>
  <c r="Q2642" i="6"/>
  <c r="T2641" i="6"/>
  <c r="Q2641" i="6"/>
  <c r="T2640" i="6"/>
  <c r="Q2640" i="6"/>
  <c r="T2639" i="6"/>
  <c r="Q2639" i="6"/>
  <c r="T2638" i="6"/>
  <c r="Q2638" i="6"/>
  <c r="T2637" i="6"/>
  <c r="Q2637" i="6"/>
  <c r="T2636" i="6"/>
  <c r="Q2636" i="6"/>
  <c r="T2635" i="6"/>
  <c r="Q2635" i="6"/>
  <c r="T2634" i="6"/>
  <c r="Q2634" i="6"/>
  <c r="T2633" i="6"/>
  <c r="Q2633" i="6"/>
  <c r="T2632" i="6"/>
  <c r="Q2632" i="6"/>
  <c r="T2631" i="6"/>
  <c r="Q2631" i="6"/>
  <c r="T2630" i="6"/>
  <c r="Q2630" i="6"/>
  <c r="T2629" i="6"/>
  <c r="Q2629" i="6"/>
  <c r="T2628" i="6"/>
  <c r="Q2628" i="6"/>
  <c r="T2627" i="6"/>
  <c r="Q2627" i="6"/>
  <c r="T2626" i="6"/>
  <c r="Q2626" i="6"/>
  <c r="T2625" i="6"/>
  <c r="Q2625" i="6"/>
  <c r="T2624" i="6"/>
  <c r="Q2624" i="6"/>
  <c r="T2623" i="6"/>
  <c r="Q2623" i="6"/>
  <c r="T2622" i="6"/>
  <c r="Q2622" i="6"/>
  <c r="T2621" i="6"/>
  <c r="Q2621" i="6"/>
  <c r="T2620" i="6"/>
  <c r="Q2620" i="6"/>
  <c r="T2619" i="6"/>
  <c r="Q2619" i="6"/>
  <c r="T2618" i="6"/>
  <c r="Q2618" i="6"/>
  <c r="T2617" i="6"/>
  <c r="Q2617" i="6"/>
  <c r="T2616" i="6"/>
  <c r="Q2616" i="6"/>
  <c r="T2615" i="6"/>
  <c r="Q2615" i="6"/>
  <c r="T2614" i="6"/>
  <c r="Q2614" i="6"/>
  <c r="T2613" i="6"/>
  <c r="Q2613" i="6"/>
  <c r="T2612" i="6"/>
  <c r="Q2612" i="6"/>
  <c r="T2611" i="6"/>
  <c r="Q2611" i="6"/>
  <c r="T2610" i="6"/>
  <c r="Q2610" i="6"/>
  <c r="T2609" i="6"/>
  <c r="Q2609" i="6"/>
  <c r="T2608" i="6"/>
  <c r="Q2608" i="6"/>
  <c r="T2607" i="6"/>
  <c r="Q2607" i="6"/>
  <c r="T2606" i="6"/>
  <c r="Q2606" i="6"/>
  <c r="T2605" i="6"/>
  <c r="Q2605" i="6"/>
  <c r="T2604" i="6"/>
  <c r="Q2604" i="6"/>
  <c r="T2603" i="6"/>
  <c r="Q2603" i="6"/>
  <c r="T2602" i="6"/>
  <c r="Q2602" i="6"/>
  <c r="T2601" i="6"/>
  <c r="Q2601" i="6"/>
  <c r="T2600" i="6"/>
  <c r="Q2600" i="6"/>
  <c r="T2599" i="6"/>
  <c r="Q2599" i="6"/>
  <c r="T2598" i="6"/>
  <c r="Q2598" i="6"/>
  <c r="T2597" i="6"/>
  <c r="Q2597" i="6"/>
  <c r="T2596" i="6"/>
  <c r="Q2596" i="6"/>
  <c r="T2595" i="6"/>
  <c r="Q2595" i="6"/>
  <c r="T2594" i="6"/>
  <c r="Q2594" i="6"/>
  <c r="T2593" i="6"/>
  <c r="Q2593" i="6"/>
  <c r="T2592" i="6"/>
  <c r="Q2592" i="6"/>
  <c r="T2591" i="6"/>
  <c r="Q2591" i="6"/>
  <c r="T2590" i="6"/>
  <c r="Q2590" i="6"/>
  <c r="T2589" i="6"/>
  <c r="Q2589" i="6"/>
  <c r="T2588" i="6"/>
  <c r="Q2588" i="6"/>
  <c r="T2587" i="6"/>
  <c r="Q2587" i="6"/>
  <c r="T2586" i="6"/>
  <c r="Q2586" i="6"/>
  <c r="T2585" i="6"/>
  <c r="Q2585" i="6"/>
  <c r="T2584" i="6"/>
  <c r="Q2584" i="6"/>
  <c r="T2583" i="6"/>
  <c r="Q2583" i="6"/>
  <c r="T2582" i="6"/>
  <c r="Q2582" i="6"/>
  <c r="T2581" i="6"/>
  <c r="Q2581" i="6"/>
  <c r="T2580" i="6"/>
  <c r="Q2580" i="6"/>
  <c r="T2579" i="6"/>
  <c r="Q2579" i="6"/>
  <c r="T2578" i="6"/>
  <c r="Q2578" i="6"/>
  <c r="T2577" i="6"/>
  <c r="Q2577" i="6"/>
  <c r="T2576" i="6"/>
  <c r="Q2576" i="6"/>
  <c r="T2575" i="6"/>
  <c r="Q2575" i="6"/>
  <c r="T2574" i="6"/>
  <c r="Q2574" i="6"/>
  <c r="T2573" i="6"/>
  <c r="Q2573" i="6"/>
  <c r="T2572" i="6"/>
  <c r="Q2572" i="6"/>
  <c r="T2571" i="6"/>
  <c r="Q2571" i="6"/>
  <c r="T2570" i="6"/>
  <c r="Q2570" i="6"/>
  <c r="T2569" i="6"/>
  <c r="Q2569" i="6"/>
  <c r="T2568" i="6"/>
  <c r="Q2568" i="6"/>
  <c r="T2567" i="6"/>
  <c r="Q2567" i="6"/>
  <c r="T2566" i="6"/>
  <c r="Q2566" i="6"/>
  <c r="T2565" i="6"/>
  <c r="Q2565" i="6"/>
  <c r="T2564" i="6"/>
  <c r="Q2564" i="6"/>
  <c r="T2563" i="6"/>
  <c r="Q2563" i="6"/>
  <c r="T2562" i="6"/>
  <c r="Q2562" i="6"/>
  <c r="T2561" i="6"/>
  <c r="Q2561" i="6"/>
  <c r="T2560" i="6"/>
  <c r="Q2560" i="6"/>
  <c r="T2559" i="6"/>
  <c r="Q2559" i="6"/>
  <c r="T2558" i="6"/>
  <c r="Q2558" i="6"/>
  <c r="T2557" i="6"/>
  <c r="Q2557" i="6"/>
  <c r="T2556" i="6"/>
  <c r="Q2556" i="6"/>
  <c r="T2555" i="6"/>
  <c r="Q2555" i="6"/>
  <c r="T2554" i="6"/>
  <c r="Q2554" i="6"/>
  <c r="T2553" i="6"/>
  <c r="Q2553" i="6"/>
  <c r="T2552" i="6"/>
  <c r="Q2552" i="6"/>
  <c r="T2551" i="6"/>
  <c r="Q2551" i="6"/>
  <c r="T2550" i="6"/>
  <c r="Q2550" i="6"/>
  <c r="T2549" i="6"/>
  <c r="Q2549" i="6"/>
  <c r="T2548" i="6"/>
  <c r="Q2548" i="6"/>
  <c r="T2547" i="6"/>
  <c r="Q2547" i="6"/>
  <c r="T2546" i="6"/>
  <c r="Q2546" i="6"/>
  <c r="T2545" i="6"/>
  <c r="Q2545" i="6"/>
  <c r="T2544" i="6"/>
  <c r="Q2544" i="6"/>
  <c r="T2543" i="6"/>
  <c r="Q2543" i="6"/>
  <c r="T2542" i="6"/>
  <c r="Q2542" i="6"/>
  <c r="T2541" i="6"/>
  <c r="Q2541" i="6"/>
  <c r="T2540" i="6"/>
  <c r="Q2540" i="6"/>
  <c r="T2539" i="6"/>
  <c r="Q2539" i="6"/>
  <c r="T2538" i="6"/>
  <c r="Q2538" i="6"/>
  <c r="T2537" i="6"/>
  <c r="Q2537" i="6"/>
  <c r="T2536" i="6"/>
  <c r="Q2536" i="6"/>
  <c r="T2535" i="6"/>
  <c r="Q2535" i="6"/>
  <c r="T2534" i="6"/>
  <c r="Q2534" i="6"/>
  <c r="T2533" i="6"/>
  <c r="Q2533" i="6"/>
  <c r="T2532" i="6"/>
  <c r="Q2532" i="6"/>
  <c r="T2531" i="6"/>
  <c r="Q2531" i="6"/>
  <c r="T2530" i="6"/>
  <c r="Q2530" i="6"/>
  <c r="T2529" i="6"/>
  <c r="Q2529" i="6"/>
  <c r="T2528" i="6"/>
  <c r="Q2528" i="6"/>
  <c r="T2527" i="6"/>
  <c r="Q2527" i="6"/>
  <c r="T2526" i="6"/>
  <c r="Q2526" i="6"/>
  <c r="T2525" i="6"/>
  <c r="Q2525" i="6"/>
  <c r="T2524" i="6"/>
  <c r="Q2524" i="6"/>
  <c r="T2523" i="6"/>
  <c r="Q2523" i="6"/>
  <c r="T2522" i="6"/>
  <c r="Q2522" i="6"/>
  <c r="T2521" i="6"/>
  <c r="Q2521" i="6"/>
  <c r="T2520" i="6"/>
  <c r="Q2520" i="6"/>
  <c r="T2519" i="6"/>
  <c r="Q2519" i="6"/>
  <c r="T2518" i="6"/>
  <c r="Q2518" i="6"/>
  <c r="T2517" i="6"/>
  <c r="Q2517" i="6"/>
  <c r="T2516" i="6"/>
  <c r="Q2516" i="6"/>
  <c r="T2515" i="6"/>
  <c r="Q2515" i="6"/>
  <c r="T2514" i="6"/>
  <c r="Q2514" i="6"/>
  <c r="T2513" i="6"/>
  <c r="Q2513" i="6"/>
  <c r="T2512" i="6"/>
  <c r="Q2512" i="6"/>
  <c r="T2511" i="6"/>
  <c r="Q2511" i="6"/>
  <c r="T2510" i="6"/>
  <c r="Q2510" i="6"/>
  <c r="T2509" i="6"/>
  <c r="Q2509" i="6"/>
  <c r="T2508" i="6"/>
  <c r="Q2508" i="6"/>
  <c r="T2507" i="6"/>
  <c r="Q2507" i="6"/>
  <c r="T2506" i="6"/>
  <c r="Q2506" i="6"/>
  <c r="T2505" i="6"/>
  <c r="Q2505" i="6"/>
  <c r="T2504" i="6"/>
  <c r="Q2504" i="6"/>
  <c r="T2503" i="6"/>
  <c r="Q2503" i="6"/>
  <c r="T2502" i="6"/>
  <c r="Q2502" i="6"/>
  <c r="T2501" i="6"/>
  <c r="Q2501" i="6"/>
  <c r="T2500" i="6"/>
  <c r="Q2500" i="6"/>
  <c r="T2499" i="6"/>
  <c r="Q2499" i="6"/>
  <c r="T2498" i="6"/>
  <c r="Q2498" i="6"/>
  <c r="T2497" i="6"/>
  <c r="Q2497" i="6"/>
  <c r="T2496" i="6"/>
  <c r="Q2496" i="6"/>
  <c r="T2495" i="6"/>
  <c r="Q2495" i="6"/>
  <c r="T2494" i="6"/>
  <c r="Q2494" i="6"/>
  <c r="T2493" i="6"/>
  <c r="Q2493" i="6"/>
  <c r="T2492" i="6"/>
  <c r="Q2492" i="6"/>
  <c r="T2491" i="6"/>
  <c r="Q2491" i="6"/>
  <c r="T2490" i="6"/>
  <c r="Q2490" i="6"/>
  <c r="T2489" i="6"/>
  <c r="Q2489" i="6"/>
  <c r="T2488" i="6"/>
  <c r="Q2488" i="6"/>
  <c r="T2487" i="6"/>
  <c r="Q2487" i="6"/>
  <c r="T2486" i="6"/>
  <c r="Q2486" i="6"/>
  <c r="T2485" i="6"/>
  <c r="Q2485" i="6"/>
  <c r="T2484" i="6"/>
  <c r="Q2484" i="6"/>
  <c r="T2483" i="6"/>
  <c r="Q2483" i="6"/>
  <c r="T2482" i="6"/>
  <c r="Q2482" i="6"/>
  <c r="T2481" i="6"/>
  <c r="Q2481" i="6"/>
  <c r="T2480" i="6"/>
  <c r="Q2480" i="6"/>
  <c r="T2479" i="6"/>
  <c r="Q2479" i="6"/>
  <c r="T2478" i="6"/>
  <c r="Q2478" i="6"/>
  <c r="T2477" i="6"/>
  <c r="Q2477" i="6"/>
  <c r="T2476" i="6"/>
  <c r="Q2476" i="6"/>
  <c r="T2475" i="6"/>
  <c r="Q2475" i="6"/>
  <c r="T2474" i="6"/>
  <c r="Q2474" i="6"/>
  <c r="T2473" i="6"/>
  <c r="Q2473" i="6"/>
  <c r="T2472" i="6"/>
  <c r="Q2472" i="6"/>
  <c r="T2471" i="6"/>
  <c r="Q2471" i="6"/>
  <c r="T2470" i="6"/>
  <c r="Q2470" i="6"/>
  <c r="T2469" i="6"/>
  <c r="Q2469" i="6"/>
  <c r="T2468" i="6"/>
  <c r="Q2468" i="6"/>
  <c r="T2467" i="6"/>
  <c r="Q2467" i="6"/>
  <c r="T2466" i="6"/>
  <c r="Q2466" i="6"/>
  <c r="T2465" i="6"/>
  <c r="Q2465" i="6"/>
  <c r="T2464" i="6"/>
  <c r="Q2464" i="6"/>
  <c r="T2463" i="6"/>
  <c r="Q2463" i="6"/>
  <c r="T2462" i="6"/>
  <c r="Q2462" i="6"/>
  <c r="T2461" i="6"/>
  <c r="Q2461" i="6"/>
  <c r="T2460" i="6"/>
  <c r="Q2460" i="6"/>
  <c r="T2459" i="6"/>
  <c r="Q2459" i="6"/>
  <c r="T2458" i="6"/>
  <c r="Q2458" i="6"/>
  <c r="T2457" i="6"/>
  <c r="Q2457" i="6"/>
  <c r="T2456" i="6"/>
  <c r="Q2456" i="6"/>
  <c r="T2455" i="6"/>
  <c r="Q2455" i="6"/>
  <c r="T2454" i="6"/>
  <c r="Q2454" i="6"/>
  <c r="T2453" i="6"/>
  <c r="Q2453" i="6"/>
  <c r="T2452" i="6"/>
  <c r="Q2452" i="6"/>
  <c r="T2451" i="6"/>
  <c r="Q2451" i="6"/>
  <c r="T2450" i="6"/>
  <c r="Q2450" i="6"/>
  <c r="T2449" i="6"/>
  <c r="Q2449" i="6"/>
  <c r="T2448" i="6"/>
  <c r="Q2448" i="6"/>
  <c r="T2447" i="6"/>
  <c r="Q2447" i="6"/>
  <c r="T2446" i="6"/>
  <c r="Q2446" i="6"/>
  <c r="T2445" i="6"/>
  <c r="Q2445" i="6"/>
  <c r="T2444" i="6"/>
  <c r="Q2444" i="6"/>
  <c r="T2443" i="6"/>
  <c r="Q2443" i="6"/>
  <c r="T2442" i="6"/>
  <c r="Q2442" i="6"/>
  <c r="T2441" i="6"/>
  <c r="Q2441" i="6"/>
  <c r="T2440" i="6"/>
  <c r="Q2440" i="6"/>
  <c r="T2439" i="6"/>
  <c r="Q2439" i="6"/>
  <c r="T2438" i="6"/>
  <c r="Q2438" i="6"/>
  <c r="T2437" i="6"/>
  <c r="Q2437" i="6"/>
  <c r="T2436" i="6"/>
  <c r="Q2436" i="6"/>
  <c r="T2435" i="6"/>
  <c r="Q2435" i="6"/>
  <c r="T2434" i="6"/>
  <c r="Q2434" i="6"/>
  <c r="T2433" i="6"/>
  <c r="Q2433" i="6"/>
  <c r="T2432" i="6"/>
  <c r="Q2432" i="6"/>
  <c r="T2431" i="6"/>
  <c r="Q2431" i="6"/>
  <c r="T2430" i="6"/>
  <c r="Q2430" i="6"/>
  <c r="T2429" i="6"/>
  <c r="Q2429" i="6"/>
  <c r="T2428" i="6"/>
  <c r="Q2428" i="6"/>
  <c r="T2427" i="6"/>
  <c r="Q2427" i="6"/>
  <c r="T2426" i="6"/>
  <c r="Q2426" i="6"/>
  <c r="T2425" i="6"/>
  <c r="Q2425" i="6"/>
  <c r="T2424" i="6"/>
  <c r="Q2424" i="6"/>
  <c r="T2423" i="6"/>
  <c r="Q2423" i="6"/>
  <c r="T2422" i="6"/>
  <c r="Q2422" i="6"/>
  <c r="T2421" i="6"/>
  <c r="Q2421" i="6"/>
  <c r="T2420" i="6"/>
  <c r="Q2420" i="6"/>
  <c r="T2419" i="6"/>
  <c r="Q2419" i="6"/>
  <c r="T2418" i="6"/>
  <c r="Q2418" i="6"/>
  <c r="T2417" i="6"/>
  <c r="Q2417" i="6"/>
  <c r="T2416" i="6"/>
  <c r="Q2416" i="6"/>
  <c r="T2415" i="6"/>
  <c r="Q2415" i="6"/>
  <c r="T2414" i="6"/>
  <c r="Q2414" i="6"/>
  <c r="T2413" i="6"/>
  <c r="Q2413" i="6"/>
  <c r="T2412" i="6"/>
  <c r="Q2412" i="6"/>
  <c r="T2411" i="6"/>
  <c r="Q2411" i="6"/>
  <c r="T2410" i="6"/>
  <c r="Q2410" i="6"/>
  <c r="T2409" i="6"/>
  <c r="Q2409" i="6"/>
  <c r="T2408" i="6"/>
  <c r="Q2408" i="6"/>
  <c r="T2407" i="6"/>
  <c r="Q2407" i="6"/>
  <c r="T2406" i="6"/>
  <c r="Q2406" i="6"/>
  <c r="T2405" i="6"/>
  <c r="Q2405" i="6"/>
  <c r="T2404" i="6"/>
  <c r="Q2404" i="6"/>
  <c r="T2403" i="6"/>
  <c r="Q2403" i="6"/>
  <c r="T2402" i="6"/>
  <c r="Q2402" i="6"/>
  <c r="T2401" i="6"/>
  <c r="Q2401" i="6"/>
  <c r="T2400" i="6"/>
  <c r="Q2400" i="6"/>
  <c r="T2399" i="6"/>
  <c r="Q2399" i="6"/>
  <c r="T2398" i="6"/>
  <c r="Q2398" i="6"/>
  <c r="T2397" i="6"/>
  <c r="Q2397" i="6"/>
  <c r="T2396" i="6"/>
  <c r="Q2396" i="6"/>
  <c r="T2395" i="6"/>
  <c r="Q2395" i="6"/>
  <c r="T2394" i="6"/>
  <c r="Q2394" i="6"/>
  <c r="T2393" i="6"/>
  <c r="Q2393" i="6"/>
  <c r="T2392" i="6"/>
  <c r="Q2392" i="6"/>
  <c r="T2391" i="6"/>
  <c r="Q2391" i="6"/>
  <c r="T2390" i="6"/>
  <c r="Q2390" i="6"/>
  <c r="T2389" i="6"/>
  <c r="Q2389" i="6"/>
  <c r="T2388" i="6"/>
  <c r="Q2388" i="6"/>
  <c r="T2387" i="6"/>
  <c r="Q2387" i="6"/>
  <c r="T2386" i="6"/>
  <c r="Q2386" i="6"/>
  <c r="T2385" i="6"/>
  <c r="Q2385" i="6"/>
  <c r="T2384" i="6"/>
  <c r="Q2384" i="6"/>
  <c r="T2383" i="6"/>
  <c r="Q2383" i="6"/>
  <c r="T2382" i="6"/>
  <c r="Q2382" i="6"/>
  <c r="T2381" i="6"/>
  <c r="Q2381" i="6"/>
  <c r="T2380" i="6"/>
  <c r="Q2380" i="6"/>
  <c r="T2379" i="6"/>
  <c r="Q2379" i="6"/>
  <c r="T2378" i="6"/>
  <c r="Q2378" i="6"/>
  <c r="T2377" i="6"/>
  <c r="Q2377" i="6"/>
  <c r="T2376" i="6"/>
  <c r="Q2376" i="6"/>
  <c r="T2375" i="6"/>
  <c r="Q2375" i="6"/>
  <c r="T2374" i="6"/>
  <c r="Q2374" i="6"/>
  <c r="T2373" i="6"/>
  <c r="Q2373" i="6"/>
  <c r="T2372" i="6"/>
  <c r="Q2372" i="6"/>
  <c r="T2371" i="6"/>
  <c r="Q2371" i="6"/>
  <c r="T2370" i="6"/>
  <c r="Q2370" i="6"/>
  <c r="T2369" i="6"/>
  <c r="Q2369" i="6"/>
  <c r="T2368" i="6"/>
  <c r="Q2368" i="6"/>
  <c r="T2367" i="6"/>
  <c r="Q2367" i="6"/>
  <c r="T2366" i="6"/>
  <c r="Q2366" i="6"/>
  <c r="T2365" i="6"/>
  <c r="Q2365" i="6"/>
  <c r="T2364" i="6"/>
  <c r="Q2364" i="6"/>
  <c r="T2363" i="6"/>
  <c r="Q2363" i="6"/>
  <c r="T2362" i="6"/>
  <c r="Q2362" i="6"/>
  <c r="T2361" i="6"/>
  <c r="Q2361" i="6"/>
  <c r="T2360" i="6"/>
  <c r="Q2360" i="6"/>
  <c r="T2359" i="6"/>
  <c r="Q2359" i="6"/>
  <c r="T2358" i="6"/>
  <c r="Q2358" i="6"/>
  <c r="T2357" i="6"/>
  <c r="Q2357" i="6"/>
  <c r="T2356" i="6"/>
  <c r="Q2356" i="6"/>
  <c r="T2355" i="6"/>
  <c r="Q2355" i="6"/>
  <c r="T2354" i="6"/>
  <c r="Q2354" i="6"/>
  <c r="T2353" i="6"/>
  <c r="Q2353" i="6"/>
  <c r="T2352" i="6"/>
  <c r="Q2352" i="6"/>
  <c r="T2351" i="6"/>
  <c r="Q2351" i="6"/>
  <c r="T2350" i="6"/>
  <c r="Q2350" i="6"/>
  <c r="T2349" i="6"/>
  <c r="Q2349" i="6"/>
  <c r="T2348" i="6"/>
  <c r="Q2348" i="6"/>
  <c r="T2347" i="6"/>
  <c r="Q2347" i="6"/>
  <c r="T2346" i="6"/>
  <c r="Q2346" i="6"/>
  <c r="T2345" i="6"/>
  <c r="Q2345" i="6"/>
  <c r="T2344" i="6"/>
  <c r="Q2344" i="6"/>
  <c r="T2343" i="6"/>
  <c r="Q2343" i="6"/>
  <c r="T2342" i="6"/>
  <c r="Q2342" i="6"/>
  <c r="T2341" i="6"/>
  <c r="Q2341" i="6"/>
  <c r="T2340" i="6"/>
  <c r="Q2340" i="6"/>
  <c r="T2339" i="6"/>
  <c r="Q2339" i="6"/>
  <c r="T2338" i="6"/>
  <c r="Q2338" i="6"/>
  <c r="T2337" i="6"/>
  <c r="Q2337" i="6"/>
  <c r="T2336" i="6"/>
  <c r="Q2336" i="6"/>
  <c r="T2335" i="6"/>
  <c r="Q2335" i="6"/>
  <c r="T2334" i="6"/>
  <c r="Q2334" i="6"/>
  <c r="T2333" i="6"/>
  <c r="Q2333" i="6"/>
  <c r="T2332" i="6"/>
  <c r="Q2332" i="6"/>
  <c r="T2331" i="6"/>
  <c r="Q2331" i="6"/>
  <c r="T2330" i="6"/>
  <c r="Q2330" i="6"/>
  <c r="T2329" i="6"/>
  <c r="Q2329" i="6"/>
  <c r="T2328" i="6"/>
  <c r="Q2328" i="6"/>
  <c r="T2327" i="6"/>
  <c r="Q2327" i="6"/>
  <c r="T2326" i="6"/>
  <c r="Q2326" i="6"/>
  <c r="T2325" i="6"/>
  <c r="Q2325" i="6"/>
  <c r="T2324" i="6"/>
  <c r="Q2324" i="6"/>
  <c r="T2323" i="6"/>
  <c r="Q2323" i="6"/>
  <c r="T2322" i="6"/>
  <c r="Q2322" i="6"/>
  <c r="T2321" i="6"/>
  <c r="Q2321" i="6"/>
  <c r="T2320" i="6"/>
  <c r="Q2320" i="6"/>
  <c r="T2319" i="6"/>
  <c r="Q2319" i="6"/>
  <c r="T2318" i="6"/>
  <c r="Q2318" i="6"/>
  <c r="T2317" i="6"/>
  <c r="Q2317" i="6"/>
  <c r="T2316" i="6"/>
  <c r="Q2316" i="6"/>
  <c r="T2315" i="6"/>
  <c r="Q2315" i="6"/>
  <c r="T2314" i="6"/>
  <c r="Q2314" i="6"/>
  <c r="T2313" i="6"/>
  <c r="Q2313" i="6"/>
  <c r="T2312" i="6"/>
  <c r="Q2312" i="6"/>
  <c r="T2311" i="6"/>
  <c r="Q2311" i="6"/>
  <c r="T2310" i="6"/>
  <c r="Q2310" i="6"/>
  <c r="T2309" i="6"/>
  <c r="Q2309" i="6"/>
  <c r="T2308" i="6"/>
  <c r="Q2308" i="6"/>
  <c r="T2307" i="6"/>
  <c r="Q2307" i="6"/>
  <c r="T2306" i="6"/>
  <c r="Q2306" i="6"/>
  <c r="T2305" i="6"/>
  <c r="Q2305" i="6"/>
  <c r="T2304" i="6"/>
  <c r="Q2304" i="6"/>
  <c r="T2303" i="6"/>
  <c r="Q2303" i="6"/>
  <c r="T2302" i="6"/>
  <c r="Q2302" i="6"/>
  <c r="T2301" i="6"/>
  <c r="Q2301" i="6"/>
  <c r="T2300" i="6"/>
  <c r="Q2300" i="6"/>
  <c r="T2299" i="6"/>
  <c r="Q2299" i="6"/>
  <c r="T2298" i="6"/>
  <c r="Q2298" i="6"/>
  <c r="T2297" i="6"/>
  <c r="Q2297" i="6"/>
  <c r="T2296" i="6"/>
  <c r="Q2296" i="6"/>
  <c r="T2295" i="6"/>
  <c r="Q2295" i="6"/>
  <c r="T2294" i="6"/>
  <c r="Q2294" i="6"/>
  <c r="T2293" i="6"/>
  <c r="Q2293" i="6"/>
  <c r="T2292" i="6"/>
  <c r="Q2292" i="6"/>
  <c r="T2291" i="6"/>
  <c r="Q2291" i="6"/>
  <c r="T2290" i="6"/>
  <c r="Q2290" i="6"/>
  <c r="T2289" i="6"/>
  <c r="Q2289" i="6"/>
  <c r="T2288" i="6"/>
  <c r="Q2288" i="6"/>
  <c r="T2287" i="6"/>
  <c r="Q2287" i="6"/>
  <c r="T2286" i="6"/>
  <c r="Q2286" i="6"/>
  <c r="T2285" i="6"/>
  <c r="Q2285" i="6"/>
  <c r="T2284" i="6"/>
  <c r="Q2284" i="6"/>
  <c r="T2283" i="6"/>
  <c r="Q2283" i="6"/>
  <c r="T2282" i="6"/>
  <c r="Q2282" i="6"/>
  <c r="T2281" i="6"/>
  <c r="Q2281" i="6"/>
  <c r="T2280" i="6"/>
  <c r="Q2280" i="6"/>
  <c r="T2279" i="6"/>
  <c r="Q2279" i="6"/>
  <c r="T2278" i="6"/>
  <c r="Q2278" i="6"/>
  <c r="T2277" i="6"/>
  <c r="Q2277" i="6"/>
  <c r="T2276" i="6"/>
  <c r="Q2276" i="6"/>
  <c r="T2275" i="6"/>
  <c r="Q2275" i="6"/>
  <c r="T2274" i="6"/>
  <c r="Q2274" i="6"/>
  <c r="T2273" i="6"/>
  <c r="Q2273" i="6"/>
  <c r="T2272" i="6"/>
  <c r="Q2272" i="6"/>
  <c r="T2271" i="6"/>
  <c r="Q2271" i="6"/>
  <c r="T2270" i="6"/>
  <c r="Q2270" i="6"/>
  <c r="T2269" i="6"/>
  <c r="Q2269" i="6"/>
  <c r="T2268" i="6"/>
  <c r="Q2268" i="6"/>
  <c r="T2267" i="6"/>
  <c r="Q2267" i="6"/>
  <c r="T2266" i="6"/>
  <c r="Q2266" i="6"/>
  <c r="T2265" i="6"/>
  <c r="Q2265" i="6"/>
  <c r="T2264" i="6"/>
  <c r="Q2264" i="6"/>
  <c r="T2263" i="6"/>
  <c r="Q2263" i="6"/>
  <c r="T2262" i="6"/>
  <c r="Q2262" i="6"/>
  <c r="T2261" i="6"/>
  <c r="Q2261" i="6"/>
  <c r="T2260" i="6"/>
  <c r="Q2260" i="6"/>
  <c r="T2259" i="6"/>
  <c r="Q2259" i="6"/>
  <c r="T2258" i="6"/>
  <c r="Q2258" i="6"/>
  <c r="T2257" i="6"/>
  <c r="Q2257" i="6"/>
  <c r="T2256" i="6"/>
  <c r="Q2256" i="6"/>
  <c r="T2255" i="6"/>
  <c r="Q2255" i="6"/>
  <c r="T2254" i="6"/>
  <c r="Q2254" i="6"/>
  <c r="T2253" i="6"/>
  <c r="Q2253" i="6"/>
  <c r="T2252" i="6"/>
  <c r="Q2252" i="6"/>
  <c r="T2251" i="6"/>
  <c r="Q2251" i="6"/>
  <c r="T2250" i="6"/>
  <c r="Q2250" i="6"/>
  <c r="T2249" i="6"/>
  <c r="Q2249" i="6"/>
  <c r="T2248" i="6"/>
  <c r="Q2248" i="6"/>
  <c r="T2247" i="6"/>
  <c r="Q2247" i="6"/>
  <c r="T2246" i="6"/>
  <c r="Q2246" i="6"/>
  <c r="T2245" i="6"/>
  <c r="Q2245" i="6"/>
  <c r="T2244" i="6"/>
  <c r="Q2244" i="6"/>
  <c r="T2243" i="6"/>
  <c r="Q2243" i="6"/>
  <c r="T2242" i="6"/>
  <c r="Q2242" i="6"/>
  <c r="T2241" i="6"/>
  <c r="Q2241" i="6"/>
  <c r="T2240" i="6"/>
  <c r="Q2240" i="6"/>
  <c r="T2239" i="6"/>
  <c r="Q2239" i="6"/>
  <c r="T2238" i="6"/>
  <c r="Q2238" i="6"/>
  <c r="T2237" i="6"/>
  <c r="Q2237" i="6"/>
  <c r="T2236" i="6"/>
  <c r="Q2236" i="6"/>
  <c r="T2235" i="6"/>
  <c r="Q2235" i="6"/>
  <c r="T2234" i="6"/>
  <c r="Q2234" i="6"/>
  <c r="T2233" i="6"/>
  <c r="Q2233" i="6"/>
  <c r="T2232" i="6"/>
  <c r="Q2232" i="6"/>
  <c r="T2231" i="6"/>
  <c r="Q2231" i="6"/>
  <c r="T2230" i="6"/>
  <c r="Q2230" i="6"/>
  <c r="T2229" i="6"/>
  <c r="Q2229" i="6"/>
  <c r="T2228" i="6"/>
  <c r="Q2228" i="6"/>
  <c r="T2227" i="6"/>
  <c r="Q2227" i="6"/>
  <c r="T2226" i="6"/>
  <c r="Q2226" i="6"/>
  <c r="T2225" i="6"/>
  <c r="Q2225" i="6"/>
  <c r="T2224" i="6"/>
  <c r="Q2224" i="6"/>
  <c r="T2223" i="6"/>
  <c r="Q2223" i="6"/>
  <c r="T2222" i="6"/>
  <c r="Q2222" i="6"/>
  <c r="T2221" i="6"/>
  <c r="Q2221" i="6"/>
  <c r="T2220" i="6"/>
  <c r="Q2220" i="6"/>
  <c r="T2219" i="6"/>
  <c r="Q2219" i="6"/>
  <c r="T2218" i="6"/>
  <c r="Q2218" i="6"/>
  <c r="T2217" i="6"/>
  <c r="Q2217" i="6"/>
  <c r="T2216" i="6"/>
  <c r="Q2216" i="6"/>
  <c r="T2215" i="6"/>
  <c r="Q2215" i="6"/>
  <c r="T2214" i="6"/>
  <c r="Q2214" i="6"/>
  <c r="T2213" i="6"/>
  <c r="Q2213" i="6"/>
  <c r="T2212" i="6"/>
  <c r="Q2212" i="6"/>
  <c r="T2211" i="6"/>
  <c r="Q2211" i="6"/>
  <c r="T2210" i="6"/>
  <c r="Q2210" i="6"/>
  <c r="T2209" i="6"/>
  <c r="Q2209" i="6"/>
  <c r="T2208" i="6"/>
  <c r="Q2208" i="6"/>
  <c r="T2207" i="6"/>
  <c r="Q2207" i="6"/>
  <c r="T2206" i="6"/>
  <c r="Q2206" i="6"/>
  <c r="T2205" i="6"/>
  <c r="Q2205" i="6"/>
  <c r="T2204" i="6"/>
  <c r="Q2204" i="6"/>
  <c r="T2203" i="6"/>
  <c r="Q2203" i="6"/>
  <c r="T2202" i="6"/>
  <c r="Q2202" i="6"/>
  <c r="T2201" i="6"/>
  <c r="Q2201" i="6"/>
  <c r="T2200" i="6"/>
  <c r="Q2200" i="6"/>
  <c r="T2199" i="6"/>
  <c r="Q2199" i="6"/>
  <c r="T2198" i="6"/>
  <c r="Q2198" i="6"/>
  <c r="T2197" i="6"/>
  <c r="Q2197" i="6"/>
  <c r="T2196" i="6"/>
  <c r="Q2196" i="6"/>
  <c r="T2195" i="6"/>
  <c r="Q2195" i="6"/>
  <c r="T2194" i="6"/>
  <c r="Q2194" i="6"/>
  <c r="T2193" i="6"/>
  <c r="Q2193" i="6"/>
  <c r="T2192" i="6"/>
  <c r="Q2192" i="6"/>
  <c r="T2191" i="6"/>
  <c r="Q2191" i="6"/>
  <c r="T2190" i="6"/>
  <c r="Q2190" i="6"/>
  <c r="T2189" i="6"/>
  <c r="Q2189" i="6"/>
  <c r="T2188" i="6"/>
  <c r="Q2188" i="6"/>
  <c r="T2187" i="6"/>
  <c r="Q2187" i="6"/>
  <c r="T2186" i="6"/>
  <c r="Q2186" i="6"/>
  <c r="T2185" i="6"/>
  <c r="Q2185" i="6"/>
  <c r="T2184" i="6"/>
  <c r="Q2184" i="6"/>
  <c r="T2183" i="6"/>
  <c r="Q2183" i="6"/>
  <c r="T2182" i="6"/>
  <c r="Q2182" i="6"/>
  <c r="T2181" i="6"/>
  <c r="Q2181" i="6"/>
  <c r="T2180" i="6"/>
  <c r="Q2180" i="6"/>
  <c r="T2179" i="6"/>
  <c r="Q2179" i="6"/>
  <c r="T2178" i="6"/>
  <c r="Q2178" i="6"/>
  <c r="T2177" i="6"/>
  <c r="Q2177" i="6"/>
  <c r="T2176" i="6"/>
  <c r="Q2176" i="6"/>
  <c r="T2175" i="6"/>
  <c r="Q2175" i="6"/>
  <c r="T2174" i="6"/>
  <c r="Q2174" i="6"/>
  <c r="T2173" i="6"/>
  <c r="Q2173" i="6"/>
  <c r="T2172" i="6"/>
  <c r="Q2172" i="6"/>
  <c r="T2171" i="6"/>
  <c r="Q2171" i="6"/>
  <c r="T2170" i="6"/>
  <c r="Q2170" i="6"/>
  <c r="T2169" i="6"/>
  <c r="Q2169" i="6"/>
  <c r="T2168" i="6"/>
  <c r="Q2168" i="6"/>
  <c r="T2167" i="6"/>
  <c r="Q2167" i="6"/>
  <c r="T2166" i="6"/>
  <c r="Q2166" i="6"/>
  <c r="T2165" i="6"/>
  <c r="Q2165" i="6"/>
  <c r="T2164" i="6"/>
  <c r="Q2164" i="6"/>
  <c r="T2163" i="6"/>
  <c r="Q2163" i="6"/>
  <c r="T2162" i="6"/>
  <c r="Q2162" i="6"/>
  <c r="T2161" i="6"/>
  <c r="Q2161" i="6"/>
  <c r="T2160" i="6"/>
  <c r="Q2160" i="6"/>
  <c r="T2159" i="6"/>
  <c r="Q2159" i="6"/>
  <c r="T2158" i="6"/>
  <c r="Q2158" i="6"/>
  <c r="T2157" i="6"/>
  <c r="Q2157" i="6"/>
  <c r="T2156" i="6"/>
  <c r="Q2156" i="6"/>
  <c r="T2155" i="6"/>
  <c r="Q2155" i="6"/>
  <c r="T2154" i="6"/>
  <c r="Q2154" i="6"/>
  <c r="T2153" i="6"/>
  <c r="Q2153" i="6"/>
  <c r="T2152" i="6"/>
  <c r="Q2152" i="6"/>
  <c r="T2151" i="6"/>
  <c r="Q2151" i="6"/>
  <c r="T2150" i="6"/>
  <c r="Q2150" i="6"/>
  <c r="T2149" i="6"/>
  <c r="Q2149" i="6"/>
  <c r="T2148" i="6"/>
  <c r="Q2148" i="6"/>
  <c r="T2147" i="6"/>
  <c r="Q2147" i="6"/>
  <c r="T2146" i="6"/>
  <c r="Q2146" i="6"/>
  <c r="T2145" i="6"/>
  <c r="Q2145" i="6"/>
  <c r="T2144" i="6"/>
  <c r="Q2144" i="6"/>
  <c r="T2143" i="6"/>
  <c r="Q2143" i="6"/>
  <c r="T2142" i="6"/>
  <c r="Q2142" i="6"/>
  <c r="T2141" i="6"/>
  <c r="Q2141" i="6"/>
  <c r="T2140" i="6"/>
  <c r="Q2140" i="6"/>
  <c r="T2139" i="6"/>
  <c r="Q2139" i="6"/>
  <c r="T2138" i="6"/>
  <c r="Q2138" i="6"/>
  <c r="T2137" i="6"/>
  <c r="Q2137" i="6"/>
  <c r="T2136" i="6"/>
  <c r="Q2136" i="6"/>
  <c r="T2135" i="6"/>
  <c r="Q2135" i="6"/>
  <c r="T2134" i="6"/>
  <c r="Q2134" i="6"/>
  <c r="T2133" i="6"/>
  <c r="Q2133" i="6"/>
  <c r="T2132" i="6"/>
  <c r="Q2132" i="6"/>
  <c r="T2131" i="6"/>
  <c r="Q2131" i="6"/>
  <c r="T2130" i="6"/>
  <c r="Q2130" i="6"/>
  <c r="T2129" i="6"/>
  <c r="Q2129" i="6"/>
  <c r="T2128" i="6"/>
  <c r="Q2128" i="6"/>
  <c r="T2127" i="6"/>
  <c r="Q2127" i="6"/>
  <c r="T2126" i="6"/>
  <c r="Q2126" i="6"/>
  <c r="T2125" i="6"/>
  <c r="Q2125" i="6"/>
  <c r="T2124" i="6"/>
  <c r="Q2124" i="6"/>
  <c r="T2123" i="6"/>
  <c r="Q2123" i="6"/>
  <c r="T2122" i="6"/>
  <c r="Q2122" i="6"/>
  <c r="T2121" i="6"/>
  <c r="Q2121" i="6"/>
  <c r="T2120" i="6"/>
  <c r="Q2120" i="6"/>
  <c r="T2119" i="6"/>
  <c r="Q2119" i="6"/>
  <c r="T2118" i="6"/>
  <c r="Q2118" i="6"/>
  <c r="T2117" i="6"/>
  <c r="Q2117" i="6"/>
  <c r="T2116" i="6"/>
  <c r="Q2116" i="6"/>
  <c r="T2115" i="6"/>
  <c r="Q2115" i="6"/>
  <c r="T2114" i="6"/>
  <c r="Q2114" i="6"/>
  <c r="T2113" i="6"/>
  <c r="Q2113" i="6"/>
  <c r="T2112" i="6"/>
  <c r="Q2112" i="6"/>
  <c r="T2111" i="6"/>
  <c r="Q2111" i="6"/>
  <c r="T2110" i="6"/>
  <c r="Q2110" i="6"/>
  <c r="T2109" i="6"/>
  <c r="Q2109" i="6"/>
  <c r="T2108" i="6"/>
  <c r="Q2108" i="6"/>
  <c r="T2107" i="6"/>
  <c r="Q2107" i="6"/>
  <c r="T2106" i="6"/>
  <c r="Q2106" i="6"/>
  <c r="T2105" i="6"/>
  <c r="Q2105" i="6"/>
  <c r="T2104" i="6"/>
  <c r="Q2104" i="6"/>
  <c r="T2103" i="6"/>
  <c r="Q2103" i="6"/>
  <c r="T2102" i="6"/>
  <c r="Q2102" i="6"/>
  <c r="T2101" i="6"/>
  <c r="Q2101" i="6"/>
  <c r="T2100" i="6"/>
  <c r="Q2100" i="6"/>
  <c r="T2099" i="6"/>
  <c r="Q2099" i="6"/>
  <c r="T2098" i="6"/>
  <c r="Q2098" i="6"/>
  <c r="T2097" i="6"/>
  <c r="Q2097" i="6"/>
  <c r="T2096" i="6"/>
  <c r="Q2096" i="6"/>
  <c r="T2095" i="6"/>
  <c r="Q2095" i="6"/>
  <c r="T2094" i="6"/>
  <c r="Q2094" i="6"/>
  <c r="T2093" i="6"/>
  <c r="Q2093" i="6"/>
  <c r="T2092" i="6"/>
  <c r="Q2092" i="6"/>
  <c r="T2091" i="6"/>
  <c r="Q2091" i="6"/>
  <c r="T2090" i="6"/>
  <c r="Q2090" i="6"/>
  <c r="T2089" i="6"/>
  <c r="Q2089" i="6"/>
  <c r="T2088" i="6"/>
  <c r="Q2088" i="6"/>
  <c r="T2087" i="6"/>
  <c r="Q2087" i="6"/>
  <c r="T2086" i="6"/>
  <c r="Q2086" i="6"/>
  <c r="T2085" i="6"/>
  <c r="Q2085" i="6"/>
  <c r="T2084" i="6"/>
  <c r="Q2084" i="6"/>
  <c r="T2083" i="6"/>
  <c r="Q2083" i="6"/>
  <c r="T2082" i="6"/>
  <c r="Q2082" i="6"/>
  <c r="T2081" i="6"/>
  <c r="Q2081" i="6"/>
  <c r="T2080" i="6"/>
  <c r="Q2080" i="6"/>
  <c r="T2079" i="6"/>
  <c r="Q2079" i="6"/>
  <c r="T2078" i="6"/>
  <c r="Q2078" i="6"/>
  <c r="T2077" i="6"/>
  <c r="Q2077" i="6"/>
  <c r="T2076" i="6"/>
  <c r="Q2076" i="6"/>
  <c r="T2075" i="6"/>
  <c r="Q2075" i="6"/>
  <c r="T2074" i="6"/>
  <c r="Q2074" i="6"/>
  <c r="T2073" i="6"/>
  <c r="Q2073" i="6"/>
  <c r="T2072" i="6"/>
  <c r="Q2072" i="6"/>
  <c r="T2071" i="6"/>
  <c r="Q2071" i="6"/>
  <c r="T2070" i="6"/>
  <c r="Q2070" i="6"/>
  <c r="T2069" i="6"/>
  <c r="Q2069" i="6"/>
  <c r="T2068" i="6"/>
  <c r="Q2068" i="6"/>
  <c r="T2067" i="6"/>
  <c r="Q2067" i="6"/>
  <c r="T2066" i="6"/>
  <c r="Q2066" i="6"/>
  <c r="T2065" i="6"/>
  <c r="Q2065" i="6"/>
  <c r="T2064" i="6"/>
  <c r="Q2064" i="6"/>
  <c r="T2063" i="6"/>
  <c r="Q2063" i="6"/>
  <c r="T2062" i="6"/>
  <c r="Q2062" i="6"/>
  <c r="T2061" i="6"/>
  <c r="Q2061" i="6"/>
  <c r="T2060" i="6"/>
  <c r="Q2060" i="6"/>
  <c r="T2059" i="6"/>
  <c r="Q2059" i="6"/>
  <c r="T2058" i="6"/>
  <c r="Q2058" i="6"/>
  <c r="T2057" i="6"/>
  <c r="Q2057" i="6"/>
  <c r="T2056" i="6"/>
  <c r="Q2056" i="6"/>
  <c r="T2055" i="6"/>
  <c r="Q2055" i="6"/>
  <c r="T2054" i="6"/>
  <c r="Q2054" i="6"/>
  <c r="T2053" i="6"/>
  <c r="Q2053" i="6"/>
  <c r="T2052" i="6"/>
  <c r="Q2052" i="6"/>
  <c r="T2051" i="6"/>
  <c r="Q2051" i="6"/>
  <c r="T2050" i="6"/>
  <c r="Q2050" i="6"/>
  <c r="T2049" i="6"/>
  <c r="Q2049" i="6"/>
  <c r="T2048" i="6"/>
  <c r="Q2048" i="6"/>
  <c r="T2047" i="6"/>
  <c r="Q2047" i="6"/>
  <c r="T2046" i="6"/>
  <c r="Q2046" i="6"/>
  <c r="T2045" i="6"/>
  <c r="Q2045" i="6"/>
  <c r="T2044" i="6"/>
  <c r="Q2044" i="6"/>
  <c r="T2043" i="6"/>
  <c r="Q2043" i="6"/>
  <c r="T2042" i="6"/>
  <c r="Q2042" i="6"/>
  <c r="T2041" i="6"/>
  <c r="Q2041" i="6"/>
  <c r="T2040" i="6"/>
  <c r="Q2040" i="6"/>
  <c r="T2039" i="6"/>
  <c r="Q2039" i="6"/>
  <c r="T2038" i="6"/>
  <c r="Q2038" i="6"/>
  <c r="T2037" i="6"/>
  <c r="Q2037" i="6"/>
  <c r="T2036" i="6"/>
  <c r="Q2036" i="6"/>
  <c r="T2035" i="6"/>
  <c r="Q2035" i="6"/>
  <c r="T2034" i="6"/>
  <c r="Q2034" i="6"/>
  <c r="T2033" i="6"/>
  <c r="Q2033" i="6"/>
  <c r="T2032" i="6"/>
  <c r="Q2032" i="6"/>
  <c r="T2031" i="6"/>
  <c r="Q2031" i="6"/>
  <c r="T2030" i="6"/>
  <c r="Q2030" i="6"/>
  <c r="T2029" i="6"/>
  <c r="Q2029" i="6"/>
  <c r="T2028" i="6"/>
  <c r="Q2028" i="6"/>
  <c r="T2027" i="6"/>
  <c r="Q2027" i="6"/>
  <c r="T2026" i="6"/>
  <c r="Q2026" i="6"/>
  <c r="T2025" i="6"/>
  <c r="Q2025" i="6"/>
  <c r="T2024" i="6"/>
  <c r="Q2024" i="6"/>
  <c r="T2023" i="6"/>
  <c r="Q2023" i="6"/>
  <c r="T2022" i="6"/>
  <c r="Q2022" i="6"/>
  <c r="T2021" i="6"/>
  <c r="Q2021" i="6"/>
  <c r="T2020" i="6"/>
  <c r="Q2020" i="6"/>
  <c r="T2019" i="6"/>
  <c r="Q2019" i="6"/>
  <c r="T2018" i="6"/>
  <c r="Q2018" i="6"/>
  <c r="T2017" i="6"/>
  <c r="Q2017" i="6"/>
  <c r="T2016" i="6"/>
  <c r="Q2016" i="6"/>
  <c r="T2015" i="6"/>
  <c r="Q2015" i="6"/>
  <c r="T2014" i="6"/>
  <c r="Q2014" i="6"/>
  <c r="T2013" i="6"/>
  <c r="Q2013" i="6"/>
  <c r="T2012" i="6"/>
  <c r="Q2012" i="6"/>
  <c r="T2011" i="6"/>
  <c r="Q2011" i="6"/>
  <c r="T2010" i="6"/>
  <c r="Q2010" i="6"/>
  <c r="T2009" i="6"/>
  <c r="Q2009" i="6"/>
  <c r="T2008" i="6"/>
  <c r="Q2008" i="6"/>
  <c r="T2007" i="6"/>
  <c r="Q2007" i="6"/>
  <c r="T2006" i="6"/>
  <c r="Q2006" i="6"/>
  <c r="T2005" i="6"/>
  <c r="Q2005" i="6"/>
  <c r="T2004" i="6"/>
  <c r="Q2004" i="6"/>
  <c r="T2003" i="6"/>
  <c r="Q2003" i="6"/>
  <c r="T2002" i="6"/>
  <c r="Q2002" i="6"/>
  <c r="T2001" i="6"/>
  <c r="Q2001" i="6"/>
  <c r="T2000" i="6"/>
  <c r="Q2000" i="6"/>
  <c r="T1999" i="6"/>
  <c r="Q1999" i="6"/>
  <c r="T1998" i="6"/>
  <c r="Q1998" i="6"/>
  <c r="T1997" i="6"/>
  <c r="Q1997" i="6"/>
  <c r="T1996" i="6"/>
  <c r="Q1996" i="6"/>
  <c r="T1995" i="6"/>
  <c r="Q1995" i="6"/>
  <c r="T1994" i="6"/>
  <c r="Q1994" i="6"/>
  <c r="T1993" i="6"/>
  <c r="Q1993" i="6"/>
  <c r="T1992" i="6"/>
  <c r="Q1992" i="6"/>
  <c r="T1991" i="6"/>
  <c r="Q1991" i="6"/>
  <c r="T1990" i="6"/>
  <c r="Q1990" i="6"/>
  <c r="T1989" i="6"/>
  <c r="Q1989" i="6"/>
  <c r="T1988" i="6"/>
  <c r="Q1988" i="6"/>
  <c r="T1987" i="6"/>
  <c r="Q1987" i="6"/>
  <c r="T1986" i="6"/>
  <c r="Q1986" i="6"/>
  <c r="T1985" i="6"/>
  <c r="Q1985" i="6"/>
  <c r="T1984" i="6"/>
  <c r="Q1984" i="6"/>
  <c r="T1983" i="6"/>
  <c r="Q1983" i="6"/>
  <c r="T1982" i="6"/>
  <c r="Q1982" i="6"/>
  <c r="T1981" i="6"/>
  <c r="Q1981" i="6"/>
  <c r="T1980" i="6"/>
  <c r="Q1980" i="6"/>
  <c r="T1979" i="6"/>
  <c r="Q1979" i="6"/>
  <c r="T1978" i="6"/>
  <c r="Q1978" i="6"/>
  <c r="T1977" i="6"/>
  <c r="Q1977" i="6"/>
  <c r="T1976" i="6"/>
  <c r="Q1976" i="6"/>
  <c r="T1975" i="6"/>
  <c r="Q1975" i="6"/>
  <c r="T1974" i="6"/>
  <c r="Q1974" i="6"/>
  <c r="T1973" i="6"/>
  <c r="Q1973" i="6"/>
  <c r="T1972" i="6"/>
  <c r="Q1972" i="6"/>
  <c r="T1971" i="6"/>
  <c r="Q1971" i="6"/>
  <c r="T1970" i="6"/>
  <c r="Q1970" i="6"/>
  <c r="T1969" i="6"/>
  <c r="Q1969" i="6"/>
  <c r="T1968" i="6"/>
  <c r="Q1968" i="6"/>
  <c r="T1967" i="6"/>
  <c r="Q1967" i="6"/>
  <c r="T1966" i="6"/>
  <c r="Q1966" i="6"/>
  <c r="T1965" i="6"/>
  <c r="Q1965" i="6"/>
  <c r="T1964" i="6"/>
  <c r="Q1964" i="6"/>
  <c r="T1963" i="6"/>
  <c r="Q1963" i="6"/>
  <c r="T1962" i="6"/>
  <c r="Q1962" i="6"/>
  <c r="T1961" i="6"/>
  <c r="Q1961" i="6"/>
  <c r="T1960" i="6"/>
  <c r="Q1960" i="6"/>
  <c r="T1959" i="6"/>
  <c r="Q1959" i="6"/>
  <c r="T1958" i="6"/>
  <c r="Q1958" i="6"/>
  <c r="T1957" i="6"/>
  <c r="Q1957" i="6"/>
  <c r="T1956" i="6"/>
  <c r="Q1956" i="6"/>
  <c r="T1955" i="6"/>
  <c r="Q1955" i="6"/>
  <c r="T1954" i="6"/>
  <c r="Q1954" i="6"/>
  <c r="T1953" i="6"/>
  <c r="Q1953" i="6"/>
  <c r="T1952" i="6"/>
  <c r="Q1952" i="6"/>
  <c r="T1951" i="6"/>
  <c r="Q1951" i="6"/>
  <c r="T1950" i="6"/>
  <c r="Q1950" i="6"/>
  <c r="T1949" i="6"/>
  <c r="Q1949" i="6"/>
  <c r="T1948" i="6"/>
  <c r="Q1948" i="6"/>
  <c r="T1947" i="6"/>
  <c r="Q1947" i="6"/>
  <c r="T1946" i="6"/>
  <c r="Q1946" i="6"/>
  <c r="T1945" i="6"/>
  <c r="Q1945" i="6"/>
  <c r="T1944" i="6"/>
  <c r="Q1944" i="6"/>
  <c r="T1943" i="6"/>
  <c r="Q1943" i="6"/>
  <c r="T1942" i="6"/>
  <c r="Q1942" i="6"/>
  <c r="T1941" i="6"/>
  <c r="Q1941" i="6"/>
  <c r="T1940" i="6"/>
  <c r="Q1940" i="6"/>
  <c r="T1939" i="6"/>
  <c r="Q1939" i="6"/>
  <c r="T1938" i="6"/>
  <c r="Q1938" i="6"/>
  <c r="T1937" i="6"/>
  <c r="Q1937" i="6"/>
  <c r="T1936" i="6"/>
  <c r="Q1936" i="6"/>
  <c r="T1935" i="6"/>
  <c r="Q1935" i="6"/>
  <c r="T1934" i="6"/>
  <c r="Q1934" i="6"/>
  <c r="T1933" i="6"/>
  <c r="Q1933" i="6"/>
  <c r="T1932" i="6"/>
  <c r="Q1932" i="6"/>
  <c r="T1931" i="6"/>
  <c r="Q1931" i="6"/>
  <c r="T1930" i="6"/>
  <c r="Q1930" i="6"/>
  <c r="T1929" i="6"/>
  <c r="Q1929" i="6"/>
  <c r="T1928" i="6"/>
  <c r="Q1928" i="6"/>
  <c r="T1927" i="6"/>
  <c r="Q1927" i="6"/>
  <c r="T1926" i="6"/>
  <c r="Q1926" i="6"/>
  <c r="T1925" i="6"/>
  <c r="Q1925" i="6"/>
  <c r="T1924" i="6"/>
  <c r="Q1924" i="6"/>
  <c r="T1923" i="6"/>
  <c r="Q1923" i="6"/>
  <c r="T1922" i="6"/>
  <c r="Q1922" i="6"/>
  <c r="T1921" i="6"/>
  <c r="Q1921" i="6"/>
  <c r="T1920" i="6"/>
  <c r="Q1920" i="6"/>
  <c r="T1919" i="6"/>
  <c r="Q1919" i="6"/>
  <c r="T1918" i="6"/>
  <c r="Q1918" i="6"/>
  <c r="T1917" i="6"/>
  <c r="Q1917" i="6"/>
  <c r="T1916" i="6"/>
  <c r="Q1916" i="6"/>
  <c r="T1915" i="6"/>
  <c r="Q1915" i="6"/>
  <c r="T1914" i="6"/>
  <c r="Q1914" i="6"/>
  <c r="T1913" i="6"/>
  <c r="Q1913" i="6"/>
  <c r="T1912" i="6"/>
  <c r="Q1912" i="6"/>
  <c r="T1911" i="6"/>
  <c r="Q1911" i="6"/>
  <c r="T1910" i="6"/>
  <c r="Q1910" i="6"/>
  <c r="T1909" i="6"/>
  <c r="Q1909" i="6"/>
  <c r="T1908" i="6"/>
  <c r="Q1908" i="6"/>
  <c r="T1907" i="6"/>
  <c r="Q1907" i="6"/>
  <c r="T1906" i="6"/>
  <c r="Q1906" i="6"/>
  <c r="T1905" i="6"/>
  <c r="Q1905" i="6"/>
  <c r="T1904" i="6"/>
  <c r="Q1904" i="6"/>
  <c r="T1903" i="6"/>
  <c r="Q1903" i="6"/>
  <c r="T1902" i="6"/>
  <c r="Q1902" i="6"/>
  <c r="T1901" i="6"/>
  <c r="Q1901" i="6"/>
  <c r="T1900" i="6"/>
  <c r="Q1900" i="6"/>
  <c r="T1899" i="6"/>
  <c r="Q1899" i="6"/>
  <c r="T1898" i="6"/>
  <c r="Q1898" i="6"/>
  <c r="T1897" i="6"/>
  <c r="Q1897" i="6"/>
  <c r="T1896" i="6"/>
  <c r="Q1896" i="6"/>
  <c r="T1895" i="6"/>
  <c r="Q1895" i="6"/>
  <c r="T1894" i="6"/>
  <c r="Q1894" i="6"/>
  <c r="T1893" i="6"/>
  <c r="Q1893" i="6"/>
  <c r="T1892" i="6"/>
  <c r="Q1892" i="6"/>
  <c r="T1891" i="6"/>
  <c r="Q1891" i="6"/>
  <c r="T1890" i="6"/>
  <c r="Q1890" i="6"/>
  <c r="T1889" i="6"/>
  <c r="Q1889" i="6"/>
  <c r="T1888" i="6"/>
  <c r="Q1888" i="6"/>
  <c r="T1887" i="6"/>
  <c r="Q1887" i="6"/>
  <c r="T1886" i="6"/>
  <c r="Q1886" i="6"/>
  <c r="T1885" i="6"/>
  <c r="Q1885" i="6"/>
  <c r="T1884" i="6"/>
  <c r="Q1884" i="6"/>
  <c r="T1883" i="6"/>
  <c r="Q1883" i="6"/>
  <c r="T1882" i="6"/>
  <c r="Q1882" i="6"/>
  <c r="T1881" i="6"/>
  <c r="Q1881" i="6"/>
  <c r="T1880" i="6"/>
  <c r="Q1880" i="6"/>
  <c r="T1879" i="6"/>
  <c r="Q1879" i="6"/>
  <c r="T1878" i="6"/>
  <c r="Q1878" i="6"/>
  <c r="T1877" i="6"/>
  <c r="Q1877" i="6"/>
  <c r="T1876" i="6"/>
  <c r="Q1876" i="6"/>
  <c r="T1875" i="6"/>
  <c r="Q1875" i="6"/>
  <c r="T1874" i="6"/>
  <c r="Q1874" i="6"/>
  <c r="T1873" i="6"/>
  <c r="Q1873" i="6"/>
  <c r="T1872" i="6"/>
  <c r="Q1872" i="6"/>
  <c r="T1871" i="6"/>
  <c r="Q1871" i="6"/>
  <c r="T1870" i="6"/>
  <c r="Q1870" i="6"/>
  <c r="T1869" i="6"/>
  <c r="Q1869" i="6"/>
  <c r="T1868" i="6"/>
  <c r="Q1868" i="6"/>
  <c r="T1867" i="6"/>
  <c r="Q1867" i="6"/>
  <c r="T1866" i="6"/>
  <c r="Q1866" i="6"/>
  <c r="T1865" i="6"/>
  <c r="Q1865" i="6"/>
  <c r="T1864" i="6"/>
  <c r="Q1864" i="6"/>
  <c r="T1863" i="6"/>
  <c r="Q1863" i="6"/>
  <c r="T1862" i="6"/>
  <c r="Q1862" i="6"/>
  <c r="T1861" i="6"/>
  <c r="Q1861" i="6"/>
  <c r="T1860" i="6"/>
  <c r="Q1860" i="6"/>
  <c r="T1859" i="6"/>
  <c r="Q1859" i="6"/>
  <c r="T1858" i="6"/>
  <c r="Q1858" i="6"/>
  <c r="T1857" i="6"/>
  <c r="Q1857" i="6"/>
  <c r="T1856" i="6"/>
  <c r="Q1856" i="6"/>
  <c r="T1855" i="6"/>
  <c r="Q1855" i="6"/>
  <c r="T1854" i="6"/>
  <c r="Q1854" i="6"/>
  <c r="T1853" i="6"/>
  <c r="Q1853" i="6"/>
  <c r="T1852" i="6"/>
  <c r="Q1852" i="6"/>
  <c r="T1851" i="6"/>
  <c r="Q1851" i="6"/>
  <c r="T1850" i="6"/>
  <c r="Q1850" i="6"/>
  <c r="T1849" i="6"/>
  <c r="Q1849" i="6"/>
  <c r="T1848" i="6"/>
  <c r="Q1848" i="6"/>
  <c r="T1847" i="6"/>
  <c r="Q1847" i="6"/>
  <c r="T1846" i="6"/>
  <c r="Q1846" i="6"/>
  <c r="T1845" i="6"/>
  <c r="Q1845" i="6"/>
  <c r="T1844" i="6"/>
  <c r="Q1844" i="6"/>
  <c r="T1843" i="6"/>
  <c r="Q1843" i="6"/>
  <c r="T1842" i="6"/>
  <c r="Q1842" i="6"/>
  <c r="T1841" i="6"/>
  <c r="Q1841" i="6"/>
  <c r="T1840" i="6"/>
  <c r="Q1840" i="6"/>
  <c r="T1839" i="6"/>
  <c r="Q1839" i="6"/>
  <c r="T1838" i="6"/>
  <c r="Q1838" i="6"/>
  <c r="T1837" i="6"/>
  <c r="Q1837" i="6"/>
  <c r="T1836" i="6"/>
  <c r="Q1836" i="6"/>
  <c r="T1835" i="6"/>
  <c r="Q1835" i="6"/>
  <c r="T1834" i="6"/>
  <c r="Q1834" i="6"/>
  <c r="T1833" i="6"/>
  <c r="Q1833" i="6"/>
  <c r="T1832" i="6"/>
  <c r="Q1832" i="6"/>
  <c r="T1831" i="6"/>
  <c r="Q1831" i="6"/>
  <c r="T1830" i="6"/>
  <c r="Q1830" i="6"/>
  <c r="T1829" i="6"/>
  <c r="Q1829" i="6"/>
  <c r="T1828" i="6"/>
  <c r="Q1828" i="6"/>
  <c r="T1827" i="6"/>
  <c r="Q1827" i="6"/>
  <c r="T1826" i="6"/>
  <c r="Q1826" i="6"/>
  <c r="T1825" i="6"/>
  <c r="Q1825" i="6"/>
  <c r="T1824" i="6"/>
  <c r="Q1824" i="6"/>
  <c r="T1823" i="6"/>
  <c r="Q1823" i="6"/>
  <c r="T1822" i="6"/>
  <c r="Q1822" i="6"/>
  <c r="T1821" i="6"/>
  <c r="Q1821" i="6"/>
  <c r="T1820" i="6"/>
  <c r="Q1820" i="6"/>
  <c r="T1819" i="6"/>
  <c r="Q1819" i="6"/>
  <c r="T1818" i="6"/>
  <c r="Q1818" i="6"/>
  <c r="T1817" i="6"/>
  <c r="Q1817" i="6"/>
  <c r="T1816" i="6"/>
  <c r="Q1816" i="6"/>
  <c r="T1815" i="6"/>
  <c r="Q1815" i="6"/>
  <c r="T1814" i="6"/>
  <c r="Q1814" i="6"/>
  <c r="T1813" i="6"/>
  <c r="Q1813" i="6"/>
  <c r="T1812" i="6"/>
  <c r="Q1812" i="6"/>
  <c r="T1811" i="6"/>
  <c r="Q1811" i="6"/>
  <c r="T1810" i="6"/>
  <c r="Q1810" i="6"/>
  <c r="T1809" i="6"/>
  <c r="Q1809" i="6"/>
  <c r="T1808" i="6"/>
  <c r="Q1808" i="6"/>
  <c r="T1807" i="6"/>
  <c r="Q1807" i="6"/>
  <c r="T1806" i="6"/>
  <c r="Q1806" i="6"/>
  <c r="T1805" i="6"/>
  <c r="Q1805" i="6"/>
  <c r="T1804" i="6"/>
  <c r="Q1804" i="6"/>
  <c r="T1803" i="6"/>
  <c r="Q1803" i="6"/>
  <c r="T1802" i="6"/>
  <c r="Q1802" i="6"/>
  <c r="T1801" i="6"/>
  <c r="Q1801" i="6"/>
  <c r="T1800" i="6"/>
  <c r="Q1800" i="6"/>
  <c r="T1799" i="6"/>
  <c r="Q1799" i="6"/>
  <c r="T1798" i="6"/>
  <c r="Q1798" i="6"/>
  <c r="T1797" i="6"/>
  <c r="Q1797" i="6"/>
  <c r="T1796" i="6"/>
  <c r="Q1796" i="6"/>
  <c r="T1795" i="6"/>
  <c r="Q1795" i="6"/>
  <c r="T1794" i="6"/>
  <c r="Q1794" i="6"/>
  <c r="T1793" i="6"/>
  <c r="Q1793" i="6"/>
  <c r="T1792" i="6"/>
  <c r="Q1792" i="6"/>
  <c r="T1791" i="6"/>
  <c r="Q1791" i="6"/>
  <c r="T1790" i="6"/>
  <c r="Q1790" i="6"/>
  <c r="T1789" i="6"/>
  <c r="Q1789" i="6"/>
  <c r="T1788" i="6"/>
  <c r="Q1788" i="6"/>
  <c r="T1787" i="6"/>
  <c r="Q1787" i="6"/>
  <c r="T1786" i="6"/>
  <c r="Q1786" i="6"/>
  <c r="T1785" i="6"/>
  <c r="Q1785" i="6"/>
  <c r="T1784" i="6"/>
  <c r="Q1784" i="6"/>
  <c r="T1783" i="6"/>
  <c r="Q1783" i="6"/>
  <c r="T1782" i="6"/>
  <c r="Q1782" i="6"/>
  <c r="T1781" i="6"/>
  <c r="Q1781" i="6"/>
  <c r="T1780" i="6"/>
  <c r="Q1780" i="6"/>
  <c r="T1779" i="6"/>
  <c r="Q1779" i="6"/>
  <c r="T1778" i="6"/>
  <c r="Q1778" i="6"/>
  <c r="T1777" i="6"/>
  <c r="Q1777" i="6"/>
  <c r="T1776" i="6"/>
  <c r="Q1776" i="6"/>
  <c r="T1775" i="6"/>
  <c r="Q1775" i="6"/>
  <c r="T1774" i="6"/>
  <c r="Q1774" i="6"/>
  <c r="T1773" i="6"/>
  <c r="Q1773" i="6"/>
  <c r="T1772" i="6"/>
  <c r="Q1772" i="6"/>
  <c r="T1771" i="6"/>
  <c r="Q1771" i="6"/>
  <c r="T1770" i="6"/>
  <c r="Q1770" i="6"/>
  <c r="T1769" i="6"/>
  <c r="Q1769" i="6"/>
  <c r="T1768" i="6"/>
  <c r="Q1768" i="6"/>
  <c r="T1767" i="6"/>
  <c r="Q1767" i="6"/>
  <c r="T1766" i="6"/>
  <c r="Q1766" i="6"/>
  <c r="T1765" i="6"/>
  <c r="Q1765" i="6"/>
  <c r="T1764" i="6"/>
  <c r="Q1764" i="6"/>
  <c r="T1763" i="6"/>
  <c r="Q1763" i="6"/>
  <c r="T1762" i="6"/>
  <c r="Q1762" i="6"/>
  <c r="T1761" i="6"/>
  <c r="Q1761" i="6"/>
  <c r="T1760" i="6"/>
  <c r="Q1760" i="6"/>
  <c r="T1759" i="6"/>
  <c r="Q1759" i="6"/>
  <c r="T1758" i="6"/>
  <c r="Q1758" i="6"/>
  <c r="T1757" i="6"/>
  <c r="Q1757" i="6"/>
  <c r="T1756" i="6"/>
  <c r="Q1756" i="6"/>
  <c r="T1755" i="6"/>
  <c r="Q1755" i="6"/>
  <c r="T1754" i="6"/>
  <c r="Q1754" i="6"/>
  <c r="T1753" i="6"/>
  <c r="Q1753" i="6"/>
  <c r="T1752" i="6"/>
  <c r="Q1752" i="6"/>
  <c r="T1751" i="6"/>
  <c r="Q1751" i="6"/>
  <c r="T1750" i="6"/>
  <c r="Q1750" i="6"/>
  <c r="T1749" i="6"/>
  <c r="Q1749" i="6"/>
  <c r="T1748" i="6"/>
  <c r="Q1748" i="6"/>
  <c r="T1747" i="6"/>
  <c r="Q1747" i="6"/>
  <c r="T1746" i="6"/>
  <c r="Q1746" i="6"/>
  <c r="T1745" i="6"/>
  <c r="Q1745" i="6"/>
  <c r="T1744" i="6"/>
  <c r="Q1744" i="6"/>
  <c r="T1743" i="6"/>
  <c r="Q1743" i="6"/>
  <c r="T1742" i="6"/>
  <c r="Q1742" i="6"/>
  <c r="T1741" i="6"/>
  <c r="Q1741" i="6"/>
  <c r="T1740" i="6"/>
  <c r="Q1740" i="6"/>
  <c r="T1739" i="6"/>
  <c r="Q1739" i="6"/>
  <c r="T1738" i="6"/>
  <c r="Q1738" i="6"/>
  <c r="T1737" i="6"/>
  <c r="Q1737" i="6"/>
  <c r="T1736" i="6"/>
  <c r="Q1736" i="6"/>
  <c r="T1735" i="6"/>
  <c r="Q1735" i="6"/>
  <c r="T1734" i="6"/>
  <c r="Q1734" i="6"/>
  <c r="T1733" i="6"/>
  <c r="Q1733" i="6"/>
  <c r="T1732" i="6"/>
  <c r="Q1732" i="6"/>
  <c r="T1731" i="6"/>
  <c r="Q1731" i="6"/>
  <c r="T1730" i="6"/>
  <c r="Q1730" i="6"/>
  <c r="T1729" i="6"/>
  <c r="Q1729" i="6"/>
  <c r="T1728" i="6"/>
  <c r="Q1728" i="6"/>
  <c r="T1727" i="6"/>
  <c r="Q1727" i="6"/>
  <c r="T1726" i="6"/>
  <c r="Q1726" i="6"/>
  <c r="T1725" i="6"/>
  <c r="Q1725" i="6"/>
  <c r="T1724" i="6"/>
  <c r="Q1724" i="6"/>
  <c r="T1723" i="6"/>
  <c r="Q1723" i="6"/>
  <c r="T1722" i="6"/>
  <c r="Q1722" i="6"/>
  <c r="T1721" i="6"/>
  <c r="Q1721" i="6"/>
  <c r="T1720" i="6"/>
  <c r="Q1720" i="6"/>
  <c r="T1719" i="6"/>
  <c r="Q1719" i="6"/>
  <c r="T1718" i="6"/>
  <c r="Q1718" i="6"/>
  <c r="T1717" i="6"/>
  <c r="Q1717" i="6"/>
  <c r="T1716" i="6"/>
  <c r="Q1716" i="6"/>
  <c r="T1715" i="6"/>
  <c r="Q1715" i="6"/>
  <c r="T1714" i="6"/>
  <c r="Q1714" i="6"/>
  <c r="T1713" i="6"/>
  <c r="Q1713" i="6"/>
  <c r="T1712" i="6"/>
  <c r="Q1712" i="6"/>
  <c r="T1711" i="6"/>
  <c r="Q1711" i="6"/>
  <c r="T1710" i="6"/>
  <c r="Q1710" i="6"/>
  <c r="T1709" i="6"/>
  <c r="Q1709" i="6"/>
  <c r="T1708" i="6"/>
  <c r="Q1708" i="6"/>
  <c r="T1707" i="6"/>
  <c r="Q1707" i="6"/>
  <c r="T1706" i="6"/>
  <c r="Q1706" i="6"/>
  <c r="T1705" i="6"/>
  <c r="Q1705" i="6"/>
  <c r="T1704" i="6"/>
  <c r="Q1704" i="6"/>
  <c r="T1703" i="6"/>
  <c r="Q1703" i="6"/>
  <c r="T1702" i="6"/>
  <c r="Q1702" i="6"/>
  <c r="T1701" i="6"/>
  <c r="Q1701" i="6"/>
  <c r="T1700" i="6"/>
  <c r="Q1700" i="6"/>
  <c r="T1699" i="6"/>
  <c r="Q1699" i="6"/>
  <c r="T1698" i="6"/>
  <c r="Q1698" i="6"/>
  <c r="T1697" i="6"/>
  <c r="Q1697" i="6"/>
  <c r="T1696" i="6"/>
  <c r="Q1696" i="6"/>
  <c r="T1695" i="6"/>
  <c r="Q1695" i="6"/>
  <c r="T1694" i="6"/>
  <c r="Q1694" i="6"/>
  <c r="T1693" i="6"/>
  <c r="Q1693" i="6"/>
  <c r="T1692" i="6"/>
  <c r="Q1692" i="6"/>
  <c r="T1691" i="6"/>
  <c r="Q1691" i="6"/>
  <c r="T1690" i="6"/>
  <c r="Q1690" i="6"/>
  <c r="T1689" i="6"/>
  <c r="Q1689" i="6"/>
  <c r="T1688" i="6"/>
  <c r="Q1688" i="6"/>
  <c r="T1687" i="6"/>
  <c r="Q1687" i="6"/>
  <c r="T1686" i="6"/>
  <c r="Q1686" i="6"/>
  <c r="T1685" i="6"/>
  <c r="Q1685" i="6"/>
  <c r="T1684" i="6"/>
  <c r="Q1684" i="6"/>
  <c r="T1683" i="6"/>
  <c r="Q1683" i="6"/>
  <c r="T1682" i="6"/>
  <c r="Q1682" i="6"/>
  <c r="T1681" i="6"/>
  <c r="Q1681" i="6"/>
  <c r="T1680" i="6"/>
  <c r="Q1680" i="6"/>
  <c r="T1679" i="6"/>
  <c r="Q1679" i="6"/>
  <c r="T1678" i="6"/>
  <c r="Q1678" i="6"/>
  <c r="T1677" i="6"/>
  <c r="Q1677" i="6"/>
  <c r="T1676" i="6"/>
  <c r="Q1676" i="6"/>
  <c r="T1675" i="6"/>
  <c r="Q1675" i="6"/>
  <c r="T1674" i="6"/>
  <c r="Q1674" i="6"/>
  <c r="T1673" i="6"/>
  <c r="Q1673" i="6"/>
  <c r="T1672" i="6"/>
  <c r="Q1672" i="6"/>
  <c r="T1671" i="6"/>
  <c r="Q1671" i="6"/>
  <c r="T1670" i="6"/>
  <c r="Q1670" i="6"/>
  <c r="T1669" i="6"/>
  <c r="Q1669" i="6"/>
  <c r="T1668" i="6"/>
  <c r="Q1668" i="6"/>
  <c r="T1667" i="6"/>
  <c r="Q1667" i="6"/>
  <c r="T1666" i="6"/>
  <c r="Q1666" i="6"/>
  <c r="T1665" i="6"/>
  <c r="Q1665" i="6"/>
  <c r="T1664" i="6"/>
  <c r="Q1664" i="6"/>
  <c r="T1663" i="6"/>
  <c r="Q1663" i="6"/>
  <c r="T1662" i="6"/>
  <c r="Q1662" i="6"/>
  <c r="T1661" i="6"/>
  <c r="Q1661" i="6"/>
  <c r="T1660" i="6"/>
  <c r="Q1660" i="6"/>
  <c r="T1659" i="6"/>
  <c r="Q1659" i="6"/>
  <c r="T1658" i="6"/>
  <c r="Q1658" i="6"/>
  <c r="T1657" i="6"/>
  <c r="Q1657" i="6"/>
  <c r="T1656" i="6"/>
  <c r="Q1656" i="6"/>
  <c r="T1655" i="6"/>
  <c r="Q1655" i="6"/>
  <c r="T1654" i="6"/>
  <c r="Q1654" i="6"/>
  <c r="T1653" i="6"/>
  <c r="Q1653" i="6"/>
  <c r="T1652" i="6"/>
  <c r="Q1652" i="6"/>
  <c r="T1651" i="6"/>
  <c r="Q1651" i="6"/>
  <c r="T1650" i="6"/>
  <c r="Q1650" i="6"/>
  <c r="T1649" i="6"/>
  <c r="Q1649" i="6"/>
  <c r="T1648" i="6"/>
  <c r="Q1648" i="6"/>
  <c r="T1647" i="6"/>
  <c r="Q1647" i="6"/>
  <c r="T1646" i="6"/>
  <c r="Q1646" i="6"/>
  <c r="T1645" i="6"/>
  <c r="Q1645" i="6"/>
  <c r="T1644" i="6"/>
  <c r="Q1644" i="6"/>
  <c r="T1643" i="6"/>
  <c r="Q1643" i="6"/>
  <c r="T1642" i="6"/>
  <c r="Q1642" i="6"/>
  <c r="T1641" i="6"/>
  <c r="Q1641" i="6"/>
  <c r="T1640" i="6"/>
  <c r="Q1640" i="6"/>
  <c r="T1639" i="6"/>
  <c r="Q1639" i="6"/>
  <c r="T1638" i="6"/>
  <c r="Q1638" i="6"/>
  <c r="T1637" i="6"/>
  <c r="Q1637" i="6"/>
  <c r="T1636" i="6"/>
  <c r="Q1636" i="6"/>
  <c r="T1635" i="6"/>
  <c r="Q1635" i="6"/>
  <c r="T1634" i="6"/>
  <c r="Q1634" i="6"/>
  <c r="T1633" i="6"/>
  <c r="Q1633" i="6"/>
  <c r="T1632" i="6"/>
  <c r="Q1632" i="6"/>
  <c r="T1631" i="6"/>
  <c r="Q1631" i="6"/>
  <c r="T1630" i="6"/>
  <c r="Q1630" i="6"/>
  <c r="T1629" i="6"/>
  <c r="Q1629" i="6"/>
  <c r="T1628" i="6"/>
  <c r="Q1628" i="6"/>
  <c r="T1627" i="6"/>
  <c r="Q1627" i="6"/>
  <c r="T1626" i="6"/>
  <c r="Q1626" i="6"/>
  <c r="T1625" i="6"/>
  <c r="Q1625" i="6"/>
  <c r="T1624" i="6"/>
  <c r="Q1624" i="6"/>
  <c r="T1623" i="6"/>
  <c r="Q1623" i="6"/>
  <c r="T1622" i="6"/>
  <c r="Q1622" i="6"/>
  <c r="T1621" i="6"/>
  <c r="Q1621" i="6"/>
  <c r="T1620" i="6"/>
  <c r="Q1620" i="6"/>
  <c r="T1619" i="6"/>
  <c r="Q1619" i="6"/>
  <c r="T1618" i="6"/>
  <c r="Q1618" i="6"/>
  <c r="T1617" i="6"/>
  <c r="Q1617" i="6"/>
  <c r="T1616" i="6"/>
  <c r="Q1616" i="6"/>
  <c r="T1615" i="6"/>
  <c r="Q1615" i="6"/>
  <c r="T1614" i="6"/>
  <c r="Q1614" i="6"/>
  <c r="T1613" i="6"/>
  <c r="Q1613" i="6"/>
  <c r="T1612" i="6"/>
  <c r="Q1612" i="6"/>
  <c r="T1611" i="6"/>
  <c r="Q1611" i="6"/>
  <c r="T1610" i="6"/>
  <c r="Q1610" i="6"/>
  <c r="T1609" i="6"/>
  <c r="Q1609" i="6"/>
  <c r="T1608" i="6"/>
  <c r="Q1608" i="6"/>
  <c r="T1607" i="6"/>
  <c r="Q1607" i="6"/>
  <c r="T1606" i="6"/>
  <c r="Q1606" i="6"/>
  <c r="T1605" i="6"/>
  <c r="Q1605" i="6"/>
  <c r="T1604" i="6"/>
  <c r="Q1604" i="6"/>
  <c r="T1603" i="6"/>
  <c r="Q1603" i="6"/>
  <c r="T1602" i="6"/>
  <c r="Q1602" i="6"/>
  <c r="T1601" i="6"/>
  <c r="Q1601" i="6"/>
  <c r="T1600" i="6"/>
  <c r="Q1600" i="6"/>
  <c r="T1599" i="6"/>
  <c r="Q1599" i="6"/>
  <c r="T1598" i="6"/>
  <c r="Q1598" i="6"/>
  <c r="T1597" i="6"/>
  <c r="Q1597" i="6"/>
  <c r="T1596" i="6"/>
  <c r="Q1596" i="6"/>
  <c r="T1595" i="6"/>
  <c r="Q1595" i="6"/>
  <c r="T1594" i="6"/>
  <c r="Q1594" i="6"/>
  <c r="T1593" i="6"/>
  <c r="Q1593" i="6"/>
  <c r="T1592" i="6"/>
  <c r="Q1592" i="6"/>
  <c r="T1591" i="6"/>
  <c r="Q1591" i="6"/>
  <c r="T1590" i="6"/>
  <c r="Q1590" i="6"/>
  <c r="T1589" i="6"/>
  <c r="Q1589" i="6"/>
  <c r="T1588" i="6"/>
  <c r="Q1588" i="6"/>
  <c r="T1587" i="6"/>
  <c r="Q1587" i="6"/>
  <c r="T1586" i="6"/>
  <c r="Q1586" i="6"/>
  <c r="T1585" i="6"/>
  <c r="Q1585" i="6"/>
  <c r="T1584" i="6"/>
  <c r="Q1584" i="6"/>
  <c r="T1583" i="6"/>
  <c r="Q1583" i="6"/>
  <c r="T1582" i="6"/>
  <c r="Q1582" i="6"/>
  <c r="T1581" i="6"/>
  <c r="Q1581" i="6"/>
  <c r="T1580" i="6"/>
  <c r="Q1580" i="6"/>
  <c r="T1579" i="6"/>
  <c r="Q1579" i="6"/>
  <c r="T1578" i="6"/>
  <c r="Q1578" i="6"/>
  <c r="T1577" i="6"/>
  <c r="Q1577" i="6"/>
  <c r="T1576" i="6"/>
  <c r="Q1576" i="6"/>
  <c r="T1575" i="6"/>
  <c r="Q1575" i="6"/>
  <c r="T1574" i="6"/>
  <c r="Q1574" i="6"/>
  <c r="T1573" i="6"/>
  <c r="Q1573" i="6"/>
  <c r="T1572" i="6"/>
  <c r="Q1572" i="6"/>
  <c r="T1571" i="6"/>
  <c r="Q1571" i="6"/>
  <c r="T1570" i="6"/>
  <c r="Q1570" i="6"/>
  <c r="T1569" i="6"/>
  <c r="Q1569" i="6"/>
  <c r="T1568" i="6"/>
  <c r="Q1568" i="6"/>
  <c r="T1567" i="6"/>
  <c r="Q1567" i="6"/>
  <c r="T1566" i="6"/>
  <c r="Q1566" i="6"/>
  <c r="T1565" i="6"/>
  <c r="Q1565" i="6"/>
  <c r="T1564" i="6"/>
  <c r="Q1564" i="6"/>
  <c r="T1563" i="6"/>
  <c r="Q1563" i="6"/>
  <c r="T1562" i="6"/>
  <c r="Q1562" i="6"/>
  <c r="T1561" i="6"/>
  <c r="Q1561" i="6"/>
  <c r="T1560" i="6"/>
  <c r="Q1560" i="6"/>
  <c r="T1559" i="6"/>
  <c r="Q1559" i="6"/>
  <c r="T1558" i="6"/>
  <c r="Q1558" i="6"/>
  <c r="T1557" i="6"/>
  <c r="Q1557" i="6"/>
  <c r="T1556" i="6"/>
  <c r="Q1556" i="6"/>
  <c r="T1555" i="6"/>
  <c r="Q1555" i="6"/>
  <c r="T1554" i="6"/>
  <c r="Q1554" i="6"/>
  <c r="T1553" i="6"/>
  <c r="Q1553" i="6"/>
  <c r="T1552" i="6"/>
  <c r="Q1552" i="6"/>
  <c r="T1551" i="6"/>
  <c r="Q1551" i="6"/>
  <c r="T1550" i="6"/>
  <c r="Q1550" i="6"/>
  <c r="T1549" i="6"/>
  <c r="Q1549" i="6"/>
  <c r="T1548" i="6"/>
  <c r="Q1548" i="6"/>
  <c r="T1547" i="6"/>
  <c r="Q1547" i="6"/>
  <c r="T1546" i="6"/>
  <c r="Q1546" i="6"/>
  <c r="T1545" i="6"/>
  <c r="Q1545" i="6"/>
  <c r="T1544" i="6"/>
  <c r="Q1544" i="6"/>
  <c r="T1543" i="6"/>
  <c r="Q1543" i="6"/>
  <c r="T1542" i="6"/>
  <c r="Q1542" i="6"/>
  <c r="T1541" i="6"/>
  <c r="Q1541" i="6"/>
  <c r="T1540" i="6"/>
  <c r="Q1540" i="6"/>
  <c r="T1539" i="6"/>
  <c r="Q1539" i="6"/>
  <c r="T1538" i="6"/>
  <c r="Q1538" i="6"/>
  <c r="T1537" i="6"/>
  <c r="Q1537" i="6"/>
  <c r="T1536" i="6"/>
  <c r="Q1536" i="6"/>
  <c r="T1535" i="6"/>
  <c r="Q1535" i="6"/>
  <c r="T1534" i="6"/>
  <c r="Q1534" i="6"/>
  <c r="T1533" i="6"/>
  <c r="Q1533" i="6"/>
  <c r="T1532" i="6"/>
  <c r="Q1532" i="6"/>
  <c r="T1531" i="6"/>
  <c r="Q1531" i="6"/>
  <c r="T1530" i="6"/>
  <c r="Q1530" i="6"/>
  <c r="T1529" i="6"/>
  <c r="Q1529" i="6"/>
  <c r="T1528" i="6"/>
  <c r="Q1528" i="6"/>
  <c r="T1527" i="6"/>
  <c r="Q1527" i="6"/>
  <c r="T1526" i="6"/>
  <c r="Q1526" i="6"/>
  <c r="T1525" i="6"/>
  <c r="Q1525" i="6"/>
  <c r="T1524" i="6"/>
  <c r="Q1524" i="6"/>
  <c r="T1523" i="6"/>
  <c r="Q1523" i="6"/>
  <c r="T1522" i="6"/>
  <c r="Q1522" i="6"/>
  <c r="T1521" i="6"/>
  <c r="Q1521" i="6"/>
  <c r="T1520" i="6"/>
  <c r="Q1520" i="6"/>
  <c r="T1519" i="6"/>
  <c r="Q1519" i="6"/>
  <c r="T1518" i="6"/>
  <c r="Q1518" i="6"/>
  <c r="T1517" i="6"/>
  <c r="Q1517" i="6"/>
  <c r="T1516" i="6"/>
  <c r="Q1516" i="6"/>
  <c r="T1515" i="6"/>
  <c r="Q1515" i="6"/>
  <c r="T1514" i="6"/>
  <c r="Q1514" i="6"/>
  <c r="T1513" i="6"/>
  <c r="Q1513" i="6"/>
  <c r="T1512" i="6"/>
  <c r="Q1512" i="6"/>
  <c r="T1511" i="6"/>
  <c r="Q1511" i="6"/>
  <c r="T1510" i="6"/>
  <c r="Q1510" i="6"/>
  <c r="T1509" i="6"/>
  <c r="Q1509" i="6"/>
  <c r="T1508" i="6"/>
  <c r="Q1508" i="6"/>
  <c r="T1507" i="6"/>
  <c r="Q1507" i="6"/>
  <c r="T1506" i="6"/>
  <c r="Q1506" i="6"/>
  <c r="T1505" i="6"/>
  <c r="Q1505" i="6"/>
  <c r="T1504" i="6"/>
  <c r="Q1504" i="6"/>
  <c r="T1503" i="6"/>
  <c r="Q1503" i="6"/>
  <c r="T1502" i="6"/>
  <c r="Q1502" i="6"/>
  <c r="T1501" i="6"/>
  <c r="Q1501" i="6"/>
  <c r="T1500" i="6"/>
  <c r="Q1500" i="6"/>
  <c r="T1499" i="6"/>
  <c r="Q1499" i="6"/>
  <c r="T1498" i="6"/>
  <c r="Q1498" i="6"/>
  <c r="T1497" i="6"/>
  <c r="Q1497" i="6"/>
  <c r="T1496" i="6"/>
  <c r="Q1496" i="6"/>
  <c r="T1495" i="6"/>
  <c r="Q1495" i="6"/>
  <c r="T1494" i="6"/>
  <c r="Q1494" i="6"/>
  <c r="T1493" i="6"/>
  <c r="Q1493" i="6"/>
  <c r="T1492" i="6"/>
  <c r="Q1492" i="6"/>
  <c r="T1491" i="6"/>
  <c r="Q1491" i="6"/>
  <c r="T1490" i="6"/>
  <c r="Q1490" i="6"/>
  <c r="T1489" i="6"/>
  <c r="Q1489" i="6"/>
  <c r="T1488" i="6"/>
  <c r="Q1488" i="6"/>
  <c r="T1487" i="6"/>
  <c r="Q1487" i="6"/>
  <c r="T1486" i="6"/>
  <c r="Q1486" i="6"/>
  <c r="T1485" i="6"/>
  <c r="Q1485" i="6"/>
  <c r="T1484" i="6"/>
  <c r="Q1484" i="6"/>
  <c r="T1483" i="6"/>
  <c r="Q1483" i="6"/>
  <c r="T1482" i="6"/>
  <c r="Q1482" i="6"/>
  <c r="T1481" i="6"/>
  <c r="Q1481" i="6"/>
  <c r="T1480" i="6"/>
  <c r="Q1480" i="6"/>
  <c r="T1479" i="6"/>
  <c r="Q1479" i="6"/>
  <c r="T1478" i="6"/>
  <c r="Q1478" i="6"/>
  <c r="T1477" i="6"/>
  <c r="Q1477" i="6"/>
  <c r="T1476" i="6"/>
  <c r="Q1476" i="6"/>
  <c r="T1475" i="6"/>
  <c r="Q1475" i="6"/>
  <c r="T1474" i="6"/>
  <c r="Q1474" i="6"/>
  <c r="T1473" i="6"/>
  <c r="Q1473" i="6"/>
  <c r="T1472" i="6"/>
  <c r="Q1472" i="6"/>
  <c r="T1471" i="6"/>
  <c r="Q1471" i="6"/>
  <c r="T1470" i="6"/>
  <c r="Q1470" i="6"/>
  <c r="T1469" i="6"/>
  <c r="Q1469" i="6"/>
  <c r="T1468" i="6"/>
  <c r="Q1468" i="6"/>
  <c r="T1467" i="6"/>
  <c r="Q1467" i="6"/>
  <c r="T1466" i="6"/>
  <c r="Q1466" i="6"/>
  <c r="T1465" i="6"/>
  <c r="Q1465" i="6"/>
  <c r="T1464" i="6"/>
  <c r="Q1464" i="6"/>
  <c r="T1463" i="6"/>
  <c r="Q1463" i="6"/>
  <c r="T1462" i="6"/>
  <c r="Q1462" i="6"/>
  <c r="T1461" i="6"/>
  <c r="Q1461" i="6"/>
  <c r="T1460" i="6"/>
  <c r="Q1460" i="6"/>
  <c r="T1459" i="6"/>
  <c r="Q1459" i="6"/>
  <c r="T1458" i="6"/>
  <c r="Q1458" i="6"/>
  <c r="T1457" i="6"/>
  <c r="Q1457" i="6"/>
  <c r="T1456" i="6"/>
  <c r="Q1456" i="6"/>
  <c r="T1455" i="6"/>
  <c r="Q1455" i="6"/>
  <c r="T1454" i="6"/>
  <c r="Q1454" i="6"/>
  <c r="T1453" i="6"/>
  <c r="Q1453" i="6"/>
  <c r="T1452" i="6"/>
  <c r="Q1452" i="6"/>
  <c r="T1451" i="6"/>
  <c r="Q1451" i="6"/>
  <c r="T1450" i="6"/>
  <c r="Q1450" i="6"/>
  <c r="T1449" i="6"/>
  <c r="Q1449" i="6"/>
  <c r="T1448" i="6"/>
  <c r="Q1448" i="6"/>
  <c r="T1447" i="6"/>
  <c r="Q1447" i="6"/>
  <c r="T1446" i="6"/>
  <c r="Q1446" i="6"/>
  <c r="T1445" i="6"/>
  <c r="Q1445" i="6"/>
  <c r="T1444" i="6"/>
  <c r="Q1444" i="6"/>
  <c r="T1443" i="6"/>
  <c r="Q1443" i="6"/>
  <c r="T1442" i="6"/>
  <c r="Q1442" i="6"/>
  <c r="T1441" i="6"/>
  <c r="Q1441" i="6"/>
  <c r="T1440" i="6"/>
  <c r="Q1440" i="6"/>
  <c r="T1439" i="6"/>
  <c r="Q1439" i="6"/>
  <c r="T1438" i="6"/>
  <c r="Q1438" i="6"/>
  <c r="T1437" i="6"/>
  <c r="Q1437" i="6"/>
  <c r="T1436" i="6"/>
  <c r="Q1436" i="6"/>
  <c r="T1435" i="6"/>
  <c r="Q1435" i="6"/>
  <c r="T1434" i="6"/>
  <c r="Q1434" i="6"/>
  <c r="T1433" i="6"/>
  <c r="Q1433" i="6"/>
  <c r="T1432" i="6"/>
  <c r="Q1432" i="6"/>
  <c r="T1431" i="6"/>
  <c r="Q1431" i="6"/>
  <c r="T1430" i="6"/>
  <c r="Q1430" i="6"/>
  <c r="T1429" i="6"/>
  <c r="Q1429" i="6"/>
  <c r="T1428" i="6"/>
  <c r="Q1428" i="6"/>
  <c r="T1427" i="6"/>
  <c r="Q1427" i="6"/>
  <c r="T1426" i="6"/>
  <c r="Q1426" i="6"/>
  <c r="T1425" i="6"/>
  <c r="Q1425" i="6"/>
  <c r="T1424" i="6"/>
  <c r="Q1424" i="6"/>
  <c r="T1423" i="6"/>
  <c r="Q1423" i="6"/>
  <c r="T1422" i="6"/>
  <c r="Q1422" i="6"/>
  <c r="T1421" i="6"/>
  <c r="Q1421" i="6"/>
  <c r="T1420" i="6"/>
  <c r="Q1420" i="6"/>
  <c r="T1419" i="6"/>
  <c r="Q1419" i="6"/>
  <c r="T1418" i="6"/>
  <c r="Q1418" i="6"/>
  <c r="T1417" i="6"/>
  <c r="Q1417" i="6"/>
  <c r="T1416" i="6"/>
  <c r="Q1416" i="6"/>
  <c r="T1415" i="6"/>
  <c r="Q1415" i="6"/>
  <c r="T1414" i="6"/>
  <c r="Q1414" i="6"/>
  <c r="T1413" i="6"/>
  <c r="Q1413" i="6"/>
  <c r="T1412" i="6"/>
  <c r="Q1412" i="6"/>
  <c r="T1411" i="6"/>
  <c r="Q1411" i="6"/>
  <c r="T1410" i="6"/>
  <c r="Q1410" i="6"/>
  <c r="T1409" i="6"/>
  <c r="Q1409" i="6"/>
  <c r="T1408" i="6"/>
  <c r="Q1408" i="6"/>
  <c r="T1407" i="6"/>
  <c r="Q1407" i="6"/>
  <c r="T1406" i="6"/>
  <c r="Q1406" i="6"/>
  <c r="T1405" i="6"/>
  <c r="Q1405" i="6"/>
  <c r="T1404" i="6"/>
  <c r="Q1404" i="6"/>
  <c r="T1403" i="6"/>
  <c r="Q1403" i="6"/>
  <c r="T1402" i="6"/>
  <c r="Q1402" i="6"/>
  <c r="T1401" i="6"/>
  <c r="Q1401" i="6"/>
  <c r="T1400" i="6"/>
  <c r="Q1400" i="6"/>
  <c r="T1399" i="6"/>
  <c r="Q1399" i="6"/>
  <c r="T1398" i="6"/>
  <c r="Q1398" i="6"/>
  <c r="T1397" i="6"/>
  <c r="Q1397" i="6"/>
  <c r="T1396" i="6"/>
  <c r="Q1396" i="6"/>
  <c r="T1395" i="6"/>
  <c r="Q1395" i="6"/>
  <c r="T1394" i="6"/>
  <c r="Q1394" i="6"/>
  <c r="T1393" i="6"/>
  <c r="Q1393" i="6"/>
  <c r="T1392" i="6"/>
  <c r="Q1392" i="6"/>
  <c r="T1391" i="6"/>
  <c r="Q1391" i="6"/>
  <c r="T1390" i="6"/>
  <c r="Q1390" i="6"/>
  <c r="T1389" i="6"/>
  <c r="Q1389" i="6"/>
  <c r="T1388" i="6"/>
  <c r="Q1388" i="6"/>
  <c r="T1387" i="6"/>
  <c r="Q1387" i="6"/>
  <c r="T1386" i="6"/>
  <c r="Q1386" i="6"/>
  <c r="T1385" i="6"/>
  <c r="Q1385" i="6"/>
  <c r="T1384" i="6"/>
  <c r="Q1384" i="6"/>
  <c r="T1383" i="6"/>
  <c r="Q1383" i="6"/>
  <c r="T1382" i="6"/>
  <c r="Q1382" i="6"/>
  <c r="T1381" i="6"/>
  <c r="Q1381" i="6"/>
  <c r="T1380" i="6"/>
  <c r="Q1380" i="6"/>
  <c r="T1379" i="6"/>
  <c r="Q1379" i="6"/>
  <c r="T1378" i="6"/>
  <c r="Q1378" i="6"/>
  <c r="T1377" i="6"/>
  <c r="Q1377" i="6"/>
  <c r="T1376" i="6"/>
  <c r="Q1376" i="6"/>
  <c r="T1375" i="6"/>
  <c r="Q1375" i="6"/>
  <c r="T1374" i="6"/>
  <c r="Q1374" i="6"/>
  <c r="T1373" i="6"/>
  <c r="Q1373" i="6"/>
  <c r="T1372" i="6"/>
  <c r="Q1372" i="6"/>
  <c r="T1371" i="6"/>
  <c r="Q1371" i="6"/>
  <c r="T1370" i="6"/>
  <c r="Q1370" i="6"/>
  <c r="T1369" i="6"/>
  <c r="Q1369" i="6"/>
  <c r="T1368" i="6"/>
  <c r="Q1368" i="6"/>
  <c r="T1367" i="6"/>
  <c r="Q1367" i="6"/>
  <c r="T1366" i="6"/>
  <c r="Q1366" i="6"/>
  <c r="T1365" i="6"/>
  <c r="Q1365" i="6"/>
  <c r="T1364" i="6"/>
  <c r="Q1364" i="6"/>
  <c r="T1363" i="6"/>
  <c r="Q1363" i="6"/>
  <c r="T1362" i="6"/>
  <c r="Q1362" i="6"/>
  <c r="T1361" i="6"/>
  <c r="Q1361" i="6"/>
  <c r="T1360" i="6"/>
  <c r="Q1360" i="6"/>
  <c r="T1359" i="6"/>
  <c r="Q1359" i="6"/>
  <c r="T1358" i="6"/>
  <c r="Q1358" i="6"/>
  <c r="T1357" i="6"/>
  <c r="Q1357" i="6"/>
  <c r="T1356" i="6"/>
  <c r="Q1356" i="6"/>
  <c r="T1355" i="6"/>
  <c r="Q1355" i="6"/>
  <c r="T1354" i="6"/>
  <c r="Q1354" i="6"/>
  <c r="T1353" i="6"/>
  <c r="Q1353" i="6"/>
  <c r="T1352" i="6"/>
  <c r="Q1352" i="6"/>
  <c r="T1351" i="6"/>
  <c r="Q1351" i="6"/>
  <c r="T1350" i="6"/>
  <c r="Q1350" i="6"/>
  <c r="T1349" i="6"/>
  <c r="Q1349" i="6"/>
  <c r="T1348" i="6"/>
  <c r="Q1348" i="6"/>
  <c r="T1347" i="6"/>
  <c r="Q1347" i="6"/>
  <c r="T1346" i="6"/>
  <c r="Q1346" i="6"/>
  <c r="T1345" i="6"/>
  <c r="Q1345" i="6"/>
  <c r="T1344" i="6"/>
  <c r="Q1344" i="6"/>
  <c r="T1343" i="6"/>
  <c r="Q1343" i="6"/>
  <c r="T1342" i="6"/>
  <c r="Q1342" i="6"/>
  <c r="T1341" i="6"/>
  <c r="Q1341" i="6"/>
  <c r="T1340" i="6"/>
  <c r="Q1340" i="6"/>
  <c r="T1339" i="6"/>
  <c r="Q1339" i="6"/>
  <c r="T1338" i="6"/>
  <c r="Q1338" i="6"/>
  <c r="T1337" i="6"/>
  <c r="Q1337" i="6"/>
  <c r="T1336" i="6"/>
  <c r="Q1336" i="6"/>
  <c r="T1335" i="6"/>
  <c r="Q1335" i="6"/>
  <c r="T1334" i="6"/>
  <c r="Q1334" i="6"/>
  <c r="T1333" i="6"/>
  <c r="Q1333" i="6"/>
  <c r="T1332" i="6"/>
  <c r="Q1332" i="6"/>
  <c r="T1331" i="6"/>
  <c r="Q1331" i="6"/>
  <c r="T1330" i="6"/>
  <c r="Q1330" i="6"/>
  <c r="T1329" i="6"/>
  <c r="Q1329" i="6"/>
  <c r="T1328" i="6"/>
  <c r="Q1328" i="6"/>
  <c r="T1327" i="6"/>
  <c r="Q1327" i="6"/>
  <c r="T1326" i="6"/>
  <c r="Q1326" i="6"/>
  <c r="T1325" i="6"/>
  <c r="Q1325" i="6"/>
  <c r="T1324" i="6"/>
  <c r="Q1324" i="6"/>
  <c r="T1323" i="6"/>
  <c r="Q1323" i="6"/>
  <c r="T1322" i="6"/>
  <c r="Q1322" i="6"/>
  <c r="T1321" i="6"/>
  <c r="Q1321" i="6"/>
  <c r="T1320" i="6"/>
  <c r="Q1320" i="6"/>
  <c r="T1319" i="6"/>
  <c r="Q1319" i="6"/>
  <c r="T1318" i="6"/>
  <c r="Q1318" i="6"/>
  <c r="T1317" i="6"/>
  <c r="Q1317" i="6"/>
  <c r="T1316" i="6"/>
  <c r="Q1316" i="6"/>
  <c r="T1315" i="6"/>
  <c r="Q1315" i="6"/>
  <c r="T1314" i="6"/>
  <c r="Q1314" i="6"/>
  <c r="T1313" i="6"/>
  <c r="Q1313" i="6"/>
  <c r="T1312" i="6"/>
  <c r="Q1312" i="6"/>
  <c r="T1311" i="6"/>
  <c r="Q1311" i="6"/>
  <c r="T1310" i="6"/>
  <c r="Q1310" i="6"/>
  <c r="T1309" i="6"/>
  <c r="Q1309" i="6"/>
  <c r="T1308" i="6"/>
  <c r="Q1308" i="6"/>
  <c r="T1307" i="6"/>
  <c r="Q1307" i="6"/>
  <c r="T1306" i="6"/>
  <c r="Q1306" i="6"/>
  <c r="T1305" i="6"/>
  <c r="Q1305" i="6"/>
  <c r="T1304" i="6"/>
  <c r="Q1304" i="6"/>
  <c r="T1303" i="6"/>
  <c r="Q1303" i="6"/>
  <c r="T1302" i="6"/>
  <c r="Q1302" i="6"/>
  <c r="T1301" i="6"/>
  <c r="Q1301" i="6"/>
  <c r="T1300" i="6"/>
  <c r="Q1300" i="6"/>
  <c r="T1299" i="6"/>
  <c r="Q1299" i="6"/>
  <c r="T1298" i="6"/>
  <c r="Q1298" i="6"/>
  <c r="T1297" i="6"/>
  <c r="Q1297" i="6"/>
  <c r="T1296" i="6"/>
  <c r="Q1296" i="6"/>
  <c r="T1295" i="6"/>
  <c r="Q1295" i="6"/>
  <c r="T1294" i="6"/>
  <c r="Q1294" i="6"/>
  <c r="T1293" i="6"/>
  <c r="Q1293" i="6"/>
  <c r="T1292" i="6"/>
  <c r="Q1292" i="6"/>
  <c r="T1291" i="6"/>
  <c r="Q1291" i="6"/>
  <c r="T1290" i="6"/>
  <c r="Q1290" i="6"/>
  <c r="T1289" i="6"/>
  <c r="Q1289" i="6"/>
  <c r="T1288" i="6"/>
  <c r="Q1288" i="6"/>
  <c r="T1287" i="6"/>
  <c r="Q1287" i="6"/>
  <c r="T1286" i="6"/>
  <c r="Q1286" i="6"/>
  <c r="T1285" i="6"/>
  <c r="Q1285" i="6"/>
  <c r="T1284" i="6"/>
  <c r="Q1284" i="6"/>
  <c r="T1283" i="6"/>
  <c r="Q1283" i="6"/>
  <c r="T1282" i="6"/>
  <c r="Q1282" i="6"/>
  <c r="T1281" i="6"/>
  <c r="Q1281" i="6"/>
  <c r="T1280" i="6"/>
  <c r="Q1280" i="6"/>
  <c r="T1279" i="6"/>
  <c r="Q1279" i="6"/>
  <c r="T1278" i="6"/>
  <c r="Q1278" i="6"/>
  <c r="T1277" i="6"/>
  <c r="Q1277" i="6"/>
  <c r="T1276" i="6"/>
  <c r="Q1276" i="6"/>
  <c r="T1275" i="6"/>
  <c r="Q1275" i="6"/>
  <c r="T1274" i="6"/>
  <c r="Q1274" i="6"/>
  <c r="T1273" i="6"/>
  <c r="Q1273" i="6"/>
  <c r="T1272" i="6"/>
  <c r="Q1272" i="6"/>
  <c r="T1271" i="6"/>
  <c r="Q1271" i="6"/>
  <c r="T1270" i="6"/>
  <c r="Q1270" i="6"/>
  <c r="T1269" i="6"/>
  <c r="Q1269" i="6"/>
  <c r="T1268" i="6"/>
  <c r="Q1268" i="6"/>
  <c r="T1267" i="6"/>
  <c r="Q1267" i="6"/>
  <c r="T1266" i="6"/>
  <c r="Q1266" i="6"/>
  <c r="T1265" i="6"/>
  <c r="Q1265" i="6"/>
  <c r="T1264" i="6"/>
  <c r="Q1264" i="6"/>
  <c r="T1263" i="6"/>
  <c r="Q1263" i="6"/>
  <c r="T1262" i="6"/>
  <c r="Q1262" i="6"/>
  <c r="T1261" i="6"/>
  <c r="Q1261" i="6"/>
  <c r="T1260" i="6"/>
  <c r="Q1260" i="6"/>
  <c r="T1259" i="6"/>
  <c r="Q1259" i="6"/>
  <c r="T1258" i="6"/>
  <c r="Q1258" i="6"/>
  <c r="T1257" i="6"/>
  <c r="Q1257" i="6"/>
  <c r="T1256" i="6"/>
  <c r="Q1256" i="6"/>
  <c r="T1255" i="6"/>
  <c r="Q1255" i="6"/>
  <c r="T1254" i="6"/>
  <c r="Q1254" i="6"/>
  <c r="T1253" i="6"/>
  <c r="Q1253" i="6"/>
  <c r="T1252" i="6"/>
  <c r="Q1252" i="6"/>
  <c r="T1251" i="6"/>
  <c r="Q1251" i="6"/>
  <c r="T1250" i="6"/>
  <c r="Q1250" i="6"/>
  <c r="T1249" i="6"/>
  <c r="Q1249" i="6"/>
  <c r="T1248" i="6"/>
  <c r="Q1248" i="6"/>
  <c r="T1247" i="6"/>
  <c r="Q1247" i="6"/>
  <c r="T1246" i="6"/>
  <c r="Q1246" i="6"/>
  <c r="T1245" i="6"/>
  <c r="Q1245" i="6"/>
  <c r="T1244" i="6"/>
  <c r="Q1244" i="6"/>
  <c r="T1243" i="6"/>
  <c r="Q1243" i="6"/>
  <c r="T1242" i="6"/>
  <c r="Q1242" i="6"/>
  <c r="T1241" i="6"/>
  <c r="Q1241" i="6"/>
  <c r="T1240" i="6"/>
  <c r="Q1240" i="6"/>
  <c r="T1239" i="6"/>
  <c r="Q1239" i="6"/>
  <c r="T1238" i="6"/>
  <c r="Q1238" i="6"/>
  <c r="T1237" i="6"/>
  <c r="Q1237" i="6"/>
  <c r="T1236" i="6"/>
  <c r="Q1236" i="6"/>
  <c r="T1235" i="6"/>
  <c r="Q1235" i="6"/>
  <c r="T1234" i="6"/>
  <c r="Q1234" i="6"/>
  <c r="T1233" i="6"/>
  <c r="Q1233" i="6"/>
  <c r="T1232" i="6"/>
  <c r="Q1232" i="6"/>
  <c r="T1231" i="6"/>
  <c r="Q1231" i="6"/>
  <c r="T1230" i="6"/>
  <c r="Q1230" i="6"/>
  <c r="T1229" i="6"/>
  <c r="Q1229" i="6"/>
  <c r="T1228" i="6"/>
  <c r="Q1228" i="6"/>
  <c r="T1227" i="6"/>
  <c r="Q1227" i="6"/>
  <c r="T1226" i="6"/>
  <c r="Q1226" i="6"/>
  <c r="T1225" i="6"/>
  <c r="Q1225" i="6"/>
  <c r="T1224" i="6"/>
  <c r="Q1224" i="6"/>
  <c r="T1223" i="6"/>
  <c r="Q1223" i="6"/>
  <c r="T1222" i="6"/>
  <c r="Q1222" i="6"/>
  <c r="T1221" i="6"/>
  <c r="Q1221" i="6"/>
  <c r="T1220" i="6"/>
  <c r="Q1220" i="6"/>
  <c r="T1219" i="6"/>
  <c r="Q1219" i="6"/>
  <c r="T1218" i="6"/>
  <c r="Q1218" i="6"/>
  <c r="T1217" i="6"/>
  <c r="Q1217" i="6"/>
  <c r="T1216" i="6"/>
  <c r="Q1216" i="6"/>
  <c r="T1215" i="6"/>
  <c r="Q1215" i="6"/>
  <c r="T1214" i="6"/>
  <c r="Q1214" i="6"/>
  <c r="T1213" i="6"/>
  <c r="Q1213" i="6"/>
  <c r="T1212" i="6"/>
  <c r="Q1212" i="6"/>
  <c r="T1211" i="6"/>
  <c r="Q1211" i="6"/>
  <c r="T1210" i="6"/>
  <c r="Q1210" i="6"/>
  <c r="T1209" i="6"/>
  <c r="Q1209" i="6"/>
  <c r="T1208" i="6"/>
  <c r="Q1208" i="6"/>
  <c r="T1207" i="6"/>
  <c r="Q1207" i="6"/>
  <c r="T1206" i="6"/>
  <c r="Q1206" i="6"/>
  <c r="T1205" i="6"/>
  <c r="Q1205" i="6"/>
  <c r="T1204" i="6"/>
  <c r="Q1204" i="6"/>
  <c r="T1203" i="6"/>
  <c r="Q1203" i="6"/>
  <c r="T1202" i="6"/>
  <c r="Q1202" i="6"/>
  <c r="T1201" i="6"/>
  <c r="Q1201" i="6"/>
  <c r="T1200" i="6"/>
  <c r="Q1200" i="6"/>
  <c r="T1199" i="6"/>
  <c r="Q1199" i="6"/>
  <c r="T1198" i="6"/>
  <c r="Q1198" i="6"/>
  <c r="T1197" i="6"/>
  <c r="Q1197" i="6"/>
  <c r="T1196" i="6"/>
  <c r="Q1196" i="6"/>
  <c r="T1195" i="6"/>
  <c r="Q1195" i="6"/>
  <c r="T1194" i="6"/>
  <c r="Q1194" i="6"/>
  <c r="T1193" i="6"/>
  <c r="Q1193" i="6"/>
  <c r="T1192" i="6"/>
  <c r="Q1192" i="6"/>
  <c r="T1191" i="6"/>
  <c r="Q1191" i="6"/>
  <c r="T1190" i="6"/>
  <c r="Q1190" i="6"/>
  <c r="T1189" i="6"/>
  <c r="Q1189" i="6"/>
  <c r="T1188" i="6"/>
  <c r="Q1188" i="6"/>
  <c r="T1187" i="6"/>
  <c r="Q1187" i="6"/>
  <c r="T1186" i="6"/>
  <c r="Q1186" i="6"/>
  <c r="T1185" i="6"/>
  <c r="Q1185" i="6"/>
  <c r="T1184" i="6"/>
  <c r="Q1184" i="6"/>
  <c r="T1183" i="6"/>
  <c r="Q1183" i="6"/>
  <c r="T1182" i="6"/>
  <c r="Q1182" i="6"/>
  <c r="T1181" i="6"/>
  <c r="Q1181" i="6"/>
  <c r="T1180" i="6"/>
  <c r="Q1180" i="6"/>
  <c r="T1179" i="6"/>
  <c r="Q1179" i="6"/>
  <c r="T1178" i="6"/>
  <c r="Q1178" i="6"/>
  <c r="T1177" i="6"/>
  <c r="Q1177" i="6"/>
  <c r="T1176" i="6"/>
  <c r="Q1176" i="6"/>
  <c r="T1175" i="6"/>
  <c r="Q1175" i="6"/>
  <c r="T1174" i="6"/>
  <c r="Q1174" i="6"/>
  <c r="T1173" i="6"/>
  <c r="Q1173" i="6"/>
  <c r="T1172" i="6"/>
  <c r="Q1172" i="6"/>
  <c r="T1171" i="6"/>
  <c r="Q1171" i="6"/>
  <c r="T1170" i="6"/>
  <c r="Q1170" i="6"/>
  <c r="T1169" i="6"/>
  <c r="Q1169" i="6"/>
  <c r="T1168" i="6"/>
  <c r="Q1168" i="6"/>
  <c r="T1167" i="6"/>
  <c r="Q1167" i="6"/>
  <c r="T1166" i="6"/>
  <c r="Q1166" i="6"/>
  <c r="T1165" i="6"/>
  <c r="Q1165" i="6"/>
  <c r="T1164" i="6"/>
  <c r="Q1164" i="6"/>
  <c r="T1163" i="6"/>
  <c r="Q1163" i="6"/>
  <c r="T1162" i="6"/>
  <c r="Q1162" i="6"/>
  <c r="T1161" i="6"/>
  <c r="Q1161" i="6"/>
  <c r="T1160" i="6"/>
  <c r="Q1160" i="6"/>
  <c r="T1159" i="6"/>
  <c r="Q1159" i="6"/>
  <c r="T1158" i="6"/>
  <c r="Q1158" i="6"/>
  <c r="T1157" i="6"/>
  <c r="Q1157" i="6"/>
  <c r="T1156" i="6"/>
  <c r="Q1156" i="6"/>
  <c r="T1155" i="6"/>
  <c r="Q1155" i="6"/>
  <c r="T1154" i="6"/>
  <c r="Q1154" i="6"/>
  <c r="T1153" i="6"/>
  <c r="Q1153" i="6"/>
  <c r="T1152" i="6"/>
  <c r="Q1152" i="6"/>
  <c r="T1151" i="6"/>
  <c r="Q1151" i="6"/>
  <c r="T1150" i="6"/>
  <c r="Q1150" i="6"/>
  <c r="T1149" i="6"/>
  <c r="Q1149" i="6"/>
  <c r="T1148" i="6"/>
  <c r="Q1148" i="6"/>
  <c r="T1147" i="6"/>
  <c r="Q1147" i="6"/>
  <c r="T1146" i="6"/>
  <c r="Q1146" i="6"/>
  <c r="T1145" i="6"/>
  <c r="Q1145" i="6"/>
  <c r="T1144" i="6"/>
  <c r="Q1144" i="6"/>
  <c r="T1143" i="6"/>
  <c r="Q1143" i="6"/>
  <c r="T1142" i="6"/>
  <c r="Q1142" i="6"/>
  <c r="T1141" i="6"/>
  <c r="Q1141" i="6"/>
  <c r="T1140" i="6"/>
  <c r="Q1140" i="6"/>
  <c r="T1139" i="6"/>
  <c r="Q1139" i="6"/>
  <c r="T1138" i="6"/>
  <c r="Q1138" i="6"/>
  <c r="T1137" i="6"/>
  <c r="Q1137" i="6"/>
  <c r="T1136" i="6"/>
  <c r="Q1136" i="6"/>
  <c r="T1135" i="6"/>
  <c r="Q1135" i="6"/>
  <c r="T1134" i="6"/>
  <c r="Q1134" i="6"/>
  <c r="T1133" i="6"/>
  <c r="Q1133" i="6"/>
  <c r="T1132" i="6"/>
  <c r="Q1132" i="6"/>
  <c r="T1131" i="6"/>
  <c r="Q1131" i="6"/>
  <c r="T1130" i="6"/>
  <c r="Q1130" i="6"/>
  <c r="T1129" i="6"/>
  <c r="Q1129" i="6"/>
  <c r="T1128" i="6"/>
  <c r="Q1128" i="6"/>
  <c r="T1127" i="6"/>
  <c r="Q1127" i="6"/>
  <c r="T1126" i="6"/>
  <c r="Q1126" i="6"/>
  <c r="T1125" i="6"/>
  <c r="Q1125" i="6"/>
  <c r="T1124" i="6"/>
  <c r="Q1124" i="6"/>
  <c r="T1123" i="6"/>
  <c r="Q1123" i="6"/>
  <c r="T1122" i="6"/>
  <c r="Q1122" i="6"/>
  <c r="T1121" i="6"/>
  <c r="Q1121" i="6"/>
  <c r="T1120" i="6"/>
  <c r="Q1120" i="6"/>
  <c r="T1119" i="6"/>
  <c r="Q1119" i="6"/>
  <c r="T1118" i="6"/>
  <c r="Q1118" i="6"/>
  <c r="T1117" i="6"/>
  <c r="Q1117" i="6"/>
  <c r="T1116" i="6"/>
  <c r="Q1116" i="6"/>
  <c r="T1115" i="6"/>
  <c r="Q1115" i="6"/>
  <c r="T1114" i="6"/>
  <c r="Q1114" i="6"/>
  <c r="T1113" i="6"/>
  <c r="Q1113" i="6"/>
  <c r="T1112" i="6"/>
  <c r="Q1112" i="6"/>
  <c r="T1111" i="6"/>
  <c r="Q1111" i="6"/>
  <c r="T1110" i="6"/>
  <c r="Q1110" i="6"/>
  <c r="T1109" i="6"/>
  <c r="Q1109" i="6"/>
  <c r="T1108" i="6"/>
  <c r="Q1108" i="6"/>
  <c r="T1107" i="6"/>
  <c r="Q1107" i="6"/>
  <c r="T1106" i="6"/>
  <c r="Q1106" i="6"/>
  <c r="T1105" i="6"/>
  <c r="Q1105" i="6"/>
  <c r="T1104" i="6"/>
  <c r="Q1104" i="6"/>
  <c r="T1103" i="6"/>
  <c r="Q1103" i="6"/>
  <c r="T1102" i="6"/>
  <c r="Q1102" i="6"/>
  <c r="T1101" i="6"/>
  <c r="Q1101" i="6"/>
  <c r="T1100" i="6"/>
  <c r="Q1100" i="6"/>
  <c r="T1099" i="6"/>
  <c r="Q1099" i="6"/>
  <c r="T1098" i="6"/>
  <c r="Q1098" i="6"/>
  <c r="T1097" i="6"/>
  <c r="Q1097" i="6"/>
  <c r="T1096" i="6"/>
  <c r="Q1096" i="6"/>
  <c r="T1095" i="6"/>
  <c r="Q1095" i="6"/>
  <c r="T1094" i="6"/>
  <c r="Q1094" i="6"/>
  <c r="T1093" i="6"/>
  <c r="Q1093" i="6"/>
  <c r="T1092" i="6"/>
  <c r="Q1092" i="6"/>
  <c r="T1091" i="6"/>
  <c r="Q1091" i="6"/>
  <c r="T1090" i="6"/>
  <c r="Q1090" i="6"/>
  <c r="T1089" i="6"/>
  <c r="Q1089" i="6"/>
  <c r="T1088" i="6"/>
  <c r="Q1088" i="6"/>
  <c r="T1087" i="6"/>
  <c r="Q1087" i="6"/>
  <c r="T1086" i="6"/>
  <c r="Q1086" i="6"/>
  <c r="T1085" i="6"/>
  <c r="Q1085" i="6"/>
  <c r="T1084" i="6"/>
  <c r="Q1084" i="6"/>
  <c r="T1083" i="6"/>
  <c r="Q1083" i="6"/>
  <c r="T1082" i="6"/>
  <c r="Q1082" i="6"/>
  <c r="T1081" i="6"/>
  <c r="Q1081" i="6"/>
  <c r="T1080" i="6"/>
  <c r="Q1080" i="6"/>
  <c r="T1079" i="6"/>
  <c r="Q1079" i="6"/>
  <c r="T1078" i="6"/>
  <c r="Q1078" i="6"/>
  <c r="T1077" i="6"/>
  <c r="Q1077" i="6"/>
  <c r="T1076" i="6"/>
  <c r="Q1076" i="6"/>
  <c r="T1075" i="6"/>
  <c r="Q1075" i="6"/>
  <c r="T1074" i="6"/>
  <c r="Q1074" i="6"/>
  <c r="T1073" i="6"/>
  <c r="Q1073" i="6"/>
  <c r="T1072" i="6"/>
  <c r="Q1072" i="6"/>
  <c r="T1071" i="6"/>
  <c r="Q1071" i="6"/>
  <c r="T1070" i="6"/>
  <c r="Q1070" i="6"/>
  <c r="T1069" i="6"/>
  <c r="Q1069" i="6"/>
  <c r="T1068" i="6"/>
  <c r="Q1068" i="6"/>
  <c r="T1067" i="6"/>
  <c r="Q1067" i="6"/>
  <c r="T1066" i="6"/>
  <c r="Q1066" i="6"/>
  <c r="T1065" i="6"/>
  <c r="Q1065" i="6"/>
  <c r="T1064" i="6"/>
  <c r="Q1064" i="6"/>
  <c r="T1063" i="6"/>
  <c r="Q1063" i="6"/>
  <c r="T1062" i="6"/>
  <c r="Q1062" i="6"/>
  <c r="T1061" i="6"/>
  <c r="Q1061" i="6"/>
  <c r="T1060" i="6"/>
  <c r="Q1060" i="6"/>
  <c r="T1059" i="6"/>
  <c r="Q1059" i="6"/>
  <c r="T1058" i="6"/>
  <c r="Q1058" i="6"/>
  <c r="T1057" i="6"/>
  <c r="Q1057" i="6"/>
  <c r="T1056" i="6"/>
  <c r="Q1056" i="6"/>
  <c r="T1055" i="6"/>
  <c r="Q1055" i="6"/>
  <c r="T1054" i="6"/>
  <c r="Q1054" i="6"/>
  <c r="T1053" i="6"/>
  <c r="Q1053" i="6"/>
  <c r="T1052" i="6"/>
  <c r="Q1052" i="6"/>
  <c r="T1051" i="6"/>
  <c r="Q1051" i="6"/>
  <c r="T1050" i="6"/>
  <c r="Q1050" i="6"/>
  <c r="T1049" i="6"/>
  <c r="Q1049" i="6"/>
  <c r="T1048" i="6"/>
  <c r="Q1048" i="6"/>
  <c r="T1047" i="6"/>
  <c r="Q1047" i="6"/>
  <c r="T1046" i="6"/>
  <c r="Q1046" i="6"/>
  <c r="T1045" i="6"/>
  <c r="Q1045" i="6"/>
  <c r="T1044" i="6"/>
  <c r="Q1044" i="6"/>
  <c r="T1043" i="6"/>
  <c r="Q1043" i="6"/>
  <c r="T1042" i="6"/>
  <c r="Q1042" i="6"/>
  <c r="T1041" i="6"/>
  <c r="Q1041" i="6"/>
  <c r="T1040" i="6"/>
  <c r="Q1040" i="6"/>
  <c r="T1039" i="6"/>
  <c r="Q1039" i="6"/>
  <c r="T1038" i="6"/>
  <c r="Q1038" i="6"/>
  <c r="T1037" i="6"/>
  <c r="Q1037" i="6"/>
  <c r="T1036" i="6"/>
  <c r="Q1036" i="6"/>
  <c r="T1035" i="6"/>
  <c r="Q1035" i="6"/>
  <c r="T1034" i="6"/>
  <c r="Q1034" i="6"/>
  <c r="T1033" i="6"/>
  <c r="Q1033" i="6"/>
  <c r="T1032" i="6"/>
  <c r="Q1032" i="6"/>
  <c r="T1031" i="6"/>
  <c r="Q1031" i="6"/>
  <c r="T1030" i="6"/>
  <c r="Q1030" i="6"/>
  <c r="T1029" i="6"/>
  <c r="Q1029" i="6"/>
  <c r="T1028" i="6"/>
  <c r="Q1028" i="6"/>
  <c r="T1027" i="6"/>
  <c r="Q1027" i="6"/>
  <c r="T1026" i="6"/>
  <c r="Q1026" i="6"/>
  <c r="T1025" i="6"/>
  <c r="Q1025" i="6"/>
  <c r="T1024" i="6"/>
  <c r="Q1024" i="6"/>
  <c r="T1023" i="6"/>
  <c r="Q1023" i="6"/>
  <c r="T1022" i="6"/>
  <c r="Q1022" i="6"/>
  <c r="T1021" i="6"/>
  <c r="Q1021" i="6"/>
  <c r="T1020" i="6"/>
  <c r="Q1020" i="6"/>
  <c r="T1019" i="6"/>
  <c r="Q1019" i="6"/>
  <c r="T1018" i="6"/>
  <c r="Q1018" i="6"/>
  <c r="T1017" i="6"/>
  <c r="Q1017" i="6"/>
  <c r="T1016" i="6"/>
  <c r="Q1016" i="6"/>
  <c r="T1015" i="6"/>
  <c r="Q1015" i="6"/>
  <c r="T1014" i="6"/>
  <c r="Q1014" i="6"/>
  <c r="T1013" i="6"/>
  <c r="Q1013" i="6"/>
  <c r="T1012" i="6"/>
  <c r="Q1012" i="6"/>
  <c r="T1011" i="6"/>
  <c r="Q1011" i="6"/>
  <c r="T1010" i="6"/>
  <c r="Q1010" i="6"/>
  <c r="T1009" i="6"/>
  <c r="Q1009" i="6"/>
  <c r="T1008" i="6"/>
  <c r="Q1008" i="6"/>
  <c r="T1007" i="6"/>
  <c r="Q1007" i="6"/>
  <c r="T1006" i="6"/>
  <c r="Q1006" i="6"/>
  <c r="T1005" i="6"/>
  <c r="Q1005" i="6"/>
  <c r="T1004" i="6"/>
  <c r="Q1004" i="6"/>
  <c r="T1003" i="6"/>
  <c r="Q1003" i="6"/>
  <c r="T1002" i="6"/>
  <c r="Q1002" i="6"/>
  <c r="T1001" i="6"/>
  <c r="Q1001" i="6"/>
  <c r="T1000" i="6"/>
  <c r="Q1000" i="6"/>
  <c r="T999" i="6"/>
  <c r="Q999" i="6"/>
  <c r="T998" i="6"/>
  <c r="Q998" i="6"/>
  <c r="T997" i="6"/>
  <c r="Q997" i="6"/>
  <c r="T996" i="6"/>
  <c r="Q996" i="6"/>
  <c r="T995" i="6"/>
  <c r="Q995" i="6"/>
  <c r="T994" i="6"/>
  <c r="Q994" i="6"/>
  <c r="T993" i="6"/>
  <c r="Q993" i="6"/>
  <c r="T992" i="6"/>
  <c r="Q992" i="6"/>
  <c r="T991" i="6"/>
  <c r="Q991" i="6"/>
  <c r="T990" i="6"/>
  <c r="Q990" i="6"/>
  <c r="T989" i="6"/>
  <c r="Q989" i="6"/>
  <c r="T988" i="6"/>
  <c r="Q988" i="6"/>
  <c r="T987" i="6"/>
  <c r="Q987" i="6"/>
  <c r="T986" i="6"/>
  <c r="Q986" i="6"/>
  <c r="T985" i="6"/>
  <c r="Q985" i="6"/>
  <c r="T984" i="6"/>
  <c r="Q984" i="6"/>
  <c r="T983" i="6"/>
  <c r="Q983" i="6"/>
  <c r="T982" i="6"/>
  <c r="Q982" i="6"/>
  <c r="T981" i="6"/>
  <c r="Q981" i="6"/>
  <c r="T980" i="6"/>
  <c r="Q980" i="6"/>
  <c r="T979" i="6"/>
  <c r="Q979" i="6"/>
  <c r="T978" i="6"/>
  <c r="Q978" i="6"/>
  <c r="T977" i="6"/>
  <c r="Q977" i="6"/>
  <c r="T976" i="6"/>
  <c r="Q976" i="6"/>
  <c r="T975" i="6"/>
  <c r="Q975" i="6"/>
  <c r="T974" i="6"/>
  <c r="Q974" i="6"/>
  <c r="T973" i="6"/>
  <c r="Q973" i="6"/>
  <c r="T972" i="6"/>
  <c r="Q972" i="6"/>
  <c r="T971" i="6"/>
  <c r="Q971" i="6"/>
  <c r="T970" i="6"/>
  <c r="Q970" i="6"/>
  <c r="T969" i="6"/>
  <c r="Q969" i="6"/>
  <c r="T968" i="6"/>
  <c r="Q968" i="6"/>
  <c r="T967" i="6"/>
  <c r="Q967" i="6"/>
  <c r="T966" i="6"/>
  <c r="Q966" i="6"/>
  <c r="T965" i="6"/>
  <c r="Q965" i="6"/>
  <c r="T964" i="6"/>
  <c r="Q964" i="6"/>
  <c r="T963" i="6"/>
  <c r="Q963" i="6"/>
  <c r="T962" i="6"/>
  <c r="Q962" i="6"/>
  <c r="T961" i="6"/>
  <c r="Q961" i="6"/>
  <c r="T960" i="6"/>
  <c r="Q960" i="6"/>
  <c r="T959" i="6"/>
  <c r="Q959" i="6"/>
  <c r="T958" i="6"/>
  <c r="Q958" i="6"/>
  <c r="T957" i="6"/>
  <c r="Q957" i="6"/>
  <c r="T956" i="6"/>
  <c r="Q956" i="6"/>
  <c r="T955" i="6"/>
  <c r="Q955" i="6"/>
  <c r="T954" i="6"/>
  <c r="Q954" i="6"/>
  <c r="T953" i="6"/>
  <c r="Q953" i="6"/>
  <c r="T952" i="6"/>
  <c r="Q952" i="6"/>
  <c r="T951" i="6"/>
  <c r="Q951" i="6"/>
  <c r="T950" i="6"/>
  <c r="Q950" i="6"/>
  <c r="T949" i="6"/>
  <c r="Q949" i="6"/>
  <c r="T948" i="6"/>
  <c r="Q948" i="6"/>
  <c r="T947" i="6"/>
  <c r="Q947" i="6"/>
  <c r="T946" i="6"/>
  <c r="Q946" i="6"/>
  <c r="T945" i="6"/>
  <c r="Q945" i="6"/>
  <c r="T944" i="6"/>
  <c r="Q944" i="6"/>
  <c r="T943" i="6"/>
  <c r="Q943" i="6"/>
  <c r="T942" i="6"/>
  <c r="Q942" i="6"/>
  <c r="T941" i="6"/>
  <c r="Q941" i="6"/>
  <c r="T940" i="6"/>
  <c r="Q940" i="6"/>
  <c r="T939" i="6"/>
  <c r="Q939" i="6"/>
  <c r="T938" i="6"/>
  <c r="Q938" i="6"/>
  <c r="T937" i="6"/>
  <c r="Q937" i="6"/>
  <c r="T936" i="6"/>
  <c r="Q936" i="6"/>
  <c r="T935" i="6"/>
  <c r="Q935" i="6"/>
  <c r="T934" i="6"/>
  <c r="Q934" i="6"/>
  <c r="T933" i="6"/>
  <c r="Q933" i="6"/>
  <c r="T932" i="6"/>
  <c r="Q932" i="6"/>
  <c r="T931" i="6"/>
  <c r="Q931" i="6"/>
  <c r="T930" i="6"/>
  <c r="Q930" i="6"/>
  <c r="T929" i="6"/>
  <c r="Q929" i="6"/>
  <c r="T928" i="6"/>
  <c r="Q928" i="6"/>
  <c r="T927" i="6"/>
  <c r="Q927" i="6"/>
  <c r="T926" i="6"/>
  <c r="Q926" i="6"/>
  <c r="T925" i="6"/>
  <c r="Q925" i="6"/>
  <c r="T924" i="6"/>
  <c r="Q924" i="6"/>
  <c r="T923" i="6"/>
  <c r="Q923" i="6"/>
  <c r="T922" i="6"/>
  <c r="Q922" i="6"/>
  <c r="T921" i="6"/>
  <c r="Q921" i="6"/>
  <c r="T920" i="6"/>
  <c r="Q920" i="6"/>
  <c r="T919" i="6"/>
  <c r="Q919" i="6"/>
  <c r="T918" i="6"/>
  <c r="Q918" i="6"/>
  <c r="T917" i="6"/>
  <c r="Q917" i="6"/>
  <c r="T916" i="6"/>
  <c r="Q916" i="6"/>
  <c r="T915" i="6"/>
  <c r="Q915" i="6"/>
  <c r="T914" i="6"/>
  <c r="Q914" i="6"/>
  <c r="T913" i="6"/>
  <c r="Q913" i="6"/>
  <c r="T912" i="6"/>
  <c r="Q912" i="6"/>
  <c r="T911" i="6"/>
  <c r="Q911" i="6"/>
  <c r="T910" i="6"/>
  <c r="Q910" i="6"/>
  <c r="T909" i="6"/>
  <c r="Q909" i="6"/>
  <c r="T908" i="6"/>
  <c r="Q908" i="6"/>
  <c r="T907" i="6"/>
  <c r="Q907" i="6"/>
  <c r="T906" i="6"/>
  <c r="Q906" i="6"/>
  <c r="T905" i="6"/>
  <c r="Q905" i="6"/>
  <c r="T904" i="6"/>
  <c r="Q904" i="6"/>
  <c r="T903" i="6"/>
  <c r="Q903" i="6"/>
  <c r="T902" i="6"/>
  <c r="Q902" i="6"/>
  <c r="T901" i="6"/>
  <c r="Q901" i="6"/>
  <c r="T900" i="6"/>
  <c r="Q900" i="6"/>
  <c r="T899" i="6"/>
  <c r="Q899" i="6"/>
  <c r="T898" i="6"/>
  <c r="Q898" i="6"/>
  <c r="T897" i="6"/>
  <c r="Q897" i="6"/>
  <c r="T896" i="6"/>
  <c r="Q896" i="6"/>
  <c r="T895" i="6"/>
  <c r="Q895" i="6"/>
  <c r="T894" i="6"/>
  <c r="Q894" i="6"/>
  <c r="T893" i="6"/>
  <c r="Q893" i="6"/>
  <c r="T892" i="6"/>
  <c r="Q892" i="6"/>
  <c r="T891" i="6"/>
  <c r="Q891" i="6"/>
  <c r="T890" i="6"/>
  <c r="Q890" i="6"/>
  <c r="T889" i="6"/>
  <c r="Q889" i="6"/>
  <c r="T888" i="6"/>
  <c r="Q888" i="6"/>
  <c r="T887" i="6"/>
  <c r="Q887" i="6"/>
  <c r="T886" i="6"/>
  <c r="Q886" i="6"/>
  <c r="T885" i="6"/>
  <c r="Q885" i="6"/>
  <c r="T884" i="6"/>
  <c r="Q884" i="6"/>
  <c r="T883" i="6"/>
  <c r="Q883" i="6"/>
  <c r="T882" i="6"/>
  <c r="Q882" i="6"/>
  <c r="T881" i="6"/>
  <c r="Q881" i="6"/>
  <c r="T880" i="6"/>
  <c r="Q880" i="6"/>
  <c r="T879" i="6"/>
  <c r="Q879" i="6"/>
  <c r="T878" i="6"/>
  <c r="Q878" i="6"/>
  <c r="T877" i="6"/>
  <c r="Q877" i="6"/>
  <c r="T876" i="6"/>
  <c r="Q876" i="6"/>
  <c r="T875" i="6"/>
  <c r="Q875" i="6"/>
  <c r="T874" i="6"/>
  <c r="Q874" i="6"/>
  <c r="T873" i="6"/>
  <c r="Q873" i="6"/>
  <c r="T872" i="6"/>
  <c r="Q872" i="6"/>
  <c r="T871" i="6"/>
  <c r="Q871" i="6"/>
  <c r="T870" i="6"/>
  <c r="Q870" i="6"/>
  <c r="T869" i="6"/>
  <c r="Q869" i="6"/>
  <c r="T868" i="6"/>
  <c r="Q868" i="6"/>
  <c r="T867" i="6"/>
  <c r="Q867" i="6"/>
  <c r="T866" i="6"/>
  <c r="Q866" i="6"/>
  <c r="T865" i="6"/>
  <c r="Q865" i="6"/>
  <c r="T864" i="6"/>
  <c r="Q864" i="6"/>
  <c r="T863" i="6"/>
  <c r="Q863" i="6"/>
  <c r="T862" i="6"/>
  <c r="Q862" i="6"/>
  <c r="T861" i="6"/>
  <c r="Q861" i="6"/>
  <c r="T860" i="6"/>
  <c r="Q860" i="6"/>
  <c r="T859" i="6"/>
  <c r="Q859" i="6"/>
  <c r="T858" i="6"/>
  <c r="Q858" i="6"/>
  <c r="T857" i="6"/>
  <c r="Q857" i="6"/>
  <c r="T856" i="6"/>
  <c r="Q856" i="6"/>
  <c r="T855" i="6"/>
  <c r="Q855" i="6"/>
  <c r="T854" i="6"/>
  <c r="Q854" i="6"/>
  <c r="T853" i="6"/>
  <c r="Q853" i="6"/>
  <c r="T852" i="6"/>
  <c r="Q852" i="6"/>
  <c r="T851" i="6"/>
  <c r="Q851" i="6"/>
  <c r="T850" i="6"/>
  <c r="Q850" i="6"/>
  <c r="T849" i="6"/>
  <c r="Q849" i="6"/>
  <c r="T848" i="6"/>
  <c r="Q848" i="6"/>
  <c r="T847" i="6"/>
  <c r="Q847" i="6"/>
  <c r="T846" i="6"/>
  <c r="Q846" i="6"/>
  <c r="T845" i="6"/>
  <c r="Q845" i="6"/>
  <c r="T844" i="6"/>
  <c r="Q844" i="6"/>
  <c r="T843" i="6"/>
  <c r="Q843" i="6"/>
  <c r="T842" i="6"/>
  <c r="Q842" i="6"/>
  <c r="T841" i="6"/>
  <c r="Q841" i="6"/>
  <c r="T840" i="6"/>
  <c r="Q840" i="6"/>
  <c r="T839" i="6"/>
  <c r="Q839" i="6"/>
  <c r="T838" i="6"/>
  <c r="Q838" i="6"/>
  <c r="T837" i="6"/>
  <c r="Q837" i="6"/>
  <c r="T836" i="6"/>
  <c r="Q836" i="6"/>
  <c r="T835" i="6"/>
  <c r="Q835" i="6"/>
  <c r="T834" i="6"/>
  <c r="Q834" i="6"/>
  <c r="T833" i="6"/>
  <c r="Q833" i="6"/>
  <c r="T832" i="6"/>
  <c r="Q832" i="6"/>
  <c r="T831" i="6"/>
  <c r="Q831" i="6"/>
  <c r="T830" i="6"/>
  <c r="Q830" i="6"/>
  <c r="T829" i="6"/>
  <c r="Q829" i="6"/>
  <c r="T828" i="6"/>
  <c r="Q828" i="6"/>
  <c r="T827" i="6"/>
  <c r="Q827" i="6"/>
  <c r="T826" i="6"/>
  <c r="Q826" i="6"/>
  <c r="T825" i="6"/>
  <c r="Q825" i="6"/>
  <c r="T824" i="6"/>
  <c r="Q824" i="6"/>
  <c r="T823" i="6"/>
  <c r="Q823" i="6"/>
  <c r="T822" i="6"/>
  <c r="Q822" i="6"/>
  <c r="T821" i="6"/>
  <c r="Q821" i="6"/>
  <c r="T820" i="6"/>
  <c r="Q820" i="6"/>
  <c r="T819" i="6"/>
  <c r="Q819" i="6"/>
  <c r="T818" i="6"/>
  <c r="Q818" i="6"/>
  <c r="T817" i="6"/>
  <c r="Q817" i="6"/>
  <c r="T816" i="6"/>
  <c r="Q816" i="6"/>
  <c r="T815" i="6"/>
  <c r="Q815" i="6"/>
  <c r="T814" i="6"/>
  <c r="Q814" i="6"/>
  <c r="T813" i="6"/>
  <c r="Q813" i="6"/>
  <c r="T812" i="6"/>
  <c r="Q812" i="6"/>
  <c r="T811" i="6"/>
  <c r="Q811" i="6"/>
  <c r="T810" i="6"/>
  <c r="Q810" i="6"/>
  <c r="T809" i="6"/>
  <c r="Q809" i="6"/>
  <c r="T808" i="6"/>
  <c r="Q808" i="6"/>
  <c r="T807" i="6"/>
  <c r="Q807" i="6"/>
  <c r="T806" i="6"/>
  <c r="Q806" i="6"/>
  <c r="T805" i="6"/>
  <c r="Q805" i="6"/>
  <c r="T804" i="6"/>
  <c r="Q804" i="6"/>
  <c r="T803" i="6"/>
  <c r="Q803" i="6"/>
  <c r="T802" i="6"/>
  <c r="Q802" i="6"/>
  <c r="T801" i="6"/>
  <c r="Q801" i="6"/>
  <c r="T800" i="6"/>
  <c r="Q800" i="6"/>
  <c r="T799" i="6"/>
  <c r="Q799" i="6"/>
  <c r="T798" i="6"/>
  <c r="Q798" i="6"/>
  <c r="T797" i="6"/>
  <c r="Q797" i="6"/>
  <c r="T796" i="6"/>
  <c r="Q796" i="6"/>
  <c r="T795" i="6"/>
  <c r="Q795" i="6"/>
  <c r="T794" i="6"/>
  <c r="Q794" i="6"/>
  <c r="T793" i="6"/>
  <c r="Q793" i="6"/>
  <c r="T792" i="6"/>
  <c r="Q792" i="6"/>
  <c r="T791" i="6"/>
  <c r="Q791" i="6"/>
  <c r="T790" i="6"/>
  <c r="Q790" i="6"/>
  <c r="T789" i="6"/>
  <c r="Q789" i="6"/>
  <c r="T788" i="6"/>
  <c r="Q788" i="6"/>
  <c r="T787" i="6"/>
  <c r="Q787" i="6"/>
  <c r="T786" i="6"/>
  <c r="Q786" i="6"/>
  <c r="T785" i="6"/>
  <c r="Q785" i="6"/>
  <c r="T784" i="6"/>
  <c r="Q784" i="6"/>
  <c r="T783" i="6"/>
  <c r="Q783" i="6"/>
  <c r="T782" i="6"/>
  <c r="Q782" i="6"/>
  <c r="T781" i="6"/>
  <c r="Q781" i="6"/>
  <c r="T780" i="6"/>
  <c r="Q780" i="6"/>
  <c r="T779" i="6"/>
  <c r="Q779" i="6"/>
  <c r="T778" i="6"/>
  <c r="Q778" i="6"/>
  <c r="T777" i="6"/>
  <c r="Q777" i="6"/>
  <c r="T776" i="6"/>
  <c r="Q776" i="6"/>
  <c r="T775" i="6"/>
  <c r="Q775" i="6"/>
  <c r="T774" i="6"/>
  <c r="Q774" i="6"/>
  <c r="T773" i="6"/>
  <c r="Q773" i="6"/>
  <c r="T772" i="6"/>
  <c r="Q772" i="6"/>
  <c r="T771" i="6"/>
  <c r="Q771" i="6"/>
  <c r="T770" i="6"/>
  <c r="Q770" i="6"/>
  <c r="T769" i="6"/>
  <c r="Q769" i="6"/>
  <c r="T768" i="6"/>
  <c r="Q768" i="6"/>
  <c r="T767" i="6"/>
  <c r="Q767" i="6"/>
  <c r="T766" i="6"/>
  <c r="Q766" i="6"/>
  <c r="T765" i="6"/>
  <c r="Q765" i="6"/>
  <c r="T764" i="6"/>
  <c r="Q764" i="6"/>
  <c r="T763" i="6"/>
  <c r="Q763" i="6"/>
  <c r="T762" i="6"/>
  <c r="Q762" i="6"/>
  <c r="T761" i="6"/>
  <c r="Q761" i="6"/>
  <c r="T760" i="6"/>
  <c r="Q760" i="6"/>
  <c r="T759" i="6"/>
  <c r="Q759" i="6"/>
  <c r="T758" i="6"/>
  <c r="Q758" i="6"/>
  <c r="T757" i="6"/>
  <c r="Q757" i="6"/>
  <c r="T756" i="6"/>
  <c r="Q756" i="6"/>
  <c r="T755" i="6"/>
  <c r="Q755" i="6"/>
  <c r="T754" i="6"/>
  <c r="Q754" i="6"/>
  <c r="T753" i="6"/>
  <c r="Q753" i="6"/>
  <c r="T752" i="6"/>
  <c r="Q752" i="6"/>
  <c r="T751" i="6"/>
  <c r="Q751" i="6"/>
  <c r="T750" i="6"/>
  <c r="Q750" i="6"/>
  <c r="T749" i="6"/>
  <c r="Q749" i="6"/>
  <c r="T748" i="6"/>
  <c r="Q748" i="6"/>
  <c r="T747" i="6"/>
  <c r="Q747" i="6"/>
  <c r="T746" i="6"/>
  <c r="Q746" i="6"/>
  <c r="T745" i="6"/>
  <c r="Q745" i="6"/>
  <c r="T744" i="6"/>
  <c r="Q744" i="6"/>
  <c r="T743" i="6"/>
  <c r="Q743" i="6"/>
  <c r="T742" i="6"/>
  <c r="Q742" i="6"/>
  <c r="T741" i="6"/>
  <c r="Q741" i="6"/>
  <c r="T740" i="6"/>
  <c r="Q740" i="6"/>
  <c r="T739" i="6"/>
  <c r="Q739" i="6"/>
  <c r="T738" i="6"/>
  <c r="Q738" i="6"/>
  <c r="T737" i="6"/>
  <c r="Q737" i="6"/>
  <c r="T736" i="6"/>
  <c r="Q736" i="6"/>
  <c r="T735" i="6"/>
  <c r="Q735" i="6"/>
  <c r="T734" i="6"/>
  <c r="Q734" i="6"/>
  <c r="T733" i="6"/>
  <c r="Q733" i="6"/>
  <c r="T732" i="6"/>
  <c r="Q732" i="6"/>
  <c r="T731" i="6"/>
  <c r="Q731" i="6"/>
  <c r="T730" i="6"/>
  <c r="Q730" i="6"/>
  <c r="T729" i="6"/>
  <c r="Q729" i="6"/>
  <c r="T728" i="6"/>
  <c r="Q728" i="6"/>
  <c r="T727" i="6"/>
  <c r="Q727" i="6"/>
  <c r="T726" i="6"/>
  <c r="Q726" i="6"/>
  <c r="T725" i="6"/>
  <c r="Q725" i="6"/>
  <c r="T724" i="6"/>
  <c r="Q724" i="6"/>
  <c r="T723" i="6"/>
  <c r="Q723" i="6"/>
  <c r="T722" i="6"/>
  <c r="Q722" i="6"/>
  <c r="T721" i="6"/>
  <c r="Q721" i="6"/>
  <c r="T720" i="6"/>
  <c r="Q720" i="6"/>
  <c r="T719" i="6"/>
  <c r="Q719" i="6"/>
  <c r="T718" i="6"/>
  <c r="Q718" i="6"/>
  <c r="T717" i="6"/>
  <c r="Q717" i="6"/>
  <c r="T716" i="6"/>
  <c r="Q716" i="6"/>
  <c r="T715" i="6"/>
  <c r="Q715" i="6"/>
  <c r="T714" i="6"/>
  <c r="Q714" i="6"/>
  <c r="T713" i="6"/>
  <c r="Q713" i="6"/>
  <c r="T712" i="6"/>
  <c r="Q712" i="6"/>
  <c r="T711" i="6"/>
  <c r="Q711" i="6"/>
  <c r="T710" i="6"/>
  <c r="Q710" i="6"/>
  <c r="T709" i="6"/>
  <c r="Q709" i="6"/>
  <c r="T708" i="6"/>
  <c r="Q708" i="6"/>
  <c r="T707" i="6"/>
  <c r="Q707" i="6"/>
  <c r="T706" i="6"/>
  <c r="Q706" i="6"/>
  <c r="T705" i="6"/>
  <c r="Q705" i="6"/>
  <c r="T704" i="6"/>
  <c r="Q704" i="6"/>
  <c r="T703" i="6"/>
  <c r="Q703" i="6"/>
  <c r="T702" i="6"/>
  <c r="Q702" i="6"/>
  <c r="T701" i="6"/>
  <c r="Q701" i="6"/>
  <c r="T700" i="6"/>
  <c r="Q700" i="6"/>
  <c r="T699" i="6"/>
  <c r="Q699" i="6"/>
  <c r="T698" i="6"/>
  <c r="Q698" i="6"/>
  <c r="T697" i="6"/>
  <c r="Q697" i="6"/>
  <c r="T696" i="6"/>
  <c r="Q696" i="6"/>
  <c r="T695" i="6"/>
  <c r="Q695" i="6"/>
  <c r="T694" i="6"/>
  <c r="Q694" i="6"/>
  <c r="T693" i="6"/>
  <c r="Q693" i="6"/>
  <c r="T692" i="6"/>
  <c r="Q692" i="6"/>
  <c r="T691" i="6"/>
  <c r="Q691" i="6"/>
  <c r="T690" i="6"/>
  <c r="Q690" i="6"/>
  <c r="T689" i="6"/>
  <c r="Q689" i="6"/>
  <c r="T688" i="6"/>
  <c r="Q688" i="6"/>
  <c r="T687" i="6"/>
  <c r="Q687" i="6"/>
  <c r="T686" i="6"/>
  <c r="Q686" i="6"/>
  <c r="T685" i="6"/>
  <c r="Q685" i="6"/>
  <c r="T684" i="6"/>
  <c r="Q684" i="6"/>
  <c r="T683" i="6"/>
  <c r="Q683" i="6"/>
  <c r="T682" i="6"/>
  <c r="Q682" i="6"/>
  <c r="T681" i="6"/>
  <c r="Q681" i="6"/>
  <c r="T680" i="6"/>
  <c r="Q680" i="6"/>
  <c r="T679" i="6"/>
  <c r="Q679" i="6"/>
  <c r="T678" i="6"/>
  <c r="Q678" i="6"/>
  <c r="T677" i="6"/>
  <c r="Q677" i="6"/>
  <c r="T676" i="6"/>
  <c r="Q676" i="6"/>
  <c r="T675" i="6"/>
  <c r="Q675" i="6"/>
  <c r="T674" i="6"/>
  <c r="Q674" i="6"/>
  <c r="T673" i="6"/>
  <c r="Q673" i="6"/>
  <c r="T672" i="6"/>
  <c r="Q672" i="6"/>
  <c r="T671" i="6"/>
  <c r="Q671" i="6"/>
  <c r="T670" i="6"/>
  <c r="Q670" i="6"/>
  <c r="T669" i="6"/>
  <c r="Q669" i="6"/>
  <c r="T668" i="6"/>
  <c r="Q668" i="6"/>
  <c r="T667" i="6"/>
  <c r="Q667" i="6"/>
  <c r="T666" i="6"/>
  <c r="Q666" i="6"/>
  <c r="T665" i="6"/>
  <c r="Q665" i="6"/>
  <c r="T664" i="6"/>
  <c r="Q664" i="6"/>
  <c r="T663" i="6"/>
  <c r="Q663" i="6"/>
  <c r="T662" i="6"/>
  <c r="Q662" i="6"/>
  <c r="T661" i="6"/>
  <c r="Q661" i="6"/>
  <c r="T660" i="6"/>
  <c r="Q660" i="6"/>
  <c r="T659" i="6"/>
  <c r="Q659" i="6"/>
  <c r="T658" i="6"/>
  <c r="Q658" i="6"/>
  <c r="T657" i="6"/>
  <c r="Q657" i="6"/>
  <c r="T656" i="6"/>
  <c r="Q656" i="6"/>
  <c r="T655" i="6"/>
  <c r="Q655" i="6"/>
  <c r="T654" i="6"/>
  <c r="Q654" i="6"/>
  <c r="T653" i="6"/>
  <c r="Q653" i="6"/>
  <c r="T652" i="6"/>
  <c r="Q652" i="6"/>
  <c r="T651" i="6"/>
  <c r="Q651" i="6"/>
  <c r="T650" i="6"/>
  <c r="Q650" i="6"/>
  <c r="T649" i="6"/>
  <c r="Q649" i="6"/>
  <c r="T648" i="6"/>
  <c r="Q648" i="6"/>
  <c r="T647" i="6"/>
  <c r="Q647" i="6"/>
  <c r="T646" i="6"/>
  <c r="Q646" i="6"/>
  <c r="T645" i="6"/>
  <c r="Q645" i="6"/>
  <c r="T644" i="6"/>
  <c r="Q644" i="6"/>
  <c r="T643" i="6"/>
  <c r="Q643" i="6"/>
  <c r="T642" i="6"/>
  <c r="Q642" i="6"/>
  <c r="T641" i="6"/>
  <c r="Q641" i="6"/>
  <c r="T640" i="6"/>
  <c r="Q640" i="6"/>
  <c r="T639" i="6"/>
  <c r="Q639" i="6"/>
  <c r="T638" i="6"/>
  <c r="Q638" i="6"/>
  <c r="T637" i="6"/>
  <c r="Q637" i="6"/>
  <c r="T636" i="6"/>
  <c r="Q636" i="6"/>
  <c r="T635" i="6"/>
  <c r="Q635" i="6"/>
  <c r="T634" i="6"/>
  <c r="Q634" i="6"/>
  <c r="T633" i="6"/>
  <c r="Q633" i="6"/>
  <c r="T632" i="6"/>
  <c r="Q632" i="6"/>
  <c r="T631" i="6"/>
  <c r="Q631" i="6"/>
  <c r="T630" i="6"/>
  <c r="Q630" i="6"/>
  <c r="T629" i="6"/>
  <c r="Q629" i="6"/>
  <c r="T628" i="6"/>
  <c r="Q628" i="6"/>
  <c r="T627" i="6"/>
  <c r="Q627" i="6"/>
  <c r="T626" i="6"/>
  <c r="Q626" i="6"/>
  <c r="T625" i="6"/>
  <c r="Q625" i="6"/>
  <c r="T624" i="6"/>
  <c r="Q624" i="6"/>
  <c r="T623" i="6"/>
  <c r="Q623" i="6"/>
  <c r="T622" i="6"/>
  <c r="Q622" i="6"/>
  <c r="T621" i="6"/>
  <c r="Q621" i="6"/>
  <c r="T620" i="6"/>
  <c r="Q620" i="6"/>
  <c r="T619" i="6"/>
  <c r="Q619" i="6"/>
  <c r="T618" i="6"/>
  <c r="Q618" i="6"/>
  <c r="T617" i="6"/>
  <c r="Q617" i="6"/>
  <c r="T616" i="6"/>
  <c r="Q616" i="6"/>
  <c r="T615" i="6"/>
  <c r="Q615" i="6"/>
  <c r="T614" i="6"/>
  <c r="Q614" i="6"/>
  <c r="T613" i="6"/>
  <c r="Q613" i="6"/>
  <c r="T612" i="6"/>
  <c r="Q612" i="6"/>
  <c r="T611" i="6"/>
  <c r="Q611" i="6"/>
  <c r="T610" i="6"/>
  <c r="Q610" i="6"/>
  <c r="T609" i="6"/>
  <c r="Q609" i="6"/>
  <c r="T608" i="6"/>
  <c r="Q608" i="6"/>
  <c r="T607" i="6"/>
  <c r="Q607" i="6"/>
  <c r="T606" i="6"/>
  <c r="Q606" i="6"/>
  <c r="T605" i="6"/>
  <c r="Q605" i="6"/>
  <c r="T604" i="6"/>
  <c r="Q604" i="6"/>
  <c r="T603" i="6"/>
  <c r="Q603" i="6"/>
  <c r="T602" i="6"/>
  <c r="Q602" i="6"/>
  <c r="T601" i="6"/>
  <c r="Q601" i="6"/>
  <c r="T600" i="6"/>
  <c r="Q600" i="6"/>
  <c r="T599" i="6"/>
  <c r="Q599" i="6"/>
  <c r="T598" i="6"/>
  <c r="Q598" i="6"/>
  <c r="T597" i="6"/>
  <c r="Q597" i="6"/>
  <c r="T596" i="6"/>
  <c r="Q596" i="6"/>
  <c r="T595" i="6"/>
  <c r="Q595" i="6"/>
  <c r="T594" i="6"/>
  <c r="Q594" i="6"/>
  <c r="T593" i="6"/>
  <c r="Q593" i="6"/>
  <c r="T592" i="6"/>
  <c r="Q592" i="6"/>
  <c r="T591" i="6"/>
  <c r="Q591" i="6"/>
  <c r="T590" i="6"/>
  <c r="Q590" i="6"/>
  <c r="T589" i="6"/>
  <c r="Q589" i="6"/>
  <c r="T588" i="6"/>
  <c r="Q588" i="6"/>
  <c r="T587" i="6"/>
  <c r="Q587" i="6"/>
  <c r="T586" i="6"/>
  <c r="Q586" i="6"/>
  <c r="T585" i="6"/>
  <c r="Q585" i="6"/>
  <c r="T584" i="6"/>
  <c r="Q584" i="6"/>
  <c r="T583" i="6"/>
  <c r="Q583" i="6"/>
  <c r="T582" i="6"/>
  <c r="Q582" i="6"/>
  <c r="T581" i="6"/>
  <c r="Q581" i="6"/>
  <c r="T580" i="6"/>
  <c r="Q580" i="6"/>
  <c r="T579" i="6"/>
  <c r="Q579" i="6"/>
  <c r="T578" i="6"/>
  <c r="Q578" i="6"/>
  <c r="T577" i="6"/>
  <c r="Q577" i="6"/>
  <c r="T576" i="6"/>
  <c r="Q576" i="6"/>
  <c r="T575" i="6"/>
  <c r="Q575" i="6"/>
  <c r="T574" i="6"/>
  <c r="Q574" i="6"/>
  <c r="T573" i="6"/>
  <c r="Q573" i="6"/>
  <c r="T572" i="6"/>
  <c r="Q572" i="6"/>
  <c r="T571" i="6"/>
  <c r="Q571" i="6"/>
  <c r="T570" i="6"/>
  <c r="Q570" i="6"/>
  <c r="T569" i="6"/>
  <c r="Q569" i="6"/>
  <c r="T568" i="6"/>
  <c r="Q568" i="6"/>
  <c r="T567" i="6"/>
  <c r="Q567" i="6"/>
  <c r="T566" i="6"/>
  <c r="Q566" i="6"/>
  <c r="T565" i="6"/>
  <c r="Q565" i="6"/>
  <c r="T564" i="6"/>
  <c r="Q564" i="6"/>
  <c r="T563" i="6"/>
  <c r="Q563" i="6"/>
  <c r="T562" i="6"/>
  <c r="Q562" i="6"/>
  <c r="T561" i="6"/>
  <c r="Q561" i="6"/>
  <c r="T560" i="6"/>
  <c r="Q560" i="6"/>
  <c r="T559" i="6"/>
  <c r="Q559" i="6"/>
  <c r="T558" i="6"/>
  <c r="Q558" i="6"/>
  <c r="T557" i="6"/>
  <c r="Q557" i="6"/>
  <c r="T556" i="6"/>
  <c r="Q556" i="6"/>
  <c r="T555" i="6"/>
  <c r="Q555" i="6"/>
  <c r="T554" i="6"/>
  <c r="Q554" i="6"/>
  <c r="T553" i="6"/>
  <c r="Q553" i="6"/>
  <c r="T552" i="6"/>
  <c r="Q552" i="6"/>
  <c r="T551" i="6"/>
  <c r="Q551" i="6"/>
  <c r="T550" i="6"/>
  <c r="Q550" i="6"/>
  <c r="T549" i="6"/>
  <c r="Q549" i="6"/>
  <c r="T548" i="6"/>
  <c r="Q548" i="6"/>
  <c r="T547" i="6"/>
  <c r="Q547" i="6"/>
  <c r="T546" i="6"/>
  <c r="Q546" i="6"/>
  <c r="T545" i="6"/>
  <c r="Q545" i="6"/>
  <c r="T544" i="6"/>
  <c r="Q544" i="6"/>
  <c r="T543" i="6"/>
  <c r="Q543" i="6"/>
  <c r="T542" i="6"/>
  <c r="Q542" i="6"/>
  <c r="T541" i="6"/>
  <c r="Q541" i="6"/>
  <c r="T540" i="6"/>
  <c r="Q540" i="6"/>
  <c r="T539" i="6"/>
  <c r="Q539" i="6"/>
  <c r="T538" i="6"/>
  <c r="Q538" i="6"/>
  <c r="T537" i="6"/>
  <c r="Q537" i="6"/>
  <c r="T536" i="6"/>
  <c r="Q536" i="6"/>
  <c r="T535" i="6"/>
  <c r="Q535" i="6"/>
  <c r="T534" i="6"/>
  <c r="Q534" i="6"/>
  <c r="T533" i="6"/>
  <c r="Q533" i="6"/>
  <c r="T532" i="6"/>
  <c r="Q532" i="6"/>
  <c r="T531" i="6"/>
  <c r="Q531" i="6"/>
  <c r="T530" i="6"/>
  <c r="Q530" i="6"/>
  <c r="T529" i="6"/>
  <c r="Q529" i="6"/>
  <c r="T528" i="6"/>
  <c r="Q528" i="6"/>
  <c r="T527" i="6"/>
  <c r="Q527" i="6"/>
  <c r="T526" i="6"/>
  <c r="Q526" i="6"/>
  <c r="T525" i="6"/>
  <c r="Q525" i="6"/>
  <c r="T524" i="6"/>
  <c r="Q524" i="6"/>
  <c r="T523" i="6"/>
  <c r="Q523" i="6"/>
  <c r="T522" i="6"/>
  <c r="Q522" i="6"/>
  <c r="T521" i="6"/>
  <c r="Q521" i="6"/>
  <c r="T520" i="6"/>
  <c r="Q520" i="6"/>
  <c r="T519" i="6"/>
  <c r="Q519" i="6"/>
  <c r="T518" i="6"/>
  <c r="Q518" i="6"/>
  <c r="T517" i="6"/>
  <c r="Q517" i="6"/>
  <c r="T516" i="6"/>
  <c r="Q516" i="6"/>
  <c r="T515" i="6"/>
  <c r="Q515" i="6"/>
  <c r="T514" i="6"/>
  <c r="Q514" i="6"/>
  <c r="T513" i="6"/>
  <c r="Q513" i="6"/>
  <c r="T512" i="6"/>
  <c r="Q512" i="6"/>
  <c r="T511" i="6"/>
  <c r="Q511" i="6"/>
  <c r="T510" i="6"/>
  <c r="Q510" i="6"/>
  <c r="T509" i="6"/>
  <c r="Q509" i="6"/>
  <c r="T508" i="6"/>
  <c r="Q508" i="6"/>
  <c r="T507" i="6"/>
  <c r="Q507" i="6"/>
  <c r="T506" i="6"/>
  <c r="Q506" i="6"/>
  <c r="T505" i="6"/>
  <c r="Q505" i="6"/>
  <c r="T504" i="6"/>
  <c r="Q504" i="6"/>
  <c r="T503" i="6"/>
  <c r="Q503" i="6"/>
  <c r="T502" i="6"/>
  <c r="Q502" i="6"/>
  <c r="T501" i="6"/>
  <c r="Q501" i="6"/>
  <c r="T500" i="6"/>
  <c r="Q500" i="6"/>
  <c r="T499" i="6"/>
  <c r="Q499" i="6"/>
  <c r="T498" i="6"/>
  <c r="Q498" i="6"/>
  <c r="T497" i="6"/>
  <c r="Q497" i="6"/>
  <c r="T496" i="6"/>
  <c r="Q496" i="6"/>
  <c r="T495" i="6"/>
  <c r="Q495" i="6"/>
  <c r="T494" i="6"/>
  <c r="Q494" i="6"/>
  <c r="T493" i="6"/>
  <c r="Q493" i="6"/>
  <c r="T492" i="6"/>
  <c r="Q492" i="6"/>
  <c r="T491" i="6"/>
  <c r="Q491" i="6"/>
  <c r="T490" i="6"/>
  <c r="Q490" i="6"/>
  <c r="T489" i="6"/>
  <c r="Q489" i="6"/>
  <c r="T488" i="6"/>
  <c r="Q488" i="6"/>
  <c r="T487" i="6"/>
  <c r="Q487" i="6"/>
  <c r="T486" i="6"/>
  <c r="Q486" i="6"/>
  <c r="T485" i="6"/>
  <c r="Q485" i="6"/>
  <c r="T484" i="6"/>
  <c r="Q484" i="6"/>
  <c r="T483" i="6"/>
  <c r="Q483" i="6"/>
  <c r="T482" i="6"/>
  <c r="Q482" i="6"/>
  <c r="T481" i="6"/>
  <c r="Q481" i="6"/>
  <c r="T480" i="6"/>
  <c r="Q480" i="6"/>
  <c r="T479" i="6"/>
  <c r="Q479" i="6"/>
  <c r="T478" i="6"/>
  <c r="Q478" i="6"/>
  <c r="T477" i="6"/>
  <c r="Q477" i="6"/>
  <c r="T476" i="6"/>
  <c r="Q476" i="6"/>
  <c r="T475" i="6"/>
  <c r="Q475" i="6"/>
  <c r="T474" i="6"/>
  <c r="Q474" i="6"/>
  <c r="T473" i="6"/>
  <c r="Q473" i="6"/>
  <c r="T472" i="6"/>
  <c r="Q472" i="6"/>
  <c r="T471" i="6"/>
  <c r="Q471" i="6"/>
  <c r="T470" i="6"/>
  <c r="Q470" i="6"/>
  <c r="T469" i="6"/>
  <c r="Q469" i="6"/>
  <c r="T468" i="6"/>
  <c r="Q468" i="6"/>
  <c r="T467" i="6"/>
  <c r="Q467" i="6"/>
  <c r="T466" i="6"/>
  <c r="Q466" i="6"/>
  <c r="T465" i="6"/>
  <c r="Q465" i="6"/>
  <c r="T464" i="6"/>
  <c r="Q464" i="6"/>
  <c r="T463" i="6"/>
  <c r="Q463" i="6"/>
  <c r="T462" i="6"/>
  <c r="Q462" i="6"/>
  <c r="T461" i="6"/>
  <c r="Q461" i="6"/>
  <c r="T460" i="6"/>
  <c r="Q460" i="6"/>
  <c r="T459" i="6"/>
  <c r="Q459" i="6"/>
  <c r="T458" i="6"/>
  <c r="Q458" i="6"/>
  <c r="T457" i="6"/>
  <c r="Q457" i="6"/>
  <c r="T456" i="6"/>
  <c r="Q456" i="6"/>
  <c r="T455" i="6"/>
  <c r="Q455" i="6"/>
  <c r="T454" i="6"/>
  <c r="Q454" i="6"/>
  <c r="T453" i="6"/>
  <c r="Q453" i="6"/>
  <c r="T452" i="6"/>
  <c r="Q452" i="6"/>
  <c r="T451" i="6"/>
  <c r="Q451" i="6"/>
  <c r="T450" i="6"/>
  <c r="Q450" i="6"/>
  <c r="T449" i="6"/>
  <c r="Q449" i="6"/>
  <c r="T448" i="6"/>
  <c r="Q448" i="6"/>
  <c r="T447" i="6"/>
  <c r="Q447" i="6"/>
  <c r="T446" i="6"/>
  <c r="Q446" i="6"/>
  <c r="T445" i="6"/>
  <c r="Q445" i="6"/>
  <c r="T444" i="6"/>
  <c r="Q444" i="6"/>
  <c r="T443" i="6"/>
  <c r="Q443" i="6"/>
  <c r="T442" i="6"/>
  <c r="Q442" i="6"/>
  <c r="T441" i="6"/>
  <c r="Q441" i="6"/>
  <c r="T440" i="6"/>
  <c r="Q440" i="6"/>
  <c r="T439" i="6"/>
  <c r="Q439" i="6"/>
  <c r="T438" i="6"/>
  <c r="Q438" i="6"/>
  <c r="T437" i="6"/>
  <c r="Q437" i="6"/>
  <c r="T436" i="6"/>
  <c r="Q436" i="6"/>
  <c r="T435" i="6"/>
  <c r="Q435" i="6"/>
  <c r="T434" i="6"/>
  <c r="Q434" i="6"/>
  <c r="T433" i="6"/>
  <c r="Q433" i="6"/>
  <c r="T432" i="6"/>
  <c r="Q432" i="6"/>
  <c r="T431" i="6"/>
  <c r="Q431" i="6"/>
  <c r="T430" i="6"/>
  <c r="Q430" i="6"/>
  <c r="T429" i="6"/>
  <c r="Q429" i="6"/>
  <c r="T428" i="6"/>
  <c r="Q428" i="6"/>
  <c r="T427" i="6"/>
  <c r="Q427" i="6"/>
  <c r="T426" i="6"/>
  <c r="Q426" i="6"/>
  <c r="T425" i="6"/>
  <c r="Q425" i="6"/>
  <c r="T424" i="6"/>
  <c r="Q424" i="6"/>
  <c r="T423" i="6"/>
  <c r="Q423" i="6"/>
  <c r="T422" i="6"/>
  <c r="Q422" i="6"/>
  <c r="T421" i="6"/>
  <c r="Q421" i="6"/>
  <c r="T420" i="6"/>
  <c r="Q420" i="6"/>
  <c r="T419" i="6"/>
  <c r="Q419" i="6"/>
  <c r="T418" i="6"/>
  <c r="Q418" i="6"/>
  <c r="T417" i="6"/>
  <c r="Q417" i="6"/>
  <c r="T416" i="6"/>
  <c r="Q416" i="6"/>
  <c r="T415" i="6"/>
  <c r="Q415" i="6"/>
  <c r="T414" i="6"/>
  <c r="Q414" i="6"/>
  <c r="T413" i="6"/>
  <c r="Q413" i="6"/>
  <c r="T412" i="6"/>
  <c r="Q412" i="6"/>
  <c r="T411" i="6"/>
  <c r="Q411" i="6"/>
  <c r="T410" i="6"/>
  <c r="Q410" i="6"/>
  <c r="T409" i="6"/>
  <c r="Q409" i="6"/>
  <c r="T408" i="6"/>
  <c r="Q408" i="6"/>
  <c r="T407" i="6"/>
  <c r="Q407" i="6"/>
  <c r="T406" i="6"/>
  <c r="Q406" i="6"/>
  <c r="T405" i="6"/>
  <c r="Q405" i="6"/>
  <c r="T404" i="6"/>
  <c r="Q404" i="6"/>
  <c r="T403" i="6"/>
  <c r="Q403" i="6"/>
  <c r="T402" i="6"/>
  <c r="Q402" i="6"/>
  <c r="T401" i="6"/>
  <c r="Q401" i="6"/>
  <c r="T400" i="6"/>
  <c r="Q400" i="6"/>
  <c r="T399" i="6"/>
  <c r="Q399" i="6"/>
  <c r="T398" i="6"/>
  <c r="Q398" i="6"/>
  <c r="T397" i="6"/>
  <c r="Q397" i="6"/>
  <c r="T396" i="6"/>
  <c r="Q396" i="6"/>
  <c r="T395" i="6"/>
  <c r="Q395" i="6"/>
  <c r="T394" i="6"/>
  <c r="Q394" i="6"/>
  <c r="T393" i="6"/>
  <c r="Q393" i="6"/>
  <c r="T392" i="6"/>
  <c r="Q392" i="6"/>
  <c r="T391" i="6"/>
  <c r="Q391" i="6"/>
  <c r="T390" i="6"/>
  <c r="Q390" i="6"/>
  <c r="T389" i="6"/>
  <c r="Q389" i="6"/>
  <c r="T388" i="6"/>
  <c r="Q388" i="6"/>
  <c r="T387" i="6"/>
  <c r="Q387" i="6"/>
  <c r="T386" i="6"/>
  <c r="Q386" i="6"/>
  <c r="T385" i="6"/>
  <c r="Q385" i="6"/>
  <c r="T384" i="6"/>
  <c r="Q384" i="6"/>
  <c r="T383" i="6"/>
  <c r="Q383" i="6"/>
  <c r="T382" i="6"/>
  <c r="Q382" i="6"/>
  <c r="T381" i="6"/>
  <c r="Q381" i="6"/>
  <c r="T380" i="6"/>
  <c r="Q380" i="6"/>
  <c r="T379" i="6"/>
  <c r="Q379" i="6"/>
  <c r="T378" i="6"/>
  <c r="Q378" i="6"/>
  <c r="T377" i="6"/>
  <c r="Q377" i="6"/>
  <c r="T376" i="6"/>
  <c r="Q376" i="6"/>
  <c r="T375" i="6"/>
  <c r="Q375" i="6"/>
  <c r="T374" i="6"/>
  <c r="Q374" i="6"/>
  <c r="T373" i="6"/>
  <c r="Q373" i="6"/>
  <c r="T372" i="6"/>
  <c r="Q372" i="6"/>
  <c r="T371" i="6"/>
  <c r="Q371" i="6"/>
  <c r="T370" i="6"/>
  <c r="Q370" i="6"/>
  <c r="T369" i="6"/>
  <c r="Q369" i="6"/>
  <c r="T368" i="6"/>
  <c r="Q368" i="6"/>
  <c r="T367" i="6"/>
  <c r="Q367" i="6"/>
  <c r="T366" i="6"/>
  <c r="Q366" i="6"/>
  <c r="T365" i="6"/>
  <c r="Q365" i="6"/>
  <c r="T364" i="6"/>
  <c r="Q364" i="6"/>
  <c r="T363" i="6"/>
  <c r="Q363" i="6"/>
  <c r="T362" i="6"/>
  <c r="Q362" i="6"/>
  <c r="T361" i="6"/>
  <c r="Q361" i="6"/>
  <c r="T360" i="6"/>
  <c r="Q360" i="6"/>
  <c r="T359" i="6"/>
  <c r="Q359" i="6"/>
  <c r="T358" i="6"/>
  <c r="Q358" i="6"/>
  <c r="T357" i="6"/>
  <c r="Q357" i="6"/>
  <c r="T356" i="6"/>
  <c r="Q356" i="6"/>
  <c r="T355" i="6"/>
  <c r="Q355" i="6"/>
  <c r="T354" i="6"/>
  <c r="Q354" i="6"/>
  <c r="T353" i="6"/>
  <c r="Q353" i="6"/>
  <c r="T352" i="6"/>
  <c r="Q352" i="6"/>
  <c r="T351" i="6"/>
  <c r="Q351" i="6"/>
  <c r="T350" i="6"/>
  <c r="Q350" i="6"/>
  <c r="T349" i="6"/>
  <c r="Q349" i="6"/>
  <c r="T348" i="6"/>
  <c r="Q348" i="6"/>
  <c r="T347" i="6"/>
  <c r="Q347" i="6"/>
  <c r="T346" i="6"/>
  <c r="Q346" i="6"/>
  <c r="T345" i="6"/>
  <c r="Q345" i="6"/>
  <c r="T344" i="6"/>
  <c r="Q344" i="6"/>
  <c r="T343" i="6"/>
  <c r="Q343" i="6"/>
  <c r="T342" i="6"/>
  <c r="Q342" i="6"/>
  <c r="T341" i="6"/>
  <c r="Q341" i="6"/>
  <c r="T340" i="6"/>
  <c r="Q340" i="6"/>
  <c r="T339" i="6"/>
  <c r="Q339" i="6"/>
  <c r="T338" i="6"/>
  <c r="Q338" i="6"/>
  <c r="T337" i="6"/>
  <c r="Q337" i="6"/>
  <c r="T336" i="6"/>
  <c r="Q336" i="6"/>
  <c r="T335" i="6"/>
  <c r="Q335" i="6"/>
  <c r="T334" i="6"/>
  <c r="Q334" i="6"/>
  <c r="T333" i="6"/>
  <c r="Q333" i="6"/>
  <c r="T332" i="6"/>
  <c r="Q332" i="6"/>
  <c r="T331" i="6"/>
  <c r="Q331" i="6"/>
  <c r="T330" i="6"/>
  <c r="Q330" i="6"/>
  <c r="T329" i="6"/>
  <c r="Q329" i="6"/>
  <c r="T328" i="6"/>
  <c r="Q328" i="6"/>
  <c r="T327" i="6"/>
  <c r="Q327" i="6"/>
  <c r="T326" i="6"/>
  <c r="Q326" i="6"/>
  <c r="T325" i="6"/>
  <c r="Q325" i="6"/>
  <c r="T324" i="6"/>
  <c r="Q324" i="6"/>
  <c r="T323" i="6"/>
  <c r="Q323" i="6"/>
  <c r="T322" i="6"/>
  <c r="Q322" i="6"/>
  <c r="T321" i="6"/>
  <c r="Q321" i="6"/>
  <c r="T320" i="6"/>
  <c r="Q320" i="6"/>
  <c r="T319" i="6"/>
  <c r="Q319" i="6"/>
  <c r="T318" i="6"/>
  <c r="Q318" i="6"/>
  <c r="T317" i="6"/>
  <c r="Q317" i="6"/>
  <c r="T316" i="6"/>
  <c r="Q316" i="6"/>
  <c r="T315" i="6"/>
  <c r="Q315" i="6"/>
  <c r="T314" i="6"/>
  <c r="Q314" i="6"/>
  <c r="T313" i="6"/>
  <c r="Q313" i="6"/>
  <c r="T312" i="6"/>
  <c r="Q312" i="6"/>
  <c r="T311" i="6"/>
  <c r="Q311" i="6"/>
  <c r="T310" i="6"/>
  <c r="Q310" i="6"/>
  <c r="T309" i="6"/>
  <c r="Q309" i="6"/>
  <c r="T308" i="6"/>
  <c r="Q308" i="6"/>
  <c r="T307" i="6"/>
  <c r="Q307" i="6"/>
  <c r="T306" i="6"/>
  <c r="Q306" i="6"/>
  <c r="T305" i="6"/>
  <c r="Q305" i="6"/>
  <c r="T304" i="6"/>
  <c r="Q304" i="6"/>
  <c r="T303" i="6"/>
  <c r="Q303" i="6"/>
  <c r="T302" i="6"/>
  <c r="Q302" i="6"/>
  <c r="T301" i="6"/>
  <c r="Q301" i="6"/>
  <c r="T300" i="6"/>
  <c r="Q300" i="6"/>
  <c r="T299" i="6"/>
  <c r="Q299" i="6"/>
  <c r="T298" i="6"/>
  <c r="Q298" i="6"/>
  <c r="T297" i="6"/>
  <c r="Q297" i="6"/>
  <c r="T296" i="6"/>
  <c r="Q296" i="6"/>
  <c r="T295" i="6"/>
  <c r="Q295" i="6"/>
  <c r="T294" i="6"/>
  <c r="Q294" i="6"/>
  <c r="T293" i="6"/>
  <c r="Q293" i="6"/>
  <c r="T292" i="6"/>
  <c r="Q292" i="6"/>
  <c r="T291" i="6"/>
  <c r="Q291" i="6"/>
  <c r="T290" i="6"/>
  <c r="Q290" i="6"/>
  <c r="T289" i="6"/>
  <c r="Q289" i="6"/>
  <c r="T288" i="6"/>
  <c r="Q288" i="6"/>
  <c r="T287" i="6"/>
  <c r="Q287" i="6"/>
  <c r="T286" i="6"/>
  <c r="Q286" i="6"/>
  <c r="T285" i="6"/>
  <c r="Q285" i="6"/>
  <c r="T284" i="6"/>
  <c r="Q284" i="6"/>
  <c r="T283" i="6"/>
  <c r="Q283" i="6"/>
  <c r="T282" i="6"/>
  <c r="Q282" i="6"/>
  <c r="T281" i="6"/>
  <c r="Q281" i="6"/>
  <c r="T280" i="6"/>
  <c r="Q280" i="6"/>
  <c r="T279" i="6"/>
  <c r="Q279" i="6"/>
  <c r="T278" i="6"/>
  <c r="Q278" i="6"/>
  <c r="T277" i="6"/>
  <c r="Q277" i="6"/>
  <c r="T276" i="6"/>
  <c r="Q276" i="6"/>
  <c r="T275" i="6"/>
  <c r="Q275" i="6"/>
  <c r="T274" i="6"/>
  <c r="Q274" i="6"/>
  <c r="T273" i="6"/>
  <c r="Q273" i="6"/>
  <c r="T272" i="6"/>
  <c r="Q272" i="6"/>
  <c r="T271" i="6"/>
  <c r="Q271" i="6"/>
  <c r="T270" i="6"/>
  <c r="Q270" i="6"/>
  <c r="T269" i="6"/>
  <c r="Q269" i="6"/>
  <c r="T268" i="6"/>
  <c r="Q268" i="6"/>
  <c r="T267" i="6"/>
  <c r="Q267" i="6"/>
  <c r="T266" i="6"/>
  <c r="Q266" i="6"/>
  <c r="T265" i="6"/>
  <c r="Q265" i="6"/>
  <c r="T264" i="6"/>
  <c r="Q264" i="6"/>
  <c r="T263" i="6"/>
  <c r="Q263" i="6"/>
  <c r="T262" i="6"/>
  <c r="Q262" i="6"/>
  <c r="T261" i="6"/>
  <c r="Q261" i="6"/>
  <c r="T260" i="6"/>
  <c r="Q260" i="6"/>
  <c r="T259" i="6"/>
  <c r="Q259" i="6"/>
  <c r="T258" i="6"/>
  <c r="Q258" i="6"/>
  <c r="T257" i="6"/>
  <c r="Q257" i="6"/>
  <c r="T256" i="6"/>
  <c r="Q256" i="6"/>
  <c r="T255" i="6"/>
  <c r="Q255" i="6"/>
  <c r="T254" i="6"/>
  <c r="Q254" i="6"/>
  <c r="T253" i="6"/>
  <c r="Q253" i="6"/>
  <c r="T252" i="6"/>
  <c r="Q252" i="6"/>
  <c r="T251" i="6"/>
  <c r="Q251" i="6"/>
  <c r="T250" i="6"/>
  <c r="Q250" i="6"/>
  <c r="T249" i="6"/>
  <c r="Q249" i="6"/>
  <c r="T248" i="6"/>
  <c r="Q248" i="6"/>
  <c r="T247" i="6"/>
  <c r="Q247" i="6"/>
  <c r="T246" i="6"/>
  <c r="Q246" i="6"/>
  <c r="T245" i="6"/>
  <c r="Q245" i="6"/>
  <c r="T244" i="6"/>
  <c r="Q244" i="6"/>
  <c r="T243" i="6"/>
  <c r="Q243" i="6"/>
  <c r="T242" i="6"/>
  <c r="Q242" i="6"/>
  <c r="T241" i="6"/>
  <c r="Q241" i="6"/>
  <c r="T240" i="6"/>
  <c r="Q240" i="6"/>
  <c r="T239" i="6"/>
  <c r="Q239" i="6"/>
  <c r="T238" i="6"/>
  <c r="Q238" i="6"/>
  <c r="T237" i="6"/>
  <c r="Q237" i="6"/>
  <c r="T236" i="6"/>
  <c r="Q236" i="6"/>
  <c r="T235" i="6"/>
  <c r="Q235" i="6"/>
  <c r="T234" i="6"/>
  <c r="Q234" i="6"/>
  <c r="T233" i="6"/>
  <c r="Q233" i="6"/>
  <c r="T232" i="6"/>
  <c r="Q232" i="6"/>
  <c r="T231" i="6"/>
  <c r="Q231" i="6"/>
  <c r="T230" i="6"/>
  <c r="Q230" i="6"/>
  <c r="T229" i="6"/>
  <c r="Q229" i="6"/>
  <c r="T228" i="6"/>
  <c r="Q228" i="6"/>
  <c r="T227" i="6"/>
  <c r="Q227" i="6"/>
  <c r="T226" i="6"/>
  <c r="Q226" i="6"/>
  <c r="T225" i="6"/>
  <c r="Q225" i="6"/>
  <c r="T224" i="6"/>
  <c r="Q224" i="6"/>
  <c r="T223" i="6"/>
  <c r="Q223" i="6"/>
  <c r="T222" i="6"/>
  <c r="Q222" i="6"/>
  <c r="T221" i="6"/>
  <c r="Q221" i="6"/>
  <c r="T220" i="6"/>
  <c r="Q220" i="6"/>
  <c r="T219" i="6"/>
  <c r="Q219" i="6"/>
  <c r="T218" i="6"/>
  <c r="Q218" i="6"/>
  <c r="T217" i="6"/>
  <c r="Q217" i="6"/>
  <c r="T216" i="6"/>
  <c r="Q216" i="6"/>
  <c r="T215" i="6"/>
  <c r="Q215" i="6"/>
  <c r="T214" i="6"/>
  <c r="Q214" i="6"/>
  <c r="T213" i="6"/>
  <c r="Q213" i="6"/>
  <c r="T212" i="6"/>
  <c r="Q212" i="6"/>
  <c r="T211" i="6"/>
  <c r="Q211" i="6"/>
  <c r="T210" i="6"/>
  <c r="Q210" i="6"/>
  <c r="T209" i="6"/>
  <c r="Q209" i="6"/>
  <c r="T208" i="6"/>
  <c r="Q208" i="6"/>
  <c r="T207" i="6"/>
  <c r="Q207" i="6"/>
  <c r="T206" i="6"/>
  <c r="Q206" i="6"/>
  <c r="T205" i="6"/>
  <c r="Q205" i="6"/>
  <c r="T204" i="6"/>
  <c r="Q204" i="6"/>
  <c r="T203" i="6"/>
  <c r="Q203" i="6"/>
  <c r="T202" i="6"/>
  <c r="Q202" i="6"/>
  <c r="T201" i="6"/>
  <c r="Q201" i="6"/>
  <c r="T200" i="6"/>
  <c r="Q200" i="6"/>
  <c r="T199" i="6"/>
  <c r="Q199" i="6"/>
  <c r="T198" i="6"/>
  <c r="Q198" i="6"/>
  <c r="T197" i="6"/>
  <c r="Q197" i="6"/>
  <c r="T196" i="6"/>
  <c r="Q196" i="6"/>
  <c r="T195" i="6"/>
  <c r="Q195" i="6"/>
  <c r="T194" i="6"/>
  <c r="Q194" i="6"/>
  <c r="T193" i="6"/>
  <c r="Q193" i="6"/>
  <c r="T192" i="6"/>
  <c r="Q192" i="6"/>
  <c r="T191" i="6"/>
  <c r="Q191" i="6"/>
  <c r="T190" i="6"/>
  <c r="Q190" i="6"/>
  <c r="T189" i="6"/>
  <c r="Q189" i="6"/>
  <c r="T188" i="6"/>
  <c r="Q188" i="6"/>
  <c r="T187" i="6"/>
  <c r="Q187" i="6"/>
  <c r="T186" i="6"/>
  <c r="Q186" i="6"/>
  <c r="T185" i="6"/>
  <c r="Q185" i="6"/>
  <c r="T184" i="6"/>
  <c r="Q184" i="6"/>
  <c r="T183" i="6"/>
  <c r="Q183" i="6"/>
  <c r="T182" i="6"/>
  <c r="Q182" i="6"/>
  <c r="T181" i="6"/>
  <c r="Q181" i="6"/>
  <c r="T180" i="6"/>
  <c r="Q180" i="6"/>
  <c r="T179" i="6"/>
  <c r="Q179" i="6"/>
  <c r="T178" i="6"/>
  <c r="Q178" i="6"/>
  <c r="T177" i="6"/>
  <c r="Q177" i="6"/>
  <c r="T176" i="6"/>
  <c r="Q176" i="6"/>
  <c r="T175" i="6"/>
  <c r="Q175" i="6"/>
  <c r="T174" i="6"/>
  <c r="Q174" i="6"/>
  <c r="T173" i="6"/>
  <c r="Q173" i="6"/>
  <c r="T172" i="6"/>
  <c r="Q172" i="6"/>
  <c r="T171" i="6"/>
  <c r="Q171" i="6"/>
  <c r="T170" i="6"/>
  <c r="Q170" i="6"/>
  <c r="T169" i="6"/>
  <c r="Q169" i="6"/>
  <c r="T168" i="6"/>
  <c r="Q168" i="6"/>
  <c r="T167" i="6"/>
  <c r="Q167" i="6"/>
  <c r="T166" i="6"/>
  <c r="Q166" i="6"/>
  <c r="T165" i="6"/>
  <c r="Q165" i="6"/>
  <c r="T164" i="6"/>
  <c r="Q164" i="6"/>
  <c r="T163" i="6"/>
  <c r="Q163" i="6"/>
  <c r="T162" i="6"/>
  <c r="Q162" i="6"/>
  <c r="T161" i="6"/>
  <c r="Q161" i="6"/>
  <c r="T160" i="6"/>
  <c r="Q160" i="6"/>
  <c r="T159" i="6"/>
  <c r="Q159" i="6"/>
  <c r="T158" i="6"/>
  <c r="Q158" i="6"/>
  <c r="T157" i="6"/>
  <c r="Q157" i="6"/>
  <c r="T156" i="6"/>
  <c r="Q156" i="6"/>
  <c r="T155" i="6"/>
  <c r="Q155" i="6"/>
  <c r="T154" i="6"/>
  <c r="Q154" i="6"/>
  <c r="T153" i="6"/>
  <c r="Q153" i="6"/>
  <c r="T152" i="6"/>
  <c r="Q152" i="6"/>
  <c r="T151" i="6"/>
  <c r="Q151" i="6"/>
  <c r="T150" i="6"/>
  <c r="Q150" i="6"/>
  <c r="T149" i="6"/>
  <c r="Q149" i="6"/>
  <c r="T148" i="6"/>
  <c r="Q148" i="6"/>
  <c r="T147" i="6"/>
  <c r="Q147" i="6"/>
  <c r="T146" i="6"/>
  <c r="Q146" i="6"/>
  <c r="T145" i="6"/>
  <c r="Q145" i="6"/>
  <c r="T144" i="6"/>
  <c r="Q144" i="6"/>
  <c r="T143" i="6"/>
  <c r="Q143" i="6"/>
  <c r="T142" i="6"/>
  <c r="Q142" i="6"/>
  <c r="T141" i="6"/>
  <c r="Q141" i="6"/>
  <c r="T140" i="6"/>
  <c r="Q140" i="6"/>
  <c r="T139" i="6"/>
  <c r="Q139" i="6"/>
  <c r="T138" i="6"/>
  <c r="Q138" i="6"/>
  <c r="T137" i="6"/>
  <c r="Q137" i="6"/>
  <c r="T136" i="6"/>
  <c r="Q136" i="6"/>
  <c r="T135" i="6"/>
  <c r="Q135" i="6"/>
  <c r="T134" i="6"/>
  <c r="Q134" i="6"/>
  <c r="T133" i="6"/>
  <c r="Q133" i="6"/>
  <c r="T132" i="6"/>
  <c r="Q132" i="6"/>
  <c r="T131" i="6"/>
  <c r="Q131" i="6"/>
  <c r="T130" i="6"/>
  <c r="Q130" i="6"/>
  <c r="T129" i="6"/>
  <c r="Q129" i="6"/>
  <c r="T128" i="6"/>
  <c r="Q128" i="6"/>
  <c r="T127" i="6"/>
  <c r="Q127" i="6"/>
  <c r="T126" i="6"/>
  <c r="Q126" i="6"/>
  <c r="T125" i="6"/>
  <c r="Q125" i="6"/>
  <c r="T124" i="6"/>
  <c r="Q124" i="6"/>
  <c r="T123" i="6"/>
  <c r="Q123" i="6"/>
  <c r="T122" i="6"/>
  <c r="Q122" i="6"/>
  <c r="T121" i="6"/>
  <c r="Q121" i="6"/>
  <c r="T120" i="6"/>
  <c r="Q120" i="6"/>
  <c r="T119" i="6"/>
  <c r="Q119" i="6"/>
  <c r="T118" i="6"/>
  <c r="Q118" i="6"/>
  <c r="T117" i="6"/>
  <c r="Q117" i="6"/>
  <c r="T116" i="6"/>
  <c r="Q116" i="6"/>
  <c r="T115" i="6"/>
  <c r="Q115" i="6"/>
  <c r="T114" i="6"/>
  <c r="Q114" i="6"/>
  <c r="T113" i="6"/>
  <c r="Q113" i="6"/>
  <c r="T112" i="6"/>
  <c r="Q112" i="6"/>
  <c r="T111" i="6"/>
  <c r="Q111" i="6"/>
  <c r="T110" i="6"/>
  <c r="Q110" i="6"/>
  <c r="T109" i="6"/>
  <c r="Q109" i="6"/>
  <c r="T108" i="6"/>
  <c r="Q108" i="6"/>
  <c r="T107" i="6"/>
  <c r="Q107" i="6"/>
  <c r="T106" i="6"/>
  <c r="Q106" i="6"/>
  <c r="T105" i="6"/>
  <c r="Q105" i="6"/>
  <c r="T104" i="6"/>
  <c r="Q104" i="6"/>
  <c r="T103" i="6"/>
  <c r="Q103" i="6"/>
  <c r="T102" i="6"/>
  <c r="Q102" i="6"/>
  <c r="T101" i="6"/>
  <c r="Q101" i="6"/>
  <c r="T100" i="6"/>
  <c r="Q100" i="6"/>
  <c r="T99" i="6"/>
  <c r="Q99" i="6"/>
  <c r="T98" i="6"/>
  <c r="Q98" i="6"/>
  <c r="T97" i="6"/>
  <c r="Q97" i="6"/>
  <c r="T96" i="6"/>
  <c r="Q96" i="6"/>
  <c r="T95" i="6"/>
  <c r="Q95" i="6"/>
  <c r="T94" i="6"/>
  <c r="Q94" i="6"/>
  <c r="T93" i="6"/>
  <c r="Q93" i="6"/>
  <c r="T92" i="6"/>
  <c r="Q92" i="6"/>
  <c r="T91" i="6"/>
  <c r="Q91" i="6"/>
  <c r="T90" i="6"/>
  <c r="Q90" i="6"/>
  <c r="T89" i="6"/>
  <c r="Q89" i="6"/>
  <c r="T88" i="6"/>
  <c r="Q88" i="6"/>
  <c r="T87" i="6"/>
  <c r="Q87" i="6"/>
  <c r="T86" i="6"/>
  <c r="Q86" i="6"/>
  <c r="T85" i="6"/>
  <c r="Q85" i="6"/>
  <c r="T84" i="6"/>
  <c r="Q84" i="6"/>
  <c r="T83" i="6"/>
  <c r="Q83" i="6"/>
  <c r="T82" i="6"/>
  <c r="Q82" i="6"/>
  <c r="T81" i="6"/>
  <c r="Q81" i="6"/>
  <c r="T80" i="6"/>
  <c r="Q80" i="6"/>
  <c r="T79" i="6"/>
  <c r="Q79" i="6"/>
  <c r="T78" i="6"/>
  <c r="Q78" i="6"/>
  <c r="T77" i="6"/>
  <c r="Q77" i="6"/>
  <c r="T76" i="6"/>
  <c r="Q76" i="6"/>
  <c r="T75" i="6"/>
  <c r="Q75" i="6"/>
  <c r="T74" i="6"/>
  <c r="Q74" i="6"/>
  <c r="T73" i="6"/>
  <c r="Q73" i="6"/>
  <c r="T72" i="6"/>
  <c r="Q72" i="6"/>
  <c r="T71" i="6"/>
  <c r="Q71" i="6"/>
  <c r="T70" i="6"/>
  <c r="Q70" i="6"/>
  <c r="T69" i="6"/>
  <c r="Q69" i="6"/>
  <c r="T68" i="6"/>
  <c r="Q68" i="6"/>
  <c r="T67" i="6"/>
  <c r="Q67" i="6"/>
  <c r="T66" i="6"/>
  <c r="Q66" i="6"/>
  <c r="T65" i="6"/>
  <c r="Q65" i="6"/>
  <c r="T64" i="6"/>
  <c r="Q64" i="6"/>
  <c r="T63" i="6"/>
  <c r="Q63" i="6"/>
  <c r="T62" i="6"/>
  <c r="Q62" i="6"/>
  <c r="T61" i="6"/>
  <c r="Q61" i="6"/>
  <c r="T60" i="6"/>
  <c r="Q60" i="6"/>
  <c r="T59" i="6"/>
  <c r="Q59" i="6"/>
  <c r="T58" i="6"/>
  <c r="Q58" i="6"/>
  <c r="T57" i="6"/>
  <c r="Q57" i="6"/>
  <c r="T56" i="6"/>
  <c r="Q56" i="6"/>
  <c r="T55" i="6"/>
  <c r="Q55" i="6"/>
  <c r="T54" i="6"/>
  <c r="Q54" i="6"/>
  <c r="T53" i="6"/>
  <c r="Q53" i="6"/>
  <c r="T52" i="6"/>
  <c r="Q52" i="6"/>
  <c r="T51" i="6"/>
  <c r="Q51" i="6"/>
  <c r="T50" i="6"/>
  <c r="Q50" i="6"/>
  <c r="T49" i="6"/>
  <c r="Q49" i="6"/>
  <c r="T48" i="6"/>
  <c r="Q48" i="6"/>
  <c r="T47" i="6"/>
  <c r="Q47" i="6"/>
  <c r="T46" i="6"/>
  <c r="Q46" i="6"/>
  <c r="T45" i="6"/>
  <c r="Q45" i="6"/>
  <c r="T44" i="6"/>
  <c r="Q44" i="6"/>
  <c r="T43" i="6"/>
  <c r="Q43" i="6"/>
  <c r="T42" i="6"/>
  <c r="Q42" i="6"/>
  <c r="T41" i="6"/>
  <c r="Q41" i="6"/>
  <c r="T40" i="6"/>
  <c r="Q40" i="6"/>
  <c r="T39" i="6"/>
  <c r="Q39" i="6"/>
  <c r="T38" i="6"/>
  <c r="Q38" i="6"/>
  <c r="T37" i="6"/>
  <c r="Q37" i="6"/>
  <c r="T36" i="6"/>
  <c r="Q36" i="6"/>
  <c r="T35" i="6"/>
  <c r="Q35" i="6"/>
  <c r="T34" i="6"/>
  <c r="Q34" i="6"/>
  <c r="T33" i="6"/>
  <c r="Q33" i="6"/>
  <c r="T32" i="6"/>
  <c r="Q32" i="6"/>
  <c r="T31" i="6"/>
  <c r="Q31" i="6"/>
  <c r="T30" i="6"/>
  <c r="Q30" i="6"/>
  <c r="T29" i="6"/>
  <c r="Q29" i="6"/>
  <c r="T28" i="6"/>
  <c r="Q28" i="6"/>
  <c r="T27" i="6"/>
  <c r="Q27" i="6"/>
  <c r="T26" i="6"/>
  <c r="Q26" i="6"/>
  <c r="T25" i="6"/>
  <c r="Q25" i="6"/>
  <c r="T24" i="6"/>
  <c r="Q24" i="6"/>
  <c r="T23" i="6"/>
  <c r="Q23" i="6"/>
  <c r="T22" i="6"/>
  <c r="Q22" i="6"/>
  <c r="T21" i="6"/>
  <c r="Q21" i="6"/>
  <c r="T20" i="6"/>
  <c r="Q20" i="6"/>
  <c r="T19" i="6"/>
  <c r="Q19" i="6"/>
  <c r="T18" i="6"/>
  <c r="Q18" i="6"/>
  <c r="T17" i="6"/>
  <c r="Q17" i="6"/>
  <c r="T16" i="6"/>
  <c r="Q16" i="6"/>
  <c r="T15" i="6"/>
  <c r="Q15" i="6"/>
  <c r="T14" i="6"/>
  <c r="Q14" i="6"/>
  <c r="T13" i="6"/>
  <c r="Q13" i="6"/>
  <c r="T12" i="6"/>
  <c r="Q12" i="6"/>
  <c r="T11" i="6"/>
  <c r="Q11" i="6"/>
  <c r="T10" i="6"/>
  <c r="Q10" i="6"/>
  <c r="T9" i="6"/>
  <c r="Q9" i="6"/>
  <c r="T8" i="6"/>
  <c r="Q8" i="6"/>
  <c r="T7" i="6"/>
  <c r="Q7" i="6"/>
  <c r="T6" i="6"/>
  <c r="Q6" i="6"/>
  <c r="T5" i="6"/>
  <c r="Q5" i="6"/>
  <c r="T4" i="6"/>
  <c r="Q4" i="6"/>
  <c r="T3" i="6"/>
  <c r="Q3" i="6"/>
  <c r="T2" i="6"/>
  <c r="Q2" i="6"/>
  <c r="BC212" i="2"/>
  <c r="BB212" i="2"/>
  <c r="BA212" i="2"/>
  <c r="E212" i="2"/>
  <c r="JO206" i="2"/>
  <c r="JK206" i="2"/>
  <c r="IY206" i="2"/>
  <c r="IU206" i="2"/>
  <c r="IQ206" i="2"/>
  <c r="IM206" i="2"/>
  <c r="II206" i="2"/>
  <c r="IE206" i="2"/>
  <c r="IA206" i="2"/>
  <c r="HW206" i="2"/>
  <c r="HS206" i="2"/>
  <c r="HO206" i="2"/>
  <c r="HK206" i="2"/>
  <c r="HG206" i="2"/>
  <c r="HC206" i="2"/>
  <c r="GY206" i="2"/>
  <c r="GU206" i="2"/>
  <c r="GQ206" i="2"/>
  <c r="GM206" i="2"/>
  <c r="GI206" i="2"/>
  <c r="GE206" i="2"/>
  <c r="GA206" i="2"/>
  <c r="FW206" i="2"/>
  <c r="FS206" i="2"/>
  <c r="FO206" i="2"/>
  <c r="FK206" i="2"/>
  <c r="FG206" i="2"/>
  <c r="FC206" i="2"/>
  <c r="EY206" i="2"/>
  <c r="EU206" i="2"/>
  <c r="EQ206" i="2"/>
  <c r="EM206" i="2"/>
  <c r="EI206" i="2"/>
  <c r="EE206" i="2"/>
  <c r="EA206" i="2"/>
  <c r="DW206" i="2"/>
  <c r="DS206" i="2"/>
  <c r="DO206" i="2"/>
  <c r="DK206" i="2"/>
  <c r="DH206" i="2"/>
  <c r="CY206" i="2"/>
  <c r="CV206" i="2"/>
  <c r="CS206" i="2"/>
  <c r="CP206" i="2"/>
  <c r="CM206" i="2"/>
  <c r="CJ206" i="2"/>
  <c r="CG206" i="2"/>
  <c r="CD206" i="2"/>
  <c r="CA206" i="2"/>
  <c r="BX206" i="2"/>
  <c r="BU206" i="2"/>
  <c r="BR206" i="2"/>
  <c r="BO206" i="2"/>
  <c r="BL206" i="2"/>
  <c r="BI206" i="2"/>
  <c r="BF206" i="2"/>
  <c r="AZ206" i="2"/>
  <c r="AW206" i="2"/>
  <c r="AT206" i="2"/>
  <c r="AQ206" i="2"/>
  <c r="AN206" i="2"/>
  <c r="AK206" i="2"/>
  <c r="AH206" i="2"/>
  <c r="AE206" i="2"/>
  <c r="AB206" i="2"/>
  <c r="Y206" i="2"/>
  <c r="V206" i="2"/>
  <c r="S206" i="2"/>
  <c r="JP204" i="2"/>
  <c r="JL204" i="2"/>
  <c r="JH204" i="2"/>
  <c r="JD204" i="2"/>
  <c r="IZ204" i="2"/>
  <c r="IV204" i="2"/>
  <c r="IR204" i="2"/>
  <c r="IN204" i="2"/>
  <c r="IJ204" i="2"/>
  <c r="IF204" i="2"/>
  <c r="IB204" i="2"/>
  <c r="HX204" i="2"/>
  <c r="HT204" i="2"/>
  <c r="HP204" i="2"/>
  <c r="HL204" i="2"/>
  <c r="HH204" i="2"/>
  <c r="HD204" i="2"/>
  <c r="GZ204" i="2"/>
  <c r="GV204" i="2"/>
  <c r="GR204" i="2"/>
  <c r="GN204" i="2"/>
  <c r="GJ204" i="2"/>
  <c r="GF204" i="2"/>
  <c r="GB204" i="2"/>
  <c r="FX204" i="2"/>
  <c r="FT204" i="2"/>
  <c r="FP204" i="2"/>
  <c r="FL204" i="2"/>
  <c r="FH204" i="2"/>
  <c r="FD204" i="2"/>
  <c r="EZ204" i="2"/>
  <c r="EV204" i="2"/>
  <c r="ER204" i="2"/>
  <c r="EN204" i="2"/>
  <c r="EJ204" i="2"/>
  <c r="EF204" i="2"/>
  <c r="EB204" i="2"/>
  <c r="DX204" i="2"/>
  <c r="DT204" i="2"/>
  <c r="DP204" i="2"/>
  <c r="DL204" i="2"/>
  <c r="DI204" i="2"/>
  <c r="DF204" i="2"/>
  <c r="DC204" i="2"/>
  <c r="CZ204" i="2"/>
  <c r="CW204" i="2"/>
  <c r="CT204" i="2"/>
  <c r="CQ204" i="2"/>
  <c r="CN204" i="2"/>
  <c r="CK204" i="2"/>
  <c r="CH204" i="2"/>
  <c r="CE204" i="2"/>
  <c r="CB204" i="2"/>
  <c r="BY204" i="2"/>
  <c r="BV204" i="2"/>
  <c r="BS204" i="2"/>
  <c r="BP204" i="2"/>
  <c r="BM204" i="2"/>
  <c r="BJ204" i="2"/>
  <c r="BG204" i="2"/>
  <c r="BA204" i="2"/>
  <c r="AX204" i="2"/>
  <c r="AU204" i="2"/>
  <c r="AR204" i="2"/>
  <c r="AO204" i="2"/>
  <c r="AL204" i="2"/>
  <c r="AI204" i="2"/>
  <c r="AF204" i="2"/>
  <c r="AC204" i="2"/>
  <c r="Z204" i="2"/>
  <c r="W204" i="2"/>
  <c r="T204" i="2"/>
  <c r="N204" i="2"/>
  <c r="JP203" i="2"/>
  <c r="JL203" i="2"/>
  <c r="JH203" i="2"/>
  <c r="JD203" i="2"/>
  <c r="IZ203" i="2"/>
  <c r="IV203" i="2"/>
  <c r="IR203" i="2"/>
  <c r="IN203" i="2"/>
  <c r="IJ203" i="2"/>
  <c r="IF203" i="2"/>
  <c r="IB203" i="2"/>
  <c r="HX203" i="2"/>
  <c r="HT203" i="2"/>
  <c r="HP203" i="2"/>
  <c r="HL203" i="2"/>
  <c r="HH203" i="2"/>
  <c r="HD203" i="2"/>
  <c r="GZ203" i="2"/>
  <c r="GV203" i="2"/>
  <c r="GR203" i="2"/>
  <c r="GN203" i="2"/>
  <c r="GJ203" i="2"/>
  <c r="GF203" i="2"/>
  <c r="GB203" i="2"/>
  <c r="FX203" i="2"/>
  <c r="FT203" i="2"/>
  <c r="FP203" i="2"/>
  <c r="FL203" i="2"/>
  <c r="FH203" i="2"/>
  <c r="FD203" i="2"/>
  <c r="EZ203" i="2"/>
  <c r="EV203" i="2"/>
  <c r="ER203" i="2"/>
  <c r="EN203" i="2"/>
  <c r="EJ203" i="2"/>
  <c r="EF203" i="2"/>
  <c r="EB203" i="2"/>
  <c r="DX203" i="2"/>
  <c r="DT203" i="2"/>
  <c r="DP203" i="2"/>
  <c r="DL203" i="2"/>
  <c r="DI203" i="2"/>
  <c r="DF203" i="2"/>
  <c r="DC203" i="2"/>
  <c r="CZ203" i="2"/>
  <c r="CW203" i="2"/>
  <c r="CT203" i="2"/>
  <c r="CQ203" i="2"/>
  <c r="CN203" i="2"/>
  <c r="CK203" i="2"/>
  <c r="CH203" i="2"/>
  <c r="CE203" i="2"/>
  <c r="CB203" i="2"/>
  <c r="BY203" i="2"/>
  <c r="BV203" i="2"/>
  <c r="BS203" i="2"/>
  <c r="BP203" i="2"/>
  <c r="BM203" i="2"/>
  <c r="BJ203" i="2"/>
  <c r="BG203" i="2"/>
  <c r="BD203" i="2"/>
  <c r="AX203" i="2"/>
  <c r="AU203" i="2"/>
  <c r="AR203" i="2"/>
  <c r="AO203" i="2"/>
  <c r="AL203" i="2"/>
  <c r="AI203" i="2"/>
  <c r="AF203" i="2"/>
  <c r="AC203" i="2"/>
  <c r="Z203" i="2"/>
  <c r="W203" i="2"/>
  <c r="T203" i="2"/>
  <c r="N203" i="2"/>
  <c r="JP201" i="2"/>
  <c r="JO201" i="2"/>
  <c r="JN201" i="2"/>
  <c r="JM201" i="2"/>
  <c r="JL201" i="2"/>
  <c r="JK201" i="2"/>
  <c r="JJ201" i="2"/>
  <c r="JI201" i="2"/>
  <c r="JH201" i="2"/>
  <c r="JF201" i="2"/>
  <c r="JE201" i="2"/>
  <c r="JD201" i="2"/>
  <c r="JB201" i="2"/>
  <c r="JA201" i="2"/>
  <c r="IZ201" i="2"/>
  <c r="IY201" i="2"/>
  <c r="IX201" i="2"/>
  <c r="IW201" i="2"/>
  <c r="IV201" i="2"/>
  <c r="IU201" i="2"/>
  <c r="IT201" i="2"/>
  <c r="IS201" i="2"/>
  <c r="IR201" i="2"/>
  <c r="IQ201" i="2"/>
  <c r="IP201" i="2"/>
  <c r="IO201" i="2"/>
  <c r="IN201" i="2"/>
  <c r="IM201" i="2"/>
  <c r="IL201" i="2"/>
  <c r="IK201" i="2"/>
  <c r="IJ201" i="2"/>
  <c r="II201" i="2"/>
  <c r="IH201" i="2"/>
  <c r="IG201" i="2"/>
  <c r="IF201" i="2"/>
  <c r="IE201" i="2"/>
  <c r="ID201" i="2"/>
  <c r="IC201" i="2"/>
  <c r="IB201" i="2"/>
  <c r="IA201" i="2"/>
  <c r="HZ201" i="2"/>
  <c r="HY201" i="2"/>
  <c r="HX201" i="2"/>
  <c r="HW201" i="2"/>
  <c r="HV201" i="2"/>
  <c r="HU201" i="2"/>
  <c r="HT201" i="2"/>
  <c r="HS201" i="2"/>
  <c r="HR201" i="2"/>
  <c r="HQ201" i="2"/>
  <c r="HP201" i="2"/>
  <c r="HO201" i="2"/>
  <c r="HN201" i="2"/>
  <c r="HM201" i="2"/>
  <c r="HL201" i="2"/>
  <c r="HK201" i="2"/>
  <c r="HJ201" i="2"/>
  <c r="HI201" i="2"/>
  <c r="HH201" i="2"/>
  <c r="HG201" i="2"/>
  <c r="HF201" i="2"/>
  <c r="HE201" i="2"/>
  <c r="HD201" i="2"/>
  <c r="HC201" i="2"/>
  <c r="HB201" i="2"/>
  <c r="HA201" i="2"/>
  <c r="GZ201" i="2"/>
  <c r="GY201" i="2"/>
  <c r="GX201" i="2"/>
  <c r="GW201" i="2"/>
  <c r="GV201" i="2"/>
  <c r="GU201" i="2"/>
  <c r="GT201" i="2"/>
  <c r="GS201" i="2"/>
  <c r="GR201" i="2"/>
  <c r="GQ201" i="2"/>
  <c r="GP201" i="2"/>
  <c r="GO201" i="2"/>
  <c r="GN201" i="2"/>
  <c r="GM201" i="2"/>
  <c r="GL201" i="2"/>
  <c r="GK201" i="2"/>
  <c r="GJ201" i="2"/>
  <c r="GI201" i="2"/>
  <c r="GH201" i="2"/>
  <c r="GG201" i="2"/>
  <c r="GF201" i="2"/>
  <c r="GE201" i="2"/>
  <c r="GD201" i="2"/>
  <c r="GC201" i="2"/>
  <c r="GB201" i="2"/>
  <c r="GA201" i="2"/>
  <c r="FZ201" i="2"/>
  <c r="FY201" i="2"/>
  <c r="FX201" i="2"/>
  <c r="FW201" i="2"/>
  <c r="FV201" i="2"/>
  <c r="FU201" i="2"/>
  <c r="FT201" i="2"/>
  <c r="FS201" i="2"/>
  <c r="FR201" i="2"/>
  <c r="FQ201" i="2"/>
  <c r="FP201" i="2"/>
  <c r="FO201" i="2"/>
  <c r="FN201" i="2"/>
  <c r="FM201" i="2"/>
  <c r="FL201" i="2"/>
  <c r="FK201" i="2"/>
  <c r="FJ201" i="2"/>
  <c r="FI201" i="2"/>
  <c r="FH201" i="2"/>
  <c r="FG201" i="2"/>
  <c r="FF201" i="2"/>
  <c r="FE201" i="2"/>
  <c r="FD201" i="2"/>
  <c r="FC201" i="2"/>
  <c r="FB201" i="2"/>
  <c r="FA201" i="2"/>
  <c r="EZ201" i="2"/>
  <c r="EY201" i="2"/>
  <c r="EX201" i="2"/>
  <c r="EW201" i="2"/>
  <c r="EV201" i="2"/>
  <c r="EU201" i="2"/>
  <c r="ET201" i="2"/>
  <c r="ES201" i="2"/>
  <c r="ER201" i="2"/>
  <c r="EQ201" i="2"/>
  <c r="EP201" i="2"/>
  <c r="EO201" i="2"/>
  <c r="EN201" i="2"/>
  <c r="EM201" i="2"/>
  <c r="EL201" i="2"/>
  <c r="EK201" i="2"/>
  <c r="EJ201" i="2"/>
  <c r="EI201" i="2"/>
  <c r="EH201" i="2"/>
  <c r="EG201" i="2"/>
  <c r="EF201" i="2"/>
  <c r="EE201" i="2"/>
  <c r="ED201" i="2"/>
  <c r="EC201" i="2"/>
  <c r="EB201" i="2"/>
  <c r="EA201" i="2"/>
  <c r="DZ201" i="2"/>
  <c r="DY201" i="2"/>
  <c r="DX201" i="2"/>
  <c r="DW201" i="2"/>
  <c r="DV201" i="2"/>
  <c r="DU201" i="2"/>
  <c r="DT201" i="2"/>
  <c r="DS201" i="2"/>
  <c r="DR201" i="2"/>
  <c r="DQ201" i="2"/>
  <c r="DP201" i="2"/>
  <c r="DO201" i="2"/>
  <c r="DN201" i="2"/>
  <c r="DM201" i="2"/>
  <c r="DL201" i="2"/>
  <c r="DK201" i="2"/>
  <c r="DJ201" i="2"/>
  <c r="DI201" i="2"/>
  <c r="DH201" i="2"/>
  <c r="DG201" i="2"/>
  <c r="DF201" i="2"/>
  <c r="DE201" i="2"/>
  <c r="DD201" i="2"/>
  <c r="DC201" i="2"/>
  <c r="DB201" i="2"/>
  <c r="DA201" i="2"/>
  <c r="CZ201" i="2"/>
  <c r="CY201" i="2"/>
  <c r="CX201" i="2"/>
  <c r="CW201" i="2"/>
  <c r="CV201" i="2"/>
  <c r="CU201" i="2"/>
  <c r="CT201" i="2"/>
  <c r="CS201" i="2"/>
  <c r="CR201" i="2"/>
  <c r="CQ201" i="2"/>
  <c r="CP201" i="2"/>
  <c r="CO201" i="2"/>
  <c r="CN201" i="2"/>
  <c r="CM201" i="2"/>
  <c r="CL201" i="2"/>
  <c r="CK201" i="2"/>
  <c r="CJ201" i="2"/>
  <c r="CI201" i="2"/>
  <c r="CH201" i="2"/>
  <c r="CG201" i="2"/>
  <c r="CF201" i="2"/>
  <c r="CE201" i="2"/>
  <c r="CD201" i="2"/>
  <c r="CC201" i="2"/>
  <c r="CB201" i="2"/>
  <c r="CA201" i="2"/>
  <c r="BZ201" i="2"/>
  <c r="BY201" i="2"/>
  <c r="BX201" i="2"/>
  <c r="BW201" i="2"/>
  <c r="BV201" i="2"/>
  <c r="BU201" i="2"/>
  <c r="BT201" i="2"/>
  <c r="BS201" i="2"/>
  <c r="BR201" i="2"/>
  <c r="BQ201" i="2"/>
  <c r="BP201" i="2"/>
  <c r="BO201" i="2"/>
  <c r="BN201" i="2"/>
  <c r="BM201" i="2"/>
  <c r="BL201" i="2"/>
  <c r="BK201" i="2"/>
  <c r="BJ201" i="2"/>
  <c r="BI201" i="2"/>
  <c r="BH201" i="2"/>
  <c r="BG201" i="2"/>
  <c r="BF201" i="2"/>
  <c r="BE201" i="2"/>
  <c r="BD201" i="2"/>
  <c r="BC201" i="2"/>
  <c r="BB201" i="2"/>
  <c r="BA201" i="2"/>
  <c r="AZ201" i="2"/>
  <c r="AY201" i="2"/>
  <c r="AX201" i="2"/>
  <c r="AW201" i="2"/>
  <c r="AV201" i="2"/>
  <c r="AU201" i="2"/>
  <c r="AT201" i="2"/>
  <c r="AS201" i="2"/>
  <c r="AR201" i="2"/>
  <c r="AQ201" i="2"/>
  <c r="AP201" i="2"/>
  <c r="AO201" i="2"/>
  <c r="AN201" i="2"/>
  <c r="AM201" i="2"/>
  <c r="AL201" i="2"/>
  <c r="AK201" i="2"/>
  <c r="AJ201" i="2"/>
  <c r="AI201" i="2"/>
  <c r="AH201" i="2"/>
  <c r="AG201" i="2"/>
  <c r="AF201" i="2"/>
  <c r="AE201" i="2"/>
  <c r="AD201" i="2"/>
  <c r="AC201" i="2"/>
  <c r="AB201" i="2"/>
  <c r="AA201" i="2"/>
  <c r="Z201" i="2"/>
  <c r="Y201" i="2"/>
  <c r="X201" i="2"/>
  <c r="W201" i="2"/>
  <c r="V201" i="2"/>
  <c r="U201" i="2"/>
  <c r="T201" i="2"/>
  <c r="S201" i="2"/>
  <c r="R201" i="2"/>
  <c r="Q201" i="2"/>
  <c r="P201" i="2"/>
  <c r="O201" i="2"/>
  <c r="N201" i="2"/>
  <c r="M201" i="2"/>
  <c r="L201" i="2"/>
  <c r="JT200" i="2"/>
  <c r="JS200" i="2"/>
  <c r="JR200" i="2"/>
  <c r="JQ200" i="2"/>
  <c r="JT199" i="2"/>
  <c r="JS199" i="2"/>
  <c r="JR199" i="2"/>
  <c r="JQ199" i="2"/>
  <c r="JT198" i="2"/>
  <c r="JS198" i="2"/>
  <c r="JR198" i="2"/>
  <c r="JQ198" i="2"/>
  <c r="JT197" i="2"/>
  <c r="JS197" i="2"/>
  <c r="JR197" i="2"/>
  <c r="JQ197" i="2"/>
  <c r="JT196" i="2"/>
  <c r="JS196" i="2"/>
  <c r="JR196" i="2"/>
  <c r="JQ196" i="2"/>
  <c r="JT195" i="2"/>
  <c r="JS195" i="2"/>
  <c r="JR195" i="2"/>
  <c r="JQ195" i="2"/>
  <c r="J195" i="2"/>
  <c r="I195" i="2"/>
  <c r="H195" i="2"/>
  <c r="F195" i="2"/>
  <c r="E195" i="2"/>
  <c r="D195" i="2"/>
  <c r="JT194" i="2"/>
  <c r="JS194" i="2"/>
  <c r="JR194" i="2"/>
  <c r="JQ194" i="2"/>
  <c r="J194" i="2"/>
  <c r="I194" i="2"/>
  <c r="H194" i="2"/>
  <c r="F194" i="2"/>
  <c r="E194" i="2"/>
  <c r="D194" i="2"/>
  <c r="JT193" i="2"/>
  <c r="JS193" i="2"/>
  <c r="JR193" i="2"/>
  <c r="JQ193" i="2"/>
  <c r="J193" i="2"/>
  <c r="I193" i="2"/>
  <c r="H193" i="2"/>
  <c r="F193" i="2"/>
  <c r="E193" i="2"/>
  <c r="D193" i="2"/>
  <c r="JT192" i="2"/>
  <c r="JS192" i="2"/>
  <c r="JR192" i="2"/>
  <c r="JQ192" i="2"/>
  <c r="JT191" i="2"/>
  <c r="JR191" i="2"/>
  <c r="JQ191" i="2"/>
  <c r="JG191" i="2"/>
  <c r="JC191" i="2"/>
  <c r="JS191" i="2" s="1"/>
  <c r="JT190" i="2"/>
  <c r="JS190" i="2"/>
  <c r="JR190" i="2"/>
  <c r="JQ190" i="2"/>
  <c r="J190" i="2"/>
  <c r="I190" i="2"/>
  <c r="H190" i="2"/>
  <c r="F190" i="2"/>
  <c r="E190" i="2"/>
  <c r="D190" i="2"/>
  <c r="JT189" i="2"/>
  <c r="JS189" i="2"/>
  <c r="JR189" i="2"/>
  <c r="JQ189" i="2"/>
  <c r="J189" i="2"/>
  <c r="I189" i="2"/>
  <c r="H189" i="2"/>
  <c r="F189" i="2"/>
  <c r="E189" i="2"/>
  <c r="D189" i="2"/>
  <c r="JT188" i="2"/>
  <c r="JS188" i="2"/>
  <c r="JR188" i="2"/>
  <c r="JQ188" i="2"/>
  <c r="J188" i="2"/>
  <c r="I188" i="2"/>
  <c r="H188" i="2"/>
  <c r="F188" i="2"/>
  <c r="E188" i="2"/>
  <c r="D188" i="2"/>
  <c r="JT187" i="2"/>
  <c r="JS187" i="2"/>
  <c r="JR187" i="2"/>
  <c r="JQ187" i="2"/>
  <c r="JT186" i="2"/>
  <c r="JS186" i="2"/>
  <c r="JR186" i="2"/>
  <c r="JQ186" i="2"/>
  <c r="JT185" i="2"/>
  <c r="JS185" i="2"/>
  <c r="JR185" i="2"/>
  <c r="JQ185" i="2"/>
  <c r="JT184" i="2"/>
  <c r="JS184" i="2"/>
  <c r="JR184" i="2"/>
  <c r="JQ184" i="2"/>
  <c r="JT183" i="2"/>
  <c r="JS183" i="2"/>
  <c r="JR183" i="2"/>
  <c r="JQ183" i="2"/>
  <c r="JT182" i="2"/>
  <c r="JS182" i="2"/>
  <c r="JR182" i="2"/>
  <c r="JQ182" i="2"/>
  <c r="JT181" i="2"/>
  <c r="JS181" i="2"/>
  <c r="JR181" i="2"/>
  <c r="JQ181" i="2"/>
  <c r="JT180" i="2"/>
  <c r="JS180" i="2"/>
  <c r="JR180" i="2"/>
  <c r="JQ180" i="2"/>
  <c r="JT179" i="2"/>
  <c r="JS179" i="2"/>
  <c r="JR179" i="2"/>
  <c r="JQ179" i="2"/>
  <c r="JT178" i="2"/>
  <c r="JS178" i="2"/>
  <c r="JR178" i="2"/>
  <c r="JQ178" i="2"/>
  <c r="JG178" i="2"/>
  <c r="JT177" i="2"/>
  <c r="JS177" i="2"/>
  <c r="JR177" i="2"/>
  <c r="JQ177" i="2"/>
  <c r="JT176" i="2"/>
  <c r="JS176" i="2"/>
  <c r="JR176" i="2"/>
  <c r="JQ176" i="2"/>
  <c r="JT175" i="2"/>
  <c r="JS175" i="2"/>
  <c r="JR175" i="2"/>
  <c r="JQ175" i="2"/>
  <c r="JT174" i="2"/>
  <c r="JS174" i="2"/>
  <c r="JR174" i="2"/>
  <c r="JQ174" i="2"/>
  <c r="JT173" i="2"/>
  <c r="JS173" i="2"/>
  <c r="JR173" i="2"/>
  <c r="JQ173" i="2"/>
  <c r="JT172" i="2"/>
  <c r="JS172" i="2"/>
  <c r="JR172" i="2"/>
  <c r="JQ172" i="2"/>
  <c r="JT171" i="2"/>
  <c r="JS171" i="2"/>
  <c r="JR171" i="2"/>
  <c r="JQ171" i="2"/>
  <c r="JT170" i="2"/>
  <c r="JS170" i="2"/>
  <c r="JR170" i="2"/>
  <c r="JQ170" i="2"/>
  <c r="JT169" i="2"/>
  <c r="JS169" i="2"/>
  <c r="JR169" i="2"/>
  <c r="JQ169" i="2"/>
  <c r="JT168" i="2"/>
  <c r="JS168" i="2"/>
  <c r="JR168" i="2"/>
  <c r="JQ168" i="2"/>
  <c r="JT167" i="2"/>
  <c r="JS167" i="2"/>
  <c r="JR167" i="2"/>
  <c r="JQ167" i="2"/>
  <c r="JT166" i="2"/>
  <c r="JS166" i="2"/>
  <c r="JR166" i="2"/>
  <c r="JQ166" i="2"/>
  <c r="JT165" i="2"/>
  <c r="JS165" i="2"/>
  <c r="JR165" i="2"/>
  <c r="JQ165" i="2"/>
  <c r="JT164" i="2"/>
  <c r="JS164" i="2"/>
  <c r="JR164" i="2"/>
  <c r="JQ164" i="2"/>
  <c r="JT163" i="2"/>
  <c r="JS163" i="2"/>
  <c r="JR163" i="2"/>
  <c r="JQ163" i="2"/>
  <c r="JT162" i="2"/>
  <c r="JS162" i="2"/>
  <c r="JR162" i="2"/>
  <c r="JQ162" i="2"/>
  <c r="JT161" i="2"/>
  <c r="JS161" i="2"/>
  <c r="JR161" i="2"/>
  <c r="JQ161" i="2"/>
  <c r="JT160" i="2"/>
  <c r="JS160" i="2"/>
  <c r="JR160" i="2"/>
  <c r="JQ160" i="2"/>
  <c r="JT159" i="2"/>
  <c r="JR159" i="2"/>
  <c r="JQ159" i="2"/>
  <c r="JG159" i="2"/>
  <c r="JC159" i="2"/>
  <c r="JS159" i="2" s="1"/>
  <c r="JT158" i="2"/>
  <c r="JS158" i="2"/>
  <c r="JR158" i="2"/>
  <c r="JQ158" i="2"/>
  <c r="JT157" i="2"/>
  <c r="JS157" i="2"/>
  <c r="JR157" i="2"/>
  <c r="JQ157" i="2"/>
  <c r="JT156" i="2"/>
  <c r="JS156" i="2"/>
  <c r="JR156" i="2"/>
  <c r="JQ156" i="2"/>
  <c r="JT155" i="2"/>
  <c r="JS155" i="2"/>
  <c r="JR155" i="2"/>
  <c r="JQ155" i="2"/>
  <c r="JT154" i="2"/>
  <c r="JS154" i="2"/>
  <c r="JR154" i="2"/>
  <c r="JQ154" i="2"/>
  <c r="JT153" i="2"/>
  <c r="JS153" i="2"/>
  <c r="JR153" i="2"/>
  <c r="JQ153" i="2"/>
  <c r="JT152" i="2"/>
  <c r="JS152" i="2"/>
  <c r="JR152" i="2"/>
  <c r="JQ152" i="2"/>
  <c r="JT151" i="2"/>
  <c r="JS151" i="2"/>
  <c r="JR151" i="2"/>
  <c r="JQ151" i="2"/>
  <c r="JT150" i="2"/>
  <c r="JS150" i="2"/>
  <c r="JR150" i="2"/>
  <c r="JQ150" i="2"/>
  <c r="JT149" i="2"/>
  <c r="JS149" i="2"/>
  <c r="JR149" i="2"/>
  <c r="JQ149" i="2"/>
  <c r="JT148" i="2"/>
  <c r="JS148" i="2"/>
  <c r="JR148" i="2"/>
  <c r="JQ148" i="2"/>
  <c r="JT147" i="2"/>
  <c r="JS147" i="2"/>
  <c r="JR147" i="2"/>
  <c r="JQ147" i="2"/>
  <c r="JT146" i="2"/>
  <c r="JS146" i="2"/>
  <c r="JR146" i="2"/>
  <c r="JQ146" i="2"/>
  <c r="JT145" i="2"/>
  <c r="JS145" i="2"/>
  <c r="JR145" i="2"/>
  <c r="JQ145" i="2"/>
  <c r="JT144" i="2"/>
  <c r="JS144" i="2"/>
  <c r="JR144" i="2"/>
  <c r="JQ144" i="2"/>
  <c r="JT143" i="2"/>
  <c r="JS143" i="2"/>
  <c r="JR143" i="2"/>
  <c r="JQ143" i="2"/>
  <c r="JT142" i="2"/>
  <c r="JR142" i="2"/>
  <c r="JQ142" i="2"/>
  <c r="JG142" i="2"/>
  <c r="JC142" i="2"/>
  <c r="JT141" i="2"/>
  <c r="JS141" i="2"/>
  <c r="JR141" i="2"/>
  <c r="JQ141" i="2"/>
  <c r="J141" i="2"/>
  <c r="I141" i="2"/>
  <c r="H141" i="2"/>
  <c r="F141" i="2"/>
  <c r="E141" i="2"/>
  <c r="D141" i="2"/>
  <c r="JT140" i="2"/>
  <c r="JS140" i="2"/>
  <c r="JR140" i="2"/>
  <c r="JQ140" i="2"/>
  <c r="J140" i="2"/>
  <c r="I140" i="2"/>
  <c r="H140" i="2"/>
  <c r="F140" i="2"/>
  <c r="E140" i="2"/>
  <c r="D140" i="2"/>
  <c r="JT139" i="2"/>
  <c r="JS139" i="2"/>
  <c r="JR139" i="2"/>
  <c r="JQ139" i="2"/>
  <c r="J139" i="2"/>
  <c r="I139" i="2"/>
  <c r="H139" i="2"/>
  <c r="F139" i="2"/>
  <c r="E139" i="2"/>
  <c r="D139" i="2"/>
  <c r="JT138" i="2"/>
  <c r="JS138" i="2"/>
  <c r="JR138" i="2"/>
  <c r="JQ138" i="2"/>
  <c r="J138" i="2"/>
  <c r="I138" i="2"/>
  <c r="H138" i="2"/>
  <c r="F138" i="2"/>
  <c r="E138" i="2"/>
  <c r="D138" i="2"/>
  <c r="JT137" i="2"/>
  <c r="JS137" i="2"/>
  <c r="JR137" i="2"/>
  <c r="JQ137" i="2"/>
  <c r="J137" i="2"/>
  <c r="I137" i="2"/>
  <c r="H137" i="2"/>
  <c r="F137" i="2"/>
  <c r="E137" i="2"/>
  <c r="D137" i="2"/>
  <c r="JT136" i="2"/>
  <c r="JS136" i="2"/>
  <c r="JR136" i="2"/>
  <c r="JQ136" i="2"/>
  <c r="J136" i="2"/>
  <c r="I136" i="2"/>
  <c r="H136" i="2"/>
  <c r="F136" i="2"/>
  <c r="E136" i="2"/>
  <c r="D136" i="2"/>
  <c r="JT135" i="2"/>
  <c r="JS135" i="2"/>
  <c r="JR135" i="2"/>
  <c r="JQ135" i="2"/>
  <c r="J135" i="2"/>
  <c r="I135" i="2"/>
  <c r="H135" i="2"/>
  <c r="F135" i="2"/>
  <c r="E135" i="2"/>
  <c r="D135" i="2"/>
  <c r="JT134" i="2"/>
  <c r="JS134" i="2"/>
  <c r="JR134" i="2"/>
  <c r="JQ134" i="2"/>
  <c r="J134" i="2"/>
  <c r="I134" i="2"/>
  <c r="H134" i="2"/>
  <c r="F134" i="2"/>
  <c r="E134" i="2"/>
  <c r="D134" i="2"/>
  <c r="JT133" i="2"/>
  <c r="JS133" i="2"/>
  <c r="JR133" i="2"/>
  <c r="JQ133" i="2"/>
  <c r="J133" i="2"/>
  <c r="I133" i="2"/>
  <c r="H133" i="2"/>
  <c r="F133" i="2"/>
  <c r="E133" i="2"/>
  <c r="D133" i="2"/>
  <c r="JT132" i="2"/>
  <c r="JS132" i="2"/>
  <c r="JR132" i="2"/>
  <c r="JQ132" i="2"/>
  <c r="J132" i="2"/>
  <c r="I132" i="2"/>
  <c r="H132" i="2"/>
  <c r="F132" i="2"/>
  <c r="E132" i="2"/>
  <c r="D132" i="2"/>
  <c r="JT131" i="2"/>
  <c r="JR131" i="2"/>
  <c r="JQ131" i="2"/>
  <c r="JG131" i="2"/>
  <c r="JC131" i="2"/>
  <c r="J131" i="2"/>
  <c r="I131" i="2"/>
  <c r="H131" i="2"/>
  <c r="F131" i="2"/>
  <c r="E131" i="2"/>
  <c r="D131" i="2"/>
  <c r="JT130" i="2"/>
  <c r="JS130" i="2"/>
  <c r="JR130" i="2"/>
  <c r="JQ130" i="2"/>
  <c r="J130" i="2"/>
  <c r="I130" i="2"/>
  <c r="H130" i="2"/>
  <c r="F130" i="2"/>
  <c r="E130" i="2"/>
  <c r="D130" i="2"/>
  <c r="JT129" i="2"/>
  <c r="JS129" i="2"/>
  <c r="JR129" i="2"/>
  <c r="JQ129" i="2"/>
  <c r="J129" i="2"/>
  <c r="I129" i="2"/>
  <c r="H129" i="2"/>
  <c r="F129" i="2"/>
  <c r="E129" i="2"/>
  <c r="D129" i="2"/>
  <c r="JT128" i="2"/>
  <c r="JS128" i="2"/>
  <c r="JR128" i="2"/>
  <c r="JQ128" i="2"/>
  <c r="JT127" i="2"/>
  <c r="JS127" i="2"/>
  <c r="JR127" i="2"/>
  <c r="JQ127" i="2"/>
  <c r="J127" i="2"/>
  <c r="I127" i="2"/>
  <c r="H127" i="2"/>
  <c r="F127" i="2"/>
  <c r="E127" i="2"/>
  <c r="D127" i="2"/>
  <c r="JT126" i="2"/>
  <c r="JS126" i="2"/>
  <c r="JR126" i="2"/>
  <c r="JQ126" i="2"/>
  <c r="J126" i="2"/>
  <c r="I126" i="2"/>
  <c r="H126" i="2"/>
  <c r="F126" i="2"/>
  <c r="E126" i="2"/>
  <c r="D126" i="2"/>
  <c r="JT125" i="2"/>
  <c r="JS125" i="2"/>
  <c r="JR125" i="2"/>
  <c r="JQ125" i="2"/>
  <c r="J125" i="2"/>
  <c r="I125" i="2"/>
  <c r="H125" i="2"/>
  <c r="F125" i="2"/>
  <c r="E125" i="2"/>
  <c r="D125" i="2"/>
  <c r="JT124" i="2"/>
  <c r="JS124" i="2"/>
  <c r="JR124" i="2"/>
  <c r="JQ124" i="2"/>
  <c r="J124" i="2"/>
  <c r="I124" i="2"/>
  <c r="H124" i="2"/>
  <c r="F124" i="2"/>
  <c r="E124" i="2"/>
  <c r="D124" i="2"/>
  <c r="JT123" i="2"/>
  <c r="JS123" i="2"/>
  <c r="JR123" i="2"/>
  <c r="JQ123" i="2"/>
  <c r="J123" i="2"/>
  <c r="I123" i="2"/>
  <c r="H123" i="2"/>
  <c r="F123" i="2"/>
  <c r="E123" i="2"/>
  <c r="D123" i="2"/>
  <c r="JT122" i="2"/>
  <c r="JS122" i="2"/>
  <c r="JR122" i="2"/>
  <c r="JQ122" i="2"/>
  <c r="J122" i="2"/>
  <c r="I122" i="2"/>
  <c r="H122" i="2"/>
  <c r="F122" i="2"/>
  <c r="E122" i="2"/>
  <c r="D122" i="2"/>
  <c r="JT121" i="2"/>
  <c r="JS121" i="2"/>
  <c r="JR121" i="2"/>
  <c r="JQ121" i="2"/>
  <c r="J121" i="2"/>
  <c r="I121" i="2"/>
  <c r="H121" i="2"/>
  <c r="F121" i="2"/>
  <c r="E121" i="2"/>
  <c r="D121" i="2"/>
  <c r="JT120" i="2"/>
  <c r="JS120" i="2"/>
  <c r="JR120" i="2"/>
  <c r="JQ120" i="2"/>
  <c r="J120" i="2"/>
  <c r="I120" i="2"/>
  <c r="H120" i="2"/>
  <c r="F120" i="2"/>
  <c r="E120" i="2"/>
  <c r="D120" i="2"/>
  <c r="JP119" i="2"/>
  <c r="JO119" i="2"/>
  <c r="JN119" i="2"/>
  <c r="JM119" i="2"/>
  <c r="JL119" i="2"/>
  <c r="JK119" i="2"/>
  <c r="JJ119" i="2"/>
  <c r="JI119" i="2"/>
  <c r="JH119" i="2"/>
  <c r="JG119" i="2"/>
  <c r="JF119" i="2"/>
  <c r="JE119" i="2"/>
  <c r="JD119" i="2"/>
  <c r="JC119" i="2"/>
  <c r="JB119" i="2"/>
  <c r="JA119" i="2"/>
  <c r="IZ119" i="2"/>
  <c r="IY119" i="2"/>
  <c r="IX119" i="2"/>
  <c r="IW119" i="2"/>
  <c r="IV119" i="2"/>
  <c r="IU119" i="2"/>
  <c r="IT119" i="2"/>
  <c r="IS119" i="2"/>
  <c r="IR119" i="2"/>
  <c r="IQ119" i="2"/>
  <c r="IP119" i="2"/>
  <c r="IO119" i="2"/>
  <c r="IN119" i="2"/>
  <c r="IM119" i="2"/>
  <c r="IL119" i="2"/>
  <c r="IK119" i="2"/>
  <c r="IJ119" i="2"/>
  <c r="II119" i="2"/>
  <c r="IH119" i="2"/>
  <c r="IG119" i="2"/>
  <c r="IF119" i="2"/>
  <c r="IE119" i="2"/>
  <c r="ID119" i="2"/>
  <c r="IC119" i="2"/>
  <c r="IB119" i="2"/>
  <c r="IA119" i="2"/>
  <c r="HZ119" i="2"/>
  <c r="HY119" i="2"/>
  <c r="HX119" i="2"/>
  <c r="HW119" i="2"/>
  <c r="HV119" i="2"/>
  <c r="HU119" i="2"/>
  <c r="HT119" i="2"/>
  <c r="HS119" i="2"/>
  <c r="HR119" i="2"/>
  <c r="HQ119" i="2"/>
  <c r="HP119" i="2"/>
  <c r="HO119" i="2"/>
  <c r="HN119" i="2"/>
  <c r="HM119" i="2"/>
  <c r="HL119" i="2"/>
  <c r="HK119" i="2"/>
  <c r="HJ119" i="2"/>
  <c r="HI119" i="2"/>
  <c r="HH119" i="2"/>
  <c r="HG119" i="2"/>
  <c r="HF119" i="2"/>
  <c r="HE119" i="2"/>
  <c r="HD119" i="2"/>
  <c r="HC119" i="2"/>
  <c r="HB119" i="2"/>
  <c r="HA119" i="2"/>
  <c r="GZ119" i="2"/>
  <c r="GY119" i="2"/>
  <c r="GX119" i="2"/>
  <c r="GW119" i="2"/>
  <c r="GV119" i="2"/>
  <c r="GU119" i="2"/>
  <c r="GT119" i="2"/>
  <c r="GS119" i="2"/>
  <c r="GR119" i="2"/>
  <c r="GQ119" i="2"/>
  <c r="GP119" i="2"/>
  <c r="GO119" i="2"/>
  <c r="GN119" i="2"/>
  <c r="GM119" i="2"/>
  <c r="GL119" i="2"/>
  <c r="GK119" i="2"/>
  <c r="GJ119" i="2"/>
  <c r="GI119" i="2"/>
  <c r="GH119" i="2"/>
  <c r="GG119" i="2"/>
  <c r="GF119" i="2"/>
  <c r="GE119" i="2"/>
  <c r="GD119" i="2"/>
  <c r="GC119" i="2"/>
  <c r="GB119" i="2"/>
  <c r="GA119" i="2"/>
  <c r="FZ119" i="2"/>
  <c r="FY119" i="2"/>
  <c r="FX119" i="2"/>
  <c r="FW119" i="2"/>
  <c r="FV119" i="2"/>
  <c r="FU119" i="2"/>
  <c r="FT119" i="2"/>
  <c r="FS119" i="2"/>
  <c r="FR119" i="2"/>
  <c r="FQ119" i="2"/>
  <c r="FP119" i="2"/>
  <c r="FO119" i="2"/>
  <c r="FN119" i="2"/>
  <c r="FM119" i="2"/>
  <c r="FL119" i="2"/>
  <c r="FK119" i="2"/>
  <c r="FJ119" i="2"/>
  <c r="FI119" i="2"/>
  <c r="FH119" i="2"/>
  <c r="FG119" i="2"/>
  <c r="FF119" i="2"/>
  <c r="FE119" i="2"/>
  <c r="FD119" i="2"/>
  <c r="FC119" i="2"/>
  <c r="FB119" i="2"/>
  <c r="FA119" i="2"/>
  <c r="EZ119" i="2"/>
  <c r="EY119" i="2"/>
  <c r="EX119" i="2"/>
  <c r="EW119" i="2"/>
  <c r="EV119" i="2"/>
  <c r="EU119" i="2"/>
  <c r="ET119" i="2"/>
  <c r="ES119" i="2"/>
  <c r="ER119" i="2"/>
  <c r="EQ119" i="2"/>
  <c r="EP119" i="2"/>
  <c r="EO119" i="2"/>
  <c r="EN119" i="2"/>
  <c r="EM119" i="2"/>
  <c r="EL119" i="2"/>
  <c r="EK119" i="2"/>
  <c r="EJ119" i="2"/>
  <c r="EI119" i="2"/>
  <c r="EH119" i="2"/>
  <c r="EG119" i="2"/>
  <c r="EF119" i="2"/>
  <c r="EE119" i="2"/>
  <c r="ED119" i="2"/>
  <c r="EC119" i="2"/>
  <c r="EB119" i="2"/>
  <c r="EA119" i="2"/>
  <c r="DZ119" i="2"/>
  <c r="DY119" i="2"/>
  <c r="DX119" i="2"/>
  <c r="DW119" i="2"/>
  <c r="DV119" i="2"/>
  <c r="DU119" i="2"/>
  <c r="DT119" i="2"/>
  <c r="DS119" i="2"/>
  <c r="DR119" i="2"/>
  <c r="DQ119" i="2"/>
  <c r="DP119" i="2"/>
  <c r="DO119" i="2"/>
  <c r="DN119" i="2"/>
  <c r="DM119" i="2"/>
  <c r="DL119" i="2"/>
  <c r="DK119" i="2"/>
  <c r="DJ119" i="2"/>
  <c r="DI119" i="2"/>
  <c r="DH119" i="2"/>
  <c r="DG119" i="2"/>
  <c r="DF119" i="2"/>
  <c r="DE119" i="2"/>
  <c r="DD119" i="2"/>
  <c r="DC119" i="2"/>
  <c r="DB119" i="2"/>
  <c r="DA119" i="2"/>
  <c r="CZ119" i="2"/>
  <c r="CY119" i="2"/>
  <c r="CX119" i="2"/>
  <c r="CW119" i="2"/>
  <c r="CV119" i="2"/>
  <c r="CU119" i="2"/>
  <c r="CT119" i="2"/>
  <c r="CS119" i="2"/>
  <c r="CR119" i="2"/>
  <c r="CQ119" i="2"/>
  <c r="CP119" i="2"/>
  <c r="CO119" i="2"/>
  <c r="CN119" i="2"/>
  <c r="CM119" i="2"/>
  <c r="CL119" i="2"/>
  <c r="CK119" i="2"/>
  <c r="CJ119" i="2"/>
  <c r="CI119" i="2"/>
  <c r="CH119" i="2"/>
  <c r="CG119" i="2"/>
  <c r="CF119" i="2"/>
  <c r="CE119" i="2"/>
  <c r="CD119" i="2"/>
  <c r="CC119" i="2"/>
  <c r="CB119" i="2"/>
  <c r="CA119" i="2"/>
  <c r="BZ119" i="2"/>
  <c r="BY119" i="2"/>
  <c r="BX119" i="2"/>
  <c r="BW119" i="2"/>
  <c r="BV119" i="2"/>
  <c r="BU119" i="2"/>
  <c r="BT119" i="2"/>
  <c r="BS119" i="2"/>
  <c r="BR119" i="2"/>
  <c r="BQ119" i="2"/>
  <c r="BP119" i="2"/>
  <c r="BO119" i="2"/>
  <c r="BN119" i="2"/>
  <c r="BM119" i="2"/>
  <c r="BL119" i="2"/>
  <c r="BK119" i="2"/>
  <c r="BJ119" i="2"/>
  <c r="BI119" i="2"/>
  <c r="BH119" i="2"/>
  <c r="BG119" i="2"/>
  <c r="BF119" i="2"/>
  <c r="BE119" i="2"/>
  <c r="BD119" i="2"/>
  <c r="BC119" i="2"/>
  <c r="BB119" i="2"/>
  <c r="BA119" i="2"/>
  <c r="AZ119" i="2"/>
  <c r="AY119" i="2"/>
  <c r="AX119" i="2"/>
  <c r="AW119" i="2"/>
  <c r="AV119" i="2"/>
  <c r="AU119" i="2"/>
  <c r="AT119" i="2"/>
  <c r="AS119" i="2"/>
  <c r="AR119" i="2"/>
  <c r="AQ119" i="2"/>
  <c r="AP119" i="2"/>
  <c r="AO119" i="2"/>
  <c r="AN119" i="2"/>
  <c r="AM119" i="2"/>
  <c r="AL119" i="2"/>
  <c r="AK119" i="2"/>
  <c r="AJ119" i="2"/>
  <c r="AI119" i="2"/>
  <c r="AH119" i="2"/>
  <c r="AG119" i="2"/>
  <c r="AF119" i="2"/>
  <c r="AE119" i="2"/>
  <c r="AD119" i="2"/>
  <c r="AC119" i="2"/>
  <c r="AB119" i="2"/>
  <c r="AA119" i="2"/>
  <c r="Z119" i="2"/>
  <c r="Y119" i="2"/>
  <c r="X119" i="2"/>
  <c r="W119" i="2"/>
  <c r="V119" i="2"/>
  <c r="U119" i="2"/>
  <c r="T119" i="2"/>
  <c r="S119" i="2"/>
  <c r="R119" i="2"/>
  <c r="Q119" i="2"/>
  <c r="P119" i="2"/>
  <c r="O119" i="2"/>
  <c r="N119" i="2"/>
  <c r="M119" i="2"/>
  <c r="L119" i="2"/>
  <c r="JT118" i="2"/>
  <c r="JS118" i="2"/>
  <c r="JR118" i="2"/>
  <c r="JQ118" i="2"/>
  <c r="JT117" i="2"/>
  <c r="JS117" i="2"/>
  <c r="JR117" i="2"/>
  <c r="JQ117" i="2"/>
  <c r="J117" i="2"/>
  <c r="I117" i="2"/>
  <c r="H117" i="2"/>
  <c r="F117" i="2"/>
  <c r="E117" i="2"/>
  <c r="D117" i="2"/>
  <c r="JT116" i="2"/>
  <c r="JS116" i="2"/>
  <c r="JR116" i="2"/>
  <c r="JQ116" i="2"/>
  <c r="J116" i="2"/>
  <c r="I116" i="2"/>
  <c r="H116" i="2"/>
  <c r="F116" i="2"/>
  <c r="E116" i="2"/>
  <c r="D116" i="2"/>
  <c r="JT115" i="2"/>
  <c r="JS115" i="2"/>
  <c r="JR115" i="2"/>
  <c r="JQ115" i="2"/>
  <c r="J115" i="2"/>
  <c r="I115" i="2"/>
  <c r="H115" i="2"/>
  <c r="F115" i="2"/>
  <c r="E115" i="2"/>
  <c r="D115" i="2"/>
  <c r="JT114" i="2"/>
  <c r="JS114" i="2"/>
  <c r="JR114" i="2"/>
  <c r="JQ114" i="2"/>
  <c r="J114" i="2"/>
  <c r="I114" i="2"/>
  <c r="H114" i="2"/>
  <c r="F114" i="2"/>
  <c r="E114" i="2"/>
  <c r="D114" i="2"/>
  <c r="JT113" i="2"/>
  <c r="JS113" i="2"/>
  <c r="JR113" i="2"/>
  <c r="JQ113" i="2"/>
  <c r="J113" i="2"/>
  <c r="I113" i="2"/>
  <c r="H113" i="2"/>
  <c r="F113" i="2"/>
  <c r="E113" i="2"/>
  <c r="D113" i="2"/>
  <c r="JT112" i="2"/>
  <c r="JS112" i="2"/>
  <c r="JR112" i="2"/>
  <c r="JQ112" i="2"/>
  <c r="J112" i="2"/>
  <c r="I112" i="2"/>
  <c r="H112" i="2"/>
  <c r="F112" i="2"/>
  <c r="E112" i="2"/>
  <c r="D112" i="2"/>
  <c r="JT111" i="2"/>
  <c r="JS111" i="2"/>
  <c r="JR111" i="2"/>
  <c r="JQ111" i="2"/>
  <c r="J111" i="2"/>
  <c r="I111" i="2"/>
  <c r="H111" i="2"/>
  <c r="F111" i="2"/>
  <c r="E111" i="2"/>
  <c r="D111" i="2"/>
  <c r="JT110" i="2"/>
  <c r="JS110" i="2"/>
  <c r="JR110" i="2"/>
  <c r="JQ110" i="2"/>
  <c r="J110" i="2"/>
  <c r="I110" i="2"/>
  <c r="H110" i="2"/>
  <c r="F110" i="2"/>
  <c r="E110" i="2"/>
  <c r="D110" i="2"/>
  <c r="JT109" i="2"/>
  <c r="JS109" i="2"/>
  <c r="JR109" i="2"/>
  <c r="JQ109" i="2"/>
  <c r="J109" i="2"/>
  <c r="I109" i="2"/>
  <c r="H109" i="2"/>
  <c r="F109" i="2"/>
  <c r="E109" i="2"/>
  <c r="D109" i="2"/>
  <c r="JT108" i="2"/>
  <c r="JS108" i="2"/>
  <c r="JR108" i="2"/>
  <c r="JQ108" i="2"/>
  <c r="J108" i="2"/>
  <c r="I108" i="2"/>
  <c r="H108" i="2"/>
  <c r="F108" i="2"/>
  <c r="E108" i="2"/>
  <c r="D108" i="2"/>
  <c r="JT107" i="2"/>
  <c r="JS107" i="2"/>
  <c r="JR107" i="2"/>
  <c r="JQ107" i="2"/>
  <c r="J107" i="2"/>
  <c r="I107" i="2"/>
  <c r="H107" i="2"/>
  <c r="F107" i="2"/>
  <c r="E107" i="2"/>
  <c r="D107" i="2"/>
  <c r="JT106" i="2"/>
  <c r="JS106" i="2"/>
  <c r="JR106" i="2"/>
  <c r="JQ106" i="2"/>
  <c r="J106" i="2"/>
  <c r="I106" i="2"/>
  <c r="H106" i="2"/>
  <c r="F106" i="2"/>
  <c r="E106" i="2"/>
  <c r="D106" i="2"/>
  <c r="JT105" i="2"/>
  <c r="JS105" i="2"/>
  <c r="JR105" i="2"/>
  <c r="JQ105" i="2"/>
  <c r="J105" i="2"/>
  <c r="I105" i="2"/>
  <c r="H105" i="2"/>
  <c r="F105" i="2"/>
  <c r="E105" i="2"/>
  <c r="D105" i="2"/>
  <c r="JT104" i="2"/>
  <c r="JS104" i="2"/>
  <c r="JR104" i="2"/>
  <c r="JQ104" i="2"/>
  <c r="J104" i="2"/>
  <c r="I104" i="2"/>
  <c r="H104" i="2"/>
  <c r="F104" i="2"/>
  <c r="E104" i="2"/>
  <c r="D104" i="2"/>
  <c r="JT103" i="2"/>
  <c r="JS103" i="2"/>
  <c r="JR103" i="2"/>
  <c r="JQ103" i="2"/>
  <c r="J103" i="2"/>
  <c r="I103" i="2"/>
  <c r="H103" i="2"/>
  <c r="F103" i="2"/>
  <c r="E103" i="2"/>
  <c r="D103" i="2"/>
  <c r="JT102" i="2"/>
  <c r="JS102" i="2"/>
  <c r="JR102" i="2"/>
  <c r="JQ102" i="2"/>
  <c r="J102" i="2"/>
  <c r="I102" i="2"/>
  <c r="H102" i="2"/>
  <c r="F102" i="2"/>
  <c r="E102" i="2"/>
  <c r="D102" i="2"/>
  <c r="JT101" i="2"/>
  <c r="JS101" i="2"/>
  <c r="JR101" i="2"/>
  <c r="JQ101" i="2"/>
  <c r="J101" i="2"/>
  <c r="I101" i="2"/>
  <c r="H101" i="2"/>
  <c r="F101" i="2"/>
  <c r="E101" i="2"/>
  <c r="D101" i="2"/>
  <c r="JT100" i="2"/>
  <c r="JS100" i="2"/>
  <c r="JR100" i="2"/>
  <c r="JQ100" i="2"/>
  <c r="J100" i="2"/>
  <c r="I100" i="2"/>
  <c r="H100" i="2"/>
  <c r="F100" i="2"/>
  <c r="E100" i="2"/>
  <c r="D100" i="2"/>
  <c r="JT99" i="2"/>
  <c r="JS99" i="2"/>
  <c r="JR99" i="2"/>
  <c r="JQ99" i="2"/>
  <c r="J99" i="2"/>
  <c r="I99" i="2"/>
  <c r="H99" i="2"/>
  <c r="F99" i="2"/>
  <c r="E99" i="2"/>
  <c r="D99" i="2"/>
  <c r="JT98" i="2"/>
  <c r="JS98" i="2"/>
  <c r="JR98" i="2"/>
  <c r="JQ98" i="2"/>
  <c r="J98" i="2"/>
  <c r="I98" i="2"/>
  <c r="H98" i="2"/>
  <c r="F98" i="2"/>
  <c r="E98" i="2"/>
  <c r="D98" i="2"/>
  <c r="JT97" i="2"/>
  <c r="JS97" i="2"/>
  <c r="JR97" i="2"/>
  <c r="JQ97" i="2"/>
  <c r="J97" i="2"/>
  <c r="I97" i="2"/>
  <c r="H97" i="2"/>
  <c r="F97" i="2"/>
  <c r="E97" i="2"/>
  <c r="D97" i="2"/>
  <c r="JT96" i="2"/>
  <c r="JS96" i="2"/>
  <c r="JR96" i="2"/>
  <c r="JQ96" i="2"/>
  <c r="J96" i="2"/>
  <c r="I96" i="2"/>
  <c r="H96" i="2"/>
  <c r="F96" i="2"/>
  <c r="E96" i="2"/>
  <c r="D96" i="2"/>
  <c r="JT95" i="2"/>
  <c r="JS95" i="2"/>
  <c r="JR95" i="2"/>
  <c r="JQ95" i="2"/>
  <c r="J95" i="2"/>
  <c r="I95" i="2"/>
  <c r="H95" i="2"/>
  <c r="F95" i="2"/>
  <c r="E95" i="2"/>
  <c r="D95" i="2"/>
  <c r="JT94" i="2"/>
  <c r="JS94" i="2"/>
  <c r="JR94" i="2"/>
  <c r="JQ94" i="2"/>
  <c r="J94" i="2"/>
  <c r="I94" i="2"/>
  <c r="H94" i="2"/>
  <c r="F94" i="2"/>
  <c r="E94" i="2"/>
  <c r="D94" i="2"/>
  <c r="JT93" i="2"/>
  <c r="JS93" i="2"/>
  <c r="JR93" i="2"/>
  <c r="JQ93" i="2"/>
  <c r="J93" i="2"/>
  <c r="I93" i="2"/>
  <c r="H93" i="2"/>
  <c r="F93" i="2"/>
  <c r="E93" i="2"/>
  <c r="D93" i="2"/>
  <c r="JT92" i="2"/>
  <c r="JS92" i="2"/>
  <c r="JR92" i="2"/>
  <c r="JQ92" i="2"/>
  <c r="J92" i="2"/>
  <c r="I92" i="2"/>
  <c r="H92" i="2"/>
  <c r="F92" i="2"/>
  <c r="E92" i="2"/>
  <c r="D92" i="2"/>
  <c r="JT91" i="2"/>
  <c r="JS91" i="2"/>
  <c r="JR91" i="2"/>
  <c r="JQ91" i="2"/>
  <c r="J91" i="2"/>
  <c r="I91" i="2"/>
  <c r="H91" i="2"/>
  <c r="F91" i="2"/>
  <c r="E91" i="2"/>
  <c r="D91" i="2"/>
  <c r="JP90" i="2"/>
  <c r="JO90" i="2"/>
  <c r="JN90" i="2"/>
  <c r="JM90" i="2"/>
  <c r="JL90" i="2"/>
  <c r="JK90" i="2"/>
  <c r="JJ90" i="2"/>
  <c r="JI90" i="2"/>
  <c r="JH90" i="2"/>
  <c r="JE90" i="2"/>
  <c r="JD90" i="2"/>
  <c r="JA90" i="2"/>
  <c r="IZ90" i="2"/>
  <c r="IY90" i="2"/>
  <c r="IX90" i="2"/>
  <c r="IW90" i="2"/>
  <c r="IV90" i="2"/>
  <c r="IU90" i="2"/>
  <c r="IT90" i="2"/>
  <c r="IS90" i="2"/>
  <c r="IR90" i="2"/>
  <c r="IQ90" i="2"/>
  <c r="IP90" i="2"/>
  <c r="IO90" i="2"/>
  <c r="IN90" i="2"/>
  <c r="IM90" i="2"/>
  <c r="IL90" i="2"/>
  <c r="IK90" i="2"/>
  <c r="IJ90" i="2"/>
  <c r="II90" i="2"/>
  <c r="IH90" i="2"/>
  <c r="IG90" i="2"/>
  <c r="IF90" i="2"/>
  <c r="IE90" i="2"/>
  <c r="ID90" i="2"/>
  <c r="IC90" i="2"/>
  <c r="IB90" i="2"/>
  <c r="IA90" i="2"/>
  <c r="HZ90" i="2"/>
  <c r="HY90" i="2"/>
  <c r="HX90" i="2"/>
  <c r="HW90" i="2"/>
  <c r="HV90" i="2"/>
  <c r="HU90" i="2"/>
  <c r="HT90" i="2"/>
  <c r="HS90" i="2"/>
  <c r="HR90" i="2"/>
  <c r="HQ90" i="2"/>
  <c r="HP90" i="2"/>
  <c r="HO90" i="2"/>
  <c r="HN90" i="2"/>
  <c r="HM90" i="2"/>
  <c r="HL90" i="2"/>
  <c r="HK90" i="2"/>
  <c r="HJ90" i="2"/>
  <c r="HI90" i="2"/>
  <c r="HH90" i="2"/>
  <c r="HG90" i="2"/>
  <c r="HF90" i="2"/>
  <c r="HE90" i="2"/>
  <c r="HD90" i="2"/>
  <c r="HC90" i="2"/>
  <c r="HB90" i="2"/>
  <c r="HA90" i="2"/>
  <c r="GZ90" i="2"/>
  <c r="GY90" i="2"/>
  <c r="GX90" i="2"/>
  <c r="GW90" i="2"/>
  <c r="GV90" i="2"/>
  <c r="GU90" i="2"/>
  <c r="GT90" i="2"/>
  <c r="GS90" i="2"/>
  <c r="GR90" i="2"/>
  <c r="GQ90" i="2"/>
  <c r="GP90" i="2"/>
  <c r="GO90" i="2"/>
  <c r="GN90" i="2"/>
  <c r="GM90" i="2"/>
  <c r="GL90" i="2"/>
  <c r="GK90" i="2"/>
  <c r="GJ90" i="2"/>
  <c r="GI90" i="2"/>
  <c r="GH90" i="2"/>
  <c r="GG90" i="2"/>
  <c r="GF90" i="2"/>
  <c r="GE90" i="2"/>
  <c r="GD90" i="2"/>
  <c r="GC90" i="2"/>
  <c r="GB90" i="2"/>
  <c r="GA90" i="2"/>
  <c r="FZ90" i="2"/>
  <c r="FY90" i="2"/>
  <c r="FX90" i="2"/>
  <c r="FW90" i="2"/>
  <c r="FV90" i="2"/>
  <c r="FU90" i="2"/>
  <c r="FT90" i="2"/>
  <c r="FS90" i="2"/>
  <c r="FR90" i="2"/>
  <c r="FQ90" i="2"/>
  <c r="FP90" i="2"/>
  <c r="FO90" i="2"/>
  <c r="FN90" i="2"/>
  <c r="FM90" i="2"/>
  <c r="FL90" i="2"/>
  <c r="FK90" i="2"/>
  <c r="FJ90" i="2"/>
  <c r="FI90" i="2"/>
  <c r="FH90" i="2"/>
  <c r="FG90" i="2"/>
  <c r="FF90" i="2"/>
  <c r="FE90" i="2"/>
  <c r="FD90" i="2"/>
  <c r="FC90" i="2"/>
  <c r="FB90" i="2"/>
  <c r="FA90" i="2"/>
  <c r="EZ90" i="2"/>
  <c r="EY90" i="2"/>
  <c r="EX90" i="2"/>
  <c r="EW90" i="2"/>
  <c r="EV90" i="2"/>
  <c r="EU90" i="2"/>
  <c r="ET90" i="2"/>
  <c r="ES90" i="2"/>
  <c r="ER90" i="2"/>
  <c r="EQ90" i="2"/>
  <c r="EP90" i="2"/>
  <c r="EO90" i="2"/>
  <c r="EN90" i="2"/>
  <c r="EM90" i="2"/>
  <c r="EL90" i="2"/>
  <c r="EK90" i="2"/>
  <c r="EJ90" i="2"/>
  <c r="EI90" i="2"/>
  <c r="EH90" i="2"/>
  <c r="EG90" i="2"/>
  <c r="EF90" i="2"/>
  <c r="EE90" i="2"/>
  <c r="ED90" i="2"/>
  <c r="EC90" i="2"/>
  <c r="EB90" i="2"/>
  <c r="EA90" i="2"/>
  <c r="DZ90" i="2"/>
  <c r="DY90" i="2"/>
  <c r="DX90" i="2"/>
  <c r="DW90" i="2"/>
  <c r="DV90" i="2"/>
  <c r="DU90" i="2"/>
  <c r="DT90" i="2"/>
  <c r="DS90" i="2"/>
  <c r="DR90" i="2"/>
  <c r="DQ90" i="2"/>
  <c r="DP90" i="2"/>
  <c r="DO90" i="2"/>
  <c r="DN90" i="2"/>
  <c r="DM90" i="2"/>
  <c r="DL90" i="2"/>
  <c r="DK90" i="2"/>
  <c r="DJ90" i="2"/>
  <c r="DI90" i="2"/>
  <c r="DH90" i="2"/>
  <c r="DG90" i="2"/>
  <c r="DF90" i="2"/>
  <c r="DD90" i="2"/>
  <c r="DC90" i="2"/>
  <c r="DA90" i="2"/>
  <c r="CZ90" i="2"/>
  <c r="CY90" i="2"/>
  <c r="CX90" i="2"/>
  <c r="CW90" i="2"/>
  <c r="CV90" i="2"/>
  <c r="CU90" i="2"/>
  <c r="CT90" i="2"/>
  <c r="CS90" i="2"/>
  <c r="CR90" i="2"/>
  <c r="CQ90" i="2"/>
  <c r="CP90" i="2"/>
  <c r="CO90" i="2"/>
  <c r="CN90" i="2"/>
  <c r="CM90" i="2"/>
  <c r="CL90" i="2"/>
  <c r="CK90" i="2"/>
  <c r="CJ90" i="2"/>
  <c r="CI90" i="2"/>
  <c r="CH90" i="2"/>
  <c r="CG90" i="2"/>
  <c r="CF90" i="2"/>
  <c r="CE90" i="2"/>
  <c r="CD90" i="2"/>
  <c r="CC90" i="2"/>
  <c r="CB90" i="2"/>
  <c r="CA90" i="2"/>
  <c r="BZ90" i="2"/>
  <c r="BY90" i="2"/>
  <c r="BX90" i="2"/>
  <c r="BW90" i="2"/>
  <c r="BV90" i="2"/>
  <c r="BU90" i="2"/>
  <c r="BT90" i="2"/>
  <c r="BS90" i="2"/>
  <c r="BR90" i="2"/>
  <c r="BQ90" i="2"/>
  <c r="BP90" i="2"/>
  <c r="BO90" i="2"/>
  <c r="BN90" i="2"/>
  <c r="BM90" i="2"/>
  <c r="BL90" i="2"/>
  <c r="BK90" i="2"/>
  <c r="BJ90" i="2"/>
  <c r="BI90" i="2"/>
  <c r="BH90" i="2"/>
  <c r="BG90" i="2"/>
  <c r="BF90" i="2"/>
  <c r="BE90" i="2"/>
  <c r="BD90" i="2"/>
  <c r="BC90" i="2"/>
  <c r="BB90" i="2"/>
  <c r="BA90" i="2"/>
  <c r="AZ90" i="2"/>
  <c r="AY90" i="2"/>
  <c r="AX90" i="2"/>
  <c r="AW90" i="2"/>
  <c r="AV90" i="2"/>
  <c r="AU90" i="2"/>
  <c r="AT90" i="2"/>
  <c r="AS90" i="2"/>
  <c r="AR90" i="2"/>
  <c r="AQ90" i="2"/>
  <c r="AP90" i="2"/>
  <c r="AO90" i="2"/>
  <c r="AN90" i="2"/>
  <c r="AM90" i="2"/>
  <c r="AL90" i="2"/>
  <c r="AK90" i="2"/>
  <c r="AJ90" i="2"/>
  <c r="AI90" i="2"/>
  <c r="AH90" i="2"/>
  <c r="AG90" i="2"/>
  <c r="AF90" i="2"/>
  <c r="AE90" i="2"/>
  <c r="AD90" i="2"/>
  <c r="AC90" i="2"/>
  <c r="AB90" i="2"/>
  <c r="AA90" i="2"/>
  <c r="Z90" i="2"/>
  <c r="Y90" i="2"/>
  <c r="X90" i="2"/>
  <c r="W90" i="2"/>
  <c r="V90" i="2"/>
  <c r="U90" i="2"/>
  <c r="T90" i="2"/>
  <c r="S90" i="2"/>
  <c r="R90" i="2"/>
  <c r="O90" i="2"/>
  <c r="N90" i="2"/>
  <c r="L90" i="2"/>
  <c r="JT89" i="2"/>
  <c r="JS89" i="2"/>
  <c r="JR89" i="2"/>
  <c r="JQ89" i="2"/>
  <c r="JT88" i="2"/>
  <c r="JS88" i="2"/>
  <c r="JR88" i="2"/>
  <c r="JQ88" i="2"/>
  <c r="JT87" i="2"/>
  <c r="JR87" i="2"/>
  <c r="JQ87" i="2"/>
  <c r="DE87" i="2"/>
  <c r="DB87" i="2"/>
  <c r="J87" i="2"/>
  <c r="H87" i="2"/>
  <c r="F87" i="2"/>
  <c r="D87" i="2"/>
  <c r="JT86" i="2"/>
  <c r="JR86" i="2"/>
  <c r="JQ86" i="2"/>
  <c r="DE86" i="2"/>
  <c r="DB86" i="2"/>
  <c r="J86" i="2"/>
  <c r="H86" i="2"/>
  <c r="F86" i="2"/>
  <c r="D86" i="2"/>
  <c r="JT85" i="2"/>
  <c r="JS85" i="2"/>
  <c r="JR85" i="2"/>
  <c r="JQ85" i="2"/>
  <c r="JT84" i="2"/>
  <c r="JR84" i="2"/>
  <c r="JQ84" i="2"/>
  <c r="DE84" i="2"/>
  <c r="DB84" i="2"/>
  <c r="J84" i="2"/>
  <c r="H84" i="2"/>
  <c r="F84" i="2"/>
  <c r="D84" i="2"/>
  <c r="JT83" i="2"/>
  <c r="JS83" i="2"/>
  <c r="JR83" i="2"/>
  <c r="JQ83" i="2"/>
  <c r="JT82" i="2"/>
  <c r="JR82" i="2"/>
  <c r="JQ82" i="2"/>
  <c r="JG82" i="2"/>
  <c r="JS82" i="2" s="1"/>
  <c r="JF82" i="2"/>
  <c r="JC82" i="2"/>
  <c r="JB82" i="2"/>
  <c r="J82" i="2"/>
  <c r="I82" i="2"/>
  <c r="H82" i="2"/>
  <c r="F82" i="2"/>
  <c r="E82" i="2"/>
  <c r="D82" i="2"/>
  <c r="JT81" i="2"/>
  <c r="JS81" i="2"/>
  <c r="JR81" i="2"/>
  <c r="JQ81" i="2"/>
  <c r="J81" i="2"/>
  <c r="I81" i="2"/>
  <c r="H81" i="2"/>
  <c r="F81" i="2"/>
  <c r="E81" i="2"/>
  <c r="D81" i="2"/>
  <c r="JT80" i="2"/>
  <c r="JR80" i="2"/>
  <c r="JQ80" i="2"/>
  <c r="DE80" i="2"/>
  <c r="DB80" i="2"/>
  <c r="J80" i="2"/>
  <c r="H80" i="2"/>
  <c r="F80" i="2"/>
  <c r="D80" i="2"/>
  <c r="JT79" i="2"/>
  <c r="JS79" i="2"/>
  <c r="JR79" i="2"/>
  <c r="JQ79" i="2"/>
  <c r="JT78" i="2"/>
  <c r="JS78" i="2"/>
  <c r="JR78" i="2"/>
  <c r="JQ78" i="2"/>
  <c r="J78" i="2"/>
  <c r="I78" i="2"/>
  <c r="H78" i="2"/>
  <c r="F78" i="2"/>
  <c r="E78" i="2"/>
  <c r="D78" i="2"/>
  <c r="JT77" i="2"/>
  <c r="JS77" i="2"/>
  <c r="JR77" i="2"/>
  <c r="JQ77" i="2"/>
  <c r="J77" i="2"/>
  <c r="I77" i="2"/>
  <c r="H77" i="2"/>
  <c r="F77" i="2"/>
  <c r="E77" i="2"/>
  <c r="D77" i="2"/>
  <c r="JT76" i="2"/>
  <c r="JS76" i="2"/>
  <c r="JR76" i="2"/>
  <c r="JQ76" i="2"/>
  <c r="J76" i="2"/>
  <c r="I76" i="2"/>
  <c r="H76" i="2"/>
  <c r="F76" i="2"/>
  <c r="E76" i="2"/>
  <c r="D76" i="2"/>
  <c r="JT75" i="2"/>
  <c r="JR75" i="2"/>
  <c r="JQ75" i="2"/>
  <c r="DE75" i="2"/>
  <c r="DB75" i="2"/>
  <c r="J75" i="2"/>
  <c r="H75" i="2"/>
  <c r="F75" i="2"/>
  <c r="D75" i="2"/>
  <c r="JT74" i="2"/>
  <c r="JR74" i="2"/>
  <c r="JQ74" i="2"/>
  <c r="JG74" i="2"/>
  <c r="JS74" i="2" s="1"/>
  <c r="J74" i="2"/>
  <c r="I74" i="2"/>
  <c r="H74" i="2"/>
  <c r="F74" i="2"/>
  <c r="E74" i="2"/>
  <c r="D74" i="2"/>
  <c r="JT73" i="2"/>
  <c r="JS73" i="2"/>
  <c r="JR73" i="2"/>
  <c r="JQ73" i="2"/>
  <c r="J73" i="2"/>
  <c r="I73" i="2"/>
  <c r="H73" i="2"/>
  <c r="F73" i="2"/>
  <c r="E73" i="2"/>
  <c r="D73" i="2"/>
  <c r="JT72" i="2"/>
  <c r="JS72" i="2"/>
  <c r="JR72" i="2"/>
  <c r="JQ72" i="2"/>
  <c r="J72" i="2"/>
  <c r="I72" i="2"/>
  <c r="H72" i="2"/>
  <c r="F72" i="2"/>
  <c r="E72" i="2"/>
  <c r="D72" i="2"/>
  <c r="JT71" i="2"/>
  <c r="JS71" i="2"/>
  <c r="JR71" i="2"/>
  <c r="JQ71" i="2"/>
  <c r="JT70" i="2"/>
  <c r="JS70" i="2"/>
  <c r="JR70" i="2"/>
  <c r="JQ70" i="2"/>
  <c r="JT69" i="2"/>
  <c r="JS69" i="2"/>
  <c r="JR69" i="2"/>
  <c r="JQ69" i="2"/>
  <c r="JT68" i="2"/>
  <c r="JS68" i="2"/>
  <c r="JR68" i="2"/>
  <c r="JQ68" i="2"/>
  <c r="J68" i="2"/>
  <c r="I68" i="2"/>
  <c r="H68" i="2"/>
  <c r="F68" i="2"/>
  <c r="E68" i="2"/>
  <c r="D68" i="2"/>
  <c r="JT67" i="2"/>
  <c r="JS67" i="2"/>
  <c r="JR67" i="2"/>
  <c r="JQ67" i="2"/>
  <c r="J67" i="2"/>
  <c r="I67" i="2"/>
  <c r="H67" i="2"/>
  <c r="F67" i="2"/>
  <c r="E67" i="2"/>
  <c r="D67" i="2"/>
  <c r="JT66" i="2"/>
  <c r="JS66" i="2"/>
  <c r="JR66" i="2"/>
  <c r="JQ66" i="2"/>
  <c r="J66" i="2"/>
  <c r="I66" i="2"/>
  <c r="H66" i="2"/>
  <c r="F66" i="2"/>
  <c r="E66" i="2"/>
  <c r="D66" i="2"/>
  <c r="JT65" i="2"/>
  <c r="JS65" i="2"/>
  <c r="JR65" i="2"/>
  <c r="JQ65" i="2"/>
  <c r="J65" i="2"/>
  <c r="I65" i="2"/>
  <c r="H65" i="2"/>
  <c r="F65" i="2"/>
  <c r="E65" i="2"/>
  <c r="D65" i="2"/>
  <c r="JT64" i="2"/>
  <c r="JS64" i="2"/>
  <c r="JR64" i="2"/>
  <c r="JQ64" i="2"/>
  <c r="J64" i="2"/>
  <c r="I64" i="2"/>
  <c r="H64" i="2"/>
  <c r="F64" i="2"/>
  <c r="E64" i="2"/>
  <c r="D64" i="2"/>
  <c r="JT63" i="2"/>
  <c r="JS63" i="2"/>
  <c r="JR63" i="2"/>
  <c r="JQ63" i="2"/>
  <c r="J63" i="2"/>
  <c r="I63" i="2"/>
  <c r="H63" i="2"/>
  <c r="F63" i="2"/>
  <c r="E63" i="2"/>
  <c r="D63" i="2"/>
  <c r="JT62" i="2"/>
  <c r="JS62" i="2"/>
  <c r="JR62" i="2"/>
  <c r="JQ62" i="2"/>
  <c r="J62" i="2"/>
  <c r="I62" i="2"/>
  <c r="H62" i="2"/>
  <c r="F62" i="2"/>
  <c r="E62" i="2"/>
  <c r="D62" i="2"/>
  <c r="JT61" i="2"/>
  <c r="JS61" i="2"/>
  <c r="JR61" i="2"/>
  <c r="JQ61" i="2"/>
  <c r="J61" i="2"/>
  <c r="I61" i="2"/>
  <c r="H61" i="2"/>
  <c r="F61" i="2"/>
  <c r="E61" i="2"/>
  <c r="D61" i="2"/>
  <c r="JT60" i="2"/>
  <c r="JS60" i="2"/>
  <c r="JR60" i="2"/>
  <c r="JQ60" i="2"/>
  <c r="J60" i="2"/>
  <c r="I60" i="2"/>
  <c r="H60" i="2"/>
  <c r="F60" i="2"/>
  <c r="E60" i="2"/>
  <c r="D60" i="2"/>
  <c r="JT59" i="2"/>
  <c r="JS59" i="2"/>
  <c r="JR59" i="2"/>
  <c r="JQ59" i="2"/>
  <c r="J59" i="2"/>
  <c r="I59" i="2"/>
  <c r="H59" i="2"/>
  <c r="F59" i="2"/>
  <c r="E59" i="2"/>
  <c r="D59" i="2"/>
  <c r="JT58" i="2"/>
  <c r="JS58" i="2"/>
  <c r="JR58" i="2"/>
  <c r="JQ58" i="2"/>
  <c r="J58" i="2"/>
  <c r="I58" i="2"/>
  <c r="H58" i="2"/>
  <c r="F58" i="2"/>
  <c r="E58" i="2"/>
  <c r="D58" i="2"/>
  <c r="JT57" i="2"/>
  <c r="JS57" i="2"/>
  <c r="JR57" i="2"/>
  <c r="JQ57" i="2"/>
  <c r="J57" i="2"/>
  <c r="I57" i="2"/>
  <c r="H57" i="2"/>
  <c r="F57" i="2"/>
  <c r="E57" i="2"/>
  <c r="D57" i="2"/>
  <c r="JT56" i="2"/>
  <c r="JS56" i="2"/>
  <c r="JR56" i="2"/>
  <c r="JQ56" i="2"/>
  <c r="J56" i="2"/>
  <c r="I56" i="2"/>
  <c r="H56" i="2"/>
  <c r="F56" i="2"/>
  <c r="E56" i="2"/>
  <c r="D56" i="2"/>
  <c r="JT55" i="2"/>
  <c r="JS55" i="2"/>
  <c r="JR55" i="2"/>
  <c r="JQ55" i="2"/>
  <c r="J55" i="2"/>
  <c r="I55" i="2"/>
  <c r="H55" i="2"/>
  <c r="F55" i="2"/>
  <c r="E55" i="2"/>
  <c r="D55" i="2"/>
  <c r="JT54" i="2"/>
  <c r="JR54" i="2"/>
  <c r="JQ54" i="2"/>
  <c r="DE54" i="2"/>
  <c r="DB54" i="2"/>
  <c r="J54" i="2"/>
  <c r="H54" i="2"/>
  <c r="F54" i="2"/>
  <c r="D54" i="2"/>
  <c r="JT53" i="2"/>
  <c r="JR53" i="2"/>
  <c r="JQ53" i="2"/>
  <c r="DE53" i="2"/>
  <c r="DB53" i="2"/>
  <c r="J53" i="2"/>
  <c r="H53" i="2"/>
  <c r="F53" i="2"/>
  <c r="D53" i="2"/>
  <c r="JT52" i="2"/>
  <c r="JR52" i="2"/>
  <c r="JQ52" i="2"/>
  <c r="DE52" i="2"/>
  <c r="DB52" i="2"/>
  <c r="J52" i="2"/>
  <c r="H52" i="2"/>
  <c r="F52" i="2"/>
  <c r="D52" i="2"/>
  <c r="JT51" i="2"/>
  <c r="JR51" i="2"/>
  <c r="JQ51" i="2"/>
  <c r="DE51" i="2"/>
  <c r="DB51" i="2"/>
  <c r="J51" i="2"/>
  <c r="H51" i="2"/>
  <c r="F51" i="2"/>
  <c r="D51" i="2"/>
  <c r="JT50" i="2"/>
  <c r="JR50" i="2"/>
  <c r="JQ50" i="2"/>
  <c r="DE50" i="2"/>
  <c r="DB50" i="2"/>
  <c r="J50" i="2"/>
  <c r="H50" i="2"/>
  <c r="F50" i="2"/>
  <c r="D50" i="2"/>
  <c r="JT49" i="2"/>
  <c r="JR49" i="2"/>
  <c r="JQ49" i="2"/>
  <c r="DE49" i="2"/>
  <c r="DB49" i="2"/>
  <c r="J49" i="2"/>
  <c r="H49" i="2"/>
  <c r="F49" i="2"/>
  <c r="D49" i="2"/>
  <c r="JT48" i="2"/>
  <c r="JR48" i="2"/>
  <c r="JQ48" i="2"/>
  <c r="DE48" i="2"/>
  <c r="DB48" i="2"/>
  <c r="J48" i="2"/>
  <c r="H48" i="2"/>
  <c r="F48" i="2"/>
  <c r="D48" i="2"/>
  <c r="JT47" i="2"/>
  <c r="JR47" i="2"/>
  <c r="JQ47" i="2"/>
  <c r="JG47" i="2"/>
  <c r="JF47" i="2"/>
  <c r="JB47" i="2"/>
  <c r="DE47" i="2"/>
  <c r="DB47" i="2"/>
  <c r="J47" i="2"/>
  <c r="H47" i="2"/>
  <c r="F47" i="2"/>
  <c r="D47" i="2"/>
  <c r="JT46" i="2"/>
  <c r="JS46" i="2"/>
  <c r="JR46" i="2"/>
  <c r="JQ46" i="2"/>
  <c r="JT45" i="2"/>
  <c r="JS45" i="2"/>
  <c r="JR45" i="2"/>
  <c r="JQ45" i="2"/>
  <c r="JT44" i="2"/>
  <c r="JS44" i="2"/>
  <c r="JR44" i="2"/>
  <c r="JQ44" i="2"/>
  <c r="JT43" i="2"/>
  <c r="JS43" i="2"/>
  <c r="JR43" i="2"/>
  <c r="JQ43" i="2"/>
  <c r="JT42" i="2"/>
  <c r="JS42" i="2"/>
  <c r="JR42" i="2"/>
  <c r="JQ42" i="2"/>
  <c r="JT41" i="2"/>
  <c r="JS41" i="2"/>
  <c r="JR41" i="2"/>
  <c r="JQ41" i="2"/>
  <c r="JT40" i="2"/>
  <c r="JS40" i="2"/>
  <c r="JR40" i="2"/>
  <c r="JQ40" i="2"/>
  <c r="J40" i="2"/>
  <c r="I40" i="2"/>
  <c r="H40" i="2"/>
  <c r="F40" i="2"/>
  <c r="E40" i="2"/>
  <c r="D40" i="2"/>
  <c r="JT39" i="2"/>
  <c r="JR39" i="2"/>
  <c r="JQ39" i="2"/>
  <c r="P39" i="2"/>
  <c r="M39" i="2"/>
  <c r="J39" i="2"/>
  <c r="H39" i="2"/>
  <c r="F39" i="2"/>
  <c r="D39" i="2"/>
  <c r="JT38" i="2"/>
  <c r="JR38" i="2"/>
  <c r="JQ38" i="2"/>
  <c r="P38" i="2"/>
  <c r="M38" i="2"/>
  <c r="J38" i="2"/>
  <c r="H38" i="2"/>
  <c r="F38" i="2"/>
  <c r="D38" i="2"/>
  <c r="JR37" i="2"/>
  <c r="JQ37" i="2"/>
  <c r="JG37" i="2"/>
  <c r="JF37" i="2"/>
  <c r="JC37" i="2"/>
  <c r="JB37" i="2"/>
  <c r="DE37" i="2"/>
  <c r="DB37" i="2"/>
  <c r="Q37" i="2"/>
  <c r="F37" i="2" s="1"/>
  <c r="P37" i="2"/>
  <c r="M37" i="2"/>
  <c r="J37" i="2"/>
  <c r="H37" i="2"/>
  <c r="D37" i="2"/>
  <c r="JT36" i="2"/>
  <c r="JS36" i="2"/>
  <c r="JR36" i="2"/>
  <c r="JQ36" i="2"/>
  <c r="J36" i="2"/>
  <c r="I36" i="2"/>
  <c r="H36" i="2"/>
  <c r="F36" i="2"/>
  <c r="E36" i="2"/>
  <c r="D36" i="2"/>
  <c r="JT35" i="2"/>
  <c r="JR35" i="2"/>
  <c r="JQ35" i="2"/>
  <c r="JG35" i="2"/>
  <c r="JF35" i="2"/>
  <c r="JC35" i="2"/>
  <c r="JC206" i="2" s="1"/>
  <c r="JB35" i="2"/>
  <c r="JB90" i="2" s="1"/>
  <c r="J35" i="2"/>
  <c r="I35" i="2"/>
  <c r="H35" i="2"/>
  <c r="F35" i="2"/>
  <c r="E35" i="2"/>
  <c r="D35" i="2"/>
  <c r="JT34" i="2"/>
  <c r="JS34" i="2"/>
  <c r="JR34" i="2"/>
  <c r="JQ34" i="2"/>
  <c r="J34" i="2"/>
  <c r="I34" i="2"/>
  <c r="H34" i="2"/>
  <c r="F34" i="2"/>
  <c r="E34" i="2"/>
  <c r="D34" i="2"/>
  <c r="JT33" i="2"/>
  <c r="JR33" i="2"/>
  <c r="JQ33" i="2"/>
  <c r="DE33" i="2"/>
  <c r="DB33" i="2"/>
  <c r="J33" i="2"/>
  <c r="H33" i="2"/>
  <c r="F33" i="2"/>
  <c r="D33" i="2"/>
  <c r="JT32" i="2"/>
  <c r="JS32" i="2"/>
  <c r="JR32" i="2"/>
  <c r="JQ32" i="2"/>
  <c r="J32" i="2"/>
  <c r="I32" i="2"/>
  <c r="H32" i="2"/>
  <c r="F32" i="2"/>
  <c r="E32" i="2"/>
  <c r="D32" i="2"/>
  <c r="JT31" i="2"/>
  <c r="JR31" i="2"/>
  <c r="JQ31" i="2"/>
  <c r="DE31" i="2"/>
  <c r="DB31" i="2"/>
  <c r="J31" i="2"/>
  <c r="H31" i="2"/>
  <c r="F31" i="2"/>
  <c r="D31" i="2"/>
  <c r="JT30" i="2"/>
  <c r="JR30" i="2"/>
  <c r="JQ30" i="2"/>
  <c r="DE30" i="2"/>
  <c r="DB30" i="2"/>
  <c r="J30" i="2"/>
  <c r="H30" i="2"/>
  <c r="F30" i="2"/>
  <c r="D30" i="2"/>
  <c r="JT29" i="2"/>
  <c r="JS29" i="2"/>
  <c r="JR29" i="2"/>
  <c r="JQ29" i="2"/>
  <c r="JG29" i="2"/>
  <c r="J29" i="2"/>
  <c r="I29" i="2"/>
  <c r="H29" i="2"/>
  <c r="F29" i="2"/>
  <c r="E29" i="2"/>
  <c r="D29" i="2"/>
  <c r="JT28" i="2"/>
  <c r="JS28" i="2"/>
  <c r="JR28" i="2"/>
  <c r="JQ28" i="2"/>
  <c r="J28" i="2"/>
  <c r="I28" i="2"/>
  <c r="H28" i="2"/>
  <c r="F28" i="2"/>
  <c r="E28" i="2"/>
  <c r="D28" i="2"/>
  <c r="JT27" i="2"/>
  <c r="JS27" i="2"/>
  <c r="JR27" i="2"/>
  <c r="JQ27" i="2"/>
  <c r="J27" i="2"/>
  <c r="I27" i="2"/>
  <c r="H27" i="2"/>
  <c r="F27" i="2"/>
  <c r="E27" i="2"/>
  <c r="D27" i="2"/>
  <c r="JT26" i="2"/>
  <c r="JS26" i="2"/>
  <c r="JR26" i="2"/>
  <c r="JQ26" i="2"/>
  <c r="J26" i="2"/>
  <c r="I26" i="2"/>
  <c r="H26" i="2"/>
  <c r="F26" i="2"/>
  <c r="E26" i="2"/>
  <c r="D26" i="2"/>
  <c r="JT25" i="2"/>
  <c r="JS25" i="2"/>
  <c r="JR25" i="2"/>
  <c r="JQ25" i="2"/>
  <c r="JF25" i="2"/>
  <c r="J25" i="2"/>
  <c r="I25" i="2"/>
  <c r="H25" i="2"/>
  <c r="F25" i="2"/>
  <c r="E25" i="2"/>
  <c r="D25" i="2"/>
  <c r="JT24" i="2"/>
  <c r="JS24" i="2"/>
  <c r="JR24" i="2"/>
  <c r="JQ24" i="2"/>
  <c r="J24" i="2"/>
  <c r="I24" i="2"/>
  <c r="H24" i="2"/>
  <c r="F24" i="2"/>
  <c r="E24" i="2"/>
  <c r="D24" i="2"/>
  <c r="JT23" i="2"/>
  <c r="JS23" i="2"/>
  <c r="JR23" i="2"/>
  <c r="JQ23" i="2"/>
  <c r="J23" i="2"/>
  <c r="I23" i="2"/>
  <c r="H23" i="2"/>
  <c r="F23" i="2"/>
  <c r="E23" i="2"/>
  <c r="D23" i="2"/>
  <c r="JT22" i="2"/>
  <c r="JS22" i="2"/>
  <c r="JR22" i="2"/>
  <c r="JQ22" i="2"/>
  <c r="J22" i="2"/>
  <c r="I22" i="2"/>
  <c r="H22" i="2"/>
  <c r="F22" i="2"/>
  <c r="E22" i="2"/>
  <c r="D22" i="2"/>
  <c r="JT21" i="2"/>
  <c r="JS21" i="2"/>
  <c r="JR21" i="2"/>
  <c r="JQ21" i="2"/>
  <c r="J21" i="2"/>
  <c r="I21" i="2"/>
  <c r="H21" i="2"/>
  <c r="F21" i="2"/>
  <c r="E21" i="2"/>
  <c r="D21" i="2"/>
  <c r="JT20" i="2"/>
  <c r="JS20" i="2"/>
  <c r="JR20" i="2"/>
  <c r="JQ20" i="2"/>
  <c r="J20" i="2"/>
  <c r="I20" i="2"/>
  <c r="H20" i="2"/>
  <c r="F20" i="2"/>
  <c r="E20" i="2"/>
  <c r="D20" i="2"/>
  <c r="JT19" i="2"/>
  <c r="JS19" i="2"/>
  <c r="JR19" i="2"/>
  <c r="JQ19" i="2"/>
  <c r="J19" i="2"/>
  <c r="I19" i="2"/>
  <c r="H19" i="2"/>
  <c r="F19" i="2"/>
  <c r="E19" i="2"/>
  <c r="D19" i="2"/>
  <c r="JT18" i="2"/>
  <c r="JS18" i="2"/>
  <c r="JR18" i="2"/>
  <c r="JQ18" i="2"/>
  <c r="J18" i="2"/>
  <c r="I18" i="2"/>
  <c r="H18" i="2"/>
  <c r="F18" i="2"/>
  <c r="E18" i="2"/>
  <c r="D18" i="2"/>
  <c r="JT17" i="2"/>
  <c r="JS17" i="2"/>
  <c r="JR17" i="2"/>
  <c r="JQ17" i="2"/>
  <c r="J17" i="2"/>
  <c r="I17" i="2"/>
  <c r="H17" i="2"/>
  <c r="F17" i="2"/>
  <c r="E17" i="2"/>
  <c r="D17" i="2"/>
  <c r="JT16" i="2"/>
  <c r="JS16" i="2"/>
  <c r="JR16" i="2"/>
  <c r="JQ16" i="2"/>
  <c r="J16" i="2"/>
  <c r="I16" i="2"/>
  <c r="H16" i="2"/>
  <c r="F16" i="2"/>
  <c r="E16" i="2"/>
  <c r="D16" i="2"/>
  <c r="JT15" i="2"/>
  <c r="JS15" i="2"/>
  <c r="JR15" i="2"/>
  <c r="JQ15" i="2"/>
  <c r="J15" i="2"/>
  <c r="I15" i="2"/>
  <c r="H15" i="2"/>
  <c r="F15" i="2"/>
  <c r="E15" i="2"/>
  <c r="D15" i="2"/>
  <c r="JT14" i="2"/>
  <c r="JS14" i="2"/>
  <c r="JR14" i="2"/>
  <c r="JQ14" i="2"/>
  <c r="J14" i="2"/>
  <c r="I14" i="2"/>
  <c r="H14" i="2"/>
  <c r="F14" i="2"/>
  <c r="E14" i="2"/>
  <c r="D14" i="2"/>
  <c r="JT13" i="2"/>
  <c r="JS13" i="2"/>
  <c r="JR13" i="2"/>
  <c r="JQ13" i="2"/>
  <c r="J13" i="2"/>
  <c r="I13" i="2"/>
  <c r="H13" i="2"/>
  <c r="F13" i="2"/>
  <c r="E13" i="2"/>
  <c r="D13" i="2"/>
  <c r="JT37" i="2" l="1"/>
  <c r="JS142" i="2"/>
  <c r="JC201" i="2"/>
  <c r="JG201" i="2"/>
  <c r="JF90" i="2"/>
  <c r="JF202" i="2" s="1"/>
  <c r="JS50" i="2"/>
  <c r="K78" i="2"/>
  <c r="G92" i="2"/>
  <c r="JS86" i="2"/>
  <c r="G107" i="2"/>
  <c r="G111" i="2"/>
  <c r="G115" i="2"/>
  <c r="K125" i="2"/>
  <c r="G133" i="2"/>
  <c r="G137" i="2"/>
  <c r="G189" i="2"/>
  <c r="G96" i="2"/>
  <c r="K126" i="2"/>
  <c r="JS75" i="2"/>
  <c r="E86" i="2"/>
  <c r="K14" i="2"/>
  <c r="K18" i="2"/>
  <c r="K22" i="2"/>
  <c r="G27" i="2"/>
  <c r="JS37" i="2"/>
  <c r="JS38" i="2"/>
  <c r="K64" i="2"/>
  <c r="K68" i="2"/>
  <c r="K73" i="2"/>
  <c r="K81" i="2"/>
  <c r="K97" i="2"/>
  <c r="K101" i="2"/>
  <c r="K105" i="2"/>
  <c r="K109" i="2"/>
  <c r="K113" i="2"/>
  <c r="K117" i="2"/>
  <c r="G126" i="2"/>
  <c r="K139" i="2"/>
  <c r="G36" i="2"/>
  <c r="G40" i="2"/>
  <c r="K55" i="2"/>
  <c r="K59" i="2"/>
  <c r="K63" i="2"/>
  <c r="K67" i="2"/>
  <c r="K72" i="2"/>
  <c r="E39" i="2"/>
  <c r="G39" i="2" s="1"/>
  <c r="K56" i="2"/>
  <c r="K60" i="2"/>
  <c r="I51" i="2"/>
  <c r="K16" i="2"/>
  <c r="K20" i="2"/>
  <c r="K24" i="2"/>
  <c r="G34" i="2"/>
  <c r="I75" i="2"/>
  <c r="G20" i="2"/>
  <c r="K26" i="2"/>
  <c r="G78" i="2"/>
  <c r="K96" i="2"/>
  <c r="K100" i="2"/>
  <c r="K104" i="2"/>
  <c r="K108" i="2"/>
  <c r="K112" i="2"/>
  <c r="K116" i="2"/>
  <c r="K130" i="2"/>
  <c r="K134" i="2"/>
  <c r="K138" i="2"/>
  <c r="G139" i="2"/>
  <c r="K190" i="2"/>
  <c r="G193" i="2"/>
  <c r="G94" i="2"/>
  <c r="K124" i="2"/>
  <c r="G188" i="2"/>
  <c r="K51" i="2"/>
  <c r="G14" i="2"/>
  <c r="G18" i="2"/>
  <c r="I47" i="2"/>
  <c r="K47" i="2" s="1"/>
  <c r="G55" i="2"/>
  <c r="G59" i="2"/>
  <c r="G63" i="2"/>
  <c r="G67" i="2"/>
  <c r="G72" i="2"/>
  <c r="G76" i="2"/>
  <c r="JS87" i="2"/>
  <c r="G123" i="2"/>
  <c r="G130" i="2"/>
  <c r="K140" i="2"/>
  <c r="JS33" i="2"/>
  <c r="G77" i="2"/>
  <c r="J119" i="2"/>
  <c r="G124" i="2"/>
  <c r="K133" i="2"/>
  <c r="K137" i="2"/>
  <c r="K141" i="2"/>
  <c r="K93" i="2"/>
  <c r="G122" i="2"/>
  <c r="G129" i="2"/>
  <c r="G141" i="2"/>
  <c r="D90" i="2"/>
  <c r="K15" i="2"/>
  <c r="K19" i="2"/>
  <c r="G28" i="2"/>
  <c r="G32" i="2"/>
  <c r="K35" i="2"/>
  <c r="P90" i="2"/>
  <c r="P202" i="2" s="1"/>
  <c r="E51" i="2"/>
  <c r="G51" i="2" s="1"/>
  <c r="K94" i="2"/>
  <c r="K121" i="2"/>
  <c r="G13" i="2"/>
  <c r="G17" i="2"/>
  <c r="G21" i="2"/>
  <c r="G25" i="2"/>
  <c r="JS31" i="2"/>
  <c r="JS51" i="2"/>
  <c r="JS54" i="2"/>
  <c r="G56" i="2"/>
  <c r="G60" i="2"/>
  <c r="G64" i="2"/>
  <c r="G68" i="2"/>
  <c r="E75" i="2"/>
  <c r="G75" i="2" s="1"/>
  <c r="E84" i="2"/>
  <c r="G84" i="2" s="1"/>
  <c r="JQ90" i="2"/>
  <c r="G104" i="2"/>
  <c r="G108" i="2"/>
  <c r="G112" i="2"/>
  <c r="G116" i="2"/>
  <c r="K122" i="2"/>
  <c r="G127" i="2"/>
  <c r="K129" i="2"/>
  <c r="G134" i="2"/>
  <c r="G138" i="2"/>
  <c r="K194" i="2"/>
  <c r="CH208" i="2"/>
  <c r="G29" i="2"/>
  <c r="G57" i="2"/>
  <c r="G81" i="2"/>
  <c r="G86" i="2"/>
  <c r="G93" i="2"/>
  <c r="K95" i="2"/>
  <c r="G109" i="2"/>
  <c r="G113" i="2"/>
  <c r="G117" i="2"/>
  <c r="K123" i="2"/>
  <c r="K127" i="2"/>
  <c r="G131" i="2"/>
  <c r="K17" i="2"/>
  <c r="K21" i="2"/>
  <c r="K25" i="2"/>
  <c r="G26" i="2"/>
  <c r="K28" i="2"/>
  <c r="Q216" i="2"/>
  <c r="Q217" i="2"/>
  <c r="G15" i="2"/>
  <c r="G19" i="2"/>
  <c r="K29" i="2"/>
  <c r="K36" i="2"/>
  <c r="G58" i="2"/>
  <c r="G62" i="2"/>
  <c r="G66" i="2"/>
  <c r="G82" i="2"/>
  <c r="K120" i="2"/>
  <c r="G125" i="2"/>
  <c r="K131" i="2"/>
  <c r="G132" i="2"/>
  <c r="G136" i="2"/>
  <c r="G73" i="2"/>
  <c r="K75" i="2"/>
  <c r="E80" i="2"/>
  <c r="G80" i="2" s="1"/>
  <c r="F201" i="2"/>
  <c r="P214" i="2"/>
  <c r="Q218" i="2"/>
  <c r="Q219" i="2"/>
  <c r="Q220" i="2"/>
  <c r="Q221" i="2"/>
  <c r="G120" i="2"/>
  <c r="G194" i="2"/>
  <c r="G61" i="2"/>
  <c r="G65" i="2"/>
  <c r="G74" i="2"/>
  <c r="G95" i="2"/>
  <c r="G110" i="2"/>
  <c r="G114" i="2"/>
  <c r="H201" i="2"/>
  <c r="G121" i="2"/>
  <c r="G135" i="2"/>
  <c r="K188" i="2"/>
  <c r="K193" i="2"/>
  <c r="G195" i="2"/>
  <c r="O202" i="2"/>
  <c r="O205" i="2" s="1"/>
  <c r="W202" i="2"/>
  <c r="AE202" i="2"/>
  <c r="AM202" i="2"/>
  <c r="AM205" i="2" s="1"/>
  <c r="AM207" i="2" s="1"/>
  <c r="AU202" i="2"/>
  <c r="BC202" i="2"/>
  <c r="BK202" i="2"/>
  <c r="BK205" i="2" s="1"/>
  <c r="BS202" i="2"/>
  <c r="CA202" i="2"/>
  <c r="CI202" i="2"/>
  <c r="CI205" i="2" s="1"/>
  <c r="CQ202" i="2"/>
  <c r="CY202" i="2"/>
  <c r="DG202" i="2"/>
  <c r="DG205" i="2" s="1"/>
  <c r="DO202" i="2"/>
  <c r="DW202" i="2"/>
  <c r="EE202" i="2"/>
  <c r="EM202" i="2"/>
  <c r="EU202" i="2"/>
  <c r="FC202" i="2"/>
  <c r="FK202" i="2"/>
  <c r="FS202" i="2"/>
  <c r="GA202" i="2"/>
  <c r="GI202" i="2"/>
  <c r="GQ202" i="2"/>
  <c r="GY202" i="2"/>
  <c r="HG202" i="2"/>
  <c r="HO202" i="2"/>
  <c r="HW202" i="2"/>
  <c r="IE202" i="2"/>
  <c r="IM202" i="2"/>
  <c r="IU202" i="2"/>
  <c r="JD202" i="2"/>
  <c r="JM202" i="2"/>
  <c r="E31" i="2"/>
  <c r="G31" i="2" s="1"/>
  <c r="K32" i="2"/>
  <c r="E47" i="2"/>
  <c r="G47" i="2" s="1"/>
  <c r="I86" i="2"/>
  <c r="K86" i="2" s="1"/>
  <c r="E87" i="2"/>
  <c r="G87" i="2" s="1"/>
  <c r="J201" i="2"/>
  <c r="G190" i="2"/>
  <c r="CH209" i="2"/>
  <c r="CH211" i="2"/>
  <c r="R217" i="2"/>
  <c r="R218" i="2"/>
  <c r="R220" i="2"/>
  <c r="I31" i="2"/>
  <c r="K31" i="2" s="1"/>
  <c r="J90" i="2"/>
  <c r="G16" i="2"/>
  <c r="G23" i="2"/>
  <c r="K27" i="2"/>
  <c r="I33" i="2"/>
  <c r="K33" i="2" s="1"/>
  <c r="E38" i="2"/>
  <c r="G38" i="2" s="1"/>
  <c r="K40" i="2"/>
  <c r="E48" i="2"/>
  <c r="G48" i="2" s="1"/>
  <c r="E52" i="2"/>
  <c r="G52" i="2" s="1"/>
  <c r="K57" i="2"/>
  <c r="K61" i="2"/>
  <c r="K65" i="2"/>
  <c r="K74" i="2"/>
  <c r="K76" i="2"/>
  <c r="K82" i="2"/>
  <c r="K92" i="2"/>
  <c r="K106" i="2"/>
  <c r="K110" i="2"/>
  <c r="K114" i="2"/>
  <c r="JQ201" i="2"/>
  <c r="K135" i="2"/>
  <c r="G140" i="2"/>
  <c r="K189" i="2"/>
  <c r="P216" i="2"/>
  <c r="P217" i="2"/>
  <c r="R215" i="2"/>
  <c r="I80" i="2"/>
  <c r="K80" i="2" s="1"/>
  <c r="M90" i="2"/>
  <c r="M202" i="2" s="1"/>
  <c r="JQ119" i="2"/>
  <c r="D201" i="2"/>
  <c r="JR201" i="2"/>
  <c r="K195" i="2"/>
  <c r="P218" i="2"/>
  <c r="R219" i="2"/>
  <c r="JS47" i="2"/>
  <c r="I50" i="2"/>
  <c r="K50" i="2" s="1"/>
  <c r="I54" i="2"/>
  <c r="K54" i="2" s="1"/>
  <c r="K58" i="2"/>
  <c r="K62" i="2"/>
  <c r="K66" i="2"/>
  <c r="K77" i="2"/>
  <c r="JS84" i="2"/>
  <c r="E119" i="2"/>
  <c r="K99" i="2"/>
  <c r="K103" i="2"/>
  <c r="K107" i="2"/>
  <c r="K111" i="2"/>
  <c r="K115" i="2"/>
  <c r="E201" i="2"/>
  <c r="K132" i="2"/>
  <c r="K136" i="2"/>
  <c r="P219" i="2"/>
  <c r="P220" i="2"/>
  <c r="P221" i="2"/>
  <c r="R214" i="2"/>
  <c r="H90" i="2"/>
  <c r="G22" i="2"/>
  <c r="JG206" i="2"/>
  <c r="R221" i="2" s="1"/>
  <c r="JG90" i="2"/>
  <c r="JG202" i="2" s="1"/>
  <c r="K34" i="2"/>
  <c r="I49" i="2"/>
  <c r="K49" i="2" s="1"/>
  <c r="JS49" i="2"/>
  <c r="E49" i="2"/>
  <c r="G49" i="2" s="1"/>
  <c r="I53" i="2"/>
  <c r="K53" i="2" s="1"/>
  <c r="JS53" i="2"/>
  <c r="E53" i="2"/>
  <c r="G53" i="2" s="1"/>
  <c r="DE90" i="2"/>
  <c r="DE202" i="2" s="1"/>
  <c r="H119" i="2"/>
  <c r="JR90" i="2"/>
  <c r="DB206" i="2"/>
  <c r="DB90" i="2"/>
  <c r="I30" i="2"/>
  <c r="K30" i="2" s="1"/>
  <c r="E30" i="2"/>
  <c r="G30" i="2" s="1"/>
  <c r="E37" i="2"/>
  <c r="G37" i="2" s="1"/>
  <c r="I37" i="2"/>
  <c r="K37" i="2" s="1"/>
  <c r="F90" i="2"/>
  <c r="G24" i="2"/>
  <c r="I39" i="2"/>
  <c r="K39" i="2" s="1"/>
  <c r="JS39" i="2"/>
  <c r="D119" i="2"/>
  <c r="K13" i="2"/>
  <c r="K23" i="2"/>
  <c r="JS30" i="2"/>
  <c r="G35" i="2"/>
  <c r="JS35" i="2"/>
  <c r="Q203" i="2"/>
  <c r="BA203" i="2" s="1"/>
  <c r="FP208" i="2" s="1"/>
  <c r="Q204" i="2"/>
  <c r="I38" i="2"/>
  <c r="K38" i="2" s="1"/>
  <c r="JS48" i="2"/>
  <c r="JS52" i="2"/>
  <c r="I84" i="2"/>
  <c r="K84" i="2" s="1"/>
  <c r="I87" i="2"/>
  <c r="K87" i="2" s="1"/>
  <c r="F119" i="2"/>
  <c r="JS119" i="2"/>
  <c r="JT201" i="2"/>
  <c r="JK202" i="2"/>
  <c r="DE206" i="2"/>
  <c r="E33" i="2"/>
  <c r="G33" i="2" s="1"/>
  <c r="I48" i="2"/>
  <c r="K48" i="2" s="1"/>
  <c r="E50" i="2"/>
  <c r="G50" i="2" s="1"/>
  <c r="I52" i="2"/>
  <c r="K52" i="2" s="1"/>
  <c r="E54" i="2"/>
  <c r="G54" i="2" s="1"/>
  <c r="JS80" i="2"/>
  <c r="G91" i="2"/>
  <c r="G98" i="2"/>
  <c r="G102" i="2"/>
  <c r="G106" i="2"/>
  <c r="JT119" i="2"/>
  <c r="N202" i="2"/>
  <c r="V202" i="2"/>
  <c r="AD202" i="2"/>
  <c r="AD205" i="2" s="1"/>
  <c r="AD207" i="2" s="1"/>
  <c r="AL202" i="2"/>
  <c r="AT202" i="2"/>
  <c r="BB202" i="2"/>
  <c r="BJ202" i="2"/>
  <c r="BR202" i="2"/>
  <c r="BZ202" i="2"/>
  <c r="BZ205" i="2" s="1"/>
  <c r="CH202" i="2"/>
  <c r="CP202" i="2"/>
  <c r="CX202" i="2"/>
  <c r="CX205" i="2" s="1"/>
  <c r="DF202" i="2"/>
  <c r="DN202" i="2"/>
  <c r="DV202" i="2"/>
  <c r="ED202" i="2"/>
  <c r="EL202" i="2"/>
  <c r="ET202" i="2"/>
  <c r="FB202" i="2"/>
  <c r="FJ202" i="2"/>
  <c r="FR202" i="2"/>
  <c r="FZ202" i="2"/>
  <c r="GH202" i="2"/>
  <c r="GP202" i="2"/>
  <c r="GX202" i="2"/>
  <c r="HF202" i="2"/>
  <c r="HN202" i="2"/>
  <c r="HV202" i="2"/>
  <c r="ID202" i="2"/>
  <c r="IL202" i="2"/>
  <c r="IT202" i="2"/>
  <c r="JB202" i="2"/>
  <c r="JL202" i="2"/>
  <c r="I119" i="2"/>
  <c r="G99" i="2"/>
  <c r="G103" i="2"/>
  <c r="X202" i="2"/>
  <c r="X205" i="2" s="1"/>
  <c r="X207" i="2" s="1"/>
  <c r="AF202" i="2"/>
  <c r="AN202" i="2"/>
  <c r="AV202" i="2"/>
  <c r="AV205" i="2" s="1"/>
  <c r="AV207" i="2" s="1"/>
  <c r="BD202" i="2"/>
  <c r="BL202" i="2"/>
  <c r="BT202" i="2"/>
  <c r="BT205" i="2" s="1"/>
  <c r="CB202" i="2"/>
  <c r="CJ202" i="2"/>
  <c r="CR202" i="2"/>
  <c r="CR205" i="2" s="1"/>
  <c r="CZ202" i="2"/>
  <c r="DH202" i="2"/>
  <c r="DP202" i="2"/>
  <c r="DX202" i="2"/>
  <c r="EF202" i="2"/>
  <c r="EN202" i="2"/>
  <c r="EV202" i="2"/>
  <c r="FD202" i="2"/>
  <c r="FL202" i="2"/>
  <c r="FT202" i="2"/>
  <c r="GB202" i="2"/>
  <c r="GJ202" i="2"/>
  <c r="GR202" i="2"/>
  <c r="GZ202" i="2"/>
  <c r="HH202" i="2"/>
  <c r="HP202" i="2"/>
  <c r="HX202" i="2"/>
  <c r="IF202" i="2"/>
  <c r="IN202" i="2"/>
  <c r="IV202" i="2"/>
  <c r="JE202" i="2"/>
  <c r="JN202" i="2"/>
  <c r="JC90" i="2"/>
  <c r="K98" i="2"/>
  <c r="K102" i="2"/>
  <c r="Y202" i="2"/>
  <c r="AG202" i="2"/>
  <c r="AG205" i="2" s="1"/>
  <c r="AG207" i="2" s="1"/>
  <c r="AO202" i="2"/>
  <c r="AW202" i="2"/>
  <c r="BE202" i="2"/>
  <c r="BE205" i="2" s="1"/>
  <c r="BM202" i="2"/>
  <c r="BU202" i="2"/>
  <c r="CC202" i="2"/>
  <c r="CC205" i="2" s="1"/>
  <c r="CK202" i="2"/>
  <c r="CS202" i="2"/>
  <c r="DA202" i="2"/>
  <c r="DA205" i="2" s="1"/>
  <c r="DI202" i="2"/>
  <c r="DQ202" i="2"/>
  <c r="DY202" i="2"/>
  <c r="EG202" i="2"/>
  <c r="EO202" i="2"/>
  <c r="EW202" i="2"/>
  <c r="FE202" i="2"/>
  <c r="FM202" i="2"/>
  <c r="FU202" i="2"/>
  <c r="GC202" i="2"/>
  <c r="GK202" i="2"/>
  <c r="GS202" i="2"/>
  <c r="HA202" i="2"/>
  <c r="HI202" i="2"/>
  <c r="HQ202" i="2"/>
  <c r="HY202" i="2"/>
  <c r="IG202" i="2"/>
  <c r="IO202" i="2"/>
  <c r="IW202" i="2"/>
  <c r="JO202" i="2"/>
  <c r="K91" i="2"/>
  <c r="G100" i="2"/>
  <c r="R202" i="2"/>
  <c r="R205" i="2" s="1"/>
  <c r="R207" i="2" s="1"/>
  <c r="Z202" i="2"/>
  <c r="AH202" i="2"/>
  <c r="AP202" i="2"/>
  <c r="AP205" i="2" s="1"/>
  <c r="AP207" i="2" s="1"/>
  <c r="AX202" i="2"/>
  <c r="BF202" i="2"/>
  <c r="BN202" i="2"/>
  <c r="BN205" i="2" s="1"/>
  <c r="BV202" i="2"/>
  <c r="CD202" i="2"/>
  <c r="CL202" i="2"/>
  <c r="CL205" i="2" s="1"/>
  <c r="CT202" i="2"/>
  <c r="DJ202" i="2"/>
  <c r="DJ205" i="2" s="1"/>
  <c r="DR202" i="2"/>
  <c r="DZ202" i="2"/>
  <c r="EH202" i="2"/>
  <c r="EP202" i="2"/>
  <c r="EX202" i="2"/>
  <c r="FF202" i="2"/>
  <c r="FN202" i="2"/>
  <c r="FV202" i="2"/>
  <c r="GD202" i="2"/>
  <c r="GL202" i="2"/>
  <c r="GT202" i="2"/>
  <c r="HB202" i="2"/>
  <c r="HJ202" i="2"/>
  <c r="HR202" i="2"/>
  <c r="HZ202" i="2"/>
  <c r="IH202" i="2"/>
  <c r="IP202" i="2"/>
  <c r="IX202" i="2"/>
  <c r="JH202" i="2"/>
  <c r="JP202" i="2"/>
  <c r="M206" i="2"/>
  <c r="Q90" i="2"/>
  <c r="JT90" i="2" s="1"/>
  <c r="U202" i="2"/>
  <c r="U205" i="2" s="1"/>
  <c r="AC202" i="2"/>
  <c r="AK202" i="2"/>
  <c r="AS202" i="2"/>
  <c r="AS205" i="2" s="1"/>
  <c r="AS207" i="2" s="1"/>
  <c r="BA202" i="2"/>
  <c r="BI202" i="2"/>
  <c r="BQ202" i="2"/>
  <c r="BQ205" i="2" s="1"/>
  <c r="BY202" i="2"/>
  <c r="CG202" i="2"/>
  <c r="CO202" i="2"/>
  <c r="CO205" i="2" s="1"/>
  <c r="CW202" i="2"/>
  <c r="DU202" i="2"/>
  <c r="EC202" i="2"/>
  <c r="EK202" i="2"/>
  <c r="ES202" i="2"/>
  <c r="FA202" i="2"/>
  <c r="FI202" i="2"/>
  <c r="FQ202" i="2"/>
  <c r="FY202" i="2"/>
  <c r="GG202" i="2"/>
  <c r="GO202" i="2"/>
  <c r="GW202" i="2"/>
  <c r="HE202" i="2"/>
  <c r="HM202" i="2"/>
  <c r="HU202" i="2"/>
  <c r="IC202" i="2"/>
  <c r="IK202" i="2"/>
  <c r="IS202" i="2"/>
  <c r="JA202" i="2"/>
  <c r="JI202" i="2"/>
  <c r="S202" i="2"/>
  <c r="AA202" i="2"/>
  <c r="AA205" i="2" s="1"/>
  <c r="AA207" i="2" s="1"/>
  <c r="AI202" i="2"/>
  <c r="AQ202" i="2"/>
  <c r="AY202" i="2"/>
  <c r="AY205" i="2" s="1"/>
  <c r="AY207" i="2" s="1"/>
  <c r="BG202" i="2"/>
  <c r="BO202" i="2"/>
  <c r="BW202" i="2"/>
  <c r="BW205" i="2" s="1"/>
  <c r="CE202" i="2"/>
  <c r="CM202" i="2"/>
  <c r="CU202" i="2"/>
  <c r="CU205" i="2" s="1"/>
  <c r="DC202" i="2"/>
  <c r="DK202" i="2"/>
  <c r="DS202" i="2"/>
  <c r="EA202" i="2"/>
  <c r="EI202" i="2"/>
  <c r="EQ202" i="2"/>
  <c r="EY202" i="2"/>
  <c r="FG202" i="2"/>
  <c r="FO202" i="2"/>
  <c r="FW202" i="2"/>
  <c r="GE202" i="2"/>
  <c r="GM202" i="2"/>
  <c r="GU202" i="2"/>
  <c r="HC202" i="2"/>
  <c r="HK202" i="2"/>
  <c r="HS202" i="2"/>
  <c r="IA202" i="2"/>
  <c r="II202" i="2"/>
  <c r="IQ202" i="2"/>
  <c r="IY202" i="2"/>
  <c r="P206" i="2"/>
  <c r="G97" i="2"/>
  <c r="G101" i="2"/>
  <c r="G105" i="2"/>
  <c r="JR119" i="2"/>
  <c r="L202" i="2"/>
  <c r="L205" i="2" s="1"/>
  <c r="T202" i="2"/>
  <c r="AB202" i="2"/>
  <c r="AJ202" i="2"/>
  <c r="AJ205" i="2" s="1"/>
  <c r="AJ207" i="2" s="1"/>
  <c r="AR202" i="2"/>
  <c r="AZ202" i="2"/>
  <c r="BH202" i="2"/>
  <c r="BH205" i="2" s="1"/>
  <c r="BP202" i="2"/>
  <c r="BX202" i="2"/>
  <c r="CF202" i="2"/>
  <c r="CF205" i="2" s="1"/>
  <c r="CN202" i="2"/>
  <c r="CV202" i="2"/>
  <c r="DD202" i="2"/>
  <c r="DD205" i="2" s="1"/>
  <c r="DL202" i="2"/>
  <c r="DT202" i="2"/>
  <c r="EB202" i="2"/>
  <c r="EJ202" i="2"/>
  <c r="ER202" i="2"/>
  <c r="EZ202" i="2"/>
  <c r="FH202" i="2"/>
  <c r="FP202" i="2"/>
  <c r="FX202" i="2"/>
  <c r="GF202" i="2"/>
  <c r="GN202" i="2"/>
  <c r="GV202" i="2"/>
  <c r="HD202" i="2"/>
  <c r="HL202" i="2"/>
  <c r="HT202" i="2"/>
  <c r="IB202" i="2"/>
  <c r="IJ202" i="2"/>
  <c r="IR202" i="2"/>
  <c r="IZ202" i="2"/>
  <c r="JJ202" i="2"/>
  <c r="DF208" i="2"/>
  <c r="P215" i="2"/>
  <c r="I201" i="2"/>
  <c r="Q215" i="2"/>
  <c r="DM202" i="2"/>
  <c r="DF209" i="2"/>
  <c r="JS131" i="2"/>
  <c r="JS201" i="2" s="1"/>
  <c r="JC202" i="2" l="1"/>
  <c r="HU205" i="2"/>
  <c r="FI205" i="2"/>
  <c r="K119" i="2"/>
  <c r="J202" i="2"/>
  <c r="IK205" i="2"/>
  <c r="FY205" i="2"/>
  <c r="JR202" i="2"/>
  <c r="F202" i="2"/>
  <c r="DM205" i="2"/>
  <c r="D202" i="2"/>
  <c r="JQ202" i="2"/>
  <c r="R216" i="2"/>
  <c r="G201" i="2"/>
  <c r="IS205" i="2"/>
  <c r="GG205" i="2"/>
  <c r="DU205" i="2"/>
  <c r="IC205" i="2"/>
  <c r="FQ205" i="2"/>
  <c r="JS90" i="2"/>
  <c r="JS202" i="2" s="1"/>
  <c r="H202" i="2"/>
  <c r="DF211" i="2"/>
  <c r="HE205" i="2"/>
  <c r="HM205" i="2"/>
  <c r="JI205" i="2"/>
  <c r="GW205" i="2"/>
  <c r="EK205" i="2"/>
  <c r="IW205" i="2"/>
  <c r="GK205" i="2"/>
  <c r="DY205" i="2"/>
  <c r="O207" i="2"/>
  <c r="DB202" i="2"/>
  <c r="Q213" i="2"/>
  <c r="JA205" i="2"/>
  <c r="GO205" i="2"/>
  <c r="EC205" i="2"/>
  <c r="S216" i="2"/>
  <c r="IO205" i="2"/>
  <c r="GC205" i="2"/>
  <c r="DQ205" i="2"/>
  <c r="JT203" i="2"/>
  <c r="FA205" i="2"/>
  <c r="ES205" i="2"/>
  <c r="JM205" i="2"/>
  <c r="P213" i="2"/>
  <c r="P222" i="2" s="1"/>
  <c r="BB204" i="2"/>
  <c r="HY205" i="2"/>
  <c r="FM205" i="2"/>
  <c r="JT205" i="2"/>
  <c r="IG205" i="2"/>
  <c r="FU205" i="2"/>
  <c r="JT207" i="2"/>
  <c r="I90" i="2"/>
  <c r="K90" i="2" s="1"/>
  <c r="E90" i="2"/>
  <c r="HQ205" i="2"/>
  <c r="FE205" i="2"/>
  <c r="JE205" i="2"/>
  <c r="K201" i="2"/>
  <c r="HI205" i="2"/>
  <c r="EW205" i="2"/>
  <c r="G119" i="2"/>
  <c r="U207" i="2"/>
  <c r="HA205" i="2"/>
  <c r="EO205" i="2"/>
  <c r="Q202" i="2"/>
  <c r="JT204" i="2" s="1"/>
  <c r="JT202" i="2"/>
  <c r="GS205" i="2"/>
  <c r="EG205" i="2"/>
  <c r="BA205" i="2"/>
  <c r="L207" i="2"/>
  <c r="BA206" i="2"/>
  <c r="FP211" i="2" s="1"/>
  <c r="S213" i="2"/>
  <c r="R213" i="2"/>
  <c r="CH210" i="2"/>
  <c r="S215" i="2"/>
  <c r="DF210" i="2" l="1"/>
  <c r="S220" i="2"/>
  <c r="R222" i="2"/>
  <c r="JV204" i="2"/>
  <c r="S221" i="2"/>
  <c r="S219" i="2"/>
  <c r="S217" i="2"/>
  <c r="Q214" i="2"/>
  <c r="Q222" i="2" s="1"/>
  <c r="FP209" i="2"/>
  <c r="BC205" i="2"/>
  <c r="S218" i="2" s="1"/>
  <c r="BA213" i="2"/>
  <c r="I202" i="2"/>
  <c r="K202" i="2" s="1"/>
  <c r="JV205" i="2"/>
  <c r="G90" i="2"/>
  <c r="E202" i="2"/>
  <c r="G202" i="2" s="1"/>
  <c r="S214" i="2" l="1"/>
  <c r="S222" i="2" s="1"/>
  <c r="FP210" i="2"/>
</calcChain>
</file>

<file path=xl/sharedStrings.xml><?xml version="1.0" encoding="utf-8"?>
<sst xmlns="http://schemas.openxmlformats.org/spreadsheetml/2006/main" count="88008" uniqueCount="817">
  <si>
    <t>January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</si>
  <si>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</si>
  <si>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</si>
  <si>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</si>
  <si>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</si>
  <si>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</si>
  <si>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</si>
  <si>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</si>
  <si>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</si>
  <si>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# Sampling Day</t>
  </si>
  <si>
    <t>Month</t>
  </si>
  <si>
    <t># Sample delivered</t>
  </si>
  <si>
    <t># Shoppers</t>
  </si>
  <si>
    <t>Sales (kg)</t>
  </si>
  <si>
    <t>Apr</t>
  </si>
  <si>
    <t>Jun</t>
  </si>
  <si>
    <t>Jul</t>
  </si>
  <si>
    <t>Aug</t>
  </si>
  <si>
    <t>Sep</t>
  </si>
  <si>
    <t>Oct</t>
  </si>
  <si>
    <t>Nov</t>
  </si>
  <si>
    <t>Dec</t>
  </si>
  <si>
    <t>Total</t>
  </si>
  <si>
    <t>OMG VIETNAM - RETAIL MARKETING SERVICE AGENCY</t>
  </si>
  <si>
    <t>16 Bis Nguyen Dinh Chieu Street, Da Kao Ward, District 1, HCMC, Viet Nam</t>
  </si>
  <si>
    <t>Tel: +84-8-39104727 (Ext: 309) | Fax: +84-8-39105952</t>
  </si>
  <si>
    <t>VIETNAM</t>
  </si>
  <si>
    <t xml:space="preserve">ISO Week: 1 &amp; 2 </t>
  </si>
  <si>
    <t>27/04/2019</t>
  </si>
  <si>
    <t>* 21st Dec: SunGold French Sampling commenced</t>
  </si>
  <si>
    <t>Week 1</t>
  </si>
  <si>
    <t>Week 2</t>
  </si>
  <si>
    <t>Week 3</t>
  </si>
  <si>
    <t>Week 4</t>
  </si>
  <si>
    <t>Week 5</t>
  </si>
  <si>
    <t>Week 6</t>
  </si>
  <si>
    <t>Week 7</t>
  </si>
  <si>
    <t>Week 8</t>
  </si>
  <si>
    <t>Week 9</t>
  </si>
  <si>
    <t>Week 10</t>
  </si>
  <si>
    <t>Week 11</t>
  </si>
  <si>
    <t>Week 12</t>
  </si>
  <si>
    <t>Week 13</t>
  </si>
  <si>
    <t>Week 14</t>
  </si>
  <si>
    <t>Week 15</t>
  </si>
  <si>
    <t>Week 16</t>
  </si>
  <si>
    <t>Week 17</t>
  </si>
  <si>
    <t>Week 18</t>
  </si>
  <si>
    <t>Week 19</t>
  </si>
  <si>
    <t>Week 20</t>
  </si>
  <si>
    <t>Week 21</t>
  </si>
  <si>
    <t>Week 22</t>
  </si>
  <si>
    <t>Week 23</t>
  </si>
  <si>
    <t>Week 24</t>
  </si>
  <si>
    <t>Week 25</t>
  </si>
  <si>
    <t>Week 26</t>
  </si>
  <si>
    <t>Week 27</t>
  </si>
  <si>
    <t>Week 28</t>
  </si>
  <si>
    <t>Week 29</t>
  </si>
  <si>
    <t>Week 30</t>
  </si>
  <si>
    <t>Week 31</t>
  </si>
  <si>
    <t>Week 32</t>
  </si>
  <si>
    <t>Week 33</t>
  </si>
  <si>
    <t>Week 34</t>
  </si>
  <si>
    <t>Week 35</t>
  </si>
  <si>
    <t>Total NZS</t>
  </si>
  <si>
    <t>No.</t>
  </si>
  <si>
    <t>type</t>
  </si>
  <si>
    <t>Store</t>
  </si>
  <si>
    <t>YTD 19</t>
  </si>
  <si>
    <t>RR - Y19</t>
  </si>
  <si>
    <t>28/04/2019</t>
  </si>
  <si>
    <t>30/04/2019</t>
  </si>
  <si>
    <t>18/05/2019</t>
  </si>
  <si>
    <t>19/05/2019</t>
  </si>
  <si>
    <t>20/05/2019</t>
  </si>
  <si>
    <t>21/05/2019</t>
  </si>
  <si>
    <t>22/05/2019</t>
  </si>
  <si>
    <t>25/05/2019</t>
  </si>
  <si>
    <t>26/05/2019</t>
  </si>
  <si>
    <t xml:space="preserve">15/06/2019 </t>
  </si>
  <si>
    <t>16/06/2019</t>
  </si>
  <si>
    <t>22/06/2019</t>
  </si>
  <si>
    <t>23/06/2019</t>
  </si>
  <si>
    <t>29/06/2019</t>
  </si>
  <si>
    <t>30/06/2019</t>
  </si>
  <si>
    <t>13/07/2019</t>
  </si>
  <si>
    <t>14/07/2019</t>
  </si>
  <si>
    <t>20/07/2019</t>
  </si>
  <si>
    <t>21/07/2019</t>
  </si>
  <si>
    <t>27/07/2019</t>
  </si>
  <si>
    <t>28/07/2019</t>
  </si>
  <si>
    <t>17/8/2019</t>
  </si>
  <si>
    <t>18/8/2019</t>
  </si>
  <si>
    <t>24/8/2019</t>
  </si>
  <si>
    <t>25/8/2019</t>
  </si>
  <si>
    <t>31/8/2019</t>
  </si>
  <si>
    <t>14/9/2019</t>
  </si>
  <si>
    <t>15/9/2019</t>
  </si>
  <si>
    <t>21/9/2019</t>
  </si>
  <si>
    <t>22/9/2019</t>
  </si>
  <si>
    <t>28/9/2019</t>
  </si>
  <si>
    <t>29/9/2019</t>
  </si>
  <si>
    <t>13/10/2019</t>
  </si>
  <si>
    <t>19/10/2019</t>
  </si>
  <si>
    <t>20/10/2019</t>
  </si>
  <si>
    <t>26/10/2019</t>
  </si>
  <si>
    <t>27/10/2019</t>
  </si>
  <si>
    <t>16/11/2019</t>
  </si>
  <si>
    <t>17/11/2019</t>
  </si>
  <si>
    <t>23/11/2019</t>
  </si>
  <si>
    <t>24/11/2019</t>
  </si>
  <si>
    <t>14/12/2019</t>
  </si>
  <si>
    <t>15/12/2019</t>
  </si>
  <si>
    <t>21/12/2019</t>
  </si>
  <si>
    <t>22/12/2019</t>
  </si>
  <si>
    <t>28/12/2019</t>
  </si>
  <si>
    <t>29/12/2019</t>
  </si>
  <si>
    <t>SALE/KG</t>
  </si>
  <si>
    <t>BUYER</t>
  </si>
  <si>
    <t>TRIA</t>
  </si>
  <si>
    <t>% CR</t>
  </si>
  <si>
    <t>Sale
/kg</t>
  </si>
  <si>
    <t>Buyer
/kg</t>
  </si>
  <si>
    <t>Trial</t>
  </si>
  <si>
    <t>Buyer</t>
  </si>
  <si>
    <t>Green Sales</t>
  </si>
  <si>
    <t>SunGold Sales</t>
  </si>
  <si>
    <t>HYPE</t>
  </si>
  <si>
    <t>AEON Mall Binh Tan</t>
  </si>
  <si>
    <t>AEON Mall Tan Phu</t>
  </si>
  <si>
    <t>CVS</t>
  </si>
  <si>
    <t>Auchan Nguyễn Lương Bằng</t>
  </si>
  <si>
    <t>Auchan Trần Bình Trọng</t>
  </si>
  <si>
    <t>Auchan Trường Sơn</t>
  </si>
  <si>
    <t>GIANT Supermarket</t>
  </si>
  <si>
    <t>SPM</t>
  </si>
  <si>
    <t>BIG C An Phú</t>
  </si>
  <si>
    <t>BIG C An Lạc</t>
  </si>
  <si>
    <t>BIG C Au Co</t>
  </si>
  <si>
    <t>BIG C City Land Q7</t>
  </si>
  <si>
    <t>BIG C Gò Vấp</t>
  </si>
  <si>
    <t>BIG C Miển Đông</t>
  </si>
  <si>
    <t>BIG C Phú Thạnh</t>
  </si>
  <si>
    <t>BIG C Thảo Điền</t>
  </si>
  <si>
    <t>BIG C Trường Chinh</t>
  </si>
  <si>
    <t>Co.opmart Rạch Miễu</t>
  </si>
  <si>
    <t>Co.opmart Hậu Giang</t>
  </si>
  <si>
    <t>Co.opmart Quang Trung</t>
  </si>
  <si>
    <t>Co.opmart Huynh Tan Phát</t>
  </si>
  <si>
    <t>Co.opmart Nhiêu Lộc</t>
  </si>
  <si>
    <t>Co.opmart Cống Quỳnh</t>
  </si>
  <si>
    <t>Co.opmart Lý Thường Kiệt</t>
  </si>
  <si>
    <t>Co.opmart Nguyễn Đình Chiểu</t>
  </si>
  <si>
    <t>Co.opmart Nguyễn Kiệm</t>
  </si>
  <si>
    <t>Co.opmart Phạm Văn  Đồng</t>
  </si>
  <si>
    <t>Co.opmart Su Van hanh</t>
  </si>
  <si>
    <t>Coop Extra Tân Phong</t>
  </si>
  <si>
    <t>Coop Extra Thủ Đức</t>
  </si>
  <si>
    <t>Coop Phan Văn Trị</t>
  </si>
  <si>
    <t>Coop Văn Thánh</t>
  </si>
  <si>
    <t>Coop Phú Thọ</t>
  </si>
  <si>
    <t>Coop Phú Lâm</t>
  </si>
  <si>
    <t>Coop Xa Lộ Hà Nội</t>
  </si>
  <si>
    <t>Emart Gò Vấp</t>
  </si>
  <si>
    <t>Lotte Mart Gò Vấp</t>
  </si>
  <si>
    <t>Lotte Mart Nam Sai Gon</t>
  </si>
  <si>
    <t>Lotte Mart Phú Thọ</t>
  </si>
  <si>
    <t>Lotte Mart Tân Bình</t>
  </si>
  <si>
    <t>Mega Market An Phu</t>
  </si>
  <si>
    <t>Mega Market Binh Phu</t>
  </si>
  <si>
    <t>Mega Market Hiep Phu</t>
  </si>
  <si>
    <t>Vinmart 3 Tháng 2</t>
  </si>
  <si>
    <t>Vinmart Cộng Hòa</t>
  </si>
  <si>
    <t>Vinmart Đồng Khởi</t>
  </si>
  <si>
    <t>Vinmart Landmark 81</t>
  </si>
  <si>
    <t>Vinmart Le Van Viet</t>
  </si>
  <si>
    <t>Vinmart Thảo Điền</t>
  </si>
  <si>
    <t>Thủ Đức</t>
  </si>
  <si>
    <t>Vinmart Bình Trưng</t>
  </si>
  <si>
    <t>Vinmart Quang Trung</t>
  </si>
  <si>
    <t>Vinmart Phan Văn Trị</t>
  </si>
  <si>
    <t>Vinmart Plaza Saigon Res</t>
  </si>
  <si>
    <t>Vinmart CV+ HCM Nam Long</t>
  </si>
  <si>
    <t>Vinmart VC+ HCM Phổ Quang</t>
  </si>
  <si>
    <t>Vinmart HCM Gia Hòa</t>
  </si>
  <si>
    <t>Vinmart Bàu Cát</t>
  </si>
  <si>
    <t>Vinmart Nguyen Duy Trinh</t>
  </si>
  <si>
    <t>Auchan Tây Ninh</t>
  </si>
  <si>
    <t>AEON Mall Binh Duong</t>
  </si>
  <si>
    <t>BIG C Bình Dương</t>
  </si>
  <si>
    <t>BIG C Dĩ An</t>
  </si>
  <si>
    <t>LOTTE Mart Binh Duong</t>
  </si>
  <si>
    <t>Mega Market Binh Duong</t>
  </si>
  <si>
    <t xml:space="preserve">Vinmart Bình Duong </t>
  </si>
  <si>
    <t>BIG C Dong Nai</t>
  </si>
  <si>
    <t>Big C Tân Hiệp</t>
  </si>
  <si>
    <t>LOTTE Mart Dong Nai Amata</t>
  </si>
  <si>
    <t>Mega Market Bien Hoa</t>
  </si>
  <si>
    <t xml:space="preserve">Vinmart Dong nai </t>
  </si>
  <si>
    <t>VinMart Long Thanh</t>
  </si>
  <si>
    <t>An Nam market D7</t>
  </si>
  <si>
    <t>Mega Vũng Tàu</t>
  </si>
  <si>
    <t>Lotte Vũng Tàu</t>
  </si>
  <si>
    <t>Lotte Cần Thơ</t>
  </si>
  <si>
    <t>Co.op FINELINE Ha Do</t>
  </si>
  <si>
    <t>GT</t>
  </si>
  <si>
    <t>King Food</t>
  </si>
  <si>
    <t>BIG C Da Nang</t>
  </si>
  <si>
    <t>COOP Mart Da Nang</t>
  </si>
  <si>
    <t>LOTTE Mart Da Nang</t>
  </si>
  <si>
    <t>Mega Market Da Nang</t>
  </si>
  <si>
    <t>Vinmart Da Nang</t>
  </si>
  <si>
    <t>VM+ DNG 114 Quang Trung</t>
  </si>
  <si>
    <t>VM+ DNG 55 Hồ Xuân Hương</t>
  </si>
  <si>
    <t>VM+ DNG 744 Lê Văn Hiến</t>
  </si>
  <si>
    <t>VM+ DNG 213 Hoàng Diệu</t>
  </si>
  <si>
    <t>VM+ DNG 263 Ông Ích Đường</t>
  </si>
  <si>
    <t>VM+ DNG 30 Đô Đốc Bảo, Tổ 60</t>
  </si>
  <si>
    <t>VM+ DNG 31 Thành Thái</t>
  </si>
  <si>
    <t>VM+ DNG 101 Âu Cơ</t>
  </si>
  <si>
    <t>VM+ DNG 74 Đường Hàm Nghi</t>
  </si>
  <si>
    <t>VM+ DNG 228 Kinh Dương Vương</t>
  </si>
  <si>
    <t>VM+ DNG 109 Hải Phòng</t>
  </si>
  <si>
    <t>VM+ DNG 61 Nguyễn Duy Hiệu</t>
  </si>
  <si>
    <t>VM+ DNG 904 Tôn Đức Thắng</t>
  </si>
  <si>
    <t>VM+ DNG 324 Ngũ Hành Sơn</t>
  </si>
  <si>
    <t>VM+ DNG 110 Tiểu La</t>
  </si>
  <si>
    <t>VM+ DNG 522 Núi Thành</t>
  </si>
  <si>
    <t>VM+ DNG 53 Phan Đăng Lưu</t>
  </si>
  <si>
    <t>VM+ DNG 45 Nguyễn Đình Tứ</t>
  </si>
  <si>
    <t>VM+ DNG 38 Trần Quốc Toản</t>
  </si>
  <si>
    <t>VM+ DNG Sun Home 3</t>
  </si>
  <si>
    <t>Big C Huế</t>
  </si>
  <si>
    <t>Vinmart Huế</t>
  </si>
  <si>
    <t>Co.op Tam Kỳ</t>
  </si>
  <si>
    <t>AEON Mall Long Bien</t>
  </si>
  <si>
    <t>BIG C Hồ Gươm</t>
  </si>
  <si>
    <t>BIG C Le Trong Tan</t>
  </si>
  <si>
    <t>BIG C Long Bien</t>
  </si>
  <si>
    <t>BIG C Thang Long</t>
  </si>
  <si>
    <t>BIG C The Garden</t>
  </si>
  <si>
    <t>Lotte Mart Center</t>
  </si>
  <si>
    <t>Lotte Mart Đống Đa</t>
  </si>
  <si>
    <t>Lotte Mart Cầu Giấy</t>
  </si>
  <si>
    <t>Mega Market Ha Dong</t>
  </si>
  <si>
    <t>Mega Market Hoang Mai</t>
  </si>
  <si>
    <t>Mega Market Thang Long</t>
  </si>
  <si>
    <t>Vinmart Long Biên</t>
  </si>
  <si>
    <t>Vinmart Nguyen Chi Thanh</t>
  </si>
  <si>
    <t>Vinmart Phạm Ngọc Thạch</t>
  </si>
  <si>
    <t>Vinmart Royal City</t>
  </si>
  <si>
    <t>Vinmart Thăng Long</t>
  </si>
  <si>
    <t>Vinmart Time City</t>
  </si>
  <si>
    <t>Vinmart Trung Hòa</t>
  </si>
  <si>
    <t>Vinmart Văn Quán</t>
  </si>
  <si>
    <t>Vinmart Hoàn Kiếm</t>
  </si>
  <si>
    <t>Vinmart Ha Đông</t>
  </si>
  <si>
    <t>Vinmart Bà Triệu</t>
  </si>
  <si>
    <t>Vinmart Đan Phượng</t>
  </si>
  <si>
    <t>Vinmart Hoài Đức</t>
  </si>
  <si>
    <t>Vinmart Bắc Từ Liêm</t>
  </si>
  <si>
    <t>Vinmart HNI Hoàng Cầu</t>
  </si>
  <si>
    <t>Vinmart VC HNI Liễu Giai</t>
  </si>
  <si>
    <t>Vinmart Gardenia</t>
  </si>
  <si>
    <t>Vinmart HNI Trần Phú Hà Đông</t>
  </si>
  <si>
    <t>Vinmart HNI Yên Sở</t>
  </si>
  <si>
    <t>Vinmart HNI Cầu Giấy</t>
  </si>
  <si>
    <t>Vinmart HNI Trúc Khê</t>
  </si>
  <si>
    <t>Vinmart HNI Trương Định</t>
  </si>
  <si>
    <t>Vinmart HNI Chương Dương Độ</t>
  </si>
  <si>
    <t>Vinmart HNI Đội Cấn</t>
  </si>
  <si>
    <t>Vinmart HNI Võ Thị Sáu</t>
  </si>
  <si>
    <t>Vinmart HNI Nhật Tân</t>
  </si>
  <si>
    <t>Vinmart HNI Hà Đông 2</t>
  </si>
  <si>
    <t>Vinmart HNI Lê Đức Thọ</t>
  </si>
  <si>
    <t>Vinmart HNI Đại La</t>
  </si>
  <si>
    <t>Vinmart HNI Hoàng Quốc Việt</t>
  </si>
  <si>
    <t>Vinmart HNI Thái Thịnh</t>
  </si>
  <si>
    <t>Vinmart HNI Trung Yên</t>
  </si>
  <si>
    <t>Vinmart HNI Lý Thái Tổ</t>
  </si>
  <si>
    <t>Vinmart HNI Xuân Diệu</t>
  </si>
  <si>
    <t>Vinmart HNI La Thành</t>
  </si>
  <si>
    <t>Vinmart HNI Tràng An</t>
  </si>
  <si>
    <t>Vinmart HNI Trường Chinh</t>
  </si>
  <si>
    <t>Vinmart HNI Long Biên</t>
  </si>
  <si>
    <t>Vinmart HNI Cầu Giấy 2</t>
  </si>
  <si>
    <t>Vinmart HNI Linh Đàm</t>
  </si>
  <si>
    <t>Vinmart HNI Nguyễn Văn Cừ</t>
  </si>
  <si>
    <t>Vinmart HNI Vũ Trọng Phụng</t>
  </si>
  <si>
    <t>Vinmart HNI Nguyễn Văn Cừ 2</t>
  </si>
  <si>
    <t>Vinmart HNI Thụy Khuê</t>
  </si>
  <si>
    <t>Vinmart HNI Lương Yên</t>
  </si>
  <si>
    <t xml:space="preserve">Vinmart VCPLZ HNI Skylake </t>
  </si>
  <si>
    <t>Vinmart VCC HNI Trần Duy Hưng</t>
  </si>
  <si>
    <t>Hapulico</t>
  </si>
  <si>
    <t>Luôn tươi sạch - 72 Trần Thái Tông</t>
  </si>
  <si>
    <t>Luôn tươi sạch - 92 Trần Nhật Duật</t>
  </si>
  <si>
    <t xml:space="preserve">2C Quan Thanh, Ba Dinh </t>
  </si>
  <si>
    <t xml:space="preserve">46C Pham Ngoc Thach </t>
  </si>
  <si>
    <t xml:space="preserve">2 Nguyen Van Loc </t>
  </si>
  <si>
    <t>Goldfruit - Ham Nghi - Mỹ Đình</t>
  </si>
  <si>
    <t>Goldfruit - Nguyen Van Loc</t>
  </si>
  <si>
    <t>Goldfruit - Vinschool  Time City</t>
  </si>
  <si>
    <t>Mega Hải Phòng</t>
  </si>
  <si>
    <t>Coop Hải Phòng</t>
  </si>
  <si>
    <t>Vinmart Hải Phòng</t>
  </si>
  <si>
    <t>Big C Hải Phòng</t>
  </si>
  <si>
    <t>VinMart HNI Hải Phòng</t>
  </si>
  <si>
    <t>Vinmart Ha Long</t>
  </si>
  <si>
    <t>Coop Hà nội</t>
  </si>
  <si>
    <t>Trung Yên</t>
  </si>
  <si>
    <t>372 Trần Nguyên Hãn - Hải Phòng</t>
  </si>
  <si>
    <t>11 B Lạy Tray , Hải Phòng</t>
  </si>
  <si>
    <t>13A Điện Biên Phủ, Hải Phòng</t>
  </si>
  <si>
    <t>344 Tô Hiệu, Hải Phòng</t>
  </si>
  <si>
    <t>AEON Mall Ha Dong</t>
  </si>
  <si>
    <t>Sampling day</t>
  </si>
  <si>
    <t>sales</t>
  </si>
  <si>
    <t>buy</t>
  </si>
  <si>
    <t>trial</t>
  </si>
  <si>
    <t>%CR</t>
  </si>
  <si>
    <t>SunGold sample</t>
  </si>
  <si>
    <t xml:space="preserve">SunGold </t>
  </si>
  <si>
    <t>SALES</t>
  </si>
  <si>
    <t>Green sample</t>
  </si>
  <si>
    <t>Green</t>
  </si>
  <si>
    <t>buyer</t>
  </si>
  <si>
    <t>Combined</t>
  </si>
  <si>
    <t>20/07 - 20/08</t>
  </si>
  <si>
    <t>Days</t>
  </si>
  <si>
    <t>Trials</t>
  </si>
  <si>
    <t>Sales</t>
  </si>
  <si>
    <t>W36</t>
  </si>
  <si>
    <t>W1</t>
  </si>
  <si>
    <t>W2</t>
  </si>
  <si>
    <t>W3</t>
  </si>
  <si>
    <t>W4</t>
  </si>
  <si>
    <t>W5</t>
  </si>
  <si>
    <t>W6</t>
  </si>
  <si>
    <t>W7</t>
  </si>
  <si>
    <t>W8</t>
  </si>
  <si>
    <t>W9</t>
  </si>
  <si>
    <t>W10</t>
  </si>
  <si>
    <t>W11</t>
  </si>
  <si>
    <t>W12</t>
  </si>
  <si>
    <t>W13</t>
  </si>
  <si>
    <t>W14</t>
  </si>
  <si>
    <t>W15</t>
  </si>
  <si>
    <t>W16</t>
  </si>
  <si>
    <t>W17</t>
  </si>
  <si>
    <t>W18</t>
  </si>
  <si>
    <t>W19</t>
  </si>
  <si>
    <t>W20</t>
  </si>
  <si>
    <t>W21</t>
  </si>
  <si>
    <t>W22</t>
  </si>
  <si>
    <t>W23</t>
  </si>
  <si>
    <t>W24</t>
  </si>
  <si>
    <t>W25</t>
  </si>
  <si>
    <t>W26</t>
  </si>
  <si>
    <t>W27</t>
  </si>
  <si>
    <t>W28</t>
  </si>
  <si>
    <t>W29</t>
  </si>
  <si>
    <t>W30</t>
  </si>
  <si>
    <t>W31</t>
  </si>
  <si>
    <t>W32</t>
  </si>
  <si>
    <t>W33</t>
  </si>
  <si>
    <t>W34</t>
  </si>
  <si>
    <t>W35</t>
  </si>
  <si>
    <t>Big C Hồ Gươm</t>
  </si>
  <si>
    <t>BIG C Cần Thơ</t>
  </si>
  <si>
    <t>BIG C Mỹ Tho</t>
  </si>
  <si>
    <t>Lotte Mart Binh Duong</t>
  </si>
  <si>
    <t>Big C Lê Trọng Tấn</t>
  </si>
  <si>
    <t>Big C Long Biên</t>
  </si>
  <si>
    <t>Big C Thăng Long</t>
  </si>
  <si>
    <t>Big C The Garden</t>
  </si>
  <si>
    <t>Lotte Ba Đình</t>
  </si>
  <si>
    <t>Lotte Cầu Giấy</t>
  </si>
  <si>
    <t>Lotte Đống Đa</t>
  </si>
  <si>
    <t>Lotte Mart Đà Nẵng</t>
  </si>
  <si>
    <t>Big C Bắc Giang</t>
  </si>
  <si>
    <t>Big C Đà Nẵng</t>
  </si>
  <si>
    <t>Big C Hải Dương</t>
  </si>
  <si>
    <t>Big C Mê Linh</t>
  </si>
  <si>
    <t>Big C Nam Định</t>
  </si>
  <si>
    <t>Big C Nguyễn Xiển</t>
  </si>
  <si>
    <t>Big C Ninh Bình</t>
  </si>
  <si>
    <t>Big C Quảng Ninh</t>
  </si>
  <si>
    <t>Big C Thanh Hóa</t>
  </si>
  <si>
    <t>Big C Việt Trì</t>
  </si>
  <si>
    <t>Co.op Extra GigaMall</t>
  </si>
  <si>
    <t>Co.op Extra Tân Phong</t>
  </si>
  <si>
    <t>Co.op Extra Thủ Đức</t>
  </si>
  <si>
    <t>Co.op Extra Van hanh</t>
  </si>
  <si>
    <t>Co.opmart Van Thanh</t>
  </si>
  <si>
    <t>Co.opmart Xa Lo HN</t>
  </si>
  <si>
    <t>Coopmart Hà Đông</t>
  </si>
  <si>
    <t>Mega Hà Đông</t>
  </si>
  <si>
    <t>Mega Hoàng Mai</t>
  </si>
  <si>
    <t>Mega Hồng Bàng</t>
  </si>
  <si>
    <t>Mega Market Biên Hòa</t>
  </si>
  <si>
    <t>Mega Market Bình Dương</t>
  </si>
  <si>
    <t>Mega Thăng Long</t>
  </si>
  <si>
    <t>Vinamrt Phạm Ngọc Thạch</t>
  </si>
  <si>
    <t>Vinmart Bien Hoa</t>
  </si>
  <si>
    <t>Vinmart Đại La</t>
  </si>
  <si>
    <t>Vinmart Di An</t>
  </si>
  <si>
    <t>Vinmart Đội Cấn</t>
  </si>
  <si>
    <t>Vinmart La Thành</t>
  </si>
  <si>
    <t>Vinmart Lê Đức Thọ</t>
  </si>
  <si>
    <t>Vinmart Lý Thái Tổ</t>
  </si>
  <si>
    <t>Vinmart Lý Thánh Tôn</t>
  </si>
  <si>
    <t>Vinmart Nguyễn Chí Thanh</t>
  </si>
  <si>
    <t>Vinmart Thái Nguyên</t>
  </si>
  <si>
    <t>Vinmart Thái Thịnh</t>
  </si>
  <si>
    <t>Vinmart Thủ Đức Võ Văn Ngân</t>
  </si>
  <si>
    <t>Vinmart Time city</t>
  </si>
  <si>
    <t>Vinmart Trần Phú</t>
  </si>
  <si>
    <t>Vinmart Trúc Khê</t>
  </si>
  <si>
    <t>Vinmart Trung Yên</t>
  </si>
  <si>
    <t>Vinmart Vũ Trọng Phụng</t>
  </si>
  <si>
    <t>Vinmart Xuân Diệu</t>
  </si>
  <si>
    <t>VM Hải Phòng</t>
  </si>
  <si>
    <t>VM Hoàng Quốc Việt</t>
  </si>
  <si>
    <t>VM Imperia Hải Phòng</t>
  </si>
  <si>
    <t>VM Nguyễn Văn Cừ II</t>
  </si>
  <si>
    <t>VM VCC HNI Trần Duy Hưng</t>
  </si>
  <si>
    <t>AEON Mall Hà Đông</t>
  </si>
  <si>
    <t>Big  C Đà Lạt</t>
  </si>
  <si>
    <t>Big C Nha Trang</t>
  </si>
  <si>
    <t>Big C Qui Nhơn</t>
  </si>
  <si>
    <t>Big C Vinh</t>
  </si>
  <si>
    <t>Big C Vĩnh Phúc</t>
  </si>
  <si>
    <t>Co.opmart Phan Van Tri</t>
  </si>
  <si>
    <t>Co.opmart Phu Lam</t>
  </si>
  <si>
    <t>Co.opmart Phu Tho</t>
  </si>
  <si>
    <t>Coopmart Đà Nẵng</t>
  </si>
  <si>
    <t>Coopmart Hải Phòng</t>
  </si>
  <si>
    <t>Lotte Mart Cần Thơ</t>
  </si>
  <si>
    <t>Lotte Mart Dong Nai Amata</t>
  </si>
  <si>
    <t>Lotte Mart Vũng Tàu</t>
  </si>
  <si>
    <t>Lotte Nha Trang</t>
  </si>
  <si>
    <t>Lotte Phan Thiết</t>
  </si>
  <si>
    <t>Vinmart Đà Nẵng</t>
  </si>
  <si>
    <t>Vinmart Hà Đông</t>
  </si>
  <si>
    <t>Vinmart Hoàng Cầu</t>
  </si>
  <si>
    <t>Vinmart Liễu Giai</t>
  </si>
  <si>
    <t>Vinmart Võ Thị Sáu</t>
  </si>
  <si>
    <t xml:space="preserve">VM HNI Cầu Giấy </t>
  </si>
  <si>
    <t>VM Trần Phú Hà Đông</t>
  </si>
  <si>
    <t>Auchan Crescent Mall</t>
  </si>
  <si>
    <t>Mega Hạ Long</t>
  </si>
  <si>
    <t>Mega Market An Giang</t>
  </si>
  <si>
    <t>Mega Market Cần Thơ</t>
  </si>
  <si>
    <t>Mega Market Đà Nẵng</t>
  </si>
  <si>
    <t>Mega Market Đắk Lắk</t>
  </si>
  <si>
    <t>Mega Market Nha Trang</t>
  </si>
  <si>
    <t>Mega Market Qui Nhơn</t>
  </si>
  <si>
    <t>Mega Market Rạch Giá</t>
  </si>
  <si>
    <t>Mega Market Vũng Tàu</t>
  </si>
  <si>
    <t>Mega Thanh Xuân</t>
  </si>
  <si>
    <t>Mega Vinh</t>
  </si>
  <si>
    <t> Co.opmart Hóc Môn</t>
  </si>
  <si>
    <t> Co.opmart SCA Hoàng Văn Thụ</t>
  </si>
  <si>
    <t> Co.opmart Tô Ký</t>
  </si>
  <si>
    <t>1/99 ĐÌNH PHONG PHÚ - QUẬN 9</t>
  </si>
  <si>
    <t>Co.opmart Bà Rịa</t>
  </si>
  <si>
    <t>Co.opmart Bến Lức</t>
  </si>
  <si>
    <t>Co.opmart Biên Hoà</t>
  </si>
  <si>
    <t>Co.opmart Bình Dương</t>
  </si>
  <si>
    <t>Co.opmart Bình Dương 2</t>
  </si>
  <si>
    <t>Co.opmart Binh Trieu</t>
  </si>
  <si>
    <t>Co.opmart Cần Thơ</t>
  </si>
  <si>
    <t>Co.opmart Cao Lãnh</t>
  </si>
  <si>
    <t>Co.opmart Chu Văn An</t>
  </si>
  <si>
    <t>Co.opmart Củ Chi</t>
  </si>
  <si>
    <t>Co.opmart Đỗ Văn Dậy</t>
  </si>
  <si>
    <t>Co.opmart Đồng Văn Cống</t>
  </si>
  <si>
    <t>Co.opmart Hiệp Thành</t>
  </si>
  <si>
    <t>Co.opmart Long An</t>
  </si>
  <si>
    <t>Co.opmart Nguyễn Ảnh Thủ</t>
  </si>
  <si>
    <t>Co.opmart Phan Văn Hớn</t>
  </si>
  <si>
    <t>Co.opmart Sa Đéc</t>
  </si>
  <si>
    <t>Co.opmart SCA Phạm Văn Chiêu</t>
  </si>
  <si>
    <t>Co.opmart Tuy Lý Vương</t>
  </si>
  <si>
    <t>Co.opmart Vĩnh Long</t>
  </si>
  <si>
    <t>Co.opmart Vũng Tàu</t>
  </si>
  <si>
    <t>Coop Finelife Hà Đô Q.10</t>
  </si>
  <si>
    <t>Coop Finelife Riviera Q.7</t>
  </si>
  <si>
    <t>Coop Finelife Trung Sơn</t>
  </si>
  <si>
    <t>Coopmart Huế</t>
  </si>
  <si>
    <t>Coopmart Nha Trang</t>
  </si>
  <si>
    <t>Coopmart Sài Gòn Hà Nội</t>
  </si>
  <si>
    <t>VM+ HCM 137 Trần Hữu Trang</t>
  </si>
  <si>
    <t>VM+ HCM 17-19-21 Ng Văn Trỗi</t>
  </si>
  <si>
    <t xml:space="preserve">VM+ HCM 492-494 đường số 7 </t>
  </si>
  <si>
    <t>VM+ HCM 50-52 đường 50A</t>
  </si>
  <si>
    <t>VM+ HCM 52A Đường Số 18</t>
  </si>
  <si>
    <t>VM+ HCM 79 Liên khu 5-6</t>
  </si>
  <si>
    <t>VM+ HCM Jamila Khanh Điền</t>
  </si>
  <si>
    <t>VM+ HNI 35B Ng Bỉnh Khiêm</t>
  </si>
  <si>
    <t>VM+ HNI 53 Cao Lỗ</t>
  </si>
  <si>
    <t>VM+ HNI CT6 Định Công</t>
  </si>
  <si>
    <t>VM+ HNI P12S03 Park Hill</t>
  </si>
  <si>
    <t>VM+ HNI SH6B+SH7B-HH3 Eco Lakeview</t>
  </si>
  <si>
    <t>VM+ HNI Thăng Long Mall</t>
  </si>
  <si>
    <t>VM+ HNI Vinhomes Green Bay</t>
  </si>
  <si>
    <t>Big  C Quang Ngai</t>
  </si>
  <si>
    <t>VM+ HCM 206 Đình Phong Phú</t>
  </si>
  <si>
    <t>VM+ HCM 4 đường D7 - Q9</t>
  </si>
  <si>
    <t>VM+ HCM 476 Phan Xích Long</t>
  </si>
  <si>
    <t>VM+ HCM 85-87 đường số 6 - Q9</t>
  </si>
  <si>
    <t>VM+ HCM 909 Nguyễn Duy Trinh</t>
  </si>
  <si>
    <t>VM+ HCM CC Orchard Garden - Phú Nhuận</t>
  </si>
  <si>
    <t>VM+ HCM Golden Mansion - Phú Nhuận</t>
  </si>
  <si>
    <t>VM+ HNI 23 Vạn Phúc – HĐ</t>
  </si>
  <si>
    <t>VM+ HNI 371 Cao Lỗ</t>
  </si>
  <si>
    <t>VM+ HNI Đội 7, Thôn Bầu</t>
  </si>
  <si>
    <t>VM+ HNI Packexim</t>
  </si>
  <si>
    <t>VM+ HNI R3B RC</t>
  </si>
  <si>
    <t>VM+ HNI Tổ 25 TT Đông Anh</t>
  </si>
  <si>
    <t>VM+ HNI Villa 2-24 Hà Cầu</t>
  </si>
  <si>
    <t>BIG C Trà Vinh</t>
  </si>
  <si>
    <t>Co.opmart Vĩnh Lộc B</t>
  </si>
  <si>
    <t xml:space="preserve">Famer Market </t>
  </si>
  <si>
    <t>Vinmart An Giang</t>
  </si>
  <si>
    <t>Vinmart Buôn Mê Thuộc</t>
  </si>
  <si>
    <t>Vinmart Kien Giang</t>
  </si>
  <si>
    <t>Vinmart Long Thành</t>
  </si>
  <si>
    <t>Vinmart Vinh Long</t>
  </si>
  <si>
    <t>VM+ HCM 0.01-02-03 số 41, Trung Mỹ Tây</t>
  </si>
  <si>
    <t>VM+ HCM 1/45 Nguyễn Văn Qúa</t>
  </si>
  <si>
    <t>VM+ HCM 300B Ng Trọng Tuyển</t>
  </si>
  <si>
    <t>VM+ HCM 45 Đường TL 27</t>
  </si>
  <si>
    <t>VM+ HCM 45F1-46F1 đường DN5 KDC An Sương</t>
  </si>
  <si>
    <t>VM+ HCM 65 Nhất Chi Mai</t>
  </si>
  <si>
    <t>VM+ HCM L12-Khu Nhà Ở Thới An</t>
  </si>
  <si>
    <t>VM+ HNI 106 CT2 KĐT Văn Khê</t>
  </si>
  <si>
    <t>VM+ HNI 268 Lê Trọng Tấn</t>
  </si>
  <si>
    <t>VM+ HNI 35B Xuân La</t>
  </si>
  <si>
    <t>VM+ HNI 50 Ng Hoàng Tôn</t>
  </si>
  <si>
    <t>VM+ HNI Lô BT3- Ô 24 KDT Pháp Vân</t>
  </si>
  <si>
    <t>VM+ HNI NV36 KĐT Mới Trung Văn</t>
  </si>
  <si>
    <t>VM+ HNI Sudico Mỹ Đình</t>
  </si>
  <si>
    <t>S-Mart Sun Shine (Ciputra)</t>
  </si>
  <si>
    <t>Vinmart Quảng Ngãi</t>
  </si>
  <si>
    <t xml:space="preserve">VM+ HCM 15 Nguyễn Quang Bích </t>
  </si>
  <si>
    <t>VM+ HCM 4/1D Ấp Nam Thới</t>
  </si>
  <si>
    <t>VM+ HCM 66B Nguyễn Sỹ Sách</t>
  </si>
  <si>
    <t>VM+ HCM 793 Nguyễn Kiệm</t>
  </si>
  <si>
    <t>VM+ HCM Số 13 Đường 78</t>
  </si>
  <si>
    <t>VM+ HNI 156 Trần Bình</t>
  </si>
  <si>
    <t>VM+ HNI 208L Lê Trọng Tấn</t>
  </si>
  <si>
    <t>VM+ HNI 254 Cổ Bi</t>
  </si>
  <si>
    <t>VM+ HNI 8/1B Sài Đồng</t>
  </si>
  <si>
    <t>VM+ HNI Five Star Kim Giang</t>
  </si>
  <si>
    <t>VM+ HNI Imperia Garden</t>
  </si>
  <si>
    <t>VM+ HNI Lô 5-N01 New Horizon</t>
  </si>
  <si>
    <t>VM+HCM 42 Thăng Long</t>
  </si>
  <si>
    <t>VM+HCM CS3-CS4 chung cư Prosper Plaza</t>
  </si>
  <si>
    <t>49 Lý Phục Man, KP2, P. Bình Thuận, Q7</t>
  </si>
  <si>
    <t>Big  C Buon Me Thuoc</t>
  </si>
  <si>
    <t>Co.opmart Bình Tân 2</t>
  </si>
  <si>
    <t>Co.opmart Bình Thuỷ</t>
  </si>
  <si>
    <t>Co.opmart Châu Đốc</t>
  </si>
  <si>
    <t>Co.opmart Hà Tiên</t>
  </si>
  <si>
    <t>Coop Bắc Giang</t>
  </si>
  <si>
    <t>Coop Tam Kỳ</t>
  </si>
  <si>
    <t>SCA Gold Silk Cầm An</t>
  </si>
  <si>
    <t>SCA Gold Silk Nguyễn Xiển</t>
  </si>
  <si>
    <t>Vinmart Nam Long</t>
  </si>
  <si>
    <t>VM Dĩ An 2</t>
  </si>
  <si>
    <t>VM HCM Diamond</t>
  </si>
  <si>
    <t>VM HCM Hưng Gia</t>
  </si>
  <si>
    <t>VM HCM Hưng Phúc</t>
  </si>
  <si>
    <t>VM HCM New City</t>
  </si>
  <si>
    <t>VM HCM Scenic Valley</t>
  </si>
  <si>
    <t>VM HCM Trung Sơn</t>
  </si>
  <si>
    <t>VM VCC HNI Trương Định</t>
  </si>
  <si>
    <t>VM+ HNI 103 ngõ 4 Phương Mai</t>
  </si>
  <si>
    <t>VM+ HNI A21-BT7 Việt Hưng</t>
  </si>
  <si>
    <t>VM+ HNI BT1 Lô 8 Mễ Trì Hạ</t>
  </si>
  <si>
    <t>VM+ HNI BT8-1 KĐT Văn Khê</t>
  </si>
  <si>
    <t>VM+ HNI Kiot 82 HH3C Linh Đàm</t>
  </si>
  <si>
    <t>Co.opmart Bến Tre</t>
  </si>
  <si>
    <t>Co.opmart Long Xuyên</t>
  </si>
  <si>
    <t>Co.opmart Tây Ninh</t>
  </si>
  <si>
    <t>ITM Bùi Ngọc Dương, 120 Hàng Trống, Hoàn Kiếm, Hà Nội</t>
  </si>
  <si>
    <t>ITM Hải Phòng 23 Minh Khai, Hồng Bàng, Hải Phòng 180000</t>
  </si>
  <si>
    <t>ITM Lạc Long Quân, 174 Đ. Lạc Long Quân, Bưởi, Tây Hồ, Hà Nội</t>
  </si>
  <si>
    <t>ITM Ngọc Khánh, Giảng Võ, Ba Đình</t>
  </si>
  <si>
    <t>SCA Long Biên</t>
  </si>
  <si>
    <t>SCA Victoria</t>
  </si>
  <si>
    <t>Co.opmart Rạch Giá</t>
  </si>
  <si>
    <t>Coop Quãng Ngãi</t>
  </si>
  <si>
    <t>Big C Hạ Long</t>
  </si>
  <si>
    <t>Co.opmart Trà Vinh</t>
  </si>
  <si>
    <t>Coop Tuy Hoa</t>
  </si>
  <si>
    <t>Fuji Mart Lê Duẩn</t>
  </si>
  <si>
    <t>Vinmart Linh Đàm</t>
  </si>
  <si>
    <t>Vinmart+ Phương Mai</t>
  </si>
  <si>
    <t>Smart ShunShine City</t>
  </si>
  <si>
    <t>Vinmart + Lĩnh Nam</t>
  </si>
  <si>
    <t>Vinmart+  Trung Văn</t>
  </si>
  <si>
    <t>Vinmart+ Royal</t>
  </si>
  <si>
    <t>Smart Sunshin</t>
  </si>
  <si>
    <t>Vinmart Nguyễn Xí</t>
  </si>
  <si>
    <t>Vinmart Phổ Quang</t>
  </si>
  <si>
    <t>Vinmart+ 20-22 HNI LK La Khê</t>
  </si>
  <si>
    <t>Vinmart+ Trần Khánh Dư</t>
  </si>
  <si>
    <t>Vinmart+ Vân Đình</t>
  </si>
  <si>
    <t>VM+ HCM 001 Tôn Thất Thuyết</t>
  </si>
  <si>
    <t>VM+ HCM 104 Thống Nhất</t>
  </si>
  <si>
    <t>VM+ HCM 590/32 Phan Văn Trị</t>
  </si>
  <si>
    <t>VM+ HCM CC Topaz City</t>
  </si>
  <si>
    <t>VM+ HCM Khu Phố Cảnh Viên</t>
  </si>
  <si>
    <t>VM+ HCM Phú Hoàng Anh</t>
  </si>
  <si>
    <t>VM+ HCM Thuận Việt</t>
  </si>
  <si>
    <t>Fujimart Hoàng Cầu</t>
  </si>
  <si>
    <t>Vinmart+ Doãn Kế Thiện</t>
  </si>
  <si>
    <t>Vinmart+ Starcity</t>
  </si>
  <si>
    <t>Vinmart+ Yên Hòa</t>
  </si>
  <si>
    <t>VM+ HCM 602/52 Điện Biên Phủ</t>
  </si>
  <si>
    <t>VM+ HCM 860/80/22 Xô Viết Nghệ Tĩnh</t>
  </si>
  <si>
    <t>VM+ HCM Lô G9 Tháp AB</t>
  </si>
  <si>
    <t>VM+ HCM SCB-01-21 Sunrise City view</t>
  </si>
  <si>
    <t>VM+ HCM Vinhomes Central Park L6</t>
  </si>
  <si>
    <t>VM+HCM A – 01 đường D4 Valora Mizuki</t>
  </si>
  <si>
    <t>Thủy Anh Fruits</t>
  </si>
  <si>
    <t>Vinmart Cầu Giấy</t>
  </si>
  <si>
    <t>Vinmart Lương Yên</t>
  </si>
  <si>
    <t>Intimex Hải Dương</t>
  </si>
  <si>
    <t>Intimex Hải Phòng</t>
  </si>
  <si>
    <t>Big C Ben Tre</t>
  </si>
  <si>
    <t>234 Quang Trung - Gò vấp</t>
  </si>
  <si>
    <t xml:space="preserve">Vinmart Royal City </t>
  </si>
  <si>
    <t>Vinmart Trung Hoà</t>
  </si>
  <si>
    <t xml:space="preserve">Vinmart Inperia </t>
  </si>
  <si>
    <t xml:space="preserve">Vinmart Lê Thánh Tông </t>
  </si>
  <si>
    <t xml:space="preserve">Vinmart Hà Đông </t>
  </si>
  <si>
    <t xml:space="preserve">Vinmart Văn Quán </t>
  </si>
  <si>
    <t>Aeon Hải Phòng</t>
  </si>
  <si>
    <t>Lotte Đà Nẵng</t>
  </si>
  <si>
    <t>Vinmart Trương Định</t>
  </si>
  <si>
    <t>WEEK</t>
  </si>
  <si>
    <t>MONTH</t>
  </si>
  <si>
    <t xml:space="preserve"> NAME STORE</t>
  </si>
  <si>
    <t>NO.</t>
  </si>
  <si>
    <t>COUTRY</t>
  </si>
  <si>
    <t>REGION</t>
  </si>
  <si>
    <t>DAY</t>
  </si>
  <si>
    <t>MT CHAIN</t>
  </si>
  <si>
    <t>TYPE MARKET</t>
  </si>
  <si>
    <t>STATE</t>
  </si>
  <si>
    <t>TYPE</t>
  </si>
  <si>
    <t>TRAFFIC</t>
  </si>
  <si>
    <t>TRIALS G</t>
  </si>
  <si>
    <t>TRIALS S</t>
  </si>
  <si>
    <t xml:space="preserve"> BUYER G</t>
  </si>
  <si>
    <t>BUYER S</t>
  </si>
  <si>
    <t>SALE G</t>
  </si>
  <si>
    <t>SALE S</t>
  </si>
  <si>
    <t>TOTAL REACH</t>
  </si>
  <si>
    <t>% people tried/bought Zespri Kiwfruit before</t>
  </si>
  <si>
    <t xml:space="preserve">SOUTH </t>
  </si>
  <si>
    <t>AEON</t>
  </si>
  <si>
    <t>CURRENT STORE</t>
  </si>
  <si>
    <t>HO CHI MINH</t>
  </si>
  <si>
    <t>Hypermarket</t>
  </si>
  <si>
    <t>BIG C</t>
  </si>
  <si>
    <t>Supermarket</t>
  </si>
  <si>
    <t>BINH DUONG</t>
  </si>
  <si>
    <t>CAN THO</t>
  </si>
  <si>
    <t>TIEN GIANG</t>
  </si>
  <si>
    <t>EMART</t>
  </si>
  <si>
    <t>LOTTE</t>
  </si>
  <si>
    <t>DONG NAI</t>
  </si>
  <si>
    <t>CENTRAL</t>
  </si>
  <si>
    <t>DA NANG</t>
  </si>
  <si>
    <t>NORTH</t>
  </si>
  <si>
    <t>HA NOI</t>
  </si>
  <si>
    <t>COOP</t>
  </si>
  <si>
    <t>COOP EXTRA</t>
  </si>
  <si>
    <t>MEGA</t>
  </si>
  <si>
    <t>VINMART</t>
  </si>
  <si>
    <t>HUE</t>
  </si>
  <si>
    <t>NEW STORE</t>
  </si>
  <si>
    <t>NHA TRANG</t>
  </si>
  <si>
    <t>HAI PHONG</t>
  </si>
  <si>
    <t>QUANG NINH</t>
  </si>
  <si>
    <t>PHU THO</t>
  </si>
  <si>
    <t>HAI DUONG</t>
  </si>
  <si>
    <t>NAM DINH</t>
  </si>
  <si>
    <t>BAC GIANG</t>
  </si>
  <si>
    <t>NINH BINH</t>
  </si>
  <si>
    <t>THANH HOA</t>
  </si>
  <si>
    <t>VUNG TAU</t>
  </si>
  <si>
    <t>BINH DINH</t>
  </si>
  <si>
    <t>DA LAT</t>
  </si>
  <si>
    <t>BINH THUAN</t>
  </si>
  <si>
    <t>VINH PHUC</t>
  </si>
  <si>
    <t>NGHE AN</t>
  </si>
  <si>
    <t>AUCHAN</t>
  </si>
  <si>
    <t>AN GIANG</t>
  </si>
  <si>
    <t>KIEN GIANG</t>
  </si>
  <si>
    <t>BUON ME THUOC</t>
  </si>
  <si>
    <t>LONG AN</t>
  </si>
  <si>
    <t>VINH LONG</t>
  </si>
  <si>
    <t>DONG THAP</t>
  </si>
  <si>
    <t>VIN+</t>
  </si>
  <si>
    <t>Mini Market</t>
  </si>
  <si>
    <t>BHX</t>
  </si>
  <si>
    <t>QUANG NGAI</t>
  </si>
  <si>
    <t>TRA VINH</t>
  </si>
  <si>
    <t>MINI MARKET</t>
  </si>
  <si>
    <t>S - MART</t>
  </si>
  <si>
    <t>QUANG NAM</t>
  </si>
  <si>
    <t>BEN TRE</t>
  </si>
  <si>
    <t>TAY NINH</t>
  </si>
  <si>
    <t>INTIMEX</t>
  </si>
  <si>
    <t>PHU YEN</t>
  </si>
  <si>
    <t>FUJI</t>
  </si>
  <si>
    <t>TA FRUITS</t>
  </si>
  <si>
    <t> 202</t>
  </si>
  <si>
    <t>Type</t>
  </si>
  <si>
    <t>Total Buyers</t>
  </si>
  <si>
    <t>Total Sales</t>
  </si>
  <si>
    <t>*Before W15 it's all gold under sales</t>
  </si>
  <si>
    <t xml:space="preserve">*Sampling days = count of rows </t>
  </si>
  <si>
    <t>KPI TRIALS</t>
  </si>
  <si>
    <t>KPI BUYER</t>
  </si>
  <si>
    <t>KPI SALE</t>
  </si>
  <si>
    <t>AVERAGE KG/ BUYER</t>
  </si>
  <si>
    <t>KPI PLAN - %CR</t>
  </si>
  <si>
    <t>%CR - G</t>
  </si>
  <si>
    <t>%CR -S</t>
  </si>
  <si>
    <t>G - Loose (kí xanh)</t>
  </si>
  <si>
    <t>G - Punnet
(hộp 2 xanh)</t>
  </si>
  <si>
    <t>G - Punnet
(hộp 3 xanh)</t>
  </si>
  <si>
    <t>G - Punnet
(hộp 4 xanh)</t>
  </si>
  <si>
    <t>G - Punnet
(hộp 6 xanh)</t>
  </si>
  <si>
    <t>G - Punnet
(hộp 8 xanh)</t>
  </si>
  <si>
    <t>S - Loose(kí vàng)</t>
  </si>
  <si>
    <t>G - Punnet
(hộp 2 vàng)</t>
  </si>
  <si>
    <t>G - Punnet
(hộp 3 vàng)</t>
  </si>
  <si>
    <t>G - Punnet
(hộp 4 vàng)</t>
  </si>
  <si>
    <t>G - Punnet
(hộp 6 vàng)</t>
  </si>
  <si>
    <t>G - Punnet
(hộp 8 vàng)</t>
  </si>
  <si>
    <t>Organic 
Loose - kg</t>
  </si>
  <si>
    <t>Organic - Punet
( Hộp 3 trái)2</t>
  </si>
  <si>
    <t>Organic - Punet
( Hộp 4 trái)</t>
  </si>
  <si>
    <t>Túi Ủ</t>
  </si>
  <si>
    <t>Muỗng</t>
  </si>
  <si>
    <t xml:space="preserve"> PGs</t>
  </si>
  <si>
    <t>1 PG</t>
  </si>
  <si>
    <t>2 PGs</t>
  </si>
  <si>
    <t>24`%</t>
  </si>
  <si>
    <t>1.5</t>
  </si>
  <si>
    <t>0.5</t>
  </si>
  <si>
    <t>18.33</t>
  </si>
  <si>
    <t>132.17</t>
  </si>
  <si>
    <t>5.5</t>
  </si>
  <si>
    <t>54.67</t>
  </si>
  <si>
    <t>4.3</t>
  </si>
  <si>
    <t>50.17</t>
  </si>
  <si>
    <t>17.84</t>
  </si>
  <si>
    <t>4.6</t>
  </si>
  <si>
    <t>10.17</t>
  </si>
  <si>
    <t>56.17</t>
  </si>
  <si>
    <t>4.8</t>
  </si>
  <si>
    <t>3.5</t>
  </si>
  <si>
    <t>11.5</t>
  </si>
  <si>
    <t>22.16</t>
  </si>
  <si>
    <t>35.8</t>
  </si>
  <si>
    <t>12.17</t>
  </si>
  <si>
    <t>36.8</t>
  </si>
  <si>
    <t>2.84</t>
  </si>
  <si>
    <t>8.33</t>
  </si>
  <si>
    <t>35.2</t>
  </si>
  <si>
    <t>9.33</t>
  </si>
  <si>
    <t>8.8</t>
  </si>
  <si>
    <t>20.7</t>
  </si>
  <si>
    <t>14.3</t>
  </si>
  <si>
    <t>31.2</t>
  </si>
  <si>
    <t>9.3</t>
  </si>
  <si>
    <t>31.16</t>
  </si>
  <si>
    <t>5.8</t>
  </si>
  <si>
    <t>8.7</t>
  </si>
  <si>
    <t>4.33</t>
  </si>
  <si>
    <t>4.7</t>
  </si>
  <si>
    <t>30.3</t>
  </si>
  <si>
    <t>2.3</t>
  </si>
  <si>
    <t>22.8</t>
  </si>
  <si>
    <t>8.5</t>
  </si>
  <si>
    <t>6.5</t>
  </si>
  <si>
    <t>37.5</t>
  </si>
  <si>
    <t>2 PG</t>
  </si>
  <si>
    <t>7.5</t>
  </si>
  <si>
    <t>2.5</t>
  </si>
  <si>
    <t>126.33</t>
  </si>
  <si>
    <t>150.67</t>
  </si>
  <si>
    <t>62.3</t>
  </si>
  <si>
    <t>18.16</t>
  </si>
  <si>
    <t>31.67</t>
  </si>
  <si>
    <t>57.83</t>
  </si>
  <si>
    <t>22.1</t>
  </si>
  <si>
    <t>37.16</t>
  </si>
  <si>
    <t>30.6</t>
  </si>
  <si>
    <t>30.5</t>
  </si>
  <si>
    <t>TOTAL TRIALS</t>
  </si>
  <si>
    <t>2019 Type</t>
  </si>
  <si>
    <t>Store Name</t>
  </si>
  <si>
    <t>Total Trials</t>
  </si>
  <si>
    <t>Sales G</t>
  </si>
  <si>
    <t>Sales S</t>
  </si>
  <si>
    <t>f174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</si>
</sst>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_(* #,##0_);_(* \(#,##0\);_(* &quot;-&quot;??_);_(@_)"/>
    <numFmt numFmtId="165" formatCode="_(* #,##0.0_);_(* \(#,##0.0\);_(* &quot;-&quot;??_);_(@_)"/>
    <numFmt numFmtId="166" formatCode="0.0"/>
  </numFmts>
  <fonts count="1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color rgb="FFC00000"/>
      <name val="Calibri"/>
      <family val="2"/>
      <scheme val="minor"/>
    </font>
    <font>
      <sz val="10"/>
      <color rgb="FFFF0000"/>
      <name val="Calibri"/>
      <family val="2"/>
      <scheme val="minor"/>
    </font>
    <font>
      <sz val="11"/>
      <color indexed="8"/>
      <name val="Calibri"/>
      <family val="2"/>
      <charset val="163"/>
    </font>
    <font>
      <sz val="10"/>
      <color indexed="8"/>
      <name val="Calibri"/>
      <family val="2"/>
      <scheme val="minor"/>
    </font>
    <font>
      <sz val="10"/>
      <name val="Arial"/>
      <family val="2"/>
    </font>
    <font>
      <sz val="10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sz val="10"/>
      <name val="Calibri"/>
      <family val="2"/>
      <scheme val="minor"/>
    </font>
    <font>
      <sz val="10"/>
      <color rgb="FF000000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17">
    <fill>
      <patternFill patternType="none"/>
    </fill>
    <fill>
      <patternFill patternType="gray125"/>
    </fill>
    <fill>
      <patternFill patternType="solid">
        <fgColor theme="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-0.49998474074526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5" tint="-0.249977111117893"/>
        <bgColor indexed="64"/>
      </patternFill>
    </fill>
  </fills>
  <borders count="2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/>
      <bottom style="thin">
        <color theme="0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indexed="64"/>
      </left>
      <right style="thin">
        <color theme="0"/>
      </right>
      <top style="thin">
        <color indexed="64"/>
      </top>
      <bottom/>
      <diagonal/>
    </border>
    <border>
      <left style="thin">
        <color theme="0"/>
      </left>
      <right style="thin">
        <color theme="0"/>
      </right>
      <top style="thin">
        <color indexed="64"/>
      </top>
      <bottom/>
      <diagonal/>
    </border>
    <border>
      <left style="thin">
        <color theme="0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theme="0"/>
      </right>
      <top style="thin">
        <color theme="0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indexed="64"/>
      </bottom>
      <diagonal/>
    </border>
    <border>
      <left style="thin">
        <color theme="0"/>
      </left>
      <right/>
      <top style="thin">
        <color theme="0"/>
      </top>
      <bottom style="thin">
        <color indexed="64"/>
      </bottom>
      <diagonal/>
    </border>
    <border>
      <left/>
      <right/>
      <top style="thin">
        <color theme="0"/>
      </top>
      <bottom style="thin">
        <color indexed="64"/>
      </bottom>
      <diagonal/>
    </border>
    <border>
      <left style="thin">
        <color indexed="64"/>
      </left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theme="0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</borders>
  <cellStyleXfs count="5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7" fillId="0" borderId="0"/>
    <xf numFmtId="0" fontId="9" fillId="0" borderId="0"/>
  </cellStyleXfs>
  <cellXfs count="172">
    <xf numFmtId="0" fontId="0" fillId="0" borderId="0" xfId="0"/>
    <xf numFmtId="0" fontId="2" fillId="0" borderId="3" xfId="0" applyFont="1" applyBorder="1" applyAlignment="1">
      <alignment vertical="center"/>
    </xf>
    <xf numFmtId="0" fontId="5" fillId="0" borderId="3" xfId="0" applyFont="1" applyBorder="1" applyAlignment="1">
      <alignment horizontal="left" vertical="center"/>
    </xf>
    <xf numFmtId="0" fontId="5" fillId="0" borderId="0" xfId="0" applyFont="1" applyAlignment="1">
      <alignment vertical="center"/>
    </xf>
    <xf numFmtId="0" fontId="2" fillId="0" borderId="0" xfId="0" applyFont="1" applyAlignment="1">
      <alignment vertical="center"/>
    </xf>
    <xf numFmtId="0" fontId="6" fillId="0" borderId="0" xfId="0" applyFont="1" applyAlignment="1">
      <alignment horizontal="right" vertical="center"/>
    </xf>
    <xf numFmtId="0" fontId="2" fillId="0" borderId="0" xfId="0" applyFont="1" applyAlignment="1">
      <alignment horizontal="right" vertical="center"/>
    </xf>
    <xf numFmtId="3" fontId="2" fillId="0" borderId="0" xfId="0" applyNumberFormat="1" applyFont="1" applyAlignment="1">
      <alignment horizontal="right" vertical="center"/>
    </xf>
    <xf numFmtId="3" fontId="2" fillId="0" borderId="0" xfId="0" applyNumberFormat="1" applyFont="1" applyAlignment="1">
      <alignment vertical="center"/>
    </xf>
    <xf numFmtId="9" fontId="2" fillId="0" borderId="0" xfId="0" applyNumberFormat="1" applyFont="1" applyAlignment="1">
      <alignment vertical="center"/>
    </xf>
    <xf numFmtId="0" fontId="8" fillId="0" borderId="0" xfId="3" applyFont="1" applyAlignment="1">
      <alignment horizontal="left" vertical="center"/>
    </xf>
    <xf numFmtId="0" fontId="2" fillId="0" borderId="0" xfId="0" applyFont="1" applyAlignment="1">
      <alignment horizontal="left" vertical="center"/>
    </xf>
    <xf numFmtId="0" fontId="4" fillId="0" borderId="0" xfId="4" applyFont="1" applyAlignment="1">
      <alignment horizontal="left" vertical="center"/>
    </xf>
    <xf numFmtId="0" fontId="4" fillId="0" borderId="0" xfId="4" applyFont="1" applyAlignment="1">
      <alignment vertical="center"/>
    </xf>
    <xf numFmtId="0" fontId="10" fillId="0" borderId="0" xfId="4" applyFont="1" applyAlignment="1">
      <alignment horizontal="left" vertical="center"/>
    </xf>
    <xf numFmtId="0" fontId="10" fillId="0" borderId="0" xfId="4" applyFont="1" applyAlignment="1">
      <alignment vertical="center"/>
    </xf>
    <xf numFmtId="0" fontId="10" fillId="0" borderId="0" xfId="4" applyFont="1" applyAlignment="1">
      <alignment horizontal="right" vertical="center"/>
    </xf>
    <xf numFmtId="15" fontId="10" fillId="0" borderId="0" xfId="4" applyNumberFormat="1" applyFont="1" applyAlignment="1">
      <alignment horizontal="left" vertical="center"/>
    </xf>
    <xf numFmtId="0" fontId="2" fillId="3" borderId="0" xfId="0" applyFont="1" applyFill="1" applyAlignment="1">
      <alignment vertical="center"/>
    </xf>
    <xf numFmtId="0" fontId="2" fillId="0" borderId="0" xfId="0" applyFont="1" applyAlignment="1">
      <alignment horizontal="center" vertical="center"/>
    </xf>
    <xf numFmtId="0" fontId="2" fillId="3" borderId="1" xfId="0" applyFont="1" applyFill="1" applyBorder="1" applyAlignment="1">
      <alignment horizontal="center" vertical="center" wrapText="1"/>
    </xf>
    <xf numFmtId="0" fontId="11" fillId="6" borderId="18" xfId="0" applyFont="1" applyFill="1" applyBorder="1" applyAlignment="1">
      <alignment horizontal="center" vertical="center" wrapText="1"/>
    </xf>
    <xf numFmtId="0" fontId="12" fillId="7" borderId="18" xfId="0" applyFont="1" applyFill="1" applyBorder="1" applyAlignment="1">
      <alignment horizontal="center" vertical="center" wrapText="1"/>
    </xf>
    <xf numFmtId="0" fontId="12" fillId="8" borderId="18" xfId="0" applyFont="1" applyFill="1" applyBorder="1" applyAlignment="1">
      <alignment horizontal="center" vertical="center" wrapText="1"/>
    </xf>
    <xf numFmtId="0" fontId="11" fillId="5" borderId="18" xfId="0" applyFont="1" applyFill="1" applyBorder="1" applyAlignment="1">
      <alignment horizontal="center" vertical="center" wrapText="1"/>
    </xf>
    <xf numFmtId="0" fontId="10" fillId="0" borderId="0" xfId="0" applyFont="1" applyAlignment="1">
      <alignment horizontal="center" vertical="center"/>
    </xf>
    <xf numFmtId="0" fontId="4" fillId="0" borderId="19" xfId="0" applyFont="1" applyBorder="1" applyAlignment="1">
      <alignment horizontal="center" vertical="center"/>
    </xf>
    <xf numFmtId="0" fontId="2" fillId="0" borderId="20" xfId="0" applyFont="1" applyBorder="1" applyAlignment="1">
      <alignment horizontal="left" vertical="center"/>
    </xf>
    <xf numFmtId="164" fontId="2" fillId="0" borderId="1" xfId="0" applyNumberFormat="1" applyFont="1" applyBorder="1" applyAlignment="1">
      <alignment horizontal="left" vertical="center" indent="1"/>
    </xf>
    <xf numFmtId="9" fontId="2" fillId="0" borderId="1" xfId="2" applyFont="1" applyFill="1" applyBorder="1" applyAlignment="1">
      <alignment horizontal="left" vertical="center" indent="1"/>
    </xf>
    <xf numFmtId="164" fontId="8" fillId="0" borderId="19" xfId="1" applyNumberFormat="1" applyFont="1" applyFill="1" applyBorder="1" applyAlignment="1">
      <alignment horizontal="center" vertical="center" wrapText="1"/>
    </xf>
    <xf numFmtId="164" fontId="8" fillId="0" borderId="19" xfId="1" quotePrefix="1" applyNumberFormat="1" applyFont="1" applyFill="1" applyBorder="1" applyAlignment="1">
      <alignment horizontal="center" vertical="center" wrapText="1"/>
    </xf>
    <xf numFmtId="0" fontId="2" fillId="9" borderId="19" xfId="0" applyFont="1" applyFill="1" applyBorder="1" applyAlignment="1">
      <alignment horizontal="center" vertical="center"/>
    </xf>
    <xf numFmtId="0" fontId="2" fillId="10" borderId="19" xfId="0" applyFont="1" applyFill="1" applyBorder="1" applyAlignment="1">
      <alignment horizontal="center" vertical="center"/>
    </xf>
    <xf numFmtId="0" fontId="2" fillId="0" borderId="19" xfId="0" applyFont="1" applyBorder="1" applyAlignment="1">
      <alignment horizontal="center" vertical="center"/>
    </xf>
    <xf numFmtId="0" fontId="8" fillId="0" borderId="19" xfId="1" applyNumberFormat="1" applyFont="1" applyFill="1" applyBorder="1" applyAlignment="1">
      <alignment horizontal="center" vertical="center" wrapText="1"/>
    </xf>
    <xf numFmtId="165" fontId="2" fillId="0" borderId="0" xfId="1" applyNumberFormat="1" applyFont="1" applyAlignment="1">
      <alignment horizontal="center" vertical="center"/>
    </xf>
    <xf numFmtId="164" fontId="2" fillId="0" borderId="0" xfId="1" applyNumberFormat="1" applyFont="1" applyAlignment="1">
      <alignment horizontal="center" vertical="center"/>
    </xf>
    <xf numFmtId="164" fontId="2" fillId="0" borderId="0" xfId="1" applyNumberFormat="1" applyFont="1" applyAlignment="1">
      <alignment horizontal="left" vertical="center"/>
    </xf>
    <xf numFmtId="165" fontId="2" fillId="0" borderId="0" xfId="0" applyNumberFormat="1" applyFont="1" applyAlignment="1">
      <alignment horizontal="center" vertical="center"/>
    </xf>
    <xf numFmtId="0" fontId="2" fillId="0" borderId="21" xfId="0" applyFont="1" applyBorder="1" applyAlignment="1">
      <alignment horizontal="left" vertical="center"/>
    </xf>
    <xf numFmtId="0" fontId="4" fillId="3" borderId="19" xfId="0" applyFont="1" applyFill="1" applyBorder="1" applyAlignment="1">
      <alignment horizontal="center" vertical="center"/>
    </xf>
    <xf numFmtId="0" fontId="2" fillId="3" borderId="21" xfId="0" applyFont="1" applyFill="1" applyBorder="1" applyAlignment="1">
      <alignment horizontal="left" vertical="center"/>
    </xf>
    <xf numFmtId="164" fontId="2" fillId="3" borderId="1" xfId="0" applyNumberFormat="1" applyFont="1" applyFill="1" applyBorder="1" applyAlignment="1">
      <alignment horizontal="left" vertical="center" indent="1"/>
    </xf>
    <xf numFmtId="9" fontId="2" fillId="3" borderId="1" xfId="2" applyFont="1" applyFill="1" applyBorder="1" applyAlignment="1">
      <alignment horizontal="left" vertical="center" indent="1"/>
    </xf>
    <xf numFmtId="164" fontId="8" fillId="3" borderId="19" xfId="1" applyNumberFormat="1" applyFont="1" applyFill="1" applyBorder="1" applyAlignment="1">
      <alignment horizontal="center" vertical="center" wrapText="1"/>
    </xf>
    <xf numFmtId="0" fontId="2" fillId="3" borderId="19" xfId="0" applyFont="1" applyFill="1" applyBorder="1" applyAlignment="1">
      <alignment horizontal="center" vertical="center"/>
    </xf>
    <xf numFmtId="1" fontId="2" fillId="3" borderId="19" xfId="0" applyNumberFormat="1" applyFont="1" applyFill="1" applyBorder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165" fontId="2" fillId="3" borderId="0" xfId="1" applyNumberFormat="1" applyFont="1" applyFill="1" applyAlignment="1">
      <alignment horizontal="center" vertical="center"/>
    </xf>
    <xf numFmtId="164" fontId="2" fillId="3" borderId="0" xfId="1" applyNumberFormat="1" applyFont="1" applyFill="1" applyAlignment="1">
      <alignment horizontal="center" vertical="center"/>
    </xf>
    <xf numFmtId="164" fontId="2" fillId="3" borderId="0" xfId="1" applyNumberFormat="1" applyFont="1" applyFill="1" applyAlignment="1">
      <alignment horizontal="left" vertical="center"/>
    </xf>
    <xf numFmtId="165" fontId="2" fillId="3" borderId="0" xfId="0" applyNumberFormat="1" applyFont="1" applyFill="1" applyAlignment="1">
      <alignment horizontal="center" vertical="center"/>
    </xf>
    <xf numFmtId="0" fontId="2" fillId="3" borderId="19" xfId="0" applyFont="1" applyFill="1" applyBorder="1" applyAlignment="1">
      <alignment horizontal="center" vertical="center" wrapText="1"/>
    </xf>
    <xf numFmtId="1" fontId="2" fillId="0" borderId="19" xfId="0" applyNumberFormat="1" applyFont="1" applyBorder="1" applyAlignment="1">
      <alignment horizontal="center" vertical="center"/>
    </xf>
    <xf numFmtId="1" fontId="2" fillId="10" borderId="19" xfId="0" applyNumberFormat="1" applyFont="1" applyFill="1" applyBorder="1" applyAlignment="1">
      <alignment horizontal="center" vertical="center"/>
    </xf>
    <xf numFmtId="0" fontId="10" fillId="0" borderId="21" xfId="0" applyFont="1" applyBorder="1" applyAlignment="1">
      <alignment horizontal="left" vertical="center"/>
    </xf>
    <xf numFmtId="0" fontId="2" fillId="0" borderId="19" xfId="0" applyFont="1" applyBorder="1" applyAlignment="1">
      <alignment horizontal="center" vertical="center" wrapText="1"/>
    </xf>
    <xf numFmtId="0" fontId="2" fillId="3" borderId="0" xfId="0" applyFont="1" applyFill="1" applyAlignment="1">
      <alignment horizontal="left" vertical="center"/>
    </xf>
    <xf numFmtId="1" fontId="2" fillId="0" borderId="0" xfId="0" applyNumberFormat="1" applyFont="1" applyAlignment="1">
      <alignment horizontal="center" vertical="center"/>
    </xf>
    <xf numFmtId="164" fontId="2" fillId="0" borderId="0" xfId="1" applyNumberFormat="1" applyFont="1" applyAlignment="1">
      <alignment vertical="center"/>
    </xf>
    <xf numFmtId="0" fontId="2" fillId="0" borderId="21" xfId="0" applyFont="1" applyBorder="1" applyAlignment="1">
      <alignment vertical="center"/>
    </xf>
    <xf numFmtId="0" fontId="2" fillId="0" borderId="22" xfId="0" applyFont="1" applyBorder="1" applyAlignment="1">
      <alignment vertical="center"/>
    </xf>
    <xf numFmtId="0" fontId="2" fillId="3" borderId="22" xfId="0" applyFont="1" applyFill="1" applyBorder="1" applyAlignment="1">
      <alignment vertical="center"/>
    </xf>
    <xf numFmtId="0" fontId="11" fillId="11" borderId="19" xfId="0" applyFont="1" applyFill="1" applyBorder="1" applyAlignment="1">
      <alignment horizontal="center" vertical="center"/>
    </xf>
    <xf numFmtId="0" fontId="11" fillId="11" borderId="22" xfId="0" applyFont="1" applyFill="1" applyBorder="1" applyAlignment="1">
      <alignment horizontal="left" vertical="center"/>
    </xf>
    <xf numFmtId="164" fontId="11" fillId="11" borderId="1" xfId="2" applyNumberFormat="1" applyFont="1" applyFill="1" applyBorder="1" applyAlignment="1" applyProtection="1">
      <alignment horizontal="center" vertical="center" wrapText="1"/>
    </xf>
    <xf numFmtId="9" fontId="11" fillId="11" borderId="1" xfId="2" applyFont="1" applyFill="1" applyBorder="1" applyAlignment="1" applyProtection="1">
      <alignment horizontal="center" vertical="center" wrapText="1"/>
    </xf>
    <xf numFmtId="164" fontId="11" fillId="11" borderId="23" xfId="2" applyNumberFormat="1" applyFont="1" applyFill="1" applyBorder="1" applyAlignment="1" applyProtection="1">
      <alignment horizontal="center" vertical="center" wrapText="1"/>
    </xf>
    <xf numFmtId="164" fontId="11" fillId="11" borderId="23" xfId="1" applyNumberFormat="1" applyFont="1" applyFill="1" applyBorder="1" applyAlignment="1" applyProtection="1">
      <alignment horizontal="center" vertical="center" wrapText="1"/>
    </xf>
    <xf numFmtId="164" fontId="11" fillId="11" borderId="19" xfId="2" applyNumberFormat="1" applyFont="1" applyFill="1" applyBorder="1" applyAlignment="1" applyProtection="1">
      <alignment horizontal="center" vertical="center" wrapText="1"/>
    </xf>
    <xf numFmtId="164" fontId="11" fillId="11" borderId="19" xfId="1" applyNumberFormat="1" applyFont="1" applyFill="1" applyBorder="1" applyAlignment="1" applyProtection="1">
      <alignment horizontal="center" vertical="center" wrapText="1"/>
    </xf>
    <xf numFmtId="0" fontId="4" fillId="9" borderId="19" xfId="0" applyFont="1" applyFill="1" applyBorder="1" applyAlignment="1">
      <alignment horizontal="center" vertical="center"/>
    </xf>
    <xf numFmtId="0" fontId="13" fillId="9" borderId="19" xfId="0" applyFont="1" applyFill="1" applyBorder="1" applyAlignment="1">
      <alignment horizontal="center" vertical="center"/>
    </xf>
    <xf numFmtId="1" fontId="2" fillId="9" borderId="19" xfId="0" applyNumberFormat="1" applyFont="1" applyFill="1" applyBorder="1" applyAlignment="1">
      <alignment horizontal="center" vertical="center"/>
    </xf>
    <xf numFmtId="0" fontId="4" fillId="10" borderId="19" xfId="0" applyFont="1" applyFill="1" applyBorder="1" applyAlignment="1">
      <alignment horizontal="center" vertical="center"/>
    </xf>
    <xf numFmtId="0" fontId="2" fillId="0" borderId="19" xfId="0" applyFont="1" applyBorder="1" applyAlignment="1">
      <alignment horizontal="center"/>
    </xf>
    <xf numFmtId="1" fontId="2" fillId="9" borderId="19" xfId="1" applyNumberFormat="1" applyFont="1" applyFill="1" applyBorder="1" applyAlignment="1">
      <alignment horizontal="center" vertical="center"/>
    </xf>
    <xf numFmtId="165" fontId="2" fillId="0" borderId="0" xfId="1" applyNumberFormat="1" applyFont="1" applyAlignment="1">
      <alignment vertical="center"/>
    </xf>
    <xf numFmtId="166" fontId="2" fillId="9" borderId="19" xfId="0" applyNumberFormat="1" applyFont="1" applyFill="1" applyBorder="1" applyAlignment="1">
      <alignment horizontal="center" vertical="center"/>
    </xf>
    <xf numFmtId="0" fontId="2" fillId="3" borderId="22" xfId="0" applyFont="1" applyFill="1" applyBorder="1" applyAlignment="1">
      <alignment horizontal="left" vertical="center"/>
    </xf>
    <xf numFmtId="0" fontId="13" fillId="3" borderId="19" xfId="0" applyFont="1" applyFill="1" applyBorder="1" applyAlignment="1">
      <alignment horizontal="center" vertical="center"/>
    </xf>
    <xf numFmtId="166" fontId="2" fillId="3" borderId="19" xfId="0" applyNumberFormat="1" applyFont="1" applyFill="1" applyBorder="1" applyAlignment="1">
      <alignment horizontal="center" vertical="center"/>
    </xf>
    <xf numFmtId="0" fontId="11" fillId="12" borderId="19" xfId="0" applyFont="1" applyFill="1" applyBorder="1" applyAlignment="1">
      <alignment horizontal="center" vertical="center"/>
    </xf>
    <xf numFmtId="0" fontId="11" fillId="12" borderId="22" xfId="0" applyFont="1" applyFill="1" applyBorder="1" applyAlignment="1">
      <alignment horizontal="left" vertical="center"/>
    </xf>
    <xf numFmtId="0" fontId="11" fillId="12" borderId="1" xfId="2" applyNumberFormat="1" applyFont="1" applyFill="1" applyBorder="1" applyAlignment="1" applyProtection="1">
      <alignment horizontal="center" vertical="center" wrapText="1"/>
    </xf>
    <xf numFmtId="0" fontId="11" fillId="12" borderId="23" xfId="2" applyNumberFormat="1" applyFont="1" applyFill="1" applyBorder="1" applyAlignment="1" applyProtection="1">
      <alignment horizontal="center" vertical="center" wrapText="1"/>
    </xf>
    <xf numFmtId="164" fontId="11" fillId="12" borderId="23" xfId="1" applyNumberFormat="1" applyFont="1" applyFill="1" applyBorder="1" applyAlignment="1" applyProtection="1">
      <alignment horizontal="center" vertical="center" wrapText="1"/>
    </xf>
    <xf numFmtId="0" fontId="11" fillId="12" borderId="19" xfId="2" applyNumberFormat="1" applyFont="1" applyFill="1" applyBorder="1" applyAlignment="1" applyProtection="1">
      <alignment horizontal="center" vertical="center" wrapText="1"/>
    </xf>
    <xf numFmtId="164" fontId="11" fillId="12" borderId="19" xfId="1" applyNumberFormat="1" applyFont="1" applyFill="1" applyBorder="1" applyAlignment="1" applyProtection="1">
      <alignment horizontal="center" vertical="center" wrapText="1"/>
    </xf>
    <xf numFmtId="0" fontId="11" fillId="0" borderId="0" xfId="0" applyFont="1" applyAlignment="1">
      <alignment horizontal="center" vertical="center"/>
    </xf>
    <xf numFmtId="0" fontId="2" fillId="0" borderId="19" xfId="0" applyFont="1" applyBorder="1" applyAlignment="1">
      <alignment horizontal="left" vertical="center" indent="1"/>
    </xf>
    <xf numFmtId="0" fontId="8" fillId="0" borderId="19" xfId="3" applyFont="1" applyBorder="1" applyAlignment="1">
      <alignment horizontal="center" vertical="center" wrapText="1"/>
    </xf>
    <xf numFmtId="0" fontId="4" fillId="0" borderId="24" xfId="0" applyFont="1" applyBorder="1" applyAlignment="1">
      <alignment horizontal="center" vertical="center"/>
    </xf>
    <xf numFmtId="0" fontId="2" fillId="0" borderId="19" xfId="0" applyFont="1" applyBorder="1"/>
    <xf numFmtId="0" fontId="2" fillId="0" borderId="25" xfId="0" applyFont="1" applyBorder="1" applyAlignment="1">
      <alignment horizontal="left" vertical="center"/>
    </xf>
    <xf numFmtId="0" fontId="4" fillId="3" borderId="24" xfId="0" applyFont="1" applyFill="1" applyBorder="1" applyAlignment="1">
      <alignment horizontal="center" vertical="center"/>
    </xf>
    <xf numFmtId="0" fontId="2" fillId="3" borderId="25" xfId="0" applyFont="1" applyFill="1" applyBorder="1" applyAlignment="1">
      <alignment horizontal="left" vertical="center"/>
    </xf>
    <xf numFmtId="0" fontId="2" fillId="3" borderId="19" xfId="0" applyFont="1" applyFill="1" applyBorder="1"/>
    <xf numFmtId="0" fontId="2" fillId="3" borderId="19" xfId="0" applyFont="1" applyFill="1" applyBorder="1" applyAlignment="1">
      <alignment horizontal="left" vertical="center" indent="1"/>
    </xf>
    <xf numFmtId="43" fontId="2" fillId="0" borderId="0" xfId="1" applyFont="1" applyAlignment="1">
      <alignment horizontal="center" vertical="center"/>
    </xf>
    <xf numFmtId="164" fontId="10" fillId="3" borderId="0" xfId="1" applyNumberFormat="1" applyFont="1" applyFill="1" applyAlignment="1">
      <alignment horizontal="left" vertical="center"/>
    </xf>
    <xf numFmtId="0" fontId="2" fillId="0" borderId="19" xfId="0" applyFont="1" applyBorder="1" applyAlignment="1">
      <alignment horizontal="left" vertical="center"/>
    </xf>
    <xf numFmtId="0" fontId="2" fillId="3" borderId="19" xfId="0" applyFont="1" applyFill="1" applyBorder="1" applyAlignment="1">
      <alignment horizontal="left" vertical="center"/>
    </xf>
    <xf numFmtId="1" fontId="2" fillId="3" borderId="0" xfId="0" applyNumberFormat="1" applyFont="1" applyFill="1" applyAlignment="1">
      <alignment horizontal="center" vertical="center"/>
    </xf>
    <xf numFmtId="0" fontId="2" fillId="9" borderId="19" xfId="0" applyFont="1" applyFill="1" applyBorder="1"/>
    <xf numFmtId="164" fontId="11" fillId="3" borderId="0" xfId="1" applyNumberFormat="1" applyFont="1" applyFill="1" applyAlignment="1">
      <alignment horizontal="center" vertical="center"/>
    </xf>
    <xf numFmtId="43" fontId="2" fillId="3" borderId="0" xfId="1" applyFont="1" applyFill="1" applyAlignment="1">
      <alignment horizontal="center" vertical="center"/>
    </xf>
    <xf numFmtId="164" fontId="11" fillId="13" borderId="23" xfId="1" applyNumberFormat="1" applyFont="1" applyFill="1" applyBorder="1" applyAlignment="1">
      <alignment horizontal="center" vertical="center"/>
    </xf>
    <xf numFmtId="164" fontId="11" fillId="13" borderId="20" xfId="1" applyNumberFormat="1" applyFont="1" applyFill="1" applyBorder="1" applyAlignment="1">
      <alignment horizontal="left" vertical="center"/>
    </xf>
    <xf numFmtId="164" fontId="11" fillId="13" borderId="1" xfId="1" applyNumberFormat="1" applyFont="1" applyFill="1" applyBorder="1" applyAlignment="1" applyProtection="1">
      <alignment horizontal="center" vertical="center" wrapText="1"/>
    </xf>
    <xf numFmtId="9" fontId="11" fillId="13" borderId="1" xfId="2" applyFont="1" applyFill="1" applyBorder="1" applyAlignment="1" applyProtection="1">
      <alignment horizontal="center" vertical="center" wrapText="1"/>
    </xf>
    <xf numFmtId="164" fontId="11" fillId="13" borderId="23" xfId="1" applyNumberFormat="1" applyFont="1" applyFill="1" applyBorder="1" applyAlignment="1" applyProtection="1">
      <alignment horizontal="center" vertical="center" wrapText="1"/>
    </xf>
    <xf numFmtId="164" fontId="11" fillId="13" borderId="19" xfId="1" applyNumberFormat="1" applyFont="1" applyFill="1" applyBorder="1" applyAlignment="1" applyProtection="1">
      <alignment horizontal="center" vertical="center" wrapText="1"/>
    </xf>
    <xf numFmtId="164" fontId="11" fillId="0" borderId="0" xfId="1" applyNumberFormat="1" applyFont="1" applyAlignment="1">
      <alignment horizontal="center" vertical="center"/>
    </xf>
    <xf numFmtId="0" fontId="2" fillId="14" borderId="0" xfId="0" applyFont="1" applyFill="1" applyAlignment="1">
      <alignment horizontal="left" vertical="center"/>
    </xf>
    <xf numFmtId="164" fontId="2" fillId="14" borderId="18" xfId="0" applyNumberFormat="1" applyFont="1" applyFill="1" applyBorder="1" applyAlignment="1">
      <alignment horizontal="left" vertical="center" indent="1"/>
    </xf>
    <xf numFmtId="9" fontId="2" fillId="14" borderId="1" xfId="2" applyFont="1" applyFill="1" applyBorder="1" applyAlignment="1">
      <alignment horizontal="left" vertical="center" indent="1"/>
    </xf>
    <xf numFmtId="164" fontId="2" fillId="14" borderId="1" xfId="0" applyNumberFormat="1" applyFont="1" applyFill="1" applyBorder="1" applyAlignment="1">
      <alignment horizontal="left" vertical="center" indent="1"/>
    </xf>
    <xf numFmtId="164" fontId="11" fillId="14" borderId="0" xfId="0" applyNumberFormat="1" applyFont="1" applyFill="1" applyAlignment="1">
      <alignment horizontal="center" vertical="center" wrapText="1"/>
    </xf>
    <xf numFmtId="0" fontId="3" fillId="0" borderId="0" xfId="0" applyFont="1" applyAlignment="1">
      <alignment horizontal="center" vertical="center"/>
    </xf>
    <xf numFmtId="0" fontId="2" fillId="3" borderId="18" xfId="0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164" fontId="2" fillId="0" borderId="0" xfId="0" applyNumberFormat="1" applyFont="1" applyAlignment="1">
      <alignment horizontal="center" vertical="center" wrapText="1"/>
    </xf>
    <xf numFmtId="164" fontId="2" fillId="0" borderId="0" xfId="0" applyNumberFormat="1" applyFont="1" applyAlignment="1">
      <alignment vertical="center"/>
    </xf>
    <xf numFmtId="164" fontId="2" fillId="0" borderId="0" xfId="0" applyNumberFormat="1" applyFont="1" applyAlignment="1">
      <alignment vertical="center" wrapText="1"/>
    </xf>
    <xf numFmtId="9" fontId="2" fillId="0" borderId="0" xfId="2" applyFont="1" applyAlignment="1">
      <alignment horizontal="center" vertical="center"/>
    </xf>
    <xf numFmtId="43" fontId="2" fillId="0" borderId="0" xfId="0" applyNumberFormat="1" applyFont="1" applyAlignment="1">
      <alignment horizontal="center" vertical="center"/>
    </xf>
    <xf numFmtId="0" fontId="2" fillId="0" borderId="0" xfId="0" applyFont="1" applyAlignment="1">
      <alignment vertical="center" wrapText="1"/>
    </xf>
    <xf numFmtId="43" fontId="2" fillId="0" borderId="0" xfId="0" applyNumberFormat="1" applyFont="1" applyAlignment="1">
      <alignment vertical="center"/>
    </xf>
    <xf numFmtId="43" fontId="2" fillId="0" borderId="0" xfId="1" applyFont="1" applyAlignment="1">
      <alignment vertical="center"/>
    </xf>
    <xf numFmtId="9" fontId="2" fillId="3" borderId="0" xfId="2" applyFont="1" applyFill="1" applyAlignment="1">
      <alignment horizontal="center" vertical="center"/>
    </xf>
    <xf numFmtId="43" fontId="2" fillId="3" borderId="0" xfId="0" applyNumberFormat="1" applyFont="1" applyFill="1" applyAlignment="1">
      <alignment horizontal="center" vertical="center"/>
    </xf>
    <xf numFmtId="43" fontId="2" fillId="3" borderId="0" xfId="0" applyNumberFormat="1" applyFont="1" applyFill="1" applyAlignment="1">
      <alignment vertical="center" wrapText="1"/>
    </xf>
    <xf numFmtId="0" fontId="2" fillId="3" borderId="0" xfId="0" applyFont="1" applyFill="1" applyAlignment="1">
      <alignment vertical="center" wrapText="1"/>
    </xf>
    <xf numFmtId="164" fontId="2" fillId="3" borderId="0" xfId="0" applyNumberFormat="1" applyFont="1" applyFill="1" applyAlignment="1">
      <alignment vertical="center"/>
    </xf>
    <xf numFmtId="0" fontId="3" fillId="2" borderId="1" xfId="0" applyFont="1" applyFill="1" applyBorder="1"/>
    <xf numFmtId="9" fontId="2" fillId="0" borderId="0" xfId="2" applyFont="1" applyAlignment="1">
      <alignment vertical="center"/>
    </xf>
    <xf numFmtId="14" fontId="0" fillId="0" borderId="0" xfId="0" applyNumberFormat="1"/>
    <xf numFmtId="0" fontId="14" fillId="15" borderId="26" xfId="0" applyFont="1" applyFill="1" applyBorder="1"/>
    <xf numFmtId="0" fontId="4" fillId="10" borderId="1" xfId="0" applyFont="1" applyFill="1" applyBorder="1" applyAlignment="1">
      <alignment horizontal="center" vertical="center"/>
    </xf>
    <xf numFmtId="0" fontId="2" fillId="10" borderId="1" xfId="0" applyFont="1" applyFill="1" applyBorder="1" applyAlignment="1">
      <alignment vertical="center"/>
    </xf>
    <xf numFmtId="0" fontId="2" fillId="10" borderId="1" xfId="0" applyFont="1" applyFill="1" applyBorder="1" applyAlignment="1">
      <alignment horizontal="left" vertical="center"/>
    </xf>
    <xf numFmtId="9" fontId="2" fillId="10" borderId="1" xfId="2" applyFont="1" applyFill="1" applyBorder="1" applyAlignment="1">
      <alignment horizontal="left" vertical="center" indent="1"/>
    </xf>
    <xf numFmtId="0" fontId="0" fillId="10" borderId="1" xfId="0" applyFill="1" applyBorder="1"/>
    <xf numFmtId="0" fontId="10" fillId="10" borderId="1" xfId="0" applyFont="1" applyFill="1" applyBorder="1" applyAlignment="1">
      <alignment horizontal="left" vertical="center"/>
    </xf>
    <xf numFmtId="164" fontId="10" fillId="10" borderId="1" xfId="1" applyNumberFormat="1" applyFont="1" applyFill="1" applyBorder="1" applyAlignment="1">
      <alignment horizontal="left" vertical="center"/>
    </xf>
    <xf numFmtId="0" fontId="14" fillId="16" borderId="0" xfId="0" applyFont="1" applyFill="1"/>
    <xf numFmtId="0" fontId="0" fillId="3" borderId="1" xfId="0" applyFill="1" applyBorder="1"/>
    <xf numFmtId="0" fontId="6" fillId="0" borderId="0" xfId="0" applyFont="1" applyAlignment="1">
      <alignment vertical="center"/>
    </xf>
    <xf numFmtId="0" fontId="11" fillId="5" borderId="8" xfId="0" applyFont="1" applyFill="1" applyBorder="1" applyAlignment="1">
      <alignment vertical="center" wrapText="1"/>
    </xf>
    <xf numFmtId="0" fontId="11" fillId="5" borderId="15" xfId="0" applyFont="1" applyFill="1" applyBorder="1" applyAlignment="1">
      <alignment vertical="center" wrapText="1"/>
    </xf>
    <xf numFmtId="0" fontId="11" fillId="5" borderId="9" xfId="0" applyFont="1" applyFill="1" applyBorder="1" applyAlignment="1">
      <alignment vertical="center" wrapText="1"/>
    </xf>
    <xf numFmtId="0" fontId="11" fillId="5" borderId="16" xfId="0" applyFont="1" applyFill="1" applyBorder="1" applyAlignment="1">
      <alignment vertical="center" wrapText="1"/>
    </xf>
    <xf numFmtId="0" fontId="11" fillId="5" borderId="10" xfId="0" applyFont="1" applyFill="1" applyBorder="1" applyAlignment="1">
      <alignment vertical="center" wrapText="1"/>
    </xf>
    <xf numFmtId="0" fontId="11" fillId="5" borderId="17" xfId="0" applyFont="1" applyFill="1" applyBorder="1" applyAlignment="1">
      <alignment vertical="center" wrapText="1"/>
    </xf>
    <xf numFmtId="0" fontId="0" fillId="3" borderId="19" xfId="0" applyFill="1" applyBorder="1"/>
    <xf numFmtId="14" fontId="11" fillId="4" borderId="14" xfId="0" applyNumberFormat="1" applyFont="1" applyFill="1" applyBorder="1" applyAlignment="1">
      <alignment horizontal="center" vertical="center" wrapText="1"/>
    </xf>
    <xf numFmtId="14" fontId="11" fillId="4" borderId="13" xfId="0" applyNumberFormat="1" applyFont="1" applyFill="1" applyBorder="1" applyAlignment="1">
      <alignment horizontal="center" vertical="center" wrapText="1"/>
    </xf>
    <xf numFmtId="14" fontId="11" fillId="4" borderId="12" xfId="0" applyNumberFormat="1" applyFont="1" applyFill="1" applyBorder="1" applyAlignment="1">
      <alignment horizontal="center" vertical="center" wrapText="1"/>
    </xf>
    <xf numFmtId="14" fontId="11" fillId="4" borderId="11" xfId="0" applyNumberFormat="1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 wrapText="1"/>
    </xf>
    <xf numFmtId="0" fontId="11" fillId="4" borderId="5" xfId="0" applyFont="1" applyFill="1" applyBorder="1" applyAlignment="1">
      <alignment horizontal="center" vertical="center"/>
    </xf>
    <xf numFmtId="0" fontId="11" fillId="4" borderId="6" xfId="0" applyFont="1" applyFill="1" applyBorder="1" applyAlignment="1">
      <alignment horizontal="center" vertical="center"/>
    </xf>
    <xf numFmtId="0" fontId="11" fillId="5" borderId="0" xfId="0" applyFont="1" applyFill="1" applyAlignment="1">
      <alignment horizontal="center" vertical="center"/>
    </xf>
    <xf numFmtId="0" fontId="11" fillId="5" borderId="2" xfId="0" applyFont="1" applyFill="1" applyBorder="1" applyAlignment="1">
      <alignment horizontal="center" vertical="center"/>
    </xf>
    <xf numFmtId="0" fontId="11" fillId="4" borderId="4" xfId="0" applyFont="1" applyFill="1" applyBorder="1" applyAlignment="1">
      <alignment horizontal="center" vertical="center" wrapText="1"/>
    </xf>
    <xf numFmtId="0" fontId="11" fillId="4" borderId="5" xfId="0" applyFont="1" applyFill="1" applyBorder="1" applyAlignment="1">
      <alignment horizontal="center" vertical="center" wrapText="1"/>
    </xf>
    <xf numFmtId="0" fontId="11" fillId="4" borderId="6" xfId="0" applyFont="1" applyFill="1" applyBorder="1" applyAlignment="1">
      <alignment horizontal="center" vertical="center" wrapText="1"/>
    </xf>
    <xf numFmtId="0" fontId="11" fillId="4" borderId="7" xfId="0" applyFont="1" applyFill="1" applyBorder="1" applyAlignment="1">
      <alignment horizontal="center" vertical="center" wrapText="1"/>
    </xf>
    <xf numFmtId="0" fontId="11" fillId="4" borderId="7" xfId="0" applyFont="1" applyFill="1" applyBorder="1" applyAlignment="1">
      <alignment horizontal="center" vertical="center"/>
    </xf>
    <xf numFmtId="0" fontId="11" fillId="4" borderId="4" xfId="0" applyFont="1" applyFill="1" applyBorder="1" applyAlignment="1">
      <alignment horizontal="center" vertical="center"/>
    </xf>
  </cellXfs>
  <cellStyles count="5">
    <cellStyle name="Comma" xfId="1" builtinId="3"/>
    <cellStyle name="Normal" xfId="0" builtinId="0"/>
    <cellStyle name="Normal 2" xfId="4" xr:uid="{00000000-0005-0000-0000-000002000000}"/>
    <cellStyle name="Normal 2 3" xfId="3" xr:uid="{00000000-0005-0000-0000-000003000000}"/>
    <cellStyle name="Percent" xfId="2" builtinId="5"/>
  </cellStyles>
  <dxfs count="4">
    <dxf>
      <numFmt numFmtId="167" formatCode="d/m/yyyy"/>
    </dxf>
    <dxf>
      <numFmt numFmtId="0" formatCode="General"/>
    </dxf>
    <dxf>
      <numFmt numFmtId="0" formatCode="General"/>
    </dxf>
    <dxf>
      <numFmt numFmtId="167" formatCode="d/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0000000}" name="Table2" displayName="Table2" ref="A1:V4713" totalsRowShown="0">
  <autoFilter ref="A1:V4713" xr:uid="{00000000-0009-0000-0100-000002000000}"/>
  <tableColumns count="22">
    <tableColumn id="1" xr3:uid="{00000000-0010-0000-0000-000001000000}" name="NO."/>
    <tableColumn id="2" xr3:uid="{00000000-0010-0000-0000-000002000000}" name="COUTRY"/>
    <tableColumn id="3" xr3:uid="{00000000-0010-0000-0000-000003000000}" name="REGION"/>
    <tableColumn id="4" xr3:uid="{00000000-0010-0000-0000-000004000000}" name="MONTH"/>
    <tableColumn id="5" xr3:uid="{00000000-0010-0000-0000-000005000000}" name="WEEK"/>
    <tableColumn id="6" xr3:uid="{00000000-0010-0000-0000-000006000000}" name="DAY" dataDxfId="3"/>
    <tableColumn id="7" xr3:uid="{00000000-0010-0000-0000-000007000000}" name="MT CHAIN"/>
    <tableColumn id="9" xr3:uid="{00000000-0010-0000-0000-000009000000}" name="STATE"/>
    <tableColumn id="10" xr3:uid="{00000000-0010-0000-0000-00000A000000}" name=" NAME STORE"/>
    <tableColumn id="11" xr3:uid="{00000000-0010-0000-0000-00000B000000}" name="TYPE"/>
    <tableColumn id="12" xr3:uid="{00000000-0010-0000-0000-00000C000000}" name="TRAFFIC"/>
    <tableColumn id="14" xr3:uid="{00000000-0010-0000-0000-00000E000000}" name="TRIALS G"/>
    <tableColumn id="15" xr3:uid="{00000000-0010-0000-0000-00000F000000}" name="TRIALS S"/>
    <tableColumn id="8" xr3:uid="{00000000-0010-0000-0000-000008000000}" name="TOTAL TRIALS"/>
    <tableColumn id="17" xr3:uid="{00000000-0010-0000-0000-000011000000}" name=" BUYER G"/>
    <tableColumn id="18" xr3:uid="{00000000-0010-0000-0000-000012000000}" name="BUYER S"/>
    <tableColumn id="47" xr3:uid="{00000000-0010-0000-0000-00002F000000}" name="Total Buyers" dataDxfId="2">
      <calculatedColumnFormula>SUM(Table2[[#This Row],[ BUYER G]:[BUYER S]])</calculatedColumnFormula>
    </tableColumn>
    <tableColumn id="20" xr3:uid="{00000000-0010-0000-0000-000014000000}" name="SALE G"/>
    <tableColumn id="21" xr3:uid="{00000000-0010-0000-0000-000015000000}" name="SALE S"/>
    <tableColumn id="48" xr3:uid="{00000000-0010-0000-0000-000030000000}" name="Total Sales" dataDxfId="1">
      <calculatedColumnFormula>SUM(Table2[[#This Row],[SALE G]:[SALE S]])</calculatedColumnFormula>
    </tableColumn>
    <tableColumn id="26" xr3:uid="{00000000-0010-0000-0000-00001A000000}" name="TOTAL REACH"/>
    <tableColumn id="27" xr3:uid="{00000000-0010-0000-0000-00001B000000}" name="% people tried/bought Zespri Kiwfruit before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1000000}" name="Table1" displayName="Table1" ref="A1:AS4713" totalsRowShown="0">
  <autoFilter ref="A1:AS4713" xr:uid="{00000000-0009-0000-0100-000001000000}"/>
  <tableColumns count="45">
    <tableColumn id="1" xr3:uid="{00000000-0010-0000-0100-000001000000}" name="NO."/>
    <tableColumn id="2" xr3:uid="{00000000-0010-0000-0100-000002000000}" name="COUTRY"/>
    <tableColumn id="3" xr3:uid="{00000000-0010-0000-0100-000003000000}" name="REGION"/>
    <tableColumn id="4" xr3:uid="{00000000-0010-0000-0100-000004000000}" name="MONTH"/>
    <tableColumn id="5" xr3:uid="{00000000-0010-0000-0100-000005000000}" name="WEEK"/>
    <tableColumn id="6" xr3:uid="{00000000-0010-0000-0100-000006000000}" name="DAY" dataDxfId="0"/>
    <tableColumn id="7" xr3:uid="{00000000-0010-0000-0100-000007000000}" name="MT CHAIN"/>
    <tableColumn id="8" xr3:uid="{00000000-0010-0000-0100-000008000000}" name="TYPE MARKET"/>
    <tableColumn id="9" xr3:uid="{00000000-0010-0000-0100-000009000000}" name="STATE"/>
    <tableColumn id="10" xr3:uid="{00000000-0010-0000-0100-00000A000000}" name=" NAME STORE"/>
    <tableColumn id="11" xr3:uid="{00000000-0010-0000-0100-00000B000000}" name="TYPE"/>
    <tableColumn id="12" xr3:uid="{00000000-0010-0000-0100-00000C000000}" name="TRAFFIC"/>
    <tableColumn id="13" xr3:uid="{00000000-0010-0000-0100-00000D000000}" name="KPI TRIALS"/>
    <tableColumn id="14" xr3:uid="{00000000-0010-0000-0100-00000E000000}" name="TRIALS G"/>
    <tableColumn id="15" xr3:uid="{00000000-0010-0000-0100-00000F000000}" name="TRIALS S"/>
    <tableColumn id="16" xr3:uid="{00000000-0010-0000-0100-000010000000}" name="KPI BUYER"/>
    <tableColumn id="17" xr3:uid="{00000000-0010-0000-0100-000011000000}" name=" BUYER G"/>
    <tableColumn id="18" xr3:uid="{00000000-0010-0000-0100-000012000000}" name="BUYER S"/>
    <tableColumn id="19" xr3:uid="{00000000-0010-0000-0100-000013000000}" name="KPI SALE"/>
    <tableColumn id="20" xr3:uid="{00000000-0010-0000-0100-000014000000}" name="SALE G"/>
    <tableColumn id="21" xr3:uid="{00000000-0010-0000-0100-000015000000}" name="SALE S"/>
    <tableColumn id="22" xr3:uid="{00000000-0010-0000-0100-000016000000}" name="AVERAGE KG/ BUYER"/>
    <tableColumn id="23" xr3:uid="{00000000-0010-0000-0100-000017000000}" name="KPI PLAN - %CR"/>
    <tableColumn id="24" xr3:uid="{00000000-0010-0000-0100-000018000000}" name="%CR - G"/>
    <tableColumn id="25" xr3:uid="{00000000-0010-0000-0100-000019000000}" name="%CR -S"/>
    <tableColumn id="26" xr3:uid="{00000000-0010-0000-0100-00001A000000}" name="TOTAL REACH"/>
    <tableColumn id="27" xr3:uid="{00000000-0010-0000-0100-00001B000000}" name="% people tried/bought Zespri Kiwfruit before"/>
    <tableColumn id="28" xr3:uid="{00000000-0010-0000-0100-00001C000000}" name="G - Loose (kí xanh)"/>
    <tableColumn id="29" xr3:uid="{00000000-0010-0000-0100-00001D000000}" name="G - Punnet_x000a_(hộp 2 xanh)"/>
    <tableColumn id="30" xr3:uid="{00000000-0010-0000-0100-00001E000000}" name="G - Punnet_x000a_(hộp 3 xanh)"/>
    <tableColumn id="31" xr3:uid="{00000000-0010-0000-0100-00001F000000}" name="G - Punnet_x000a_(hộp 4 xanh)"/>
    <tableColumn id="32" xr3:uid="{00000000-0010-0000-0100-000020000000}" name="G - Punnet_x000a_(hộp 6 xanh)"/>
    <tableColumn id="33" xr3:uid="{00000000-0010-0000-0100-000021000000}" name="G - Punnet_x000a_(hộp 8 xanh)"/>
    <tableColumn id="34" xr3:uid="{00000000-0010-0000-0100-000022000000}" name="S - Loose(kí vàng)"/>
    <tableColumn id="35" xr3:uid="{00000000-0010-0000-0100-000023000000}" name="G - Punnet_x000a_(hộp 2 vàng)"/>
    <tableColumn id="36" xr3:uid="{00000000-0010-0000-0100-000024000000}" name="G - Punnet_x000a_(hộp 3 vàng)"/>
    <tableColumn id="37" xr3:uid="{00000000-0010-0000-0100-000025000000}" name="G - Punnet_x000a_(hộp 4 vàng)"/>
    <tableColumn id="38" xr3:uid="{00000000-0010-0000-0100-000026000000}" name="G - Punnet_x000a_(hộp 6 vàng)"/>
    <tableColumn id="39" xr3:uid="{00000000-0010-0000-0100-000027000000}" name="G - Punnet_x000a_(hộp 8 vàng)"/>
    <tableColumn id="40" xr3:uid="{00000000-0010-0000-0100-000028000000}" name="Organic _x000a_Loose - kg"/>
    <tableColumn id="41" xr3:uid="{00000000-0010-0000-0100-000029000000}" name="Organic - Punet_x000a_( Hộp 3 trái)2"/>
    <tableColumn id="42" xr3:uid="{00000000-0010-0000-0100-00002A000000}" name="Organic - Punet_x000a_( Hộp 4 trái)"/>
    <tableColumn id="43" xr3:uid="{00000000-0010-0000-0100-00002B000000}" name="Túi Ủ"/>
    <tableColumn id="44" xr3:uid="{00000000-0010-0000-0100-00002C000000}" name="Muỗng"/>
    <tableColumn id="45" xr3:uid="{00000000-0010-0000-0100-00002D000000}" name=" PG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1.bin"/><Relationship Id="rId3" Type="http://schemas.openxmlformats.org/officeDocument/2006/relationships/hyperlink" Target="https://maps.google.com/?q=263+%C3%94ng+%C3%8Dch+%C4%90%C6%B0%E1%BB%9Dng&amp;entry=gmail&amp;source=g" TargetMode="External"/><Relationship Id="rId7" Type="http://schemas.openxmlformats.org/officeDocument/2006/relationships/hyperlink" Target="https://maps.google.com/?q=38+Tr%E1%BA%A7n+Qu%E1%BB%91c+To%E1%BA%A3n&amp;entry=gmail&amp;source=g" TargetMode="External"/><Relationship Id="rId2" Type="http://schemas.openxmlformats.org/officeDocument/2006/relationships/hyperlink" Target="https://maps.google.com/?q=213+Ho%C3%A0ng+Di%E1%BB%87u&amp;entry=gmail&amp;source=g" TargetMode="External"/><Relationship Id="rId1" Type="http://schemas.openxmlformats.org/officeDocument/2006/relationships/hyperlink" Target="https://maps.google.com/?q=744+L%C3%AA+V%C4%83n+Hi%E1%BA%BFn&amp;entry=gmail&amp;source=g" TargetMode="External"/><Relationship Id="rId6" Type="http://schemas.openxmlformats.org/officeDocument/2006/relationships/hyperlink" Target="https://maps.google.com/?q=53+Phan+%C4%90%C4%83ng+L%C6%B0u&amp;entry=gmail&amp;source=g" TargetMode="External"/><Relationship Id="rId5" Type="http://schemas.openxmlformats.org/officeDocument/2006/relationships/hyperlink" Target="https://maps.google.com/?q=522+N%C3%BAi+Th%C3%A0nh&amp;entry=gmail&amp;source=g" TargetMode="External"/><Relationship Id="rId4" Type="http://schemas.openxmlformats.org/officeDocument/2006/relationships/hyperlink" Target="https://maps.google.com/?q=110+Ti%E1%BB%83u+La&amp;entry=gmail&amp;source=g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2.bin"/><Relationship Id="rId3" Type="http://schemas.openxmlformats.org/officeDocument/2006/relationships/hyperlink" Target="https://maps.google.com/?q=263+%C3%94ng+%C3%8Dch+%C4%90%C6%B0%E1%BB%9Dng&amp;entry=gmail&amp;source=g" TargetMode="External"/><Relationship Id="rId7" Type="http://schemas.openxmlformats.org/officeDocument/2006/relationships/hyperlink" Target="https://maps.google.com/?q=38+Tr%E1%BA%A7n+Qu%E1%BB%91c+To%E1%BA%A3n&amp;entry=gmail&amp;source=g" TargetMode="External"/><Relationship Id="rId2" Type="http://schemas.openxmlformats.org/officeDocument/2006/relationships/hyperlink" Target="https://maps.google.com/?q=213+Ho%C3%A0ng+Di%E1%BB%87u&amp;entry=gmail&amp;source=g" TargetMode="External"/><Relationship Id="rId1" Type="http://schemas.openxmlformats.org/officeDocument/2006/relationships/hyperlink" Target="https://maps.google.com/?q=744+L%C3%AA+V%C4%83n+Hi%E1%BA%BFn&amp;entry=gmail&amp;source=g" TargetMode="External"/><Relationship Id="rId6" Type="http://schemas.openxmlformats.org/officeDocument/2006/relationships/hyperlink" Target="https://maps.google.com/?q=53+Phan+%C4%90%C4%83ng+L%C6%B0u&amp;entry=gmail&amp;source=g" TargetMode="External"/><Relationship Id="rId5" Type="http://schemas.openxmlformats.org/officeDocument/2006/relationships/hyperlink" Target="https://maps.google.com/?q=522+N%C3%BAi+Th%C3%A0nh&amp;entry=gmail&amp;source=g" TargetMode="External"/><Relationship Id="rId4" Type="http://schemas.openxmlformats.org/officeDocument/2006/relationships/hyperlink" Target="https://maps.google.com/?q=110+Ti%E1%BB%83u+La&amp;entry=gmail&amp;source=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4713"/>
  <sheetViews>
    <sheetView zoomScale="89" workbookViewId="0">
      <selection activeCell="N4" sqref="N4"/>
    </sheetView>
  </sheetViews>
  <sheetFormatPr defaultRowHeight="15" x14ac:dyDescent="0.25"/>
  <cols>
    <col min="2" max="2" width="9.85546875" customWidth="1"/>
    <col min="3" max="4" width="9.5703125" customWidth="1"/>
    <col min="6" max="6" width="12.85546875" customWidth="1"/>
    <col min="7" max="7" width="15.5703125" customWidth="1"/>
    <col min="8" max="8" width="23.5703125" customWidth="1"/>
    <col min="9" max="9" width="28.140625" customWidth="1"/>
    <col min="10" max="10" width="20.42578125" customWidth="1"/>
    <col min="11" max="11" width="15.85546875" customWidth="1"/>
    <col min="12" max="12" width="15.5703125" customWidth="1"/>
    <col min="13" max="14" width="22.140625" customWidth="1"/>
    <col min="15" max="15" width="11.5703125" customWidth="1"/>
    <col min="16" max="16" width="10.5703125" customWidth="1"/>
    <col min="17" max="17" width="16.5703125" customWidth="1"/>
    <col min="18" max="18" width="10" customWidth="1"/>
    <col min="20" max="20" width="14.42578125" customWidth="1"/>
    <col min="21" max="21" width="15.7109375" customWidth="1"/>
    <col min="22" max="22" width="44.42578125" bestFit="1" customWidth="1"/>
    <col min="26" max="26" width="17.42578125" customWidth="1"/>
    <col min="36" max="36" width="8.85546875" customWidth="1"/>
  </cols>
  <sheetData>
    <row r="1" spans="1:26" x14ac:dyDescent="0.25">
      <c r="A1" t="s">
        <v>648</v>
      </c>
      <c r="B1" t="s">
        <v>649</v>
      </c>
      <c r="C1" t="s">
        <v>650</v>
      </c>
      <c r="D1" t="s">
        <v>646</v>
      </c>
      <c r="E1" t="s">
        <v>645</v>
      </c>
      <c r="F1" t="s">
        <v>651</v>
      </c>
      <c r="G1" t="s">
        <v>652</v>
      </c>
      <c r="H1" t="s">
        <v>654</v>
      </c>
      <c r="I1" t="s">
        <v>647</v>
      </c>
      <c r="J1" t="s">
        <v>655</v>
      </c>
      <c r="K1" t="s">
        <v>656</v>
      </c>
      <c r="L1" t="s">
        <v>657</v>
      </c>
      <c r="M1" t="s">
        <v>658</v>
      </c>
      <c r="N1" t="s">
        <v>810</v>
      </c>
      <c r="O1" t="s">
        <v>659</v>
      </c>
      <c r="P1" t="s">
        <v>660</v>
      </c>
      <c r="Q1" t="s">
        <v>726</v>
      </c>
      <c r="R1" t="s">
        <v>661</v>
      </c>
      <c r="S1" t="s">
        <v>662</v>
      </c>
      <c r="T1" t="s">
        <v>727</v>
      </c>
      <c r="U1" t="s">
        <v>663</v>
      </c>
      <c r="V1" t="s">
        <v>664</v>
      </c>
    </row>
    <row r="2" spans="1:26" x14ac:dyDescent="0.25">
      <c r="A2">
        <v>1</v>
      </c>
      <c r="B2" t="s">
        <v>26</v>
      </c>
      <c r="C2" t="s">
        <v>665</v>
      </c>
      <c r="D2" t="s">
        <v>1</v>
      </c>
      <c r="E2" t="s">
        <v>334</v>
      </c>
      <c r="F2" s="138">
        <v>43953</v>
      </c>
      <c r="G2" t="s">
        <v>670</v>
      </c>
      <c r="H2" t="s">
        <v>668</v>
      </c>
      <c r="I2" t="s">
        <v>137</v>
      </c>
      <c r="J2" t="s">
        <v>671</v>
      </c>
      <c r="K2">
        <v>1200</v>
      </c>
      <c r="M2">
        <v>262</v>
      </c>
      <c r="P2">
        <v>31</v>
      </c>
      <c r="Q2">
        <f>SUM(Table2[[#This Row],[ BUYER G]:[BUYER S]])</f>
        <v>31</v>
      </c>
      <c r="R2">
        <v>0</v>
      </c>
      <c r="S2">
        <v>21.285714285714285</v>
      </c>
      <c r="T2">
        <f>SUM(Table2[[#This Row],[SALE G]:[SALE S]])</f>
        <v>21.285714285714285</v>
      </c>
      <c r="U2">
        <v>655</v>
      </c>
      <c r="V2">
        <v>0.7</v>
      </c>
    </row>
    <row r="3" spans="1:26" x14ac:dyDescent="0.25">
      <c r="A3">
        <v>2</v>
      </c>
      <c r="B3" t="s">
        <v>26</v>
      </c>
      <c r="C3" t="s">
        <v>665</v>
      </c>
      <c r="D3" t="s">
        <v>1</v>
      </c>
      <c r="E3" t="s">
        <v>334</v>
      </c>
      <c r="F3" s="138">
        <v>43953</v>
      </c>
      <c r="G3" t="s">
        <v>670</v>
      </c>
      <c r="H3" t="s">
        <v>668</v>
      </c>
      <c r="I3" t="s">
        <v>138</v>
      </c>
      <c r="J3" t="s">
        <v>671</v>
      </c>
      <c r="K3">
        <v>1200</v>
      </c>
      <c r="M3">
        <v>288</v>
      </c>
      <c r="P3">
        <v>44</v>
      </c>
      <c r="Q3">
        <f>SUM(Table2[[#This Row],[ BUYER G]:[BUYER S]])</f>
        <v>44</v>
      </c>
      <c r="R3">
        <v>0</v>
      </c>
      <c r="S3">
        <v>22</v>
      </c>
      <c r="T3">
        <f>SUM(Table2[[#This Row],[SALE G]:[SALE S]])</f>
        <v>22</v>
      </c>
      <c r="U3">
        <v>714</v>
      </c>
      <c r="V3">
        <v>0.65</v>
      </c>
    </row>
    <row r="4" spans="1:26" x14ac:dyDescent="0.25">
      <c r="A4">
        <v>3</v>
      </c>
      <c r="B4" t="s">
        <v>26</v>
      </c>
      <c r="C4" t="s">
        <v>665</v>
      </c>
      <c r="D4" t="s">
        <v>1</v>
      </c>
      <c r="E4" t="s">
        <v>334</v>
      </c>
      <c r="F4" s="138">
        <v>43953</v>
      </c>
      <c r="G4" t="s">
        <v>670</v>
      </c>
      <c r="H4" t="s">
        <v>668</v>
      </c>
      <c r="I4" t="s">
        <v>141</v>
      </c>
      <c r="J4" t="s">
        <v>671</v>
      </c>
      <c r="K4">
        <v>1200</v>
      </c>
      <c r="M4">
        <v>288</v>
      </c>
      <c r="P4">
        <v>31</v>
      </c>
      <c r="Q4">
        <f>SUM(Table2[[#This Row],[ BUYER G]:[BUYER S]])</f>
        <v>31</v>
      </c>
      <c r="R4">
        <v>0</v>
      </c>
      <c r="S4">
        <v>17.714285714285715</v>
      </c>
      <c r="T4">
        <f>SUM(Table2[[#This Row],[SALE G]:[SALE S]])</f>
        <v>17.714285714285715</v>
      </c>
      <c r="U4">
        <v>711</v>
      </c>
      <c r="V4">
        <v>0.65</v>
      </c>
    </row>
    <row r="5" spans="1:26" x14ac:dyDescent="0.25">
      <c r="A5">
        <v>4</v>
      </c>
      <c r="B5" t="s">
        <v>26</v>
      </c>
      <c r="C5" t="s">
        <v>665</v>
      </c>
      <c r="D5" t="s">
        <v>1</v>
      </c>
      <c r="E5" t="s">
        <v>334</v>
      </c>
      <c r="F5" s="138">
        <v>43953</v>
      </c>
      <c r="G5" t="s">
        <v>670</v>
      </c>
      <c r="H5" t="s">
        <v>668</v>
      </c>
      <c r="I5" t="s">
        <v>145</v>
      </c>
      <c r="J5" t="s">
        <v>671</v>
      </c>
      <c r="K5">
        <v>1200</v>
      </c>
      <c r="M5">
        <v>281</v>
      </c>
      <c r="P5">
        <v>27</v>
      </c>
      <c r="Q5">
        <f>SUM(Table2[[#This Row],[ BUYER G]:[BUYER S]])</f>
        <v>27</v>
      </c>
      <c r="R5">
        <v>0</v>
      </c>
      <c r="S5">
        <v>12.142857142857144</v>
      </c>
      <c r="T5">
        <f>SUM(Table2[[#This Row],[SALE G]:[SALE S]])</f>
        <v>12.142857142857144</v>
      </c>
      <c r="U5">
        <v>702.5</v>
      </c>
      <c r="V5">
        <v>0.6</v>
      </c>
    </row>
    <row r="6" spans="1:26" x14ac:dyDescent="0.25">
      <c r="A6">
        <v>5</v>
      </c>
      <c r="B6" t="s">
        <v>26</v>
      </c>
      <c r="C6" t="s">
        <v>665</v>
      </c>
      <c r="D6" t="s">
        <v>1</v>
      </c>
      <c r="E6" t="s">
        <v>334</v>
      </c>
      <c r="F6" s="138">
        <v>43953</v>
      </c>
      <c r="G6" t="s">
        <v>670</v>
      </c>
      <c r="H6" t="s">
        <v>672</v>
      </c>
      <c r="I6" t="s">
        <v>191</v>
      </c>
      <c r="J6" t="s">
        <v>671</v>
      </c>
      <c r="K6">
        <v>1200</v>
      </c>
      <c r="M6">
        <v>278</v>
      </c>
      <c r="P6">
        <v>33</v>
      </c>
      <c r="Q6">
        <f>SUM(Table2[[#This Row],[ BUYER G]:[BUYER S]])</f>
        <v>33</v>
      </c>
      <c r="R6">
        <v>0</v>
      </c>
      <c r="S6">
        <v>17.642857142857142</v>
      </c>
      <c r="T6">
        <f>SUM(Table2[[#This Row],[SALE G]:[SALE S]])</f>
        <v>17.642857142857142</v>
      </c>
      <c r="U6">
        <v>695</v>
      </c>
      <c r="V6">
        <v>0.66</v>
      </c>
    </row>
    <row r="7" spans="1:26" x14ac:dyDescent="0.25">
      <c r="A7">
        <v>6</v>
      </c>
      <c r="B7" t="s">
        <v>26</v>
      </c>
      <c r="C7" t="s">
        <v>665</v>
      </c>
      <c r="D7" t="s">
        <v>1</v>
      </c>
      <c r="E7" t="s">
        <v>334</v>
      </c>
      <c r="F7" s="138">
        <v>43953</v>
      </c>
      <c r="G7" t="s">
        <v>670</v>
      </c>
      <c r="H7" t="s">
        <v>673</v>
      </c>
      <c r="I7" t="s">
        <v>370</v>
      </c>
      <c r="J7" t="s">
        <v>671</v>
      </c>
      <c r="K7">
        <v>1200</v>
      </c>
      <c r="M7">
        <v>288</v>
      </c>
      <c r="P7">
        <v>55</v>
      </c>
      <c r="Q7">
        <f>SUM(Table2[[#This Row],[ BUYER G]:[BUYER S]])</f>
        <v>55</v>
      </c>
      <c r="R7">
        <v>0</v>
      </c>
      <c r="S7">
        <v>25.071428571428569</v>
      </c>
      <c r="T7">
        <f>SUM(Table2[[#This Row],[SALE G]:[SALE S]])</f>
        <v>25.071428571428569</v>
      </c>
      <c r="U7">
        <v>703</v>
      </c>
      <c r="V7">
        <v>0.45</v>
      </c>
      <c r="Z7" t="s">
        <v>728</v>
      </c>
    </row>
    <row r="8" spans="1:26" x14ac:dyDescent="0.25">
      <c r="A8">
        <v>7</v>
      </c>
      <c r="B8" t="s">
        <v>26</v>
      </c>
      <c r="C8" t="s">
        <v>665</v>
      </c>
      <c r="D8" t="s">
        <v>1</v>
      </c>
      <c r="E8" t="s">
        <v>334</v>
      </c>
      <c r="F8" s="138">
        <v>43953</v>
      </c>
      <c r="G8" t="s">
        <v>670</v>
      </c>
      <c r="H8" t="s">
        <v>674</v>
      </c>
      <c r="I8" t="s">
        <v>371</v>
      </c>
      <c r="J8" t="s">
        <v>671</v>
      </c>
      <c r="K8">
        <v>1200</v>
      </c>
      <c r="M8">
        <v>288</v>
      </c>
      <c r="P8">
        <v>18</v>
      </c>
      <c r="Q8">
        <f>SUM(Table2[[#This Row],[ BUYER G]:[BUYER S]])</f>
        <v>18</v>
      </c>
      <c r="R8">
        <v>0</v>
      </c>
      <c r="S8">
        <v>5.25</v>
      </c>
      <c r="T8">
        <f>SUM(Table2[[#This Row],[SALE G]:[SALE S]])</f>
        <v>5.25</v>
      </c>
      <c r="U8">
        <v>720</v>
      </c>
      <c r="V8">
        <v>0.4</v>
      </c>
      <c r="Z8" t="s">
        <v>729</v>
      </c>
    </row>
    <row r="9" spans="1:26" x14ac:dyDescent="0.25">
      <c r="A9">
        <v>8</v>
      </c>
      <c r="B9" t="s">
        <v>26</v>
      </c>
      <c r="C9" t="s">
        <v>665</v>
      </c>
      <c r="D9" t="s">
        <v>1</v>
      </c>
      <c r="E9" t="s">
        <v>334</v>
      </c>
      <c r="F9" s="138">
        <v>43953</v>
      </c>
      <c r="G9" t="s">
        <v>675</v>
      </c>
      <c r="H9" t="s">
        <v>668</v>
      </c>
      <c r="I9" t="s">
        <v>164</v>
      </c>
      <c r="J9" t="s">
        <v>669</v>
      </c>
      <c r="K9">
        <v>2700</v>
      </c>
      <c r="M9">
        <v>746</v>
      </c>
      <c r="P9">
        <v>57</v>
      </c>
      <c r="Q9">
        <f>SUM(Table2[[#This Row],[ BUYER G]:[BUYER S]])</f>
        <v>57</v>
      </c>
      <c r="R9">
        <v>0</v>
      </c>
      <c r="S9">
        <v>42.142857142857139</v>
      </c>
      <c r="T9">
        <f>SUM(Table2[[#This Row],[SALE G]:[SALE S]])</f>
        <v>42.142857142857139</v>
      </c>
      <c r="U9">
        <v>1365</v>
      </c>
      <c r="V9">
        <v>0.8</v>
      </c>
    </row>
    <row r="10" spans="1:26" x14ac:dyDescent="0.25">
      <c r="A10">
        <v>9</v>
      </c>
      <c r="B10" t="s">
        <v>26</v>
      </c>
      <c r="C10" t="s">
        <v>665</v>
      </c>
      <c r="D10" t="s">
        <v>1</v>
      </c>
      <c r="E10" t="s">
        <v>334</v>
      </c>
      <c r="F10" s="138">
        <v>43953</v>
      </c>
      <c r="G10" t="s">
        <v>676</v>
      </c>
      <c r="H10" t="s">
        <v>668</v>
      </c>
      <c r="I10" t="s">
        <v>166</v>
      </c>
      <c r="J10" t="s">
        <v>669</v>
      </c>
      <c r="K10">
        <v>1200</v>
      </c>
      <c r="M10">
        <v>288</v>
      </c>
      <c r="P10">
        <v>66</v>
      </c>
      <c r="Q10">
        <f>SUM(Table2[[#This Row],[ BUYER G]:[BUYER S]])</f>
        <v>66</v>
      </c>
      <c r="R10">
        <v>0</v>
      </c>
      <c r="S10">
        <v>38</v>
      </c>
      <c r="T10">
        <f>SUM(Table2[[#This Row],[SALE G]:[SALE S]])</f>
        <v>38</v>
      </c>
      <c r="U10">
        <v>720</v>
      </c>
      <c r="V10">
        <v>0.8</v>
      </c>
    </row>
    <row r="11" spans="1:26" x14ac:dyDescent="0.25">
      <c r="A11">
        <v>10</v>
      </c>
      <c r="B11" t="s">
        <v>26</v>
      </c>
      <c r="C11" t="s">
        <v>665</v>
      </c>
      <c r="D11" t="s">
        <v>1</v>
      </c>
      <c r="E11" t="s">
        <v>334</v>
      </c>
      <c r="F11" s="138">
        <v>43953</v>
      </c>
      <c r="G11" t="s">
        <v>676</v>
      </c>
      <c r="H11" t="s">
        <v>672</v>
      </c>
      <c r="I11" t="s">
        <v>372</v>
      </c>
      <c r="J11" t="s">
        <v>669</v>
      </c>
      <c r="K11">
        <v>1200</v>
      </c>
      <c r="M11">
        <v>219</v>
      </c>
      <c r="P11">
        <v>6</v>
      </c>
      <c r="Q11">
        <f>SUM(Table2[[#This Row],[ BUYER G]:[BUYER S]])</f>
        <v>6</v>
      </c>
      <c r="R11">
        <v>0</v>
      </c>
      <c r="S11">
        <v>2.7142857142857144</v>
      </c>
      <c r="T11">
        <f>SUM(Table2[[#This Row],[SALE G]:[SALE S]])</f>
        <v>2.7142857142857144</v>
      </c>
      <c r="U11">
        <v>547.5</v>
      </c>
      <c r="V11">
        <v>0.55000000000000004</v>
      </c>
    </row>
    <row r="12" spans="1:26" x14ac:dyDescent="0.25">
      <c r="A12">
        <v>11</v>
      </c>
      <c r="B12" t="s">
        <v>26</v>
      </c>
      <c r="C12" t="s">
        <v>665</v>
      </c>
      <c r="D12" t="s">
        <v>1</v>
      </c>
      <c r="E12" t="s">
        <v>334</v>
      </c>
      <c r="F12" s="138">
        <v>43954</v>
      </c>
      <c r="G12" t="s">
        <v>670</v>
      </c>
      <c r="H12" t="s">
        <v>668</v>
      </c>
      <c r="I12" t="s">
        <v>137</v>
      </c>
      <c r="J12" t="s">
        <v>671</v>
      </c>
      <c r="K12">
        <v>1200</v>
      </c>
      <c r="M12">
        <v>264</v>
      </c>
      <c r="P12">
        <v>41</v>
      </c>
      <c r="Q12">
        <f>SUM(Table2[[#This Row],[ BUYER G]:[BUYER S]])</f>
        <v>41</v>
      </c>
      <c r="R12">
        <v>0</v>
      </c>
      <c r="S12">
        <v>20.321428571428573</v>
      </c>
      <c r="T12">
        <f>SUM(Table2[[#This Row],[SALE G]:[SALE S]])</f>
        <v>20.321428571428573</v>
      </c>
      <c r="U12">
        <v>643</v>
      </c>
      <c r="V12">
        <v>0.7</v>
      </c>
    </row>
    <row r="13" spans="1:26" x14ac:dyDescent="0.25">
      <c r="A13">
        <v>12</v>
      </c>
      <c r="B13" t="s">
        <v>26</v>
      </c>
      <c r="C13" t="s">
        <v>665</v>
      </c>
      <c r="D13" t="s">
        <v>1</v>
      </c>
      <c r="E13" t="s">
        <v>334</v>
      </c>
      <c r="F13" s="138">
        <v>43954</v>
      </c>
      <c r="G13" t="s">
        <v>670</v>
      </c>
      <c r="H13" t="s">
        <v>668</v>
      </c>
      <c r="I13" t="s">
        <v>138</v>
      </c>
      <c r="J13" t="s">
        <v>671</v>
      </c>
      <c r="K13">
        <v>1200</v>
      </c>
      <c r="M13">
        <v>254</v>
      </c>
      <c r="P13">
        <v>35</v>
      </c>
      <c r="Q13">
        <f>SUM(Table2[[#This Row],[ BUYER G]:[BUYER S]])</f>
        <v>35</v>
      </c>
      <c r="R13">
        <v>0</v>
      </c>
      <c r="S13">
        <v>20.428571428571427</v>
      </c>
      <c r="T13">
        <f>SUM(Table2[[#This Row],[SALE G]:[SALE S]])</f>
        <v>20.428571428571427</v>
      </c>
      <c r="U13">
        <v>635</v>
      </c>
      <c r="V13">
        <v>0.65</v>
      </c>
    </row>
    <row r="14" spans="1:26" x14ac:dyDescent="0.25">
      <c r="A14">
        <v>13</v>
      </c>
      <c r="B14" t="s">
        <v>26</v>
      </c>
      <c r="C14" t="s">
        <v>665</v>
      </c>
      <c r="D14" t="s">
        <v>1</v>
      </c>
      <c r="E14" t="s">
        <v>334</v>
      </c>
      <c r="F14" s="138">
        <v>43954</v>
      </c>
      <c r="G14" t="s">
        <v>670</v>
      </c>
      <c r="H14" t="s">
        <v>668</v>
      </c>
      <c r="I14" t="s">
        <v>141</v>
      </c>
      <c r="J14" t="s">
        <v>671</v>
      </c>
      <c r="K14">
        <v>1200</v>
      </c>
      <c r="M14">
        <v>288</v>
      </c>
      <c r="P14">
        <v>24</v>
      </c>
      <c r="Q14">
        <f>SUM(Table2[[#This Row],[ BUYER G]:[BUYER S]])</f>
        <v>24</v>
      </c>
      <c r="R14">
        <v>0</v>
      </c>
      <c r="S14">
        <v>13.357142857142858</v>
      </c>
      <c r="T14">
        <f>SUM(Table2[[#This Row],[SALE G]:[SALE S]])</f>
        <v>13.357142857142858</v>
      </c>
      <c r="U14">
        <v>720</v>
      </c>
      <c r="V14">
        <v>0.65</v>
      </c>
    </row>
    <row r="15" spans="1:26" x14ac:dyDescent="0.25">
      <c r="A15">
        <v>14</v>
      </c>
      <c r="B15" t="s">
        <v>26</v>
      </c>
      <c r="C15" t="s">
        <v>665</v>
      </c>
      <c r="D15" t="s">
        <v>1</v>
      </c>
      <c r="E15" t="s">
        <v>334</v>
      </c>
      <c r="F15" s="138">
        <v>43954</v>
      </c>
      <c r="G15" t="s">
        <v>670</v>
      </c>
      <c r="H15" t="s">
        <v>668</v>
      </c>
      <c r="I15" t="s">
        <v>145</v>
      </c>
      <c r="J15" t="s">
        <v>671</v>
      </c>
      <c r="K15">
        <v>1200</v>
      </c>
      <c r="M15">
        <v>287</v>
      </c>
      <c r="P15">
        <v>47</v>
      </c>
      <c r="Q15">
        <f>SUM(Table2[[#This Row],[ BUYER G]:[BUYER S]])</f>
        <v>47</v>
      </c>
      <c r="R15">
        <v>0</v>
      </c>
      <c r="S15">
        <v>14.321428571428571</v>
      </c>
      <c r="T15">
        <f>SUM(Table2[[#This Row],[SALE G]:[SALE S]])</f>
        <v>14.321428571428571</v>
      </c>
      <c r="U15">
        <v>717.5</v>
      </c>
      <c r="V15">
        <v>0.6</v>
      </c>
    </row>
    <row r="16" spans="1:26" x14ac:dyDescent="0.25">
      <c r="A16">
        <v>15</v>
      </c>
      <c r="B16" t="s">
        <v>26</v>
      </c>
      <c r="C16" t="s">
        <v>665</v>
      </c>
      <c r="D16" t="s">
        <v>1</v>
      </c>
      <c r="E16" t="s">
        <v>334</v>
      </c>
      <c r="F16" s="138">
        <v>43954</v>
      </c>
      <c r="G16" t="s">
        <v>670</v>
      </c>
      <c r="H16" t="s">
        <v>672</v>
      </c>
      <c r="I16" t="s">
        <v>191</v>
      </c>
      <c r="J16" t="s">
        <v>671</v>
      </c>
      <c r="K16">
        <v>1200</v>
      </c>
      <c r="M16">
        <v>254</v>
      </c>
      <c r="P16">
        <v>32</v>
      </c>
      <c r="Q16">
        <f>SUM(Table2[[#This Row],[ BUYER G]:[BUYER S]])</f>
        <v>32</v>
      </c>
      <c r="R16">
        <v>0</v>
      </c>
      <c r="S16">
        <v>16.642857142857142</v>
      </c>
      <c r="T16">
        <f>SUM(Table2[[#This Row],[SALE G]:[SALE S]])</f>
        <v>16.642857142857142</v>
      </c>
      <c r="U16">
        <v>635</v>
      </c>
      <c r="V16">
        <v>0.66</v>
      </c>
    </row>
    <row r="17" spans="1:22" x14ac:dyDescent="0.25">
      <c r="A17">
        <v>16</v>
      </c>
      <c r="B17" t="s">
        <v>26</v>
      </c>
      <c r="C17" t="s">
        <v>665</v>
      </c>
      <c r="D17" t="s">
        <v>1</v>
      </c>
      <c r="E17" t="s">
        <v>334</v>
      </c>
      <c r="F17" s="138">
        <v>43954</v>
      </c>
      <c r="G17" t="s">
        <v>670</v>
      </c>
      <c r="H17" t="s">
        <v>673</v>
      </c>
      <c r="I17" t="s">
        <v>370</v>
      </c>
      <c r="J17" t="s">
        <v>671</v>
      </c>
      <c r="K17">
        <v>1200</v>
      </c>
      <c r="M17">
        <v>288</v>
      </c>
      <c r="P17">
        <v>13</v>
      </c>
      <c r="Q17">
        <f>SUM(Table2[[#This Row],[ BUYER G]:[BUYER S]])</f>
        <v>13</v>
      </c>
      <c r="R17">
        <v>0</v>
      </c>
      <c r="S17">
        <v>6.75</v>
      </c>
      <c r="T17">
        <f>SUM(Table2[[#This Row],[SALE G]:[SALE S]])</f>
        <v>6.75</v>
      </c>
      <c r="U17">
        <v>721</v>
      </c>
      <c r="V17">
        <v>0.45</v>
      </c>
    </row>
    <row r="18" spans="1:22" x14ac:dyDescent="0.25">
      <c r="A18">
        <v>17</v>
      </c>
      <c r="B18" t="s">
        <v>26</v>
      </c>
      <c r="C18" t="s">
        <v>665</v>
      </c>
      <c r="D18" t="s">
        <v>1</v>
      </c>
      <c r="E18" t="s">
        <v>334</v>
      </c>
      <c r="F18" s="138">
        <v>43954</v>
      </c>
      <c r="G18" t="s">
        <v>670</v>
      </c>
      <c r="H18" t="s">
        <v>674</v>
      </c>
      <c r="I18" t="s">
        <v>371</v>
      </c>
      <c r="J18" t="s">
        <v>671</v>
      </c>
      <c r="K18">
        <v>1200</v>
      </c>
      <c r="M18">
        <v>288</v>
      </c>
      <c r="P18">
        <v>67</v>
      </c>
      <c r="Q18">
        <f>SUM(Table2[[#This Row],[ BUYER G]:[BUYER S]])</f>
        <v>67</v>
      </c>
      <c r="R18">
        <v>0</v>
      </c>
      <c r="S18">
        <v>28.821428571428569</v>
      </c>
      <c r="T18">
        <f>SUM(Table2[[#This Row],[SALE G]:[SALE S]])</f>
        <v>28.821428571428569</v>
      </c>
      <c r="U18">
        <v>714</v>
      </c>
      <c r="V18">
        <v>0.45</v>
      </c>
    </row>
    <row r="19" spans="1:22" x14ac:dyDescent="0.25">
      <c r="A19">
        <v>18</v>
      </c>
      <c r="B19" t="s">
        <v>26</v>
      </c>
      <c r="C19" t="s">
        <v>665</v>
      </c>
      <c r="D19" t="s">
        <v>1</v>
      </c>
      <c r="E19" t="s">
        <v>334</v>
      </c>
      <c r="F19" s="138">
        <v>43954</v>
      </c>
      <c r="G19" t="s">
        <v>675</v>
      </c>
      <c r="H19" t="s">
        <v>668</v>
      </c>
      <c r="I19" t="s">
        <v>164</v>
      </c>
      <c r="J19" t="s">
        <v>669</v>
      </c>
      <c r="K19">
        <v>2700</v>
      </c>
      <c r="M19">
        <v>762</v>
      </c>
      <c r="P19">
        <v>43</v>
      </c>
      <c r="Q19">
        <f>SUM(Table2[[#This Row],[ BUYER G]:[BUYER S]])</f>
        <v>43</v>
      </c>
      <c r="R19">
        <v>0</v>
      </c>
      <c r="S19">
        <v>29.821428571428573</v>
      </c>
      <c r="T19">
        <f>SUM(Table2[[#This Row],[SALE G]:[SALE S]])</f>
        <v>29.821428571428573</v>
      </c>
      <c r="U19">
        <v>1405</v>
      </c>
      <c r="V19">
        <v>0.8</v>
      </c>
    </row>
    <row r="20" spans="1:22" x14ac:dyDescent="0.25">
      <c r="A20">
        <v>19</v>
      </c>
      <c r="B20" t="s">
        <v>26</v>
      </c>
      <c r="C20" t="s">
        <v>665</v>
      </c>
      <c r="D20" t="s">
        <v>1</v>
      </c>
      <c r="E20" t="s">
        <v>334</v>
      </c>
      <c r="F20" s="138">
        <v>43954</v>
      </c>
      <c r="G20" t="s">
        <v>676</v>
      </c>
      <c r="H20" t="s">
        <v>668</v>
      </c>
      <c r="I20" t="s">
        <v>166</v>
      </c>
      <c r="J20" t="s">
        <v>669</v>
      </c>
      <c r="K20">
        <v>1200</v>
      </c>
      <c r="M20">
        <v>288</v>
      </c>
      <c r="P20">
        <v>79</v>
      </c>
      <c r="Q20">
        <f>SUM(Table2[[#This Row],[ BUYER G]:[BUYER S]])</f>
        <v>79</v>
      </c>
      <c r="R20">
        <v>0</v>
      </c>
      <c r="S20">
        <v>39.285714285714285</v>
      </c>
      <c r="T20">
        <f>SUM(Table2[[#This Row],[SALE G]:[SALE S]])</f>
        <v>39.285714285714285</v>
      </c>
      <c r="U20">
        <v>717</v>
      </c>
      <c r="V20">
        <v>0.8</v>
      </c>
    </row>
    <row r="21" spans="1:22" x14ac:dyDescent="0.25">
      <c r="A21">
        <v>20</v>
      </c>
      <c r="B21" t="s">
        <v>26</v>
      </c>
      <c r="C21" t="s">
        <v>665</v>
      </c>
      <c r="D21" t="s">
        <v>1</v>
      </c>
      <c r="E21" t="s">
        <v>334</v>
      </c>
      <c r="F21" s="138">
        <v>43954</v>
      </c>
      <c r="G21" t="s">
        <v>676</v>
      </c>
      <c r="H21" t="s">
        <v>672</v>
      </c>
      <c r="I21" t="s">
        <v>372</v>
      </c>
      <c r="J21" t="s">
        <v>669</v>
      </c>
      <c r="K21">
        <v>1200</v>
      </c>
      <c r="M21">
        <v>258</v>
      </c>
      <c r="P21">
        <v>10</v>
      </c>
      <c r="Q21">
        <f>SUM(Table2[[#This Row],[ BUYER G]:[BUYER S]])</f>
        <v>10</v>
      </c>
      <c r="R21">
        <v>0</v>
      </c>
      <c r="S21">
        <v>5.4285714285714288</v>
      </c>
      <c r="T21">
        <f>SUM(Table2[[#This Row],[SALE G]:[SALE S]])</f>
        <v>5.4285714285714288</v>
      </c>
      <c r="U21">
        <v>645</v>
      </c>
      <c r="V21">
        <v>0.55000000000000004</v>
      </c>
    </row>
    <row r="22" spans="1:22" x14ac:dyDescent="0.25">
      <c r="A22">
        <v>21</v>
      </c>
      <c r="B22" t="s">
        <v>26</v>
      </c>
      <c r="C22" t="s">
        <v>665</v>
      </c>
      <c r="D22" t="s">
        <v>1</v>
      </c>
      <c r="E22" t="s">
        <v>335</v>
      </c>
      <c r="F22" s="138">
        <v>43960</v>
      </c>
      <c r="G22" t="s">
        <v>666</v>
      </c>
      <c r="H22" t="s">
        <v>668</v>
      </c>
      <c r="I22" t="s">
        <v>129</v>
      </c>
      <c r="J22" t="s">
        <v>669</v>
      </c>
      <c r="K22">
        <v>2700</v>
      </c>
      <c r="M22">
        <v>416</v>
      </c>
      <c r="P22">
        <v>114</v>
      </c>
      <c r="Q22">
        <f>SUM(Table2[[#This Row],[ BUYER G]:[BUYER S]])</f>
        <v>114</v>
      </c>
      <c r="R22">
        <v>0</v>
      </c>
      <c r="S22">
        <v>137.5</v>
      </c>
      <c r="T22">
        <f>SUM(Table2[[#This Row],[SALE G]:[SALE S]])</f>
        <v>137.5</v>
      </c>
      <c r="U22">
        <v>844</v>
      </c>
      <c r="V22">
        <v>0.75</v>
      </c>
    </row>
    <row r="23" spans="1:22" x14ac:dyDescent="0.25">
      <c r="A23">
        <v>22</v>
      </c>
      <c r="B23" t="s">
        <v>26</v>
      </c>
      <c r="C23" t="s">
        <v>665</v>
      </c>
      <c r="D23" t="s">
        <v>1</v>
      </c>
      <c r="E23" t="s">
        <v>335</v>
      </c>
      <c r="F23" s="138">
        <v>43960</v>
      </c>
      <c r="G23" t="s">
        <v>666</v>
      </c>
      <c r="H23" t="s">
        <v>672</v>
      </c>
      <c r="I23" t="s">
        <v>189</v>
      </c>
      <c r="J23" t="s">
        <v>669</v>
      </c>
      <c r="K23">
        <v>2700</v>
      </c>
      <c r="M23">
        <v>352</v>
      </c>
      <c r="P23">
        <v>119</v>
      </c>
      <c r="Q23">
        <f>SUM(Table2[[#This Row],[ BUYER G]:[BUYER S]])</f>
        <v>119</v>
      </c>
      <c r="R23">
        <v>0</v>
      </c>
      <c r="S23">
        <v>93.75</v>
      </c>
      <c r="T23">
        <f>SUM(Table2[[#This Row],[SALE G]:[SALE S]])</f>
        <v>93.75</v>
      </c>
      <c r="U23">
        <v>629</v>
      </c>
      <c r="V23">
        <v>0.75</v>
      </c>
    </row>
    <row r="24" spans="1:22" x14ac:dyDescent="0.25">
      <c r="A24">
        <v>23</v>
      </c>
      <c r="B24" t="s">
        <v>26</v>
      </c>
      <c r="C24" t="s">
        <v>665</v>
      </c>
      <c r="D24" t="s">
        <v>1</v>
      </c>
      <c r="E24" t="s">
        <v>335</v>
      </c>
      <c r="F24" s="138">
        <v>43960</v>
      </c>
      <c r="G24" t="s">
        <v>670</v>
      </c>
      <c r="H24" t="s">
        <v>668</v>
      </c>
      <c r="I24" t="s">
        <v>137</v>
      </c>
      <c r="J24" t="s">
        <v>671</v>
      </c>
      <c r="K24">
        <v>1200</v>
      </c>
      <c r="M24">
        <v>304</v>
      </c>
      <c r="P24">
        <v>61</v>
      </c>
      <c r="Q24">
        <f>SUM(Table2[[#This Row],[ BUYER G]:[BUYER S]])</f>
        <v>61</v>
      </c>
      <c r="R24">
        <v>0</v>
      </c>
      <c r="S24">
        <v>37.916666666666664</v>
      </c>
      <c r="T24">
        <f>SUM(Table2[[#This Row],[SALE G]:[SALE S]])</f>
        <v>37.916666666666664</v>
      </c>
      <c r="U24">
        <v>358</v>
      </c>
      <c r="V24">
        <v>0.75</v>
      </c>
    </row>
    <row r="25" spans="1:22" x14ac:dyDescent="0.25">
      <c r="A25">
        <v>24</v>
      </c>
      <c r="B25" t="s">
        <v>26</v>
      </c>
      <c r="C25" t="s">
        <v>665</v>
      </c>
      <c r="D25" t="s">
        <v>1</v>
      </c>
      <c r="E25" t="s">
        <v>335</v>
      </c>
      <c r="F25" s="138">
        <v>43960</v>
      </c>
      <c r="G25" t="s">
        <v>670</v>
      </c>
      <c r="H25" t="s">
        <v>668</v>
      </c>
      <c r="I25" t="s">
        <v>138</v>
      </c>
      <c r="J25" t="s">
        <v>671</v>
      </c>
      <c r="K25">
        <v>1200</v>
      </c>
      <c r="M25">
        <v>288</v>
      </c>
      <c r="P25">
        <v>39</v>
      </c>
      <c r="Q25">
        <f>SUM(Table2[[#This Row],[ BUYER G]:[BUYER S]])</f>
        <v>39</v>
      </c>
      <c r="R25">
        <v>0</v>
      </c>
      <c r="S25">
        <v>19.583333333333336</v>
      </c>
      <c r="T25">
        <f>SUM(Table2[[#This Row],[SALE G]:[SALE S]])</f>
        <v>19.583333333333336</v>
      </c>
      <c r="U25">
        <v>414</v>
      </c>
      <c r="V25">
        <v>0.65</v>
      </c>
    </row>
    <row r="26" spans="1:22" x14ac:dyDescent="0.25">
      <c r="A26">
        <v>25</v>
      </c>
      <c r="B26" t="s">
        <v>26</v>
      </c>
      <c r="C26" t="s">
        <v>665</v>
      </c>
      <c r="D26" t="s">
        <v>1</v>
      </c>
      <c r="E26" t="s">
        <v>335</v>
      </c>
      <c r="F26" s="138">
        <v>43960</v>
      </c>
      <c r="G26" t="s">
        <v>670</v>
      </c>
      <c r="H26" t="s">
        <v>668</v>
      </c>
      <c r="I26" t="s">
        <v>139</v>
      </c>
      <c r="J26" t="s">
        <v>671</v>
      </c>
      <c r="K26">
        <v>1200</v>
      </c>
      <c r="M26">
        <v>176</v>
      </c>
      <c r="P26">
        <v>29</v>
      </c>
      <c r="Q26">
        <f>SUM(Table2[[#This Row],[ BUYER G]:[BUYER S]])</f>
        <v>29</v>
      </c>
      <c r="R26">
        <v>0</v>
      </c>
      <c r="S26">
        <v>15.25</v>
      </c>
      <c r="T26">
        <f>SUM(Table2[[#This Row],[SALE G]:[SALE S]])</f>
        <v>15.25</v>
      </c>
      <c r="U26">
        <v>237</v>
      </c>
      <c r="V26">
        <v>0.65</v>
      </c>
    </row>
    <row r="27" spans="1:22" x14ac:dyDescent="0.25">
      <c r="A27">
        <v>26</v>
      </c>
      <c r="B27" t="s">
        <v>26</v>
      </c>
      <c r="C27" t="s">
        <v>665</v>
      </c>
      <c r="D27" t="s">
        <v>1</v>
      </c>
      <c r="E27" t="s">
        <v>335</v>
      </c>
      <c r="F27" s="138">
        <v>43960</v>
      </c>
      <c r="G27" t="s">
        <v>670</v>
      </c>
      <c r="H27" t="s">
        <v>668</v>
      </c>
      <c r="I27" t="s">
        <v>140</v>
      </c>
      <c r="J27" t="s">
        <v>671</v>
      </c>
      <c r="K27">
        <v>1200</v>
      </c>
      <c r="M27">
        <v>288</v>
      </c>
      <c r="P27">
        <v>70</v>
      </c>
      <c r="Q27">
        <f>SUM(Table2[[#This Row],[ BUYER G]:[BUYER S]])</f>
        <v>70</v>
      </c>
      <c r="R27">
        <v>0</v>
      </c>
      <c r="S27">
        <v>40.916666666666664</v>
      </c>
      <c r="T27">
        <f>SUM(Table2[[#This Row],[SALE G]:[SALE S]])</f>
        <v>40.916666666666664</v>
      </c>
      <c r="U27">
        <v>483</v>
      </c>
      <c r="V27">
        <v>0.7</v>
      </c>
    </row>
    <row r="28" spans="1:22" x14ac:dyDescent="0.25">
      <c r="A28">
        <v>27</v>
      </c>
      <c r="B28" t="s">
        <v>26</v>
      </c>
      <c r="C28" t="s">
        <v>665</v>
      </c>
      <c r="D28" t="s">
        <v>1</v>
      </c>
      <c r="E28" t="s">
        <v>335</v>
      </c>
      <c r="F28" s="138">
        <v>43960</v>
      </c>
      <c r="G28" t="s">
        <v>670</v>
      </c>
      <c r="H28" t="s">
        <v>668</v>
      </c>
      <c r="I28" t="s">
        <v>142</v>
      </c>
      <c r="J28" t="s">
        <v>671</v>
      </c>
      <c r="K28">
        <v>1200</v>
      </c>
      <c r="M28">
        <v>320</v>
      </c>
      <c r="P28">
        <v>37</v>
      </c>
      <c r="Q28">
        <f>SUM(Table2[[#This Row],[ BUYER G]:[BUYER S]])</f>
        <v>37</v>
      </c>
      <c r="R28">
        <v>0</v>
      </c>
      <c r="S28">
        <v>25.75</v>
      </c>
      <c r="T28">
        <f>SUM(Table2[[#This Row],[SALE G]:[SALE S]])</f>
        <v>25.75</v>
      </c>
      <c r="U28">
        <v>616</v>
      </c>
      <c r="V28">
        <v>0.75</v>
      </c>
    </row>
    <row r="29" spans="1:22" x14ac:dyDescent="0.25">
      <c r="A29">
        <v>28</v>
      </c>
      <c r="B29" t="s">
        <v>26</v>
      </c>
      <c r="C29" t="s">
        <v>665</v>
      </c>
      <c r="D29" t="s">
        <v>1</v>
      </c>
      <c r="E29" t="s">
        <v>335</v>
      </c>
      <c r="F29" s="138">
        <v>43960</v>
      </c>
      <c r="G29" t="s">
        <v>670</v>
      </c>
      <c r="H29" t="s">
        <v>668</v>
      </c>
      <c r="I29" t="s">
        <v>143</v>
      </c>
      <c r="J29" t="s">
        <v>671</v>
      </c>
      <c r="K29">
        <v>1200</v>
      </c>
      <c r="M29">
        <v>192</v>
      </c>
      <c r="P29">
        <v>24</v>
      </c>
      <c r="Q29">
        <f>SUM(Table2[[#This Row],[ BUYER G]:[BUYER S]])</f>
        <v>24</v>
      </c>
      <c r="R29">
        <v>0</v>
      </c>
      <c r="S29">
        <v>6.25</v>
      </c>
      <c r="T29">
        <f>SUM(Table2[[#This Row],[SALE G]:[SALE S]])</f>
        <v>6.25</v>
      </c>
      <c r="U29">
        <v>231</v>
      </c>
      <c r="V29">
        <v>0.65</v>
      </c>
    </row>
    <row r="30" spans="1:22" x14ac:dyDescent="0.25">
      <c r="A30">
        <v>29</v>
      </c>
      <c r="B30" t="s">
        <v>26</v>
      </c>
      <c r="C30" t="s">
        <v>665</v>
      </c>
      <c r="D30" t="s">
        <v>1</v>
      </c>
      <c r="E30" t="s">
        <v>335</v>
      </c>
      <c r="F30" s="138">
        <v>43960</v>
      </c>
      <c r="G30" t="s">
        <v>670</v>
      </c>
      <c r="H30" t="s">
        <v>668</v>
      </c>
      <c r="I30" t="s">
        <v>144</v>
      </c>
      <c r="J30" t="s">
        <v>671</v>
      </c>
      <c r="K30">
        <v>1200</v>
      </c>
      <c r="M30">
        <v>208</v>
      </c>
      <c r="P30">
        <v>33</v>
      </c>
      <c r="Q30">
        <f>SUM(Table2[[#This Row],[ BUYER G]:[BUYER S]])</f>
        <v>33</v>
      </c>
      <c r="R30">
        <v>0</v>
      </c>
      <c r="S30">
        <v>25.333333333333332</v>
      </c>
      <c r="T30">
        <f>SUM(Table2[[#This Row],[SALE G]:[SALE S]])</f>
        <v>25.333333333333332</v>
      </c>
      <c r="U30">
        <v>121</v>
      </c>
      <c r="V30">
        <v>0.65</v>
      </c>
    </row>
    <row r="31" spans="1:22" x14ac:dyDescent="0.25">
      <c r="A31">
        <v>30</v>
      </c>
      <c r="B31" t="s">
        <v>26</v>
      </c>
      <c r="C31" t="s">
        <v>665</v>
      </c>
      <c r="D31" t="s">
        <v>1</v>
      </c>
      <c r="E31" t="s">
        <v>335</v>
      </c>
      <c r="F31" s="138">
        <v>43960</v>
      </c>
      <c r="G31" t="s">
        <v>670</v>
      </c>
      <c r="H31" t="s">
        <v>672</v>
      </c>
      <c r="I31" t="s">
        <v>190</v>
      </c>
      <c r="J31" t="s">
        <v>671</v>
      </c>
      <c r="K31">
        <v>1200</v>
      </c>
      <c r="M31">
        <v>256</v>
      </c>
      <c r="P31">
        <v>33</v>
      </c>
      <c r="Q31">
        <f>SUM(Table2[[#This Row],[ BUYER G]:[BUYER S]])</f>
        <v>33</v>
      </c>
      <c r="R31">
        <v>0</v>
      </c>
      <c r="S31">
        <v>34.666666666666671</v>
      </c>
      <c r="T31">
        <f>SUM(Table2[[#This Row],[SALE G]:[SALE S]])</f>
        <v>34.666666666666671</v>
      </c>
      <c r="U31">
        <v>310</v>
      </c>
      <c r="V31">
        <v>0.65</v>
      </c>
    </row>
    <row r="32" spans="1:22" x14ac:dyDescent="0.25">
      <c r="A32">
        <v>31</v>
      </c>
      <c r="B32" t="s">
        <v>26</v>
      </c>
      <c r="C32" t="s">
        <v>665</v>
      </c>
      <c r="D32" t="s">
        <v>1</v>
      </c>
      <c r="E32" t="s">
        <v>335</v>
      </c>
      <c r="F32" s="138">
        <v>43960</v>
      </c>
      <c r="G32" t="s">
        <v>670</v>
      </c>
      <c r="H32" t="s">
        <v>677</v>
      </c>
      <c r="I32" t="s">
        <v>195</v>
      </c>
      <c r="J32" t="s">
        <v>671</v>
      </c>
      <c r="K32">
        <v>1200</v>
      </c>
      <c r="M32">
        <v>256</v>
      </c>
      <c r="P32">
        <v>51</v>
      </c>
      <c r="Q32">
        <f>SUM(Table2[[#This Row],[ BUYER G]:[BUYER S]])</f>
        <v>51</v>
      </c>
      <c r="R32">
        <v>0</v>
      </c>
      <c r="S32">
        <v>31.333333333333332</v>
      </c>
      <c r="T32">
        <f>SUM(Table2[[#This Row],[SALE G]:[SALE S]])</f>
        <v>31.333333333333332</v>
      </c>
      <c r="U32">
        <v>256</v>
      </c>
      <c r="V32">
        <v>0.65</v>
      </c>
    </row>
    <row r="33" spans="1:22" x14ac:dyDescent="0.25">
      <c r="A33">
        <v>32</v>
      </c>
      <c r="B33" t="s">
        <v>26</v>
      </c>
      <c r="C33" t="s">
        <v>665</v>
      </c>
      <c r="D33" t="s">
        <v>1</v>
      </c>
      <c r="E33" t="s">
        <v>335</v>
      </c>
      <c r="F33" s="138">
        <v>43960</v>
      </c>
      <c r="G33" t="s">
        <v>670</v>
      </c>
      <c r="H33" t="s">
        <v>677</v>
      </c>
      <c r="I33" t="s">
        <v>196</v>
      </c>
      <c r="J33" t="s">
        <v>671</v>
      </c>
      <c r="K33">
        <v>1200</v>
      </c>
      <c r="M33">
        <v>240</v>
      </c>
      <c r="P33">
        <v>59</v>
      </c>
      <c r="Q33">
        <f>SUM(Table2[[#This Row],[ BUYER G]:[BUYER S]])</f>
        <v>59</v>
      </c>
      <c r="R33">
        <v>0</v>
      </c>
      <c r="S33">
        <v>45.083333333333336</v>
      </c>
      <c r="T33">
        <f>SUM(Table2[[#This Row],[SALE G]:[SALE S]])</f>
        <v>45.083333333333336</v>
      </c>
      <c r="U33">
        <v>282</v>
      </c>
      <c r="V33">
        <v>0.65</v>
      </c>
    </row>
    <row r="34" spans="1:22" x14ac:dyDescent="0.25">
      <c r="A34">
        <v>33</v>
      </c>
      <c r="B34" t="s">
        <v>26</v>
      </c>
      <c r="C34" t="s">
        <v>665</v>
      </c>
      <c r="D34" t="s">
        <v>1</v>
      </c>
      <c r="E34" t="s">
        <v>335</v>
      </c>
      <c r="F34" s="138">
        <v>43960</v>
      </c>
      <c r="G34" t="s">
        <v>675</v>
      </c>
      <c r="H34" t="s">
        <v>668</v>
      </c>
      <c r="I34" t="s">
        <v>164</v>
      </c>
      <c r="J34" t="s">
        <v>669</v>
      </c>
      <c r="K34">
        <v>2700</v>
      </c>
      <c r="M34">
        <v>704</v>
      </c>
      <c r="P34">
        <v>84</v>
      </c>
      <c r="Q34">
        <f>SUM(Table2[[#This Row],[ BUYER G]:[BUYER S]])</f>
        <v>84</v>
      </c>
      <c r="R34">
        <v>0</v>
      </c>
      <c r="S34">
        <v>69.166666666666657</v>
      </c>
      <c r="T34">
        <f>SUM(Table2[[#This Row],[SALE G]:[SALE S]])</f>
        <v>69.166666666666657</v>
      </c>
      <c r="U34">
        <v>635</v>
      </c>
      <c r="V34">
        <v>0.8</v>
      </c>
    </row>
    <row r="35" spans="1:22" x14ac:dyDescent="0.25">
      <c r="A35">
        <v>34</v>
      </c>
      <c r="B35" t="s">
        <v>26</v>
      </c>
      <c r="C35" t="s">
        <v>665</v>
      </c>
      <c r="D35" t="s">
        <v>1</v>
      </c>
      <c r="E35" t="s">
        <v>335</v>
      </c>
      <c r="F35" s="138">
        <v>43960</v>
      </c>
      <c r="G35" t="s">
        <v>676</v>
      </c>
      <c r="H35" t="s">
        <v>668</v>
      </c>
      <c r="I35" t="s">
        <v>165</v>
      </c>
      <c r="J35" t="s">
        <v>669</v>
      </c>
      <c r="K35">
        <v>1200</v>
      </c>
      <c r="M35">
        <v>256</v>
      </c>
      <c r="P35">
        <v>35</v>
      </c>
      <c r="Q35">
        <f>SUM(Table2[[#This Row],[ BUYER G]:[BUYER S]])</f>
        <v>35</v>
      </c>
      <c r="R35">
        <v>0</v>
      </c>
      <c r="S35">
        <v>24.666666666666668</v>
      </c>
      <c r="T35">
        <f>SUM(Table2[[#This Row],[SALE G]:[SALE S]])</f>
        <v>24.666666666666668</v>
      </c>
      <c r="U35">
        <v>280</v>
      </c>
      <c r="V35">
        <v>0.7</v>
      </c>
    </row>
    <row r="36" spans="1:22" x14ac:dyDescent="0.25">
      <c r="A36">
        <v>35</v>
      </c>
      <c r="B36" t="s">
        <v>26</v>
      </c>
      <c r="C36" t="s">
        <v>665</v>
      </c>
      <c r="D36" t="s">
        <v>1</v>
      </c>
      <c r="E36" t="s">
        <v>335</v>
      </c>
      <c r="F36" s="138">
        <v>43960</v>
      </c>
      <c r="G36" t="s">
        <v>676</v>
      </c>
      <c r="H36" t="s">
        <v>668</v>
      </c>
      <c r="I36" t="s">
        <v>167</v>
      </c>
      <c r="J36" t="s">
        <v>669</v>
      </c>
      <c r="K36">
        <v>1200</v>
      </c>
      <c r="M36">
        <v>256</v>
      </c>
      <c r="P36">
        <v>21</v>
      </c>
      <c r="Q36">
        <f>SUM(Table2[[#This Row],[ BUYER G]:[BUYER S]])</f>
        <v>21</v>
      </c>
      <c r="R36">
        <v>0</v>
      </c>
      <c r="S36">
        <v>21.166666666666668</v>
      </c>
      <c r="T36">
        <f>SUM(Table2[[#This Row],[SALE G]:[SALE S]])</f>
        <v>21.166666666666668</v>
      </c>
      <c r="U36">
        <v>234</v>
      </c>
      <c r="V36">
        <v>0.65</v>
      </c>
    </row>
    <row r="37" spans="1:22" x14ac:dyDescent="0.25">
      <c r="A37">
        <v>36</v>
      </c>
      <c r="B37" t="s">
        <v>26</v>
      </c>
      <c r="C37" t="s">
        <v>665</v>
      </c>
      <c r="D37" t="s">
        <v>1</v>
      </c>
      <c r="E37" t="s">
        <v>335</v>
      </c>
      <c r="F37" s="138">
        <v>43960</v>
      </c>
      <c r="G37" t="s">
        <v>676</v>
      </c>
      <c r="H37" t="s">
        <v>668</v>
      </c>
      <c r="I37" t="s">
        <v>168</v>
      </c>
      <c r="J37" t="s">
        <v>669</v>
      </c>
      <c r="K37">
        <v>1200</v>
      </c>
      <c r="M37">
        <v>288</v>
      </c>
      <c r="P37">
        <v>27</v>
      </c>
      <c r="Q37">
        <f>SUM(Table2[[#This Row],[ BUYER G]:[BUYER S]])</f>
        <v>27</v>
      </c>
      <c r="R37">
        <v>0</v>
      </c>
      <c r="S37">
        <v>19</v>
      </c>
      <c r="T37">
        <f>SUM(Table2[[#This Row],[SALE G]:[SALE S]])</f>
        <v>19</v>
      </c>
      <c r="U37">
        <v>250</v>
      </c>
      <c r="V37">
        <v>0.65</v>
      </c>
    </row>
    <row r="38" spans="1:22" x14ac:dyDescent="0.25">
      <c r="A38">
        <v>37</v>
      </c>
      <c r="B38" t="s">
        <v>26</v>
      </c>
      <c r="C38" t="s">
        <v>678</v>
      </c>
      <c r="D38" t="s">
        <v>1</v>
      </c>
      <c r="E38" t="s">
        <v>335</v>
      </c>
      <c r="F38" s="138">
        <v>43960</v>
      </c>
      <c r="G38" t="s">
        <v>676</v>
      </c>
      <c r="H38" t="s">
        <v>679</v>
      </c>
      <c r="I38" t="s">
        <v>380</v>
      </c>
      <c r="J38" t="s">
        <v>669</v>
      </c>
      <c r="K38">
        <v>1200</v>
      </c>
      <c r="M38">
        <v>176</v>
      </c>
      <c r="P38">
        <v>26</v>
      </c>
      <c r="Q38">
        <f>SUM(Table2[[#This Row],[ BUYER G]:[BUYER S]])</f>
        <v>26</v>
      </c>
      <c r="R38">
        <v>0</v>
      </c>
      <c r="S38">
        <v>12.5</v>
      </c>
      <c r="T38">
        <f>SUM(Table2[[#This Row],[SALE G]:[SALE S]])</f>
        <v>12.5</v>
      </c>
      <c r="U38">
        <v>278</v>
      </c>
      <c r="V38">
        <v>0.65</v>
      </c>
    </row>
    <row r="39" spans="1:22" x14ac:dyDescent="0.25">
      <c r="A39">
        <v>38</v>
      </c>
      <c r="B39" t="s">
        <v>26</v>
      </c>
      <c r="C39" t="s">
        <v>680</v>
      </c>
      <c r="D39" t="s">
        <v>1</v>
      </c>
      <c r="E39" t="s">
        <v>335</v>
      </c>
      <c r="F39" s="138">
        <v>43960</v>
      </c>
      <c r="G39" t="s">
        <v>666</v>
      </c>
      <c r="H39" t="s">
        <v>681</v>
      </c>
      <c r="I39" t="s">
        <v>236</v>
      </c>
      <c r="J39" t="s">
        <v>669</v>
      </c>
      <c r="K39">
        <v>2700</v>
      </c>
      <c r="M39">
        <v>480</v>
      </c>
      <c r="P39">
        <v>60</v>
      </c>
      <c r="Q39">
        <f>SUM(Table2[[#This Row],[ BUYER G]:[BUYER S]])</f>
        <v>60</v>
      </c>
      <c r="R39">
        <v>0</v>
      </c>
      <c r="S39">
        <v>67.446428571428569</v>
      </c>
      <c r="T39">
        <f>SUM(Table2[[#This Row],[SALE G]:[SALE S]])</f>
        <v>67.446428571428569</v>
      </c>
      <c r="U39">
        <v>655</v>
      </c>
      <c r="V39">
        <v>0.7</v>
      </c>
    </row>
    <row r="40" spans="1:22" x14ac:dyDescent="0.25">
      <c r="A40">
        <v>39</v>
      </c>
      <c r="B40" t="s">
        <v>26</v>
      </c>
      <c r="C40" t="s">
        <v>680</v>
      </c>
      <c r="D40" t="s">
        <v>1</v>
      </c>
      <c r="E40" t="s">
        <v>335</v>
      </c>
      <c r="F40" s="138">
        <v>43960</v>
      </c>
      <c r="G40" t="s">
        <v>670</v>
      </c>
      <c r="H40" t="s">
        <v>681</v>
      </c>
      <c r="I40" t="s">
        <v>375</v>
      </c>
      <c r="J40" t="s">
        <v>671</v>
      </c>
      <c r="K40">
        <v>1200</v>
      </c>
      <c r="M40">
        <v>64</v>
      </c>
      <c r="P40">
        <v>56</v>
      </c>
      <c r="Q40">
        <f>SUM(Table2[[#This Row],[ BUYER G]:[BUYER S]])</f>
        <v>56</v>
      </c>
      <c r="R40">
        <v>0</v>
      </c>
      <c r="S40">
        <v>39.5</v>
      </c>
      <c r="T40">
        <f>SUM(Table2[[#This Row],[SALE G]:[SALE S]])</f>
        <v>39.5</v>
      </c>
      <c r="U40">
        <v>714</v>
      </c>
      <c r="V40">
        <v>0.65</v>
      </c>
    </row>
    <row r="41" spans="1:22" x14ac:dyDescent="0.25">
      <c r="A41">
        <v>40</v>
      </c>
      <c r="B41" t="s">
        <v>26</v>
      </c>
      <c r="C41" t="s">
        <v>680</v>
      </c>
      <c r="D41" t="s">
        <v>1</v>
      </c>
      <c r="E41" t="s">
        <v>335</v>
      </c>
      <c r="F41" s="138">
        <v>43960</v>
      </c>
      <c r="G41" t="s">
        <v>670</v>
      </c>
      <c r="H41" t="s">
        <v>681</v>
      </c>
      <c r="I41" t="s">
        <v>376</v>
      </c>
      <c r="J41" t="s">
        <v>671</v>
      </c>
      <c r="K41">
        <v>1200</v>
      </c>
      <c r="M41">
        <v>284</v>
      </c>
      <c r="P41">
        <v>28</v>
      </c>
      <c r="Q41">
        <f>SUM(Table2[[#This Row],[ BUYER G]:[BUYER S]])</f>
        <v>28</v>
      </c>
      <c r="R41">
        <v>0</v>
      </c>
      <c r="S41">
        <v>32.5</v>
      </c>
      <c r="T41">
        <f>SUM(Table2[[#This Row],[SALE G]:[SALE S]])</f>
        <v>32.5</v>
      </c>
      <c r="U41">
        <v>711</v>
      </c>
      <c r="V41">
        <v>0.65</v>
      </c>
    </row>
    <row r="42" spans="1:22" x14ac:dyDescent="0.25">
      <c r="A42">
        <v>41</v>
      </c>
      <c r="B42" t="s">
        <v>26</v>
      </c>
      <c r="C42" t="s">
        <v>680</v>
      </c>
      <c r="D42" t="s">
        <v>1</v>
      </c>
      <c r="E42" t="s">
        <v>335</v>
      </c>
      <c r="F42" s="138">
        <v>43960</v>
      </c>
      <c r="G42" t="s">
        <v>670</v>
      </c>
      <c r="H42" t="s">
        <v>681</v>
      </c>
      <c r="I42" t="s">
        <v>373</v>
      </c>
      <c r="J42" t="s">
        <v>671</v>
      </c>
      <c r="K42">
        <v>1200</v>
      </c>
      <c r="M42">
        <v>240</v>
      </c>
      <c r="P42">
        <v>34</v>
      </c>
      <c r="Q42">
        <f>SUM(Table2[[#This Row],[ BUYER G]:[BUYER S]])</f>
        <v>34</v>
      </c>
      <c r="R42">
        <v>0</v>
      </c>
      <c r="S42">
        <v>23.178571428571427</v>
      </c>
      <c r="T42">
        <f>SUM(Table2[[#This Row],[SALE G]:[SALE S]])</f>
        <v>23.178571428571427</v>
      </c>
      <c r="U42">
        <v>702.5</v>
      </c>
      <c r="V42">
        <v>0.6</v>
      </c>
    </row>
    <row r="43" spans="1:22" x14ac:dyDescent="0.25">
      <c r="A43">
        <v>42</v>
      </c>
      <c r="B43" t="s">
        <v>26</v>
      </c>
      <c r="C43" t="s">
        <v>680</v>
      </c>
      <c r="D43" t="s">
        <v>1</v>
      </c>
      <c r="E43" t="s">
        <v>335</v>
      </c>
      <c r="F43" s="138">
        <v>43960</v>
      </c>
      <c r="G43" t="s">
        <v>670</v>
      </c>
      <c r="H43" t="s">
        <v>681</v>
      </c>
      <c r="I43" t="s">
        <v>374</v>
      </c>
      <c r="J43" t="s">
        <v>671</v>
      </c>
      <c r="K43">
        <v>1200</v>
      </c>
      <c r="M43">
        <v>276</v>
      </c>
      <c r="P43">
        <v>77</v>
      </c>
      <c r="Q43">
        <f>SUM(Table2[[#This Row],[ BUYER G]:[BUYER S]])</f>
        <v>77</v>
      </c>
      <c r="R43">
        <v>0</v>
      </c>
      <c r="S43">
        <v>40.071428571428569</v>
      </c>
      <c r="T43">
        <f>SUM(Table2[[#This Row],[SALE G]:[SALE S]])</f>
        <v>40.071428571428569</v>
      </c>
      <c r="U43">
        <v>695</v>
      </c>
      <c r="V43">
        <v>0.66</v>
      </c>
    </row>
    <row r="44" spans="1:22" x14ac:dyDescent="0.25">
      <c r="A44">
        <v>43</v>
      </c>
      <c r="B44" t="s">
        <v>26</v>
      </c>
      <c r="C44" t="s">
        <v>680</v>
      </c>
      <c r="D44" t="s">
        <v>1</v>
      </c>
      <c r="E44" t="s">
        <v>335</v>
      </c>
      <c r="F44" s="138">
        <v>43960</v>
      </c>
      <c r="G44" t="s">
        <v>676</v>
      </c>
      <c r="H44" t="s">
        <v>681</v>
      </c>
      <c r="I44" t="s">
        <v>379</v>
      </c>
      <c r="J44" t="s">
        <v>669</v>
      </c>
      <c r="K44">
        <v>1200</v>
      </c>
      <c r="M44">
        <v>240</v>
      </c>
      <c r="P44">
        <v>31</v>
      </c>
      <c r="Q44">
        <f>SUM(Table2[[#This Row],[ BUYER G]:[BUYER S]])</f>
        <v>31</v>
      </c>
      <c r="R44">
        <v>0</v>
      </c>
      <c r="S44">
        <v>29.535714285714285</v>
      </c>
      <c r="T44">
        <f>SUM(Table2[[#This Row],[SALE G]:[SALE S]])</f>
        <v>29.535714285714285</v>
      </c>
      <c r="U44">
        <v>703</v>
      </c>
      <c r="V44">
        <v>0.6</v>
      </c>
    </row>
    <row r="45" spans="1:22" x14ac:dyDescent="0.25">
      <c r="A45">
        <v>44</v>
      </c>
      <c r="B45" t="s">
        <v>26</v>
      </c>
      <c r="C45" t="s">
        <v>680</v>
      </c>
      <c r="D45" t="s">
        <v>1</v>
      </c>
      <c r="E45" t="s">
        <v>335</v>
      </c>
      <c r="F45" s="138">
        <v>43960</v>
      </c>
      <c r="G45" t="s">
        <v>676</v>
      </c>
      <c r="H45" t="s">
        <v>681</v>
      </c>
      <c r="I45" t="s">
        <v>377</v>
      </c>
      <c r="J45" t="s">
        <v>669</v>
      </c>
      <c r="K45">
        <v>1200</v>
      </c>
      <c r="M45">
        <v>256</v>
      </c>
      <c r="P45">
        <v>35</v>
      </c>
      <c r="Q45">
        <f>SUM(Table2[[#This Row],[ BUYER G]:[BUYER S]])</f>
        <v>35</v>
      </c>
      <c r="R45">
        <v>0</v>
      </c>
      <c r="S45">
        <v>44.821428571428569</v>
      </c>
      <c r="T45">
        <f>SUM(Table2[[#This Row],[SALE G]:[SALE S]])</f>
        <v>44.821428571428569</v>
      </c>
      <c r="U45">
        <v>720</v>
      </c>
      <c r="V45">
        <v>0.6</v>
      </c>
    </row>
    <row r="46" spans="1:22" x14ac:dyDescent="0.25">
      <c r="A46">
        <v>45</v>
      </c>
      <c r="B46" t="s">
        <v>26</v>
      </c>
      <c r="C46" t="s">
        <v>680</v>
      </c>
      <c r="D46" t="s">
        <v>1</v>
      </c>
      <c r="E46" t="s">
        <v>335</v>
      </c>
      <c r="F46" s="138">
        <v>43960</v>
      </c>
      <c r="G46" t="s">
        <v>676</v>
      </c>
      <c r="H46" t="s">
        <v>681</v>
      </c>
      <c r="I46" t="s">
        <v>378</v>
      </c>
      <c r="J46" t="s">
        <v>669</v>
      </c>
      <c r="K46">
        <v>1200</v>
      </c>
      <c r="M46">
        <v>232</v>
      </c>
      <c r="P46">
        <v>65</v>
      </c>
      <c r="Q46">
        <f>SUM(Table2[[#This Row],[ BUYER G]:[BUYER S]])</f>
        <v>65</v>
      </c>
      <c r="R46">
        <v>0</v>
      </c>
      <c r="S46">
        <v>20.714285714285715</v>
      </c>
      <c r="T46">
        <f>SUM(Table2[[#This Row],[SALE G]:[SALE S]])</f>
        <v>20.714285714285715</v>
      </c>
      <c r="U46">
        <v>1365</v>
      </c>
      <c r="V46">
        <v>0.6</v>
      </c>
    </row>
    <row r="47" spans="1:22" x14ac:dyDescent="0.25">
      <c r="A47">
        <v>46</v>
      </c>
      <c r="B47" t="s">
        <v>26</v>
      </c>
      <c r="C47" t="s">
        <v>665</v>
      </c>
      <c r="D47" t="s">
        <v>1</v>
      </c>
      <c r="E47" t="s">
        <v>335</v>
      </c>
      <c r="F47" s="138">
        <v>43961</v>
      </c>
      <c r="G47" t="s">
        <v>666</v>
      </c>
      <c r="H47" t="s">
        <v>668</v>
      </c>
      <c r="I47" t="s">
        <v>129</v>
      </c>
      <c r="J47" t="s">
        <v>669</v>
      </c>
      <c r="K47">
        <v>2700</v>
      </c>
      <c r="M47">
        <v>480</v>
      </c>
      <c r="P47">
        <v>121</v>
      </c>
      <c r="Q47">
        <f>SUM(Table2[[#This Row],[ BUYER G]:[BUYER S]])</f>
        <v>121</v>
      </c>
      <c r="R47">
        <v>0</v>
      </c>
      <c r="S47">
        <v>128.41666666666666</v>
      </c>
      <c r="T47">
        <f>SUM(Table2[[#This Row],[SALE G]:[SALE S]])</f>
        <v>128.41666666666666</v>
      </c>
      <c r="U47">
        <v>871</v>
      </c>
      <c r="V47">
        <v>0.75</v>
      </c>
    </row>
    <row r="48" spans="1:22" x14ac:dyDescent="0.25">
      <c r="A48">
        <v>47</v>
      </c>
      <c r="B48" t="s">
        <v>26</v>
      </c>
      <c r="C48" t="s">
        <v>665</v>
      </c>
      <c r="D48" t="s">
        <v>1</v>
      </c>
      <c r="E48" t="s">
        <v>335</v>
      </c>
      <c r="F48" s="138">
        <v>43961</v>
      </c>
      <c r="G48" t="s">
        <v>666</v>
      </c>
      <c r="H48" t="s">
        <v>672</v>
      </c>
      <c r="I48" t="s">
        <v>189</v>
      </c>
      <c r="J48" t="s">
        <v>669</v>
      </c>
      <c r="K48">
        <v>2700</v>
      </c>
      <c r="M48">
        <v>464</v>
      </c>
      <c r="P48">
        <v>113</v>
      </c>
      <c r="Q48">
        <f>SUM(Table2[[#This Row],[ BUYER G]:[BUYER S]])</f>
        <v>113</v>
      </c>
      <c r="R48">
        <v>0</v>
      </c>
      <c r="S48">
        <v>82.916666666666671</v>
      </c>
      <c r="T48">
        <f>SUM(Table2[[#This Row],[SALE G]:[SALE S]])</f>
        <v>82.916666666666671</v>
      </c>
      <c r="U48">
        <v>740</v>
      </c>
      <c r="V48">
        <v>0.75</v>
      </c>
    </row>
    <row r="49" spans="1:22" x14ac:dyDescent="0.25">
      <c r="A49">
        <v>48</v>
      </c>
      <c r="B49" t="s">
        <v>26</v>
      </c>
      <c r="C49" t="s">
        <v>665</v>
      </c>
      <c r="D49" t="s">
        <v>1</v>
      </c>
      <c r="E49" t="s">
        <v>335</v>
      </c>
      <c r="F49" s="138">
        <v>43961</v>
      </c>
      <c r="G49" t="s">
        <v>670</v>
      </c>
      <c r="H49" t="s">
        <v>668</v>
      </c>
      <c r="I49" t="s">
        <v>137</v>
      </c>
      <c r="J49" t="s">
        <v>671</v>
      </c>
      <c r="K49">
        <v>1200</v>
      </c>
      <c r="M49">
        <v>256</v>
      </c>
      <c r="P49">
        <v>106</v>
      </c>
      <c r="Q49">
        <f>SUM(Table2[[#This Row],[ BUYER G]:[BUYER S]])</f>
        <v>106</v>
      </c>
      <c r="R49">
        <v>0</v>
      </c>
      <c r="S49">
        <v>56.833333333333329</v>
      </c>
      <c r="T49">
        <f>SUM(Table2[[#This Row],[SALE G]:[SALE S]])</f>
        <v>56.833333333333329</v>
      </c>
      <c r="U49">
        <v>354</v>
      </c>
      <c r="V49">
        <v>0.75</v>
      </c>
    </row>
    <row r="50" spans="1:22" x14ac:dyDescent="0.25">
      <c r="A50">
        <v>49</v>
      </c>
      <c r="B50" t="s">
        <v>26</v>
      </c>
      <c r="C50" t="s">
        <v>665</v>
      </c>
      <c r="D50" t="s">
        <v>1</v>
      </c>
      <c r="E50" t="s">
        <v>335</v>
      </c>
      <c r="F50" s="138">
        <v>43961</v>
      </c>
      <c r="G50" t="s">
        <v>670</v>
      </c>
      <c r="H50" t="s">
        <v>668</v>
      </c>
      <c r="I50" t="s">
        <v>138</v>
      </c>
      <c r="J50" t="s">
        <v>671</v>
      </c>
      <c r="K50">
        <v>1200</v>
      </c>
      <c r="M50">
        <v>288</v>
      </c>
      <c r="P50">
        <v>54</v>
      </c>
      <c r="Q50">
        <f>SUM(Table2[[#This Row],[ BUYER G]:[BUYER S]])</f>
        <v>54</v>
      </c>
      <c r="R50">
        <v>0</v>
      </c>
      <c r="S50">
        <v>33.583333333333336</v>
      </c>
      <c r="T50">
        <f>SUM(Table2[[#This Row],[SALE G]:[SALE S]])</f>
        <v>33.583333333333336</v>
      </c>
      <c r="U50">
        <v>629</v>
      </c>
      <c r="V50">
        <v>0.65</v>
      </c>
    </row>
    <row r="51" spans="1:22" x14ac:dyDescent="0.25">
      <c r="A51">
        <v>50</v>
      </c>
      <c r="B51" t="s">
        <v>26</v>
      </c>
      <c r="C51" t="s">
        <v>665</v>
      </c>
      <c r="D51" t="s">
        <v>1</v>
      </c>
      <c r="E51" t="s">
        <v>335</v>
      </c>
      <c r="F51" s="138">
        <v>43961</v>
      </c>
      <c r="G51" t="s">
        <v>670</v>
      </c>
      <c r="H51" t="s">
        <v>668</v>
      </c>
      <c r="I51" t="s">
        <v>139</v>
      </c>
      <c r="J51" t="s">
        <v>671</v>
      </c>
      <c r="K51">
        <v>1200</v>
      </c>
      <c r="M51">
        <v>160</v>
      </c>
      <c r="P51">
        <v>25</v>
      </c>
      <c r="Q51">
        <f>SUM(Table2[[#This Row],[ BUYER G]:[BUYER S]])</f>
        <v>25</v>
      </c>
      <c r="R51">
        <v>0</v>
      </c>
      <c r="S51">
        <v>22.833333333333332</v>
      </c>
      <c r="T51">
        <f>SUM(Table2[[#This Row],[SALE G]:[SALE S]])</f>
        <v>22.833333333333332</v>
      </c>
      <c r="U51">
        <v>240</v>
      </c>
      <c r="V51">
        <v>0.65</v>
      </c>
    </row>
    <row r="52" spans="1:22" x14ac:dyDescent="0.25">
      <c r="A52">
        <v>51</v>
      </c>
      <c r="B52" t="s">
        <v>26</v>
      </c>
      <c r="C52" t="s">
        <v>665</v>
      </c>
      <c r="D52" t="s">
        <v>1</v>
      </c>
      <c r="E52" t="s">
        <v>335</v>
      </c>
      <c r="F52" s="138">
        <v>43961</v>
      </c>
      <c r="G52" t="s">
        <v>670</v>
      </c>
      <c r="H52" t="s">
        <v>668</v>
      </c>
      <c r="I52" t="s">
        <v>140</v>
      </c>
      <c r="J52" t="s">
        <v>671</v>
      </c>
      <c r="K52">
        <v>1200</v>
      </c>
      <c r="M52">
        <v>288</v>
      </c>
      <c r="P52">
        <v>62</v>
      </c>
      <c r="Q52">
        <f>SUM(Table2[[#This Row],[ BUYER G]:[BUYER S]])</f>
        <v>62</v>
      </c>
      <c r="R52">
        <v>0</v>
      </c>
      <c r="S52">
        <v>48.166666666666671</v>
      </c>
      <c r="T52">
        <f>SUM(Table2[[#This Row],[SALE G]:[SALE S]])</f>
        <v>48.166666666666671</v>
      </c>
      <c r="U52">
        <v>574</v>
      </c>
      <c r="V52">
        <v>0.7</v>
      </c>
    </row>
    <row r="53" spans="1:22" x14ac:dyDescent="0.25">
      <c r="A53">
        <v>52</v>
      </c>
      <c r="B53" t="s">
        <v>26</v>
      </c>
      <c r="C53" t="s">
        <v>665</v>
      </c>
      <c r="D53" t="s">
        <v>1</v>
      </c>
      <c r="E53" t="s">
        <v>335</v>
      </c>
      <c r="F53" s="138">
        <v>43961</v>
      </c>
      <c r="G53" t="s">
        <v>670</v>
      </c>
      <c r="H53" t="s">
        <v>668</v>
      </c>
      <c r="I53" t="s">
        <v>142</v>
      </c>
      <c r="J53" t="s">
        <v>671</v>
      </c>
      <c r="K53">
        <v>1200</v>
      </c>
      <c r="M53">
        <v>256</v>
      </c>
      <c r="P53">
        <v>42</v>
      </c>
      <c r="Q53">
        <f>SUM(Table2[[#This Row],[ BUYER G]:[BUYER S]])</f>
        <v>42</v>
      </c>
      <c r="R53">
        <v>0</v>
      </c>
      <c r="S53">
        <v>25.916666666666664</v>
      </c>
      <c r="T53">
        <f>SUM(Table2[[#This Row],[SALE G]:[SALE S]])</f>
        <v>25.916666666666664</v>
      </c>
      <c r="U53">
        <v>646</v>
      </c>
      <c r="V53">
        <v>0.75</v>
      </c>
    </row>
    <row r="54" spans="1:22" x14ac:dyDescent="0.25">
      <c r="A54">
        <v>53</v>
      </c>
      <c r="B54" t="s">
        <v>26</v>
      </c>
      <c r="C54" t="s">
        <v>665</v>
      </c>
      <c r="D54" t="s">
        <v>1</v>
      </c>
      <c r="E54" t="s">
        <v>335</v>
      </c>
      <c r="F54" s="138">
        <v>43961</v>
      </c>
      <c r="G54" t="s">
        <v>670</v>
      </c>
      <c r="H54" t="s">
        <v>668</v>
      </c>
      <c r="I54" t="s">
        <v>143</v>
      </c>
      <c r="J54" t="s">
        <v>671</v>
      </c>
      <c r="K54">
        <v>1200</v>
      </c>
      <c r="M54">
        <v>208</v>
      </c>
      <c r="P54">
        <v>26</v>
      </c>
      <c r="Q54">
        <f>SUM(Table2[[#This Row],[ BUYER G]:[BUYER S]])</f>
        <v>26</v>
      </c>
      <c r="R54">
        <v>0</v>
      </c>
      <c r="S54">
        <v>14.833333333333334</v>
      </c>
      <c r="T54">
        <f>SUM(Table2[[#This Row],[SALE G]:[SALE S]])</f>
        <v>14.833333333333334</v>
      </c>
      <c r="U54">
        <v>410</v>
      </c>
      <c r="V54">
        <v>0.65</v>
      </c>
    </row>
    <row r="55" spans="1:22" x14ac:dyDescent="0.25">
      <c r="A55">
        <v>54</v>
      </c>
      <c r="B55" t="s">
        <v>26</v>
      </c>
      <c r="C55" t="s">
        <v>665</v>
      </c>
      <c r="D55" t="s">
        <v>1</v>
      </c>
      <c r="E55" t="s">
        <v>335</v>
      </c>
      <c r="F55" s="138">
        <v>43961</v>
      </c>
      <c r="G55" t="s">
        <v>670</v>
      </c>
      <c r="H55" t="s">
        <v>668</v>
      </c>
      <c r="I55" t="s">
        <v>144</v>
      </c>
      <c r="J55" t="s">
        <v>671</v>
      </c>
      <c r="K55">
        <v>1200</v>
      </c>
      <c r="M55">
        <v>176</v>
      </c>
      <c r="P55">
        <v>36</v>
      </c>
      <c r="Q55">
        <f>SUM(Table2[[#This Row],[ BUYER G]:[BUYER S]])</f>
        <v>36</v>
      </c>
      <c r="R55">
        <v>0</v>
      </c>
      <c r="S55">
        <v>25.5</v>
      </c>
      <c r="T55">
        <f>SUM(Table2[[#This Row],[SALE G]:[SALE S]])</f>
        <v>25.5</v>
      </c>
      <c r="U55">
        <v>135</v>
      </c>
      <c r="V55">
        <v>0.65</v>
      </c>
    </row>
    <row r="56" spans="1:22" x14ac:dyDescent="0.25">
      <c r="A56">
        <v>55</v>
      </c>
      <c r="B56" t="s">
        <v>26</v>
      </c>
      <c r="C56" t="s">
        <v>665</v>
      </c>
      <c r="D56" t="s">
        <v>1</v>
      </c>
      <c r="E56" t="s">
        <v>335</v>
      </c>
      <c r="F56" s="138">
        <v>43961</v>
      </c>
      <c r="G56" t="s">
        <v>670</v>
      </c>
      <c r="H56" t="s">
        <v>672</v>
      </c>
      <c r="I56" t="s">
        <v>190</v>
      </c>
      <c r="J56" t="s">
        <v>671</v>
      </c>
      <c r="K56">
        <v>1200</v>
      </c>
      <c r="M56">
        <v>288</v>
      </c>
      <c r="P56">
        <v>77</v>
      </c>
      <c r="Q56">
        <f>SUM(Table2[[#This Row],[ BUYER G]:[BUYER S]])</f>
        <v>77</v>
      </c>
      <c r="R56">
        <v>0</v>
      </c>
      <c r="S56">
        <v>70.416666666666657</v>
      </c>
      <c r="T56">
        <f>SUM(Table2[[#This Row],[SALE G]:[SALE S]])</f>
        <v>70.416666666666657</v>
      </c>
      <c r="U56">
        <v>370</v>
      </c>
      <c r="V56">
        <v>0.65</v>
      </c>
    </row>
    <row r="57" spans="1:22" x14ac:dyDescent="0.25">
      <c r="A57">
        <v>56</v>
      </c>
      <c r="B57" t="s">
        <v>26</v>
      </c>
      <c r="C57" t="s">
        <v>665</v>
      </c>
      <c r="D57" t="s">
        <v>1</v>
      </c>
      <c r="E57" t="s">
        <v>335</v>
      </c>
      <c r="F57" s="138">
        <v>43961</v>
      </c>
      <c r="G57" t="s">
        <v>670</v>
      </c>
      <c r="H57" t="s">
        <v>677</v>
      </c>
      <c r="I57" t="s">
        <v>195</v>
      </c>
      <c r="J57" t="s">
        <v>671</v>
      </c>
      <c r="K57">
        <v>1200</v>
      </c>
      <c r="M57">
        <v>192</v>
      </c>
      <c r="P57">
        <v>43</v>
      </c>
      <c r="Q57">
        <f>SUM(Table2[[#This Row],[ BUYER G]:[BUYER S]])</f>
        <v>43</v>
      </c>
      <c r="R57">
        <v>0</v>
      </c>
      <c r="S57">
        <v>35.833333333333336</v>
      </c>
      <c r="T57">
        <f>SUM(Table2[[#This Row],[SALE G]:[SALE S]])</f>
        <v>35.833333333333336</v>
      </c>
      <c r="U57">
        <v>256</v>
      </c>
      <c r="V57">
        <v>0.65</v>
      </c>
    </row>
    <row r="58" spans="1:22" x14ac:dyDescent="0.25">
      <c r="A58">
        <v>57</v>
      </c>
      <c r="B58" t="s">
        <v>26</v>
      </c>
      <c r="C58" t="s">
        <v>665</v>
      </c>
      <c r="D58" t="s">
        <v>1</v>
      </c>
      <c r="E58" t="s">
        <v>335</v>
      </c>
      <c r="F58" s="138">
        <v>43961</v>
      </c>
      <c r="G58" t="s">
        <v>670</v>
      </c>
      <c r="H58" t="s">
        <v>677</v>
      </c>
      <c r="I58" t="s">
        <v>196</v>
      </c>
      <c r="J58" t="s">
        <v>671</v>
      </c>
      <c r="K58">
        <v>1200</v>
      </c>
      <c r="M58">
        <v>288</v>
      </c>
      <c r="P58">
        <v>44</v>
      </c>
      <c r="Q58">
        <f>SUM(Table2[[#This Row],[ BUYER G]:[BUYER S]])</f>
        <v>44</v>
      </c>
      <c r="R58">
        <v>0</v>
      </c>
      <c r="S58">
        <v>28.666666666666664</v>
      </c>
      <c r="T58">
        <f>SUM(Table2[[#This Row],[SALE G]:[SALE S]])</f>
        <v>28.666666666666664</v>
      </c>
      <c r="U58">
        <v>316</v>
      </c>
      <c r="V58">
        <v>0.65</v>
      </c>
    </row>
    <row r="59" spans="1:22" x14ac:dyDescent="0.25">
      <c r="A59">
        <v>58</v>
      </c>
      <c r="B59" t="s">
        <v>26</v>
      </c>
      <c r="C59" t="s">
        <v>665</v>
      </c>
      <c r="D59" t="s">
        <v>1</v>
      </c>
      <c r="E59" t="s">
        <v>335</v>
      </c>
      <c r="F59" s="138">
        <v>43961</v>
      </c>
      <c r="G59" t="s">
        <v>675</v>
      </c>
      <c r="H59" t="s">
        <v>668</v>
      </c>
      <c r="I59" t="s">
        <v>164</v>
      </c>
      <c r="J59" t="s">
        <v>669</v>
      </c>
      <c r="K59">
        <v>2700</v>
      </c>
      <c r="M59">
        <v>800</v>
      </c>
      <c r="P59">
        <v>76</v>
      </c>
      <c r="Q59">
        <f>SUM(Table2[[#This Row],[ BUYER G]:[BUYER S]])</f>
        <v>76</v>
      </c>
      <c r="R59">
        <v>0</v>
      </c>
      <c r="S59">
        <v>69.5</v>
      </c>
      <c r="T59">
        <f>SUM(Table2[[#This Row],[SALE G]:[SALE S]])</f>
        <v>69.5</v>
      </c>
      <c r="U59">
        <v>667</v>
      </c>
      <c r="V59">
        <v>0.8</v>
      </c>
    </row>
    <row r="60" spans="1:22" x14ac:dyDescent="0.25">
      <c r="A60">
        <v>59</v>
      </c>
      <c r="B60" t="s">
        <v>26</v>
      </c>
      <c r="C60" t="s">
        <v>665</v>
      </c>
      <c r="D60" t="s">
        <v>1</v>
      </c>
      <c r="E60" t="s">
        <v>335</v>
      </c>
      <c r="F60" s="138">
        <v>43961</v>
      </c>
      <c r="G60" t="s">
        <v>676</v>
      </c>
      <c r="H60" t="s">
        <v>668</v>
      </c>
      <c r="I60" t="s">
        <v>165</v>
      </c>
      <c r="J60" t="s">
        <v>669</v>
      </c>
      <c r="K60">
        <v>1200</v>
      </c>
      <c r="M60">
        <v>192</v>
      </c>
      <c r="P60">
        <v>16</v>
      </c>
      <c r="Q60">
        <f>SUM(Table2[[#This Row],[ BUYER G]:[BUYER S]])</f>
        <v>16</v>
      </c>
      <c r="R60">
        <v>0</v>
      </c>
      <c r="S60">
        <v>27.75</v>
      </c>
      <c r="T60">
        <f>SUM(Table2[[#This Row],[SALE G]:[SALE S]])</f>
        <v>27.75</v>
      </c>
      <c r="U60">
        <v>369</v>
      </c>
      <c r="V60">
        <v>0.7</v>
      </c>
    </row>
    <row r="61" spans="1:22" x14ac:dyDescent="0.25">
      <c r="A61">
        <v>60</v>
      </c>
      <c r="B61" t="s">
        <v>26</v>
      </c>
      <c r="C61" t="s">
        <v>665</v>
      </c>
      <c r="D61" t="s">
        <v>1</v>
      </c>
      <c r="E61" t="s">
        <v>335</v>
      </c>
      <c r="F61" s="138">
        <v>43961</v>
      </c>
      <c r="G61" t="s">
        <v>676</v>
      </c>
      <c r="H61" t="s">
        <v>668</v>
      </c>
      <c r="I61" t="s">
        <v>167</v>
      </c>
      <c r="J61" t="s">
        <v>669</v>
      </c>
      <c r="K61">
        <v>1200</v>
      </c>
      <c r="M61">
        <v>320</v>
      </c>
      <c r="P61">
        <v>16</v>
      </c>
      <c r="Q61">
        <f>SUM(Table2[[#This Row],[ BUYER G]:[BUYER S]])</f>
        <v>16</v>
      </c>
      <c r="R61">
        <v>0</v>
      </c>
      <c r="S61">
        <v>10</v>
      </c>
      <c r="T61">
        <f>SUM(Table2[[#This Row],[SALE G]:[SALE S]])</f>
        <v>10</v>
      </c>
      <c r="U61">
        <v>391</v>
      </c>
      <c r="V61">
        <v>0.65</v>
      </c>
    </row>
    <row r="62" spans="1:22" x14ac:dyDescent="0.25">
      <c r="A62">
        <v>61</v>
      </c>
      <c r="B62" t="s">
        <v>26</v>
      </c>
      <c r="C62" t="s">
        <v>665</v>
      </c>
      <c r="D62" t="s">
        <v>1</v>
      </c>
      <c r="E62" t="s">
        <v>335</v>
      </c>
      <c r="F62" s="138">
        <v>43961</v>
      </c>
      <c r="G62" t="s">
        <v>676</v>
      </c>
      <c r="H62" t="s">
        <v>668</v>
      </c>
      <c r="I62" t="s">
        <v>168</v>
      </c>
      <c r="J62" t="s">
        <v>669</v>
      </c>
      <c r="K62">
        <v>1200</v>
      </c>
      <c r="M62">
        <v>288</v>
      </c>
      <c r="P62">
        <v>26</v>
      </c>
      <c r="Q62">
        <f>SUM(Table2[[#This Row],[ BUYER G]:[BUYER S]])</f>
        <v>26</v>
      </c>
      <c r="R62">
        <v>0</v>
      </c>
      <c r="S62">
        <v>22.666666666666668</v>
      </c>
      <c r="T62">
        <f>SUM(Table2[[#This Row],[SALE G]:[SALE S]])</f>
        <v>22.666666666666668</v>
      </c>
      <c r="U62">
        <v>400</v>
      </c>
      <c r="V62">
        <v>0.65</v>
      </c>
    </row>
    <row r="63" spans="1:22" x14ac:dyDescent="0.25">
      <c r="A63">
        <v>62</v>
      </c>
      <c r="B63" t="s">
        <v>26</v>
      </c>
      <c r="C63" t="s">
        <v>678</v>
      </c>
      <c r="D63" t="s">
        <v>1</v>
      </c>
      <c r="E63" t="s">
        <v>335</v>
      </c>
      <c r="F63" s="138">
        <v>43961</v>
      </c>
      <c r="G63" t="s">
        <v>676</v>
      </c>
      <c r="H63" t="s">
        <v>679</v>
      </c>
      <c r="I63" t="s">
        <v>380</v>
      </c>
      <c r="J63" t="s">
        <v>669</v>
      </c>
      <c r="K63">
        <v>1200</v>
      </c>
      <c r="M63">
        <v>400</v>
      </c>
      <c r="P63">
        <v>21</v>
      </c>
      <c r="Q63">
        <f>SUM(Table2[[#This Row],[ BUYER G]:[BUYER S]])</f>
        <v>21</v>
      </c>
      <c r="R63">
        <v>0</v>
      </c>
      <c r="S63">
        <v>15.25</v>
      </c>
      <c r="T63">
        <f>SUM(Table2[[#This Row],[SALE G]:[SALE S]])</f>
        <v>15.25</v>
      </c>
      <c r="U63">
        <v>301</v>
      </c>
      <c r="V63">
        <v>0.65</v>
      </c>
    </row>
    <row r="64" spans="1:22" x14ac:dyDescent="0.25">
      <c r="A64">
        <v>63</v>
      </c>
      <c r="B64" t="s">
        <v>26</v>
      </c>
      <c r="C64" t="s">
        <v>680</v>
      </c>
      <c r="D64" t="s">
        <v>1</v>
      </c>
      <c r="E64" t="s">
        <v>335</v>
      </c>
      <c r="F64" s="138">
        <v>43961</v>
      </c>
      <c r="G64" t="s">
        <v>666</v>
      </c>
      <c r="H64" t="s">
        <v>681</v>
      </c>
      <c r="I64" t="s">
        <v>236</v>
      </c>
      <c r="J64" t="s">
        <v>669</v>
      </c>
      <c r="K64">
        <v>2700</v>
      </c>
      <c r="M64">
        <v>467</v>
      </c>
      <c r="P64">
        <v>100</v>
      </c>
      <c r="Q64">
        <f>SUM(Table2[[#This Row],[ BUYER G]:[BUYER S]])</f>
        <v>100</v>
      </c>
      <c r="R64">
        <v>0</v>
      </c>
      <c r="S64">
        <v>88.875</v>
      </c>
      <c r="T64">
        <f>SUM(Table2[[#This Row],[SALE G]:[SALE S]])</f>
        <v>88.875</v>
      </c>
      <c r="U64">
        <v>643</v>
      </c>
      <c r="V64">
        <v>0.7</v>
      </c>
    </row>
    <row r="65" spans="1:22" x14ac:dyDescent="0.25">
      <c r="A65">
        <v>64</v>
      </c>
      <c r="B65" t="s">
        <v>26</v>
      </c>
      <c r="C65" t="s">
        <v>680</v>
      </c>
      <c r="D65" t="s">
        <v>1</v>
      </c>
      <c r="E65" t="s">
        <v>335</v>
      </c>
      <c r="F65" s="138">
        <v>43961</v>
      </c>
      <c r="G65" t="s">
        <v>670</v>
      </c>
      <c r="H65" t="s">
        <v>681</v>
      </c>
      <c r="I65" t="s">
        <v>375</v>
      </c>
      <c r="J65" t="s">
        <v>671</v>
      </c>
      <c r="K65">
        <v>1200</v>
      </c>
      <c r="M65">
        <v>322</v>
      </c>
      <c r="P65">
        <v>56</v>
      </c>
      <c r="Q65">
        <f>SUM(Table2[[#This Row],[ BUYER G]:[BUYER S]])</f>
        <v>56</v>
      </c>
      <c r="R65">
        <v>0</v>
      </c>
      <c r="S65">
        <v>41.428571428571431</v>
      </c>
      <c r="T65">
        <f>SUM(Table2[[#This Row],[SALE G]:[SALE S]])</f>
        <v>41.428571428571431</v>
      </c>
      <c r="U65">
        <v>635</v>
      </c>
      <c r="V65">
        <v>0.65</v>
      </c>
    </row>
    <row r="66" spans="1:22" x14ac:dyDescent="0.25">
      <c r="A66">
        <v>65</v>
      </c>
      <c r="B66" t="s">
        <v>26</v>
      </c>
      <c r="C66" t="s">
        <v>680</v>
      </c>
      <c r="D66" t="s">
        <v>1</v>
      </c>
      <c r="E66" t="s">
        <v>335</v>
      </c>
      <c r="F66" s="138">
        <v>43961</v>
      </c>
      <c r="G66" t="s">
        <v>670</v>
      </c>
      <c r="H66" t="s">
        <v>681</v>
      </c>
      <c r="I66" t="s">
        <v>376</v>
      </c>
      <c r="J66" t="s">
        <v>671</v>
      </c>
      <c r="K66">
        <v>1200</v>
      </c>
      <c r="M66">
        <v>260</v>
      </c>
      <c r="P66">
        <v>43</v>
      </c>
      <c r="Q66">
        <f>SUM(Table2[[#This Row],[ BUYER G]:[BUYER S]])</f>
        <v>43</v>
      </c>
      <c r="R66">
        <v>0</v>
      </c>
      <c r="S66">
        <v>30.821428571428573</v>
      </c>
      <c r="T66">
        <f>SUM(Table2[[#This Row],[SALE G]:[SALE S]])</f>
        <v>30.821428571428573</v>
      </c>
      <c r="U66">
        <v>720</v>
      </c>
      <c r="V66">
        <v>0.65</v>
      </c>
    </row>
    <row r="67" spans="1:22" x14ac:dyDescent="0.25">
      <c r="A67">
        <v>66</v>
      </c>
      <c r="B67" t="s">
        <v>26</v>
      </c>
      <c r="C67" t="s">
        <v>680</v>
      </c>
      <c r="D67" t="s">
        <v>1</v>
      </c>
      <c r="E67" t="s">
        <v>335</v>
      </c>
      <c r="F67" s="138">
        <v>43961</v>
      </c>
      <c r="G67" t="s">
        <v>670</v>
      </c>
      <c r="H67" t="s">
        <v>681</v>
      </c>
      <c r="I67" t="s">
        <v>373</v>
      </c>
      <c r="J67" t="s">
        <v>671</v>
      </c>
      <c r="K67">
        <v>1200</v>
      </c>
      <c r="M67">
        <v>258</v>
      </c>
      <c r="P67">
        <v>47</v>
      </c>
      <c r="Q67">
        <f>SUM(Table2[[#This Row],[ BUYER G]:[BUYER S]])</f>
        <v>47</v>
      </c>
      <c r="R67">
        <v>0</v>
      </c>
      <c r="S67">
        <v>43.642857142857146</v>
      </c>
      <c r="T67">
        <f>SUM(Table2[[#This Row],[SALE G]:[SALE S]])</f>
        <v>43.642857142857146</v>
      </c>
      <c r="U67">
        <v>717.5</v>
      </c>
      <c r="V67">
        <v>0.6</v>
      </c>
    </row>
    <row r="68" spans="1:22" x14ac:dyDescent="0.25">
      <c r="A68">
        <v>67</v>
      </c>
      <c r="B68" t="s">
        <v>26</v>
      </c>
      <c r="C68" t="s">
        <v>680</v>
      </c>
      <c r="D68" t="s">
        <v>1</v>
      </c>
      <c r="E68" t="s">
        <v>335</v>
      </c>
      <c r="F68" s="138">
        <v>43961</v>
      </c>
      <c r="G68" t="s">
        <v>670</v>
      </c>
      <c r="H68" t="s">
        <v>681</v>
      </c>
      <c r="I68" t="s">
        <v>374</v>
      </c>
      <c r="J68" t="s">
        <v>671</v>
      </c>
      <c r="K68">
        <v>1200</v>
      </c>
      <c r="M68">
        <v>286</v>
      </c>
      <c r="P68">
        <v>79</v>
      </c>
      <c r="Q68">
        <f>SUM(Table2[[#This Row],[ BUYER G]:[BUYER S]])</f>
        <v>79</v>
      </c>
      <c r="R68">
        <v>0</v>
      </c>
      <c r="S68">
        <v>45.589285714285715</v>
      </c>
      <c r="T68">
        <f>SUM(Table2[[#This Row],[SALE G]:[SALE S]])</f>
        <v>45.589285714285715</v>
      </c>
      <c r="U68">
        <v>635</v>
      </c>
      <c r="V68">
        <v>0.66</v>
      </c>
    </row>
    <row r="69" spans="1:22" x14ac:dyDescent="0.25">
      <c r="A69">
        <v>68</v>
      </c>
      <c r="B69" t="s">
        <v>26</v>
      </c>
      <c r="C69" t="s">
        <v>680</v>
      </c>
      <c r="D69" t="s">
        <v>1</v>
      </c>
      <c r="E69" t="s">
        <v>335</v>
      </c>
      <c r="F69" s="138">
        <v>43961</v>
      </c>
      <c r="G69" t="s">
        <v>676</v>
      </c>
      <c r="H69" t="s">
        <v>681</v>
      </c>
      <c r="I69" t="s">
        <v>379</v>
      </c>
      <c r="J69" t="s">
        <v>669</v>
      </c>
      <c r="K69">
        <v>1200</v>
      </c>
      <c r="M69">
        <v>240</v>
      </c>
      <c r="P69">
        <v>53</v>
      </c>
      <c r="Q69">
        <f>SUM(Table2[[#This Row],[ BUYER G]:[BUYER S]])</f>
        <v>53</v>
      </c>
      <c r="R69">
        <v>0</v>
      </c>
      <c r="S69">
        <v>25.875</v>
      </c>
      <c r="T69">
        <f>SUM(Table2[[#This Row],[SALE G]:[SALE S]])</f>
        <v>25.875</v>
      </c>
      <c r="U69">
        <v>721</v>
      </c>
      <c r="V69">
        <v>0.6</v>
      </c>
    </row>
    <row r="70" spans="1:22" x14ac:dyDescent="0.25">
      <c r="A70">
        <v>69</v>
      </c>
      <c r="B70" t="s">
        <v>26</v>
      </c>
      <c r="C70" t="s">
        <v>680</v>
      </c>
      <c r="D70" t="s">
        <v>1</v>
      </c>
      <c r="E70" t="s">
        <v>335</v>
      </c>
      <c r="F70" s="138">
        <v>43961</v>
      </c>
      <c r="G70" t="s">
        <v>676</v>
      </c>
      <c r="H70" t="s">
        <v>681</v>
      </c>
      <c r="I70" t="s">
        <v>377</v>
      </c>
      <c r="J70" t="s">
        <v>669</v>
      </c>
      <c r="K70">
        <v>1200</v>
      </c>
      <c r="M70">
        <v>272</v>
      </c>
      <c r="P70">
        <v>46</v>
      </c>
      <c r="Q70">
        <f>SUM(Table2[[#This Row],[ BUYER G]:[BUYER S]])</f>
        <v>46</v>
      </c>
      <c r="R70">
        <v>0</v>
      </c>
      <c r="S70">
        <v>45.464285714285715</v>
      </c>
      <c r="T70">
        <f>SUM(Table2[[#This Row],[SALE G]:[SALE S]])</f>
        <v>45.464285714285715</v>
      </c>
      <c r="U70">
        <v>714</v>
      </c>
      <c r="V70">
        <v>0.6</v>
      </c>
    </row>
    <row r="71" spans="1:22" x14ac:dyDescent="0.25">
      <c r="A71">
        <v>70</v>
      </c>
      <c r="B71" t="s">
        <v>26</v>
      </c>
      <c r="C71" t="s">
        <v>680</v>
      </c>
      <c r="D71" t="s">
        <v>1</v>
      </c>
      <c r="E71" t="s">
        <v>335</v>
      </c>
      <c r="F71" s="138">
        <v>43961</v>
      </c>
      <c r="G71" t="s">
        <v>676</v>
      </c>
      <c r="H71" t="s">
        <v>681</v>
      </c>
      <c r="I71" t="s">
        <v>378</v>
      </c>
      <c r="J71" t="s">
        <v>669</v>
      </c>
      <c r="K71">
        <v>1200</v>
      </c>
      <c r="M71">
        <v>220</v>
      </c>
      <c r="P71">
        <v>47</v>
      </c>
      <c r="Q71">
        <f>SUM(Table2[[#This Row],[ BUYER G]:[BUYER S]])</f>
        <v>47</v>
      </c>
      <c r="R71">
        <v>0</v>
      </c>
      <c r="S71">
        <v>35.535714285714285</v>
      </c>
      <c r="T71">
        <f>SUM(Table2[[#This Row],[SALE G]:[SALE S]])</f>
        <v>35.535714285714285</v>
      </c>
      <c r="U71">
        <v>1405</v>
      </c>
      <c r="V71">
        <v>0.6</v>
      </c>
    </row>
    <row r="72" spans="1:22" x14ac:dyDescent="0.25">
      <c r="A72">
        <v>71</v>
      </c>
      <c r="B72" t="s">
        <v>26</v>
      </c>
      <c r="C72" t="s">
        <v>665</v>
      </c>
      <c r="D72" t="s">
        <v>1</v>
      </c>
      <c r="E72" t="s">
        <v>336</v>
      </c>
      <c r="F72" s="138">
        <v>43967</v>
      </c>
      <c r="G72" t="s">
        <v>666</v>
      </c>
      <c r="H72" t="s">
        <v>668</v>
      </c>
      <c r="I72" t="s">
        <v>129</v>
      </c>
      <c r="J72" t="s">
        <v>669</v>
      </c>
      <c r="K72">
        <v>2700</v>
      </c>
      <c r="M72">
        <v>800</v>
      </c>
      <c r="P72">
        <v>175</v>
      </c>
      <c r="Q72">
        <f>SUM(Table2[[#This Row],[ BUYER G]:[BUYER S]])</f>
        <v>175</v>
      </c>
      <c r="R72">
        <v>0</v>
      </c>
      <c r="S72">
        <v>131.79166666666666</v>
      </c>
      <c r="T72">
        <f>SUM(Table2[[#This Row],[SALE G]:[SALE S]])</f>
        <v>131.79166666666666</v>
      </c>
      <c r="U72">
        <v>1002</v>
      </c>
      <c r="V72">
        <v>0.8</v>
      </c>
    </row>
    <row r="73" spans="1:22" x14ac:dyDescent="0.25">
      <c r="A73">
        <v>72</v>
      </c>
      <c r="B73" t="s">
        <v>26</v>
      </c>
      <c r="C73" t="s">
        <v>665</v>
      </c>
      <c r="D73" t="s">
        <v>1</v>
      </c>
      <c r="E73" t="s">
        <v>336</v>
      </c>
      <c r="F73" s="138">
        <v>43967</v>
      </c>
      <c r="G73" t="s">
        <v>666</v>
      </c>
      <c r="H73" t="s">
        <v>668</v>
      </c>
      <c r="I73" t="s">
        <v>130</v>
      </c>
      <c r="J73" t="s">
        <v>669</v>
      </c>
      <c r="K73">
        <v>2700</v>
      </c>
      <c r="M73">
        <v>464</v>
      </c>
      <c r="P73">
        <v>158</v>
      </c>
      <c r="Q73">
        <f>SUM(Table2[[#This Row],[ BUYER G]:[BUYER S]])</f>
        <v>158</v>
      </c>
      <c r="R73">
        <v>0</v>
      </c>
      <c r="S73">
        <v>109.91666666666667</v>
      </c>
      <c r="T73">
        <f>SUM(Table2[[#This Row],[SALE G]:[SALE S]])</f>
        <v>109.91666666666667</v>
      </c>
      <c r="U73">
        <v>834</v>
      </c>
      <c r="V73">
        <v>0.8</v>
      </c>
    </row>
    <row r="74" spans="1:22" x14ac:dyDescent="0.25">
      <c r="A74">
        <v>73</v>
      </c>
      <c r="B74" t="s">
        <v>26</v>
      </c>
      <c r="C74" t="s">
        <v>665</v>
      </c>
      <c r="D74" t="s">
        <v>1</v>
      </c>
      <c r="E74" t="s">
        <v>336</v>
      </c>
      <c r="F74" s="138">
        <v>43967</v>
      </c>
      <c r="G74" t="s">
        <v>666</v>
      </c>
      <c r="H74" t="s">
        <v>672</v>
      </c>
      <c r="I74" t="s">
        <v>189</v>
      </c>
      <c r="J74" t="s">
        <v>669</v>
      </c>
      <c r="K74">
        <v>2700</v>
      </c>
      <c r="M74">
        <v>368</v>
      </c>
      <c r="P74">
        <v>175</v>
      </c>
      <c r="Q74">
        <f>SUM(Table2[[#This Row],[ BUYER G]:[BUYER S]])</f>
        <v>175</v>
      </c>
      <c r="R74">
        <v>0</v>
      </c>
      <c r="S74">
        <v>133.83333333333331</v>
      </c>
      <c r="T74">
        <f>SUM(Table2[[#This Row],[SALE G]:[SALE S]])</f>
        <v>133.83333333333331</v>
      </c>
      <c r="U74">
        <v>610</v>
      </c>
      <c r="V74">
        <v>0.75</v>
      </c>
    </row>
    <row r="75" spans="1:22" x14ac:dyDescent="0.25">
      <c r="A75">
        <v>74</v>
      </c>
      <c r="B75" t="s">
        <v>26</v>
      </c>
      <c r="C75" t="s">
        <v>665</v>
      </c>
      <c r="D75" t="s">
        <v>1</v>
      </c>
      <c r="E75" t="s">
        <v>336</v>
      </c>
      <c r="F75" s="138">
        <v>43967</v>
      </c>
      <c r="G75" t="s">
        <v>670</v>
      </c>
      <c r="H75" t="s">
        <v>668</v>
      </c>
      <c r="I75" t="s">
        <v>137</v>
      </c>
      <c r="J75" t="s">
        <v>671</v>
      </c>
      <c r="K75">
        <v>1200</v>
      </c>
      <c r="M75">
        <v>224</v>
      </c>
      <c r="P75">
        <v>56</v>
      </c>
      <c r="Q75">
        <f>SUM(Table2[[#This Row],[ BUYER G]:[BUYER S]])</f>
        <v>56</v>
      </c>
      <c r="R75">
        <v>0</v>
      </c>
      <c r="S75">
        <v>42.5</v>
      </c>
      <c r="T75">
        <f>SUM(Table2[[#This Row],[SALE G]:[SALE S]])</f>
        <v>42.5</v>
      </c>
      <c r="U75">
        <v>294</v>
      </c>
      <c r="V75">
        <v>0.75</v>
      </c>
    </row>
    <row r="76" spans="1:22" x14ac:dyDescent="0.25">
      <c r="A76">
        <v>75</v>
      </c>
      <c r="B76" t="s">
        <v>26</v>
      </c>
      <c r="C76" t="s">
        <v>665</v>
      </c>
      <c r="D76" t="s">
        <v>1</v>
      </c>
      <c r="E76" t="s">
        <v>336</v>
      </c>
      <c r="F76" s="138">
        <v>43967</v>
      </c>
      <c r="G76" t="s">
        <v>670</v>
      </c>
      <c r="H76" t="s">
        <v>668</v>
      </c>
      <c r="I76" t="s">
        <v>138</v>
      </c>
      <c r="J76" t="s">
        <v>671</v>
      </c>
      <c r="K76">
        <v>1200</v>
      </c>
      <c r="M76">
        <v>320</v>
      </c>
      <c r="P76">
        <v>57</v>
      </c>
      <c r="Q76">
        <f>SUM(Table2[[#This Row],[ BUYER G]:[BUYER S]])</f>
        <v>57</v>
      </c>
      <c r="R76">
        <v>0</v>
      </c>
      <c r="S76">
        <v>39.083333333333336</v>
      </c>
      <c r="T76">
        <f>SUM(Table2[[#This Row],[SALE G]:[SALE S]])</f>
        <v>39.083333333333336</v>
      </c>
      <c r="U76">
        <v>844</v>
      </c>
      <c r="V76">
        <v>0.65</v>
      </c>
    </row>
    <row r="77" spans="1:22" x14ac:dyDescent="0.25">
      <c r="A77">
        <v>76</v>
      </c>
      <c r="B77" t="s">
        <v>26</v>
      </c>
      <c r="C77" t="s">
        <v>665</v>
      </c>
      <c r="D77" t="s">
        <v>1</v>
      </c>
      <c r="E77" t="s">
        <v>336</v>
      </c>
      <c r="F77" s="138">
        <v>43967</v>
      </c>
      <c r="G77" t="s">
        <v>670</v>
      </c>
      <c r="H77" t="s">
        <v>668</v>
      </c>
      <c r="I77" t="s">
        <v>139</v>
      </c>
      <c r="J77" t="s">
        <v>671</v>
      </c>
      <c r="K77">
        <v>1200</v>
      </c>
      <c r="M77">
        <v>368</v>
      </c>
      <c r="P77">
        <v>44</v>
      </c>
      <c r="Q77">
        <f>SUM(Table2[[#This Row],[ BUYER G]:[BUYER S]])</f>
        <v>44</v>
      </c>
      <c r="R77">
        <v>0</v>
      </c>
      <c r="S77">
        <v>35</v>
      </c>
      <c r="T77">
        <f>SUM(Table2[[#This Row],[SALE G]:[SALE S]])</f>
        <v>35</v>
      </c>
      <c r="U77">
        <v>430</v>
      </c>
      <c r="V77">
        <v>0.7</v>
      </c>
    </row>
    <row r="78" spans="1:22" x14ac:dyDescent="0.25">
      <c r="A78">
        <v>77</v>
      </c>
      <c r="B78" t="s">
        <v>26</v>
      </c>
      <c r="C78" t="s">
        <v>665</v>
      </c>
      <c r="D78" t="s">
        <v>1</v>
      </c>
      <c r="E78" t="s">
        <v>336</v>
      </c>
      <c r="F78" s="138">
        <v>43967</v>
      </c>
      <c r="G78" t="s">
        <v>670</v>
      </c>
      <c r="H78" t="s">
        <v>668</v>
      </c>
      <c r="I78" t="s">
        <v>140</v>
      </c>
      <c r="J78" t="s">
        <v>671</v>
      </c>
      <c r="K78">
        <v>1200</v>
      </c>
      <c r="M78">
        <v>448</v>
      </c>
      <c r="P78">
        <v>69</v>
      </c>
      <c r="Q78">
        <f>SUM(Table2[[#This Row],[ BUYER G]:[BUYER S]])</f>
        <v>69</v>
      </c>
      <c r="R78">
        <v>0</v>
      </c>
      <c r="S78">
        <v>43.666666666666664</v>
      </c>
      <c r="T78">
        <f>SUM(Table2[[#This Row],[SALE G]:[SALE S]])</f>
        <v>43.666666666666664</v>
      </c>
      <c r="U78">
        <v>534</v>
      </c>
      <c r="V78">
        <v>0.75</v>
      </c>
    </row>
    <row r="79" spans="1:22" x14ac:dyDescent="0.25">
      <c r="A79">
        <v>78</v>
      </c>
      <c r="B79" t="s">
        <v>26</v>
      </c>
      <c r="C79" t="s">
        <v>665</v>
      </c>
      <c r="D79" t="s">
        <v>1</v>
      </c>
      <c r="E79" t="s">
        <v>336</v>
      </c>
      <c r="F79" s="138">
        <v>43967</v>
      </c>
      <c r="G79" t="s">
        <v>670</v>
      </c>
      <c r="H79" t="s">
        <v>668</v>
      </c>
      <c r="I79" t="s">
        <v>141</v>
      </c>
      <c r="J79" t="s">
        <v>671</v>
      </c>
      <c r="K79">
        <v>1200</v>
      </c>
      <c r="M79">
        <v>240</v>
      </c>
      <c r="P79">
        <v>37</v>
      </c>
      <c r="Q79">
        <f>SUM(Table2[[#This Row],[ BUYER G]:[BUYER S]])</f>
        <v>37</v>
      </c>
      <c r="R79">
        <v>0</v>
      </c>
      <c r="S79">
        <v>24.916666666666668</v>
      </c>
      <c r="T79">
        <f>SUM(Table2[[#This Row],[SALE G]:[SALE S]])</f>
        <v>24.916666666666668</v>
      </c>
      <c r="U79">
        <v>414</v>
      </c>
      <c r="V79">
        <v>0.7</v>
      </c>
    </row>
    <row r="80" spans="1:22" x14ac:dyDescent="0.25">
      <c r="A80">
        <v>79</v>
      </c>
      <c r="B80" t="s">
        <v>26</v>
      </c>
      <c r="C80" t="s">
        <v>665</v>
      </c>
      <c r="D80" t="s">
        <v>1</v>
      </c>
      <c r="E80" t="s">
        <v>336</v>
      </c>
      <c r="F80" s="138">
        <v>43967</v>
      </c>
      <c r="G80" t="s">
        <v>670</v>
      </c>
      <c r="H80" t="s">
        <v>668</v>
      </c>
      <c r="I80" t="s">
        <v>142</v>
      </c>
      <c r="J80" t="s">
        <v>671</v>
      </c>
      <c r="K80">
        <v>1200</v>
      </c>
      <c r="M80">
        <v>272</v>
      </c>
      <c r="P80">
        <v>48</v>
      </c>
      <c r="Q80">
        <f>SUM(Table2[[#This Row],[ BUYER G]:[BUYER S]])</f>
        <v>48</v>
      </c>
      <c r="R80">
        <v>0</v>
      </c>
      <c r="S80">
        <v>22.5</v>
      </c>
      <c r="T80">
        <f>SUM(Table2[[#This Row],[SALE G]:[SALE S]])</f>
        <v>22.5</v>
      </c>
      <c r="U80">
        <v>298</v>
      </c>
      <c r="V80">
        <v>0.7</v>
      </c>
    </row>
    <row r="81" spans="1:22" x14ac:dyDescent="0.25">
      <c r="A81">
        <v>80</v>
      </c>
      <c r="B81" t="s">
        <v>26</v>
      </c>
      <c r="C81" t="s">
        <v>665</v>
      </c>
      <c r="D81" t="s">
        <v>1</v>
      </c>
      <c r="E81" t="s">
        <v>336</v>
      </c>
      <c r="F81" s="138">
        <v>43967</v>
      </c>
      <c r="G81" t="s">
        <v>670</v>
      </c>
      <c r="H81" t="s">
        <v>668</v>
      </c>
      <c r="I81" t="s">
        <v>143</v>
      </c>
      <c r="J81" t="s">
        <v>671</v>
      </c>
      <c r="K81">
        <v>1200</v>
      </c>
      <c r="M81">
        <v>368</v>
      </c>
      <c r="P81">
        <v>44</v>
      </c>
      <c r="Q81">
        <f>SUM(Table2[[#This Row],[ BUYER G]:[BUYER S]])</f>
        <v>44</v>
      </c>
      <c r="R81">
        <v>0</v>
      </c>
      <c r="S81">
        <v>34</v>
      </c>
      <c r="T81">
        <f>SUM(Table2[[#This Row],[SALE G]:[SALE S]])</f>
        <v>34</v>
      </c>
      <c r="U81">
        <v>430</v>
      </c>
      <c r="V81">
        <v>0.7</v>
      </c>
    </row>
    <row r="82" spans="1:22" x14ac:dyDescent="0.25">
      <c r="A82">
        <v>81</v>
      </c>
      <c r="B82" t="s">
        <v>26</v>
      </c>
      <c r="C82" t="s">
        <v>665</v>
      </c>
      <c r="D82" t="s">
        <v>1</v>
      </c>
      <c r="E82" t="s">
        <v>336</v>
      </c>
      <c r="F82" s="138">
        <v>43967</v>
      </c>
      <c r="G82" t="s">
        <v>670</v>
      </c>
      <c r="H82" t="s">
        <v>668</v>
      </c>
      <c r="I82" t="s">
        <v>144</v>
      </c>
      <c r="J82" t="s">
        <v>671</v>
      </c>
      <c r="K82">
        <v>1200</v>
      </c>
      <c r="M82">
        <v>208</v>
      </c>
      <c r="P82">
        <v>24</v>
      </c>
      <c r="Q82">
        <f>SUM(Table2[[#This Row],[ BUYER G]:[BUYER S]])</f>
        <v>24</v>
      </c>
      <c r="R82">
        <v>0</v>
      </c>
      <c r="S82">
        <v>10.583333333333332</v>
      </c>
      <c r="T82">
        <f>SUM(Table2[[#This Row],[SALE G]:[SALE S]])</f>
        <v>10.583333333333332</v>
      </c>
      <c r="U82">
        <v>219</v>
      </c>
      <c r="V82">
        <v>0.75</v>
      </c>
    </row>
    <row r="83" spans="1:22" x14ac:dyDescent="0.25">
      <c r="A83">
        <v>82</v>
      </c>
      <c r="B83" t="s">
        <v>26</v>
      </c>
      <c r="C83" t="s">
        <v>665</v>
      </c>
      <c r="D83" t="s">
        <v>1</v>
      </c>
      <c r="E83" t="s">
        <v>336</v>
      </c>
      <c r="F83" s="138">
        <v>43967</v>
      </c>
      <c r="G83" t="s">
        <v>670</v>
      </c>
      <c r="H83" t="s">
        <v>668</v>
      </c>
      <c r="I83" t="s">
        <v>145</v>
      </c>
      <c r="J83" t="s">
        <v>671</v>
      </c>
      <c r="K83">
        <v>1200</v>
      </c>
      <c r="M83">
        <v>320</v>
      </c>
      <c r="P83">
        <v>33</v>
      </c>
      <c r="Q83">
        <f>SUM(Table2[[#This Row],[ BUYER G]:[BUYER S]])</f>
        <v>33</v>
      </c>
      <c r="R83">
        <v>0</v>
      </c>
      <c r="S83">
        <v>20.25</v>
      </c>
      <c r="T83">
        <f>SUM(Table2[[#This Row],[SALE G]:[SALE S]])</f>
        <v>20.25</v>
      </c>
      <c r="U83">
        <v>421</v>
      </c>
      <c r="V83">
        <v>0.7</v>
      </c>
    </row>
    <row r="84" spans="1:22" x14ac:dyDescent="0.25">
      <c r="A84">
        <v>83</v>
      </c>
      <c r="B84" t="s">
        <v>26</v>
      </c>
      <c r="C84" t="s">
        <v>665</v>
      </c>
      <c r="D84" t="s">
        <v>1</v>
      </c>
      <c r="E84" t="s">
        <v>336</v>
      </c>
      <c r="F84" s="138">
        <v>43967</v>
      </c>
      <c r="G84" t="s">
        <v>670</v>
      </c>
      <c r="H84" t="s">
        <v>672</v>
      </c>
      <c r="I84" t="s">
        <v>190</v>
      </c>
      <c r="J84" t="s">
        <v>671</v>
      </c>
      <c r="K84">
        <v>1200</v>
      </c>
      <c r="M84">
        <v>272</v>
      </c>
      <c r="P84">
        <v>62</v>
      </c>
      <c r="Q84">
        <f>SUM(Table2[[#This Row],[ BUYER G]:[BUYER S]])</f>
        <v>62</v>
      </c>
      <c r="R84">
        <v>0</v>
      </c>
      <c r="S84">
        <v>41.166666666666664</v>
      </c>
      <c r="T84">
        <f>SUM(Table2[[#This Row],[SALE G]:[SALE S]])</f>
        <v>41.166666666666664</v>
      </c>
      <c r="U84">
        <v>310</v>
      </c>
      <c r="V84">
        <v>0.75</v>
      </c>
    </row>
    <row r="85" spans="1:22" x14ac:dyDescent="0.25">
      <c r="A85">
        <v>84</v>
      </c>
      <c r="B85" t="s">
        <v>26</v>
      </c>
      <c r="C85" t="s">
        <v>665</v>
      </c>
      <c r="D85" t="s">
        <v>1</v>
      </c>
      <c r="E85" t="s">
        <v>336</v>
      </c>
      <c r="F85" s="138">
        <v>43967</v>
      </c>
      <c r="G85" t="s">
        <v>670</v>
      </c>
      <c r="H85" t="s">
        <v>672</v>
      </c>
      <c r="I85" t="s">
        <v>191</v>
      </c>
      <c r="J85" t="s">
        <v>671</v>
      </c>
      <c r="K85">
        <v>1200</v>
      </c>
      <c r="M85">
        <v>304</v>
      </c>
      <c r="P85">
        <v>73</v>
      </c>
      <c r="Q85">
        <f>SUM(Table2[[#This Row],[ BUYER G]:[BUYER S]])</f>
        <v>73</v>
      </c>
      <c r="R85">
        <v>0</v>
      </c>
      <c r="S85">
        <v>30.666666666666668</v>
      </c>
      <c r="T85">
        <f>SUM(Table2[[#This Row],[SALE G]:[SALE S]])</f>
        <v>30.666666666666668</v>
      </c>
      <c r="U85">
        <v>750</v>
      </c>
      <c r="V85">
        <v>0.65</v>
      </c>
    </row>
    <row r="86" spans="1:22" x14ac:dyDescent="0.25">
      <c r="A86">
        <v>85</v>
      </c>
      <c r="B86" t="s">
        <v>26</v>
      </c>
      <c r="C86" t="s">
        <v>665</v>
      </c>
      <c r="D86" t="s">
        <v>1</v>
      </c>
      <c r="E86" t="s">
        <v>336</v>
      </c>
      <c r="F86" s="138">
        <v>43967</v>
      </c>
      <c r="G86" t="s">
        <v>670</v>
      </c>
      <c r="H86" t="s">
        <v>677</v>
      </c>
      <c r="I86" t="s">
        <v>195</v>
      </c>
      <c r="J86" t="s">
        <v>671</v>
      </c>
      <c r="K86">
        <v>1200</v>
      </c>
      <c r="M86">
        <v>160</v>
      </c>
      <c r="P86">
        <v>53</v>
      </c>
      <c r="Q86">
        <f>SUM(Table2[[#This Row],[ BUYER G]:[BUYER S]])</f>
        <v>53</v>
      </c>
      <c r="R86">
        <v>0</v>
      </c>
      <c r="S86">
        <v>57</v>
      </c>
      <c r="T86">
        <f>SUM(Table2[[#This Row],[SALE G]:[SALE S]])</f>
        <v>57</v>
      </c>
      <c r="U86">
        <v>256</v>
      </c>
      <c r="V86">
        <v>0.65</v>
      </c>
    </row>
    <row r="87" spans="1:22" x14ac:dyDescent="0.25">
      <c r="A87">
        <v>86</v>
      </c>
      <c r="B87" t="s">
        <v>26</v>
      </c>
      <c r="C87" t="s">
        <v>665</v>
      </c>
      <c r="D87" t="s">
        <v>1</v>
      </c>
      <c r="E87" t="s">
        <v>336</v>
      </c>
      <c r="F87" s="138">
        <v>43967</v>
      </c>
      <c r="G87" t="s">
        <v>670</v>
      </c>
      <c r="H87" t="s">
        <v>677</v>
      </c>
      <c r="I87" t="s">
        <v>196</v>
      </c>
      <c r="J87" t="s">
        <v>671</v>
      </c>
      <c r="K87">
        <v>1200</v>
      </c>
      <c r="M87">
        <v>304</v>
      </c>
      <c r="P87">
        <v>80</v>
      </c>
      <c r="Q87">
        <f>SUM(Table2[[#This Row],[ BUYER G]:[BUYER S]])</f>
        <v>80</v>
      </c>
      <c r="R87">
        <v>0</v>
      </c>
      <c r="S87">
        <v>54.833333333333336</v>
      </c>
      <c r="T87">
        <f>SUM(Table2[[#This Row],[SALE G]:[SALE S]])</f>
        <v>54.833333333333336</v>
      </c>
      <c r="U87">
        <v>275</v>
      </c>
      <c r="V87">
        <v>0.7</v>
      </c>
    </row>
    <row r="88" spans="1:22" x14ac:dyDescent="0.25">
      <c r="A88">
        <v>87</v>
      </c>
      <c r="B88" t="s">
        <v>26</v>
      </c>
      <c r="C88" t="s">
        <v>665</v>
      </c>
      <c r="D88" t="s">
        <v>1</v>
      </c>
      <c r="E88" t="s">
        <v>336</v>
      </c>
      <c r="F88" s="138">
        <v>43967</v>
      </c>
      <c r="G88" t="s">
        <v>670</v>
      </c>
      <c r="H88" t="s">
        <v>674</v>
      </c>
      <c r="I88" t="s">
        <v>371</v>
      </c>
      <c r="J88" t="s">
        <v>671</v>
      </c>
      <c r="K88">
        <v>1200</v>
      </c>
      <c r="M88">
        <v>288</v>
      </c>
      <c r="P88">
        <v>8</v>
      </c>
      <c r="Q88">
        <f>SUM(Table2[[#This Row],[ BUYER G]:[BUYER S]])</f>
        <v>8</v>
      </c>
      <c r="R88">
        <v>0</v>
      </c>
      <c r="S88">
        <v>5</v>
      </c>
      <c r="T88">
        <f>SUM(Table2[[#This Row],[SALE G]:[SALE S]])</f>
        <v>5</v>
      </c>
      <c r="U88">
        <v>400</v>
      </c>
      <c r="V88">
        <v>0.65</v>
      </c>
    </row>
    <row r="89" spans="1:22" x14ac:dyDescent="0.25">
      <c r="A89">
        <v>88</v>
      </c>
      <c r="B89" t="s">
        <v>26</v>
      </c>
      <c r="C89" t="s">
        <v>665</v>
      </c>
      <c r="D89" t="s">
        <v>1</v>
      </c>
      <c r="E89" t="s">
        <v>336</v>
      </c>
      <c r="F89" s="138">
        <v>43967</v>
      </c>
      <c r="G89" t="s">
        <v>670</v>
      </c>
      <c r="H89" t="s">
        <v>673</v>
      </c>
      <c r="I89" t="s">
        <v>370</v>
      </c>
      <c r="J89" t="s">
        <v>671</v>
      </c>
      <c r="K89">
        <v>1200</v>
      </c>
      <c r="M89">
        <v>288</v>
      </c>
      <c r="P89">
        <v>61</v>
      </c>
      <c r="Q89">
        <f>SUM(Table2[[#This Row],[ BUYER G]:[BUYER S]])</f>
        <v>61</v>
      </c>
      <c r="R89">
        <v>0</v>
      </c>
      <c r="S89">
        <v>35.166666666666664</v>
      </c>
      <c r="T89">
        <f>SUM(Table2[[#This Row],[SALE G]:[SALE S]])</f>
        <v>35.166666666666664</v>
      </c>
      <c r="U89">
        <v>297</v>
      </c>
      <c r="V89">
        <v>0.65</v>
      </c>
    </row>
    <row r="90" spans="1:22" x14ac:dyDescent="0.25">
      <c r="A90">
        <v>89</v>
      </c>
      <c r="B90" t="s">
        <v>26</v>
      </c>
      <c r="C90" t="s">
        <v>665</v>
      </c>
      <c r="D90" t="s">
        <v>1</v>
      </c>
      <c r="E90" t="s">
        <v>336</v>
      </c>
      <c r="F90" s="138">
        <v>43967</v>
      </c>
      <c r="G90" t="s">
        <v>682</v>
      </c>
      <c r="H90" t="s">
        <v>668</v>
      </c>
      <c r="I90" t="s">
        <v>151</v>
      </c>
      <c r="J90" t="s">
        <v>671</v>
      </c>
      <c r="K90">
        <v>1000</v>
      </c>
      <c r="M90">
        <v>240</v>
      </c>
      <c r="P90">
        <v>39</v>
      </c>
      <c r="Q90">
        <f>SUM(Table2[[#This Row],[ BUYER G]:[BUYER S]])</f>
        <v>39</v>
      </c>
      <c r="R90">
        <v>0</v>
      </c>
      <c r="S90">
        <v>18</v>
      </c>
      <c r="T90">
        <f>SUM(Table2[[#This Row],[SALE G]:[SALE S]])</f>
        <v>18</v>
      </c>
      <c r="U90">
        <v>250</v>
      </c>
      <c r="V90">
        <v>0.65</v>
      </c>
    </row>
    <row r="91" spans="1:22" x14ac:dyDescent="0.25">
      <c r="A91">
        <v>90</v>
      </c>
      <c r="B91" t="s">
        <v>26</v>
      </c>
      <c r="C91" t="s">
        <v>665</v>
      </c>
      <c r="D91" t="s">
        <v>1</v>
      </c>
      <c r="E91" t="s">
        <v>336</v>
      </c>
      <c r="F91" s="138">
        <v>43967</v>
      </c>
      <c r="G91" t="s">
        <v>682</v>
      </c>
      <c r="H91" t="s">
        <v>668</v>
      </c>
      <c r="I91" t="s">
        <v>147</v>
      </c>
      <c r="J91" t="s">
        <v>671</v>
      </c>
      <c r="K91">
        <v>1000</v>
      </c>
      <c r="M91">
        <v>114</v>
      </c>
      <c r="P91">
        <v>6</v>
      </c>
      <c r="Q91">
        <f>SUM(Table2[[#This Row],[ BUYER G]:[BUYER S]])</f>
        <v>6</v>
      </c>
      <c r="R91">
        <v>0</v>
      </c>
      <c r="S91">
        <v>4.833333333333333</v>
      </c>
      <c r="T91">
        <f>SUM(Table2[[#This Row],[SALE G]:[SALE S]])</f>
        <v>4.833333333333333</v>
      </c>
      <c r="U91">
        <v>11</v>
      </c>
      <c r="V91">
        <v>0.65</v>
      </c>
    </row>
    <row r="92" spans="1:22" x14ac:dyDescent="0.25">
      <c r="A92">
        <v>91</v>
      </c>
      <c r="B92" t="s">
        <v>26</v>
      </c>
      <c r="C92" t="s">
        <v>665</v>
      </c>
      <c r="D92" t="s">
        <v>1</v>
      </c>
      <c r="E92" t="s">
        <v>336</v>
      </c>
      <c r="F92" s="138">
        <v>43967</v>
      </c>
      <c r="G92" t="s">
        <v>682</v>
      </c>
      <c r="H92" t="s">
        <v>668</v>
      </c>
      <c r="I92" t="s">
        <v>149</v>
      </c>
      <c r="J92" t="s">
        <v>671</v>
      </c>
      <c r="K92">
        <v>1000</v>
      </c>
      <c r="M92">
        <v>224</v>
      </c>
      <c r="P92">
        <v>37</v>
      </c>
      <c r="Q92">
        <f>SUM(Table2[[#This Row],[ BUYER G]:[BUYER S]])</f>
        <v>37</v>
      </c>
      <c r="R92">
        <v>0</v>
      </c>
      <c r="S92">
        <v>20.333333333333332</v>
      </c>
      <c r="T92">
        <f>SUM(Table2[[#This Row],[SALE G]:[SALE S]])</f>
        <v>20.333333333333332</v>
      </c>
      <c r="U92">
        <v>443</v>
      </c>
      <c r="V92">
        <v>0.65</v>
      </c>
    </row>
    <row r="93" spans="1:22" x14ac:dyDescent="0.25">
      <c r="A93">
        <v>92</v>
      </c>
      <c r="B93" t="s">
        <v>26</v>
      </c>
      <c r="C93" t="s">
        <v>665</v>
      </c>
      <c r="D93" t="s">
        <v>1</v>
      </c>
      <c r="E93" t="s">
        <v>336</v>
      </c>
      <c r="F93" s="138">
        <v>43967</v>
      </c>
      <c r="G93" t="s">
        <v>682</v>
      </c>
      <c r="H93" t="s">
        <v>668</v>
      </c>
      <c r="I93" t="s">
        <v>152</v>
      </c>
      <c r="J93" t="s">
        <v>671</v>
      </c>
      <c r="K93">
        <v>1000</v>
      </c>
      <c r="M93">
        <v>272</v>
      </c>
      <c r="P93">
        <v>29</v>
      </c>
      <c r="Q93">
        <f>SUM(Table2[[#This Row],[ BUYER G]:[BUYER S]])</f>
        <v>29</v>
      </c>
      <c r="R93">
        <v>0</v>
      </c>
      <c r="S93">
        <v>16.5</v>
      </c>
      <c r="T93">
        <f>SUM(Table2[[#This Row],[SALE G]:[SALE S]])</f>
        <v>16.5</v>
      </c>
      <c r="U93">
        <v>337</v>
      </c>
      <c r="V93">
        <v>0.7</v>
      </c>
    </row>
    <row r="94" spans="1:22" x14ac:dyDescent="0.25">
      <c r="A94">
        <v>93</v>
      </c>
      <c r="B94" t="s">
        <v>26</v>
      </c>
      <c r="C94" t="s">
        <v>665</v>
      </c>
      <c r="D94" t="s">
        <v>1</v>
      </c>
      <c r="E94" t="s">
        <v>336</v>
      </c>
      <c r="F94" s="138">
        <v>43967</v>
      </c>
      <c r="G94" t="s">
        <v>682</v>
      </c>
      <c r="H94" t="s">
        <v>668</v>
      </c>
      <c r="I94" t="s">
        <v>153</v>
      </c>
      <c r="J94" t="s">
        <v>671</v>
      </c>
      <c r="K94">
        <v>1000</v>
      </c>
      <c r="M94">
        <v>272</v>
      </c>
      <c r="P94">
        <v>22</v>
      </c>
      <c r="Q94">
        <f>SUM(Table2[[#This Row],[ BUYER G]:[BUYER S]])</f>
        <v>22</v>
      </c>
      <c r="R94">
        <v>0</v>
      </c>
      <c r="S94">
        <v>8.4166666666666679</v>
      </c>
      <c r="T94">
        <f>SUM(Table2[[#This Row],[SALE G]:[SALE S]])</f>
        <v>8.4166666666666679</v>
      </c>
      <c r="U94">
        <v>258</v>
      </c>
      <c r="V94">
        <v>0.7</v>
      </c>
    </row>
    <row r="95" spans="1:22" x14ac:dyDescent="0.25">
      <c r="A95">
        <v>94</v>
      </c>
      <c r="B95" t="s">
        <v>26</v>
      </c>
      <c r="C95" t="s">
        <v>665</v>
      </c>
      <c r="D95" t="s">
        <v>1</v>
      </c>
      <c r="E95" t="s">
        <v>336</v>
      </c>
      <c r="F95" s="138">
        <v>43967</v>
      </c>
      <c r="G95" t="s">
        <v>682</v>
      </c>
      <c r="H95" t="s">
        <v>668</v>
      </c>
      <c r="I95" t="s">
        <v>154</v>
      </c>
      <c r="J95" t="s">
        <v>671</v>
      </c>
      <c r="K95">
        <v>1000</v>
      </c>
      <c r="M95">
        <v>128</v>
      </c>
      <c r="P95">
        <v>20</v>
      </c>
      <c r="Q95">
        <f>SUM(Table2[[#This Row],[ BUYER G]:[BUYER S]])</f>
        <v>20</v>
      </c>
      <c r="R95">
        <v>0</v>
      </c>
      <c r="S95">
        <v>10.416666666666666</v>
      </c>
      <c r="T95">
        <f>SUM(Table2[[#This Row],[SALE G]:[SALE S]])</f>
        <v>10.416666666666666</v>
      </c>
      <c r="U95">
        <v>250</v>
      </c>
      <c r="V95">
        <v>0.7</v>
      </c>
    </row>
    <row r="96" spans="1:22" x14ac:dyDescent="0.25">
      <c r="A96">
        <v>95</v>
      </c>
      <c r="B96" t="s">
        <v>26</v>
      </c>
      <c r="C96" t="s">
        <v>665</v>
      </c>
      <c r="D96" t="s">
        <v>1</v>
      </c>
      <c r="E96" t="s">
        <v>336</v>
      </c>
      <c r="F96" s="138">
        <v>43967</v>
      </c>
      <c r="G96" t="s">
        <v>682</v>
      </c>
      <c r="H96" t="s">
        <v>668</v>
      </c>
      <c r="I96" t="s">
        <v>146</v>
      </c>
      <c r="J96" t="s">
        <v>671</v>
      </c>
      <c r="K96">
        <v>1000</v>
      </c>
      <c r="M96">
        <v>240</v>
      </c>
      <c r="P96">
        <v>37</v>
      </c>
      <c r="Q96">
        <f>SUM(Table2[[#This Row],[ BUYER G]:[BUYER S]])</f>
        <v>37</v>
      </c>
      <c r="R96">
        <v>0</v>
      </c>
      <c r="S96">
        <v>32.666666666666671</v>
      </c>
      <c r="T96">
        <f>SUM(Table2[[#This Row],[SALE G]:[SALE S]])</f>
        <v>32.666666666666671</v>
      </c>
      <c r="U96">
        <v>450</v>
      </c>
      <c r="V96">
        <v>0.65</v>
      </c>
    </row>
    <row r="97" spans="1:22" x14ac:dyDescent="0.25">
      <c r="A97">
        <v>96</v>
      </c>
      <c r="B97" t="s">
        <v>26</v>
      </c>
      <c r="C97" t="s">
        <v>665</v>
      </c>
      <c r="D97" t="s">
        <v>1</v>
      </c>
      <c r="E97" t="s">
        <v>336</v>
      </c>
      <c r="F97" s="138">
        <v>43967</v>
      </c>
      <c r="G97" t="s">
        <v>682</v>
      </c>
      <c r="H97" t="s">
        <v>668</v>
      </c>
      <c r="I97" t="s">
        <v>395</v>
      </c>
      <c r="J97" t="s">
        <v>671</v>
      </c>
      <c r="K97">
        <v>1000</v>
      </c>
      <c r="M97">
        <v>176</v>
      </c>
      <c r="P97">
        <v>26</v>
      </c>
      <c r="Q97">
        <f>SUM(Table2[[#This Row],[ BUYER G]:[BUYER S]])</f>
        <v>26</v>
      </c>
      <c r="R97">
        <v>0</v>
      </c>
      <c r="S97">
        <v>10.958333333333332</v>
      </c>
      <c r="T97">
        <f>SUM(Table2[[#This Row],[SALE G]:[SALE S]])</f>
        <v>10.958333333333332</v>
      </c>
      <c r="U97">
        <v>310</v>
      </c>
      <c r="V97">
        <v>0.7</v>
      </c>
    </row>
    <row r="98" spans="1:22" x14ac:dyDescent="0.25">
      <c r="A98">
        <v>97</v>
      </c>
      <c r="B98" t="s">
        <v>26</v>
      </c>
      <c r="C98" t="s">
        <v>665</v>
      </c>
      <c r="D98" t="s">
        <v>1</v>
      </c>
      <c r="E98" t="s">
        <v>336</v>
      </c>
      <c r="F98" s="138">
        <v>43967</v>
      </c>
      <c r="G98" t="s">
        <v>682</v>
      </c>
      <c r="H98" t="s">
        <v>668</v>
      </c>
      <c r="I98" t="s">
        <v>396</v>
      </c>
      <c r="J98" t="s">
        <v>671</v>
      </c>
      <c r="K98">
        <v>1000</v>
      </c>
      <c r="M98">
        <v>176</v>
      </c>
      <c r="P98">
        <v>99</v>
      </c>
      <c r="Q98">
        <f>SUM(Table2[[#This Row],[ BUYER G]:[BUYER S]])</f>
        <v>99</v>
      </c>
      <c r="R98">
        <v>0</v>
      </c>
      <c r="S98">
        <v>44.583333333333329</v>
      </c>
      <c r="T98">
        <f>SUM(Table2[[#This Row],[SALE G]:[SALE S]])</f>
        <v>44.583333333333329</v>
      </c>
      <c r="U98">
        <v>162</v>
      </c>
      <c r="V98">
        <v>0.7</v>
      </c>
    </row>
    <row r="99" spans="1:22" x14ac:dyDescent="0.25">
      <c r="A99">
        <v>98</v>
      </c>
      <c r="B99" t="s">
        <v>26</v>
      </c>
      <c r="C99" t="s">
        <v>665</v>
      </c>
      <c r="D99" t="s">
        <v>1</v>
      </c>
      <c r="E99" t="s">
        <v>336</v>
      </c>
      <c r="F99" s="138">
        <v>43967</v>
      </c>
      <c r="G99" t="s">
        <v>683</v>
      </c>
      <c r="H99" t="s">
        <v>668</v>
      </c>
      <c r="I99" t="s">
        <v>391</v>
      </c>
      <c r="J99" t="s">
        <v>669</v>
      </c>
      <c r="K99">
        <v>1500</v>
      </c>
      <c r="M99">
        <v>368</v>
      </c>
      <c r="P99">
        <v>28</v>
      </c>
      <c r="Q99">
        <f>SUM(Table2[[#This Row],[ BUYER G]:[BUYER S]])</f>
        <v>28</v>
      </c>
      <c r="R99">
        <v>0</v>
      </c>
      <c r="S99">
        <v>20.666666666666668</v>
      </c>
      <c r="T99">
        <f>SUM(Table2[[#This Row],[SALE G]:[SALE S]])</f>
        <v>20.666666666666668</v>
      </c>
      <c r="U99">
        <v>209</v>
      </c>
      <c r="V99">
        <v>0.75</v>
      </c>
    </row>
    <row r="100" spans="1:22" x14ac:dyDescent="0.25">
      <c r="A100">
        <v>99</v>
      </c>
      <c r="B100" t="s">
        <v>26</v>
      </c>
      <c r="C100" t="s">
        <v>665</v>
      </c>
      <c r="D100" t="s">
        <v>1</v>
      </c>
      <c r="E100" t="s">
        <v>336</v>
      </c>
      <c r="F100" s="138">
        <v>43967</v>
      </c>
      <c r="G100" t="s">
        <v>683</v>
      </c>
      <c r="H100" t="s">
        <v>668</v>
      </c>
      <c r="I100" t="s">
        <v>394</v>
      </c>
      <c r="J100" t="s">
        <v>669</v>
      </c>
      <c r="K100">
        <v>1500</v>
      </c>
      <c r="M100">
        <v>256</v>
      </c>
      <c r="P100">
        <v>48</v>
      </c>
      <c r="Q100">
        <f>SUM(Table2[[#This Row],[ BUYER G]:[BUYER S]])</f>
        <v>48</v>
      </c>
      <c r="R100">
        <v>0</v>
      </c>
      <c r="S100">
        <v>30.833333333333332</v>
      </c>
      <c r="T100">
        <f>SUM(Table2[[#This Row],[SALE G]:[SALE S]])</f>
        <v>30.833333333333332</v>
      </c>
      <c r="U100">
        <v>357</v>
      </c>
      <c r="V100">
        <v>0.75</v>
      </c>
    </row>
    <row r="101" spans="1:22" x14ac:dyDescent="0.25">
      <c r="A101">
        <v>100</v>
      </c>
      <c r="B101" t="s">
        <v>26</v>
      </c>
      <c r="C101" t="s">
        <v>665</v>
      </c>
      <c r="D101" t="s">
        <v>1</v>
      </c>
      <c r="E101" t="s">
        <v>336</v>
      </c>
      <c r="F101" s="138">
        <v>43967</v>
      </c>
      <c r="G101" t="s">
        <v>683</v>
      </c>
      <c r="H101" t="s">
        <v>668</v>
      </c>
      <c r="I101" t="s">
        <v>392</v>
      </c>
      <c r="J101" t="s">
        <v>669</v>
      </c>
      <c r="K101">
        <v>1500</v>
      </c>
      <c r="M101">
        <v>288</v>
      </c>
      <c r="P101">
        <v>37</v>
      </c>
      <c r="Q101">
        <f>SUM(Table2[[#This Row],[ BUYER G]:[BUYER S]])</f>
        <v>37</v>
      </c>
      <c r="R101">
        <v>0</v>
      </c>
      <c r="S101">
        <v>14.583333333333334</v>
      </c>
      <c r="T101">
        <f>SUM(Table2[[#This Row],[SALE G]:[SALE S]])</f>
        <v>14.583333333333334</v>
      </c>
      <c r="U101">
        <v>598</v>
      </c>
      <c r="V101">
        <v>0.75</v>
      </c>
    </row>
    <row r="102" spans="1:22" x14ac:dyDescent="0.25">
      <c r="A102">
        <v>101</v>
      </c>
      <c r="B102" t="s">
        <v>26</v>
      </c>
      <c r="C102" t="s">
        <v>665</v>
      </c>
      <c r="D102" t="s">
        <v>1</v>
      </c>
      <c r="E102" t="s">
        <v>336</v>
      </c>
      <c r="F102" s="138">
        <v>43967</v>
      </c>
      <c r="G102" t="s">
        <v>683</v>
      </c>
      <c r="H102" t="s">
        <v>668</v>
      </c>
      <c r="I102" t="s">
        <v>393</v>
      </c>
      <c r="J102" t="s">
        <v>669</v>
      </c>
      <c r="K102">
        <v>1500</v>
      </c>
      <c r="M102">
        <v>208</v>
      </c>
      <c r="P102">
        <v>60</v>
      </c>
      <c r="Q102">
        <f>SUM(Table2[[#This Row],[ BUYER G]:[BUYER S]])</f>
        <v>60</v>
      </c>
      <c r="R102">
        <v>0</v>
      </c>
      <c r="S102">
        <v>27</v>
      </c>
      <c r="T102">
        <f>SUM(Table2[[#This Row],[SALE G]:[SALE S]])</f>
        <v>27</v>
      </c>
      <c r="U102">
        <v>224</v>
      </c>
      <c r="V102">
        <v>0.7</v>
      </c>
    </row>
    <row r="103" spans="1:22" x14ac:dyDescent="0.25">
      <c r="A103">
        <v>102</v>
      </c>
      <c r="B103" t="s">
        <v>26</v>
      </c>
      <c r="C103" t="s">
        <v>665</v>
      </c>
      <c r="D103" t="s">
        <v>1</v>
      </c>
      <c r="E103" t="s">
        <v>336</v>
      </c>
      <c r="F103" s="138">
        <v>43967</v>
      </c>
      <c r="G103" t="s">
        <v>684</v>
      </c>
      <c r="H103" t="s">
        <v>668</v>
      </c>
      <c r="I103" t="s">
        <v>169</v>
      </c>
      <c r="J103" t="s">
        <v>669</v>
      </c>
      <c r="K103">
        <v>1250</v>
      </c>
      <c r="M103">
        <v>224</v>
      </c>
      <c r="P103">
        <v>56</v>
      </c>
      <c r="Q103">
        <f>SUM(Table2[[#This Row],[ BUYER G]:[BUYER S]])</f>
        <v>56</v>
      </c>
      <c r="R103">
        <v>0</v>
      </c>
      <c r="S103">
        <v>44.166666666666664</v>
      </c>
      <c r="T103">
        <f>SUM(Table2[[#This Row],[SALE G]:[SALE S]])</f>
        <v>44.166666666666664</v>
      </c>
      <c r="U103">
        <v>294</v>
      </c>
      <c r="V103">
        <v>0.8</v>
      </c>
    </row>
    <row r="104" spans="1:22" x14ac:dyDescent="0.25">
      <c r="A104">
        <v>103</v>
      </c>
      <c r="B104" t="s">
        <v>26</v>
      </c>
      <c r="C104" t="s">
        <v>665</v>
      </c>
      <c r="D104" t="s">
        <v>1</v>
      </c>
      <c r="E104" t="s">
        <v>336</v>
      </c>
      <c r="F104" s="138">
        <v>43967</v>
      </c>
      <c r="G104" t="s">
        <v>684</v>
      </c>
      <c r="H104" t="s">
        <v>668</v>
      </c>
      <c r="I104" t="s">
        <v>170</v>
      </c>
      <c r="J104" t="s">
        <v>669</v>
      </c>
      <c r="K104">
        <v>1250</v>
      </c>
      <c r="M104">
        <v>320</v>
      </c>
      <c r="P104">
        <v>26</v>
      </c>
      <c r="Q104">
        <f>SUM(Table2[[#This Row],[ BUYER G]:[BUYER S]])</f>
        <v>26</v>
      </c>
      <c r="R104">
        <v>0</v>
      </c>
      <c r="S104">
        <v>10.5</v>
      </c>
      <c r="T104">
        <f>SUM(Table2[[#This Row],[SALE G]:[SALE S]])</f>
        <v>10.5</v>
      </c>
      <c r="U104">
        <v>372</v>
      </c>
      <c r="V104">
        <v>0.65</v>
      </c>
    </row>
    <row r="105" spans="1:22" x14ac:dyDescent="0.25">
      <c r="A105">
        <v>104</v>
      </c>
      <c r="B105" t="s">
        <v>26</v>
      </c>
      <c r="C105" t="s">
        <v>665</v>
      </c>
      <c r="D105" t="s">
        <v>1</v>
      </c>
      <c r="E105" t="s">
        <v>336</v>
      </c>
      <c r="F105" s="138">
        <v>43967</v>
      </c>
      <c r="G105" t="s">
        <v>684</v>
      </c>
      <c r="H105" t="s">
        <v>668</v>
      </c>
      <c r="I105" t="s">
        <v>171</v>
      </c>
      <c r="J105" t="s">
        <v>669</v>
      </c>
      <c r="K105">
        <v>1250</v>
      </c>
      <c r="M105">
        <v>368</v>
      </c>
      <c r="P105">
        <v>36</v>
      </c>
      <c r="Q105">
        <f>SUM(Table2[[#This Row],[ BUYER G]:[BUYER S]])</f>
        <v>36</v>
      </c>
      <c r="R105">
        <v>0</v>
      </c>
      <c r="S105">
        <v>13.625</v>
      </c>
      <c r="T105">
        <f>SUM(Table2[[#This Row],[SALE G]:[SALE S]])</f>
        <v>13.625</v>
      </c>
      <c r="U105">
        <v>366</v>
      </c>
      <c r="V105">
        <v>0.65</v>
      </c>
    </row>
    <row r="106" spans="1:22" x14ac:dyDescent="0.25">
      <c r="A106">
        <v>105</v>
      </c>
      <c r="B106" t="s">
        <v>26</v>
      </c>
      <c r="C106" t="s">
        <v>665</v>
      </c>
      <c r="D106" t="s">
        <v>1</v>
      </c>
      <c r="E106" t="s">
        <v>336</v>
      </c>
      <c r="F106" s="138">
        <v>43967</v>
      </c>
      <c r="G106" t="s">
        <v>684</v>
      </c>
      <c r="H106" t="s">
        <v>672</v>
      </c>
      <c r="I106" t="s">
        <v>402</v>
      </c>
      <c r="J106" t="s">
        <v>669</v>
      </c>
      <c r="K106">
        <v>1250</v>
      </c>
      <c r="M106">
        <v>192</v>
      </c>
      <c r="P106">
        <v>12</v>
      </c>
      <c r="Q106">
        <f>SUM(Table2[[#This Row],[ BUYER G]:[BUYER S]])</f>
        <v>12</v>
      </c>
      <c r="R106">
        <v>0</v>
      </c>
      <c r="S106">
        <v>8.1666666666666661</v>
      </c>
      <c r="T106">
        <f>SUM(Table2[[#This Row],[SALE G]:[SALE S]])</f>
        <v>8.1666666666666661</v>
      </c>
      <c r="U106">
        <v>270</v>
      </c>
      <c r="V106">
        <v>0.65</v>
      </c>
    </row>
    <row r="107" spans="1:22" x14ac:dyDescent="0.25">
      <c r="A107">
        <v>106</v>
      </c>
      <c r="B107" t="s">
        <v>26</v>
      </c>
      <c r="C107" t="s">
        <v>665</v>
      </c>
      <c r="D107" t="s">
        <v>1</v>
      </c>
      <c r="E107" t="s">
        <v>336</v>
      </c>
      <c r="F107" s="138">
        <v>43967</v>
      </c>
      <c r="G107" t="s">
        <v>684</v>
      </c>
      <c r="H107" t="s">
        <v>677</v>
      </c>
      <c r="I107" t="s">
        <v>401</v>
      </c>
      <c r="J107" t="s">
        <v>669</v>
      </c>
      <c r="K107">
        <v>1250</v>
      </c>
      <c r="M107">
        <v>256</v>
      </c>
      <c r="P107">
        <v>32</v>
      </c>
      <c r="Q107">
        <f>SUM(Table2[[#This Row],[ BUYER G]:[BUYER S]])</f>
        <v>32</v>
      </c>
      <c r="R107">
        <v>0</v>
      </c>
      <c r="S107">
        <v>25.166666666666668</v>
      </c>
      <c r="T107">
        <f>SUM(Table2[[#This Row],[SALE G]:[SALE S]])</f>
        <v>25.166666666666668</v>
      </c>
      <c r="U107">
        <v>242</v>
      </c>
      <c r="V107">
        <v>0.7</v>
      </c>
    </row>
    <row r="108" spans="1:22" x14ac:dyDescent="0.25">
      <c r="A108">
        <v>107</v>
      </c>
      <c r="B108" t="s">
        <v>26</v>
      </c>
      <c r="C108" t="s">
        <v>665</v>
      </c>
      <c r="D108" t="s">
        <v>1</v>
      </c>
      <c r="E108" t="s">
        <v>336</v>
      </c>
      <c r="F108" s="138">
        <v>43967</v>
      </c>
      <c r="G108" t="s">
        <v>685</v>
      </c>
      <c r="H108" t="s">
        <v>668</v>
      </c>
      <c r="I108" t="s">
        <v>172</v>
      </c>
      <c r="J108" t="s">
        <v>671</v>
      </c>
      <c r="K108">
        <v>1000</v>
      </c>
      <c r="M108">
        <v>208</v>
      </c>
      <c r="P108">
        <v>23</v>
      </c>
      <c r="Q108">
        <f>SUM(Table2[[#This Row],[ BUYER G]:[BUYER S]])</f>
        <v>23</v>
      </c>
      <c r="R108">
        <v>0</v>
      </c>
      <c r="S108">
        <v>11.958333333333334</v>
      </c>
      <c r="T108">
        <f>SUM(Table2[[#This Row],[SALE G]:[SALE S]])</f>
        <v>11.958333333333334</v>
      </c>
      <c r="U108">
        <v>216</v>
      </c>
      <c r="V108">
        <v>0.75</v>
      </c>
    </row>
    <row r="109" spans="1:22" x14ac:dyDescent="0.25">
      <c r="A109">
        <v>108</v>
      </c>
      <c r="B109" t="s">
        <v>26</v>
      </c>
      <c r="C109" t="s">
        <v>665</v>
      </c>
      <c r="D109" t="s">
        <v>1</v>
      </c>
      <c r="E109" t="s">
        <v>336</v>
      </c>
      <c r="F109" s="138">
        <v>43967</v>
      </c>
      <c r="G109" t="s">
        <v>685</v>
      </c>
      <c r="H109" t="s">
        <v>668</v>
      </c>
      <c r="I109" t="s">
        <v>173</v>
      </c>
      <c r="J109" t="s">
        <v>671</v>
      </c>
      <c r="K109">
        <v>1000</v>
      </c>
      <c r="M109">
        <v>208</v>
      </c>
      <c r="P109">
        <v>15</v>
      </c>
      <c r="Q109">
        <f>SUM(Table2[[#This Row],[ BUYER G]:[BUYER S]])</f>
        <v>15</v>
      </c>
      <c r="R109">
        <v>0</v>
      </c>
      <c r="S109">
        <v>7</v>
      </c>
      <c r="T109">
        <f>SUM(Table2[[#This Row],[SALE G]:[SALE S]])</f>
        <v>7</v>
      </c>
      <c r="U109">
        <v>311</v>
      </c>
      <c r="V109">
        <v>0.65</v>
      </c>
    </row>
    <row r="110" spans="1:22" x14ac:dyDescent="0.25">
      <c r="A110">
        <v>109</v>
      </c>
      <c r="B110" t="s">
        <v>26</v>
      </c>
      <c r="C110" t="s">
        <v>665</v>
      </c>
      <c r="D110" t="s">
        <v>1</v>
      </c>
      <c r="E110" t="s">
        <v>336</v>
      </c>
      <c r="F110" s="138">
        <v>43967</v>
      </c>
      <c r="G110" t="s">
        <v>685</v>
      </c>
      <c r="H110" t="s">
        <v>668</v>
      </c>
      <c r="I110" t="s">
        <v>174</v>
      </c>
      <c r="J110" t="s">
        <v>671</v>
      </c>
      <c r="K110">
        <v>1000</v>
      </c>
      <c r="M110">
        <v>144</v>
      </c>
      <c r="P110">
        <v>19</v>
      </c>
      <c r="Q110">
        <f>SUM(Table2[[#This Row],[ BUYER G]:[BUYER S]])</f>
        <v>19</v>
      </c>
      <c r="R110">
        <v>0</v>
      </c>
      <c r="S110">
        <v>8</v>
      </c>
      <c r="T110">
        <f>SUM(Table2[[#This Row],[SALE G]:[SALE S]])</f>
        <v>8</v>
      </c>
      <c r="U110">
        <v>182</v>
      </c>
      <c r="V110">
        <v>0.65</v>
      </c>
    </row>
    <row r="111" spans="1:22" x14ac:dyDescent="0.25">
      <c r="A111">
        <v>110</v>
      </c>
      <c r="B111" t="s">
        <v>26</v>
      </c>
      <c r="C111" t="s">
        <v>665</v>
      </c>
      <c r="D111" t="s">
        <v>1</v>
      </c>
      <c r="E111" t="s">
        <v>336</v>
      </c>
      <c r="F111" s="138">
        <v>43967</v>
      </c>
      <c r="G111" t="s">
        <v>685</v>
      </c>
      <c r="H111" t="s">
        <v>668</v>
      </c>
      <c r="I111" t="s">
        <v>175</v>
      </c>
      <c r="J111" t="s">
        <v>671</v>
      </c>
      <c r="K111">
        <v>1000</v>
      </c>
      <c r="M111">
        <v>256</v>
      </c>
      <c r="P111">
        <v>19</v>
      </c>
      <c r="Q111">
        <f>SUM(Table2[[#This Row],[ BUYER G]:[BUYER S]])</f>
        <v>19</v>
      </c>
      <c r="R111">
        <v>0</v>
      </c>
      <c r="S111">
        <v>12.083333333333334</v>
      </c>
      <c r="T111">
        <f>SUM(Table2[[#This Row],[SALE G]:[SALE S]])</f>
        <v>12.083333333333334</v>
      </c>
      <c r="U111">
        <v>599</v>
      </c>
      <c r="V111">
        <v>0.7</v>
      </c>
    </row>
    <row r="112" spans="1:22" x14ac:dyDescent="0.25">
      <c r="A112">
        <v>111</v>
      </c>
      <c r="B112" t="s">
        <v>26</v>
      </c>
      <c r="C112" t="s">
        <v>665</v>
      </c>
      <c r="D112" t="s">
        <v>1</v>
      </c>
      <c r="E112" t="s">
        <v>336</v>
      </c>
      <c r="F112" s="138">
        <v>43967</v>
      </c>
      <c r="G112" t="s">
        <v>685</v>
      </c>
      <c r="H112" t="s">
        <v>668</v>
      </c>
      <c r="I112" t="s">
        <v>176</v>
      </c>
      <c r="J112" t="s">
        <v>671</v>
      </c>
      <c r="K112">
        <v>1000</v>
      </c>
      <c r="M112">
        <v>208</v>
      </c>
      <c r="P112">
        <v>27</v>
      </c>
      <c r="Q112">
        <f>SUM(Table2[[#This Row],[ BUYER G]:[BUYER S]])</f>
        <v>27</v>
      </c>
      <c r="R112">
        <v>0</v>
      </c>
      <c r="S112">
        <v>11.583333333333332</v>
      </c>
      <c r="T112">
        <f>SUM(Table2[[#This Row],[SALE G]:[SALE S]])</f>
        <v>11.583333333333332</v>
      </c>
      <c r="U112">
        <v>300</v>
      </c>
      <c r="V112">
        <v>0.65</v>
      </c>
    </row>
    <row r="113" spans="1:22" x14ac:dyDescent="0.25">
      <c r="A113">
        <v>112</v>
      </c>
      <c r="B113" t="s">
        <v>26</v>
      </c>
      <c r="C113" t="s">
        <v>665</v>
      </c>
      <c r="D113" t="s">
        <v>1</v>
      </c>
      <c r="E113" t="s">
        <v>336</v>
      </c>
      <c r="F113" s="138">
        <v>43967</v>
      </c>
      <c r="G113" t="s">
        <v>685</v>
      </c>
      <c r="H113" t="s">
        <v>668</v>
      </c>
      <c r="I113" t="s">
        <v>187</v>
      </c>
      <c r="J113" t="s">
        <v>671</v>
      </c>
      <c r="K113">
        <v>1000</v>
      </c>
      <c r="M113">
        <v>112</v>
      </c>
      <c r="P113">
        <v>11</v>
      </c>
      <c r="Q113">
        <f>SUM(Table2[[#This Row],[ BUYER G]:[BUYER S]])</f>
        <v>11</v>
      </c>
      <c r="R113">
        <v>0</v>
      </c>
      <c r="S113">
        <v>3.75</v>
      </c>
      <c r="T113">
        <f>SUM(Table2[[#This Row],[SALE G]:[SALE S]])</f>
        <v>3.75</v>
      </c>
      <c r="U113">
        <v>131</v>
      </c>
      <c r="V113">
        <v>0.65</v>
      </c>
    </row>
    <row r="114" spans="1:22" x14ac:dyDescent="0.25">
      <c r="A114">
        <v>113</v>
      </c>
      <c r="B114" t="s">
        <v>26</v>
      </c>
      <c r="C114" t="s">
        <v>665</v>
      </c>
      <c r="D114" t="s">
        <v>1</v>
      </c>
      <c r="E114" t="s">
        <v>336</v>
      </c>
      <c r="F114" s="138">
        <v>43967</v>
      </c>
      <c r="G114" t="s">
        <v>685</v>
      </c>
      <c r="H114" t="s">
        <v>668</v>
      </c>
      <c r="I114" t="s">
        <v>177</v>
      </c>
      <c r="J114" t="s">
        <v>671</v>
      </c>
      <c r="K114">
        <v>1000</v>
      </c>
      <c r="M114">
        <v>192</v>
      </c>
      <c r="P114">
        <v>39</v>
      </c>
      <c r="Q114">
        <f>SUM(Table2[[#This Row],[ BUYER G]:[BUYER S]])</f>
        <v>39</v>
      </c>
      <c r="R114">
        <v>0</v>
      </c>
      <c r="S114">
        <v>20.166666666666668</v>
      </c>
      <c r="T114">
        <f>SUM(Table2[[#This Row],[SALE G]:[SALE S]])</f>
        <v>20.166666666666668</v>
      </c>
      <c r="U114">
        <v>296</v>
      </c>
      <c r="V114">
        <v>0.65</v>
      </c>
    </row>
    <row r="115" spans="1:22" x14ac:dyDescent="0.25">
      <c r="A115">
        <v>114</v>
      </c>
      <c r="B115" t="s">
        <v>26</v>
      </c>
      <c r="C115" t="s">
        <v>665</v>
      </c>
      <c r="D115" t="s">
        <v>1</v>
      </c>
      <c r="E115" t="s">
        <v>336</v>
      </c>
      <c r="F115" s="138">
        <v>43967</v>
      </c>
      <c r="G115" t="s">
        <v>685</v>
      </c>
      <c r="H115" t="s">
        <v>668</v>
      </c>
      <c r="I115" t="s">
        <v>416</v>
      </c>
      <c r="J115" t="s">
        <v>671</v>
      </c>
      <c r="K115">
        <v>1000</v>
      </c>
      <c r="M115">
        <v>192</v>
      </c>
      <c r="P115">
        <v>34</v>
      </c>
      <c r="Q115">
        <f>SUM(Table2[[#This Row],[ BUYER G]:[BUYER S]])</f>
        <v>34</v>
      </c>
      <c r="R115">
        <v>0</v>
      </c>
      <c r="S115">
        <v>14.5</v>
      </c>
      <c r="T115">
        <f>SUM(Table2[[#This Row],[SALE G]:[SALE S]])</f>
        <v>14.5</v>
      </c>
      <c r="U115">
        <v>199</v>
      </c>
      <c r="V115">
        <v>0.65</v>
      </c>
    </row>
    <row r="116" spans="1:22" x14ac:dyDescent="0.25">
      <c r="A116">
        <v>115</v>
      </c>
      <c r="B116" t="s">
        <v>26</v>
      </c>
      <c r="C116" t="s">
        <v>665</v>
      </c>
      <c r="D116" t="s">
        <v>1</v>
      </c>
      <c r="E116" t="s">
        <v>336</v>
      </c>
      <c r="F116" s="138">
        <v>43967</v>
      </c>
      <c r="G116" t="s">
        <v>685</v>
      </c>
      <c r="H116" t="s">
        <v>672</v>
      </c>
      <c r="I116" t="s">
        <v>407</v>
      </c>
      <c r="J116" t="s">
        <v>671</v>
      </c>
      <c r="K116">
        <v>1000</v>
      </c>
      <c r="M116">
        <v>112</v>
      </c>
      <c r="P116">
        <v>11</v>
      </c>
      <c r="Q116">
        <f>SUM(Table2[[#This Row],[ BUYER G]:[BUYER S]])</f>
        <v>11</v>
      </c>
      <c r="R116">
        <v>0</v>
      </c>
      <c r="S116">
        <v>7.416666666666667</v>
      </c>
      <c r="T116">
        <f>SUM(Table2[[#This Row],[SALE G]:[SALE S]])</f>
        <v>7.416666666666667</v>
      </c>
      <c r="U116">
        <v>158</v>
      </c>
      <c r="V116">
        <v>0.65</v>
      </c>
    </row>
    <row r="117" spans="1:22" x14ac:dyDescent="0.25">
      <c r="A117">
        <v>116</v>
      </c>
      <c r="B117" t="s">
        <v>26</v>
      </c>
      <c r="C117" t="s">
        <v>665</v>
      </c>
      <c r="D117" t="s">
        <v>1</v>
      </c>
      <c r="E117" t="s">
        <v>336</v>
      </c>
      <c r="F117" s="138">
        <v>43967</v>
      </c>
      <c r="G117" t="s">
        <v>685</v>
      </c>
      <c r="H117" t="s">
        <v>677</v>
      </c>
      <c r="I117" t="s">
        <v>405</v>
      </c>
      <c r="J117" t="s">
        <v>671</v>
      </c>
      <c r="K117">
        <v>1000</v>
      </c>
      <c r="M117">
        <v>192</v>
      </c>
      <c r="P117">
        <v>17</v>
      </c>
      <c r="Q117">
        <f>SUM(Table2[[#This Row],[ BUYER G]:[BUYER S]])</f>
        <v>17</v>
      </c>
      <c r="R117">
        <v>0</v>
      </c>
      <c r="S117">
        <v>15</v>
      </c>
      <c r="T117">
        <f>SUM(Table2[[#This Row],[SALE G]:[SALE S]])</f>
        <v>15</v>
      </c>
      <c r="U117">
        <v>236</v>
      </c>
      <c r="V117">
        <v>0.65</v>
      </c>
    </row>
    <row r="118" spans="1:22" x14ac:dyDescent="0.25">
      <c r="A118">
        <v>117</v>
      </c>
      <c r="B118" t="s">
        <v>26</v>
      </c>
      <c r="C118" t="s">
        <v>678</v>
      </c>
      <c r="D118" t="s">
        <v>1</v>
      </c>
      <c r="E118" t="s">
        <v>336</v>
      </c>
      <c r="F118" s="138">
        <v>43967</v>
      </c>
      <c r="G118" t="s">
        <v>670</v>
      </c>
      <c r="H118" t="s">
        <v>679</v>
      </c>
      <c r="I118" t="s">
        <v>382</v>
      </c>
      <c r="J118" t="s">
        <v>671</v>
      </c>
      <c r="K118">
        <v>1200</v>
      </c>
      <c r="M118">
        <v>272</v>
      </c>
      <c r="P118">
        <v>101</v>
      </c>
      <c r="Q118">
        <f>SUM(Table2[[#This Row],[ BUYER G]:[BUYER S]])</f>
        <v>101</v>
      </c>
      <c r="R118">
        <v>0</v>
      </c>
      <c r="S118">
        <v>55.208333333333336</v>
      </c>
      <c r="T118">
        <f>SUM(Table2[[#This Row],[SALE G]:[SALE S]])</f>
        <v>55.208333333333336</v>
      </c>
      <c r="U118">
        <v>610</v>
      </c>
      <c r="V118">
        <v>0.75</v>
      </c>
    </row>
    <row r="119" spans="1:22" x14ac:dyDescent="0.25">
      <c r="A119">
        <v>118</v>
      </c>
      <c r="B119" t="s">
        <v>26</v>
      </c>
      <c r="C119" t="s">
        <v>678</v>
      </c>
      <c r="D119" t="s">
        <v>1</v>
      </c>
      <c r="E119" t="s">
        <v>336</v>
      </c>
      <c r="F119" s="138">
        <v>43967</v>
      </c>
      <c r="G119" t="s">
        <v>670</v>
      </c>
      <c r="H119" t="s">
        <v>686</v>
      </c>
      <c r="I119" t="s">
        <v>233</v>
      </c>
      <c r="J119" t="s">
        <v>671</v>
      </c>
      <c r="K119">
        <v>1200</v>
      </c>
      <c r="M119">
        <v>240</v>
      </c>
      <c r="P119">
        <v>25</v>
      </c>
      <c r="Q119">
        <f>SUM(Table2[[#This Row],[ BUYER G]:[BUYER S]])</f>
        <v>25</v>
      </c>
      <c r="R119">
        <v>0</v>
      </c>
      <c r="S119">
        <v>9.1666666666666661</v>
      </c>
      <c r="T119">
        <f>SUM(Table2[[#This Row],[SALE G]:[SALE S]])</f>
        <v>9.1666666666666661</v>
      </c>
      <c r="U119">
        <v>239</v>
      </c>
      <c r="V119">
        <v>0.65</v>
      </c>
    </row>
    <row r="120" spans="1:22" x14ac:dyDescent="0.25">
      <c r="A120">
        <v>119</v>
      </c>
      <c r="B120" t="s">
        <v>26</v>
      </c>
      <c r="C120" t="s">
        <v>678</v>
      </c>
      <c r="D120" t="s">
        <v>1</v>
      </c>
      <c r="E120" t="s">
        <v>336</v>
      </c>
      <c r="F120" s="138">
        <v>43967</v>
      </c>
      <c r="G120" t="s">
        <v>685</v>
      </c>
      <c r="H120" t="s">
        <v>686</v>
      </c>
      <c r="I120" t="s">
        <v>234</v>
      </c>
      <c r="J120" t="s">
        <v>671</v>
      </c>
      <c r="K120">
        <v>1000</v>
      </c>
      <c r="M120">
        <v>208</v>
      </c>
      <c r="P120">
        <v>24</v>
      </c>
      <c r="Q120">
        <f>SUM(Table2[[#This Row],[ BUYER G]:[BUYER S]])</f>
        <v>24</v>
      </c>
      <c r="R120">
        <v>0</v>
      </c>
      <c r="S120">
        <v>10.833333333333334</v>
      </c>
      <c r="T120">
        <f>SUM(Table2[[#This Row],[SALE G]:[SALE S]])</f>
        <v>10.833333333333334</v>
      </c>
      <c r="U120">
        <v>233</v>
      </c>
      <c r="V120">
        <v>0.6</v>
      </c>
    </row>
    <row r="121" spans="1:22" x14ac:dyDescent="0.25">
      <c r="A121">
        <v>120</v>
      </c>
      <c r="B121" t="s">
        <v>26</v>
      </c>
      <c r="C121" t="s">
        <v>678</v>
      </c>
      <c r="D121" t="s">
        <v>1</v>
      </c>
      <c r="E121" t="s">
        <v>336</v>
      </c>
      <c r="F121" s="138">
        <v>43967</v>
      </c>
      <c r="G121" t="s">
        <v>685</v>
      </c>
      <c r="H121" t="s">
        <v>688</v>
      </c>
      <c r="I121" t="s">
        <v>414</v>
      </c>
      <c r="J121" t="s">
        <v>671</v>
      </c>
      <c r="K121">
        <v>1000</v>
      </c>
      <c r="M121">
        <v>240</v>
      </c>
      <c r="P121">
        <v>31</v>
      </c>
      <c r="Q121">
        <f>SUM(Table2[[#This Row],[ BUYER G]:[BUYER S]])</f>
        <v>31</v>
      </c>
      <c r="R121">
        <v>0</v>
      </c>
      <c r="S121">
        <v>12.416666666666668</v>
      </c>
      <c r="T121">
        <f>SUM(Table2[[#This Row],[SALE G]:[SALE S]])</f>
        <v>12.416666666666668</v>
      </c>
      <c r="U121">
        <v>283</v>
      </c>
      <c r="V121">
        <v>0.6</v>
      </c>
    </row>
    <row r="122" spans="1:22" x14ac:dyDescent="0.25">
      <c r="A122">
        <v>121</v>
      </c>
      <c r="B122" t="s">
        <v>26</v>
      </c>
      <c r="C122" t="s">
        <v>678</v>
      </c>
      <c r="D122" t="s">
        <v>1</v>
      </c>
      <c r="E122" t="s">
        <v>336</v>
      </c>
      <c r="F122" s="138">
        <v>43967</v>
      </c>
      <c r="G122" t="s">
        <v>685</v>
      </c>
      <c r="H122" t="s">
        <v>688</v>
      </c>
      <c r="I122" t="s">
        <v>412</v>
      </c>
      <c r="J122" t="s">
        <v>671</v>
      </c>
      <c r="K122">
        <v>1000</v>
      </c>
      <c r="M122">
        <v>240</v>
      </c>
      <c r="Q122">
        <f>SUM(Table2[[#This Row],[ BUYER G]:[BUYER S]])</f>
        <v>0</v>
      </c>
      <c r="R122">
        <v>0</v>
      </c>
      <c r="S122">
        <v>0</v>
      </c>
      <c r="T122">
        <f>SUM(Table2[[#This Row],[SALE G]:[SALE S]])</f>
        <v>0</v>
      </c>
      <c r="U122">
        <v>257</v>
      </c>
      <c r="V122">
        <v>0.6</v>
      </c>
    </row>
    <row r="123" spans="1:22" x14ac:dyDescent="0.25">
      <c r="A123">
        <v>122</v>
      </c>
      <c r="B123" t="s">
        <v>26</v>
      </c>
      <c r="C123" t="s">
        <v>678</v>
      </c>
      <c r="D123" t="s">
        <v>1</v>
      </c>
      <c r="E123" t="s">
        <v>336</v>
      </c>
      <c r="F123" s="138">
        <v>43967</v>
      </c>
      <c r="G123" t="s">
        <v>685</v>
      </c>
      <c r="H123" t="s">
        <v>688</v>
      </c>
      <c r="I123" t="s">
        <v>418</v>
      </c>
      <c r="J123" t="s">
        <v>671</v>
      </c>
      <c r="K123">
        <v>1000</v>
      </c>
      <c r="M123">
        <v>240</v>
      </c>
      <c r="P123">
        <v>32</v>
      </c>
      <c r="Q123">
        <f>SUM(Table2[[#This Row],[ BUYER G]:[BUYER S]])</f>
        <v>32</v>
      </c>
      <c r="R123">
        <v>0</v>
      </c>
      <c r="S123">
        <v>10.625</v>
      </c>
      <c r="T123">
        <f>SUM(Table2[[#This Row],[SALE G]:[SALE S]])</f>
        <v>10.625</v>
      </c>
      <c r="U123">
        <v>266</v>
      </c>
      <c r="V123">
        <v>0.6</v>
      </c>
    </row>
    <row r="124" spans="1:22" x14ac:dyDescent="0.25">
      <c r="A124">
        <v>123</v>
      </c>
      <c r="B124" t="s">
        <v>26</v>
      </c>
      <c r="C124" t="s">
        <v>680</v>
      </c>
      <c r="D124" t="s">
        <v>1</v>
      </c>
      <c r="E124" t="s">
        <v>336</v>
      </c>
      <c r="F124" s="138">
        <v>43967</v>
      </c>
      <c r="G124" t="s">
        <v>670</v>
      </c>
      <c r="H124" t="s">
        <v>681</v>
      </c>
      <c r="I124" t="s">
        <v>369</v>
      </c>
      <c r="J124" t="s">
        <v>671</v>
      </c>
      <c r="K124">
        <v>1200</v>
      </c>
      <c r="M124">
        <v>288</v>
      </c>
      <c r="P124">
        <v>52</v>
      </c>
      <c r="Q124">
        <f>SUM(Table2[[#This Row],[ BUYER G]:[BUYER S]])</f>
        <v>52</v>
      </c>
      <c r="R124">
        <v>0</v>
      </c>
      <c r="S124">
        <v>40.928571428571431</v>
      </c>
      <c r="T124">
        <f>SUM(Table2[[#This Row],[SALE G]:[SALE S]])</f>
        <v>40.928571428571431</v>
      </c>
      <c r="U124">
        <v>450</v>
      </c>
      <c r="V124">
        <v>0.65</v>
      </c>
    </row>
    <row r="125" spans="1:22" x14ac:dyDescent="0.25">
      <c r="A125">
        <v>124</v>
      </c>
      <c r="B125" t="s">
        <v>26</v>
      </c>
      <c r="C125" t="s">
        <v>680</v>
      </c>
      <c r="D125" t="s">
        <v>1</v>
      </c>
      <c r="E125" t="s">
        <v>336</v>
      </c>
      <c r="F125" s="138">
        <v>43967</v>
      </c>
      <c r="G125" t="s">
        <v>670</v>
      </c>
      <c r="H125" t="s">
        <v>681</v>
      </c>
      <c r="I125" t="s">
        <v>384</v>
      </c>
      <c r="J125" t="s">
        <v>671</v>
      </c>
      <c r="K125">
        <v>1200</v>
      </c>
      <c r="M125">
        <v>288</v>
      </c>
      <c r="P125">
        <v>35</v>
      </c>
      <c r="Q125">
        <f>SUM(Table2[[#This Row],[ BUYER G]:[BUYER S]])</f>
        <v>35</v>
      </c>
      <c r="R125">
        <v>0</v>
      </c>
      <c r="S125">
        <v>30.035714285714285</v>
      </c>
      <c r="T125">
        <f>SUM(Table2[[#This Row],[SALE G]:[SALE S]])</f>
        <v>30.035714285714285</v>
      </c>
      <c r="U125">
        <v>378</v>
      </c>
      <c r="V125">
        <v>0.6</v>
      </c>
    </row>
    <row r="126" spans="1:22" x14ac:dyDescent="0.25">
      <c r="A126">
        <v>125</v>
      </c>
      <c r="B126" t="s">
        <v>26</v>
      </c>
      <c r="C126" t="s">
        <v>680</v>
      </c>
      <c r="D126" t="s">
        <v>1</v>
      </c>
      <c r="E126" t="s">
        <v>336</v>
      </c>
      <c r="F126" s="138">
        <v>43967</v>
      </c>
      <c r="G126" t="s">
        <v>670</v>
      </c>
      <c r="H126" t="s">
        <v>681</v>
      </c>
      <c r="I126" t="s">
        <v>386</v>
      </c>
      <c r="J126" t="s">
        <v>671</v>
      </c>
      <c r="K126">
        <v>1200</v>
      </c>
      <c r="M126">
        <v>224</v>
      </c>
      <c r="P126">
        <v>49</v>
      </c>
      <c r="Q126">
        <f>SUM(Table2[[#This Row],[ BUYER G]:[BUYER S]])</f>
        <v>49</v>
      </c>
      <c r="R126">
        <v>0</v>
      </c>
      <c r="S126">
        <v>43.285714285714285</v>
      </c>
      <c r="T126">
        <f>SUM(Table2[[#This Row],[SALE G]:[SALE S]])</f>
        <v>43.285714285714285</v>
      </c>
      <c r="U126">
        <v>325</v>
      </c>
      <c r="V126">
        <v>0.6</v>
      </c>
    </row>
    <row r="127" spans="1:22" x14ac:dyDescent="0.25">
      <c r="A127">
        <v>126</v>
      </c>
      <c r="B127" t="s">
        <v>26</v>
      </c>
      <c r="C127" t="s">
        <v>680</v>
      </c>
      <c r="D127" t="s">
        <v>1</v>
      </c>
      <c r="E127" t="s">
        <v>336</v>
      </c>
      <c r="F127" s="138">
        <v>43967</v>
      </c>
      <c r="G127" t="s">
        <v>670</v>
      </c>
      <c r="H127" t="s">
        <v>689</v>
      </c>
      <c r="I127" t="s">
        <v>307</v>
      </c>
      <c r="J127" t="s">
        <v>671</v>
      </c>
      <c r="K127">
        <v>1200</v>
      </c>
      <c r="M127">
        <v>350</v>
      </c>
      <c r="P127">
        <v>31</v>
      </c>
      <c r="Q127">
        <f>SUM(Table2[[#This Row],[ BUYER G]:[BUYER S]])</f>
        <v>31</v>
      </c>
      <c r="R127">
        <v>0</v>
      </c>
      <c r="S127">
        <v>35.571428571428569</v>
      </c>
      <c r="T127">
        <f>SUM(Table2[[#This Row],[SALE G]:[SALE S]])</f>
        <v>35.571428571428569</v>
      </c>
      <c r="U127">
        <v>450</v>
      </c>
      <c r="V127">
        <v>0.65</v>
      </c>
    </row>
    <row r="128" spans="1:22" x14ac:dyDescent="0.25">
      <c r="A128">
        <v>127</v>
      </c>
      <c r="B128" t="s">
        <v>26</v>
      </c>
      <c r="C128" t="s">
        <v>680</v>
      </c>
      <c r="D128" t="s">
        <v>1</v>
      </c>
      <c r="E128" t="s">
        <v>336</v>
      </c>
      <c r="F128" s="138">
        <v>43967</v>
      </c>
      <c r="G128" t="s">
        <v>670</v>
      </c>
      <c r="H128" t="s">
        <v>690</v>
      </c>
      <c r="I128" t="s">
        <v>388</v>
      </c>
      <c r="J128" t="s">
        <v>671</v>
      </c>
      <c r="K128">
        <v>1200</v>
      </c>
      <c r="M128">
        <v>252</v>
      </c>
      <c r="P128">
        <v>39</v>
      </c>
      <c r="Q128">
        <f>SUM(Table2[[#This Row],[ BUYER G]:[BUYER S]])</f>
        <v>39</v>
      </c>
      <c r="R128">
        <v>0</v>
      </c>
      <c r="S128">
        <v>36.178571428571431</v>
      </c>
      <c r="T128">
        <f>SUM(Table2[[#This Row],[SALE G]:[SALE S]])</f>
        <v>36.178571428571431</v>
      </c>
      <c r="U128">
        <v>345</v>
      </c>
      <c r="V128">
        <v>0.6</v>
      </c>
    </row>
    <row r="129" spans="1:22" x14ac:dyDescent="0.25">
      <c r="A129">
        <v>128</v>
      </c>
      <c r="B129" t="s">
        <v>26</v>
      </c>
      <c r="C129" t="s">
        <v>680</v>
      </c>
      <c r="D129" t="s">
        <v>1</v>
      </c>
      <c r="E129" t="s">
        <v>336</v>
      </c>
      <c r="F129" s="138">
        <v>43967</v>
      </c>
      <c r="G129" t="s">
        <v>670</v>
      </c>
      <c r="H129" t="s">
        <v>691</v>
      </c>
      <c r="I129" t="s">
        <v>390</v>
      </c>
      <c r="J129" t="s">
        <v>671</v>
      </c>
      <c r="K129">
        <v>1200</v>
      </c>
      <c r="M129">
        <v>416</v>
      </c>
      <c r="P129">
        <v>22</v>
      </c>
      <c r="Q129">
        <f>SUM(Table2[[#This Row],[ BUYER G]:[BUYER S]])</f>
        <v>22</v>
      </c>
      <c r="R129">
        <v>0</v>
      </c>
      <c r="S129">
        <v>30</v>
      </c>
      <c r="T129">
        <f>SUM(Table2[[#This Row],[SALE G]:[SALE S]])</f>
        <v>30</v>
      </c>
      <c r="U129">
        <v>510</v>
      </c>
      <c r="V129">
        <v>0.6</v>
      </c>
    </row>
    <row r="130" spans="1:22" x14ac:dyDescent="0.25">
      <c r="A130">
        <v>129</v>
      </c>
      <c r="B130" t="s">
        <v>26</v>
      </c>
      <c r="C130" t="s">
        <v>680</v>
      </c>
      <c r="D130" t="s">
        <v>1</v>
      </c>
      <c r="E130" t="s">
        <v>336</v>
      </c>
      <c r="F130" s="138">
        <v>43967</v>
      </c>
      <c r="G130" t="s">
        <v>670</v>
      </c>
      <c r="H130" t="s">
        <v>692</v>
      </c>
      <c r="I130" t="s">
        <v>383</v>
      </c>
      <c r="J130" t="s">
        <v>671</v>
      </c>
      <c r="K130">
        <v>1200</v>
      </c>
      <c r="M130">
        <v>336</v>
      </c>
      <c r="P130">
        <v>22</v>
      </c>
      <c r="Q130">
        <f>SUM(Table2[[#This Row],[ BUYER G]:[BUYER S]])</f>
        <v>22</v>
      </c>
      <c r="R130">
        <v>0</v>
      </c>
      <c r="S130">
        <v>47.642857142857146</v>
      </c>
      <c r="T130">
        <f>SUM(Table2[[#This Row],[SALE G]:[SALE S]])</f>
        <v>47.642857142857146</v>
      </c>
      <c r="U130">
        <v>432</v>
      </c>
      <c r="V130">
        <v>0.6</v>
      </c>
    </row>
    <row r="131" spans="1:22" x14ac:dyDescent="0.25">
      <c r="A131">
        <v>130</v>
      </c>
      <c r="B131" t="s">
        <v>26</v>
      </c>
      <c r="C131" t="s">
        <v>680</v>
      </c>
      <c r="D131" t="s">
        <v>1</v>
      </c>
      <c r="E131" t="s">
        <v>336</v>
      </c>
      <c r="F131" s="138">
        <v>43967</v>
      </c>
      <c r="G131" t="s">
        <v>670</v>
      </c>
      <c r="H131" t="s">
        <v>693</v>
      </c>
      <c r="I131" t="s">
        <v>385</v>
      </c>
      <c r="J131" t="s">
        <v>671</v>
      </c>
      <c r="K131">
        <v>1200</v>
      </c>
      <c r="M131">
        <v>370</v>
      </c>
      <c r="P131">
        <v>28</v>
      </c>
      <c r="Q131">
        <f>SUM(Table2[[#This Row],[ BUYER G]:[BUYER S]])</f>
        <v>28</v>
      </c>
      <c r="R131">
        <v>0</v>
      </c>
      <c r="S131">
        <v>26.285714285714285</v>
      </c>
      <c r="T131">
        <f>SUM(Table2[[#This Row],[SALE G]:[SALE S]])</f>
        <v>26.285714285714285</v>
      </c>
      <c r="U131">
        <v>450</v>
      </c>
      <c r="V131">
        <v>0.6</v>
      </c>
    </row>
    <row r="132" spans="1:22" x14ac:dyDescent="0.25">
      <c r="A132">
        <v>131</v>
      </c>
      <c r="B132" t="s">
        <v>26</v>
      </c>
      <c r="C132" t="s">
        <v>680</v>
      </c>
      <c r="D132" t="s">
        <v>1</v>
      </c>
      <c r="E132" t="s">
        <v>336</v>
      </c>
      <c r="F132" s="138">
        <v>43967</v>
      </c>
      <c r="G132" t="s">
        <v>670</v>
      </c>
      <c r="H132" t="s">
        <v>694</v>
      </c>
      <c r="I132" t="s">
        <v>381</v>
      </c>
      <c r="J132" t="s">
        <v>671</v>
      </c>
      <c r="K132">
        <v>1200</v>
      </c>
      <c r="M132">
        <v>396</v>
      </c>
      <c r="P132">
        <v>26</v>
      </c>
      <c r="Q132">
        <f>SUM(Table2[[#This Row],[ BUYER G]:[BUYER S]])</f>
        <v>26</v>
      </c>
      <c r="R132">
        <v>0</v>
      </c>
      <c r="S132">
        <v>28.392857142857142</v>
      </c>
      <c r="T132">
        <f>SUM(Table2[[#This Row],[SALE G]:[SALE S]])</f>
        <v>28.392857142857142</v>
      </c>
      <c r="U132">
        <v>532</v>
      </c>
      <c r="V132">
        <v>0.6</v>
      </c>
    </row>
    <row r="133" spans="1:22" x14ac:dyDescent="0.25">
      <c r="A133">
        <v>132</v>
      </c>
      <c r="B133" t="s">
        <v>26</v>
      </c>
      <c r="C133" t="s">
        <v>680</v>
      </c>
      <c r="D133" t="s">
        <v>1</v>
      </c>
      <c r="E133" t="s">
        <v>336</v>
      </c>
      <c r="F133" s="138">
        <v>43967</v>
      </c>
      <c r="G133" t="s">
        <v>670</v>
      </c>
      <c r="H133" t="s">
        <v>695</v>
      </c>
      <c r="I133" t="s">
        <v>387</v>
      </c>
      <c r="J133" t="s">
        <v>671</v>
      </c>
      <c r="K133">
        <v>1200</v>
      </c>
      <c r="M133">
        <v>390</v>
      </c>
      <c r="P133">
        <v>28</v>
      </c>
      <c r="Q133">
        <f>SUM(Table2[[#This Row],[ BUYER G]:[BUYER S]])</f>
        <v>28</v>
      </c>
      <c r="R133">
        <v>0</v>
      </c>
      <c r="S133">
        <v>30.25</v>
      </c>
      <c r="T133">
        <f>SUM(Table2[[#This Row],[SALE G]:[SALE S]])</f>
        <v>30.25</v>
      </c>
      <c r="U133">
        <v>456</v>
      </c>
      <c r="V133">
        <v>0.6</v>
      </c>
    </row>
    <row r="134" spans="1:22" x14ac:dyDescent="0.25">
      <c r="A134">
        <v>133</v>
      </c>
      <c r="B134" t="s">
        <v>26</v>
      </c>
      <c r="C134" t="s">
        <v>680</v>
      </c>
      <c r="D134" t="s">
        <v>1</v>
      </c>
      <c r="E134" t="s">
        <v>336</v>
      </c>
      <c r="F134" s="138">
        <v>43967</v>
      </c>
      <c r="G134" t="s">
        <v>670</v>
      </c>
      <c r="H134" t="s">
        <v>696</v>
      </c>
      <c r="I134" t="s">
        <v>389</v>
      </c>
      <c r="J134" t="s">
        <v>671</v>
      </c>
      <c r="K134">
        <v>1200</v>
      </c>
      <c r="M134">
        <v>416</v>
      </c>
      <c r="P134">
        <v>29</v>
      </c>
      <c r="Q134">
        <f>SUM(Table2[[#This Row],[ BUYER G]:[BUYER S]])</f>
        <v>29</v>
      </c>
      <c r="R134">
        <v>0</v>
      </c>
      <c r="S134">
        <v>23.321428571428573</v>
      </c>
      <c r="T134">
        <f>SUM(Table2[[#This Row],[SALE G]:[SALE S]])</f>
        <v>23.321428571428573</v>
      </c>
      <c r="U134">
        <v>521</v>
      </c>
      <c r="V134">
        <v>0.6</v>
      </c>
    </row>
    <row r="135" spans="1:22" x14ac:dyDescent="0.25">
      <c r="A135">
        <v>134</v>
      </c>
      <c r="B135" t="s">
        <v>26</v>
      </c>
      <c r="C135" t="s">
        <v>680</v>
      </c>
      <c r="D135" t="s">
        <v>1</v>
      </c>
      <c r="E135" t="s">
        <v>336</v>
      </c>
      <c r="F135" s="138">
        <v>43967</v>
      </c>
      <c r="G135" t="s">
        <v>682</v>
      </c>
      <c r="H135" t="s">
        <v>681</v>
      </c>
      <c r="I135" t="s">
        <v>397</v>
      </c>
      <c r="J135" t="s">
        <v>671</v>
      </c>
      <c r="K135">
        <v>1000</v>
      </c>
      <c r="M135">
        <v>292</v>
      </c>
      <c r="P135">
        <v>35</v>
      </c>
      <c r="Q135">
        <f>SUM(Table2[[#This Row],[ BUYER G]:[BUYER S]])</f>
        <v>35</v>
      </c>
      <c r="R135">
        <v>0</v>
      </c>
      <c r="S135">
        <v>25.071428571428573</v>
      </c>
      <c r="T135">
        <f>SUM(Table2[[#This Row],[SALE G]:[SALE S]])</f>
        <v>25.071428571428573</v>
      </c>
      <c r="U135">
        <v>332</v>
      </c>
      <c r="V135">
        <v>0.6</v>
      </c>
    </row>
    <row r="136" spans="1:22" x14ac:dyDescent="0.25">
      <c r="A136">
        <v>135</v>
      </c>
      <c r="B136" t="s">
        <v>26</v>
      </c>
      <c r="C136" t="s">
        <v>680</v>
      </c>
      <c r="D136" t="s">
        <v>1</v>
      </c>
      <c r="E136" t="s">
        <v>336</v>
      </c>
      <c r="F136" s="138">
        <v>43967</v>
      </c>
      <c r="G136" t="s">
        <v>684</v>
      </c>
      <c r="H136" t="s">
        <v>681</v>
      </c>
      <c r="I136" t="s">
        <v>403</v>
      </c>
      <c r="J136" t="s">
        <v>669</v>
      </c>
      <c r="K136">
        <v>1250</v>
      </c>
      <c r="M136">
        <v>320</v>
      </c>
      <c r="P136">
        <v>44</v>
      </c>
      <c r="Q136">
        <f>SUM(Table2[[#This Row],[ BUYER G]:[BUYER S]])</f>
        <v>44</v>
      </c>
      <c r="R136">
        <v>0</v>
      </c>
      <c r="S136">
        <v>36.5</v>
      </c>
      <c r="T136">
        <f>SUM(Table2[[#This Row],[SALE G]:[SALE S]])</f>
        <v>36.5</v>
      </c>
      <c r="U136">
        <v>364</v>
      </c>
      <c r="V136">
        <v>0.7</v>
      </c>
    </row>
    <row r="137" spans="1:22" x14ac:dyDescent="0.25">
      <c r="A137">
        <v>136</v>
      </c>
      <c r="B137" t="s">
        <v>26</v>
      </c>
      <c r="C137" t="s">
        <v>680</v>
      </c>
      <c r="D137" t="s">
        <v>1</v>
      </c>
      <c r="E137" t="s">
        <v>336</v>
      </c>
      <c r="F137" s="138">
        <v>43967</v>
      </c>
      <c r="G137" t="s">
        <v>684</v>
      </c>
      <c r="H137" t="s">
        <v>681</v>
      </c>
      <c r="I137" t="s">
        <v>398</v>
      </c>
      <c r="J137" t="s">
        <v>669</v>
      </c>
      <c r="K137">
        <v>1250</v>
      </c>
      <c r="M137">
        <v>240</v>
      </c>
      <c r="O137">
        <v>2</v>
      </c>
      <c r="P137">
        <v>42</v>
      </c>
      <c r="Q137">
        <f>SUM(Table2[[#This Row],[ BUYER G]:[BUYER S]])</f>
        <v>44</v>
      </c>
      <c r="R137">
        <v>1</v>
      </c>
      <c r="S137">
        <v>43.571428571428569</v>
      </c>
      <c r="T137">
        <f>SUM(Table2[[#This Row],[SALE G]:[SALE S]])</f>
        <v>44.571428571428569</v>
      </c>
      <c r="U137">
        <v>276</v>
      </c>
      <c r="V137">
        <v>0.65</v>
      </c>
    </row>
    <row r="138" spans="1:22" x14ac:dyDescent="0.25">
      <c r="A138">
        <v>137</v>
      </c>
      <c r="B138" t="s">
        <v>26</v>
      </c>
      <c r="C138" t="s">
        <v>680</v>
      </c>
      <c r="D138" t="s">
        <v>1</v>
      </c>
      <c r="E138" t="s">
        <v>336</v>
      </c>
      <c r="F138" s="138">
        <v>43967</v>
      </c>
      <c r="G138" t="s">
        <v>684</v>
      </c>
      <c r="H138" t="s">
        <v>681</v>
      </c>
      <c r="I138" t="s">
        <v>399</v>
      </c>
      <c r="J138" t="s">
        <v>669</v>
      </c>
      <c r="K138">
        <v>1250</v>
      </c>
      <c r="M138">
        <v>282</v>
      </c>
      <c r="P138">
        <v>56</v>
      </c>
      <c r="Q138">
        <f>SUM(Table2[[#This Row],[ BUYER G]:[BUYER S]])</f>
        <v>56</v>
      </c>
      <c r="R138">
        <v>0</v>
      </c>
      <c r="S138">
        <v>49.535714285714285</v>
      </c>
      <c r="T138">
        <f>SUM(Table2[[#This Row],[SALE G]:[SALE S]])</f>
        <v>49.535714285714285</v>
      </c>
      <c r="U138">
        <v>319</v>
      </c>
      <c r="V138">
        <v>0.6</v>
      </c>
    </row>
    <row r="139" spans="1:22" x14ac:dyDescent="0.25">
      <c r="A139">
        <v>138</v>
      </c>
      <c r="B139" t="s">
        <v>26</v>
      </c>
      <c r="C139" t="s">
        <v>680</v>
      </c>
      <c r="D139" t="s">
        <v>1</v>
      </c>
      <c r="E139" t="s">
        <v>336</v>
      </c>
      <c r="F139" s="138">
        <v>43967</v>
      </c>
      <c r="G139" t="s">
        <v>684</v>
      </c>
      <c r="H139" t="s">
        <v>689</v>
      </c>
      <c r="I139" t="s">
        <v>400</v>
      </c>
      <c r="J139" t="s">
        <v>669</v>
      </c>
      <c r="K139">
        <v>1250</v>
      </c>
      <c r="M139">
        <v>389</v>
      </c>
      <c r="P139">
        <v>39</v>
      </c>
      <c r="Q139">
        <f>SUM(Table2[[#This Row],[ BUYER G]:[BUYER S]])</f>
        <v>39</v>
      </c>
      <c r="R139">
        <v>0</v>
      </c>
      <c r="S139">
        <v>36.285714285714285</v>
      </c>
      <c r="T139">
        <f>SUM(Table2[[#This Row],[SALE G]:[SALE S]])</f>
        <v>36.285714285714285</v>
      </c>
      <c r="U139">
        <v>421</v>
      </c>
      <c r="V139">
        <v>0.6</v>
      </c>
    </row>
    <row r="140" spans="1:22" x14ac:dyDescent="0.25">
      <c r="A140">
        <v>139</v>
      </c>
      <c r="B140" t="s">
        <v>26</v>
      </c>
      <c r="C140" t="s">
        <v>680</v>
      </c>
      <c r="D140" t="s">
        <v>1</v>
      </c>
      <c r="E140" t="s">
        <v>336</v>
      </c>
      <c r="F140" s="138">
        <v>43967</v>
      </c>
      <c r="G140" t="s">
        <v>685</v>
      </c>
      <c r="H140" t="s">
        <v>681</v>
      </c>
      <c r="I140" t="s">
        <v>258</v>
      </c>
      <c r="J140" t="s">
        <v>671</v>
      </c>
      <c r="K140">
        <v>1000</v>
      </c>
      <c r="M140">
        <v>240</v>
      </c>
      <c r="P140">
        <v>20</v>
      </c>
      <c r="Q140">
        <f>SUM(Table2[[#This Row],[ BUYER G]:[BUYER S]])</f>
        <v>20</v>
      </c>
      <c r="R140">
        <v>0</v>
      </c>
      <c r="S140">
        <v>23.75</v>
      </c>
      <c r="T140">
        <f>SUM(Table2[[#This Row],[SALE G]:[SALE S]])</f>
        <v>23.75</v>
      </c>
      <c r="U140">
        <v>286</v>
      </c>
      <c r="V140">
        <v>0.6</v>
      </c>
    </row>
    <row r="141" spans="1:22" x14ac:dyDescent="0.25">
      <c r="A141">
        <v>140</v>
      </c>
      <c r="B141" t="s">
        <v>26</v>
      </c>
      <c r="C141" t="s">
        <v>680</v>
      </c>
      <c r="D141" t="s">
        <v>1</v>
      </c>
      <c r="E141" t="s">
        <v>336</v>
      </c>
      <c r="F141" s="138">
        <v>43967</v>
      </c>
      <c r="G141" t="s">
        <v>685</v>
      </c>
      <c r="H141" t="s">
        <v>681</v>
      </c>
      <c r="I141" t="s">
        <v>264</v>
      </c>
      <c r="J141" t="s">
        <v>671</v>
      </c>
      <c r="K141">
        <v>1000</v>
      </c>
      <c r="M141">
        <v>256</v>
      </c>
      <c r="P141">
        <v>45</v>
      </c>
      <c r="Q141">
        <f>SUM(Table2[[#This Row],[ BUYER G]:[BUYER S]])</f>
        <v>45</v>
      </c>
      <c r="R141">
        <v>0</v>
      </c>
      <c r="S141">
        <v>35.178571428571431</v>
      </c>
      <c r="T141">
        <f>SUM(Table2[[#This Row],[SALE G]:[SALE S]])</f>
        <v>35.178571428571431</v>
      </c>
      <c r="U141">
        <v>299</v>
      </c>
      <c r="V141">
        <v>0.6</v>
      </c>
    </row>
    <row r="142" spans="1:22" x14ac:dyDescent="0.25">
      <c r="A142">
        <v>141</v>
      </c>
      <c r="B142" t="s">
        <v>26</v>
      </c>
      <c r="C142" t="s">
        <v>680</v>
      </c>
      <c r="D142" t="s">
        <v>1</v>
      </c>
      <c r="E142" t="s">
        <v>336</v>
      </c>
      <c r="F142" s="138">
        <v>43967</v>
      </c>
      <c r="G142" t="s">
        <v>685</v>
      </c>
      <c r="H142" t="s">
        <v>681</v>
      </c>
      <c r="I142" t="s">
        <v>413</v>
      </c>
      <c r="J142" t="s">
        <v>671</v>
      </c>
      <c r="K142">
        <v>1000</v>
      </c>
      <c r="M142">
        <v>288</v>
      </c>
      <c r="P142">
        <v>42</v>
      </c>
      <c r="Q142">
        <f>SUM(Table2[[#This Row],[ BUYER G]:[BUYER S]])</f>
        <v>42</v>
      </c>
      <c r="R142">
        <v>0</v>
      </c>
      <c r="S142">
        <v>39.125</v>
      </c>
      <c r="T142">
        <f>SUM(Table2[[#This Row],[SALE G]:[SALE S]])</f>
        <v>39.125</v>
      </c>
      <c r="U142">
        <v>312</v>
      </c>
      <c r="V142">
        <v>0.7</v>
      </c>
    </row>
    <row r="143" spans="1:22" x14ac:dyDescent="0.25">
      <c r="A143">
        <v>142</v>
      </c>
      <c r="B143" t="s">
        <v>26</v>
      </c>
      <c r="C143" t="s">
        <v>680</v>
      </c>
      <c r="D143" t="s">
        <v>1</v>
      </c>
      <c r="E143" t="s">
        <v>336</v>
      </c>
      <c r="F143" s="138">
        <v>43967</v>
      </c>
      <c r="G143" t="s">
        <v>685</v>
      </c>
      <c r="H143" t="s">
        <v>681</v>
      </c>
      <c r="I143" t="s">
        <v>404</v>
      </c>
      <c r="J143" t="s">
        <v>671</v>
      </c>
      <c r="K143">
        <v>1000</v>
      </c>
      <c r="M143">
        <v>244</v>
      </c>
      <c r="P143">
        <v>33</v>
      </c>
      <c r="Q143">
        <f>SUM(Table2[[#This Row],[ BUYER G]:[BUYER S]])</f>
        <v>33</v>
      </c>
      <c r="R143">
        <v>0</v>
      </c>
      <c r="S143">
        <v>38.571428571428569</v>
      </c>
      <c r="T143">
        <f>SUM(Table2[[#This Row],[SALE G]:[SALE S]])</f>
        <v>38.571428571428569</v>
      </c>
      <c r="U143">
        <v>272</v>
      </c>
      <c r="V143">
        <v>0.7</v>
      </c>
    </row>
    <row r="144" spans="1:22" x14ac:dyDescent="0.25">
      <c r="A144">
        <v>143</v>
      </c>
      <c r="B144" t="s">
        <v>26</v>
      </c>
      <c r="C144" t="s">
        <v>680</v>
      </c>
      <c r="D144" t="s">
        <v>1</v>
      </c>
      <c r="E144" t="s">
        <v>336</v>
      </c>
      <c r="F144" s="138">
        <v>43967</v>
      </c>
      <c r="G144" t="s">
        <v>685</v>
      </c>
      <c r="H144" t="s">
        <v>681</v>
      </c>
      <c r="I144" t="s">
        <v>252</v>
      </c>
      <c r="J144" t="s">
        <v>671</v>
      </c>
      <c r="K144">
        <v>1000</v>
      </c>
      <c r="M144">
        <v>320</v>
      </c>
      <c r="P144">
        <v>50</v>
      </c>
      <c r="Q144">
        <f>SUM(Table2[[#This Row],[ BUYER G]:[BUYER S]])</f>
        <v>50</v>
      </c>
      <c r="R144">
        <v>0</v>
      </c>
      <c r="S144">
        <v>45.642857142857146</v>
      </c>
      <c r="T144">
        <f>SUM(Table2[[#This Row],[SALE G]:[SALE S]])</f>
        <v>45.642857142857146</v>
      </c>
      <c r="U144">
        <v>387</v>
      </c>
      <c r="V144">
        <v>0.7</v>
      </c>
    </row>
    <row r="145" spans="1:22" x14ac:dyDescent="0.25">
      <c r="A145">
        <v>144</v>
      </c>
      <c r="B145" t="s">
        <v>26</v>
      </c>
      <c r="C145" t="s">
        <v>680</v>
      </c>
      <c r="D145" t="s">
        <v>1</v>
      </c>
      <c r="E145" t="s">
        <v>336</v>
      </c>
      <c r="F145" s="138">
        <v>43967</v>
      </c>
      <c r="G145" t="s">
        <v>685</v>
      </c>
      <c r="H145" t="s">
        <v>681</v>
      </c>
      <c r="I145" t="s">
        <v>251</v>
      </c>
      <c r="J145" t="s">
        <v>671</v>
      </c>
      <c r="K145">
        <v>1000</v>
      </c>
      <c r="M145">
        <v>240</v>
      </c>
      <c r="P145">
        <v>67</v>
      </c>
      <c r="Q145">
        <f>SUM(Table2[[#This Row],[ BUYER G]:[BUYER S]])</f>
        <v>67</v>
      </c>
      <c r="R145">
        <v>0</v>
      </c>
      <c r="S145">
        <v>57.321428571428569</v>
      </c>
      <c r="T145">
        <f>SUM(Table2[[#This Row],[SALE G]:[SALE S]])</f>
        <v>57.321428571428569</v>
      </c>
      <c r="U145">
        <v>298</v>
      </c>
      <c r="V145">
        <v>0.7</v>
      </c>
    </row>
    <row r="146" spans="1:22" x14ac:dyDescent="0.25">
      <c r="A146">
        <v>145</v>
      </c>
      <c r="B146" t="s">
        <v>26</v>
      </c>
      <c r="C146" t="s">
        <v>680</v>
      </c>
      <c r="D146" t="s">
        <v>1</v>
      </c>
      <c r="E146" t="s">
        <v>336</v>
      </c>
      <c r="F146" s="138">
        <v>43967</v>
      </c>
      <c r="G146" t="s">
        <v>685</v>
      </c>
      <c r="H146" t="s">
        <v>681</v>
      </c>
      <c r="I146" t="s">
        <v>417</v>
      </c>
      <c r="J146" t="s">
        <v>671</v>
      </c>
      <c r="K146">
        <v>1000</v>
      </c>
      <c r="M146">
        <v>350</v>
      </c>
      <c r="P146">
        <v>55</v>
      </c>
      <c r="Q146">
        <f>SUM(Table2[[#This Row],[ BUYER G]:[BUYER S]])</f>
        <v>55</v>
      </c>
      <c r="R146">
        <v>0</v>
      </c>
      <c r="S146">
        <v>51.857142857142854</v>
      </c>
      <c r="T146">
        <f>SUM(Table2[[#This Row],[SALE G]:[SALE S]])</f>
        <v>51.857142857142854</v>
      </c>
      <c r="U146">
        <v>378</v>
      </c>
      <c r="V146">
        <v>0.7</v>
      </c>
    </row>
    <row r="147" spans="1:22" x14ac:dyDescent="0.25">
      <c r="A147">
        <v>146</v>
      </c>
      <c r="B147" t="s">
        <v>26</v>
      </c>
      <c r="C147" t="s">
        <v>680</v>
      </c>
      <c r="D147" t="s">
        <v>1</v>
      </c>
      <c r="E147" t="s">
        <v>336</v>
      </c>
      <c r="F147" s="138">
        <v>43967</v>
      </c>
      <c r="G147" t="s">
        <v>685</v>
      </c>
      <c r="H147" t="s">
        <v>681</v>
      </c>
      <c r="I147" t="s">
        <v>254</v>
      </c>
      <c r="J147" t="s">
        <v>671</v>
      </c>
      <c r="K147">
        <v>1000</v>
      </c>
      <c r="M147">
        <v>288</v>
      </c>
      <c r="P147">
        <v>33</v>
      </c>
      <c r="Q147">
        <f>SUM(Table2[[#This Row],[ BUYER G]:[BUYER S]])</f>
        <v>33</v>
      </c>
      <c r="R147">
        <v>0</v>
      </c>
      <c r="S147">
        <v>27.642857142857142</v>
      </c>
      <c r="T147">
        <f>SUM(Table2[[#This Row],[SALE G]:[SALE S]])</f>
        <v>27.642857142857142</v>
      </c>
      <c r="U147">
        <v>332</v>
      </c>
      <c r="V147">
        <v>0.6</v>
      </c>
    </row>
    <row r="148" spans="1:22" x14ac:dyDescent="0.25">
      <c r="A148">
        <v>147</v>
      </c>
      <c r="B148" t="s">
        <v>26</v>
      </c>
      <c r="C148" t="s">
        <v>680</v>
      </c>
      <c r="D148" t="s">
        <v>1</v>
      </c>
      <c r="E148" t="s">
        <v>336</v>
      </c>
      <c r="F148" s="138">
        <v>43967</v>
      </c>
      <c r="G148" t="s">
        <v>685</v>
      </c>
      <c r="H148" t="s">
        <v>681</v>
      </c>
      <c r="I148" t="s">
        <v>420</v>
      </c>
      <c r="J148" t="s">
        <v>671</v>
      </c>
      <c r="K148">
        <v>1000</v>
      </c>
      <c r="M148">
        <v>248</v>
      </c>
      <c r="P148">
        <v>27</v>
      </c>
      <c r="Q148">
        <f>SUM(Table2[[#This Row],[ BUYER G]:[BUYER S]])</f>
        <v>27</v>
      </c>
      <c r="R148">
        <v>0</v>
      </c>
      <c r="S148">
        <v>20.892857142857142</v>
      </c>
      <c r="T148">
        <f>SUM(Table2[[#This Row],[SALE G]:[SALE S]])</f>
        <v>20.892857142857142</v>
      </c>
      <c r="U148">
        <v>279</v>
      </c>
      <c r="V148">
        <v>0.6</v>
      </c>
    </row>
    <row r="149" spans="1:22" x14ac:dyDescent="0.25">
      <c r="A149">
        <v>148</v>
      </c>
      <c r="B149" t="s">
        <v>26</v>
      </c>
      <c r="C149" t="s">
        <v>680</v>
      </c>
      <c r="D149" t="s">
        <v>1</v>
      </c>
      <c r="E149" t="s">
        <v>336</v>
      </c>
      <c r="F149" s="138">
        <v>43967</v>
      </c>
      <c r="G149" t="s">
        <v>685</v>
      </c>
      <c r="H149" t="s">
        <v>681</v>
      </c>
      <c r="I149" t="s">
        <v>406</v>
      </c>
      <c r="J149" t="s">
        <v>671</v>
      </c>
      <c r="K149">
        <v>1000</v>
      </c>
      <c r="M149">
        <v>228</v>
      </c>
      <c r="P149">
        <v>28</v>
      </c>
      <c r="Q149">
        <f>SUM(Table2[[#This Row],[ BUYER G]:[BUYER S]])</f>
        <v>28</v>
      </c>
      <c r="R149">
        <v>0</v>
      </c>
      <c r="S149">
        <v>23.678571428571427</v>
      </c>
      <c r="T149">
        <f>SUM(Table2[[#This Row],[SALE G]:[SALE S]])</f>
        <v>23.678571428571427</v>
      </c>
      <c r="U149">
        <v>288</v>
      </c>
      <c r="V149">
        <v>0.6</v>
      </c>
    </row>
    <row r="150" spans="1:22" x14ac:dyDescent="0.25">
      <c r="A150">
        <v>149</v>
      </c>
      <c r="B150" t="s">
        <v>26</v>
      </c>
      <c r="C150" t="s">
        <v>680</v>
      </c>
      <c r="D150" t="s">
        <v>1</v>
      </c>
      <c r="E150" t="s">
        <v>336</v>
      </c>
      <c r="F150" s="138">
        <v>43967</v>
      </c>
      <c r="G150" t="s">
        <v>685</v>
      </c>
      <c r="H150" t="s">
        <v>681</v>
      </c>
      <c r="I150" t="s">
        <v>422</v>
      </c>
      <c r="J150" t="s">
        <v>671</v>
      </c>
      <c r="K150">
        <v>1000</v>
      </c>
      <c r="M150">
        <v>239</v>
      </c>
      <c r="P150">
        <v>22</v>
      </c>
      <c r="Q150">
        <f>SUM(Table2[[#This Row],[ BUYER G]:[BUYER S]])</f>
        <v>22</v>
      </c>
      <c r="R150">
        <v>0</v>
      </c>
      <c r="S150">
        <v>17.714285714285715</v>
      </c>
      <c r="T150">
        <f>SUM(Table2[[#This Row],[SALE G]:[SALE S]])</f>
        <v>17.714285714285715</v>
      </c>
      <c r="U150">
        <v>267</v>
      </c>
      <c r="V150">
        <v>0.6</v>
      </c>
    </row>
    <row r="151" spans="1:22" x14ac:dyDescent="0.25">
      <c r="A151">
        <v>150</v>
      </c>
      <c r="B151" t="s">
        <v>26</v>
      </c>
      <c r="C151" t="s">
        <v>680</v>
      </c>
      <c r="D151" t="s">
        <v>1</v>
      </c>
      <c r="E151" t="s">
        <v>336</v>
      </c>
      <c r="F151" s="138">
        <v>43967</v>
      </c>
      <c r="G151" t="s">
        <v>685</v>
      </c>
      <c r="H151" t="s">
        <v>681</v>
      </c>
      <c r="I151" t="s">
        <v>424</v>
      </c>
      <c r="J151" t="s">
        <v>671</v>
      </c>
      <c r="K151">
        <v>1000</v>
      </c>
      <c r="M151">
        <v>240</v>
      </c>
      <c r="P151">
        <v>36</v>
      </c>
      <c r="Q151">
        <f>SUM(Table2[[#This Row],[ BUYER G]:[BUYER S]])</f>
        <v>36</v>
      </c>
      <c r="R151">
        <v>0</v>
      </c>
      <c r="S151">
        <v>26.785714285714285</v>
      </c>
      <c r="T151">
        <f>SUM(Table2[[#This Row],[SALE G]:[SALE S]])</f>
        <v>26.785714285714285</v>
      </c>
      <c r="U151">
        <v>290</v>
      </c>
      <c r="V151">
        <v>0.6</v>
      </c>
    </row>
    <row r="152" spans="1:22" x14ac:dyDescent="0.25">
      <c r="A152">
        <v>151</v>
      </c>
      <c r="B152" t="s">
        <v>26</v>
      </c>
      <c r="C152" t="s">
        <v>680</v>
      </c>
      <c r="D152" t="s">
        <v>1</v>
      </c>
      <c r="E152" t="s">
        <v>336</v>
      </c>
      <c r="F152" s="138">
        <v>43967</v>
      </c>
      <c r="G152" t="s">
        <v>685</v>
      </c>
      <c r="H152" t="s">
        <v>681</v>
      </c>
      <c r="I152" t="s">
        <v>411</v>
      </c>
      <c r="J152" t="s">
        <v>671</v>
      </c>
      <c r="K152">
        <v>1000</v>
      </c>
      <c r="M152">
        <v>218</v>
      </c>
      <c r="P152">
        <v>28</v>
      </c>
      <c r="Q152">
        <f>SUM(Table2[[#This Row],[ BUYER G]:[BUYER S]])</f>
        <v>28</v>
      </c>
      <c r="R152">
        <v>0</v>
      </c>
      <c r="S152">
        <v>21.571428571428573</v>
      </c>
      <c r="T152">
        <f>SUM(Table2[[#This Row],[SALE G]:[SALE S]])</f>
        <v>21.571428571428573</v>
      </c>
      <c r="U152">
        <v>276</v>
      </c>
      <c r="V152">
        <v>0.6</v>
      </c>
    </row>
    <row r="153" spans="1:22" x14ac:dyDescent="0.25">
      <c r="A153">
        <v>152</v>
      </c>
      <c r="B153" t="s">
        <v>26</v>
      </c>
      <c r="C153" t="s">
        <v>680</v>
      </c>
      <c r="D153" t="s">
        <v>1</v>
      </c>
      <c r="E153" t="s">
        <v>336</v>
      </c>
      <c r="F153" s="138">
        <v>43967</v>
      </c>
      <c r="G153" t="s">
        <v>685</v>
      </c>
      <c r="H153" t="s">
        <v>681</v>
      </c>
      <c r="I153" t="s">
        <v>410</v>
      </c>
      <c r="J153" t="s">
        <v>671</v>
      </c>
      <c r="K153">
        <v>1000</v>
      </c>
      <c r="M153">
        <v>286</v>
      </c>
      <c r="P153">
        <v>27</v>
      </c>
      <c r="Q153">
        <f>SUM(Table2[[#This Row],[ BUYER G]:[BUYER S]])</f>
        <v>27</v>
      </c>
      <c r="R153">
        <v>0</v>
      </c>
      <c r="S153">
        <v>21.642857142857142</v>
      </c>
      <c r="T153">
        <f>SUM(Table2[[#This Row],[SALE G]:[SALE S]])</f>
        <v>21.642857142857142</v>
      </c>
      <c r="U153">
        <v>312</v>
      </c>
      <c r="V153">
        <v>0.6</v>
      </c>
    </row>
    <row r="154" spans="1:22" x14ac:dyDescent="0.25">
      <c r="A154">
        <v>153</v>
      </c>
      <c r="B154" t="s">
        <v>26</v>
      </c>
      <c r="C154" t="s">
        <v>680</v>
      </c>
      <c r="D154" t="s">
        <v>1</v>
      </c>
      <c r="E154" t="s">
        <v>336</v>
      </c>
      <c r="F154" s="138">
        <v>43967</v>
      </c>
      <c r="G154" t="s">
        <v>685</v>
      </c>
      <c r="H154" t="s">
        <v>681</v>
      </c>
      <c r="I154" t="s">
        <v>409</v>
      </c>
      <c r="J154" t="s">
        <v>671</v>
      </c>
      <c r="K154">
        <v>1000</v>
      </c>
      <c r="M154">
        <v>184</v>
      </c>
      <c r="P154">
        <v>23</v>
      </c>
      <c r="Q154">
        <f>SUM(Table2[[#This Row],[ BUYER G]:[BUYER S]])</f>
        <v>23</v>
      </c>
      <c r="R154">
        <v>0</v>
      </c>
      <c r="S154">
        <v>18.464285714285715</v>
      </c>
      <c r="T154">
        <f>SUM(Table2[[#This Row],[SALE G]:[SALE S]])</f>
        <v>18.464285714285715</v>
      </c>
      <c r="U154">
        <v>234</v>
      </c>
      <c r="V154">
        <v>0.6</v>
      </c>
    </row>
    <row r="155" spans="1:22" x14ac:dyDescent="0.25">
      <c r="A155">
        <v>154</v>
      </c>
      <c r="B155" t="s">
        <v>26</v>
      </c>
      <c r="C155" t="s">
        <v>680</v>
      </c>
      <c r="D155" t="s">
        <v>1</v>
      </c>
      <c r="E155" t="s">
        <v>336</v>
      </c>
      <c r="F155" s="138">
        <v>43967</v>
      </c>
      <c r="G155" t="s">
        <v>685</v>
      </c>
      <c r="H155" t="s">
        <v>681</v>
      </c>
      <c r="I155" t="s">
        <v>408</v>
      </c>
      <c r="J155" t="s">
        <v>671</v>
      </c>
      <c r="K155">
        <v>1000</v>
      </c>
      <c r="M155">
        <v>217</v>
      </c>
      <c r="P155">
        <v>35</v>
      </c>
      <c r="Q155">
        <f>SUM(Table2[[#This Row],[ BUYER G]:[BUYER S]])</f>
        <v>35</v>
      </c>
      <c r="R155">
        <v>0</v>
      </c>
      <c r="S155">
        <v>16.607142857142858</v>
      </c>
      <c r="T155">
        <f>SUM(Table2[[#This Row],[SALE G]:[SALE S]])</f>
        <v>16.607142857142858</v>
      </c>
      <c r="U155">
        <v>260</v>
      </c>
      <c r="V155">
        <v>0.6</v>
      </c>
    </row>
    <row r="156" spans="1:22" x14ac:dyDescent="0.25">
      <c r="A156">
        <v>155</v>
      </c>
      <c r="B156" t="s">
        <v>26</v>
      </c>
      <c r="C156" t="s">
        <v>680</v>
      </c>
      <c r="D156" t="s">
        <v>1</v>
      </c>
      <c r="E156" t="s">
        <v>336</v>
      </c>
      <c r="F156" s="138">
        <v>43967</v>
      </c>
      <c r="G156" t="s">
        <v>685</v>
      </c>
      <c r="H156" t="s">
        <v>681</v>
      </c>
      <c r="I156" t="s">
        <v>421</v>
      </c>
      <c r="J156" t="s">
        <v>671</v>
      </c>
      <c r="K156">
        <v>1000</v>
      </c>
      <c r="M156">
        <v>290</v>
      </c>
      <c r="P156">
        <v>25</v>
      </c>
      <c r="Q156">
        <f>SUM(Table2[[#This Row],[ BUYER G]:[BUYER S]])</f>
        <v>25</v>
      </c>
      <c r="R156">
        <v>0</v>
      </c>
      <c r="S156">
        <v>30.464285714285715</v>
      </c>
      <c r="T156">
        <f>SUM(Table2[[#This Row],[SALE G]:[SALE S]])</f>
        <v>30.464285714285715</v>
      </c>
      <c r="U156">
        <v>332</v>
      </c>
      <c r="V156">
        <v>0.6</v>
      </c>
    </row>
    <row r="157" spans="1:22" x14ac:dyDescent="0.25">
      <c r="A157">
        <v>156</v>
      </c>
      <c r="B157" t="s">
        <v>26</v>
      </c>
      <c r="C157" t="s">
        <v>680</v>
      </c>
      <c r="D157" t="s">
        <v>1</v>
      </c>
      <c r="E157" t="s">
        <v>336</v>
      </c>
      <c r="F157" s="138">
        <v>43967</v>
      </c>
      <c r="G157" t="s">
        <v>685</v>
      </c>
      <c r="H157" t="s">
        <v>681</v>
      </c>
      <c r="I157" t="s">
        <v>415</v>
      </c>
      <c r="J157" t="s">
        <v>671</v>
      </c>
      <c r="K157">
        <v>1000</v>
      </c>
      <c r="M157">
        <v>190</v>
      </c>
      <c r="P157">
        <v>20</v>
      </c>
      <c r="Q157">
        <f>SUM(Table2[[#This Row],[ BUYER G]:[BUYER S]])</f>
        <v>20</v>
      </c>
      <c r="R157">
        <v>0</v>
      </c>
      <c r="S157">
        <v>17.392857142857142</v>
      </c>
      <c r="T157">
        <f>SUM(Table2[[#This Row],[SALE G]:[SALE S]])</f>
        <v>17.392857142857142</v>
      </c>
      <c r="U157">
        <v>239</v>
      </c>
      <c r="V157">
        <v>0.6</v>
      </c>
    </row>
    <row r="158" spans="1:22" x14ac:dyDescent="0.25">
      <c r="A158">
        <v>157</v>
      </c>
      <c r="B158" t="s">
        <v>26</v>
      </c>
      <c r="C158" t="s">
        <v>680</v>
      </c>
      <c r="D158" t="s">
        <v>1</v>
      </c>
      <c r="E158" t="s">
        <v>336</v>
      </c>
      <c r="F158" s="138">
        <v>43967</v>
      </c>
      <c r="G158" t="s">
        <v>685</v>
      </c>
      <c r="H158" t="s">
        <v>681</v>
      </c>
      <c r="I158" t="s">
        <v>426</v>
      </c>
      <c r="J158" t="s">
        <v>671</v>
      </c>
      <c r="K158">
        <v>1000</v>
      </c>
      <c r="M158">
        <v>220</v>
      </c>
      <c r="P158">
        <v>18</v>
      </c>
      <c r="Q158">
        <f>SUM(Table2[[#This Row],[ BUYER G]:[BUYER S]])</f>
        <v>18</v>
      </c>
      <c r="R158">
        <v>0</v>
      </c>
      <c r="S158">
        <v>15</v>
      </c>
      <c r="T158">
        <f>SUM(Table2[[#This Row],[SALE G]:[SALE S]])</f>
        <v>15</v>
      </c>
      <c r="U158">
        <v>278</v>
      </c>
      <c r="V158">
        <v>0.6</v>
      </c>
    </row>
    <row r="159" spans="1:22" x14ac:dyDescent="0.25">
      <c r="A159">
        <v>158</v>
      </c>
      <c r="B159" t="s">
        <v>26</v>
      </c>
      <c r="C159" t="s">
        <v>680</v>
      </c>
      <c r="D159" t="s">
        <v>1</v>
      </c>
      <c r="E159" t="s">
        <v>336</v>
      </c>
      <c r="F159" s="138">
        <v>43967</v>
      </c>
      <c r="G159" t="s">
        <v>685</v>
      </c>
      <c r="H159" t="s">
        <v>681</v>
      </c>
      <c r="I159" t="s">
        <v>419</v>
      </c>
      <c r="J159" t="s">
        <v>671</v>
      </c>
      <c r="K159">
        <v>1000</v>
      </c>
      <c r="M159">
        <v>156</v>
      </c>
      <c r="P159">
        <v>21</v>
      </c>
      <c r="Q159">
        <f>SUM(Table2[[#This Row],[ BUYER G]:[BUYER S]])</f>
        <v>21</v>
      </c>
      <c r="R159">
        <v>0</v>
      </c>
      <c r="S159">
        <v>23.107142857142858</v>
      </c>
      <c r="T159">
        <f>SUM(Table2[[#This Row],[SALE G]:[SALE S]])</f>
        <v>23.107142857142858</v>
      </c>
      <c r="U159">
        <v>211</v>
      </c>
      <c r="V159">
        <v>0.6</v>
      </c>
    </row>
    <row r="160" spans="1:22" x14ac:dyDescent="0.25">
      <c r="A160">
        <v>159</v>
      </c>
      <c r="B160" t="s">
        <v>26</v>
      </c>
      <c r="C160" t="s">
        <v>680</v>
      </c>
      <c r="D160" t="s">
        <v>1</v>
      </c>
      <c r="E160" t="s">
        <v>336</v>
      </c>
      <c r="F160" s="138">
        <v>43967</v>
      </c>
      <c r="G160" t="s">
        <v>685</v>
      </c>
      <c r="H160" t="s">
        <v>681</v>
      </c>
      <c r="I160" t="s">
        <v>427</v>
      </c>
      <c r="J160" t="s">
        <v>671</v>
      </c>
      <c r="K160">
        <v>1000</v>
      </c>
      <c r="M160">
        <v>240</v>
      </c>
      <c r="P160">
        <v>22</v>
      </c>
      <c r="Q160">
        <f>SUM(Table2[[#This Row],[ BUYER G]:[BUYER S]])</f>
        <v>22</v>
      </c>
      <c r="R160">
        <v>0</v>
      </c>
      <c r="S160">
        <v>13.428571428571429</v>
      </c>
      <c r="T160">
        <f>SUM(Table2[[#This Row],[SALE G]:[SALE S]])</f>
        <v>13.428571428571429</v>
      </c>
      <c r="U160">
        <v>267</v>
      </c>
      <c r="V160">
        <v>0.6</v>
      </c>
    </row>
    <row r="161" spans="1:22" x14ac:dyDescent="0.25">
      <c r="A161">
        <v>160</v>
      </c>
      <c r="B161" t="s">
        <v>26</v>
      </c>
      <c r="C161" t="s">
        <v>680</v>
      </c>
      <c r="D161" t="s">
        <v>1</v>
      </c>
      <c r="E161" t="s">
        <v>336</v>
      </c>
      <c r="F161" s="138">
        <v>43967</v>
      </c>
      <c r="G161" t="s">
        <v>685</v>
      </c>
      <c r="H161" t="s">
        <v>689</v>
      </c>
      <c r="I161" t="s">
        <v>423</v>
      </c>
      <c r="J161" t="s">
        <v>671</v>
      </c>
      <c r="K161">
        <v>1000</v>
      </c>
      <c r="M161">
        <v>392</v>
      </c>
      <c r="P161">
        <v>35</v>
      </c>
      <c r="Q161">
        <f>SUM(Table2[[#This Row],[ BUYER G]:[BUYER S]])</f>
        <v>35</v>
      </c>
      <c r="R161">
        <v>0</v>
      </c>
      <c r="S161">
        <v>33.428571428571431</v>
      </c>
      <c r="T161">
        <f>SUM(Table2[[#This Row],[SALE G]:[SALE S]])</f>
        <v>33.428571428571431</v>
      </c>
      <c r="U161">
        <v>437</v>
      </c>
      <c r="V161">
        <v>0.65</v>
      </c>
    </row>
    <row r="162" spans="1:22" x14ac:dyDescent="0.25">
      <c r="A162">
        <v>161</v>
      </c>
      <c r="B162" t="s">
        <v>26</v>
      </c>
      <c r="C162" t="s">
        <v>680</v>
      </c>
      <c r="D162" t="s">
        <v>1</v>
      </c>
      <c r="E162" t="s">
        <v>336</v>
      </c>
      <c r="F162" s="138">
        <v>43967</v>
      </c>
      <c r="G162" t="s">
        <v>685</v>
      </c>
      <c r="H162" t="s">
        <v>689</v>
      </c>
      <c r="I162" t="s">
        <v>425</v>
      </c>
      <c r="J162" t="s">
        <v>671</v>
      </c>
      <c r="K162">
        <v>1000</v>
      </c>
      <c r="M162">
        <v>350</v>
      </c>
      <c r="P162">
        <v>38</v>
      </c>
      <c r="Q162">
        <f>SUM(Table2[[#This Row],[ BUYER G]:[BUYER S]])</f>
        <v>38</v>
      </c>
      <c r="R162">
        <v>0</v>
      </c>
      <c r="S162">
        <v>31.25</v>
      </c>
      <c r="T162">
        <f>SUM(Table2[[#This Row],[SALE G]:[SALE S]])</f>
        <v>31.25</v>
      </c>
      <c r="U162">
        <v>390</v>
      </c>
      <c r="V162">
        <v>0.65</v>
      </c>
    </row>
    <row r="163" spans="1:22" x14ac:dyDescent="0.25">
      <c r="A163">
        <v>162</v>
      </c>
      <c r="B163" t="s">
        <v>26</v>
      </c>
      <c r="C163" t="s">
        <v>665</v>
      </c>
      <c r="D163" t="s">
        <v>1</v>
      </c>
      <c r="E163" t="s">
        <v>336</v>
      </c>
      <c r="F163" s="138">
        <v>43968</v>
      </c>
      <c r="G163" t="s">
        <v>666</v>
      </c>
      <c r="H163" t="s">
        <v>668</v>
      </c>
      <c r="I163" t="s">
        <v>129</v>
      </c>
      <c r="J163" t="s">
        <v>669</v>
      </c>
      <c r="K163">
        <v>2700</v>
      </c>
      <c r="M163">
        <v>320</v>
      </c>
      <c r="O163">
        <v>20</v>
      </c>
      <c r="P163">
        <v>159</v>
      </c>
      <c r="Q163">
        <f>SUM(Table2[[#This Row],[ BUYER G]:[BUYER S]])</f>
        <v>179</v>
      </c>
      <c r="R163">
        <v>13.666666666666668</v>
      </c>
      <c r="S163">
        <v>95.083333333333343</v>
      </c>
      <c r="T163">
        <f>SUM(Table2[[#This Row],[SALE G]:[SALE S]])</f>
        <v>108.75000000000001</v>
      </c>
      <c r="U163">
        <v>890</v>
      </c>
      <c r="V163">
        <v>0.8</v>
      </c>
    </row>
    <row r="164" spans="1:22" x14ac:dyDescent="0.25">
      <c r="A164">
        <v>163</v>
      </c>
      <c r="B164" t="s">
        <v>26</v>
      </c>
      <c r="C164" t="s">
        <v>665</v>
      </c>
      <c r="D164" t="s">
        <v>1</v>
      </c>
      <c r="E164" t="s">
        <v>336</v>
      </c>
      <c r="F164" s="138">
        <v>43968</v>
      </c>
      <c r="G164" t="s">
        <v>666</v>
      </c>
      <c r="H164" t="s">
        <v>668</v>
      </c>
      <c r="I164" t="s">
        <v>130</v>
      </c>
      <c r="J164" t="s">
        <v>669</v>
      </c>
      <c r="K164">
        <v>2700</v>
      </c>
      <c r="M164">
        <v>592</v>
      </c>
      <c r="O164">
        <v>49</v>
      </c>
      <c r="P164">
        <v>206</v>
      </c>
      <c r="Q164">
        <f>SUM(Table2[[#This Row],[ BUYER G]:[BUYER S]])</f>
        <v>255</v>
      </c>
      <c r="R164">
        <v>24.5</v>
      </c>
      <c r="S164">
        <v>119.66666666666667</v>
      </c>
      <c r="T164">
        <f>SUM(Table2[[#This Row],[SALE G]:[SALE S]])</f>
        <v>144.16666666666669</v>
      </c>
      <c r="U164">
        <v>1096</v>
      </c>
      <c r="V164">
        <v>0.8</v>
      </c>
    </row>
    <row r="165" spans="1:22" x14ac:dyDescent="0.25">
      <c r="A165">
        <v>164</v>
      </c>
      <c r="B165" t="s">
        <v>26</v>
      </c>
      <c r="C165" t="s">
        <v>665</v>
      </c>
      <c r="D165" t="s">
        <v>1</v>
      </c>
      <c r="E165" t="s">
        <v>336</v>
      </c>
      <c r="F165" s="138">
        <v>43968</v>
      </c>
      <c r="G165" t="s">
        <v>666</v>
      </c>
      <c r="H165" t="s">
        <v>672</v>
      </c>
      <c r="I165" t="s">
        <v>189</v>
      </c>
      <c r="J165" t="s">
        <v>669</v>
      </c>
      <c r="K165">
        <v>2700</v>
      </c>
      <c r="M165">
        <v>656</v>
      </c>
      <c r="P165">
        <v>285</v>
      </c>
      <c r="Q165">
        <f>SUM(Table2[[#This Row],[ BUYER G]:[BUYER S]])</f>
        <v>285</v>
      </c>
      <c r="R165">
        <v>0</v>
      </c>
      <c r="S165">
        <v>210.41666666666666</v>
      </c>
      <c r="T165">
        <f>SUM(Table2[[#This Row],[SALE G]:[SALE S]])</f>
        <v>210.41666666666666</v>
      </c>
      <c r="U165">
        <v>874</v>
      </c>
      <c r="V165">
        <v>0.75</v>
      </c>
    </row>
    <row r="166" spans="1:22" x14ac:dyDescent="0.25">
      <c r="A166">
        <v>165</v>
      </c>
      <c r="B166" t="s">
        <v>26</v>
      </c>
      <c r="C166" t="s">
        <v>665</v>
      </c>
      <c r="D166" t="s">
        <v>1</v>
      </c>
      <c r="E166" t="s">
        <v>336</v>
      </c>
      <c r="F166" s="138">
        <v>43968</v>
      </c>
      <c r="G166" t="s">
        <v>670</v>
      </c>
      <c r="H166" t="s">
        <v>668</v>
      </c>
      <c r="I166" t="s">
        <v>137</v>
      </c>
      <c r="J166" t="s">
        <v>671</v>
      </c>
      <c r="K166">
        <v>1200</v>
      </c>
      <c r="M166">
        <v>432</v>
      </c>
      <c r="P166">
        <v>72</v>
      </c>
      <c r="Q166">
        <f>SUM(Table2[[#This Row],[ BUYER G]:[BUYER S]])</f>
        <v>72</v>
      </c>
      <c r="R166">
        <v>0</v>
      </c>
      <c r="S166">
        <v>63.833333333333336</v>
      </c>
      <c r="T166">
        <f>SUM(Table2[[#This Row],[SALE G]:[SALE S]])</f>
        <v>63.833333333333336</v>
      </c>
      <c r="U166">
        <v>339</v>
      </c>
      <c r="V166">
        <v>0.75</v>
      </c>
    </row>
    <row r="167" spans="1:22" x14ac:dyDescent="0.25">
      <c r="A167">
        <v>166</v>
      </c>
      <c r="B167" t="s">
        <v>26</v>
      </c>
      <c r="C167" t="s">
        <v>665</v>
      </c>
      <c r="D167" t="s">
        <v>1</v>
      </c>
      <c r="E167" t="s">
        <v>336</v>
      </c>
      <c r="F167" s="138">
        <v>43968</v>
      </c>
      <c r="G167" t="s">
        <v>670</v>
      </c>
      <c r="H167" t="s">
        <v>668</v>
      </c>
      <c r="I167" t="s">
        <v>138</v>
      </c>
      <c r="J167" t="s">
        <v>671</v>
      </c>
      <c r="K167">
        <v>1200</v>
      </c>
      <c r="M167">
        <v>352</v>
      </c>
      <c r="P167">
        <v>67</v>
      </c>
      <c r="Q167">
        <f>SUM(Table2[[#This Row],[ BUYER G]:[BUYER S]])</f>
        <v>67</v>
      </c>
      <c r="R167">
        <v>0</v>
      </c>
      <c r="S167">
        <v>38.916666666666671</v>
      </c>
      <c r="T167">
        <f>SUM(Table2[[#This Row],[SALE G]:[SALE S]])</f>
        <v>38.916666666666671</v>
      </c>
      <c r="U167">
        <v>521</v>
      </c>
      <c r="V167">
        <v>0.65</v>
      </c>
    </row>
    <row r="168" spans="1:22" x14ac:dyDescent="0.25">
      <c r="A168">
        <v>167</v>
      </c>
      <c r="B168" t="s">
        <v>26</v>
      </c>
      <c r="C168" t="s">
        <v>665</v>
      </c>
      <c r="D168" t="s">
        <v>1</v>
      </c>
      <c r="E168" t="s">
        <v>336</v>
      </c>
      <c r="F168" s="138">
        <v>43968</v>
      </c>
      <c r="G168" t="s">
        <v>670</v>
      </c>
      <c r="H168" t="s">
        <v>668</v>
      </c>
      <c r="I168" t="s">
        <v>139</v>
      </c>
      <c r="J168" t="s">
        <v>671</v>
      </c>
      <c r="K168">
        <v>1200</v>
      </c>
      <c r="M168">
        <v>304</v>
      </c>
      <c r="P168">
        <v>57</v>
      </c>
      <c r="Q168">
        <f>SUM(Table2[[#This Row],[ BUYER G]:[BUYER S]])</f>
        <v>57</v>
      </c>
      <c r="R168">
        <v>0</v>
      </c>
      <c r="S168">
        <v>48.333333333333336</v>
      </c>
      <c r="T168">
        <f>SUM(Table2[[#This Row],[SALE G]:[SALE S]])</f>
        <v>48.333333333333336</v>
      </c>
      <c r="U168">
        <v>448</v>
      </c>
      <c r="V168">
        <v>0.7</v>
      </c>
    </row>
    <row r="169" spans="1:22" x14ac:dyDescent="0.25">
      <c r="A169">
        <v>168</v>
      </c>
      <c r="B169" t="s">
        <v>26</v>
      </c>
      <c r="C169" t="s">
        <v>665</v>
      </c>
      <c r="D169" t="s">
        <v>1</v>
      </c>
      <c r="E169" t="s">
        <v>336</v>
      </c>
      <c r="F169" s="138">
        <v>43968</v>
      </c>
      <c r="G169" t="s">
        <v>670</v>
      </c>
      <c r="H169" t="s">
        <v>668</v>
      </c>
      <c r="I169" t="s">
        <v>140</v>
      </c>
      <c r="J169" t="s">
        <v>671</v>
      </c>
      <c r="K169">
        <v>1200</v>
      </c>
      <c r="M169">
        <v>224</v>
      </c>
      <c r="P169">
        <v>95</v>
      </c>
      <c r="Q169">
        <f>SUM(Table2[[#This Row],[ BUYER G]:[BUYER S]])</f>
        <v>95</v>
      </c>
      <c r="R169">
        <v>0</v>
      </c>
      <c r="S169">
        <v>61.666666666666664</v>
      </c>
      <c r="T169">
        <f>SUM(Table2[[#This Row],[SALE G]:[SALE S]])</f>
        <v>61.666666666666664</v>
      </c>
      <c r="U169">
        <v>529</v>
      </c>
      <c r="V169">
        <v>0.75</v>
      </c>
    </row>
    <row r="170" spans="1:22" x14ac:dyDescent="0.25">
      <c r="A170">
        <v>169</v>
      </c>
      <c r="B170" t="s">
        <v>26</v>
      </c>
      <c r="C170" t="s">
        <v>665</v>
      </c>
      <c r="D170" t="s">
        <v>1</v>
      </c>
      <c r="E170" t="s">
        <v>336</v>
      </c>
      <c r="F170" s="138">
        <v>43968</v>
      </c>
      <c r="G170" t="s">
        <v>670</v>
      </c>
      <c r="H170" t="s">
        <v>668</v>
      </c>
      <c r="I170" t="s">
        <v>141</v>
      </c>
      <c r="J170" t="s">
        <v>671</v>
      </c>
      <c r="K170">
        <v>1200</v>
      </c>
      <c r="M170">
        <v>320</v>
      </c>
      <c r="P170">
        <v>51</v>
      </c>
      <c r="Q170">
        <f>SUM(Table2[[#This Row],[ BUYER G]:[BUYER S]])</f>
        <v>51</v>
      </c>
      <c r="R170">
        <v>1.9166666666666667</v>
      </c>
      <c r="S170">
        <v>22.291666666666668</v>
      </c>
      <c r="T170">
        <f>SUM(Table2[[#This Row],[SALE G]:[SALE S]])</f>
        <v>24.208333333333336</v>
      </c>
      <c r="U170">
        <v>404</v>
      </c>
      <c r="V170">
        <v>0.7</v>
      </c>
    </row>
    <row r="171" spans="1:22" x14ac:dyDescent="0.25">
      <c r="A171">
        <v>170</v>
      </c>
      <c r="B171" t="s">
        <v>26</v>
      </c>
      <c r="C171" t="s">
        <v>665</v>
      </c>
      <c r="D171" t="s">
        <v>1</v>
      </c>
      <c r="E171" t="s">
        <v>336</v>
      </c>
      <c r="F171" s="138">
        <v>43968</v>
      </c>
      <c r="G171" t="s">
        <v>670</v>
      </c>
      <c r="H171" t="s">
        <v>668</v>
      </c>
      <c r="I171" t="s">
        <v>142</v>
      </c>
      <c r="J171" t="s">
        <v>671</v>
      </c>
      <c r="K171">
        <v>1200</v>
      </c>
      <c r="M171">
        <v>272</v>
      </c>
      <c r="P171">
        <v>71</v>
      </c>
      <c r="Q171">
        <f>SUM(Table2[[#This Row],[ BUYER G]:[BUYER S]])</f>
        <v>71</v>
      </c>
      <c r="R171">
        <v>0</v>
      </c>
      <c r="S171">
        <v>43.666666666666664</v>
      </c>
      <c r="T171">
        <f>SUM(Table2[[#This Row],[SALE G]:[SALE S]])</f>
        <v>43.666666666666664</v>
      </c>
      <c r="U171">
        <v>339</v>
      </c>
      <c r="V171">
        <v>0.7</v>
      </c>
    </row>
    <row r="172" spans="1:22" x14ac:dyDescent="0.25">
      <c r="A172">
        <v>171</v>
      </c>
      <c r="B172" t="s">
        <v>26</v>
      </c>
      <c r="C172" t="s">
        <v>665</v>
      </c>
      <c r="D172" t="s">
        <v>1</v>
      </c>
      <c r="E172" t="s">
        <v>336</v>
      </c>
      <c r="F172" s="138">
        <v>43968</v>
      </c>
      <c r="G172" t="s">
        <v>670</v>
      </c>
      <c r="H172" t="s">
        <v>668</v>
      </c>
      <c r="I172" t="s">
        <v>143</v>
      </c>
      <c r="J172" t="s">
        <v>671</v>
      </c>
      <c r="K172">
        <v>1200</v>
      </c>
      <c r="M172">
        <v>304</v>
      </c>
      <c r="P172">
        <v>53</v>
      </c>
      <c r="Q172">
        <f>SUM(Table2[[#This Row],[ BUYER G]:[BUYER S]])</f>
        <v>53</v>
      </c>
      <c r="R172">
        <v>0</v>
      </c>
      <c r="S172">
        <v>48.333333333333336</v>
      </c>
      <c r="T172">
        <f>SUM(Table2[[#This Row],[SALE G]:[SALE S]])</f>
        <v>48.333333333333336</v>
      </c>
      <c r="U172">
        <v>448</v>
      </c>
      <c r="V172">
        <v>0.7</v>
      </c>
    </row>
    <row r="173" spans="1:22" x14ac:dyDescent="0.25">
      <c r="A173">
        <v>172</v>
      </c>
      <c r="B173" t="s">
        <v>26</v>
      </c>
      <c r="C173" t="s">
        <v>665</v>
      </c>
      <c r="D173" t="s">
        <v>1</v>
      </c>
      <c r="E173" t="s">
        <v>336</v>
      </c>
      <c r="F173" s="138">
        <v>43968</v>
      </c>
      <c r="G173" t="s">
        <v>670</v>
      </c>
      <c r="H173" t="s">
        <v>668</v>
      </c>
      <c r="I173" t="s">
        <v>144</v>
      </c>
      <c r="J173" t="s">
        <v>671</v>
      </c>
      <c r="K173">
        <v>1200</v>
      </c>
      <c r="M173">
        <v>416</v>
      </c>
      <c r="P173">
        <v>30</v>
      </c>
      <c r="Q173">
        <f>SUM(Table2[[#This Row],[ BUYER G]:[BUYER S]])</f>
        <v>30</v>
      </c>
      <c r="R173">
        <v>0</v>
      </c>
      <c r="S173">
        <v>20.25</v>
      </c>
      <c r="T173">
        <f>SUM(Table2[[#This Row],[SALE G]:[SALE S]])</f>
        <v>20.25</v>
      </c>
      <c r="U173">
        <v>443</v>
      </c>
      <c r="V173">
        <v>0.75</v>
      </c>
    </row>
    <row r="174" spans="1:22" x14ac:dyDescent="0.25">
      <c r="A174">
        <v>173</v>
      </c>
      <c r="B174" t="s">
        <v>26</v>
      </c>
      <c r="C174" t="s">
        <v>665</v>
      </c>
      <c r="D174" t="s">
        <v>1</v>
      </c>
      <c r="E174" t="s">
        <v>336</v>
      </c>
      <c r="F174" s="138">
        <v>43968</v>
      </c>
      <c r="G174" t="s">
        <v>670</v>
      </c>
      <c r="H174" t="s">
        <v>668</v>
      </c>
      <c r="I174" t="s">
        <v>145</v>
      </c>
      <c r="J174" t="s">
        <v>671</v>
      </c>
      <c r="K174">
        <v>1200</v>
      </c>
      <c r="M174">
        <v>320</v>
      </c>
      <c r="P174">
        <v>91</v>
      </c>
      <c r="Q174">
        <f>SUM(Table2[[#This Row],[ BUYER G]:[BUYER S]])</f>
        <v>91</v>
      </c>
      <c r="R174">
        <v>8.9166666666666679</v>
      </c>
      <c r="S174">
        <v>44.333333333333336</v>
      </c>
      <c r="T174">
        <f>SUM(Table2[[#This Row],[SALE G]:[SALE S]])</f>
        <v>53.25</v>
      </c>
      <c r="U174">
        <v>339</v>
      </c>
      <c r="V174">
        <v>0.7</v>
      </c>
    </row>
    <row r="175" spans="1:22" x14ac:dyDescent="0.25">
      <c r="A175">
        <v>174</v>
      </c>
      <c r="B175" t="s">
        <v>26</v>
      </c>
      <c r="C175" t="s">
        <v>665</v>
      </c>
      <c r="D175" t="s">
        <v>1</v>
      </c>
      <c r="E175" t="s">
        <v>336</v>
      </c>
      <c r="F175" s="138">
        <v>43968</v>
      </c>
      <c r="G175" t="s">
        <v>670</v>
      </c>
      <c r="H175" t="s">
        <v>672</v>
      </c>
      <c r="I175" t="s">
        <v>190</v>
      </c>
      <c r="J175" t="s">
        <v>671</v>
      </c>
      <c r="K175">
        <v>1200</v>
      </c>
      <c r="M175">
        <v>400</v>
      </c>
      <c r="P175">
        <v>100</v>
      </c>
      <c r="Q175">
        <f>SUM(Table2[[#This Row],[ BUYER G]:[BUYER S]])</f>
        <v>100</v>
      </c>
      <c r="R175">
        <v>9.8333333333333339</v>
      </c>
      <c r="S175">
        <v>51.083333333333336</v>
      </c>
      <c r="T175">
        <f>SUM(Table2[[#This Row],[SALE G]:[SALE S]])</f>
        <v>60.916666666666671</v>
      </c>
      <c r="U175">
        <v>491</v>
      </c>
      <c r="V175">
        <v>0.75</v>
      </c>
    </row>
    <row r="176" spans="1:22" x14ac:dyDescent="0.25">
      <c r="A176">
        <v>175</v>
      </c>
      <c r="B176" t="s">
        <v>26</v>
      </c>
      <c r="C176" t="s">
        <v>665</v>
      </c>
      <c r="D176" t="s">
        <v>1</v>
      </c>
      <c r="E176" t="s">
        <v>336</v>
      </c>
      <c r="F176" s="138">
        <v>43968</v>
      </c>
      <c r="G176" t="s">
        <v>670</v>
      </c>
      <c r="H176" t="s">
        <v>672</v>
      </c>
      <c r="I176" t="s">
        <v>191</v>
      </c>
      <c r="J176" t="s">
        <v>671</v>
      </c>
      <c r="K176">
        <v>1200</v>
      </c>
      <c r="M176">
        <v>368</v>
      </c>
      <c r="P176">
        <v>55</v>
      </c>
      <c r="Q176">
        <f>SUM(Table2[[#This Row],[ BUYER G]:[BUYER S]])</f>
        <v>55</v>
      </c>
      <c r="R176">
        <v>2.666666666666667</v>
      </c>
      <c r="S176">
        <v>24.458333333333332</v>
      </c>
      <c r="T176">
        <f>SUM(Table2[[#This Row],[SALE G]:[SALE S]])</f>
        <v>27.125</v>
      </c>
      <c r="U176">
        <v>721</v>
      </c>
      <c r="V176">
        <v>0.65</v>
      </c>
    </row>
    <row r="177" spans="1:22" x14ac:dyDescent="0.25">
      <c r="A177">
        <v>176</v>
      </c>
      <c r="B177" t="s">
        <v>26</v>
      </c>
      <c r="C177" t="s">
        <v>665</v>
      </c>
      <c r="D177" t="s">
        <v>1</v>
      </c>
      <c r="E177" t="s">
        <v>336</v>
      </c>
      <c r="F177" s="138">
        <v>43968</v>
      </c>
      <c r="G177" t="s">
        <v>670</v>
      </c>
      <c r="H177" t="s">
        <v>677</v>
      </c>
      <c r="I177" t="s">
        <v>195</v>
      </c>
      <c r="J177" t="s">
        <v>671</v>
      </c>
      <c r="K177">
        <v>1200</v>
      </c>
      <c r="M177">
        <v>512</v>
      </c>
      <c r="P177">
        <v>103</v>
      </c>
      <c r="Q177">
        <f>SUM(Table2[[#This Row],[ BUYER G]:[BUYER S]])</f>
        <v>103</v>
      </c>
      <c r="R177">
        <v>0</v>
      </c>
      <c r="S177">
        <v>82.791666666666671</v>
      </c>
      <c r="T177">
        <f>SUM(Table2[[#This Row],[SALE G]:[SALE S]])</f>
        <v>82.791666666666671</v>
      </c>
      <c r="U177">
        <v>516</v>
      </c>
      <c r="V177">
        <v>0.65</v>
      </c>
    </row>
    <row r="178" spans="1:22" x14ac:dyDescent="0.25">
      <c r="A178">
        <v>177</v>
      </c>
      <c r="B178" t="s">
        <v>26</v>
      </c>
      <c r="C178" t="s">
        <v>665</v>
      </c>
      <c r="D178" t="s">
        <v>1</v>
      </c>
      <c r="E178" t="s">
        <v>336</v>
      </c>
      <c r="F178" s="138">
        <v>43968</v>
      </c>
      <c r="G178" t="s">
        <v>670</v>
      </c>
      <c r="H178" t="s">
        <v>677</v>
      </c>
      <c r="I178" t="s">
        <v>196</v>
      </c>
      <c r="J178" t="s">
        <v>671</v>
      </c>
      <c r="K178">
        <v>1200</v>
      </c>
      <c r="M178">
        <v>352</v>
      </c>
      <c r="P178">
        <v>165</v>
      </c>
      <c r="Q178">
        <f>SUM(Table2[[#This Row],[ BUYER G]:[BUYER S]])</f>
        <v>165</v>
      </c>
      <c r="R178">
        <v>63</v>
      </c>
      <c r="S178">
        <v>74.083333333333329</v>
      </c>
      <c r="T178">
        <f>SUM(Table2[[#This Row],[SALE G]:[SALE S]])</f>
        <v>137.08333333333331</v>
      </c>
      <c r="U178">
        <v>316</v>
      </c>
      <c r="V178">
        <v>0.7</v>
      </c>
    </row>
    <row r="179" spans="1:22" x14ac:dyDescent="0.25">
      <c r="A179">
        <v>178</v>
      </c>
      <c r="B179" t="s">
        <v>26</v>
      </c>
      <c r="C179" t="s">
        <v>665</v>
      </c>
      <c r="D179" t="s">
        <v>1</v>
      </c>
      <c r="E179" t="s">
        <v>336</v>
      </c>
      <c r="F179" s="138">
        <v>43968</v>
      </c>
      <c r="G179" t="s">
        <v>670</v>
      </c>
      <c r="H179" t="s">
        <v>674</v>
      </c>
      <c r="I179" t="s">
        <v>371</v>
      </c>
      <c r="J179" t="s">
        <v>671</v>
      </c>
      <c r="K179">
        <v>1200</v>
      </c>
      <c r="M179">
        <v>272</v>
      </c>
      <c r="P179">
        <v>17</v>
      </c>
      <c r="Q179">
        <f>SUM(Table2[[#This Row],[ BUYER G]:[BUYER S]])</f>
        <v>17</v>
      </c>
      <c r="R179">
        <v>0</v>
      </c>
      <c r="S179">
        <v>6.75</v>
      </c>
      <c r="T179">
        <f>SUM(Table2[[#This Row],[SALE G]:[SALE S]])</f>
        <v>6.75</v>
      </c>
      <c r="U179">
        <v>409</v>
      </c>
      <c r="V179">
        <v>0.65</v>
      </c>
    </row>
    <row r="180" spans="1:22" x14ac:dyDescent="0.25">
      <c r="A180">
        <v>179</v>
      </c>
      <c r="B180" t="s">
        <v>26</v>
      </c>
      <c r="C180" t="s">
        <v>665</v>
      </c>
      <c r="D180" t="s">
        <v>1</v>
      </c>
      <c r="E180" t="s">
        <v>336</v>
      </c>
      <c r="F180" s="138">
        <v>43968</v>
      </c>
      <c r="G180" t="s">
        <v>670</v>
      </c>
      <c r="H180" t="s">
        <v>673</v>
      </c>
      <c r="I180" t="s">
        <v>370</v>
      </c>
      <c r="J180" t="s">
        <v>671</v>
      </c>
      <c r="K180">
        <v>1200</v>
      </c>
      <c r="M180">
        <v>384</v>
      </c>
      <c r="P180">
        <v>77</v>
      </c>
      <c r="Q180">
        <f>SUM(Table2[[#This Row],[ BUYER G]:[BUYER S]])</f>
        <v>77</v>
      </c>
      <c r="R180">
        <v>0</v>
      </c>
      <c r="S180">
        <v>41.75</v>
      </c>
      <c r="T180">
        <f>SUM(Table2[[#This Row],[SALE G]:[SALE S]])</f>
        <v>41.75</v>
      </c>
      <c r="U180">
        <v>516</v>
      </c>
      <c r="V180">
        <v>0.65</v>
      </c>
    </row>
    <row r="181" spans="1:22" x14ac:dyDescent="0.25">
      <c r="A181">
        <v>180</v>
      </c>
      <c r="B181" t="s">
        <v>26</v>
      </c>
      <c r="C181" t="s">
        <v>665</v>
      </c>
      <c r="D181" t="s">
        <v>1</v>
      </c>
      <c r="E181" t="s">
        <v>336</v>
      </c>
      <c r="F181" s="138">
        <v>43968</v>
      </c>
      <c r="G181" t="s">
        <v>682</v>
      </c>
      <c r="H181" t="s">
        <v>668</v>
      </c>
      <c r="I181" t="s">
        <v>151</v>
      </c>
      <c r="J181" t="s">
        <v>671</v>
      </c>
      <c r="K181">
        <v>1000</v>
      </c>
      <c r="M181">
        <v>256</v>
      </c>
      <c r="P181">
        <v>41</v>
      </c>
      <c r="Q181">
        <f>SUM(Table2[[#This Row],[ BUYER G]:[BUYER S]])</f>
        <v>41</v>
      </c>
      <c r="R181">
        <v>0</v>
      </c>
      <c r="S181">
        <v>18.75</v>
      </c>
      <c r="T181">
        <f>SUM(Table2[[#This Row],[SALE G]:[SALE S]])</f>
        <v>18.75</v>
      </c>
      <c r="U181">
        <v>288</v>
      </c>
      <c r="V181">
        <v>0.65</v>
      </c>
    </row>
    <row r="182" spans="1:22" x14ac:dyDescent="0.25">
      <c r="A182">
        <v>181</v>
      </c>
      <c r="B182" t="s">
        <v>26</v>
      </c>
      <c r="C182" t="s">
        <v>665</v>
      </c>
      <c r="D182" t="s">
        <v>1</v>
      </c>
      <c r="E182" t="s">
        <v>336</v>
      </c>
      <c r="F182" s="138">
        <v>43968</v>
      </c>
      <c r="G182" t="s">
        <v>682</v>
      </c>
      <c r="H182" t="s">
        <v>668</v>
      </c>
      <c r="I182" t="s">
        <v>147</v>
      </c>
      <c r="J182" t="s">
        <v>671</v>
      </c>
      <c r="K182">
        <v>1000</v>
      </c>
      <c r="Q182">
        <f>SUM(Table2[[#This Row],[ BUYER G]:[BUYER S]])</f>
        <v>0</v>
      </c>
      <c r="R182">
        <v>0</v>
      </c>
      <c r="S182">
        <v>0</v>
      </c>
      <c r="T182">
        <f>SUM(Table2[[#This Row],[SALE G]:[SALE S]])</f>
        <v>0</v>
      </c>
      <c r="U182">
        <v>322</v>
      </c>
      <c r="V182">
        <v>0.6</v>
      </c>
    </row>
    <row r="183" spans="1:22" x14ac:dyDescent="0.25">
      <c r="A183">
        <v>182</v>
      </c>
      <c r="B183" t="s">
        <v>26</v>
      </c>
      <c r="C183" t="s">
        <v>665</v>
      </c>
      <c r="D183" t="s">
        <v>1</v>
      </c>
      <c r="E183" t="s">
        <v>336</v>
      </c>
      <c r="F183" s="138">
        <v>43968</v>
      </c>
      <c r="G183" t="s">
        <v>682</v>
      </c>
      <c r="H183" t="s">
        <v>668</v>
      </c>
      <c r="I183" t="s">
        <v>149</v>
      </c>
      <c r="J183" t="s">
        <v>671</v>
      </c>
      <c r="K183">
        <v>1000</v>
      </c>
      <c r="M183">
        <v>288</v>
      </c>
      <c r="P183">
        <v>30</v>
      </c>
      <c r="Q183">
        <f>SUM(Table2[[#This Row],[ BUYER G]:[BUYER S]])</f>
        <v>30</v>
      </c>
      <c r="R183">
        <v>0</v>
      </c>
      <c r="S183">
        <v>14.25</v>
      </c>
      <c r="T183">
        <f>SUM(Table2[[#This Row],[SALE G]:[SALE S]])</f>
        <v>14.25</v>
      </c>
      <c r="U183">
        <v>373</v>
      </c>
      <c r="V183">
        <v>0.65</v>
      </c>
    </row>
    <row r="184" spans="1:22" x14ac:dyDescent="0.25">
      <c r="A184">
        <v>183</v>
      </c>
      <c r="B184" t="s">
        <v>26</v>
      </c>
      <c r="C184" t="s">
        <v>665</v>
      </c>
      <c r="D184" t="s">
        <v>1</v>
      </c>
      <c r="E184" t="s">
        <v>336</v>
      </c>
      <c r="F184" s="138">
        <v>43968</v>
      </c>
      <c r="G184" t="s">
        <v>682</v>
      </c>
      <c r="H184" t="s">
        <v>668</v>
      </c>
      <c r="I184" t="s">
        <v>152</v>
      </c>
      <c r="J184" t="s">
        <v>671</v>
      </c>
      <c r="K184">
        <v>1000</v>
      </c>
      <c r="M184">
        <v>208</v>
      </c>
      <c r="P184">
        <v>42</v>
      </c>
      <c r="Q184">
        <f>SUM(Table2[[#This Row],[ BUYER G]:[BUYER S]])</f>
        <v>42</v>
      </c>
      <c r="R184">
        <v>0</v>
      </c>
      <c r="S184">
        <v>26.666666666666668</v>
      </c>
      <c r="T184">
        <f>SUM(Table2[[#This Row],[SALE G]:[SALE S]])</f>
        <v>26.666666666666668</v>
      </c>
      <c r="U184">
        <v>328</v>
      </c>
      <c r="V184">
        <v>0.7</v>
      </c>
    </row>
    <row r="185" spans="1:22" x14ac:dyDescent="0.25">
      <c r="A185">
        <v>184</v>
      </c>
      <c r="B185" t="s">
        <v>26</v>
      </c>
      <c r="C185" t="s">
        <v>665</v>
      </c>
      <c r="D185" t="s">
        <v>1</v>
      </c>
      <c r="E185" t="s">
        <v>336</v>
      </c>
      <c r="F185" s="138">
        <v>43968</v>
      </c>
      <c r="G185" t="s">
        <v>682</v>
      </c>
      <c r="H185" t="s">
        <v>668</v>
      </c>
      <c r="I185" t="s">
        <v>153</v>
      </c>
      <c r="J185" t="s">
        <v>671</v>
      </c>
      <c r="K185">
        <v>1000</v>
      </c>
      <c r="M185">
        <v>192</v>
      </c>
      <c r="P185">
        <v>33</v>
      </c>
      <c r="Q185">
        <f>SUM(Table2[[#This Row],[ BUYER G]:[BUYER S]])</f>
        <v>33</v>
      </c>
      <c r="R185">
        <v>0</v>
      </c>
      <c r="S185">
        <v>9.8333333333333321</v>
      </c>
      <c r="T185">
        <f>SUM(Table2[[#This Row],[SALE G]:[SALE S]])</f>
        <v>9.8333333333333321</v>
      </c>
      <c r="U185">
        <v>274</v>
      </c>
      <c r="V185">
        <v>0.7</v>
      </c>
    </row>
    <row r="186" spans="1:22" x14ac:dyDescent="0.25">
      <c r="A186">
        <v>185</v>
      </c>
      <c r="B186" t="s">
        <v>26</v>
      </c>
      <c r="C186" t="s">
        <v>665</v>
      </c>
      <c r="D186" t="s">
        <v>1</v>
      </c>
      <c r="E186" t="s">
        <v>336</v>
      </c>
      <c r="F186" s="138">
        <v>43968</v>
      </c>
      <c r="G186" t="s">
        <v>682</v>
      </c>
      <c r="H186" t="s">
        <v>668</v>
      </c>
      <c r="I186" t="s">
        <v>154</v>
      </c>
      <c r="J186" t="s">
        <v>671</v>
      </c>
      <c r="K186">
        <v>1000</v>
      </c>
      <c r="M186">
        <v>192</v>
      </c>
      <c r="P186">
        <v>29</v>
      </c>
      <c r="Q186">
        <f>SUM(Table2[[#This Row],[ BUYER G]:[BUYER S]])</f>
        <v>29</v>
      </c>
      <c r="R186">
        <v>0</v>
      </c>
      <c r="S186">
        <v>12.333333333333332</v>
      </c>
      <c r="T186">
        <f>SUM(Table2[[#This Row],[SALE G]:[SALE S]])</f>
        <v>12.333333333333332</v>
      </c>
      <c r="U186">
        <v>275</v>
      </c>
      <c r="V186">
        <v>0.7</v>
      </c>
    </row>
    <row r="187" spans="1:22" x14ac:dyDescent="0.25">
      <c r="A187">
        <v>186</v>
      </c>
      <c r="B187" t="s">
        <v>26</v>
      </c>
      <c r="C187" t="s">
        <v>665</v>
      </c>
      <c r="D187" t="s">
        <v>1</v>
      </c>
      <c r="E187" t="s">
        <v>336</v>
      </c>
      <c r="F187" s="138">
        <v>43968</v>
      </c>
      <c r="G187" t="s">
        <v>682</v>
      </c>
      <c r="H187" t="s">
        <v>668</v>
      </c>
      <c r="I187" t="s">
        <v>146</v>
      </c>
      <c r="J187" t="s">
        <v>671</v>
      </c>
      <c r="K187">
        <v>1000</v>
      </c>
      <c r="M187">
        <v>272</v>
      </c>
      <c r="P187">
        <v>38</v>
      </c>
      <c r="Q187">
        <f>SUM(Table2[[#This Row],[ BUYER G]:[BUYER S]])</f>
        <v>38</v>
      </c>
      <c r="R187">
        <v>0.5</v>
      </c>
      <c r="S187">
        <v>30.375</v>
      </c>
      <c r="T187">
        <f>SUM(Table2[[#This Row],[SALE G]:[SALE S]])</f>
        <v>30.875</v>
      </c>
      <c r="U187">
        <v>500</v>
      </c>
      <c r="V187">
        <v>0.65</v>
      </c>
    </row>
    <row r="188" spans="1:22" x14ac:dyDescent="0.25">
      <c r="A188">
        <v>187</v>
      </c>
      <c r="B188" t="s">
        <v>26</v>
      </c>
      <c r="C188" t="s">
        <v>665</v>
      </c>
      <c r="D188" t="s">
        <v>1</v>
      </c>
      <c r="E188" t="s">
        <v>336</v>
      </c>
      <c r="F188" s="138">
        <v>43968</v>
      </c>
      <c r="G188" t="s">
        <v>682</v>
      </c>
      <c r="H188" t="s">
        <v>668</v>
      </c>
      <c r="I188" t="s">
        <v>395</v>
      </c>
      <c r="J188" t="s">
        <v>671</v>
      </c>
      <c r="K188">
        <v>1000</v>
      </c>
      <c r="M188">
        <v>192</v>
      </c>
      <c r="P188">
        <v>28</v>
      </c>
      <c r="Q188">
        <f>SUM(Table2[[#This Row],[ BUYER G]:[BUYER S]])</f>
        <v>28</v>
      </c>
      <c r="R188">
        <v>0</v>
      </c>
      <c r="S188">
        <v>12.458333333333332</v>
      </c>
      <c r="T188">
        <f>SUM(Table2[[#This Row],[SALE G]:[SALE S]])</f>
        <v>12.458333333333332</v>
      </c>
      <c r="U188">
        <v>373</v>
      </c>
      <c r="V188">
        <v>0.7</v>
      </c>
    </row>
    <row r="189" spans="1:22" x14ac:dyDescent="0.25">
      <c r="A189">
        <v>188</v>
      </c>
      <c r="B189" t="s">
        <v>26</v>
      </c>
      <c r="C189" t="s">
        <v>665</v>
      </c>
      <c r="D189" t="s">
        <v>1</v>
      </c>
      <c r="E189" t="s">
        <v>336</v>
      </c>
      <c r="F189" s="138">
        <v>43968</v>
      </c>
      <c r="G189" t="s">
        <v>682</v>
      </c>
      <c r="H189" t="s">
        <v>668</v>
      </c>
      <c r="I189" t="s">
        <v>396</v>
      </c>
      <c r="J189" t="s">
        <v>671</v>
      </c>
      <c r="K189">
        <v>1000</v>
      </c>
      <c r="Q189">
        <f>SUM(Table2[[#This Row],[ BUYER G]:[BUYER S]])</f>
        <v>0</v>
      </c>
      <c r="R189">
        <v>0</v>
      </c>
      <c r="S189">
        <v>0</v>
      </c>
      <c r="T189">
        <f>SUM(Table2[[#This Row],[SALE G]:[SALE S]])</f>
        <v>0</v>
      </c>
      <c r="U189">
        <v>233</v>
      </c>
      <c r="V189">
        <v>0.6</v>
      </c>
    </row>
    <row r="190" spans="1:22" x14ac:dyDescent="0.25">
      <c r="A190">
        <v>189</v>
      </c>
      <c r="B190" t="s">
        <v>26</v>
      </c>
      <c r="C190" t="s">
        <v>665</v>
      </c>
      <c r="D190" t="s">
        <v>1</v>
      </c>
      <c r="E190" t="s">
        <v>336</v>
      </c>
      <c r="F190" s="138">
        <v>43968</v>
      </c>
      <c r="G190" t="s">
        <v>683</v>
      </c>
      <c r="H190" t="s">
        <v>668</v>
      </c>
      <c r="I190" t="s">
        <v>391</v>
      </c>
      <c r="J190" t="s">
        <v>669</v>
      </c>
      <c r="K190">
        <v>1500</v>
      </c>
      <c r="M190">
        <v>272</v>
      </c>
      <c r="P190">
        <v>55</v>
      </c>
      <c r="Q190">
        <f>SUM(Table2[[#This Row],[ BUYER G]:[BUYER S]])</f>
        <v>55</v>
      </c>
      <c r="R190">
        <v>0</v>
      </c>
      <c r="S190">
        <v>35.083333333333329</v>
      </c>
      <c r="T190">
        <f>SUM(Table2[[#This Row],[SALE G]:[SALE S]])</f>
        <v>35.083333333333329</v>
      </c>
      <c r="U190">
        <v>206</v>
      </c>
      <c r="V190">
        <v>0.75</v>
      </c>
    </row>
    <row r="191" spans="1:22" x14ac:dyDescent="0.25">
      <c r="A191">
        <v>190</v>
      </c>
      <c r="B191" t="s">
        <v>26</v>
      </c>
      <c r="C191" t="s">
        <v>665</v>
      </c>
      <c r="D191" t="s">
        <v>1</v>
      </c>
      <c r="E191" t="s">
        <v>336</v>
      </c>
      <c r="F191" s="138">
        <v>43968</v>
      </c>
      <c r="G191" t="s">
        <v>683</v>
      </c>
      <c r="H191" t="s">
        <v>668</v>
      </c>
      <c r="I191" t="s">
        <v>394</v>
      </c>
      <c r="J191" t="s">
        <v>669</v>
      </c>
      <c r="K191">
        <v>1500</v>
      </c>
      <c r="M191">
        <v>336</v>
      </c>
      <c r="P191">
        <v>78</v>
      </c>
      <c r="Q191">
        <f>SUM(Table2[[#This Row],[ BUYER G]:[BUYER S]])</f>
        <v>78</v>
      </c>
      <c r="R191">
        <v>0</v>
      </c>
      <c r="S191">
        <v>47.416666666666664</v>
      </c>
      <c r="T191">
        <f>SUM(Table2[[#This Row],[SALE G]:[SALE S]])</f>
        <v>47.416666666666664</v>
      </c>
      <c r="U191">
        <v>551</v>
      </c>
      <c r="V191">
        <v>0.75</v>
      </c>
    </row>
    <row r="192" spans="1:22" x14ac:dyDescent="0.25">
      <c r="A192">
        <v>191</v>
      </c>
      <c r="B192" t="s">
        <v>26</v>
      </c>
      <c r="C192" t="s">
        <v>665</v>
      </c>
      <c r="D192" t="s">
        <v>1</v>
      </c>
      <c r="E192" t="s">
        <v>336</v>
      </c>
      <c r="F192" s="138">
        <v>43968</v>
      </c>
      <c r="G192" t="s">
        <v>683</v>
      </c>
      <c r="H192" t="s">
        <v>668</v>
      </c>
      <c r="I192" t="s">
        <v>392</v>
      </c>
      <c r="J192" t="s">
        <v>669</v>
      </c>
      <c r="K192">
        <v>1500</v>
      </c>
      <c r="M192">
        <v>384</v>
      </c>
      <c r="P192">
        <v>33</v>
      </c>
      <c r="Q192">
        <f>SUM(Table2[[#This Row],[ BUYER G]:[BUYER S]])</f>
        <v>33</v>
      </c>
      <c r="R192">
        <v>1.5</v>
      </c>
      <c r="S192">
        <v>16.833333333333332</v>
      </c>
      <c r="T192">
        <f>SUM(Table2[[#This Row],[SALE G]:[SALE S]])</f>
        <v>18.333333333333332</v>
      </c>
      <c r="U192">
        <v>349</v>
      </c>
      <c r="V192">
        <v>0.75</v>
      </c>
    </row>
    <row r="193" spans="1:22" x14ac:dyDescent="0.25">
      <c r="A193">
        <v>192</v>
      </c>
      <c r="B193" t="s">
        <v>26</v>
      </c>
      <c r="C193" t="s">
        <v>665</v>
      </c>
      <c r="D193" t="s">
        <v>1</v>
      </c>
      <c r="E193" t="s">
        <v>336</v>
      </c>
      <c r="F193" s="138">
        <v>43968</v>
      </c>
      <c r="G193" t="s">
        <v>683</v>
      </c>
      <c r="H193" t="s">
        <v>668</v>
      </c>
      <c r="I193" t="s">
        <v>393</v>
      </c>
      <c r="J193" t="s">
        <v>669</v>
      </c>
      <c r="K193">
        <v>1500</v>
      </c>
      <c r="M193">
        <v>304</v>
      </c>
      <c r="P193">
        <v>70</v>
      </c>
      <c r="Q193">
        <f>SUM(Table2[[#This Row],[ BUYER G]:[BUYER S]])</f>
        <v>70</v>
      </c>
      <c r="R193">
        <v>0</v>
      </c>
      <c r="S193">
        <v>26.5</v>
      </c>
      <c r="T193">
        <f>SUM(Table2[[#This Row],[SALE G]:[SALE S]])</f>
        <v>26.5</v>
      </c>
      <c r="U193">
        <v>288</v>
      </c>
      <c r="V193">
        <v>0.7</v>
      </c>
    </row>
    <row r="194" spans="1:22" x14ac:dyDescent="0.25">
      <c r="A194">
        <v>193</v>
      </c>
      <c r="B194" t="s">
        <v>26</v>
      </c>
      <c r="C194" t="s">
        <v>665</v>
      </c>
      <c r="D194" t="s">
        <v>1</v>
      </c>
      <c r="E194" t="s">
        <v>336</v>
      </c>
      <c r="F194" s="138">
        <v>43968</v>
      </c>
      <c r="G194" t="s">
        <v>684</v>
      </c>
      <c r="H194" t="s">
        <v>668</v>
      </c>
      <c r="I194" t="s">
        <v>169</v>
      </c>
      <c r="J194" t="s">
        <v>669</v>
      </c>
      <c r="K194">
        <v>1250</v>
      </c>
      <c r="M194">
        <v>432</v>
      </c>
      <c r="P194">
        <v>44</v>
      </c>
      <c r="Q194">
        <f>SUM(Table2[[#This Row],[ BUYER G]:[BUYER S]])</f>
        <v>44</v>
      </c>
      <c r="R194">
        <v>0</v>
      </c>
      <c r="S194">
        <v>64.833333333333343</v>
      </c>
      <c r="T194">
        <f>SUM(Table2[[#This Row],[SALE G]:[SALE S]])</f>
        <v>64.833333333333343</v>
      </c>
      <c r="U194">
        <v>339</v>
      </c>
      <c r="V194">
        <v>0.8</v>
      </c>
    </row>
    <row r="195" spans="1:22" x14ac:dyDescent="0.25">
      <c r="A195">
        <v>194</v>
      </c>
      <c r="B195" t="s">
        <v>26</v>
      </c>
      <c r="C195" t="s">
        <v>665</v>
      </c>
      <c r="D195" t="s">
        <v>1</v>
      </c>
      <c r="E195" t="s">
        <v>336</v>
      </c>
      <c r="F195" s="138">
        <v>43968</v>
      </c>
      <c r="G195" t="s">
        <v>684</v>
      </c>
      <c r="H195" t="s">
        <v>668</v>
      </c>
      <c r="I195" t="s">
        <v>170</v>
      </c>
      <c r="J195" t="s">
        <v>669</v>
      </c>
      <c r="K195">
        <v>1250</v>
      </c>
      <c r="M195">
        <v>320</v>
      </c>
      <c r="P195">
        <v>33</v>
      </c>
      <c r="Q195">
        <f>SUM(Table2[[#This Row],[ BUYER G]:[BUYER S]])</f>
        <v>33</v>
      </c>
      <c r="R195">
        <v>0</v>
      </c>
      <c r="S195">
        <v>14.041666666666666</v>
      </c>
      <c r="T195">
        <f>SUM(Table2[[#This Row],[SALE G]:[SALE S]])</f>
        <v>14.041666666666666</v>
      </c>
      <c r="U195">
        <v>437</v>
      </c>
      <c r="V195">
        <v>0.65</v>
      </c>
    </row>
    <row r="196" spans="1:22" x14ac:dyDescent="0.25">
      <c r="A196">
        <v>195</v>
      </c>
      <c r="B196" t="s">
        <v>26</v>
      </c>
      <c r="C196" t="s">
        <v>665</v>
      </c>
      <c r="D196" t="s">
        <v>1</v>
      </c>
      <c r="E196" t="s">
        <v>336</v>
      </c>
      <c r="F196" s="138">
        <v>43968</v>
      </c>
      <c r="G196" t="s">
        <v>684</v>
      </c>
      <c r="H196" t="s">
        <v>668</v>
      </c>
      <c r="I196" t="s">
        <v>171</v>
      </c>
      <c r="J196" t="s">
        <v>669</v>
      </c>
      <c r="K196">
        <v>1250</v>
      </c>
      <c r="M196">
        <v>272</v>
      </c>
      <c r="P196">
        <v>42</v>
      </c>
      <c r="Q196">
        <f>SUM(Table2[[#This Row],[ BUYER G]:[BUYER S]])</f>
        <v>42</v>
      </c>
      <c r="R196">
        <v>2.75</v>
      </c>
      <c r="S196">
        <v>11</v>
      </c>
      <c r="T196">
        <f>SUM(Table2[[#This Row],[SALE G]:[SALE S]])</f>
        <v>13.75</v>
      </c>
      <c r="U196">
        <v>275</v>
      </c>
      <c r="V196">
        <v>0.65</v>
      </c>
    </row>
    <row r="197" spans="1:22" x14ac:dyDescent="0.25">
      <c r="A197">
        <v>196</v>
      </c>
      <c r="B197" t="s">
        <v>26</v>
      </c>
      <c r="C197" t="s">
        <v>665</v>
      </c>
      <c r="D197" t="s">
        <v>1</v>
      </c>
      <c r="E197" t="s">
        <v>336</v>
      </c>
      <c r="F197" s="138">
        <v>43968</v>
      </c>
      <c r="G197" t="s">
        <v>684</v>
      </c>
      <c r="H197" t="s">
        <v>672</v>
      </c>
      <c r="I197" t="s">
        <v>402</v>
      </c>
      <c r="J197" t="s">
        <v>669</v>
      </c>
      <c r="K197">
        <v>1250</v>
      </c>
      <c r="M197">
        <v>400</v>
      </c>
      <c r="P197">
        <v>21</v>
      </c>
      <c r="Q197">
        <f>SUM(Table2[[#This Row],[ BUYER G]:[BUYER S]])</f>
        <v>21</v>
      </c>
      <c r="R197">
        <v>0</v>
      </c>
      <c r="S197">
        <v>12.166666666666666</v>
      </c>
      <c r="T197">
        <f>SUM(Table2[[#This Row],[SALE G]:[SALE S]])</f>
        <v>12.166666666666666</v>
      </c>
      <c r="U197">
        <v>395</v>
      </c>
      <c r="V197">
        <v>0.65</v>
      </c>
    </row>
    <row r="198" spans="1:22" x14ac:dyDescent="0.25">
      <c r="A198">
        <v>197</v>
      </c>
      <c r="B198" t="s">
        <v>26</v>
      </c>
      <c r="C198" t="s">
        <v>665</v>
      </c>
      <c r="D198" t="s">
        <v>1</v>
      </c>
      <c r="E198" t="s">
        <v>336</v>
      </c>
      <c r="F198" s="138">
        <v>43968</v>
      </c>
      <c r="G198" t="s">
        <v>684</v>
      </c>
      <c r="H198" t="s">
        <v>677</v>
      </c>
      <c r="I198" t="s">
        <v>401</v>
      </c>
      <c r="J198" t="s">
        <v>669</v>
      </c>
      <c r="K198">
        <v>1250</v>
      </c>
      <c r="M198">
        <v>400</v>
      </c>
      <c r="P198">
        <v>59</v>
      </c>
      <c r="Q198">
        <f>SUM(Table2[[#This Row],[ BUYER G]:[BUYER S]])</f>
        <v>59</v>
      </c>
      <c r="R198">
        <v>0</v>
      </c>
      <c r="S198">
        <v>35.666666666666664</v>
      </c>
      <c r="T198">
        <f>SUM(Table2[[#This Row],[SALE G]:[SALE S]])</f>
        <v>35.666666666666664</v>
      </c>
      <c r="U198">
        <v>294</v>
      </c>
      <c r="V198">
        <v>0.7</v>
      </c>
    </row>
    <row r="199" spans="1:22" x14ac:dyDescent="0.25">
      <c r="A199">
        <v>198</v>
      </c>
      <c r="B199" t="s">
        <v>26</v>
      </c>
      <c r="C199" t="s">
        <v>665</v>
      </c>
      <c r="D199" t="s">
        <v>1</v>
      </c>
      <c r="E199" t="s">
        <v>336</v>
      </c>
      <c r="F199" s="138">
        <v>43968</v>
      </c>
      <c r="G199" t="s">
        <v>685</v>
      </c>
      <c r="H199" t="s">
        <v>668</v>
      </c>
      <c r="I199" t="s">
        <v>172</v>
      </c>
      <c r="J199" t="s">
        <v>671</v>
      </c>
      <c r="K199">
        <v>1000</v>
      </c>
      <c r="M199">
        <v>304</v>
      </c>
      <c r="P199">
        <v>14</v>
      </c>
      <c r="Q199">
        <f>SUM(Table2[[#This Row],[ BUYER G]:[BUYER S]])</f>
        <v>14</v>
      </c>
      <c r="R199">
        <v>0</v>
      </c>
      <c r="S199">
        <v>6.666666666666667</v>
      </c>
      <c r="T199">
        <f>SUM(Table2[[#This Row],[SALE G]:[SALE S]])</f>
        <v>6.666666666666667</v>
      </c>
      <c r="U199">
        <v>293</v>
      </c>
      <c r="V199">
        <v>0.75</v>
      </c>
    </row>
    <row r="200" spans="1:22" x14ac:dyDescent="0.25">
      <c r="A200">
        <v>199</v>
      </c>
      <c r="B200" t="s">
        <v>26</v>
      </c>
      <c r="C200" t="s">
        <v>665</v>
      </c>
      <c r="D200" t="s">
        <v>1</v>
      </c>
      <c r="E200" t="s">
        <v>336</v>
      </c>
      <c r="F200" s="138">
        <v>43968</v>
      </c>
      <c r="G200" t="s">
        <v>685</v>
      </c>
      <c r="H200" t="s">
        <v>668</v>
      </c>
      <c r="I200" t="s">
        <v>173</v>
      </c>
      <c r="J200" t="s">
        <v>671</v>
      </c>
      <c r="K200">
        <v>1000</v>
      </c>
      <c r="M200">
        <v>272</v>
      </c>
      <c r="P200">
        <v>18</v>
      </c>
      <c r="Q200">
        <f>SUM(Table2[[#This Row],[ BUYER G]:[BUYER S]])</f>
        <v>18</v>
      </c>
      <c r="R200">
        <v>0</v>
      </c>
      <c r="S200">
        <v>10.333333333333334</v>
      </c>
      <c r="T200">
        <f>SUM(Table2[[#This Row],[SALE G]:[SALE S]])</f>
        <v>10.333333333333334</v>
      </c>
      <c r="U200">
        <v>311</v>
      </c>
      <c r="V200">
        <v>0.65</v>
      </c>
    </row>
    <row r="201" spans="1:22" x14ac:dyDescent="0.25">
      <c r="A201">
        <v>200</v>
      </c>
      <c r="B201" t="s">
        <v>26</v>
      </c>
      <c r="C201" t="s">
        <v>665</v>
      </c>
      <c r="D201" t="s">
        <v>1</v>
      </c>
      <c r="E201" t="s">
        <v>336</v>
      </c>
      <c r="F201" s="138">
        <v>43968</v>
      </c>
      <c r="G201" t="s">
        <v>685</v>
      </c>
      <c r="H201" t="s">
        <v>668</v>
      </c>
      <c r="I201" t="s">
        <v>174</v>
      </c>
      <c r="J201" t="s">
        <v>671</v>
      </c>
      <c r="K201">
        <v>1000</v>
      </c>
      <c r="M201">
        <v>160</v>
      </c>
      <c r="P201">
        <v>18</v>
      </c>
      <c r="Q201">
        <f>SUM(Table2[[#This Row],[ BUYER G]:[BUYER S]])</f>
        <v>18</v>
      </c>
      <c r="R201">
        <v>4</v>
      </c>
      <c r="S201">
        <v>4.125</v>
      </c>
      <c r="T201">
        <f>SUM(Table2[[#This Row],[SALE G]:[SALE S]])</f>
        <v>8.125</v>
      </c>
      <c r="U201">
        <v>246</v>
      </c>
      <c r="V201">
        <v>0.65</v>
      </c>
    </row>
    <row r="202" spans="1:22" x14ac:dyDescent="0.25">
      <c r="A202">
        <v>201</v>
      </c>
      <c r="B202" t="s">
        <v>26</v>
      </c>
      <c r="C202" t="s">
        <v>665</v>
      </c>
      <c r="D202" t="s">
        <v>1</v>
      </c>
      <c r="E202" t="s">
        <v>336</v>
      </c>
      <c r="F202" s="138">
        <v>43968</v>
      </c>
      <c r="G202" t="s">
        <v>685</v>
      </c>
      <c r="H202" t="s">
        <v>668</v>
      </c>
      <c r="I202" t="s">
        <v>175</v>
      </c>
      <c r="J202" t="s">
        <v>671</v>
      </c>
      <c r="K202">
        <v>1000</v>
      </c>
      <c r="M202">
        <v>272</v>
      </c>
      <c r="P202">
        <v>67</v>
      </c>
      <c r="Q202">
        <f>SUM(Table2[[#This Row],[ BUYER G]:[BUYER S]])</f>
        <v>67</v>
      </c>
      <c r="R202">
        <v>0</v>
      </c>
      <c r="S202">
        <v>14.916666666666666</v>
      </c>
      <c r="T202">
        <f>SUM(Table2[[#This Row],[SALE G]:[SALE S]])</f>
        <v>14.916666666666666</v>
      </c>
      <c r="U202">
        <v>503</v>
      </c>
      <c r="V202">
        <v>0.7</v>
      </c>
    </row>
    <row r="203" spans="1:22" x14ac:dyDescent="0.25">
      <c r="A203">
        <v>202</v>
      </c>
      <c r="B203" t="s">
        <v>26</v>
      </c>
      <c r="C203" t="s">
        <v>665</v>
      </c>
      <c r="D203" t="s">
        <v>1</v>
      </c>
      <c r="E203" t="s">
        <v>336</v>
      </c>
      <c r="F203" s="138">
        <v>43968</v>
      </c>
      <c r="G203" t="s">
        <v>685</v>
      </c>
      <c r="H203" t="s">
        <v>668</v>
      </c>
      <c r="I203" t="s">
        <v>176</v>
      </c>
      <c r="J203" t="s">
        <v>671</v>
      </c>
      <c r="K203">
        <v>1000</v>
      </c>
      <c r="M203">
        <v>240</v>
      </c>
      <c r="P203">
        <v>49</v>
      </c>
      <c r="Q203">
        <f>SUM(Table2[[#This Row],[ BUYER G]:[BUYER S]])</f>
        <v>49</v>
      </c>
      <c r="R203">
        <v>4.833333333333333</v>
      </c>
      <c r="S203">
        <v>15.75</v>
      </c>
      <c r="T203">
        <f>SUM(Table2[[#This Row],[SALE G]:[SALE S]])</f>
        <v>20.583333333333332</v>
      </c>
      <c r="U203">
        <v>396</v>
      </c>
      <c r="V203">
        <v>0.65</v>
      </c>
    </row>
    <row r="204" spans="1:22" x14ac:dyDescent="0.25">
      <c r="A204">
        <v>203</v>
      </c>
      <c r="B204" t="s">
        <v>26</v>
      </c>
      <c r="C204" t="s">
        <v>665</v>
      </c>
      <c r="D204" t="s">
        <v>1</v>
      </c>
      <c r="E204" t="s">
        <v>336</v>
      </c>
      <c r="F204" s="138">
        <v>43968</v>
      </c>
      <c r="G204" t="s">
        <v>685</v>
      </c>
      <c r="H204" t="s">
        <v>668</v>
      </c>
      <c r="I204" t="s">
        <v>187</v>
      </c>
      <c r="J204" t="s">
        <v>671</v>
      </c>
      <c r="K204">
        <v>1000</v>
      </c>
      <c r="M204">
        <v>112</v>
      </c>
      <c r="P204">
        <v>0</v>
      </c>
      <c r="Q204">
        <f>SUM(Table2[[#This Row],[ BUYER G]:[BUYER S]])</f>
        <v>0</v>
      </c>
      <c r="R204">
        <v>0</v>
      </c>
      <c r="S204">
        <v>0</v>
      </c>
      <c r="T204">
        <f>SUM(Table2[[#This Row],[SALE G]:[SALE S]])</f>
        <v>0</v>
      </c>
      <c r="U204">
        <v>127</v>
      </c>
      <c r="V204">
        <v>0.65</v>
      </c>
    </row>
    <row r="205" spans="1:22" x14ac:dyDescent="0.25">
      <c r="A205">
        <v>204</v>
      </c>
      <c r="B205" t="s">
        <v>26</v>
      </c>
      <c r="C205" t="s">
        <v>665</v>
      </c>
      <c r="D205" t="s">
        <v>1</v>
      </c>
      <c r="E205" t="s">
        <v>336</v>
      </c>
      <c r="F205" s="138">
        <v>43968</v>
      </c>
      <c r="G205" t="s">
        <v>685</v>
      </c>
      <c r="H205" t="s">
        <v>668</v>
      </c>
      <c r="I205" t="s">
        <v>177</v>
      </c>
      <c r="J205" t="s">
        <v>671</v>
      </c>
      <c r="K205">
        <v>1000</v>
      </c>
      <c r="M205">
        <v>208</v>
      </c>
      <c r="P205">
        <v>40</v>
      </c>
      <c r="Q205">
        <f>SUM(Table2[[#This Row],[ BUYER G]:[BUYER S]])</f>
        <v>40</v>
      </c>
      <c r="R205">
        <v>5</v>
      </c>
      <c r="S205">
        <v>20</v>
      </c>
      <c r="T205">
        <f>SUM(Table2[[#This Row],[SALE G]:[SALE S]])</f>
        <v>25</v>
      </c>
      <c r="U205">
        <v>331</v>
      </c>
      <c r="V205">
        <v>0.65</v>
      </c>
    </row>
    <row r="206" spans="1:22" x14ac:dyDescent="0.25">
      <c r="A206">
        <v>205</v>
      </c>
      <c r="B206" t="s">
        <v>26</v>
      </c>
      <c r="C206" t="s">
        <v>665</v>
      </c>
      <c r="D206" t="s">
        <v>1</v>
      </c>
      <c r="E206" t="s">
        <v>336</v>
      </c>
      <c r="F206" s="138">
        <v>43968</v>
      </c>
      <c r="G206" t="s">
        <v>685</v>
      </c>
      <c r="H206" t="s">
        <v>668</v>
      </c>
      <c r="I206" t="s">
        <v>416</v>
      </c>
      <c r="J206" t="s">
        <v>671</v>
      </c>
      <c r="K206">
        <v>1000</v>
      </c>
      <c r="M206">
        <v>160</v>
      </c>
      <c r="P206">
        <v>25</v>
      </c>
      <c r="Q206">
        <f>SUM(Table2[[#This Row],[ BUYER G]:[BUYER S]])</f>
        <v>25</v>
      </c>
      <c r="R206">
        <v>0</v>
      </c>
      <c r="S206">
        <v>12.5</v>
      </c>
      <c r="T206">
        <f>SUM(Table2[[#This Row],[SALE G]:[SALE S]])</f>
        <v>12.5</v>
      </c>
      <c r="U206">
        <v>193</v>
      </c>
      <c r="V206">
        <v>0.65</v>
      </c>
    </row>
    <row r="207" spans="1:22" x14ac:dyDescent="0.25">
      <c r="A207">
        <v>206</v>
      </c>
      <c r="B207" t="s">
        <v>26</v>
      </c>
      <c r="C207" t="s">
        <v>665</v>
      </c>
      <c r="D207" t="s">
        <v>1</v>
      </c>
      <c r="E207" t="s">
        <v>336</v>
      </c>
      <c r="F207" s="138">
        <v>43968</v>
      </c>
      <c r="G207" t="s">
        <v>685</v>
      </c>
      <c r="H207" t="s">
        <v>672</v>
      </c>
      <c r="I207" t="s">
        <v>407</v>
      </c>
      <c r="J207" t="s">
        <v>671</v>
      </c>
      <c r="K207">
        <v>1000</v>
      </c>
      <c r="M207">
        <v>144</v>
      </c>
      <c r="P207">
        <v>7</v>
      </c>
      <c r="Q207">
        <f>SUM(Table2[[#This Row],[ BUYER G]:[BUYER S]])</f>
        <v>7</v>
      </c>
      <c r="R207">
        <v>0</v>
      </c>
      <c r="S207">
        <v>3</v>
      </c>
      <c r="T207">
        <f>SUM(Table2[[#This Row],[SALE G]:[SALE S]])</f>
        <v>3</v>
      </c>
      <c r="U207">
        <v>180</v>
      </c>
      <c r="V207">
        <v>0.65</v>
      </c>
    </row>
    <row r="208" spans="1:22" x14ac:dyDescent="0.25">
      <c r="A208">
        <v>207</v>
      </c>
      <c r="B208" t="s">
        <v>26</v>
      </c>
      <c r="C208" t="s">
        <v>665</v>
      </c>
      <c r="D208" t="s">
        <v>1</v>
      </c>
      <c r="E208" t="s">
        <v>336</v>
      </c>
      <c r="F208" s="138">
        <v>43968</v>
      </c>
      <c r="G208" t="s">
        <v>685</v>
      </c>
      <c r="H208" t="s">
        <v>677</v>
      </c>
      <c r="I208" t="s">
        <v>405</v>
      </c>
      <c r="J208" t="s">
        <v>671</v>
      </c>
      <c r="K208">
        <v>1000</v>
      </c>
      <c r="M208">
        <v>368</v>
      </c>
      <c r="P208">
        <v>18</v>
      </c>
      <c r="Q208">
        <f>SUM(Table2[[#This Row],[ BUYER G]:[BUYER S]])</f>
        <v>18</v>
      </c>
      <c r="R208">
        <v>1.25</v>
      </c>
      <c r="S208">
        <v>12.75</v>
      </c>
      <c r="T208">
        <f>SUM(Table2[[#This Row],[SALE G]:[SALE S]])</f>
        <v>14</v>
      </c>
      <c r="U208">
        <v>422</v>
      </c>
      <c r="V208">
        <v>0.65</v>
      </c>
    </row>
    <row r="209" spans="1:22" x14ac:dyDescent="0.25">
      <c r="A209">
        <v>208</v>
      </c>
      <c r="B209" t="s">
        <v>26</v>
      </c>
      <c r="C209" t="s">
        <v>678</v>
      </c>
      <c r="D209" t="s">
        <v>1</v>
      </c>
      <c r="E209" t="s">
        <v>336</v>
      </c>
      <c r="F209" s="138">
        <v>43968</v>
      </c>
      <c r="G209" t="s">
        <v>670</v>
      </c>
      <c r="H209" t="s">
        <v>679</v>
      </c>
      <c r="I209" t="s">
        <v>382</v>
      </c>
      <c r="J209" t="s">
        <v>671</v>
      </c>
      <c r="K209">
        <v>1200</v>
      </c>
      <c r="M209">
        <v>384</v>
      </c>
      <c r="P209">
        <v>94</v>
      </c>
      <c r="Q209">
        <f>SUM(Table2[[#This Row],[ BUYER G]:[BUYER S]])</f>
        <v>94</v>
      </c>
      <c r="R209">
        <v>0</v>
      </c>
      <c r="S209">
        <v>53.916666666666664</v>
      </c>
      <c r="T209">
        <f>SUM(Table2[[#This Row],[SALE G]:[SALE S]])</f>
        <v>53.916666666666664</v>
      </c>
      <c r="U209">
        <v>713</v>
      </c>
      <c r="V209">
        <v>0.7</v>
      </c>
    </row>
    <row r="210" spans="1:22" x14ac:dyDescent="0.25">
      <c r="A210">
        <v>209</v>
      </c>
      <c r="B210" t="s">
        <v>26</v>
      </c>
      <c r="C210" t="s">
        <v>678</v>
      </c>
      <c r="D210" t="s">
        <v>1</v>
      </c>
      <c r="E210" t="s">
        <v>336</v>
      </c>
      <c r="F210" s="138">
        <v>43968</v>
      </c>
      <c r="G210" t="s">
        <v>670</v>
      </c>
      <c r="H210" t="s">
        <v>686</v>
      </c>
      <c r="I210" t="s">
        <v>233</v>
      </c>
      <c r="J210" t="s">
        <v>671</v>
      </c>
      <c r="K210">
        <v>1200</v>
      </c>
      <c r="M210">
        <v>240</v>
      </c>
      <c r="P210">
        <v>31</v>
      </c>
      <c r="Q210">
        <f>SUM(Table2[[#This Row],[ BUYER G]:[BUYER S]])</f>
        <v>31</v>
      </c>
      <c r="R210">
        <v>0</v>
      </c>
      <c r="S210">
        <v>13</v>
      </c>
      <c r="T210">
        <f>SUM(Table2[[#This Row],[SALE G]:[SALE S]])</f>
        <v>13</v>
      </c>
      <c r="U210">
        <v>357</v>
      </c>
      <c r="V210">
        <v>0.65</v>
      </c>
    </row>
    <row r="211" spans="1:22" x14ac:dyDescent="0.25">
      <c r="A211">
        <v>210</v>
      </c>
      <c r="B211" t="s">
        <v>26</v>
      </c>
      <c r="C211" t="s">
        <v>678</v>
      </c>
      <c r="D211" t="s">
        <v>1</v>
      </c>
      <c r="E211" t="s">
        <v>336</v>
      </c>
      <c r="F211" s="138">
        <v>43968</v>
      </c>
      <c r="G211" t="s">
        <v>685</v>
      </c>
      <c r="H211" t="s">
        <v>686</v>
      </c>
      <c r="I211" t="s">
        <v>234</v>
      </c>
      <c r="J211" t="s">
        <v>671</v>
      </c>
      <c r="K211">
        <v>1000</v>
      </c>
      <c r="M211">
        <v>240</v>
      </c>
      <c r="P211">
        <v>29</v>
      </c>
      <c r="Q211">
        <f>SUM(Table2[[#This Row],[ BUYER G]:[BUYER S]])</f>
        <v>29</v>
      </c>
      <c r="R211">
        <v>0</v>
      </c>
      <c r="S211">
        <v>15.6</v>
      </c>
      <c r="T211">
        <f>SUM(Table2[[#This Row],[SALE G]:[SALE S]])</f>
        <v>15.6</v>
      </c>
      <c r="U211">
        <v>305</v>
      </c>
      <c r="V211">
        <v>0.6</v>
      </c>
    </row>
    <row r="212" spans="1:22" x14ac:dyDescent="0.25">
      <c r="A212">
        <v>211</v>
      </c>
      <c r="B212" t="s">
        <v>26</v>
      </c>
      <c r="C212" t="s">
        <v>678</v>
      </c>
      <c r="D212" t="s">
        <v>1</v>
      </c>
      <c r="E212" t="s">
        <v>336</v>
      </c>
      <c r="F212" s="138">
        <v>43968</v>
      </c>
      <c r="G212" t="s">
        <v>685</v>
      </c>
      <c r="H212" t="s">
        <v>688</v>
      </c>
      <c r="I212" t="s">
        <v>414</v>
      </c>
      <c r="J212" t="s">
        <v>671</v>
      </c>
      <c r="K212">
        <v>1000</v>
      </c>
      <c r="M212">
        <v>240</v>
      </c>
      <c r="P212">
        <v>30</v>
      </c>
      <c r="Q212">
        <f>SUM(Table2[[#This Row],[ BUYER G]:[BUYER S]])</f>
        <v>30</v>
      </c>
      <c r="R212">
        <v>0</v>
      </c>
      <c r="S212">
        <v>11</v>
      </c>
      <c r="T212">
        <f>SUM(Table2[[#This Row],[SALE G]:[SALE S]])</f>
        <v>11</v>
      </c>
      <c r="U212">
        <v>258</v>
      </c>
      <c r="V212">
        <v>0.6</v>
      </c>
    </row>
    <row r="213" spans="1:22" x14ac:dyDescent="0.25">
      <c r="A213">
        <v>212</v>
      </c>
      <c r="B213" t="s">
        <v>26</v>
      </c>
      <c r="C213" t="s">
        <v>678</v>
      </c>
      <c r="D213" t="s">
        <v>1</v>
      </c>
      <c r="E213" t="s">
        <v>336</v>
      </c>
      <c r="F213" s="138">
        <v>43968</v>
      </c>
      <c r="G213" t="s">
        <v>685</v>
      </c>
      <c r="H213" t="s">
        <v>688</v>
      </c>
      <c r="I213" t="s">
        <v>412</v>
      </c>
      <c r="J213" t="s">
        <v>671</v>
      </c>
      <c r="K213">
        <v>1000</v>
      </c>
      <c r="M213">
        <v>240</v>
      </c>
      <c r="Q213">
        <f>SUM(Table2[[#This Row],[ BUYER G]:[BUYER S]])</f>
        <v>0</v>
      </c>
      <c r="R213">
        <v>0</v>
      </c>
      <c r="S213">
        <v>0</v>
      </c>
      <c r="T213">
        <f>SUM(Table2[[#This Row],[SALE G]:[SALE S]])</f>
        <v>0</v>
      </c>
      <c r="U213">
        <v>279</v>
      </c>
      <c r="V213">
        <v>0.6</v>
      </c>
    </row>
    <row r="214" spans="1:22" x14ac:dyDescent="0.25">
      <c r="A214">
        <v>213</v>
      </c>
      <c r="B214" t="s">
        <v>26</v>
      </c>
      <c r="C214" t="s">
        <v>678</v>
      </c>
      <c r="D214" t="s">
        <v>1</v>
      </c>
      <c r="E214" t="s">
        <v>336</v>
      </c>
      <c r="F214" s="138">
        <v>43968</v>
      </c>
      <c r="G214" t="s">
        <v>685</v>
      </c>
      <c r="H214" t="s">
        <v>688</v>
      </c>
      <c r="I214" t="s">
        <v>418</v>
      </c>
      <c r="J214" t="s">
        <v>671</v>
      </c>
      <c r="K214">
        <v>1000</v>
      </c>
      <c r="M214">
        <v>240</v>
      </c>
      <c r="P214">
        <v>34</v>
      </c>
      <c r="Q214">
        <f>SUM(Table2[[#This Row],[ BUYER G]:[BUYER S]])</f>
        <v>34</v>
      </c>
      <c r="R214">
        <v>0</v>
      </c>
      <c r="S214">
        <v>12.125</v>
      </c>
      <c r="T214">
        <f>SUM(Table2[[#This Row],[SALE G]:[SALE S]])</f>
        <v>12.125</v>
      </c>
      <c r="U214">
        <v>283</v>
      </c>
      <c r="V214">
        <v>0.6</v>
      </c>
    </row>
    <row r="215" spans="1:22" x14ac:dyDescent="0.25">
      <c r="A215">
        <v>214</v>
      </c>
      <c r="B215" t="s">
        <v>26</v>
      </c>
      <c r="C215" t="s">
        <v>680</v>
      </c>
      <c r="D215" t="s">
        <v>1</v>
      </c>
      <c r="E215" t="s">
        <v>336</v>
      </c>
      <c r="F215" s="138">
        <v>43968</v>
      </c>
      <c r="G215" t="s">
        <v>670</v>
      </c>
      <c r="H215" t="s">
        <v>681</v>
      </c>
      <c r="I215" t="s">
        <v>369</v>
      </c>
      <c r="J215" t="s">
        <v>671</v>
      </c>
      <c r="K215">
        <v>1200</v>
      </c>
      <c r="M215">
        <v>292</v>
      </c>
      <c r="P215">
        <v>39</v>
      </c>
      <c r="Q215">
        <f>SUM(Table2[[#This Row],[ BUYER G]:[BUYER S]])</f>
        <v>39</v>
      </c>
      <c r="R215">
        <v>0</v>
      </c>
      <c r="S215">
        <v>32.714285714285715</v>
      </c>
      <c r="T215">
        <f>SUM(Table2[[#This Row],[SALE G]:[SALE S]])</f>
        <v>32.714285714285715</v>
      </c>
      <c r="U215">
        <v>334</v>
      </c>
      <c r="V215">
        <v>0.65</v>
      </c>
    </row>
    <row r="216" spans="1:22" x14ac:dyDescent="0.25">
      <c r="A216">
        <v>215</v>
      </c>
      <c r="B216" t="s">
        <v>26</v>
      </c>
      <c r="C216" t="s">
        <v>680</v>
      </c>
      <c r="D216" t="s">
        <v>1</v>
      </c>
      <c r="E216" t="s">
        <v>336</v>
      </c>
      <c r="F216" s="138">
        <v>43968</v>
      </c>
      <c r="G216" t="s">
        <v>670</v>
      </c>
      <c r="H216" t="s">
        <v>681</v>
      </c>
      <c r="I216" t="s">
        <v>384</v>
      </c>
      <c r="J216" t="s">
        <v>671</v>
      </c>
      <c r="K216">
        <v>1200</v>
      </c>
      <c r="M216">
        <v>265</v>
      </c>
      <c r="P216">
        <v>30</v>
      </c>
      <c r="Q216">
        <f>SUM(Table2[[#This Row],[ BUYER G]:[BUYER S]])</f>
        <v>30</v>
      </c>
      <c r="R216">
        <v>0</v>
      </c>
      <c r="S216">
        <v>25.714285714285715</v>
      </c>
      <c r="T216">
        <f>SUM(Table2[[#This Row],[SALE G]:[SALE S]])</f>
        <v>25.714285714285715</v>
      </c>
      <c r="U216">
        <v>398</v>
      </c>
      <c r="V216">
        <v>0.6</v>
      </c>
    </row>
    <row r="217" spans="1:22" x14ac:dyDescent="0.25">
      <c r="A217">
        <v>216</v>
      </c>
      <c r="B217" t="s">
        <v>26</v>
      </c>
      <c r="C217" t="s">
        <v>680</v>
      </c>
      <c r="D217" t="s">
        <v>1</v>
      </c>
      <c r="E217" t="s">
        <v>336</v>
      </c>
      <c r="F217" s="138">
        <v>43968</v>
      </c>
      <c r="G217" t="s">
        <v>670</v>
      </c>
      <c r="H217" t="s">
        <v>681</v>
      </c>
      <c r="I217" t="s">
        <v>386</v>
      </c>
      <c r="J217" t="s">
        <v>671</v>
      </c>
      <c r="K217">
        <v>1200</v>
      </c>
      <c r="M217">
        <v>256</v>
      </c>
      <c r="P217">
        <v>46</v>
      </c>
      <c r="Q217">
        <f>SUM(Table2[[#This Row],[ BUYER G]:[BUYER S]])</f>
        <v>46</v>
      </c>
      <c r="R217">
        <v>0</v>
      </c>
      <c r="S217">
        <v>39.642857142857146</v>
      </c>
      <c r="T217">
        <f>SUM(Table2[[#This Row],[SALE G]:[SALE S]])</f>
        <v>39.642857142857146</v>
      </c>
      <c r="U217">
        <v>378</v>
      </c>
      <c r="V217">
        <v>0.6</v>
      </c>
    </row>
    <row r="218" spans="1:22" x14ac:dyDescent="0.25">
      <c r="A218">
        <v>217</v>
      </c>
      <c r="B218" t="s">
        <v>26</v>
      </c>
      <c r="C218" t="s">
        <v>680</v>
      </c>
      <c r="D218" t="s">
        <v>1</v>
      </c>
      <c r="E218" t="s">
        <v>336</v>
      </c>
      <c r="F218" s="138">
        <v>43968</v>
      </c>
      <c r="G218" t="s">
        <v>670</v>
      </c>
      <c r="H218" t="s">
        <v>689</v>
      </c>
      <c r="I218" t="s">
        <v>307</v>
      </c>
      <c r="J218" t="s">
        <v>671</v>
      </c>
      <c r="K218">
        <v>1200</v>
      </c>
      <c r="M218">
        <v>438</v>
      </c>
      <c r="P218">
        <v>58</v>
      </c>
      <c r="Q218">
        <f>SUM(Table2[[#This Row],[ BUYER G]:[BUYER S]])</f>
        <v>58</v>
      </c>
      <c r="R218">
        <v>0</v>
      </c>
      <c r="S218">
        <v>54.071428571428569</v>
      </c>
      <c r="T218">
        <f>SUM(Table2[[#This Row],[SALE G]:[SALE S]])</f>
        <v>54.071428571428569</v>
      </c>
      <c r="U218">
        <v>480</v>
      </c>
      <c r="V218">
        <v>0.65</v>
      </c>
    </row>
    <row r="219" spans="1:22" x14ac:dyDescent="0.25">
      <c r="A219">
        <v>218</v>
      </c>
      <c r="B219" t="s">
        <v>26</v>
      </c>
      <c r="C219" t="s">
        <v>680</v>
      </c>
      <c r="D219" t="s">
        <v>1</v>
      </c>
      <c r="E219" t="s">
        <v>336</v>
      </c>
      <c r="F219" s="138">
        <v>43968</v>
      </c>
      <c r="G219" t="s">
        <v>670</v>
      </c>
      <c r="H219" t="s">
        <v>690</v>
      </c>
      <c r="I219" t="s">
        <v>388</v>
      </c>
      <c r="J219" t="s">
        <v>671</v>
      </c>
      <c r="K219">
        <v>1200</v>
      </c>
      <c r="M219">
        <v>440</v>
      </c>
      <c r="P219">
        <v>43</v>
      </c>
      <c r="Q219">
        <f>SUM(Table2[[#This Row],[ BUYER G]:[BUYER S]])</f>
        <v>43</v>
      </c>
      <c r="R219">
        <v>0</v>
      </c>
      <c r="S219">
        <v>36.321428571428569</v>
      </c>
      <c r="T219">
        <f>SUM(Table2[[#This Row],[SALE G]:[SALE S]])</f>
        <v>36.321428571428569</v>
      </c>
      <c r="U219">
        <v>497</v>
      </c>
      <c r="V219">
        <v>0.6</v>
      </c>
    </row>
    <row r="220" spans="1:22" x14ac:dyDescent="0.25">
      <c r="A220">
        <v>219</v>
      </c>
      <c r="B220" t="s">
        <v>26</v>
      </c>
      <c r="C220" t="s">
        <v>680</v>
      </c>
      <c r="D220" t="s">
        <v>1</v>
      </c>
      <c r="E220" t="s">
        <v>336</v>
      </c>
      <c r="F220" s="138">
        <v>43968</v>
      </c>
      <c r="G220" t="s">
        <v>670</v>
      </c>
      <c r="H220" t="s">
        <v>691</v>
      </c>
      <c r="I220" t="s">
        <v>390</v>
      </c>
      <c r="J220" t="s">
        <v>671</v>
      </c>
      <c r="K220">
        <v>1200</v>
      </c>
      <c r="M220">
        <v>372</v>
      </c>
      <c r="P220">
        <v>55</v>
      </c>
      <c r="Q220">
        <f>SUM(Table2[[#This Row],[ BUYER G]:[BUYER S]])</f>
        <v>55</v>
      </c>
      <c r="R220">
        <v>0</v>
      </c>
      <c r="S220">
        <v>34.589285714285715</v>
      </c>
      <c r="T220">
        <f>SUM(Table2[[#This Row],[SALE G]:[SALE S]])</f>
        <v>34.589285714285715</v>
      </c>
      <c r="U220">
        <v>411</v>
      </c>
      <c r="V220">
        <v>0.6</v>
      </c>
    </row>
    <row r="221" spans="1:22" x14ac:dyDescent="0.25">
      <c r="A221">
        <v>220</v>
      </c>
      <c r="B221" t="s">
        <v>26</v>
      </c>
      <c r="C221" t="s">
        <v>680</v>
      </c>
      <c r="D221" t="s">
        <v>1</v>
      </c>
      <c r="E221" t="s">
        <v>336</v>
      </c>
      <c r="F221" s="138">
        <v>43968</v>
      </c>
      <c r="G221" t="s">
        <v>670</v>
      </c>
      <c r="H221" t="s">
        <v>692</v>
      </c>
      <c r="I221" t="s">
        <v>383</v>
      </c>
      <c r="J221" t="s">
        <v>671</v>
      </c>
      <c r="K221">
        <v>1200</v>
      </c>
      <c r="M221">
        <v>450</v>
      </c>
      <c r="P221">
        <v>73</v>
      </c>
      <c r="Q221">
        <f>SUM(Table2[[#This Row],[ BUYER G]:[BUYER S]])</f>
        <v>73</v>
      </c>
      <c r="R221">
        <v>0</v>
      </c>
      <c r="S221">
        <v>65.321428571428569</v>
      </c>
      <c r="T221">
        <f>SUM(Table2[[#This Row],[SALE G]:[SALE S]])</f>
        <v>65.321428571428569</v>
      </c>
      <c r="U221">
        <v>489</v>
      </c>
      <c r="V221">
        <v>0.6</v>
      </c>
    </row>
    <row r="222" spans="1:22" x14ac:dyDescent="0.25">
      <c r="A222">
        <v>221</v>
      </c>
      <c r="B222" t="s">
        <v>26</v>
      </c>
      <c r="C222" t="s">
        <v>680</v>
      </c>
      <c r="D222" t="s">
        <v>1</v>
      </c>
      <c r="E222" t="s">
        <v>336</v>
      </c>
      <c r="F222" s="138">
        <v>43968</v>
      </c>
      <c r="G222" t="s">
        <v>670</v>
      </c>
      <c r="H222" t="s">
        <v>693</v>
      </c>
      <c r="I222" t="s">
        <v>385</v>
      </c>
      <c r="J222" t="s">
        <v>671</v>
      </c>
      <c r="K222">
        <v>1200</v>
      </c>
      <c r="M222">
        <v>416</v>
      </c>
      <c r="P222">
        <v>32</v>
      </c>
      <c r="Q222">
        <f>SUM(Table2[[#This Row],[ BUYER G]:[BUYER S]])</f>
        <v>32</v>
      </c>
      <c r="R222">
        <v>0</v>
      </c>
      <c r="S222">
        <v>25.428571428571427</v>
      </c>
      <c r="T222">
        <f>SUM(Table2[[#This Row],[SALE G]:[SALE S]])</f>
        <v>25.428571428571427</v>
      </c>
      <c r="U222">
        <v>469</v>
      </c>
      <c r="V222">
        <v>0.6</v>
      </c>
    </row>
    <row r="223" spans="1:22" x14ac:dyDescent="0.25">
      <c r="A223">
        <v>222</v>
      </c>
      <c r="B223" t="s">
        <v>26</v>
      </c>
      <c r="C223" t="s">
        <v>680</v>
      </c>
      <c r="D223" t="s">
        <v>1</v>
      </c>
      <c r="E223" t="s">
        <v>336</v>
      </c>
      <c r="F223" s="138">
        <v>43968</v>
      </c>
      <c r="G223" t="s">
        <v>670</v>
      </c>
      <c r="H223" t="s">
        <v>694</v>
      </c>
      <c r="I223" t="s">
        <v>381</v>
      </c>
      <c r="J223" t="s">
        <v>671</v>
      </c>
      <c r="K223">
        <v>1200</v>
      </c>
      <c r="M223">
        <v>384</v>
      </c>
      <c r="P223">
        <v>39</v>
      </c>
      <c r="Q223">
        <f>SUM(Table2[[#This Row],[ BUYER G]:[BUYER S]])</f>
        <v>39</v>
      </c>
      <c r="R223">
        <v>0</v>
      </c>
      <c r="S223">
        <v>32.25</v>
      </c>
      <c r="T223">
        <f>SUM(Table2[[#This Row],[SALE G]:[SALE S]])</f>
        <v>32.25</v>
      </c>
      <c r="U223">
        <v>423</v>
      </c>
      <c r="V223">
        <v>0.6</v>
      </c>
    </row>
    <row r="224" spans="1:22" x14ac:dyDescent="0.25">
      <c r="A224">
        <v>223</v>
      </c>
      <c r="B224" t="s">
        <v>26</v>
      </c>
      <c r="C224" t="s">
        <v>680</v>
      </c>
      <c r="D224" t="s">
        <v>1</v>
      </c>
      <c r="E224" t="s">
        <v>336</v>
      </c>
      <c r="F224" s="138">
        <v>43968</v>
      </c>
      <c r="G224" t="s">
        <v>670</v>
      </c>
      <c r="H224" t="s">
        <v>695</v>
      </c>
      <c r="I224" t="s">
        <v>387</v>
      </c>
      <c r="J224" t="s">
        <v>671</v>
      </c>
      <c r="K224">
        <v>1200</v>
      </c>
      <c r="M224">
        <v>395</v>
      </c>
      <c r="P224">
        <v>31</v>
      </c>
      <c r="Q224">
        <f>SUM(Table2[[#This Row],[ BUYER G]:[BUYER S]])</f>
        <v>31</v>
      </c>
      <c r="R224">
        <v>0</v>
      </c>
      <c r="S224">
        <v>22.714285714285715</v>
      </c>
      <c r="T224">
        <f>SUM(Table2[[#This Row],[SALE G]:[SALE S]])</f>
        <v>22.714285714285715</v>
      </c>
      <c r="U224">
        <v>420</v>
      </c>
      <c r="V224">
        <v>0.6</v>
      </c>
    </row>
    <row r="225" spans="1:22" x14ac:dyDescent="0.25">
      <c r="A225">
        <v>224</v>
      </c>
      <c r="B225" t="s">
        <v>26</v>
      </c>
      <c r="C225" t="s">
        <v>680</v>
      </c>
      <c r="D225" t="s">
        <v>1</v>
      </c>
      <c r="E225" t="s">
        <v>336</v>
      </c>
      <c r="F225" s="138">
        <v>43968</v>
      </c>
      <c r="G225" t="s">
        <v>670</v>
      </c>
      <c r="H225" t="s">
        <v>696</v>
      </c>
      <c r="I225" t="s">
        <v>389</v>
      </c>
      <c r="J225" t="s">
        <v>671</v>
      </c>
      <c r="K225">
        <v>1200</v>
      </c>
      <c r="M225">
        <v>370</v>
      </c>
      <c r="P225">
        <v>34</v>
      </c>
      <c r="Q225">
        <f>SUM(Table2[[#This Row],[ BUYER G]:[BUYER S]])</f>
        <v>34</v>
      </c>
      <c r="R225">
        <v>0</v>
      </c>
      <c r="S225">
        <v>24</v>
      </c>
      <c r="T225">
        <f>SUM(Table2[[#This Row],[SALE G]:[SALE S]])</f>
        <v>24</v>
      </c>
      <c r="U225">
        <v>389</v>
      </c>
      <c r="V225">
        <v>0.6</v>
      </c>
    </row>
    <row r="226" spans="1:22" x14ac:dyDescent="0.25">
      <c r="A226">
        <v>225</v>
      </c>
      <c r="B226" t="s">
        <v>26</v>
      </c>
      <c r="C226" t="s">
        <v>680</v>
      </c>
      <c r="D226" t="s">
        <v>1</v>
      </c>
      <c r="E226" t="s">
        <v>336</v>
      </c>
      <c r="F226" s="138">
        <v>43968</v>
      </c>
      <c r="G226" t="s">
        <v>682</v>
      </c>
      <c r="H226" t="s">
        <v>681</v>
      </c>
      <c r="I226" t="s">
        <v>397</v>
      </c>
      <c r="J226" t="s">
        <v>671</v>
      </c>
      <c r="K226">
        <v>1000</v>
      </c>
      <c r="M226">
        <v>280</v>
      </c>
      <c r="P226">
        <v>38</v>
      </c>
      <c r="Q226">
        <f>SUM(Table2[[#This Row],[ BUYER G]:[BUYER S]])</f>
        <v>38</v>
      </c>
      <c r="R226">
        <v>0</v>
      </c>
      <c r="S226">
        <v>25</v>
      </c>
      <c r="T226">
        <f>SUM(Table2[[#This Row],[SALE G]:[SALE S]])</f>
        <v>25</v>
      </c>
      <c r="U226">
        <v>304</v>
      </c>
      <c r="V226">
        <v>0.6</v>
      </c>
    </row>
    <row r="227" spans="1:22" x14ac:dyDescent="0.25">
      <c r="A227">
        <v>226</v>
      </c>
      <c r="B227" t="s">
        <v>26</v>
      </c>
      <c r="C227" t="s">
        <v>680</v>
      </c>
      <c r="D227" t="s">
        <v>1</v>
      </c>
      <c r="E227" t="s">
        <v>336</v>
      </c>
      <c r="F227" s="138">
        <v>43968</v>
      </c>
      <c r="G227" t="s">
        <v>684</v>
      </c>
      <c r="H227" t="s">
        <v>681</v>
      </c>
      <c r="I227" t="s">
        <v>403</v>
      </c>
      <c r="J227" t="s">
        <v>669</v>
      </c>
      <c r="K227">
        <v>1250</v>
      </c>
      <c r="M227">
        <v>310</v>
      </c>
      <c r="O227">
        <v>3</v>
      </c>
      <c r="P227">
        <v>30</v>
      </c>
      <c r="Q227">
        <f>SUM(Table2[[#This Row],[ BUYER G]:[BUYER S]])</f>
        <v>33</v>
      </c>
      <c r="R227">
        <v>3.4285714285714284</v>
      </c>
      <c r="S227">
        <v>25.178571428571427</v>
      </c>
      <c r="T227">
        <f>SUM(Table2[[#This Row],[SALE G]:[SALE S]])</f>
        <v>28.607142857142854</v>
      </c>
      <c r="U227">
        <v>326</v>
      </c>
      <c r="V227">
        <v>0.7</v>
      </c>
    </row>
    <row r="228" spans="1:22" x14ac:dyDescent="0.25">
      <c r="A228">
        <v>227</v>
      </c>
      <c r="B228" t="s">
        <v>26</v>
      </c>
      <c r="C228" t="s">
        <v>680</v>
      </c>
      <c r="D228" t="s">
        <v>1</v>
      </c>
      <c r="E228" t="s">
        <v>336</v>
      </c>
      <c r="F228" s="138">
        <v>43968</v>
      </c>
      <c r="G228" t="s">
        <v>684</v>
      </c>
      <c r="H228" t="s">
        <v>681</v>
      </c>
      <c r="I228" t="s">
        <v>398</v>
      </c>
      <c r="J228" t="s">
        <v>669</v>
      </c>
      <c r="K228">
        <v>1250</v>
      </c>
      <c r="M228">
        <v>240</v>
      </c>
      <c r="O228">
        <v>6</v>
      </c>
      <c r="P228">
        <v>44</v>
      </c>
      <c r="Q228">
        <f>SUM(Table2[[#This Row],[ BUYER G]:[BUYER S]])</f>
        <v>50</v>
      </c>
      <c r="R228">
        <v>6.7142857142857144</v>
      </c>
      <c r="S228">
        <v>36.785714285714285</v>
      </c>
      <c r="T228">
        <f>SUM(Table2[[#This Row],[SALE G]:[SALE S]])</f>
        <v>43.5</v>
      </c>
      <c r="U228">
        <v>268</v>
      </c>
      <c r="V228">
        <v>0.65</v>
      </c>
    </row>
    <row r="229" spans="1:22" x14ac:dyDescent="0.25">
      <c r="A229">
        <v>228</v>
      </c>
      <c r="B229" t="s">
        <v>26</v>
      </c>
      <c r="C229" t="s">
        <v>680</v>
      </c>
      <c r="D229" t="s">
        <v>1</v>
      </c>
      <c r="E229" t="s">
        <v>336</v>
      </c>
      <c r="F229" s="138">
        <v>43968</v>
      </c>
      <c r="G229" t="s">
        <v>684</v>
      </c>
      <c r="H229" t="s">
        <v>681</v>
      </c>
      <c r="I229" t="s">
        <v>399</v>
      </c>
      <c r="J229" t="s">
        <v>669</v>
      </c>
      <c r="K229">
        <v>1250</v>
      </c>
      <c r="M229">
        <v>290</v>
      </c>
      <c r="O229">
        <v>7</v>
      </c>
      <c r="P229">
        <v>38</v>
      </c>
      <c r="Q229">
        <f>SUM(Table2[[#This Row],[ BUYER G]:[BUYER S]])</f>
        <v>45</v>
      </c>
      <c r="R229">
        <v>6.8571428571428568</v>
      </c>
      <c r="S229">
        <v>29.964285714285715</v>
      </c>
      <c r="T229">
        <f>SUM(Table2[[#This Row],[SALE G]:[SALE S]])</f>
        <v>36.821428571428569</v>
      </c>
      <c r="U229">
        <v>321</v>
      </c>
      <c r="V229">
        <v>0.6</v>
      </c>
    </row>
    <row r="230" spans="1:22" x14ac:dyDescent="0.25">
      <c r="A230">
        <v>229</v>
      </c>
      <c r="B230" t="s">
        <v>26</v>
      </c>
      <c r="C230" t="s">
        <v>680</v>
      </c>
      <c r="D230" t="s">
        <v>1</v>
      </c>
      <c r="E230" t="s">
        <v>336</v>
      </c>
      <c r="F230" s="138">
        <v>43968</v>
      </c>
      <c r="G230" t="s">
        <v>684</v>
      </c>
      <c r="H230" t="s">
        <v>689</v>
      </c>
      <c r="I230" t="s">
        <v>400</v>
      </c>
      <c r="J230" t="s">
        <v>669</v>
      </c>
      <c r="K230">
        <v>1250</v>
      </c>
      <c r="M230">
        <v>392</v>
      </c>
      <c r="P230">
        <v>50</v>
      </c>
      <c r="Q230">
        <f>SUM(Table2[[#This Row],[ BUYER G]:[BUYER S]])</f>
        <v>50</v>
      </c>
      <c r="R230">
        <v>0</v>
      </c>
      <c r="S230">
        <v>40.339285714285715</v>
      </c>
      <c r="T230">
        <f>SUM(Table2[[#This Row],[SALE G]:[SALE S]])</f>
        <v>40.339285714285715</v>
      </c>
      <c r="U230">
        <v>412</v>
      </c>
      <c r="V230">
        <v>0.6</v>
      </c>
    </row>
    <row r="231" spans="1:22" x14ac:dyDescent="0.25">
      <c r="A231">
        <v>230</v>
      </c>
      <c r="B231" t="s">
        <v>26</v>
      </c>
      <c r="C231" t="s">
        <v>680</v>
      </c>
      <c r="D231" t="s">
        <v>1</v>
      </c>
      <c r="E231" t="s">
        <v>336</v>
      </c>
      <c r="F231" s="138">
        <v>43968</v>
      </c>
      <c r="G231" t="s">
        <v>685</v>
      </c>
      <c r="H231" t="s">
        <v>681</v>
      </c>
      <c r="I231" t="s">
        <v>258</v>
      </c>
      <c r="J231" t="s">
        <v>671</v>
      </c>
      <c r="K231">
        <v>1000</v>
      </c>
      <c r="M231">
        <v>230</v>
      </c>
      <c r="P231">
        <v>25</v>
      </c>
      <c r="Q231">
        <f>SUM(Table2[[#This Row],[ BUYER G]:[BUYER S]])</f>
        <v>25</v>
      </c>
      <c r="R231">
        <v>0</v>
      </c>
      <c r="S231">
        <v>26.285714285714285</v>
      </c>
      <c r="T231">
        <f>SUM(Table2[[#This Row],[SALE G]:[SALE S]])</f>
        <v>26.285714285714285</v>
      </c>
      <c r="U231">
        <v>432</v>
      </c>
      <c r="V231">
        <v>0.6</v>
      </c>
    </row>
    <row r="232" spans="1:22" x14ac:dyDescent="0.25">
      <c r="A232">
        <v>231</v>
      </c>
      <c r="B232" t="s">
        <v>26</v>
      </c>
      <c r="C232" t="s">
        <v>680</v>
      </c>
      <c r="D232" t="s">
        <v>1</v>
      </c>
      <c r="E232" t="s">
        <v>336</v>
      </c>
      <c r="F232" s="138">
        <v>43968</v>
      </c>
      <c r="G232" t="s">
        <v>685</v>
      </c>
      <c r="H232" t="s">
        <v>681</v>
      </c>
      <c r="I232" t="s">
        <v>264</v>
      </c>
      <c r="J232" t="s">
        <v>671</v>
      </c>
      <c r="K232">
        <v>1000</v>
      </c>
      <c r="M232">
        <v>234</v>
      </c>
      <c r="P232">
        <v>34</v>
      </c>
      <c r="Q232">
        <f>SUM(Table2[[#This Row],[ BUYER G]:[BUYER S]])</f>
        <v>34</v>
      </c>
      <c r="R232">
        <v>0</v>
      </c>
      <c r="S232">
        <v>27.375</v>
      </c>
      <c r="T232">
        <f>SUM(Table2[[#This Row],[SALE G]:[SALE S]])</f>
        <v>27.375</v>
      </c>
      <c r="U232">
        <v>258</v>
      </c>
      <c r="V232">
        <v>0.6</v>
      </c>
    </row>
    <row r="233" spans="1:22" x14ac:dyDescent="0.25">
      <c r="A233">
        <v>232</v>
      </c>
      <c r="B233" t="s">
        <v>26</v>
      </c>
      <c r="C233" t="s">
        <v>680</v>
      </c>
      <c r="D233" t="s">
        <v>1</v>
      </c>
      <c r="E233" t="s">
        <v>336</v>
      </c>
      <c r="F233" s="138">
        <v>43968</v>
      </c>
      <c r="G233" t="s">
        <v>685</v>
      </c>
      <c r="H233" t="s">
        <v>681</v>
      </c>
      <c r="I233" t="s">
        <v>413</v>
      </c>
      <c r="J233" t="s">
        <v>671</v>
      </c>
      <c r="K233">
        <v>1000</v>
      </c>
      <c r="M233">
        <v>304</v>
      </c>
      <c r="O233">
        <v>1</v>
      </c>
      <c r="P233">
        <v>22</v>
      </c>
      <c r="Q233">
        <f>SUM(Table2[[#This Row],[ BUYER G]:[BUYER S]])</f>
        <v>23</v>
      </c>
      <c r="R233">
        <v>1.1428571428571428</v>
      </c>
      <c r="S233">
        <v>28.607142857142858</v>
      </c>
      <c r="T233">
        <f>SUM(Table2[[#This Row],[SALE G]:[SALE S]])</f>
        <v>29.75</v>
      </c>
      <c r="U233">
        <v>343</v>
      </c>
      <c r="V233">
        <v>0.7</v>
      </c>
    </row>
    <row r="234" spans="1:22" x14ac:dyDescent="0.25">
      <c r="A234">
        <v>233</v>
      </c>
      <c r="B234" t="s">
        <v>26</v>
      </c>
      <c r="C234" t="s">
        <v>680</v>
      </c>
      <c r="D234" t="s">
        <v>1</v>
      </c>
      <c r="E234" t="s">
        <v>336</v>
      </c>
      <c r="F234" s="138">
        <v>43968</v>
      </c>
      <c r="G234" t="s">
        <v>685</v>
      </c>
      <c r="H234" t="s">
        <v>681</v>
      </c>
      <c r="I234" t="s">
        <v>404</v>
      </c>
      <c r="J234" t="s">
        <v>671</v>
      </c>
      <c r="K234">
        <v>1000</v>
      </c>
      <c r="M234">
        <v>288</v>
      </c>
      <c r="P234">
        <v>40</v>
      </c>
      <c r="Q234">
        <f>SUM(Table2[[#This Row],[ BUYER G]:[BUYER S]])</f>
        <v>40</v>
      </c>
      <c r="R234">
        <v>0</v>
      </c>
      <c r="S234">
        <v>32.821428571428569</v>
      </c>
      <c r="T234">
        <f>SUM(Table2[[#This Row],[SALE G]:[SALE S]])</f>
        <v>32.821428571428569</v>
      </c>
      <c r="U234">
        <v>320</v>
      </c>
      <c r="V234">
        <v>0.7</v>
      </c>
    </row>
    <row r="235" spans="1:22" x14ac:dyDescent="0.25">
      <c r="A235">
        <v>234</v>
      </c>
      <c r="B235" t="s">
        <v>26</v>
      </c>
      <c r="C235" t="s">
        <v>680</v>
      </c>
      <c r="D235" t="s">
        <v>1</v>
      </c>
      <c r="E235" t="s">
        <v>336</v>
      </c>
      <c r="F235" s="138">
        <v>43968</v>
      </c>
      <c r="G235" t="s">
        <v>685</v>
      </c>
      <c r="H235" t="s">
        <v>681</v>
      </c>
      <c r="I235" t="s">
        <v>252</v>
      </c>
      <c r="J235" t="s">
        <v>671</v>
      </c>
      <c r="K235">
        <v>1000</v>
      </c>
      <c r="M235">
        <v>326</v>
      </c>
      <c r="P235">
        <v>43</v>
      </c>
      <c r="Q235">
        <f>SUM(Table2[[#This Row],[ BUYER G]:[BUYER S]])</f>
        <v>43</v>
      </c>
      <c r="R235">
        <v>0</v>
      </c>
      <c r="S235">
        <v>38.821428571428569</v>
      </c>
      <c r="T235">
        <f>SUM(Table2[[#This Row],[SALE G]:[SALE S]])</f>
        <v>38.821428571428569</v>
      </c>
      <c r="U235">
        <v>361</v>
      </c>
      <c r="V235">
        <v>0.7</v>
      </c>
    </row>
    <row r="236" spans="1:22" x14ac:dyDescent="0.25">
      <c r="A236">
        <v>235</v>
      </c>
      <c r="B236" t="s">
        <v>26</v>
      </c>
      <c r="C236" t="s">
        <v>680</v>
      </c>
      <c r="D236" t="s">
        <v>1</v>
      </c>
      <c r="E236" t="s">
        <v>336</v>
      </c>
      <c r="F236" s="138">
        <v>43968</v>
      </c>
      <c r="G236" t="s">
        <v>685</v>
      </c>
      <c r="H236" t="s">
        <v>681</v>
      </c>
      <c r="I236" t="s">
        <v>251</v>
      </c>
      <c r="J236" t="s">
        <v>671</v>
      </c>
      <c r="K236">
        <v>1000</v>
      </c>
      <c r="M236">
        <v>360</v>
      </c>
      <c r="P236">
        <v>51</v>
      </c>
      <c r="Q236">
        <f>SUM(Table2[[#This Row],[ BUYER G]:[BUYER S]])</f>
        <v>51</v>
      </c>
      <c r="R236">
        <v>0</v>
      </c>
      <c r="S236">
        <v>46.392857142857146</v>
      </c>
      <c r="T236">
        <f>SUM(Table2[[#This Row],[SALE G]:[SALE S]])</f>
        <v>46.392857142857146</v>
      </c>
      <c r="U236">
        <v>384</v>
      </c>
      <c r="V236">
        <v>0.7</v>
      </c>
    </row>
    <row r="237" spans="1:22" x14ac:dyDescent="0.25">
      <c r="A237">
        <v>236</v>
      </c>
      <c r="B237" t="s">
        <v>26</v>
      </c>
      <c r="C237" t="s">
        <v>680</v>
      </c>
      <c r="D237" t="s">
        <v>1</v>
      </c>
      <c r="E237" t="s">
        <v>336</v>
      </c>
      <c r="F237" s="138">
        <v>43968</v>
      </c>
      <c r="G237" t="s">
        <v>685</v>
      </c>
      <c r="H237" t="s">
        <v>681</v>
      </c>
      <c r="I237" t="s">
        <v>417</v>
      </c>
      <c r="J237" t="s">
        <v>671</v>
      </c>
      <c r="K237">
        <v>1000</v>
      </c>
      <c r="M237">
        <v>340</v>
      </c>
      <c r="P237">
        <v>42</v>
      </c>
      <c r="Q237">
        <f>SUM(Table2[[#This Row],[ BUYER G]:[BUYER S]])</f>
        <v>42</v>
      </c>
      <c r="R237">
        <v>0</v>
      </c>
      <c r="S237">
        <v>44.714285714285715</v>
      </c>
      <c r="T237">
        <f>SUM(Table2[[#This Row],[SALE G]:[SALE S]])</f>
        <v>44.714285714285715</v>
      </c>
      <c r="U237">
        <v>372</v>
      </c>
      <c r="V237">
        <v>0.7</v>
      </c>
    </row>
    <row r="238" spans="1:22" x14ac:dyDescent="0.25">
      <c r="A238">
        <v>237</v>
      </c>
      <c r="B238" t="s">
        <v>26</v>
      </c>
      <c r="C238" t="s">
        <v>680</v>
      </c>
      <c r="D238" t="s">
        <v>1</v>
      </c>
      <c r="E238" t="s">
        <v>336</v>
      </c>
      <c r="F238" s="138">
        <v>43968</v>
      </c>
      <c r="G238" t="s">
        <v>685</v>
      </c>
      <c r="H238" t="s">
        <v>681</v>
      </c>
      <c r="I238" t="s">
        <v>254</v>
      </c>
      <c r="J238" t="s">
        <v>671</v>
      </c>
      <c r="K238">
        <v>1000</v>
      </c>
      <c r="M238">
        <v>288</v>
      </c>
      <c r="P238">
        <v>32</v>
      </c>
      <c r="Q238">
        <f>SUM(Table2[[#This Row],[ BUYER G]:[BUYER S]])</f>
        <v>32</v>
      </c>
      <c r="R238">
        <v>0</v>
      </c>
      <c r="S238">
        <v>27.392857142857142</v>
      </c>
      <c r="T238">
        <f>SUM(Table2[[#This Row],[SALE G]:[SALE S]])</f>
        <v>27.392857142857142</v>
      </c>
      <c r="U238">
        <v>314</v>
      </c>
      <c r="V238">
        <v>0.6</v>
      </c>
    </row>
    <row r="239" spans="1:22" x14ac:dyDescent="0.25">
      <c r="A239">
        <v>238</v>
      </c>
      <c r="B239" t="s">
        <v>26</v>
      </c>
      <c r="C239" t="s">
        <v>680</v>
      </c>
      <c r="D239" t="s">
        <v>1</v>
      </c>
      <c r="E239" t="s">
        <v>336</v>
      </c>
      <c r="F239" s="138">
        <v>43968</v>
      </c>
      <c r="G239" t="s">
        <v>685</v>
      </c>
      <c r="H239" t="s">
        <v>681</v>
      </c>
      <c r="I239" t="s">
        <v>420</v>
      </c>
      <c r="J239" t="s">
        <v>671</v>
      </c>
      <c r="K239">
        <v>1000</v>
      </c>
      <c r="M239">
        <v>226</v>
      </c>
      <c r="P239">
        <v>28</v>
      </c>
      <c r="Q239">
        <f>SUM(Table2[[#This Row],[ BUYER G]:[BUYER S]])</f>
        <v>28</v>
      </c>
      <c r="R239">
        <v>0</v>
      </c>
      <c r="S239">
        <v>27.857142857142858</v>
      </c>
      <c r="T239">
        <f>SUM(Table2[[#This Row],[SALE G]:[SALE S]])</f>
        <v>27.857142857142858</v>
      </c>
      <c r="U239">
        <v>278</v>
      </c>
      <c r="V239">
        <v>0.6</v>
      </c>
    </row>
    <row r="240" spans="1:22" x14ac:dyDescent="0.25">
      <c r="A240">
        <v>239</v>
      </c>
      <c r="B240" t="s">
        <v>26</v>
      </c>
      <c r="C240" t="s">
        <v>680</v>
      </c>
      <c r="D240" t="s">
        <v>1</v>
      </c>
      <c r="E240" t="s">
        <v>336</v>
      </c>
      <c r="F240" s="138">
        <v>43968</v>
      </c>
      <c r="G240" t="s">
        <v>685</v>
      </c>
      <c r="H240" t="s">
        <v>681</v>
      </c>
      <c r="I240" t="s">
        <v>406</v>
      </c>
      <c r="J240" t="s">
        <v>671</v>
      </c>
      <c r="K240">
        <v>1000</v>
      </c>
      <c r="M240">
        <v>210</v>
      </c>
      <c r="P240">
        <v>22</v>
      </c>
      <c r="Q240">
        <f>SUM(Table2[[#This Row],[ BUYER G]:[BUYER S]])</f>
        <v>22</v>
      </c>
      <c r="R240">
        <v>0</v>
      </c>
      <c r="S240">
        <v>23.214285714285715</v>
      </c>
      <c r="T240">
        <f>SUM(Table2[[#This Row],[SALE G]:[SALE S]])</f>
        <v>23.214285714285715</v>
      </c>
      <c r="U240">
        <v>246</v>
      </c>
      <c r="V240">
        <v>0.6</v>
      </c>
    </row>
    <row r="241" spans="1:22" x14ac:dyDescent="0.25">
      <c r="A241">
        <v>240</v>
      </c>
      <c r="B241" t="s">
        <v>26</v>
      </c>
      <c r="C241" t="s">
        <v>680</v>
      </c>
      <c r="D241" t="s">
        <v>1</v>
      </c>
      <c r="E241" t="s">
        <v>336</v>
      </c>
      <c r="F241" s="138">
        <v>43968</v>
      </c>
      <c r="G241" t="s">
        <v>685</v>
      </c>
      <c r="H241" t="s">
        <v>681</v>
      </c>
      <c r="I241" t="s">
        <v>422</v>
      </c>
      <c r="J241" t="s">
        <v>671</v>
      </c>
      <c r="K241">
        <v>1000</v>
      </c>
      <c r="M241">
        <v>200</v>
      </c>
      <c r="P241">
        <v>37</v>
      </c>
      <c r="Q241">
        <f>SUM(Table2[[#This Row],[ BUYER G]:[BUYER S]])</f>
        <v>37</v>
      </c>
      <c r="R241">
        <v>0</v>
      </c>
      <c r="S241">
        <v>34.071428571428569</v>
      </c>
      <c r="T241">
        <f>SUM(Table2[[#This Row],[SALE G]:[SALE S]])</f>
        <v>34.071428571428569</v>
      </c>
      <c r="U241">
        <v>229</v>
      </c>
      <c r="V241">
        <v>0.6</v>
      </c>
    </row>
    <row r="242" spans="1:22" x14ac:dyDescent="0.25">
      <c r="A242">
        <v>241</v>
      </c>
      <c r="B242" t="s">
        <v>26</v>
      </c>
      <c r="C242" t="s">
        <v>680</v>
      </c>
      <c r="D242" t="s">
        <v>1</v>
      </c>
      <c r="E242" t="s">
        <v>336</v>
      </c>
      <c r="F242" s="138">
        <v>43968</v>
      </c>
      <c r="G242" t="s">
        <v>685</v>
      </c>
      <c r="H242" t="s">
        <v>681</v>
      </c>
      <c r="I242" t="s">
        <v>424</v>
      </c>
      <c r="J242" t="s">
        <v>671</v>
      </c>
      <c r="K242">
        <v>1000</v>
      </c>
      <c r="M242">
        <v>218</v>
      </c>
      <c r="P242">
        <v>28</v>
      </c>
      <c r="Q242">
        <f>SUM(Table2[[#This Row],[ BUYER G]:[BUYER S]])</f>
        <v>28</v>
      </c>
      <c r="R242">
        <v>0</v>
      </c>
      <c r="S242">
        <v>21.678571428571427</v>
      </c>
      <c r="T242">
        <f>SUM(Table2[[#This Row],[SALE G]:[SALE S]])</f>
        <v>21.678571428571427</v>
      </c>
      <c r="U242">
        <v>243</v>
      </c>
      <c r="V242">
        <v>0.6</v>
      </c>
    </row>
    <row r="243" spans="1:22" x14ac:dyDescent="0.25">
      <c r="A243">
        <v>242</v>
      </c>
      <c r="B243" t="s">
        <v>26</v>
      </c>
      <c r="C243" t="s">
        <v>680</v>
      </c>
      <c r="D243" t="s">
        <v>1</v>
      </c>
      <c r="E243" t="s">
        <v>336</v>
      </c>
      <c r="F243" s="138">
        <v>43968</v>
      </c>
      <c r="G243" t="s">
        <v>685</v>
      </c>
      <c r="H243" t="s">
        <v>681</v>
      </c>
      <c r="I243" t="s">
        <v>411</v>
      </c>
      <c r="J243" t="s">
        <v>671</v>
      </c>
      <c r="K243">
        <v>1000</v>
      </c>
      <c r="M243">
        <v>256</v>
      </c>
      <c r="P243">
        <v>23</v>
      </c>
      <c r="Q243">
        <f>SUM(Table2[[#This Row],[ BUYER G]:[BUYER S]])</f>
        <v>23</v>
      </c>
      <c r="R243">
        <v>0</v>
      </c>
      <c r="S243">
        <v>25</v>
      </c>
      <c r="T243">
        <f>SUM(Table2[[#This Row],[SALE G]:[SALE S]])</f>
        <v>25</v>
      </c>
      <c r="U243">
        <v>265</v>
      </c>
      <c r="V243">
        <v>0.6</v>
      </c>
    </row>
    <row r="244" spans="1:22" x14ac:dyDescent="0.25">
      <c r="A244">
        <v>243</v>
      </c>
      <c r="B244" t="s">
        <v>26</v>
      </c>
      <c r="C244" t="s">
        <v>680</v>
      </c>
      <c r="D244" t="s">
        <v>1</v>
      </c>
      <c r="E244" t="s">
        <v>336</v>
      </c>
      <c r="F244" s="138">
        <v>43968</v>
      </c>
      <c r="G244" t="s">
        <v>685</v>
      </c>
      <c r="H244" t="s">
        <v>681</v>
      </c>
      <c r="I244" t="s">
        <v>410</v>
      </c>
      <c r="J244" t="s">
        <v>671</v>
      </c>
      <c r="K244">
        <v>1000</v>
      </c>
      <c r="M244">
        <v>288</v>
      </c>
      <c r="P244">
        <v>26</v>
      </c>
      <c r="Q244">
        <f>SUM(Table2[[#This Row],[ BUYER G]:[BUYER S]])</f>
        <v>26</v>
      </c>
      <c r="R244">
        <v>0</v>
      </c>
      <c r="S244">
        <v>17.25</v>
      </c>
      <c r="T244">
        <f>SUM(Table2[[#This Row],[SALE G]:[SALE S]])</f>
        <v>17.25</v>
      </c>
      <c r="U244">
        <v>299</v>
      </c>
      <c r="V244">
        <v>0.6</v>
      </c>
    </row>
    <row r="245" spans="1:22" x14ac:dyDescent="0.25">
      <c r="A245">
        <v>244</v>
      </c>
      <c r="B245" t="s">
        <v>26</v>
      </c>
      <c r="C245" t="s">
        <v>680</v>
      </c>
      <c r="D245" t="s">
        <v>1</v>
      </c>
      <c r="E245" t="s">
        <v>336</v>
      </c>
      <c r="F245" s="138">
        <v>43968</v>
      </c>
      <c r="G245" t="s">
        <v>685</v>
      </c>
      <c r="H245" t="s">
        <v>681</v>
      </c>
      <c r="I245" t="s">
        <v>409</v>
      </c>
      <c r="J245" t="s">
        <v>671</v>
      </c>
      <c r="K245">
        <v>1000</v>
      </c>
      <c r="M245">
        <v>150</v>
      </c>
      <c r="P245">
        <v>22</v>
      </c>
      <c r="Q245">
        <f>SUM(Table2[[#This Row],[ BUYER G]:[BUYER S]])</f>
        <v>22</v>
      </c>
      <c r="R245">
        <v>0</v>
      </c>
      <c r="S245">
        <v>18.285714285714285</v>
      </c>
      <c r="T245">
        <f>SUM(Table2[[#This Row],[SALE G]:[SALE S]])</f>
        <v>18.285714285714285</v>
      </c>
      <c r="U245">
        <v>182</v>
      </c>
      <c r="V245">
        <v>0.6</v>
      </c>
    </row>
    <row r="246" spans="1:22" x14ac:dyDescent="0.25">
      <c r="A246">
        <v>245</v>
      </c>
      <c r="B246" t="s">
        <v>26</v>
      </c>
      <c r="C246" t="s">
        <v>680</v>
      </c>
      <c r="D246" t="s">
        <v>1</v>
      </c>
      <c r="E246" t="s">
        <v>336</v>
      </c>
      <c r="F246" s="138">
        <v>43968</v>
      </c>
      <c r="G246" t="s">
        <v>685</v>
      </c>
      <c r="H246" t="s">
        <v>681</v>
      </c>
      <c r="I246" t="s">
        <v>408</v>
      </c>
      <c r="J246" t="s">
        <v>671</v>
      </c>
      <c r="K246">
        <v>1000</v>
      </c>
      <c r="M246">
        <v>180</v>
      </c>
      <c r="P246">
        <v>20</v>
      </c>
      <c r="Q246">
        <f>SUM(Table2[[#This Row],[ BUYER G]:[BUYER S]])</f>
        <v>20</v>
      </c>
      <c r="R246">
        <v>0</v>
      </c>
      <c r="S246">
        <v>19.785714285714285</v>
      </c>
      <c r="T246">
        <f>SUM(Table2[[#This Row],[SALE G]:[SALE S]])</f>
        <v>19.785714285714285</v>
      </c>
      <c r="U246">
        <v>212</v>
      </c>
      <c r="V246">
        <v>0.6</v>
      </c>
    </row>
    <row r="247" spans="1:22" x14ac:dyDescent="0.25">
      <c r="A247">
        <v>246</v>
      </c>
      <c r="B247" t="s">
        <v>26</v>
      </c>
      <c r="C247" t="s">
        <v>680</v>
      </c>
      <c r="D247" t="s">
        <v>1</v>
      </c>
      <c r="E247" t="s">
        <v>336</v>
      </c>
      <c r="F247" s="138">
        <v>43968</v>
      </c>
      <c r="G247" t="s">
        <v>685</v>
      </c>
      <c r="H247" t="s">
        <v>681</v>
      </c>
      <c r="I247" t="s">
        <v>421</v>
      </c>
      <c r="J247" t="s">
        <v>671</v>
      </c>
      <c r="K247">
        <v>1000</v>
      </c>
      <c r="M247">
        <v>288</v>
      </c>
      <c r="P247">
        <v>22</v>
      </c>
      <c r="Q247">
        <f>SUM(Table2[[#This Row],[ BUYER G]:[BUYER S]])</f>
        <v>22</v>
      </c>
      <c r="R247">
        <v>0</v>
      </c>
      <c r="S247">
        <v>19.035714285714285</v>
      </c>
      <c r="T247">
        <f>SUM(Table2[[#This Row],[SALE G]:[SALE S]])</f>
        <v>19.035714285714285</v>
      </c>
      <c r="U247">
        <v>303</v>
      </c>
      <c r="V247">
        <v>0.6</v>
      </c>
    </row>
    <row r="248" spans="1:22" x14ac:dyDescent="0.25">
      <c r="A248">
        <v>247</v>
      </c>
      <c r="B248" t="s">
        <v>26</v>
      </c>
      <c r="C248" t="s">
        <v>680</v>
      </c>
      <c r="D248" t="s">
        <v>1</v>
      </c>
      <c r="E248" t="s">
        <v>336</v>
      </c>
      <c r="F248" s="138">
        <v>43968</v>
      </c>
      <c r="G248" t="s">
        <v>685</v>
      </c>
      <c r="H248" t="s">
        <v>681</v>
      </c>
      <c r="I248" t="s">
        <v>415</v>
      </c>
      <c r="J248" t="s">
        <v>671</v>
      </c>
      <c r="K248">
        <v>1000</v>
      </c>
      <c r="M248">
        <v>210</v>
      </c>
      <c r="P248">
        <v>21</v>
      </c>
      <c r="Q248">
        <f>SUM(Table2[[#This Row],[ BUYER G]:[BUYER S]])</f>
        <v>21</v>
      </c>
      <c r="R248">
        <v>0</v>
      </c>
      <c r="S248">
        <v>18.392857142857142</v>
      </c>
      <c r="T248">
        <f>SUM(Table2[[#This Row],[SALE G]:[SALE S]])</f>
        <v>18.392857142857142</v>
      </c>
      <c r="U248">
        <v>243</v>
      </c>
      <c r="V248">
        <v>0.6</v>
      </c>
    </row>
    <row r="249" spans="1:22" x14ac:dyDescent="0.25">
      <c r="A249">
        <v>248</v>
      </c>
      <c r="B249" t="s">
        <v>26</v>
      </c>
      <c r="C249" t="s">
        <v>680</v>
      </c>
      <c r="D249" t="s">
        <v>1</v>
      </c>
      <c r="E249" t="s">
        <v>336</v>
      </c>
      <c r="F249" s="138">
        <v>43968</v>
      </c>
      <c r="G249" t="s">
        <v>685</v>
      </c>
      <c r="H249" t="s">
        <v>681</v>
      </c>
      <c r="I249" t="s">
        <v>426</v>
      </c>
      <c r="J249" t="s">
        <v>671</v>
      </c>
      <c r="K249">
        <v>1000</v>
      </c>
      <c r="M249">
        <v>288</v>
      </c>
      <c r="P249">
        <v>21</v>
      </c>
      <c r="Q249">
        <f>SUM(Table2[[#This Row],[ BUYER G]:[BUYER S]])</f>
        <v>21</v>
      </c>
      <c r="R249">
        <v>0</v>
      </c>
      <c r="S249">
        <v>18</v>
      </c>
      <c r="T249">
        <f>SUM(Table2[[#This Row],[SALE G]:[SALE S]])</f>
        <v>18</v>
      </c>
      <c r="U249">
        <v>327</v>
      </c>
      <c r="V249">
        <v>0.6</v>
      </c>
    </row>
    <row r="250" spans="1:22" x14ac:dyDescent="0.25">
      <c r="A250">
        <v>249</v>
      </c>
      <c r="B250" t="s">
        <v>26</v>
      </c>
      <c r="C250" t="s">
        <v>680</v>
      </c>
      <c r="D250" t="s">
        <v>1</v>
      </c>
      <c r="E250" t="s">
        <v>336</v>
      </c>
      <c r="F250" s="138">
        <v>43968</v>
      </c>
      <c r="G250" t="s">
        <v>685</v>
      </c>
      <c r="H250" t="s">
        <v>681</v>
      </c>
      <c r="I250" t="s">
        <v>419</v>
      </c>
      <c r="J250" t="s">
        <v>671</v>
      </c>
      <c r="K250">
        <v>1000</v>
      </c>
      <c r="M250">
        <v>170</v>
      </c>
      <c r="P250">
        <v>25</v>
      </c>
      <c r="Q250">
        <f>SUM(Table2[[#This Row],[ BUYER G]:[BUYER S]])</f>
        <v>25</v>
      </c>
      <c r="R250">
        <v>0</v>
      </c>
      <c r="S250">
        <v>18.214285714285715</v>
      </c>
      <c r="T250">
        <f>SUM(Table2[[#This Row],[SALE G]:[SALE S]])</f>
        <v>18.214285714285715</v>
      </c>
      <c r="U250">
        <v>217</v>
      </c>
      <c r="V250">
        <v>0.6</v>
      </c>
    </row>
    <row r="251" spans="1:22" x14ac:dyDescent="0.25">
      <c r="A251">
        <v>250</v>
      </c>
      <c r="B251" t="s">
        <v>26</v>
      </c>
      <c r="C251" t="s">
        <v>680</v>
      </c>
      <c r="D251" t="s">
        <v>1</v>
      </c>
      <c r="E251" t="s">
        <v>336</v>
      </c>
      <c r="F251" s="138">
        <v>43968</v>
      </c>
      <c r="G251" t="s">
        <v>685</v>
      </c>
      <c r="H251" t="s">
        <v>681</v>
      </c>
      <c r="I251" t="s">
        <v>427</v>
      </c>
      <c r="J251" t="s">
        <v>671</v>
      </c>
      <c r="K251">
        <v>1000</v>
      </c>
      <c r="M251">
        <v>282</v>
      </c>
      <c r="P251">
        <v>39</v>
      </c>
      <c r="Q251">
        <f>SUM(Table2[[#This Row],[ BUYER G]:[BUYER S]])</f>
        <v>39</v>
      </c>
      <c r="R251">
        <v>0</v>
      </c>
      <c r="S251">
        <v>31.107142857142858</v>
      </c>
      <c r="T251">
        <f>SUM(Table2[[#This Row],[SALE G]:[SALE S]])</f>
        <v>31.107142857142858</v>
      </c>
      <c r="U251">
        <v>323</v>
      </c>
      <c r="V251">
        <v>0.6</v>
      </c>
    </row>
    <row r="252" spans="1:22" x14ac:dyDescent="0.25">
      <c r="A252">
        <v>251</v>
      </c>
      <c r="B252" t="s">
        <v>26</v>
      </c>
      <c r="C252" t="s">
        <v>680</v>
      </c>
      <c r="D252" t="s">
        <v>1</v>
      </c>
      <c r="E252" t="s">
        <v>336</v>
      </c>
      <c r="F252" s="138">
        <v>43968</v>
      </c>
      <c r="G252" t="s">
        <v>685</v>
      </c>
      <c r="H252" t="s">
        <v>689</v>
      </c>
      <c r="I252" t="s">
        <v>423</v>
      </c>
      <c r="J252" t="s">
        <v>671</v>
      </c>
      <c r="K252">
        <v>1000</v>
      </c>
      <c r="M252">
        <v>394</v>
      </c>
      <c r="P252">
        <v>41</v>
      </c>
      <c r="Q252">
        <f>SUM(Table2[[#This Row],[ BUYER G]:[BUYER S]])</f>
        <v>41</v>
      </c>
      <c r="R252">
        <v>0</v>
      </c>
      <c r="S252">
        <v>39.107142857142854</v>
      </c>
      <c r="T252">
        <f>SUM(Table2[[#This Row],[SALE G]:[SALE S]])</f>
        <v>39.107142857142854</v>
      </c>
      <c r="U252">
        <v>421</v>
      </c>
      <c r="V252">
        <v>0.65</v>
      </c>
    </row>
    <row r="253" spans="1:22" x14ac:dyDescent="0.25">
      <c r="A253">
        <v>252</v>
      </c>
      <c r="B253" t="s">
        <v>26</v>
      </c>
      <c r="C253" t="s">
        <v>680</v>
      </c>
      <c r="D253" t="s">
        <v>1</v>
      </c>
      <c r="E253" t="s">
        <v>336</v>
      </c>
      <c r="F253" s="138">
        <v>43968</v>
      </c>
      <c r="G253" t="s">
        <v>685</v>
      </c>
      <c r="H253" t="s">
        <v>689</v>
      </c>
      <c r="I253" t="s">
        <v>425</v>
      </c>
      <c r="J253" t="s">
        <v>671</v>
      </c>
      <c r="K253">
        <v>1000</v>
      </c>
      <c r="M253">
        <v>430</v>
      </c>
      <c r="P253">
        <v>40</v>
      </c>
      <c r="Q253">
        <f>SUM(Table2[[#This Row],[ BUYER G]:[BUYER S]])</f>
        <v>40</v>
      </c>
      <c r="R253">
        <v>0</v>
      </c>
      <c r="S253">
        <v>42.392857142857139</v>
      </c>
      <c r="T253">
        <f>SUM(Table2[[#This Row],[SALE G]:[SALE S]])</f>
        <v>42.392857142857139</v>
      </c>
      <c r="U253">
        <v>476</v>
      </c>
      <c r="V253">
        <v>0.65</v>
      </c>
    </row>
    <row r="254" spans="1:22" x14ac:dyDescent="0.25">
      <c r="A254">
        <v>253</v>
      </c>
      <c r="B254" t="s">
        <v>26</v>
      </c>
      <c r="C254" t="s">
        <v>665</v>
      </c>
      <c r="D254" t="s">
        <v>1</v>
      </c>
      <c r="E254" t="s">
        <v>337</v>
      </c>
      <c r="F254" s="138">
        <v>43974</v>
      </c>
      <c r="G254" t="s">
        <v>666</v>
      </c>
      <c r="H254" t="s">
        <v>668</v>
      </c>
      <c r="I254" t="s">
        <v>130</v>
      </c>
      <c r="J254" t="s">
        <v>669</v>
      </c>
      <c r="K254">
        <v>2700</v>
      </c>
      <c r="M254">
        <v>400</v>
      </c>
      <c r="O254">
        <v>38</v>
      </c>
      <c r="P254">
        <v>138</v>
      </c>
      <c r="Q254">
        <f>SUM(Table2[[#This Row],[ BUYER G]:[BUYER S]])</f>
        <v>176</v>
      </c>
      <c r="R254">
        <v>27.25</v>
      </c>
      <c r="S254">
        <v>151</v>
      </c>
      <c r="T254">
        <f>SUM(Table2[[#This Row],[SALE G]:[SALE S]])</f>
        <v>178.25</v>
      </c>
      <c r="U254">
        <v>755</v>
      </c>
      <c r="V254">
        <v>0.8</v>
      </c>
    </row>
    <row r="255" spans="1:22" x14ac:dyDescent="0.25">
      <c r="A255">
        <v>254</v>
      </c>
      <c r="B255" t="s">
        <v>26</v>
      </c>
      <c r="C255" t="s">
        <v>665</v>
      </c>
      <c r="D255" t="s">
        <v>1</v>
      </c>
      <c r="E255" t="s">
        <v>337</v>
      </c>
      <c r="F255" s="138">
        <v>43974</v>
      </c>
      <c r="G255" t="s">
        <v>670</v>
      </c>
      <c r="H255" t="s">
        <v>668</v>
      </c>
      <c r="I255" t="s">
        <v>137</v>
      </c>
      <c r="J255" t="s">
        <v>671</v>
      </c>
      <c r="K255">
        <v>1200</v>
      </c>
      <c r="M255">
        <v>176</v>
      </c>
      <c r="O255">
        <v>33</v>
      </c>
      <c r="P255">
        <v>100</v>
      </c>
      <c r="Q255">
        <f>SUM(Table2[[#This Row],[ BUYER G]:[BUYER S]])</f>
        <v>133</v>
      </c>
      <c r="R255">
        <v>22.416666666666668</v>
      </c>
      <c r="S255">
        <v>95.416666666666657</v>
      </c>
      <c r="T255">
        <f>SUM(Table2[[#This Row],[SALE G]:[SALE S]])</f>
        <v>117.83333333333333</v>
      </c>
      <c r="U255">
        <v>455</v>
      </c>
      <c r="V255">
        <v>0.8</v>
      </c>
    </row>
    <row r="256" spans="1:22" x14ac:dyDescent="0.25">
      <c r="A256">
        <v>255</v>
      </c>
      <c r="B256" t="s">
        <v>26</v>
      </c>
      <c r="C256" t="s">
        <v>665</v>
      </c>
      <c r="D256" t="s">
        <v>1</v>
      </c>
      <c r="E256" t="s">
        <v>337</v>
      </c>
      <c r="F256" s="138">
        <v>43974</v>
      </c>
      <c r="G256" t="s">
        <v>670</v>
      </c>
      <c r="H256" t="s">
        <v>668</v>
      </c>
      <c r="I256" t="s">
        <v>138</v>
      </c>
      <c r="J256" t="s">
        <v>671</v>
      </c>
      <c r="K256">
        <v>1200</v>
      </c>
      <c r="M256">
        <v>303</v>
      </c>
      <c r="O256">
        <v>16</v>
      </c>
      <c r="P256">
        <v>74</v>
      </c>
      <c r="Q256">
        <f>SUM(Table2[[#This Row],[ BUYER G]:[BUYER S]])</f>
        <v>90</v>
      </c>
      <c r="R256">
        <v>11.5</v>
      </c>
      <c r="S256">
        <v>47.833333333333329</v>
      </c>
      <c r="T256">
        <f>SUM(Table2[[#This Row],[SALE G]:[SALE S]])</f>
        <v>59.333333333333329</v>
      </c>
      <c r="U256">
        <v>393</v>
      </c>
      <c r="V256">
        <v>0.75</v>
      </c>
    </row>
    <row r="257" spans="1:22" x14ac:dyDescent="0.25">
      <c r="A257">
        <v>256</v>
      </c>
      <c r="B257" t="s">
        <v>26</v>
      </c>
      <c r="C257" t="s">
        <v>665</v>
      </c>
      <c r="D257" t="s">
        <v>1</v>
      </c>
      <c r="E257" t="s">
        <v>337</v>
      </c>
      <c r="F257" s="138">
        <v>43974</v>
      </c>
      <c r="G257" t="s">
        <v>670</v>
      </c>
      <c r="H257" t="s">
        <v>668</v>
      </c>
      <c r="I257" t="s">
        <v>139</v>
      </c>
      <c r="J257" t="s">
        <v>671</v>
      </c>
      <c r="K257">
        <v>1200</v>
      </c>
      <c r="M257">
        <v>198</v>
      </c>
      <c r="O257">
        <v>8</v>
      </c>
      <c r="P257">
        <v>31</v>
      </c>
      <c r="Q257">
        <f>SUM(Table2[[#This Row],[ BUYER G]:[BUYER S]])</f>
        <v>39</v>
      </c>
      <c r="R257">
        <v>5.6666666666666661</v>
      </c>
      <c r="S257">
        <v>34.5</v>
      </c>
      <c r="T257">
        <f>SUM(Table2[[#This Row],[SALE G]:[SALE S]])</f>
        <v>40.166666666666664</v>
      </c>
      <c r="U257">
        <v>411</v>
      </c>
      <c r="V257">
        <v>0.75</v>
      </c>
    </row>
    <row r="258" spans="1:22" x14ac:dyDescent="0.25">
      <c r="A258">
        <v>257</v>
      </c>
      <c r="B258" t="s">
        <v>26</v>
      </c>
      <c r="C258" t="s">
        <v>665</v>
      </c>
      <c r="D258" t="s">
        <v>1</v>
      </c>
      <c r="E258" t="s">
        <v>337</v>
      </c>
      <c r="F258" s="138">
        <v>43974</v>
      </c>
      <c r="G258" t="s">
        <v>670</v>
      </c>
      <c r="H258" t="s">
        <v>668</v>
      </c>
      <c r="I258" t="s">
        <v>140</v>
      </c>
      <c r="J258" t="s">
        <v>671</v>
      </c>
      <c r="K258">
        <v>1200</v>
      </c>
      <c r="M258">
        <v>448</v>
      </c>
      <c r="O258">
        <v>26</v>
      </c>
      <c r="P258">
        <v>123</v>
      </c>
      <c r="Q258">
        <f>SUM(Table2[[#This Row],[ BUYER G]:[BUYER S]])</f>
        <v>149</v>
      </c>
      <c r="R258">
        <v>20</v>
      </c>
      <c r="S258">
        <v>107.66666666666667</v>
      </c>
      <c r="T258">
        <f>SUM(Table2[[#This Row],[SALE G]:[SALE S]])</f>
        <v>127.66666666666667</v>
      </c>
      <c r="U258">
        <v>401</v>
      </c>
      <c r="V258">
        <v>0.65</v>
      </c>
    </row>
    <row r="259" spans="1:22" x14ac:dyDescent="0.25">
      <c r="A259">
        <v>258</v>
      </c>
      <c r="B259" t="s">
        <v>26</v>
      </c>
      <c r="C259" t="s">
        <v>665</v>
      </c>
      <c r="D259" t="s">
        <v>1</v>
      </c>
      <c r="E259" t="s">
        <v>337</v>
      </c>
      <c r="F259" s="138">
        <v>43974</v>
      </c>
      <c r="G259" t="s">
        <v>670</v>
      </c>
      <c r="H259" t="s">
        <v>668</v>
      </c>
      <c r="I259" t="s">
        <v>141</v>
      </c>
      <c r="J259" t="s">
        <v>671</v>
      </c>
      <c r="K259">
        <v>1200</v>
      </c>
      <c r="M259">
        <v>494</v>
      </c>
      <c r="O259">
        <v>21</v>
      </c>
      <c r="P259">
        <v>115</v>
      </c>
      <c r="Q259">
        <f>SUM(Table2[[#This Row],[ BUYER G]:[BUYER S]])</f>
        <v>136</v>
      </c>
      <c r="R259">
        <v>21.5</v>
      </c>
      <c r="S259">
        <v>99.666666666666657</v>
      </c>
      <c r="T259">
        <f>SUM(Table2[[#This Row],[SALE G]:[SALE S]])</f>
        <v>121.16666666666666</v>
      </c>
      <c r="U259">
        <v>486</v>
      </c>
      <c r="V259">
        <v>0.7</v>
      </c>
    </row>
    <row r="260" spans="1:22" x14ac:dyDescent="0.25">
      <c r="A260">
        <v>259</v>
      </c>
      <c r="B260" t="s">
        <v>26</v>
      </c>
      <c r="C260" t="s">
        <v>665</v>
      </c>
      <c r="D260" t="s">
        <v>1</v>
      </c>
      <c r="E260" t="s">
        <v>337</v>
      </c>
      <c r="F260" s="138">
        <v>43974</v>
      </c>
      <c r="G260" t="s">
        <v>670</v>
      </c>
      <c r="H260" t="s">
        <v>668</v>
      </c>
      <c r="I260" t="s">
        <v>142</v>
      </c>
      <c r="J260" t="s">
        <v>671</v>
      </c>
      <c r="K260">
        <v>1200</v>
      </c>
      <c r="M260">
        <v>352</v>
      </c>
      <c r="O260">
        <v>8</v>
      </c>
      <c r="P260">
        <v>53</v>
      </c>
      <c r="Q260">
        <f>SUM(Table2[[#This Row],[ BUYER G]:[BUYER S]])</f>
        <v>61</v>
      </c>
      <c r="R260">
        <v>5</v>
      </c>
      <c r="S260">
        <v>36</v>
      </c>
      <c r="T260">
        <f>SUM(Table2[[#This Row],[SALE G]:[SALE S]])</f>
        <v>41</v>
      </c>
      <c r="U260">
        <v>451</v>
      </c>
      <c r="V260">
        <v>0.75</v>
      </c>
    </row>
    <row r="261" spans="1:22" x14ac:dyDescent="0.25">
      <c r="A261">
        <v>260</v>
      </c>
      <c r="B261" t="s">
        <v>26</v>
      </c>
      <c r="C261" t="s">
        <v>665</v>
      </c>
      <c r="D261" t="s">
        <v>1</v>
      </c>
      <c r="E261" t="s">
        <v>337</v>
      </c>
      <c r="F261" s="138">
        <v>43974</v>
      </c>
      <c r="G261" t="s">
        <v>670</v>
      </c>
      <c r="H261" t="s">
        <v>668</v>
      </c>
      <c r="I261" t="s">
        <v>143</v>
      </c>
      <c r="J261" t="s">
        <v>671</v>
      </c>
      <c r="K261">
        <v>1200</v>
      </c>
      <c r="M261">
        <v>288</v>
      </c>
      <c r="O261">
        <v>10</v>
      </c>
      <c r="P261">
        <v>49</v>
      </c>
      <c r="Q261">
        <f>SUM(Table2[[#This Row],[ BUYER G]:[BUYER S]])</f>
        <v>59</v>
      </c>
      <c r="R261">
        <v>5.3333333333333339</v>
      </c>
      <c r="S261">
        <v>47.166666666666664</v>
      </c>
      <c r="T261">
        <f>SUM(Table2[[#This Row],[SALE G]:[SALE S]])</f>
        <v>52.5</v>
      </c>
      <c r="U261">
        <v>360</v>
      </c>
      <c r="V261">
        <v>0.7</v>
      </c>
    </row>
    <row r="262" spans="1:22" x14ac:dyDescent="0.25">
      <c r="A262">
        <v>261</v>
      </c>
      <c r="B262" t="s">
        <v>26</v>
      </c>
      <c r="C262" t="s">
        <v>665</v>
      </c>
      <c r="D262" t="s">
        <v>1</v>
      </c>
      <c r="E262" t="s">
        <v>337</v>
      </c>
      <c r="F262" s="138">
        <v>43974</v>
      </c>
      <c r="G262" t="s">
        <v>670</v>
      </c>
      <c r="H262" t="s">
        <v>668</v>
      </c>
      <c r="I262" t="s">
        <v>144</v>
      </c>
      <c r="J262" t="s">
        <v>671</v>
      </c>
      <c r="K262">
        <v>1200</v>
      </c>
      <c r="M262">
        <v>384</v>
      </c>
      <c r="O262">
        <v>8</v>
      </c>
      <c r="P262">
        <v>61</v>
      </c>
      <c r="Q262">
        <f>SUM(Table2[[#This Row],[ BUYER G]:[BUYER S]])</f>
        <v>69</v>
      </c>
      <c r="R262">
        <v>5.166666666666667</v>
      </c>
      <c r="S262">
        <v>68.166666666666657</v>
      </c>
      <c r="T262">
        <f>SUM(Table2[[#This Row],[SALE G]:[SALE S]])</f>
        <v>73.333333333333329</v>
      </c>
      <c r="U262">
        <v>294</v>
      </c>
      <c r="V262">
        <v>0.7</v>
      </c>
    </row>
    <row r="263" spans="1:22" x14ac:dyDescent="0.25">
      <c r="A263">
        <v>262</v>
      </c>
      <c r="B263" t="s">
        <v>26</v>
      </c>
      <c r="C263" t="s">
        <v>665</v>
      </c>
      <c r="D263" t="s">
        <v>1</v>
      </c>
      <c r="E263" t="s">
        <v>337</v>
      </c>
      <c r="F263" s="138">
        <v>43974</v>
      </c>
      <c r="G263" t="s">
        <v>670</v>
      </c>
      <c r="H263" t="s">
        <v>668</v>
      </c>
      <c r="I263" t="s">
        <v>145</v>
      </c>
      <c r="J263" t="s">
        <v>671</v>
      </c>
      <c r="K263">
        <v>1200</v>
      </c>
      <c r="M263">
        <v>268</v>
      </c>
      <c r="P263">
        <v>30</v>
      </c>
      <c r="Q263">
        <f>SUM(Table2[[#This Row],[ BUYER G]:[BUYER S]])</f>
        <v>30</v>
      </c>
      <c r="R263">
        <v>0</v>
      </c>
      <c r="S263">
        <v>22.833333333333332</v>
      </c>
      <c r="T263">
        <f>SUM(Table2[[#This Row],[SALE G]:[SALE S]])</f>
        <v>22.833333333333332</v>
      </c>
      <c r="U263">
        <v>294</v>
      </c>
      <c r="V263">
        <v>0.7</v>
      </c>
    </row>
    <row r="264" spans="1:22" x14ac:dyDescent="0.25">
      <c r="A264">
        <v>263</v>
      </c>
      <c r="B264" t="s">
        <v>26</v>
      </c>
      <c r="C264" t="s">
        <v>665</v>
      </c>
      <c r="D264" t="s">
        <v>1</v>
      </c>
      <c r="E264" t="s">
        <v>337</v>
      </c>
      <c r="F264" s="138">
        <v>43974</v>
      </c>
      <c r="G264" t="s">
        <v>670</v>
      </c>
      <c r="H264" t="s">
        <v>672</v>
      </c>
      <c r="I264" t="s">
        <v>190</v>
      </c>
      <c r="J264" t="s">
        <v>671</v>
      </c>
      <c r="K264">
        <v>1200</v>
      </c>
      <c r="M264">
        <v>496</v>
      </c>
      <c r="O264">
        <v>17</v>
      </c>
      <c r="P264">
        <v>131</v>
      </c>
      <c r="Q264">
        <f>SUM(Table2[[#This Row],[ BUYER G]:[BUYER S]])</f>
        <v>148</v>
      </c>
      <c r="R264">
        <v>19.083333333333332</v>
      </c>
      <c r="S264">
        <v>93.5</v>
      </c>
      <c r="T264">
        <f>SUM(Table2[[#This Row],[SALE G]:[SALE S]])</f>
        <v>112.58333333333333</v>
      </c>
      <c r="U264">
        <v>280</v>
      </c>
      <c r="V264">
        <v>0.75</v>
      </c>
    </row>
    <row r="265" spans="1:22" x14ac:dyDescent="0.25">
      <c r="A265">
        <v>264</v>
      </c>
      <c r="B265" t="s">
        <v>26</v>
      </c>
      <c r="C265" t="s">
        <v>665</v>
      </c>
      <c r="D265" t="s">
        <v>1</v>
      </c>
      <c r="E265" t="s">
        <v>337</v>
      </c>
      <c r="F265" s="138">
        <v>43974</v>
      </c>
      <c r="G265" t="s">
        <v>670</v>
      </c>
      <c r="H265" t="s">
        <v>672</v>
      </c>
      <c r="I265" t="s">
        <v>191</v>
      </c>
      <c r="J265" t="s">
        <v>671</v>
      </c>
      <c r="K265">
        <v>1200</v>
      </c>
      <c r="M265">
        <v>268</v>
      </c>
      <c r="O265">
        <v>6</v>
      </c>
      <c r="P265">
        <v>37</v>
      </c>
      <c r="Q265">
        <f>SUM(Table2[[#This Row],[ BUYER G]:[BUYER S]])</f>
        <v>43</v>
      </c>
      <c r="R265">
        <v>3.1666666666666665</v>
      </c>
      <c r="S265">
        <v>30.333333333333336</v>
      </c>
      <c r="T265">
        <f>SUM(Table2[[#This Row],[SALE G]:[SALE S]])</f>
        <v>33.5</v>
      </c>
      <c r="U265">
        <v>215</v>
      </c>
      <c r="V265">
        <v>0.7</v>
      </c>
    </row>
    <row r="266" spans="1:22" x14ac:dyDescent="0.25">
      <c r="A266">
        <v>265</v>
      </c>
      <c r="B266" t="s">
        <v>26</v>
      </c>
      <c r="C266" t="s">
        <v>665</v>
      </c>
      <c r="D266" t="s">
        <v>1</v>
      </c>
      <c r="E266" t="s">
        <v>337</v>
      </c>
      <c r="F266" s="138">
        <v>43974</v>
      </c>
      <c r="G266" t="s">
        <v>670</v>
      </c>
      <c r="H266" t="s">
        <v>677</v>
      </c>
      <c r="I266" t="s">
        <v>195</v>
      </c>
      <c r="J266" t="s">
        <v>671</v>
      </c>
      <c r="K266">
        <v>1200</v>
      </c>
      <c r="M266">
        <v>288</v>
      </c>
      <c r="O266">
        <v>7</v>
      </c>
      <c r="P266">
        <v>27</v>
      </c>
      <c r="Q266">
        <f>SUM(Table2[[#This Row],[ BUYER G]:[BUYER S]])</f>
        <v>34</v>
      </c>
      <c r="R266">
        <v>3.5</v>
      </c>
      <c r="S266">
        <v>24.783333333333335</v>
      </c>
      <c r="T266">
        <f>SUM(Table2[[#This Row],[SALE G]:[SALE S]])</f>
        <v>28.283333333333335</v>
      </c>
      <c r="U266">
        <v>343</v>
      </c>
      <c r="V266">
        <v>0.75</v>
      </c>
    </row>
    <row r="267" spans="1:22" x14ac:dyDescent="0.25">
      <c r="A267">
        <v>266</v>
      </c>
      <c r="B267" t="s">
        <v>26</v>
      </c>
      <c r="C267" t="s">
        <v>665</v>
      </c>
      <c r="D267" t="s">
        <v>1</v>
      </c>
      <c r="E267" t="s">
        <v>337</v>
      </c>
      <c r="F267" s="138">
        <v>43974</v>
      </c>
      <c r="G267" t="s">
        <v>670</v>
      </c>
      <c r="H267" t="s">
        <v>677</v>
      </c>
      <c r="I267" t="s">
        <v>196</v>
      </c>
      <c r="J267" t="s">
        <v>671</v>
      </c>
      <c r="K267">
        <v>1200</v>
      </c>
      <c r="M267">
        <v>288</v>
      </c>
      <c r="O267">
        <v>18</v>
      </c>
      <c r="P267">
        <v>78</v>
      </c>
      <c r="Q267">
        <f>SUM(Table2[[#This Row],[ BUYER G]:[BUYER S]])</f>
        <v>96</v>
      </c>
      <c r="R267">
        <v>38.833333333333336</v>
      </c>
      <c r="S267">
        <v>11.333333333333332</v>
      </c>
      <c r="T267">
        <f>SUM(Table2[[#This Row],[SALE G]:[SALE S]])</f>
        <v>50.166666666666671</v>
      </c>
      <c r="U267">
        <v>321</v>
      </c>
      <c r="V267">
        <v>0.65</v>
      </c>
    </row>
    <row r="268" spans="1:22" x14ac:dyDescent="0.25">
      <c r="A268">
        <v>267</v>
      </c>
      <c r="B268" t="s">
        <v>26</v>
      </c>
      <c r="C268" t="s">
        <v>665</v>
      </c>
      <c r="D268" t="s">
        <v>1</v>
      </c>
      <c r="E268" t="s">
        <v>337</v>
      </c>
      <c r="F268" s="138">
        <v>43974</v>
      </c>
      <c r="G268" t="s">
        <v>670</v>
      </c>
      <c r="H268" t="s">
        <v>674</v>
      </c>
      <c r="I268" t="s">
        <v>371</v>
      </c>
      <c r="J268" t="s">
        <v>671</v>
      </c>
      <c r="K268">
        <v>1200</v>
      </c>
      <c r="M268">
        <v>288</v>
      </c>
      <c r="P268">
        <v>17</v>
      </c>
      <c r="Q268">
        <f>SUM(Table2[[#This Row],[ BUYER G]:[BUYER S]])</f>
        <v>17</v>
      </c>
      <c r="R268">
        <v>0</v>
      </c>
      <c r="S268">
        <v>6.25</v>
      </c>
      <c r="T268">
        <f>SUM(Table2[[#This Row],[SALE G]:[SALE S]])</f>
        <v>6.25</v>
      </c>
      <c r="U268">
        <v>320</v>
      </c>
      <c r="V268">
        <v>0.65</v>
      </c>
    </row>
    <row r="269" spans="1:22" x14ac:dyDescent="0.25">
      <c r="A269">
        <v>268</v>
      </c>
      <c r="B269" t="s">
        <v>26</v>
      </c>
      <c r="C269" t="s">
        <v>665</v>
      </c>
      <c r="D269" t="s">
        <v>1</v>
      </c>
      <c r="E269" t="s">
        <v>337</v>
      </c>
      <c r="F269" s="138">
        <v>43974</v>
      </c>
      <c r="G269" t="s">
        <v>670</v>
      </c>
      <c r="H269" t="s">
        <v>673</v>
      </c>
      <c r="I269" t="s">
        <v>370</v>
      </c>
      <c r="J269" t="s">
        <v>671</v>
      </c>
      <c r="K269">
        <v>1200</v>
      </c>
      <c r="M269">
        <v>384</v>
      </c>
      <c r="O269">
        <v>45</v>
      </c>
      <c r="P269">
        <v>82</v>
      </c>
      <c r="Q269">
        <f>SUM(Table2[[#This Row],[ BUYER G]:[BUYER S]])</f>
        <v>127</v>
      </c>
      <c r="R269">
        <v>23</v>
      </c>
      <c r="S269">
        <v>60.166666666666664</v>
      </c>
      <c r="T269">
        <f>SUM(Table2[[#This Row],[SALE G]:[SALE S]])</f>
        <v>83.166666666666657</v>
      </c>
      <c r="U269">
        <v>659</v>
      </c>
      <c r="V269">
        <v>0.7</v>
      </c>
    </row>
    <row r="270" spans="1:22" x14ac:dyDescent="0.25">
      <c r="A270">
        <v>269</v>
      </c>
      <c r="B270" t="s">
        <v>26</v>
      </c>
      <c r="C270" t="s">
        <v>665</v>
      </c>
      <c r="D270" t="s">
        <v>1</v>
      </c>
      <c r="E270" t="s">
        <v>337</v>
      </c>
      <c r="F270" s="138">
        <v>43974</v>
      </c>
      <c r="G270" t="s">
        <v>682</v>
      </c>
      <c r="H270" t="s">
        <v>668</v>
      </c>
      <c r="I270" t="s">
        <v>151</v>
      </c>
      <c r="J270" t="s">
        <v>671</v>
      </c>
      <c r="K270">
        <v>1000</v>
      </c>
      <c r="M270">
        <v>224</v>
      </c>
      <c r="O270">
        <v>11</v>
      </c>
      <c r="P270">
        <v>42</v>
      </c>
      <c r="Q270">
        <f>SUM(Table2[[#This Row],[ BUYER G]:[BUYER S]])</f>
        <v>53</v>
      </c>
      <c r="R270">
        <v>10.166666666666666</v>
      </c>
      <c r="S270">
        <v>36.583333333333329</v>
      </c>
      <c r="T270">
        <f>SUM(Table2[[#This Row],[SALE G]:[SALE S]])</f>
        <v>46.749999999999993</v>
      </c>
      <c r="U270">
        <v>462</v>
      </c>
      <c r="V270">
        <v>0.65</v>
      </c>
    </row>
    <row r="271" spans="1:22" x14ac:dyDescent="0.25">
      <c r="A271">
        <v>270</v>
      </c>
      <c r="B271" t="s">
        <v>26</v>
      </c>
      <c r="C271" t="s">
        <v>665</v>
      </c>
      <c r="D271" t="s">
        <v>1</v>
      </c>
      <c r="E271" t="s">
        <v>337</v>
      </c>
      <c r="F271" s="138">
        <v>43974</v>
      </c>
      <c r="G271" t="s">
        <v>682</v>
      </c>
      <c r="H271" t="s">
        <v>668</v>
      </c>
      <c r="I271" t="s">
        <v>147</v>
      </c>
      <c r="J271" t="s">
        <v>671</v>
      </c>
      <c r="K271">
        <v>1000</v>
      </c>
      <c r="M271">
        <v>372</v>
      </c>
      <c r="P271">
        <v>28</v>
      </c>
      <c r="Q271">
        <f>SUM(Table2[[#This Row],[ BUYER G]:[BUYER S]])</f>
        <v>28</v>
      </c>
      <c r="R271">
        <v>0</v>
      </c>
      <c r="S271">
        <v>12.166666666666668</v>
      </c>
      <c r="T271">
        <f>SUM(Table2[[#This Row],[SALE G]:[SALE S]])</f>
        <v>12.166666666666668</v>
      </c>
      <c r="U271">
        <v>444</v>
      </c>
      <c r="V271">
        <v>0.65</v>
      </c>
    </row>
    <row r="272" spans="1:22" x14ac:dyDescent="0.25">
      <c r="A272">
        <v>271</v>
      </c>
      <c r="B272" t="s">
        <v>26</v>
      </c>
      <c r="C272" t="s">
        <v>665</v>
      </c>
      <c r="D272" t="s">
        <v>1</v>
      </c>
      <c r="E272" t="s">
        <v>337</v>
      </c>
      <c r="F272" s="138">
        <v>43974</v>
      </c>
      <c r="G272" t="s">
        <v>682</v>
      </c>
      <c r="H272" t="s">
        <v>668</v>
      </c>
      <c r="I272" t="s">
        <v>149</v>
      </c>
      <c r="J272" t="s">
        <v>671</v>
      </c>
      <c r="K272">
        <v>1000</v>
      </c>
      <c r="M272">
        <v>256</v>
      </c>
      <c r="O272">
        <v>2</v>
      </c>
      <c r="P272">
        <v>25</v>
      </c>
      <c r="Q272">
        <f>SUM(Table2[[#This Row],[ BUYER G]:[BUYER S]])</f>
        <v>27</v>
      </c>
      <c r="R272">
        <v>0.83333333333333337</v>
      </c>
      <c r="S272">
        <v>17.833333333333332</v>
      </c>
      <c r="T272">
        <f>SUM(Table2[[#This Row],[SALE G]:[SALE S]])</f>
        <v>18.666666666666664</v>
      </c>
      <c r="U272">
        <v>237</v>
      </c>
      <c r="V272">
        <v>0.65</v>
      </c>
    </row>
    <row r="273" spans="1:22" x14ac:dyDescent="0.25">
      <c r="A273">
        <v>272</v>
      </c>
      <c r="B273" t="s">
        <v>26</v>
      </c>
      <c r="C273" t="s">
        <v>665</v>
      </c>
      <c r="D273" t="s">
        <v>1</v>
      </c>
      <c r="E273" t="s">
        <v>337</v>
      </c>
      <c r="F273" s="138">
        <v>43974</v>
      </c>
      <c r="G273" t="s">
        <v>682</v>
      </c>
      <c r="H273" t="s">
        <v>668</v>
      </c>
      <c r="I273" t="s">
        <v>152</v>
      </c>
      <c r="J273" t="s">
        <v>671</v>
      </c>
      <c r="K273">
        <v>1000</v>
      </c>
      <c r="M273">
        <v>256</v>
      </c>
      <c r="P273">
        <v>24</v>
      </c>
      <c r="Q273">
        <f>SUM(Table2[[#This Row],[ BUYER G]:[BUYER S]])</f>
        <v>24</v>
      </c>
      <c r="R273">
        <v>2</v>
      </c>
      <c r="S273">
        <v>23.333333333333332</v>
      </c>
      <c r="T273">
        <f>SUM(Table2[[#This Row],[SALE G]:[SALE S]])</f>
        <v>25.333333333333332</v>
      </c>
      <c r="U273">
        <v>332</v>
      </c>
      <c r="V273">
        <v>0.65</v>
      </c>
    </row>
    <row r="274" spans="1:22" x14ac:dyDescent="0.25">
      <c r="A274">
        <v>273</v>
      </c>
      <c r="B274" t="s">
        <v>26</v>
      </c>
      <c r="C274" t="s">
        <v>665</v>
      </c>
      <c r="D274" t="s">
        <v>1</v>
      </c>
      <c r="E274" t="s">
        <v>337</v>
      </c>
      <c r="F274" s="138">
        <v>43974</v>
      </c>
      <c r="G274" t="s">
        <v>682</v>
      </c>
      <c r="H274" t="s">
        <v>668</v>
      </c>
      <c r="I274" t="s">
        <v>153</v>
      </c>
      <c r="J274" t="s">
        <v>671</v>
      </c>
      <c r="K274">
        <v>1000</v>
      </c>
      <c r="M274">
        <v>176</v>
      </c>
      <c r="P274">
        <v>27</v>
      </c>
      <c r="Q274">
        <f>SUM(Table2[[#This Row],[ BUYER G]:[BUYER S]])</f>
        <v>27</v>
      </c>
      <c r="R274">
        <v>3.5</v>
      </c>
      <c r="S274">
        <v>21.5</v>
      </c>
      <c r="T274">
        <f>SUM(Table2[[#This Row],[SALE G]:[SALE S]])</f>
        <v>25</v>
      </c>
      <c r="U274">
        <v>260</v>
      </c>
      <c r="V274">
        <v>0.65</v>
      </c>
    </row>
    <row r="275" spans="1:22" x14ac:dyDescent="0.25">
      <c r="A275">
        <v>274</v>
      </c>
      <c r="B275" t="s">
        <v>26</v>
      </c>
      <c r="C275" t="s">
        <v>665</v>
      </c>
      <c r="D275" t="s">
        <v>1</v>
      </c>
      <c r="E275" t="s">
        <v>337</v>
      </c>
      <c r="F275" s="138">
        <v>43974</v>
      </c>
      <c r="G275" t="s">
        <v>682</v>
      </c>
      <c r="H275" t="s">
        <v>668</v>
      </c>
      <c r="I275" t="s">
        <v>154</v>
      </c>
      <c r="J275" t="s">
        <v>671</v>
      </c>
      <c r="K275">
        <v>1000</v>
      </c>
      <c r="M275">
        <v>144</v>
      </c>
      <c r="O275">
        <v>10</v>
      </c>
      <c r="P275">
        <v>18</v>
      </c>
      <c r="Q275">
        <f>SUM(Table2[[#This Row],[ BUYER G]:[BUYER S]])</f>
        <v>28</v>
      </c>
      <c r="R275">
        <v>12.5</v>
      </c>
      <c r="S275">
        <v>17.916666666666664</v>
      </c>
      <c r="T275">
        <f>SUM(Table2[[#This Row],[SALE G]:[SALE S]])</f>
        <v>30.416666666666664</v>
      </c>
      <c r="U275">
        <v>196</v>
      </c>
      <c r="V275">
        <v>0.7</v>
      </c>
    </row>
    <row r="276" spans="1:22" x14ac:dyDescent="0.25">
      <c r="A276">
        <v>275</v>
      </c>
      <c r="B276" t="s">
        <v>26</v>
      </c>
      <c r="C276" t="s">
        <v>665</v>
      </c>
      <c r="D276" t="s">
        <v>1</v>
      </c>
      <c r="E276" t="s">
        <v>337</v>
      </c>
      <c r="F276" s="138">
        <v>43974</v>
      </c>
      <c r="G276" t="s">
        <v>682</v>
      </c>
      <c r="H276" t="s">
        <v>668</v>
      </c>
      <c r="I276" t="s">
        <v>150</v>
      </c>
      <c r="J276" t="s">
        <v>671</v>
      </c>
      <c r="K276">
        <v>1000</v>
      </c>
      <c r="M276">
        <v>208</v>
      </c>
      <c r="O276">
        <v>7</v>
      </c>
      <c r="P276">
        <v>16</v>
      </c>
      <c r="Q276">
        <f>SUM(Table2[[#This Row],[ BUYER G]:[BUYER S]])</f>
        <v>23</v>
      </c>
      <c r="R276">
        <v>5.333333333333333</v>
      </c>
      <c r="S276">
        <v>11.166666666666666</v>
      </c>
      <c r="T276">
        <f>SUM(Table2[[#This Row],[SALE G]:[SALE S]])</f>
        <v>16.5</v>
      </c>
      <c r="U276">
        <v>323</v>
      </c>
      <c r="V276">
        <v>0.7</v>
      </c>
    </row>
    <row r="277" spans="1:22" x14ac:dyDescent="0.25">
      <c r="A277">
        <v>276</v>
      </c>
      <c r="B277" t="s">
        <v>26</v>
      </c>
      <c r="C277" t="s">
        <v>665</v>
      </c>
      <c r="D277" t="s">
        <v>1</v>
      </c>
      <c r="E277" t="s">
        <v>337</v>
      </c>
      <c r="F277" s="138">
        <v>43974</v>
      </c>
      <c r="G277" t="s">
        <v>682</v>
      </c>
      <c r="H277" t="s">
        <v>668</v>
      </c>
      <c r="I277" t="s">
        <v>434</v>
      </c>
      <c r="J277" t="s">
        <v>671</v>
      </c>
      <c r="K277">
        <v>1000</v>
      </c>
      <c r="M277">
        <v>272</v>
      </c>
      <c r="P277">
        <v>21</v>
      </c>
      <c r="Q277">
        <f>SUM(Table2[[#This Row],[ BUYER G]:[BUYER S]])</f>
        <v>21</v>
      </c>
      <c r="R277">
        <v>0</v>
      </c>
      <c r="S277">
        <v>12.5</v>
      </c>
      <c r="T277">
        <f>SUM(Table2[[#This Row],[SALE G]:[SALE S]])</f>
        <v>12.5</v>
      </c>
      <c r="U277">
        <v>291</v>
      </c>
      <c r="V277">
        <v>0.7</v>
      </c>
    </row>
    <row r="278" spans="1:22" x14ac:dyDescent="0.25">
      <c r="A278">
        <v>277</v>
      </c>
      <c r="B278" t="s">
        <v>26</v>
      </c>
      <c r="C278" t="s">
        <v>665</v>
      </c>
      <c r="D278" t="s">
        <v>1</v>
      </c>
      <c r="E278" t="s">
        <v>337</v>
      </c>
      <c r="F278" s="138">
        <v>43974</v>
      </c>
      <c r="G278" t="s">
        <v>682</v>
      </c>
      <c r="H278" t="s">
        <v>668</v>
      </c>
      <c r="I278" t="s">
        <v>435</v>
      </c>
      <c r="J278" t="s">
        <v>671</v>
      </c>
      <c r="K278">
        <v>1000</v>
      </c>
      <c r="M278">
        <v>272</v>
      </c>
      <c r="P278">
        <v>23</v>
      </c>
      <c r="Q278">
        <f>SUM(Table2[[#This Row],[ BUYER G]:[BUYER S]])</f>
        <v>23</v>
      </c>
      <c r="R278">
        <v>1</v>
      </c>
      <c r="S278">
        <v>14.416666666666666</v>
      </c>
      <c r="T278">
        <f>SUM(Table2[[#This Row],[SALE G]:[SALE S]])</f>
        <v>15.416666666666666</v>
      </c>
      <c r="U278">
        <v>359</v>
      </c>
      <c r="V278">
        <v>0.65</v>
      </c>
    </row>
    <row r="279" spans="1:22" x14ac:dyDescent="0.25">
      <c r="A279">
        <v>278</v>
      </c>
      <c r="B279" t="s">
        <v>26</v>
      </c>
      <c r="C279" t="s">
        <v>665</v>
      </c>
      <c r="D279" t="s">
        <v>1</v>
      </c>
      <c r="E279" t="s">
        <v>337</v>
      </c>
      <c r="F279" s="138">
        <v>43974</v>
      </c>
      <c r="G279" t="s">
        <v>682</v>
      </c>
      <c r="H279" t="s">
        <v>668</v>
      </c>
      <c r="I279" t="s">
        <v>436</v>
      </c>
      <c r="J279" t="s">
        <v>671</v>
      </c>
      <c r="K279">
        <v>1000</v>
      </c>
      <c r="M279">
        <v>160</v>
      </c>
      <c r="P279">
        <v>5</v>
      </c>
      <c r="Q279">
        <f>SUM(Table2[[#This Row],[ BUYER G]:[BUYER S]])</f>
        <v>5</v>
      </c>
      <c r="R279">
        <v>5.5</v>
      </c>
      <c r="S279">
        <v>7.3333333333333339</v>
      </c>
      <c r="T279">
        <f>SUM(Table2[[#This Row],[SALE G]:[SALE S]])</f>
        <v>12.833333333333334</v>
      </c>
      <c r="U279">
        <v>186</v>
      </c>
      <c r="V279">
        <v>0.7</v>
      </c>
    </row>
    <row r="280" spans="1:22" x14ac:dyDescent="0.25">
      <c r="A280">
        <v>279</v>
      </c>
      <c r="B280" t="s">
        <v>26</v>
      </c>
      <c r="C280" t="s">
        <v>665</v>
      </c>
      <c r="D280" t="s">
        <v>1</v>
      </c>
      <c r="E280" t="s">
        <v>337</v>
      </c>
      <c r="F280" s="138">
        <v>43974</v>
      </c>
      <c r="G280" t="s">
        <v>682</v>
      </c>
      <c r="H280" t="s">
        <v>668</v>
      </c>
      <c r="I280" t="s">
        <v>148</v>
      </c>
      <c r="J280" t="s">
        <v>671</v>
      </c>
      <c r="K280">
        <v>1000</v>
      </c>
      <c r="M280">
        <v>176</v>
      </c>
      <c r="O280">
        <v>3</v>
      </c>
      <c r="P280">
        <v>14</v>
      </c>
      <c r="Q280">
        <f>SUM(Table2[[#This Row],[ BUYER G]:[BUYER S]])</f>
        <v>17</v>
      </c>
      <c r="R280">
        <v>2</v>
      </c>
      <c r="S280">
        <v>9.4166666666666661</v>
      </c>
      <c r="T280">
        <f>SUM(Table2[[#This Row],[SALE G]:[SALE S]])</f>
        <v>11.416666666666666</v>
      </c>
      <c r="U280">
        <v>174</v>
      </c>
      <c r="V280">
        <v>0.7</v>
      </c>
    </row>
    <row r="281" spans="1:22" x14ac:dyDescent="0.25">
      <c r="A281">
        <v>280</v>
      </c>
      <c r="B281" t="s">
        <v>26</v>
      </c>
      <c r="C281" t="s">
        <v>665</v>
      </c>
      <c r="D281" t="s">
        <v>1</v>
      </c>
      <c r="E281" t="s">
        <v>337</v>
      </c>
      <c r="F281" s="138">
        <v>43974</v>
      </c>
      <c r="G281" t="s">
        <v>683</v>
      </c>
      <c r="H281" t="s">
        <v>668</v>
      </c>
      <c r="I281" t="s">
        <v>391</v>
      </c>
      <c r="J281" t="s">
        <v>669</v>
      </c>
      <c r="K281">
        <v>1500</v>
      </c>
      <c r="M281">
        <v>320</v>
      </c>
      <c r="O281">
        <v>4</v>
      </c>
      <c r="P281">
        <v>28</v>
      </c>
      <c r="Q281">
        <f>SUM(Table2[[#This Row],[ BUYER G]:[BUYER S]])</f>
        <v>32</v>
      </c>
      <c r="R281">
        <v>6.75</v>
      </c>
      <c r="S281">
        <v>27.041666666666664</v>
      </c>
      <c r="T281">
        <f>SUM(Table2[[#This Row],[SALE G]:[SALE S]])</f>
        <v>33.791666666666664</v>
      </c>
      <c r="U281">
        <v>220</v>
      </c>
      <c r="V281">
        <v>0.75</v>
      </c>
    </row>
    <row r="282" spans="1:22" x14ac:dyDescent="0.25">
      <c r="A282">
        <v>281</v>
      </c>
      <c r="B282" t="s">
        <v>26</v>
      </c>
      <c r="C282" t="s">
        <v>665</v>
      </c>
      <c r="D282" t="s">
        <v>1</v>
      </c>
      <c r="E282" t="s">
        <v>337</v>
      </c>
      <c r="F282" s="138">
        <v>43974</v>
      </c>
      <c r="G282" t="s">
        <v>683</v>
      </c>
      <c r="H282" t="s">
        <v>668</v>
      </c>
      <c r="I282" t="s">
        <v>394</v>
      </c>
      <c r="J282" t="s">
        <v>669</v>
      </c>
      <c r="K282">
        <v>1500</v>
      </c>
      <c r="M282">
        <v>320</v>
      </c>
      <c r="O282">
        <v>11</v>
      </c>
      <c r="P282">
        <v>29</v>
      </c>
      <c r="Q282">
        <f>SUM(Table2[[#This Row],[ BUYER G]:[BUYER S]])</f>
        <v>40</v>
      </c>
      <c r="R282">
        <v>4.0833333333333339</v>
      </c>
      <c r="S282">
        <v>13.416666666666666</v>
      </c>
      <c r="T282">
        <f>SUM(Table2[[#This Row],[SALE G]:[SALE S]])</f>
        <v>17.5</v>
      </c>
      <c r="U282">
        <v>220</v>
      </c>
      <c r="V282">
        <v>0.75</v>
      </c>
    </row>
    <row r="283" spans="1:22" x14ac:dyDescent="0.25">
      <c r="A283">
        <v>282</v>
      </c>
      <c r="B283" t="s">
        <v>26</v>
      </c>
      <c r="C283" t="s">
        <v>665</v>
      </c>
      <c r="D283" t="s">
        <v>1</v>
      </c>
      <c r="E283" t="s">
        <v>337</v>
      </c>
      <c r="F283" s="138">
        <v>43974</v>
      </c>
      <c r="G283" t="s">
        <v>683</v>
      </c>
      <c r="H283" t="s">
        <v>668</v>
      </c>
      <c r="I283" t="s">
        <v>393</v>
      </c>
      <c r="J283" t="s">
        <v>669</v>
      </c>
      <c r="K283">
        <v>1500</v>
      </c>
      <c r="M283">
        <v>336</v>
      </c>
      <c r="P283">
        <v>5</v>
      </c>
      <c r="Q283">
        <f>SUM(Table2[[#This Row],[ BUYER G]:[BUYER S]])</f>
        <v>5</v>
      </c>
      <c r="R283">
        <v>9</v>
      </c>
      <c r="S283">
        <v>17.75</v>
      </c>
      <c r="T283">
        <f>SUM(Table2[[#This Row],[SALE G]:[SALE S]])</f>
        <v>26.75</v>
      </c>
      <c r="U283">
        <v>258</v>
      </c>
      <c r="V283">
        <v>0.75</v>
      </c>
    </row>
    <row r="284" spans="1:22" x14ac:dyDescent="0.25">
      <c r="A284">
        <v>283</v>
      </c>
      <c r="B284" t="s">
        <v>26</v>
      </c>
      <c r="C284" t="s">
        <v>665</v>
      </c>
      <c r="D284" t="s">
        <v>1</v>
      </c>
      <c r="E284" t="s">
        <v>337</v>
      </c>
      <c r="F284" s="138">
        <v>43974</v>
      </c>
      <c r="G284" t="s">
        <v>675</v>
      </c>
      <c r="H284" t="s">
        <v>668</v>
      </c>
      <c r="I284" t="s">
        <v>164</v>
      </c>
      <c r="J284" t="s">
        <v>669</v>
      </c>
      <c r="K284">
        <v>2700</v>
      </c>
      <c r="M284">
        <v>640</v>
      </c>
      <c r="O284">
        <v>21</v>
      </c>
      <c r="P284">
        <v>44</v>
      </c>
      <c r="Q284">
        <f>SUM(Table2[[#This Row],[ BUYER G]:[BUYER S]])</f>
        <v>65</v>
      </c>
      <c r="R284">
        <v>20.833333333333332</v>
      </c>
      <c r="S284">
        <v>33.166666666666671</v>
      </c>
      <c r="T284">
        <f>SUM(Table2[[#This Row],[SALE G]:[SALE S]])</f>
        <v>54</v>
      </c>
      <c r="U284">
        <v>506</v>
      </c>
      <c r="V284">
        <v>0.7</v>
      </c>
    </row>
    <row r="285" spans="1:22" x14ac:dyDescent="0.25">
      <c r="A285">
        <v>284</v>
      </c>
      <c r="B285" t="s">
        <v>26</v>
      </c>
      <c r="C285" t="s">
        <v>665</v>
      </c>
      <c r="D285" t="s">
        <v>1</v>
      </c>
      <c r="E285" t="s">
        <v>337</v>
      </c>
      <c r="F285" s="138">
        <v>43974</v>
      </c>
      <c r="G285" t="s">
        <v>676</v>
      </c>
      <c r="H285" t="s">
        <v>668</v>
      </c>
      <c r="I285" t="s">
        <v>165</v>
      </c>
      <c r="J285" t="s">
        <v>669</v>
      </c>
      <c r="K285">
        <v>1200</v>
      </c>
      <c r="M285">
        <v>464</v>
      </c>
      <c r="P285">
        <v>34</v>
      </c>
      <c r="Q285">
        <f>SUM(Table2[[#This Row],[ BUYER G]:[BUYER S]])</f>
        <v>34</v>
      </c>
      <c r="R285">
        <v>0</v>
      </c>
      <c r="S285">
        <v>24.333333333333332</v>
      </c>
      <c r="T285">
        <f>SUM(Table2[[#This Row],[SALE G]:[SALE S]])</f>
        <v>24.333333333333332</v>
      </c>
      <c r="U285">
        <v>591</v>
      </c>
      <c r="V285">
        <v>0.8</v>
      </c>
    </row>
    <row r="286" spans="1:22" x14ac:dyDescent="0.25">
      <c r="A286">
        <v>285</v>
      </c>
      <c r="B286" t="s">
        <v>26</v>
      </c>
      <c r="C286" t="s">
        <v>665</v>
      </c>
      <c r="D286" t="s">
        <v>1</v>
      </c>
      <c r="E286" t="s">
        <v>337</v>
      </c>
      <c r="F286" s="138">
        <v>43974</v>
      </c>
      <c r="G286" t="s">
        <v>676</v>
      </c>
      <c r="H286" t="s">
        <v>668</v>
      </c>
      <c r="I286" t="s">
        <v>166</v>
      </c>
      <c r="J286" t="s">
        <v>669</v>
      </c>
      <c r="K286">
        <v>1200</v>
      </c>
      <c r="M286">
        <v>400</v>
      </c>
      <c r="O286">
        <v>12</v>
      </c>
      <c r="P286">
        <v>38</v>
      </c>
      <c r="Q286">
        <f>SUM(Table2[[#This Row],[ BUYER G]:[BUYER S]])</f>
        <v>50</v>
      </c>
      <c r="R286">
        <v>8.75</v>
      </c>
      <c r="S286">
        <v>31.083333333333336</v>
      </c>
      <c r="T286">
        <f>SUM(Table2[[#This Row],[SALE G]:[SALE S]])</f>
        <v>39.833333333333336</v>
      </c>
      <c r="U286">
        <v>408</v>
      </c>
      <c r="V286">
        <v>0.65</v>
      </c>
    </row>
    <row r="287" spans="1:22" x14ac:dyDescent="0.25">
      <c r="A287">
        <v>286</v>
      </c>
      <c r="B287" t="s">
        <v>26</v>
      </c>
      <c r="C287" t="s">
        <v>665</v>
      </c>
      <c r="D287" t="s">
        <v>1</v>
      </c>
      <c r="E287" t="s">
        <v>337</v>
      </c>
      <c r="F287" s="138">
        <v>43974</v>
      </c>
      <c r="G287" t="s">
        <v>676</v>
      </c>
      <c r="H287" t="s">
        <v>677</v>
      </c>
      <c r="I287" t="s">
        <v>440</v>
      </c>
      <c r="J287" t="s">
        <v>669</v>
      </c>
      <c r="K287">
        <v>1200</v>
      </c>
      <c r="M287">
        <v>176</v>
      </c>
      <c r="P287">
        <v>25</v>
      </c>
      <c r="Q287">
        <f>SUM(Table2[[#This Row],[ BUYER G]:[BUYER S]])</f>
        <v>25</v>
      </c>
      <c r="R287">
        <v>0</v>
      </c>
      <c r="S287">
        <v>17.25</v>
      </c>
      <c r="T287">
        <f>SUM(Table2[[#This Row],[SALE G]:[SALE S]])</f>
        <v>17.25</v>
      </c>
      <c r="U287">
        <v>232</v>
      </c>
      <c r="V287">
        <v>0.65</v>
      </c>
    </row>
    <row r="288" spans="1:22" x14ac:dyDescent="0.25">
      <c r="A288">
        <v>287</v>
      </c>
      <c r="B288" t="s">
        <v>26</v>
      </c>
      <c r="C288" t="s">
        <v>665</v>
      </c>
      <c r="D288" t="s">
        <v>1</v>
      </c>
      <c r="E288" t="s">
        <v>337</v>
      </c>
      <c r="F288" s="138">
        <v>43974</v>
      </c>
      <c r="G288" t="s">
        <v>676</v>
      </c>
      <c r="H288" t="s">
        <v>697</v>
      </c>
      <c r="I288" t="s">
        <v>441</v>
      </c>
      <c r="J288" t="s">
        <v>669</v>
      </c>
      <c r="K288">
        <v>1200</v>
      </c>
      <c r="M288">
        <v>224</v>
      </c>
      <c r="P288">
        <v>28</v>
      </c>
      <c r="Q288">
        <f>SUM(Table2[[#This Row],[ BUYER G]:[BUYER S]])</f>
        <v>28</v>
      </c>
      <c r="R288">
        <v>1.6666666666666665</v>
      </c>
      <c r="S288">
        <v>19.333333333333332</v>
      </c>
      <c r="T288">
        <f>SUM(Table2[[#This Row],[SALE G]:[SALE S]])</f>
        <v>21</v>
      </c>
      <c r="U288">
        <v>435</v>
      </c>
      <c r="V288">
        <v>0.65</v>
      </c>
    </row>
    <row r="289" spans="1:22" x14ac:dyDescent="0.25">
      <c r="A289">
        <v>288</v>
      </c>
      <c r="B289" t="s">
        <v>26</v>
      </c>
      <c r="C289" t="s">
        <v>665</v>
      </c>
      <c r="D289" t="s">
        <v>1</v>
      </c>
      <c r="E289" t="s">
        <v>337</v>
      </c>
      <c r="F289" s="138">
        <v>43974</v>
      </c>
      <c r="G289" t="s">
        <v>676</v>
      </c>
      <c r="H289" t="s">
        <v>673</v>
      </c>
      <c r="I289" t="s">
        <v>439</v>
      </c>
      <c r="J289" t="s">
        <v>669</v>
      </c>
      <c r="K289">
        <v>1200</v>
      </c>
      <c r="M289">
        <v>192</v>
      </c>
      <c r="P289">
        <v>28</v>
      </c>
      <c r="Q289">
        <f>SUM(Table2[[#This Row],[ BUYER G]:[BUYER S]])</f>
        <v>28</v>
      </c>
      <c r="R289">
        <v>3</v>
      </c>
      <c r="S289">
        <v>8.3333333333333321</v>
      </c>
      <c r="T289">
        <f>SUM(Table2[[#This Row],[SALE G]:[SALE S]])</f>
        <v>11.333333333333332</v>
      </c>
      <c r="U289">
        <v>232</v>
      </c>
      <c r="V289">
        <v>0.7</v>
      </c>
    </row>
    <row r="290" spans="1:22" x14ac:dyDescent="0.25">
      <c r="A290">
        <v>289</v>
      </c>
      <c r="B290" t="s">
        <v>26</v>
      </c>
      <c r="C290" t="s">
        <v>665</v>
      </c>
      <c r="D290" t="s">
        <v>1</v>
      </c>
      <c r="E290" t="s">
        <v>337</v>
      </c>
      <c r="F290" s="138">
        <v>43974</v>
      </c>
      <c r="G290" t="s">
        <v>685</v>
      </c>
      <c r="H290" t="s">
        <v>668</v>
      </c>
      <c r="I290" t="s">
        <v>172</v>
      </c>
      <c r="J290" t="s">
        <v>671</v>
      </c>
      <c r="K290">
        <v>1000</v>
      </c>
      <c r="M290">
        <v>128</v>
      </c>
      <c r="P290">
        <v>15</v>
      </c>
      <c r="Q290">
        <f>SUM(Table2[[#This Row],[ BUYER G]:[BUYER S]])</f>
        <v>15</v>
      </c>
      <c r="R290">
        <v>0</v>
      </c>
      <c r="S290">
        <v>9.3333333333333339</v>
      </c>
      <c r="T290">
        <f>SUM(Table2[[#This Row],[SALE G]:[SALE S]])</f>
        <v>9.3333333333333339</v>
      </c>
      <c r="U290">
        <v>345</v>
      </c>
      <c r="V290">
        <v>0.75</v>
      </c>
    </row>
    <row r="291" spans="1:22" x14ac:dyDescent="0.25">
      <c r="A291">
        <v>290</v>
      </c>
      <c r="B291" t="s">
        <v>26</v>
      </c>
      <c r="C291" t="s">
        <v>665</v>
      </c>
      <c r="D291" t="s">
        <v>1</v>
      </c>
      <c r="E291" t="s">
        <v>337</v>
      </c>
      <c r="F291" s="138">
        <v>43974</v>
      </c>
      <c r="G291" t="s">
        <v>685</v>
      </c>
      <c r="H291" t="s">
        <v>668</v>
      </c>
      <c r="I291" t="s">
        <v>173</v>
      </c>
      <c r="J291" t="s">
        <v>671</v>
      </c>
      <c r="K291">
        <v>1000</v>
      </c>
      <c r="M291">
        <v>192</v>
      </c>
      <c r="P291">
        <v>25</v>
      </c>
      <c r="Q291">
        <f>SUM(Table2[[#This Row],[ BUYER G]:[BUYER S]])</f>
        <v>25</v>
      </c>
      <c r="R291">
        <v>0</v>
      </c>
      <c r="S291">
        <v>13.916666666666668</v>
      </c>
      <c r="T291">
        <f>SUM(Table2[[#This Row],[SALE G]:[SALE S]])</f>
        <v>13.916666666666668</v>
      </c>
      <c r="U291">
        <v>215</v>
      </c>
      <c r="V291">
        <v>0.65</v>
      </c>
    </row>
    <row r="292" spans="1:22" x14ac:dyDescent="0.25">
      <c r="A292">
        <v>291</v>
      </c>
      <c r="B292" t="s">
        <v>26</v>
      </c>
      <c r="C292" t="s">
        <v>665</v>
      </c>
      <c r="D292" t="s">
        <v>1</v>
      </c>
      <c r="E292" t="s">
        <v>337</v>
      </c>
      <c r="F292" s="138">
        <v>43974</v>
      </c>
      <c r="G292" t="s">
        <v>685</v>
      </c>
      <c r="H292" t="s">
        <v>668</v>
      </c>
      <c r="I292" t="s">
        <v>174</v>
      </c>
      <c r="J292" t="s">
        <v>671</v>
      </c>
      <c r="K292">
        <v>1000</v>
      </c>
      <c r="M292">
        <v>170</v>
      </c>
      <c r="P292">
        <v>5</v>
      </c>
      <c r="Q292">
        <f>SUM(Table2[[#This Row],[ BUYER G]:[BUYER S]])</f>
        <v>5</v>
      </c>
      <c r="R292">
        <v>0</v>
      </c>
      <c r="S292">
        <v>12.375</v>
      </c>
      <c r="T292">
        <f>SUM(Table2[[#This Row],[SALE G]:[SALE S]])</f>
        <v>12.375</v>
      </c>
      <c r="U292">
        <v>198</v>
      </c>
      <c r="V292">
        <v>0.65</v>
      </c>
    </row>
    <row r="293" spans="1:22" x14ac:dyDescent="0.25">
      <c r="A293">
        <v>292</v>
      </c>
      <c r="B293" t="s">
        <v>26</v>
      </c>
      <c r="C293" t="s">
        <v>665</v>
      </c>
      <c r="D293" t="s">
        <v>1</v>
      </c>
      <c r="E293" t="s">
        <v>337</v>
      </c>
      <c r="F293" s="138">
        <v>43974</v>
      </c>
      <c r="G293" t="s">
        <v>685</v>
      </c>
      <c r="H293" t="s">
        <v>668</v>
      </c>
      <c r="I293" t="s">
        <v>175</v>
      </c>
      <c r="J293" t="s">
        <v>671</v>
      </c>
      <c r="K293">
        <v>1000</v>
      </c>
      <c r="M293">
        <v>270</v>
      </c>
      <c r="O293">
        <v>2</v>
      </c>
      <c r="P293">
        <v>29</v>
      </c>
      <c r="Q293">
        <f>SUM(Table2[[#This Row],[ BUYER G]:[BUYER S]])</f>
        <v>31</v>
      </c>
      <c r="R293">
        <v>1.6666666666666667</v>
      </c>
      <c r="S293">
        <v>25</v>
      </c>
      <c r="T293">
        <f>SUM(Table2[[#This Row],[SALE G]:[SALE S]])</f>
        <v>26.666666666666668</v>
      </c>
      <c r="U293">
        <v>356</v>
      </c>
      <c r="V293">
        <v>0.7</v>
      </c>
    </row>
    <row r="294" spans="1:22" x14ac:dyDescent="0.25">
      <c r="A294">
        <v>293</v>
      </c>
      <c r="B294" t="s">
        <v>26</v>
      </c>
      <c r="C294" t="s">
        <v>665</v>
      </c>
      <c r="D294" t="s">
        <v>1</v>
      </c>
      <c r="E294" t="s">
        <v>337</v>
      </c>
      <c r="F294" s="138">
        <v>43974</v>
      </c>
      <c r="G294" t="s">
        <v>685</v>
      </c>
      <c r="H294" t="s">
        <v>668</v>
      </c>
      <c r="I294" t="s">
        <v>176</v>
      </c>
      <c r="J294" t="s">
        <v>671</v>
      </c>
      <c r="K294">
        <v>1000</v>
      </c>
      <c r="M294">
        <v>272</v>
      </c>
      <c r="O294">
        <v>2</v>
      </c>
      <c r="P294">
        <v>31</v>
      </c>
      <c r="Q294">
        <f>SUM(Table2[[#This Row],[ BUYER G]:[BUYER S]])</f>
        <v>33</v>
      </c>
      <c r="R294">
        <v>2.666666666666667</v>
      </c>
      <c r="S294">
        <v>31.166666666666664</v>
      </c>
      <c r="T294">
        <f>SUM(Table2[[#This Row],[SALE G]:[SALE S]])</f>
        <v>33.833333333333329</v>
      </c>
      <c r="U294">
        <v>761</v>
      </c>
      <c r="V294">
        <v>0.65</v>
      </c>
    </row>
    <row r="295" spans="1:22" x14ac:dyDescent="0.25">
      <c r="A295">
        <v>294</v>
      </c>
      <c r="B295" t="s">
        <v>26</v>
      </c>
      <c r="C295" t="s">
        <v>665</v>
      </c>
      <c r="D295" t="s">
        <v>1</v>
      </c>
      <c r="E295" t="s">
        <v>337</v>
      </c>
      <c r="F295" s="138">
        <v>43974</v>
      </c>
      <c r="G295" t="s">
        <v>685</v>
      </c>
      <c r="H295" t="s">
        <v>668</v>
      </c>
      <c r="I295" t="s">
        <v>187</v>
      </c>
      <c r="J295" t="s">
        <v>671</v>
      </c>
      <c r="K295">
        <v>1000</v>
      </c>
      <c r="M295">
        <v>160</v>
      </c>
      <c r="P295">
        <v>21</v>
      </c>
      <c r="Q295">
        <f>SUM(Table2[[#This Row],[ BUYER G]:[BUYER S]])</f>
        <v>21</v>
      </c>
      <c r="R295">
        <v>0</v>
      </c>
      <c r="S295">
        <v>12.083333333333334</v>
      </c>
      <c r="T295">
        <f>SUM(Table2[[#This Row],[SALE G]:[SALE S]])</f>
        <v>12.083333333333334</v>
      </c>
      <c r="U295">
        <v>177</v>
      </c>
      <c r="V295">
        <v>0.65</v>
      </c>
    </row>
    <row r="296" spans="1:22" x14ac:dyDescent="0.25">
      <c r="A296">
        <v>295</v>
      </c>
      <c r="B296" t="s">
        <v>26</v>
      </c>
      <c r="C296" t="s">
        <v>665</v>
      </c>
      <c r="D296" t="s">
        <v>1</v>
      </c>
      <c r="E296" t="s">
        <v>337</v>
      </c>
      <c r="F296" s="138">
        <v>43974</v>
      </c>
      <c r="G296" t="s">
        <v>685</v>
      </c>
      <c r="H296" t="s">
        <v>668</v>
      </c>
      <c r="I296" t="s">
        <v>177</v>
      </c>
      <c r="J296" t="s">
        <v>671</v>
      </c>
      <c r="K296">
        <v>1000</v>
      </c>
      <c r="M296">
        <v>160</v>
      </c>
      <c r="O296">
        <v>4</v>
      </c>
      <c r="P296">
        <v>23</v>
      </c>
      <c r="Q296">
        <f>SUM(Table2[[#This Row],[ BUYER G]:[BUYER S]])</f>
        <v>27</v>
      </c>
      <c r="R296">
        <v>2.166666666666667</v>
      </c>
      <c r="S296">
        <v>24.5</v>
      </c>
      <c r="T296">
        <f>SUM(Table2[[#This Row],[SALE G]:[SALE S]])</f>
        <v>26.666666666666668</v>
      </c>
      <c r="U296">
        <v>252</v>
      </c>
      <c r="V296">
        <v>0.65</v>
      </c>
    </row>
    <row r="297" spans="1:22" x14ac:dyDescent="0.25">
      <c r="A297">
        <v>296</v>
      </c>
      <c r="B297" t="s">
        <v>26</v>
      </c>
      <c r="C297" t="s">
        <v>665</v>
      </c>
      <c r="D297" t="s">
        <v>1</v>
      </c>
      <c r="E297" t="s">
        <v>337</v>
      </c>
      <c r="F297" s="138">
        <v>43974</v>
      </c>
      <c r="G297" t="s">
        <v>685</v>
      </c>
      <c r="H297" t="s">
        <v>677</v>
      </c>
      <c r="I297" t="s">
        <v>405</v>
      </c>
      <c r="J297" t="s">
        <v>671</v>
      </c>
      <c r="K297">
        <v>1000</v>
      </c>
      <c r="M297">
        <v>240</v>
      </c>
      <c r="P297">
        <v>28</v>
      </c>
      <c r="Q297">
        <f>SUM(Table2[[#This Row],[ BUYER G]:[BUYER S]])</f>
        <v>28</v>
      </c>
      <c r="R297">
        <v>0</v>
      </c>
      <c r="S297">
        <v>34.083333333333336</v>
      </c>
      <c r="T297">
        <f>SUM(Table2[[#This Row],[SALE G]:[SALE S]])</f>
        <v>34.083333333333336</v>
      </c>
      <c r="U297">
        <v>137</v>
      </c>
      <c r="V297">
        <v>0.65</v>
      </c>
    </row>
    <row r="298" spans="1:22" x14ac:dyDescent="0.25">
      <c r="A298">
        <v>297</v>
      </c>
      <c r="B298" t="s">
        <v>26</v>
      </c>
      <c r="C298" t="s">
        <v>678</v>
      </c>
      <c r="D298" t="s">
        <v>1</v>
      </c>
      <c r="E298" t="s">
        <v>337</v>
      </c>
      <c r="F298" s="138">
        <v>43974</v>
      </c>
      <c r="G298" t="s">
        <v>670</v>
      </c>
      <c r="H298" t="s">
        <v>688</v>
      </c>
      <c r="I298" t="s">
        <v>430</v>
      </c>
      <c r="J298" t="s">
        <v>671</v>
      </c>
      <c r="K298">
        <v>1200</v>
      </c>
      <c r="M298">
        <v>336</v>
      </c>
      <c r="P298">
        <v>33</v>
      </c>
      <c r="Q298">
        <f>SUM(Table2[[#This Row],[ BUYER G]:[BUYER S]])</f>
        <v>33</v>
      </c>
      <c r="R298">
        <v>0</v>
      </c>
      <c r="S298">
        <v>10.875</v>
      </c>
      <c r="T298">
        <f>SUM(Table2[[#This Row],[SALE G]:[SALE S]])</f>
        <v>10.875</v>
      </c>
      <c r="U298">
        <v>371</v>
      </c>
      <c r="V298">
        <v>0.75</v>
      </c>
    </row>
    <row r="299" spans="1:22" x14ac:dyDescent="0.25">
      <c r="A299">
        <v>298</v>
      </c>
      <c r="B299" t="s">
        <v>26</v>
      </c>
      <c r="C299" t="s">
        <v>678</v>
      </c>
      <c r="D299" t="s">
        <v>1</v>
      </c>
      <c r="E299" t="s">
        <v>337</v>
      </c>
      <c r="F299" s="138">
        <v>43974</v>
      </c>
      <c r="G299" t="s">
        <v>670</v>
      </c>
      <c r="H299" t="s">
        <v>698</v>
      </c>
      <c r="I299" t="s">
        <v>431</v>
      </c>
      <c r="J299" t="s">
        <v>671</v>
      </c>
      <c r="K299">
        <v>1200</v>
      </c>
      <c r="M299">
        <v>224</v>
      </c>
      <c r="P299">
        <v>69</v>
      </c>
      <c r="Q299">
        <f>SUM(Table2[[#This Row],[ BUYER G]:[BUYER S]])</f>
        <v>69</v>
      </c>
      <c r="R299">
        <v>29.333333333333332</v>
      </c>
      <c r="S299">
        <v>40.375</v>
      </c>
      <c r="T299">
        <f>SUM(Table2[[#This Row],[SALE G]:[SALE S]])</f>
        <v>69.708333333333329</v>
      </c>
      <c r="U299">
        <v>334</v>
      </c>
      <c r="V299">
        <v>0.65</v>
      </c>
    </row>
    <row r="300" spans="1:22" x14ac:dyDescent="0.25">
      <c r="A300">
        <v>299</v>
      </c>
      <c r="B300" t="s">
        <v>26</v>
      </c>
      <c r="C300" t="s">
        <v>678</v>
      </c>
      <c r="D300" t="s">
        <v>1</v>
      </c>
      <c r="E300" t="s">
        <v>337</v>
      </c>
      <c r="F300" s="138">
        <v>43974</v>
      </c>
      <c r="G300" t="s">
        <v>670</v>
      </c>
      <c r="H300" t="s">
        <v>699</v>
      </c>
      <c r="I300" t="s">
        <v>429</v>
      </c>
      <c r="J300" t="s">
        <v>671</v>
      </c>
      <c r="K300">
        <v>1200</v>
      </c>
      <c r="M300">
        <v>336</v>
      </c>
      <c r="O300">
        <v>19</v>
      </c>
      <c r="P300">
        <v>39</v>
      </c>
      <c r="Q300">
        <f>SUM(Table2[[#This Row],[ BUYER G]:[BUYER S]])</f>
        <v>58</v>
      </c>
      <c r="R300">
        <v>12.75</v>
      </c>
      <c r="S300">
        <v>21.083333333333336</v>
      </c>
      <c r="T300">
        <f>SUM(Table2[[#This Row],[SALE G]:[SALE S]])</f>
        <v>33.833333333333336</v>
      </c>
      <c r="U300">
        <v>422</v>
      </c>
      <c r="V300">
        <v>0.6</v>
      </c>
    </row>
    <row r="301" spans="1:22" x14ac:dyDescent="0.25">
      <c r="A301">
        <v>300</v>
      </c>
      <c r="B301" t="s">
        <v>26</v>
      </c>
      <c r="C301" t="s">
        <v>678</v>
      </c>
      <c r="D301" t="s">
        <v>1</v>
      </c>
      <c r="E301" t="s">
        <v>337</v>
      </c>
      <c r="F301" s="138">
        <v>43974</v>
      </c>
      <c r="G301" t="s">
        <v>682</v>
      </c>
      <c r="H301" t="s">
        <v>679</v>
      </c>
      <c r="I301" t="s">
        <v>437</v>
      </c>
      <c r="J301" t="s">
        <v>671</v>
      </c>
      <c r="K301">
        <v>1000</v>
      </c>
      <c r="M301">
        <v>288</v>
      </c>
      <c r="P301">
        <v>29</v>
      </c>
      <c r="Q301">
        <f>SUM(Table2[[#This Row],[ BUYER G]:[BUYER S]])</f>
        <v>29</v>
      </c>
      <c r="R301">
        <v>0</v>
      </c>
      <c r="S301">
        <v>10.833333333333332</v>
      </c>
      <c r="T301">
        <f>SUM(Table2[[#This Row],[SALE G]:[SALE S]])</f>
        <v>10.833333333333332</v>
      </c>
      <c r="U301">
        <v>323</v>
      </c>
      <c r="V301">
        <v>0.6</v>
      </c>
    </row>
    <row r="302" spans="1:22" x14ac:dyDescent="0.25">
      <c r="A302">
        <v>301</v>
      </c>
      <c r="B302" t="s">
        <v>26</v>
      </c>
      <c r="C302" t="s">
        <v>678</v>
      </c>
      <c r="D302" t="s">
        <v>1</v>
      </c>
      <c r="E302" t="s">
        <v>337</v>
      </c>
      <c r="F302" s="138">
        <v>43974</v>
      </c>
      <c r="G302" t="s">
        <v>676</v>
      </c>
      <c r="H302" t="s">
        <v>679</v>
      </c>
      <c r="I302" t="s">
        <v>380</v>
      </c>
      <c r="J302" t="s">
        <v>669</v>
      </c>
      <c r="K302">
        <v>1200</v>
      </c>
      <c r="M302">
        <v>352</v>
      </c>
      <c r="P302">
        <v>43</v>
      </c>
      <c r="Q302">
        <f>SUM(Table2[[#This Row],[ BUYER G]:[BUYER S]])</f>
        <v>43</v>
      </c>
      <c r="R302">
        <v>0</v>
      </c>
      <c r="S302">
        <v>24.333333333333332</v>
      </c>
      <c r="T302">
        <f>SUM(Table2[[#This Row],[SALE G]:[SALE S]])</f>
        <v>24.333333333333332</v>
      </c>
      <c r="U302">
        <v>418</v>
      </c>
      <c r="V302">
        <v>0.6</v>
      </c>
    </row>
    <row r="303" spans="1:22" x14ac:dyDescent="0.25">
      <c r="A303">
        <v>302</v>
      </c>
      <c r="B303" t="s">
        <v>26</v>
      </c>
      <c r="C303" t="s">
        <v>678</v>
      </c>
      <c r="D303" t="s">
        <v>1</v>
      </c>
      <c r="E303" t="s">
        <v>337</v>
      </c>
      <c r="F303" s="138">
        <v>43974</v>
      </c>
      <c r="G303" t="s">
        <v>676</v>
      </c>
      <c r="H303" t="s">
        <v>688</v>
      </c>
      <c r="I303" t="s">
        <v>442</v>
      </c>
      <c r="J303" t="s">
        <v>669</v>
      </c>
      <c r="K303">
        <v>1200</v>
      </c>
      <c r="M303">
        <v>336</v>
      </c>
      <c r="P303">
        <v>26</v>
      </c>
      <c r="Q303">
        <f>SUM(Table2[[#This Row],[ BUYER G]:[BUYER S]])</f>
        <v>26</v>
      </c>
      <c r="R303">
        <v>0.5</v>
      </c>
      <c r="S303">
        <v>7.916666666666667</v>
      </c>
      <c r="T303">
        <f>SUM(Table2[[#This Row],[SALE G]:[SALE S]])</f>
        <v>8.4166666666666679</v>
      </c>
      <c r="U303">
        <v>385</v>
      </c>
      <c r="V303">
        <v>0.6</v>
      </c>
    </row>
    <row r="304" spans="1:22" x14ac:dyDescent="0.25">
      <c r="A304">
        <v>303</v>
      </c>
      <c r="B304" t="s">
        <v>26</v>
      </c>
      <c r="C304" t="s">
        <v>678</v>
      </c>
      <c r="D304" t="s">
        <v>1</v>
      </c>
      <c r="E304" t="s">
        <v>337</v>
      </c>
      <c r="F304" s="138">
        <v>43974</v>
      </c>
      <c r="G304" t="s">
        <v>676</v>
      </c>
      <c r="H304" t="s">
        <v>700</v>
      </c>
      <c r="I304" t="s">
        <v>443</v>
      </c>
      <c r="J304" t="s">
        <v>669</v>
      </c>
      <c r="K304">
        <v>1200</v>
      </c>
      <c r="M304">
        <v>256</v>
      </c>
      <c r="P304">
        <v>29</v>
      </c>
      <c r="Q304">
        <f>SUM(Table2[[#This Row],[ BUYER G]:[BUYER S]])</f>
        <v>29</v>
      </c>
      <c r="R304">
        <v>0</v>
      </c>
      <c r="S304">
        <v>16.458333333333336</v>
      </c>
      <c r="T304">
        <f>SUM(Table2[[#This Row],[SALE G]:[SALE S]])</f>
        <v>16.458333333333336</v>
      </c>
      <c r="U304">
        <v>541</v>
      </c>
      <c r="V304">
        <v>0.6</v>
      </c>
    </row>
    <row r="305" spans="1:22" x14ac:dyDescent="0.25">
      <c r="A305">
        <v>304</v>
      </c>
      <c r="B305" t="s">
        <v>26</v>
      </c>
      <c r="C305" t="s">
        <v>678</v>
      </c>
      <c r="D305" t="s">
        <v>1</v>
      </c>
      <c r="E305" t="s">
        <v>337</v>
      </c>
      <c r="F305" s="138">
        <v>43974</v>
      </c>
      <c r="G305" t="s">
        <v>685</v>
      </c>
      <c r="H305" t="s">
        <v>679</v>
      </c>
      <c r="I305" t="s">
        <v>444</v>
      </c>
      <c r="J305" t="s">
        <v>671</v>
      </c>
      <c r="K305">
        <v>1000</v>
      </c>
      <c r="M305">
        <v>272</v>
      </c>
      <c r="O305">
        <v>6</v>
      </c>
      <c r="P305">
        <v>43</v>
      </c>
      <c r="Q305">
        <f>SUM(Table2[[#This Row],[ BUYER G]:[BUYER S]])</f>
        <v>49</v>
      </c>
      <c r="R305">
        <v>2.75</v>
      </c>
      <c r="S305">
        <v>20.083333333333332</v>
      </c>
      <c r="T305">
        <f>SUM(Table2[[#This Row],[SALE G]:[SALE S]])</f>
        <v>22.833333333333332</v>
      </c>
      <c r="U305">
        <v>334</v>
      </c>
      <c r="V305">
        <v>0.6</v>
      </c>
    </row>
    <row r="306" spans="1:22" x14ac:dyDescent="0.25">
      <c r="A306">
        <v>305</v>
      </c>
      <c r="B306" t="s">
        <v>26</v>
      </c>
      <c r="C306" t="s">
        <v>678</v>
      </c>
      <c r="D306" t="s">
        <v>1</v>
      </c>
      <c r="E306" t="s">
        <v>337</v>
      </c>
      <c r="F306" s="138">
        <v>43974</v>
      </c>
      <c r="G306" t="s">
        <v>685</v>
      </c>
      <c r="H306" t="s">
        <v>686</v>
      </c>
      <c r="I306" t="s">
        <v>234</v>
      </c>
      <c r="J306" t="s">
        <v>671</v>
      </c>
      <c r="K306">
        <v>1000</v>
      </c>
      <c r="M306">
        <v>272</v>
      </c>
      <c r="P306">
        <v>57</v>
      </c>
      <c r="Q306">
        <f>SUM(Table2[[#This Row],[ BUYER G]:[BUYER S]])</f>
        <v>57</v>
      </c>
      <c r="R306">
        <v>0</v>
      </c>
      <c r="S306">
        <v>28.333333333333332</v>
      </c>
      <c r="T306">
        <f>SUM(Table2[[#This Row],[SALE G]:[SALE S]])</f>
        <v>28.333333333333332</v>
      </c>
      <c r="U306">
        <v>445</v>
      </c>
      <c r="V306">
        <v>0.6</v>
      </c>
    </row>
    <row r="307" spans="1:22" x14ac:dyDescent="0.25">
      <c r="A307">
        <v>306</v>
      </c>
      <c r="B307" t="s">
        <v>26</v>
      </c>
      <c r="C307" t="s">
        <v>680</v>
      </c>
      <c r="D307" t="s">
        <v>1</v>
      </c>
      <c r="E307" t="s">
        <v>337</v>
      </c>
      <c r="F307" s="138">
        <v>43974</v>
      </c>
      <c r="G307" t="s">
        <v>666</v>
      </c>
      <c r="H307" t="s">
        <v>681</v>
      </c>
      <c r="I307" t="s">
        <v>428</v>
      </c>
      <c r="J307" t="s">
        <v>669</v>
      </c>
      <c r="K307">
        <v>2700</v>
      </c>
      <c r="M307">
        <v>576</v>
      </c>
      <c r="O307">
        <v>19</v>
      </c>
      <c r="P307">
        <v>78</v>
      </c>
      <c r="Q307">
        <f>SUM(Table2[[#This Row],[ BUYER G]:[BUYER S]])</f>
        <v>97</v>
      </c>
      <c r="R307">
        <v>19.857142857142858</v>
      </c>
      <c r="S307">
        <v>67.035714285714278</v>
      </c>
      <c r="T307">
        <f>SUM(Table2[[#This Row],[SALE G]:[SALE S]])</f>
        <v>86.892857142857139</v>
      </c>
      <c r="U307">
        <v>646</v>
      </c>
      <c r="V307">
        <v>0.7</v>
      </c>
    </row>
    <row r="308" spans="1:22" x14ac:dyDescent="0.25">
      <c r="A308">
        <v>307</v>
      </c>
      <c r="B308" t="s">
        <v>26</v>
      </c>
      <c r="C308" t="s">
        <v>680</v>
      </c>
      <c r="D308" t="s">
        <v>1</v>
      </c>
      <c r="E308" t="s">
        <v>337</v>
      </c>
      <c r="F308" s="138">
        <v>43974</v>
      </c>
      <c r="G308" t="s">
        <v>670</v>
      </c>
      <c r="H308" t="s">
        <v>701</v>
      </c>
      <c r="I308" t="s">
        <v>433</v>
      </c>
      <c r="J308" t="s">
        <v>671</v>
      </c>
      <c r="K308">
        <v>1200</v>
      </c>
      <c r="M308">
        <v>368</v>
      </c>
      <c r="O308">
        <v>2</v>
      </c>
      <c r="P308">
        <v>42</v>
      </c>
      <c r="Q308">
        <f>SUM(Table2[[#This Row],[ BUYER G]:[BUYER S]])</f>
        <v>44</v>
      </c>
      <c r="R308">
        <v>2</v>
      </c>
      <c r="S308">
        <v>51.285714285714285</v>
      </c>
      <c r="T308">
        <f>SUM(Table2[[#This Row],[SALE G]:[SALE S]])</f>
        <v>53.285714285714285</v>
      </c>
      <c r="U308">
        <v>413</v>
      </c>
      <c r="V308">
        <v>0.6</v>
      </c>
    </row>
    <row r="309" spans="1:22" x14ac:dyDescent="0.25">
      <c r="A309">
        <v>308</v>
      </c>
      <c r="B309" t="s">
        <v>26</v>
      </c>
      <c r="C309" t="s">
        <v>680</v>
      </c>
      <c r="D309" t="s">
        <v>1</v>
      </c>
      <c r="E309" t="s">
        <v>337</v>
      </c>
      <c r="F309" s="138">
        <v>43974</v>
      </c>
      <c r="G309" t="s">
        <v>670</v>
      </c>
      <c r="H309" t="s">
        <v>702</v>
      </c>
      <c r="I309" t="s">
        <v>432</v>
      </c>
      <c r="J309" t="s">
        <v>671</v>
      </c>
      <c r="K309">
        <v>1200</v>
      </c>
      <c r="M309">
        <v>384</v>
      </c>
      <c r="O309">
        <v>2</v>
      </c>
      <c r="P309">
        <v>50</v>
      </c>
      <c r="Q309">
        <f>SUM(Table2[[#This Row],[ BUYER G]:[BUYER S]])</f>
        <v>52</v>
      </c>
      <c r="R309">
        <v>0.42857142857142855</v>
      </c>
      <c r="S309">
        <v>41</v>
      </c>
      <c r="T309">
        <f>SUM(Table2[[#This Row],[SALE G]:[SALE S]])</f>
        <v>41.428571428571431</v>
      </c>
      <c r="U309">
        <v>396</v>
      </c>
      <c r="V309">
        <v>0.6</v>
      </c>
    </row>
    <row r="310" spans="1:22" x14ac:dyDescent="0.25">
      <c r="A310">
        <v>309</v>
      </c>
      <c r="B310" t="s">
        <v>26</v>
      </c>
      <c r="C310" t="s">
        <v>680</v>
      </c>
      <c r="D310" t="s">
        <v>1</v>
      </c>
      <c r="E310" t="s">
        <v>337</v>
      </c>
      <c r="F310" s="138">
        <v>43974</v>
      </c>
      <c r="G310" t="s">
        <v>682</v>
      </c>
      <c r="H310" t="s">
        <v>681</v>
      </c>
      <c r="I310" t="s">
        <v>397</v>
      </c>
      <c r="J310" t="s">
        <v>671</v>
      </c>
      <c r="K310">
        <v>1000</v>
      </c>
      <c r="M310">
        <v>160</v>
      </c>
      <c r="O310">
        <v>13</v>
      </c>
      <c r="P310">
        <v>12</v>
      </c>
      <c r="Q310">
        <f>SUM(Table2[[#This Row],[ BUYER G]:[BUYER S]])</f>
        <v>25</v>
      </c>
      <c r="R310">
        <v>9.1428571428571423</v>
      </c>
      <c r="S310">
        <v>27.714285714285715</v>
      </c>
      <c r="T310">
        <f>SUM(Table2[[#This Row],[SALE G]:[SALE S]])</f>
        <v>36.857142857142861</v>
      </c>
      <c r="U310">
        <v>246</v>
      </c>
      <c r="V310">
        <v>0.6</v>
      </c>
    </row>
    <row r="311" spans="1:22" x14ac:dyDescent="0.25">
      <c r="A311">
        <v>310</v>
      </c>
      <c r="B311" t="s">
        <v>26</v>
      </c>
      <c r="C311" t="s">
        <v>680</v>
      </c>
      <c r="D311" t="s">
        <v>1</v>
      </c>
      <c r="E311" t="s">
        <v>337</v>
      </c>
      <c r="F311" s="138">
        <v>43974</v>
      </c>
      <c r="G311" t="s">
        <v>682</v>
      </c>
      <c r="H311" t="s">
        <v>689</v>
      </c>
      <c r="I311" t="s">
        <v>438</v>
      </c>
      <c r="J311" t="s">
        <v>671</v>
      </c>
      <c r="K311">
        <v>1000</v>
      </c>
      <c r="M311">
        <v>276</v>
      </c>
      <c r="P311">
        <v>30</v>
      </c>
      <c r="Q311">
        <f>SUM(Table2[[#This Row],[ BUYER G]:[BUYER S]])</f>
        <v>30</v>
      </c>
      <c r="R311">
        <v>0</v>
      </c>
      <c r="S311">
        <v>27.732142857142858</v>
      </c>
      <c r="T311">
        <f>SUM(Table2[[#This Row],[SALE G]:[SALE S]])</f>
        <v>27.732142857142858</v>
      </c>
      <c r="U311">
        <v>246</v>
      </c>
      <c r="V311">
        <v>0.6</v>
      </c>
    </row>
    <row r="312" spans="1:22" x14ac:dyDescent="0.25">
      <c r="A312">
        <v>311</v>
      </c>
      <c r="B312" t="s">
        <v>26</v>
      </c>
      <c r="C312" t="s">
        <v>680</v>
      </c>
      <c r="D312" t="s">
        <v>1</v>
      </c>
      <c r="E312" t="s">
        <v>337</v>
      </c>
      <c r="F312" s="138">
        <v>43974</v>
      </c>
      <c r="G312" t="s">
        <v>676</v>
      </c>
      <c r="H312" t="s">
        <v>681</v>
      </c>
      <c r="I312" t="s">
        <v>379</v>
      </c>
      <c r="J312" t="s">
        <v>669</v>
      </c>
      <c r="K312">
        <v>1200</v>
      </c>
      <c r="M312">
        <v>224</v>
      </c>
      <c r="O312">
        <v>22</v>
      </c>
      <c r="P312">
        <v>40</v>
      </c>
      <c r="Q312">
        <f>SUM(Table2[[#This Row],[ BUYER G]:[BUYER S]])</f>
        <v>62</v>
      </c>
      <c r="R312">
        <v>19.285714285714285</v>
      </c>
      <c r="S312">
        <v>37.107142857142861</v>
      </c>
      <c r="T312">
        <f>SUM(Table2[[#This Row],[SALE G]:[SALE S]])</f>
        <v>56.392857142857146</v>
      </c>
      <c r="U312">
        <v>281</v>
      </c>
      <c r="V312">
        <v>0.6</v>
      </c>
    </row>
    <row r="313" spans="1:22" x14ac:dyDescent="0.25">
      <c r="A313">
        <v>312</v>
      </c>
      <c r="B313" t="s">
        <v>26</v>
      </c>
      <c r="C313" t="s">
        <v>680</v>
      </c>
      <c r="D313" t="s">
        <v>1</v>
      </c>
      <c r="E313" t="s">
        <v>337</v>
      </c>
      <c r="F313" s="138">
        <v>43974</v>
      </c>
      <c r="G313" t="s">
        <v>676</v>
      </c>
      <c r="H313" t="s">
        <v>681</v>
      </c>
      <c r="I313" t="s">
        <v>377</v>
      </c>
      <c r="J313" t="s">
        <v>669</v>
      </c>
      <c r="K313">
        <v>1200</v>
      </c>
      <c r="M313">
        <v>240</v>
      </c>
      <c r="O313">
        <v>6</v>
      </c>
      <c r="P313">
        <v>33</v>
      </c>
      <c r="Q313">
        <f>SUM(Table2[[#This Row],[ BUYER G]:[BUYER S]])</f>
        <v>39</v>
      </c>
      <c r="R313">
        <v>3.2142857142857144</v>
      </c>
      <c r="S313">
        <v>27.964285714285715</v>
      </c>
      <c r="T313">
        <f>SUM(Table2[[#This Row],[SALE G]:[SALE S]])</f>
        <v>31.178571428571431</v>
      </c>
      <c r="U313">
        <v>254</v>
      </c>
      <c r="V313">
        <v>0.6</v>
      </c>
    </row>
    <row r="314" spans="1:22" x14ac:dyDescent="0.25">
      <c r="A314">
        <v>313</v>
      </c>
      <c r="B314" t="s">
        <v>26</v>
      </c>
      <c r="C314" t="s">
        <v>680</v>
      </c>
      <c r="D314" t="s">
        <v>1</v>
      </c>
      <c r="E314" t="s">
        <v>337</v>
      </c>
      <c r="F314" s="138">
        <v>43974</v>
      </c>
      <c r="G314" t="s">
        <v>676</v>
      </c>
      <c r="H314" t="s">
        <v>681</v>
      </c>
      <c r="I314" t="s">
        <v>378</v>
      </c>
      <c r="J314" t="s">
        <v>669</v>
      </c>
      <c r="K314">
        <v>1200</v>
      </c>
      <c r="M314">
        <v>201</v>
      </c>
      <c r="P314">
        <v>29</v>
      </c>
      <c r="Q314">
        <f>SUM(Table2[[#This Row],[ BUYER G]:[BUYER S]])</f>
        <v>29</v>
      </c>
      <c r="R314">
        <v>0</v>
      </c>
      <c r="S314">
        <v>22.5</v>
      </c>
      <c r="T314">
        <f>SUM(Table2[[#This Row],[SALE G]:[SALE S]])</f>
        <v>22.5</v>
      </c>
      <c r="U314">
        <v>300</v>
      </c>
      <c r="V314">
        <v>0.6</v>
      </c>
    </row>
    <row r="315" spans="1:22" x14ac:dyDescent="0.25">
      <c r="A315">
        <v>314</v>
      </c>
      <c r="B315" t="s">
        <v>26</v>
      </c>
      <c r="C315" t="s">
        <v>680</v>
      </c>
      <c r="D315" t="s">
        <v>1</v>
      </c>
      <c r="E315" t="s">
        <v>337</v>
      </c>
      <c r="F315" s="138">
        <v>43974</v>
      </c>
      <c r="G315" t="s">
        <v>685</v>
      </c>
      <c r="H315" t="s">
        <v>681</v>
      </c>
      <c r="I315" t="s">
        <v>261</v>
      </c>
      <c r="J315" t="s">
        <v>671</v>
      </c>
      <c r="K315">
        <v>1000</v>
      </c>
      <c r="M315">
        <v>240</v>
      </c>
      <c r="P315">
        <v>45</v>
      </c>
      <c r="Q315">
        <f>SUM(Table2[[#This Row],[ BUYER G]:[BUYER S]])</f>
        <v>45</v>
      </c>
      <c r="R315">
        <v>0</v>
      </c>
      <c r="S315">
        <v>34.25</v>
      </c>
      <c r="T315">
        <f>SUM(Table2[[#This Row],[SALE G]:[SALE S]])</f>
        <v>34.25</v>
      </c>
      <c r="U315">
        <v>326</v>
      </c>
      <c r="V315">
        <v>0.6</v>
      </c>
    </row>
    <row r="316" spans="1:22" x14ac:dyDescent="0.25">
      <c r="A316">
        <v>315</v>
      </c>
      <c r="B316" t="s">
        <v>26</v>
      </c>
      <c r="C316" t="s">
        <v>680</v>
      </c>
      <c r="D316" t="s">
        <v>1</v>
      </c>
      <c r="E316" t="s">
        <v>337</v>
      </c>
      <c r="F316" s="138">
        <v>43974</v>
      </c>
      <c r="G316" t="s">
        <v>685</v>
      </c>
      <c r="H316" t="s">
        <v>681</v>
      </c>
      <c r="I316" t="s">
        <v>264</v>
      </c>
      <c r="J316" t="s">
        <v>671</v>
      </c>
      <c r="K316">
        <v>1000</v>
      </c>
      <c r="M316">
        <v>240</v>
      </c>
      <c r="P316">
        <v>30</v>
      </c>
      <c r="Q316">
        <f>SUM(Table2[[#This Row],[ BUYER G]:[BUYER S]])</f>
        <v>30</v>
      </c>
      <c r="R316">
        <v>0</v>
      </c>
      <c r="S316">
        <v>25.214285714285715</v>
      </c>
      <c r="T316">
        <f>SUM(Table2[[#This Row],[SALE G]:[SALE S]])</f>
        <v>25.214285714285715</v>
      </c>
      <c r="U316">
        <v>282</v>
      </c>
      <c r="V316">
        <v>0.6</v>
      </c>
    </row>
    <row r="317" spans="1:22" x14ac:dyDescent="0.25">
      <c r="A317">
        <v>316</v>
      </c>
      <c r="B317" t="s">
        <v>26</v>
      </c>
      <c r="C317" t="s">
        <v>680</v>
      </c>
      <c r="D317" t="s">
        <v>1</v>
      </c>
      <c r="E317" t="s">
        <v>337</v>
      </c>
      <c r="F317" s="138">
        <v>43974</v>
      </c>
      <c r="G317" t="s">
        <v>685</v>
      </c>
      <c r="H317" t="s">
        <v>681</v>
      </c>
      <c r="I317" t="s">
        <v>445</v>
      </c>
      <c r="J317" t="s">
        <v>671</v>
      </c>
      <c r="K317">
        <v>1000</v>
      </c>
      <c r="M317">
        <v>258</v>
      </c>
      <c r="P317">
        <v>48</v>
      </c>
      <c r="Q317">
        <f>SUM(Table2[[#This Row],[ BUYER G]:[BUYER S]])</f>
        <v>48</v>
      </c>
      <c r="R317">
        <v>0</v>
      </c>
      <c r="S317">
        <v>80.107142857142861</v>
      </c>
      <c r="T317">
        <f>SUM(Table2[[#This Row],[SALE G]:[SALE S]])</f>
        <v>80.107142857142861</v>
      </c>
      <c r="U317">
        <v>400</v>
      </c>
      <c r="V317">
        <v>0.6</v>
      </c>
    </row>
    <row r="318" spans="1:22" x14ac:dyDescent="0.25">
      <c r="A318">
        <v>317</v>
      </c>
      <c r="B318" t="s">
        <v>26</v>
      </c>
      <c r="C318" t="s">
        <v>680</v>
      </c>
      <c r="D318" t="s">
        <v>1</v>
      </c>
      <c r="E318" t="s">
        <v>337</v>
      </c>
      <c r="F318" s="138">
        <v>43974</v>
      </c>
      <c r="G318" t="s">
        <v>685</v>
      </c>
      <c r="H318" t="s">
        <v>681</v>
      </c>
      <c r="I318" t="s">
        <v>259</v>
      </c>
      <c r="J318" t="s">
        <v>671</v>
      </c>
      <c r="K318">
        <v>1000</v>
      </c>
      <c r="M318">
        <v>208</v>
      </c>
      <c r="O318">
        <v>3</v>
      </c>
      <c r="P318">
        <v>27</v>
      </c>
      <c r="Q318">
        <f>SUM(Table2[[#This Row],[ BUYER G]:[BUYER S]])</f>
        <v>30</v>
      </c>
      <c r="R318">
        <v>1.4285714285714286</v>
      </c>
      <c r="S318">
        <v>24.428571428571427</v>
      </c>
      <c r="T318">
        <f>SUM(Table2[[#This Row],[SALE G]:[SALE S]])</f>
        <v>25.857142857142854</v>
      </c>
      <c r="U318">
        <v>256</v>
      </c>
      <c r="V318">
        <v>0.6</v>
      </c>
    </row>
    <row r="319" spans="1:22" x14ac:dyDescent="0.25">
      <c r="A319">
        <v>318</v>
      </c>
      <c r="B319" t="s">
        <v>26</v>
      </c>
      <c r="C319" t="s">
        <v>680</v>
      </c>
      <c r="D319" t="s">
        <v>1</v>
      </c>
      <c r="E319" t="s">
        <v>337</v>
      </c>
      <c r="F319" s="138">
        <v>43974</v>
      </c>
      <c r="G319" t="s">
        <v>685</v>
      </c>
      <c r="H319" t="s">
        <v>681</v>
      </c>
      <c r="I319" t="s">
        <v>260</v>
      </c>
      <c r="J319" t="s">
        <v>671</v>
      </c>
      <c r="K319">
        <v>1000</v>
      </c>
      <c r="M319">
        <v>240</v>
      </c>
      <c r="O319">
        <v>5</v>
      </c>
      <c r="P319">
        <v>64</v>
      </c>
      <c r="Q319">
        <f>SUM(Table2[[#This Row],[ BUYER G]:[BUYER S]])</f>
        <v>69</v>
      </c>
      <c r="R319">
        <v>3.5714285714285716</v>
      </c>
      <c r="S319">
        <v>38.714285714285715</v>
      </c>
      <c r="T319">
        <f>SUM(Table2[[#This Row],[SALE G]:[SALE S]])</f>
        <v>42.285714285714285</v>
      </c>
      <c r="U319">
        <v>296</v>
      </c>
      <c r="V319">
        <v>0.6</v>
      </c>
    </row>
    <row r="320" spans="1:22" x14ac:dyDescent="0.25">
      <c r="A320">
        <v>319</v>
      </c>
      <c r="B320" t="s">
        <v>26</v>
      </c>
      <c r="C320" t="s">
        <v>680</v>
      </c>
      <c r="D320" t="s">
        <v>1</v>
      </c>
      <c r="E320" t="s">
        <v>337</v>
      </c>
      <c r="F320" s="138">
        <v>43974</v>
      </c>
      <c r="G320" t="s">
        <v>685</v>
      </c>
      <c r="H320" t="s">
        <v>681</v>
      </c>
      <c r="I320" t="s">
        <v>446</v>
      </c>
      <c r="J320" t="s">
        <v>671</v>
      </c>
      <c r="K320">
        <v>1000</v>
      </c>
      <c r="M320">
        <v>160</v>
      </c>
      <c r="P320">
        <v>31</v>
      </c>
      <c r="Q320">
        <f>SUM(Table2[[#This Row],[ BUYER G]:[BUYER S]])</f>
        <v>31</v>
      </c>
      <c r="R320">
        <v>0</v>
      </c>
      <c r="S320">
        <v>33.857142857142854</v>
      </c>
      <c r="T320">
        <f>SUM(Table2[[#This Row],[SALE G]:[SALE S]])</f>
        <v>33.857142857142854</v>
      </c>
      <c r="U320">
        <v>205</v>
      </c>
      <c r="V320">
        <v>0.6</v>
      </c>
    </row>
    <row r="321" spans="1:22" x14ac:dyDescent="0.25">
      <c r="A321">
        <v>320</v>
      </c>
      <c r="B321" t="s">
        <v>26</v>
      </c>
      <c r="C321" t="s">
        <v>680</v>
      </c>
      <c r="D321" t="s">
        <v>1</v>
      </c>
      <c r="E321" t="s">
        <v>337</v>
      </c>
      <c r="F321" s="138">
        <v>43974</v>
      </c>
      <c r="G321" t="s">
        <v>685</v>
      </c>
      <c r="H321" t="s">
        <v>681</v>
      </c>
      <c r="I321" t="s">
        <v>413</v>
      </c>
      <c r="J321" t="s">
        <v>671</v>
      </c>
      <c r="K321">
        <v>1000</v>
      </c>
      <c r="M321">
        <v>240</v>
      </c>
      <c r="P321">
        <v>62</v>
      </c>
      <c r="Q321">
        <f>SUM(Table2[[#This Row],[ BUYER G]:[BUYER S]])</f>
        <v>62</v>
      </c>
      <c r="R321">
        <v>0</v>
      </c>
      <c r="S321">
        <v>47.571428571428569</v>
      </c>
      <c r="T321">
        <f>SUM(Table2[[#This Row],[SALE G]:[SALE S]])</f>
        <v>47.571428571428569</v>
      </c>
      <c r="U321">
        <v>282</v>
      </c>
      <c r="V321">
        <v>0.65</v>
      </c>
    </row>
    <row r="322" spans="1:22" x14ac:dyDescent="0.25">
      <c r="A322">
        <v>321</v>
      </c>
      <c r="B322" t="s">
        <v>26</v>
      </c>
      <c r="C322" t="s">
        <v>680</v>
      </c>
      <c r="D322" t="s">
        <v>1</v>
      </c>
      <c r="E322" t="s">
        <v>337</v>
      </c>
      <c r="F322" s="138">
        <v>43974</v>
      </c>
      <c r="G322" t="s">
        <v>685</v>
      </c>
      <c r="H322" t="s">
        <v>681</v>
      </c>
      <c r="I322" t="s">
        <v>404</v>
      </c>
      <c r="J322" t="s">
        <v>671</v>
      </c>
      <c r="K322">
        <v>1000</v>
      </c>
      <c r="M322">
        <v>224</v>
      </c>
      <c r="P322">
        <v>46</v>
      </c>
      <c r="Q322">
        <f>SUM(Table2[[#This Row],[ BUYER G]:[BUYER S]])</f>
        <v>46</v>
      </c>
      <c r="R322">
        <v>0</v>
      </c>
      <c r="S322">
        <v>38.964285714285715</v>
      </c>
      <c r="T322">
        <f>SUM(Table2[[#This Row],[SALE G]:[SALE S]])</f>
        <v>38.964285714285715</v>
      </c>
      <c r="U322">
        <v>290</v>
      </c>
      <c r="V322">
        <v>0.65</v>
      </c>
    </row>
    <row r="323" spans="1:22" x14ac:dyDescent="0.25">
      <c r="A323">
        <v>322</v>
      </c>
      <c r="B323" t="s">
        <v>26</v>
      </c>
      <c r="C323" t="s">
        <v>680</v>
      </c>
      <c r="D323" t="s">
        <v>1</v>
      </c>
      <c r="E323" t="s">
        <v>337</v>
      </c>
      <c r="F323" s="138">
        <v>43974</v>
      </c>
      <c r="G323" t="s">
        <v>685</v>
      </c>
      <c r="H323" t="s">
        <v>681</v>
      </c>
      <c r="I323" t="s">
        <v>252</v>
      </c>
      <c r="J323" t="s">
        <v>671</v>
      </c>
      <c r="K323">
        <v>1000</v>
      </c>
      <c r="M323">
        <v>272</v>
      </c>
      <c r="O323">
        <v>1</v>
      </c>
      <c r="P323">
        <v>70</v>
      </c>
      <c r="Q323">
        <f>SUM(Table2[[#This Row],[ BUYER G]:[BUYER S]])</f>
        <v>71</v>
      </c>
      <c r="R323">
        <v>1</v>
      </c>
      <c r="S323">
        <v>61.285714285714285</v>
      </c>
      <c r="T323">
        <f>SUM(Table2[[#This Row],[SALE G]:[SALE S]])</f>
        <v>62.285714285714285</v>
      </c>
      <c r="U323">
        <v>427</v>
      </c>
      <c r="V323">
        <v>0.7</v>
      </c>
    </row>
    <row r="324" spans="1:22" x14ac:dyDescent="0.25">
      <c r="A324">
        <v>323</v>
      </c>
      <c r="B324" t="s">
        <v>26</v>
      </c>
      <c r="C324" t="s">
        <v>680</v>
      </c>
      <c r="D324" t="s">
        <v>1</v>
      </c>
      <c r="E324" t="s">
        <v>337</v>
      </c>
      <c r="F324" s="138">
        <v>43974</v>
      </c>
      <c r="G324" t="s">
        <v>685</v>
      </c>
      <c r="H324" t="s">
        <v>681</v>
      </c>
      <c r="I324" t="s">
        <v>251</v>
      </c>
      <c r="J324" t="s">
        <v>671</v>
      </c>
      <c r="K324">
        <v>1000</v>
      </c>
      <c r="M324">
        <v>450</v>
      </c>
      <c r="P324">
        <v>73</v>
      </c>
      <c r="Q324">
        <f>SUM(Table2[[#This Row],[ BUYER G]:[BUYER S]])</f>
        <v>73</v>
      </c>
      <c r="R324">
        <v>0</v>
      </c>
      <c r="S324">
        <v>71.428571428571431</v>
      </c>
      <c r="T324">
        <f>SUM(Table2[[#This Row],[SALE G]:[SALE S]])</f>
        <v>71.428571428571431</v>
      </c>
      <c r="U324">
        <v>234</v>
      </c>
      <c r="V324">
        <v>0.7</v>
      </c>
    </row>
    <row r="325" spans="1:22" x14ac:dyDescent="0.25">
      <c r="A325">
        <v>324</v>
      </c>
      <c r="B325" t="s">
        <v>26</v>
      </c>
      <c r="C325" t="s">
        <v>680</v>
      </c>
      <c r="D325" t="s">
        <v>1</v>
      </c>
      <c r="E325" t="s">
        <v>337</v>
      </c>
      <c r="F325" s="138">
        <v>43974</v>
      </c>
      <c r="G325" t="s">
        <v>685</v>
      </c>
      <c r="H325" t="s">
        <v>681</v>
      </c>
      <c r="I325" t="s">
        <v>417</v>
      </c>
      <c r="J325" t="s">
        <v>671</v>
      </c>
      <c r="K325">
        <v>1000</v>
      </c>
      <c r="M325">
        <v>436</v>
      </c>
      <c r="O325">
        <v>4</v>
      </c>
      <c r="P325">
        <v>58</v>
      </c>
      <c r="Q325">
        <f>SUM(Table2[[#This Row],[ BUYER G]:[BUYER S]])</f>
        <v>62</v>
      </c>
      <c r="R325">
        <v>2.0714285714285712</v>
      </c>
      <c r="S325">
        <v>62.785714285714285</v>
      </c>
      <c r="T325">
        <f>SUM(Table2[[#This Row],[SALE G]:[SALE S]])</f>
        <v>64.857142857142861</v>
      </c>
      <c r="U325">
        <v>562</v>
      </c>
      <c r="V325">
        <v>0.7</v>
      </c>
    </row>
    <row r="326" spans="1:22" x14ac:dyDescent="0.25">
      <c r="A326">
        <v>325</v>
      </c>
      <c r="B326" t="s">
        <v>26</v>
      </c>
      <c r="C326" t="s">
        <v>680</v>
      </c>
      <c r="D326" t="s">
        <v>1</v>
      </c>
      <c r="E326" t="s">
        <v>337</v>
      </c>
      <c r="F326" s="138">
        <v>43974</v>
      </c>
      <c r="G326" t="s">
        <v>685</v>
      </c>
      <c r="H326" t="s">
        <v>681</v>
      </c>
      <c r="I326" t="s">
        <v>254</v>
      </c>
      <c r="J326" t="s">
        <v>671</v>
      </c>
      <c r="K326">
        <v>1000</v>
      </c>
      <c r="M326">
        <v>272</v>
      </c>
      <c r="O326">
        <v>5</v>
      </c>
      <c r="P326">
        <v>36</v>
      </c>
      <c r="Q326">
        <f>SUM(Table2[[#This Row],[ BUYER G]:[BUYER S]])</f>
        <v>41</v>
      </c>
      <c r="R326">
        <v>1.5714285714285714</v>
      </c>
      <c r="S326">
        <v>28.285714285714285</v>
      </c>
      <c r="T326">
        <f>SUM(Table2[[#This Row],[SALE G]:[SALE S]])</f>
        <v>29.857142857142858</v>
      </c>
      <c r="U326">
        <v>294</v>
      </c>
      <c r="V326">
        <v>0.6</v>
      </c>
    </row>
    <row r="327" spans="1:22" x14ac:dyDescent="0.25">
      <c r="A327">
        <v>326</v>
      </c>
      <c r="B327" t="s">
        <v>26</v>
      </c>
      <c r="C327" t="s">
        <v>680</v>
      </c>
      <c r="D327" t="s">
        <v>1</v>
      </c>
      <c r="E327" t="s">
        <v>337</v>
      </c>
      <c r="F327" s="138">
        <v>43974</v>
      </c>
      <c r="G327" t="s">
        <v>685</v>
      </c>
      <c r="H327" t="s">
        <v>681</v>
      </c>
      <c r="I327" t="s">
        <v>255</v>
      </c>
      <c r="J327" t="s">
        <v>671</v>
      </c>
      <c r="K327">
        <v>1000</v>
      </c>
      <c r="M327">
        <v>272</v>
      </c>
      <c r="P327">
        <v>65</v>
      </c>
      <c r="Q327">
        <f>SUM(Table2[[#This Row],[ BUYER G]:[BUYER S]])</f>
        <v>65</v>
      </c>
      <c r="R327">
        <v>0</v>
      </c>
      <c r="S327">
        <v>49</v>
      </c>
      <c r="T327">
        <f>SUM(Table2[[#This Row],[SALE G]:[SALE S]])</f>
        <v>49</v>
      </c>
      <c r="U327">
        <v>293</v>
      </c>
      <c r="V327">
        <v>0.6</v>
      </c>
    </row>
    <row r="328" spans="1:22" x14ac:dyDescent="0.25">
      <c r="A328">
        <v>327</v>
      </c>
      <c r="B328" t="s">
        <v>26</v>
      </c>
      <c r="C328" t="s">
        <v>680</v>
      </c>
      <c r="D328" t="s">
        <v>1</v>
      </c>
      <c r="E328" t="s">
        <v>337</v>
      </c>
      <c r="F328" s="138">
        <v>43974</v>
      </c>
      <c r="G328" t="s">
        <v>685</v>
      </c>
      <c r="H328" t="s">
        <v>681</v>
      </c>
      <c r="I328" t="s">
        <v>448</v>
      </c>
      <c r="J328" t="s">
        <v>671</v>
      </c>
      <c r="K328">
        <v>1000</v>
      </c>
      <c r="M328">
        <v>352</v>
      </c>
      <c r="P328">
        <v>40</v>
      </c>
      <c r="Q328">
        <f>SUM(Table2[[#This Row],[ BUYER G]:[BUYER S]])</f>
        <v>40</v>
      </c>
      <c r="R328">
        <v>0</v>
      </c>
      <c r="S328">
        <v>50.285714285714285</v>
      </c>
      <c r="T328">
        <f>SUM(Table2[[#This Row],[SALE G]:[SALE S]])</f>
        <v>50.285714285714285</v>
      </c>
      <c r="U328">
        <v>375</v>
      </c>
      <c r="V328">
        <v>0.6</v>
      </c>
    </row>
    <row r="329" spans="1:22" x14ac:dyDescent="0.25">
      <c r="A329">
        <v>328</v>
      </c>
      <c r="B329" t="s">
        <v>26</v>
      </c>
      <c r="C329" t="s">
        <v>680</v>
      </c>
      <c r="D329" t="s">
        <v>1</v>
      </c>
      <c r="E329" t="s">
        <v>337</v>
      </c>
      <c r="F329" s="138">
        <v>43974</v>
      </c>
      <c r="G329" t="s">
        <v>685</v>
      </c>
      <c r="H329" t="s">
        <v>681</v>
      </c>
      <c r="I329" t="s">
        <v>406</v>
      </c>
      <c r="J329" t="s">
        <v>671</v>
      </c>
      <c r="K329">
        <v>1000</v>
      </c>
      <c r="M329">
        <v>272</v>
      </c>
      <c r="O329">
        <v>1</v>
      </c>
      <c r="P329">
        <v>51</v>
      </c>
      <c r="Q329">
        <f>SUM(Table2[[#This Row],[ BUYER G]:[BUYER S]])</f>
        <v>52</v>
      </c>
      <c r="R329">
        <v>1.4285714285714286</v>
      </c>
      <c r="S329">
        <v>29.589285714285715</v>
      </c>
      <c r="T329">
        <f>SUM(Table2[[#This Row],[SALE G]:[SALE S]])</f>
        <v>31.017857142857142</v>
      </c>
      <c r="U329">
        <v>352</v>
      </c>
      <c r="V329">
        <v>0.6</v>
      </c>
    </row>
    <row r="330" spans="1:22" x14ac:dyDescent="0.25">
      <c r="A330">
        <v>329</v>
      </c>
      <c r="B330" t="s">
        <v>26</v>
      </c>
      <c r="C330" t="s">
        <v>680</v>
      </c>
      <c r="D330" t="s">
        <v>1</v>
      </c>
      <c r="E330" t="s">
        <v>337</v>
      </c>
      <c r="F330" s="138">
        <v>43974</v>
      </c>
      <c r="G330" t="s">
        <v>685</v>
      </c>
      <c r="H330" t="s">
        <v>681</v>
      </c>
      <c r="I330" t="s">
        <v>422</v>
      </c>
      <c r="J330" t="s">
        <v>671</v>
      </c>
      <c r="K330">
        <v>1000</v>
      </c>
      <c r="M330">
        <v>176</v>
      </c>
      <c r="O330">
        <v>5</v>
      </c>
      <c r="P330">
        <v>37</v>
      </c>
      <c r="Q330">
        <f>SUM(Table2[[#This Row],[ BUYER G]:[BUYER S]])</f>
        <v>42</v>
      </c>
      <c r="R330">
        <v>5.2857142857142856</v>
      </c>
      <c r="S330">
        <v>28.142857142857142</v>
      </c>
      <c r="T330">
        <f>SUM(Table2[[#This Row],[SALE G]:[SALE S]])</f>
        <v>33.428571428571431</v>
      </c>
      <c r="U330">
        <v>204</v>
      </c>
      <c r="V330">
        <v>0.6</v>
      </c>
    </row>
    <row r="331" spans="1:22" x14ac:dyDescent="0.25">
      <c r="A331">
        <v>330</v>
      </c>
      <c r="B331" t="s">
        <v>26</v>
      </c>
      <c r="C331" t="s">
        <v>680</v>
      </c>
      <c r="D331" t="s">
        <v>1</v>
      </c>
      <c r="E331" t="s">
        <v>337</v>
      </c>
      <c r="F331" s="138">
        <v>43974</v>
      </c>
      <c r="G331" t="s">
        <v>685</v>
      </c>
      <c r="H331" t="s">
        <v>681</v>
      </c>
      <c r="I331" t="s">
        <v>424</v>
      </c>
      <c r="J331" t="s">
        <v>671</v>
      </c>
      <c r="K331">
        <v>1000</v>
      </c>
      <c r="M331">
        <v>240</v>
      </c>
      <c r="O331">
        <v>2</v>
      </c>
      <c r="P331">
        <v>29</v>
      </c>
      <c r="Q331">
        <f>SUM(Table2[[#This Row],[ BUYER G]:[BUYER S]])</f>
        <v>31</v>
      </c>
      <c r="R331">
        <v>1.1428571428571428</v>
      </c>
      <c r="S331">
        <v>23</v>
      </c>
      <c r="T331">
        <f>SUM(Table2[[#This Row],[SALE G]:[SALE S]])</f>
        <v>24.142857142857142</v>
      </c>
      <c r="U331">
        <v>202</v>
      </c>
      <c r="V331">
        <v>0.6</v>
      </c>
    </row>
    <row r="332" spans="1:22" x14ac:dyDescent="0.25">
      <c r="A332">
        <v>331</v>
      </c>
      <c r="B332" t="s">
        <v>26</v>
      </c>
      <c r="C332" t="s">
        <v>680</v>
      </c>
      <c r="D332" t="s">
        <v>1</v>
      </c>
      <c r="E332" t="s">
        <v>337</v>
      </c>
      <c r="F332" s="138">
        <v>43974</v>
      </c>
      <c r="G332" t="s">
        <v>685</v>
      </c>
      <c r="H332" t="s">
        <v>681</v>
      </c>
      <c r="I332" t="s">
        <v>411</v>
      </c>
      <c r="J332" t="s">
        <v>671</v>
      </c>
      <c r="K332">
        <v>1000</v>
      </c>
      <c r="M332">
        <v>192</v>
      </c>
      <c r="P332">
        <v>24</v>
      </c>
      <c r="Q332">
        <f>SUM(Table2[[#This Row],[ BUYER G]:[BUYER S]])</f>
        <v>24</v>
      </c>
      <c r="R332">
        <v>0</v>
      </c>
      <c r="S332">
        <v>21.857142857142858</v>
      </c>
      <c r="T332">
        <f>SUM(Table2[[#This Row],[SALE G]:[SALE S]])</f>
        <v>21.857142857142858</v>
      </c>
      <c r="U332">
        <v>210</v>
      </c>
      <c r="V332">
        <v>0.6</v>
      </c>
    </row>
    <row r="333" spans="1:22" x14ac:dyDescent="0.25">
      <c r="A333">
        <v>332</v>
      </c>
      <c r="B333" t="s">
        <v>26</v>
      </c>
      <c r="C333" t="s">
        <v>680</v>
      </c>
      <c r="D333" t="s">
        <v>1</v>
      </c>
      <c r="E333" t="s">
        <v>337</v>
      </c>
      <c r="F333" s="138">
        <v>43974</v>
      </c>
      <c r="G333" t="s">
        <v>685</v>
      </c>
      <c r="H333" t="s">
        <v>681</v>
      </c>
      <c r="I333" t="s">
        <v>410</v>
      </c>
      <c r="J333" t="s">
        <v>671</v>
      </c>
      <c r="K333">
        <v>1000</v>
      </c>
      <c r="M333">
        <v>192</v>
      </c>
      <c r="P333">
        <v>43</v>
      </c>
      <c r="Q333">
        <f>SUM(Table2[[#This Row],[ BUYER G]:[BUYER S]])</f>
        <v>43</v>
      </c>
      <c r="R333">
        <v>0</v>
      </c>
      <c r="S333">
        <v>48.857142857142854</v>
      </c>
      <c r="T333">
        <f>SUM(Table2[[#This Row],[SALE G]:[SALE S]])</f>
        <v>48.857142857142854</v>
      </c>
      <c r="U333">
        <v>290</v>
      </c>
      <c r="V333">
        <v>0.6</v>
      </c>
    </row>
    <row r="334" spans="1:22" x14ac:dyDescent="0.25">
      <c r="A334">
        <v>333</v>
      </c>
      <c r="B334" t="s">
        <v>26</v>
      </c>
      <c r="C334" t="s">
        <v>680</v>
      </c>
      <c r="D334" t="s">
        <v>1</v>
      </c>
      <c r="E334" t="s">
        <v>337</v>
      </c>
      <c r="F334" s="138">
        <v>43974</v>
      </c>
      <c r="G334" t="s">
        <v>685</v>
      </c>
      <c r="H334" t="s">
        <v>681</v>
      </c>
      <c r="I334" t="s">
        <v>409</v>
      </c>
      <c r="J334" t="s">
        <v>671</v>
      </c>
      <c r="K334">
        <v>1000</v>
      </c>
      <c r="M334">
        <v>160</v>
      </c>
      <c r="P334">
        <v>32</v>
      </c>
      <c r="Q334">
        <f>SUM(Table2[[#This Row],[ BUYER G]:[BUYER S]])</f>
        <v>32</v>
      </c>
      <c r="R334">
        <v>0.5</v>
      </c>
      <c r="S334">
        <v>26</v>
      </c>
      <c r="T334">
        <f>SUM(Table2[[#This Row],[SALE G]:[SALE S]])</f>
        <v>26.5</v>
      </c>
      <c r="U334">
        <v>275</v>
      </c>
      <c r="V334">
        <v>0.6</v>
      </c>
    </row>
    <row r="335" spans="1:22" x14ac:dyDescent="0.25">
      <c r="A335">
        <v>334</v>
      </c>
      <c r="B335" t="s">
        <v>26</v>
      </c>
      <c r="C335" t="s">
        <v>680</v>
      </c>
      <c r="D335" t="s">
        <v>1</v>
      </c>
      <c r="E335" t="s">
        <v>337</v>
      </c>
      <c r="F335" s="138">
        <v>43974</v>
      </c>
      <c r="G335" t="s">
        <v>685</v>
      </c>
      <c r="H335" t="s">
        <v>681</v>
      </c>
      <c r="I335" t="s">
        <v>408</v>
      </c>
      <c r="J335" t="s">
        <v>671</v>
      </c>
      <c r="K335">
        <v>1000</v>
      </c>
      <c r="M335">
        <v>224</v>
      </c>
      <c r="O335">
        <v>4</v>
      </c>
      <c r="P335">
        <v>32</v>
      </c>
      <c r="Q335">
        <f>SUM(Table2[[#This Row],[ BUYER G]:[BUYER S]])</f>
        <v>36</v>
      </c>
      <c r="R335">
        <v>1.25</v>
      </c>
      <c r="S335">
        <v>18.071428571428569</v>
      </c>
      <c r="T335">
        <f>SUM(Table2[[#This Row],[SALE G]:[SALE S]])</f>
        <v>19.321428571428569</v>
      </c>
      <c r="U335">
        <v>233</v>
      </c>
      <c r="V335">
        <v>0.6</v>
      </c>
    </row>
    <row r="336" spans="1:22" x14ac:dyDescent="0.25">
      <c r="A336">
        <v>335</v>
      </c>
      <c r="B336" t="s">
        <v>26</v>
      </c>
      <c r="C336" t="s">
        <v>680</v>
      </c>
      <c r="D336" t="s">
        <v>1</v>
      </c>
      <c r="E336" t="s">
        <v>337</v>
      </c>
      <c r="F336" s="138">
        <v>43974</v>
      </c>
      <c r="G336" t="s">
        <v>685</v>
      </c>
      <c r="H336" t="s">
        <v>681</v>
      </c>
      <c r="I336" t="s">
        <v>421</v>
      </c>
      <c r="J336" t="s">
        <v>671</v>
      </c>
      <c r="K336">
        <v>1000</v>
      </c>
      <c r="M336">
        <v>260</v>
      </c>
      <c r="O336">
        <v>1</v>
      </c>
      <c r="P336">
        <v>53</v>
      </c>
      <c r="Q336">
        <f>SUM(Table2[[#This Row],[ BUYER G]:[BUYER S]])</f>
        <v>54</v>
      </c>
      <c r="R336">
        <v>1.1428571428571428</v>
      </c>
      <c r="S336">
        <v>42.5</v>
      </c>
      <c r="T336">
        <f>SUM(Table2[[#This Row],[SALE G]:[SALE S]])</f>
        <v>43.642857142857146</v>
      </c>
      <c r="U336">
        <v>275</v>
      </c>
      <c r="V336">
        <v>0.6</v>
      </c>
    </row>
    <row r="337" spans="1:22" x14ac:dyDescent="0.25">
      <c r="A337">
        <v>336</v>
      </c>
      <c r="B337" t="s">
        <v>26</v>
      </c>
      <c r="C337" t="s">
        <v>680</v>
      </c>
      <c r="D337" t="s">
        <v>1</v>
      </c>
      <c r="E337" t="s">
        <v>337</v>
      </c>
      <c r="F337" s="138">
        <v>43974</v>
      </c>
      <c r="G337" t="s">
        <v>685</v>
      </c>
      <c r="H337" t="s">
        <v>681</v>
      </c>
      <c r="I337" t="s">
        <v>415</v>
      </c>
      <c r="J337" t="s">
        <v>671</v>
      </c>
      <c r="K337">
        <v>1000</v>
      </c>
      <c r="M337">
        <v>96</v>
      </c>
      <c r="O337">
        <v>2</v>
      </c>
      <c r="P337">
        <v>31</v>
      </c>
      <c r="Q337">
        <f>SUM(Table2[[#This Row],[ BUYER G]:[BUYER S]])</f>
        <v>33</v>
      </c>
      <c r="R337">
        <v>1.1428571428571428</v>
      </c>
      <c r="S337">
        <v>25.285714285714285</v>
      </c>
      <c r="T337">
        <f>SUM(Table2[[#This Row],[SALE G]:[SALE S]])</f>
        <v>26.428571428571427</v>
      </c>
      <c r="U337">
        <v>145</v>
      </c>
      <c r="V337">
        <v>0.6</v>
      </c>
    </row>
    <row r="338" spans="1:22" x14ac:dyDescent="0.25">
      <c r="A338">
        <v>337</v>
      </c>
      <c r="B338" t="s">
        <v>26</v>
      </c>
      <c r="C338" t="s">
        <v>680</v>
      </c>
      <c r="D338" t="s">
        <v>1</v>
      </c>
      <c r="E338" t="s">
        <v>337</v>
      </c>
      <c r="F338" s="138">
        <v>43974</v>
      </c>
      <c r="G338" t="s">
        <v>685</v>
      </c>
      <c r="H338" t="s">
        <v>681</v>
      </c>
      <c r="I338" t="s">
        <v>426</v>
      </c>
      <c r="J338" t="s">
        <v>671</v>
      </c>
      <c r="K338">
        <v>1000</v>
      </c>
      <c r="M338">
        <v>228</v>
      </c>
      <c r="O338">
        <v>14</v>
      </c>
      <c r="P338">
        <v>56</v>
      </c>
      <c r="Q338">
        <f>SUM(Table2[[#This Row],[ BUYER G]:[BUYER S]])</f>
        <v>70</v>
      </c>
      <c r="R338">
        <v>6.4285714285714288</v>
      </c>
      <c r="S338">
        <v>29.857142857142858</v>
      </c>
      <c r="T338">
        <f>SUM(Table2[[#This Row],[SALE G]:[SALE S]])</f>
        <v>36.285714285714285</v>
      </c>
      <c r="U338">
        <v>292</v>
      </c>
      <c r="V338">
        <v>0.6</v>
      </c>
    </row>
    <row r="339" spans="1:22" x14ac:dyDescent="0.25">
      <c r="A339">
        <v>338</v>
      </c>
      <c r="B339" t="s">
        <v>26</v>
      </c>
      <c r="C339" t="s">
        <v>680</v>
      </c>
      <c r="D339" t="s">
        <v>1</v>
      </c>
      <c r="E339" t="s">
        <v>337</v>
      </c>
      <c r="F339" s="138">
        <v>43974</v>
      </c>
      <c r="G339" t="s">
        <v>685</v>
      </c>
      <c r="H339" t="s">
        <v>681</v>
      </c>
      <c r="I339" t="s">
        <v>447</v>
      </c>
      <c r="J339" t="s">
        <v>671</v>
      </c>
      <c r="K339">
        <v>1000</v>
      </c>
      <c r="M339">
        <v>240</v>
      </c>
      <c r="O339">
        <v>3</v>
      </c>
      <c r="P339">
        <v>55</v>
      </c>
      <c r="Q339">
        <f>SUM(Table2[[#This Row],[ BUYER G]:[BUYER S]])</f>
        <v>58</v>
      </c>
      <c r="R339">
        <v>2.3571428571428572</v>
      </c>
      <c r="S339">
        <v>42</v>
      </c>
      <c r="T339">
        <f>SUM(Table2[[#This Row],[SALE G]:[SALE S]])</f>
        <v>44.357142857142854</v>
      </c>
      <c r="U339">
        <v>236</v>
      </c>
      <c r="V339">
        <v>0.6</v>
      </c>
    </row>
    <row r="340" spans="1:22" x14ac:dyDescent="0.25">
      <c r="A340">
        <v>339</v>
      </c>
      <c r="B340" t="s">
        <v>26</v>
      </c>
      <c r="C340" t="s">
        <v>680</v>
      </c>
      <c r="D340" t="s">
        <v>1</v>
      </c>
      <c r="E340" t="s">
        <v>337</v>
      </c>
      <c r="F340" s="138">
        <v>43974</v>
      </c>
      <c r="G340" t="s">
        <v>685</v>
      </c>
      <c r="H340" t="s">
        <v>681</v>
      </c>
      <c r="I340" t="s">
        <v>450</v>
      </c>
      <c r="J340" t="s">
        <v>671</v>
      </c>
      <c r="K340">
        <v>1000</v>
      </c>
      <c r="M340">
        <v>96</v>
      </c>
      <c r="O340">
        <v>9</v>
      </c>
      <c r="P340">
        <v>16</v>
      </c>
      <c r="Q340">
        <f>SUM(Table2[[#This Row],[ BUYER G]:[BUYER S]])</f>
        <v>25</v>
      </c>
      <c r="R340">
        <v>5.1428571428571432</v>
      </c>
      <c r="S340">
        <v>19.821428571428573</v>
      </c>
      <c r="T340">
        <f>SUM(Table2[[#This Row],[SALE G]:[SALE S]])</f>
        <v>24.964285714285715</v>
      </c>
      <c r="U340">
        <v>144</v>
      </c>
      <c r="V340">
        <v>0.6</v>
      </c>
    </row>
    <row r="341" spans="1:22" x14ac:dyDescent="0.25">
      <c r="A341">
        <v>340</v>
      </c>
      <c r="B341" t="s">
        <v>26</v>
      </c>
      <c r="C341" t="s">
        <v>680</v>
      </c>
      <c r="D341" t="s">
        <v>1</v>
      </c>
      <c r="E341" t="s">
        <v>337</v>
      </c>
      <c r="F341" s="138">
        <v>43974</v>
      </c>
      <c r="G341" t="s">
        <v>685</v>
      </c>
      <c r="H341" t="s">
        <v>681</v>
      </c>
      <c r="I341" t="s">
        <v>449</v>
      </c>
      <c r="J341" t="s">
        <v>671</v>
      </c>
      <c r="K341">
        <v>1000</v>
      </c>
      <c r="M341">
        <v>272</v>
      </c>
      <c r="O341">
        <v>5</v>
      </c>
      <c r="P341">
        <v>35</v>
      </c>
      <c r="Q341">
        <f>SUM(Table2[[#This Row],[ BUYER G]:[BUYER S]])</f>
        <v>40</v>
      </c>
      <c r="R341">
        <v>1.4285714285714286</v>
      </c>
      <c r="S341">
        <v>32.071428571428569</v>
      </c>
      <c r="T341">
        <f>SUM(Table2[[#This Row],[SALE G]:[SALE S]])</f>
        <v>33.5</v>
      </c>
      <c r="U341">
        <v>316</v>
      </c>
      <c r="V341">
        <v>0.6</v>
      </c>
    </row>
    <row r="342" spans="1:22" x14ac:dyDescent="0.25">
      <c r="A342">
        <v>341</v>
      </c>
      <c r="B342" t="s">
        <v>26</v>
      </c>
      <c r="C342" t="s">
        <v>680</v>
      </c>
      <c r="D342" t="s">
        <v>1</v>
      </c>
      <c r="E342" t="s">
        <v>337</v>
      </c>
      <c r="F342" s="138">
        <v>43974</v>
      </c>
      <c r="G342" t="s">
        <v>685</v>
      </c>
      <c r="H342" t="s">
        <v>681</v>
      </c>
      <c r="I342" t="s">
        <v>427</v>
      </c>
      <c r="J342" t="s">
        <v>671</v>
      </c>
      <c r="K342">
        <v>1000</v>
      </c>
      <c r="M342">
        <v>240</v>
      </c>
      <c r="O342">
        <v>3</v>
      </c>
      <c r="P342">
        <v>35</v>
      </c>
      <c r="Q342">
        <f>SUM(Table2[[#This Row],[ BUYER G]:[BUYER S]])</f>
        <v>38</v>
      </c>
      <c r="R342">
        <v>1.6428571428571428</v>
      </c>
      <c r="S342">
        <v>28.571428571428573</v>
      </c>
      <c r="T342">
        <f>SUM(Table2[[#This Row],[SALE G]:[SALE S]])</f>
        <v>30.214285714285715</v>
      </c>
      <c r="U342">
        <v>281</v>
      </c>
      <c r="V342">
        <v>0.6</v>
      </c>
    </row>
    <row r="343" spans="1:22" x14ac:dyDescent="0.25">
      <c r="A343">
        <v>342</v>
      </c>
      <c r="B343" t="s">
        <v>26</v>
      </c>
      <c r="C343" t="s">
        <v>680</v>
      </c>
      <c r="D343" t="s">
        <v>1</v>
      </c>
      <c r="E343" t="s">
        <v>337</v>
      </c>
      <c r="F343" s="138">
        <v>43974</v>
      </c>
      <c r="G343" t="s">
        <v>685</v>
      </c>
      <c r="H343" t="s">
        <v>689</v>
      </c>
      <c r="I343" t="s">
        <v>423</v>
      </c>
      <c r="J343" t="s">
        <v>671</v>
      </c>
      <c r="K343">
        <v>1000</v>
      </c>
      <c r="M343">
        <v>214</v>
      </c>
      <c r="P343">
        <v>17</v>
      </c>
      <c r="Q343">
        <f>SUM(Table2[[#This Row],[ BUYER G]:[BUYER S]])</f>
        <v>17</v>
      </c>
      <c r="R343">
        <v>0</v>
      </c>
      <c r="S343">
        <v>6</v>
      </c>
      <c r="T343">
        <f>SUM(Table2[[#This Row],[SALE G]:[SALE S]])</f>
        <v>6</v>
      </c>
      <c r="U343">
        <v>232</v>
      </c>
      <c r="V343">
        <v>0.6</v>
      </c>
    </row>
    <row r="344" spans="1:22" x14ac:dyDescent="0.25">
      <c r="A344">
        <v>343</v>
      </c>
      <c r="B344" t="s">
        <v>26</v>
      </c>
      <c r="C344" t="s">
        <v>680</v>
      </c>
      <c r="D344" t="s">
        <v>1</v>
      </c>
      <c r="E344" t="s">
        <v>337</v>
      </c>
      <c r="F344" s="138">
        <v>43974</v>
      </c>
      <c r="G344" t="s">
        <v>685</v>
      </c>
      <c r="H344" t="s">
        <v>689</v>
      </c>
      <c r="I344" t="s">
        <v>425</v>
      </c>
      <c r="J344" t="s">
        <v>671</v>
      </c>
      <c r="K344">
        <v>1000</v>
      </c>
      <c r="M344">
        <v>216</v>
      </c>
      <c r="O344">
        <v>4</v>
      </c>
      <c r="P344">
        <v>34</v>
      </c>
      <c r="Q344">
        <f>SUM(Table2[[#This Row],[ BUYER G]:[BUYER S]])</f>
        <v>38</v>
      </c>
      <c r="R344">
        <v>3.2142857142857144</v>
      </c>
      <c r="S344">
        <v>17.392857142857142</v>
      </c>
      <c r="T344">
        <f>SUM(Table2[[#This Row],[SALE G]:[SALE S]])</f>
        <v>20.607142857142858</v>
      </c>
      <c r="U344">
        <v>236</v>
      </c>
      <c r="V344">
        <v>0.6</v>
      </c>
    </row>
    <row r="345" spans="1:22" x14ac:dyDescent="0.25">
      <c r="A345">
        <v>344</v>
      </c>
      <c r="B345" t="s">
        <v>26</v>
      </c>
      <c r="C345" t="s">
        <v>665</v>
      </c>
      <c r="D345" t="s">
        <v>1</v>
      </c>
      <c r="E345" t="s">
        <v>337</v>
      </c>
      <c r="F345" s="138">
        <v>43975</v>
      </c>
      <c r="G345" t="s">
        <v>666</v>
      </c>
      <c r="H345" t="s">
        <v>668</v>
      </c>
      <c r="I345" t="s">
        <v>130</v>
      </c>
      <c r="J345" t="s">
        <v>669</v>
      </c>
      <c r="K345">
        <v>2700</v>
      </c>
      <c r="M345">
        <v>544</v>
      </c>
      <c r="O345">
        <v>57</v>
      </c>
      <c r="P345">
        <v>126</v>
      </c>
      <c r="Q345">
        <f>SUM(Table2[[#This Row],[ BUYER G]:[BUYER S]])</f>
        <v>183</v>
      </c>
      <c r="R345">
        <v>33.833333333333336</v>
      </c>
      <c r="S345">
        <v>113.45</v>
      </c>
      <c r="T345">
        <f>SUM(Table2[[#This Row],[SALE G]:[SALE S]])</f>
        <v>147.28333333333333</v>
      </c>
      <c r="U345">
        <v>785</v>
      </c>
      <c r="V345">
        <v>0.8</v>
      </c>
    </row>
    <row r="346" spans="1:22" x14ac:dyDescent="0.25">
      <c r="A346">
        <v>345</v>
      </c>
      <c r="B346" t="s">
        <v>26</v>
      </c>
      <c r="C346" t="s">
        <v>665</v>
      </c>
      <c r="D346" t="s">
        <v>1</v>
      </c>
      <c r="E346" t="s">
        <v>337</v>
      </c>
      <c r="F346" s="138">
        <v>43975</v>
      </c>
      <c r="G346" t="s">
        <v>670</v>
      </c>
      <c r="H346" t="s">
        <v>668</v>
      </c>
      <c r="I346" t="s">
        <v>137</v>
      </c>
      <c r="J346" t="s">
        <v>671</v>
      </c>
      <c r="K346">
        <v>1200</v>
      </c>
      <c r="M346">
        <v>400</v>
      </c>
      <c r="O346">
        <v>18</v>
      </c>
      <c r="P346">
        <v>71</v>
      </c>
      <c r="Q346">
        <f>SUM(Table2[[#This Row],[ BUYER G]:[BUYER S]])</f>
        <v>89</v>
      </c>
      <c r="R346">
        <v>12.166666666666668</v>
      </c>
      <c r="S346">
        <v>68.833333333333343</v>
      </c>
      <c r="T346">
        <f>SUM(Table2[[#This Row],[SALE G]:[SALE S]])</f>
        <v>81.000000000000014</v>
      </c>
      <c r="U346">
        <v>600</v>
      </c>
      <c r="V346">
        <v>0.8</v>
      </c>
    </row>
    <row r="347" spans="1:22" x14ac:dyDescent="0.25">
      <c r="A347">
        <v>346</v>
      </c>
      <c r="B347" t="s">
        <v>26</v>
      </c>
      <c r="C347" t="s">
        <v>665</v>
      </c>
      <c r="D347" t="s">
        <v>1</v>
      </c>
      <c r="E347" t="s">
        <v>337</v>
      </c>
      <c r="F347" s="138">
        <v>43975</v>
      </c>
      <c r="G347" t="s">
        <v>670</v>
      </c>
      <c r="H347" t="s">
        <v>668</v>
      </c>
      <c r="I347" t="s">
        <v>138</v>
      </c>
      <c r="J347" t="s">
        <v>671</v>
      </c>
      <c r="K347">
        <v>1200</v>
      </c>
      <c r="M347">
        <v>384</v>
      </c>
      <c r="O347">
        <v>10</v>
      </c>
      <c r="P347">
        <v>111</v>
      </c>
      <c r="Q347">
        <f>SUM(Table2[[#This Row],[ BUYER G]:[BUYER S]])</f>
        <v>121</v>
      </c>
      <c r="R347">
        <v>6.6666666666666661</v>
      </c>
      <c r="S347">
        <v>75.333333333333343</v>
      </c>
      <c r="T347">
        <f>SUM(Table2[[#This Row],[SALE G]:[SALE S]])</f>
        <v>82.000000000000014</v>
      </c>
      <c r="U347">
        <v>768</v>
      </c>
      <c r="V347">
        <v>0.75</v>
      </c>
    </row>
    <row r="348" spans="1:22" x14ac:dyDescent="0.25">
      <c r="A348">
        <v>347</v>
      </c>
      <c r="B348" t="s">
        <v>26</v>
      </c>
      <c r="C348" t="s">
        <v>665</v>
      </c>
      <c r="D348" t="s">
        <v>1</v>
      </c>
      <c r="E348" t="s">
        <v>337</v>
      </c>
      <c r="F348" s="138">
        <v>43975</v>
      </c>
      <c r="G348" t="s">
        <v>670</v>
      </c>
      <c r="H348" t="s">
        <v>668</v>
      </c>
      <c r="I348" t="s">
        <v>139</v>
      </c>
      <c r="J348" t="s">
        <v>671</v>
      </c>
      <c r="K348">
        <v>1200</v>
      </c>
      <c r="M348">
        <v>128</v>
      </c>
      <c r="O348">
        <v>28</v>
      </c>
      <c r="P348">
        <v>9</v>
      </c>
      <c r="Q348">
        <f>SUM(Table2[[#This Row],[ BUYER G]:[BUYER S]])</f>
        <v>37</v>
      </c>
      <c r="R348">
        <v>26.166666666666668</v>
      </c>
      <c r="S348">
        <v>13.5</v>
      </c>
      <c r="T348">
        <f>SUM(Table2[[#This Row],[SALE G]:[SALE S]])</f>
        <v>39.666666666666671</v>
      </c>
      <c r="U348">
        <v>102</v>
      </c>
      <c r="V348">
        <v>0.75</v>
      </c>
    </row>
    <row r="349" spans="1:22" x14ac:dyDescent="0.25">
      <c r="A349">
        <v>348</v>
      </c>
      <c r="B349" t="s">
        <v>26</v>
      </c>
      <c r="C349" t="s">
        <v>665</v>
      </c>
      <c r="D349" t="s">
        <v>1</v>
      </c>
      <c r="E349" t="s">
        <v>337</v>
      </c>
      <c r="F349" s="138">
        <v>43975</v>
      </c>
      <c r="G349" t="s">
        <v>670</v>
      </c>
      <c r="H349" t="s">
        <v>668</v>
      </c>
      <c r="I349" t="s">
        <v>140</v>
      </c>
      <c r="J349" t="s">
        <v>671</v>
      </c>
      <c r="K349">
        <v>1200</v>
      </c>
      <c r="M349">
        <v>208</v>
      </c>
      <c r="O349">
        <v>35</v>
      </c>
      <c r="P349">
        <v>152</v>
      </c>
      <c r="Q349">
        <f>SUM(Table2[[#This Row],[ BUYER G]:[BUYER S]])</f>
        <v>187</v>
      </c>
      <c r="R349">
        <v>20.166666666666664</v>
      </c>
      <c r="S349">
        <v>139.41666666666666</v>
      </c>
      <c r="T349">
        <f>SUM(Table2[[#This Row],[SALE G]:[SALE S]])</f>
        <v>159.58333333333331</v>
      </c>
      <c r="U349">
        <v>1375</v>
      </c>
      <c r="V349">
        <v>0.65</v>
      </c>
    </row>
    <row r="350" spans="1:22" x14ac:dyDescent="0.25">
      <c r="A350">
        <v>349</v>
      </c>
      <c r="B350" t="s">
        <v>26</v>
      </c>
      <c r="C350" t="s">
        <v>665</v>
      </c>
      <c r="D350" t="s">
        <v>1</v>
      </c>
      <c r="E350" t="s">
        <v>337</v>
      </c>
      <c r="F350" s="138">
        <v>43975</v>
      </c>
      <c r="G350" t="s">
        <v>670</v>
      </c>
      <c r="H350" t="s">
        <v>668</v>
      </c>
      <c r="I350" t="s">
        <v>141</v>
      </c>
      <c r="J350" t="s">
        <v>671</v>
      </c>
      <c r="K350">
        <v>1200</v>
      </c>
      <c r="M350">
        <v>240</v>
      </c>
      <c r="O350">
        <v>46</v>
      </c>
      <c r="P350">
        <v>104</v>
      </c>
      <c r="Q350">
        <f>SUM(Table2[[#This Row],[ BUYER G]:[BUYER S]])</f>
        <v>150</v>
      </c>
      <c r="R350">
        <v>48.833333333333336</v>
      </c>
      <c r="S350">
        <v>125.5</v>
      </c>
      <c r="T350">
        <f>SUM(Table2[[#This Row],[SALE G]:[SALE S]])</f>
        <v>174.33333333333334</v>
      </c>
      <c r="U350">
        <v>680</v>
      </c>
      <c r="V350">
        <v>0.7</v>
      </c>
    </row>
    <row r="351" spans="1:22" x14ac:dyDescent="0.25">
      <c r="A351">
        <v>350</v>
      </c>
      <c r="B351" t="s">
        <v>26</v>
      </c>
      <c r="C351" t="s">
        <v>665</v>
      </c>
      <c r="D351" t="s">
        <v>1</v>
      </c>
      <c r="E351" t="s">
        <v>337</v>
      </c>
      <c r="F351" s="138">
        <v>43975</v>
      </c>
      <c r="G351" t="s">
        <v>670</v>
      </c>
      <c r="H351" t="s">
        <v>668</v>
      </c>
      <c r="I351" t="s">
        <v>142</v>
      </c>
      <c r="J351" t="s">
        <v>671</v>
      </c>
      <c r="K351">
        <v>1200</v>
      </c>
      <c r="M351">
        <v>228</v>
      </c>
      <c r="O351">
        <v>4</v>
      </c>
      <c r="P351">
        <v>44</v>
      </c>
      <c r="Q351">
        <f>SUM(Table2[[#This Row],[ BUYER G]:[BUYER S]])</f>
        <v>48</v>
      </c>
      <c r="R351">
        <v>2.333333333333333</v>
      </c>
      <c r="S351">
        <v>34.333333333333336</v>
      </c>
      <c r="T351">
        <f>SUM(Table2[[#This Row],[SALE G]:[SALE S]])</f>
        <v>36.666666666666671</v>
      </c>
      <c r="U351">
        <v>230</v>
      </c>
      <c r="V351">
        <v>0.75</v>
      </c>
    </row>
    <row r="352" spans="1:22" x14ac:dyDescent="0.25">
      <c r="A352">
        <v>351</v>
      </c>
      <c r="B352" t="s">
        <v>26</v>
      </c>
      <c r="C352" t="s">
        <v>665</v>
      </c>
      <c r="D352" t="s">
        <v>1</v>
      </c>
      <c r="E352" t="s">
        <v>337</v>
      </c>
      <c r="F352" s="138">
        <v>43975</v>
      </c>
      <c r="G352" t="s">
        <v>670</v>
      </c>
      <c r="H352" t="s">
        <v>668</v>
      </c>
      <c r="I352" t="s">
        <v>143</v>
      </c>
      <c r="J352" t="s">
        <v>671</v>
      </c>
      <c r="K352">
        <v>1200</v>
      </c>
      <c r="M352">
        <v>288</v>
      </c>
      <c r="O352">
        <v>12</v>
      </c>
      <c r="P352">
        <v>54</v>
      </c>
      <c r="Q352">
        <f>SUM(Table2[[#This Row],[ BUYER G]:[BUYER S]])</f>
        <v>66</v>
      </c>
      <c r="R352">
        <v>10.666666666666668</v>
      </c>
      <c r="S352">
        <v>50.5</v>
      </c>
      <c r="T352">
        <f>SUM(Table2[[#This Row],[SALE G]:[SALE S]])</f>
        <v>61.166666666666671</v>
      </c>
      <c r="U352">
        <v>430</v>
      </c>
      <c r="V352">
        <v>0.7</v>
      </c>
    </row>
    <row r="353" spans="1:22" x14ac:dyDescent="0.25">
      <c r="A353">
        <v>352</v>
      </c>
      <c r="B353" t="s">
        <v>26</v>
      </c>
      <c r="C353" t="s">
        <v>665</v>
      </c>
      <c r="D353" t="s">
        <v>1</v>
      </c>
      <c r="E353" t="s">
        <v>337</v>
      </c>
      <c r="F353" s="138">
        <v>43975</v>
      </c>
      <c r="G353" t="s">
        <v>670</v>
      </c>
      <c r="H353" t="s">
        <v>668</v>
      </c>
      <c r="I353" t="s">
        <v>144</v>
      </c>
      <c r="J353" t="s">
        <v>671</v>
      </c>
      <c r="K353">
        <v>1200</v>
      </c>
      <c r="M353">
        <v>288</v>
      </c>
      <c r="O353">
        <v>12</v>
      </c>
      <c r="P353">
        <v>127</v>
      </c>
      <c r="Q353">
        <f>SUM(Table2[[#This Row],[ BUYER G]:[BUYER S]])</f>
        <v>139</v>
      </c>
      <c r="R353">
        <v>10.666666666666666</v>
      </c>
      <c r="S353">
        <v>122.83333333333333</v>
      </c>
      <c r="T353">
        <f>SUM(Table2[[#This Row],[SALE G]:[SALE S]])</f>
        <v>133.5</v>
      </c>
      <c r="U353">
        <v>729</v>
      </c>
      <c r="V353">
        <v>0.7</v>
      </c>
    </row>
    <row r="354" spans="1:22" x14ac:dyDescent="0.25">
      <c r="A354">
        <v>353</v>
      </c>
      <c r="B354" t="s">
        <v>26</v>
      </c>
      <c r="C354" t="s">
        <v>665</v>
      </c>
      <c r="D354" t="s">
        <v>1</v>
      </c>
      <c r="E354" t="s">
        <v>337</v>
      </c>
      <c r="F354" s="138">
        <v>43975</v>
      </c>
      <c r="G354" t="s">
        <v>670</v>
      </c>
      <c r="H354" t="s">
        <v>668</v>
      </c>
      <c r="I354" t="s">
        <v>145</v>
      </c>
      <c r="J354" t="s">
        <v>671</v>
      </c>
      <c r="K354">
        <v>1200</v>
      </c>
      <c r="M354">
        <v>336</v>
      </c>
      <c r="P354">
        <v>39</v>
      </c>
      <c r="Q354">
        <f>SUM(Table2[[#This Row],[ BUYER G]:[BUYER S]])</f>
        <v>39</v>
      </c>
      <c r="R354">
        <v>0</v>
      </c>
      <c r="S354">
        <v>31</v>
      </c>
      <c r="T354">
        <f>SUM(Table2[[#This Row],[SALE G]:[SALE S]])</f>
        <v>31</v>
      </c>
      <c r="U354">
        <v>396</v>
      </c>
      <c r="V354">
        <v>0.7</v>
      </c>
    </row>
    <row r="355" spans="1:22" x14ac:dyDescent="0.25">
      <c r="A355">
        <v>354</v>
      </c>
      <c r="B355" t="s">
        <v>26</v>
      </c>
      <c r="C355" t="s">
        <v>665</v>
      </c>
      <c r="D355" t="s">
        <v>1</v>
      </c>
      <c r="E355" t="s">
        <v>337</v>
      </c>
      <c r="F355" s="138">
        <v>43975</v>
      </c>
      <c r="G355" t="s">
        <v>670</v>
      </c>
      <c r="H355" t="s">
        <v>672</v>
      </c>
      <c r="I355" t="s">
        <v>190</v>
      </c>
      <c r="J355" t="s">
        <v>671</v>
      </c>
      <c r="K355">
        <v>1200</v>
      </c>
      <c r="M355">
        <v>176</v>
      </c>
      <c r="O355">
        <v>20</v>
      </c>
      <c r="P355">
        <v>151</v>
      </c>
      <c r="Q355">
        <f>SUM(Table2[[#This Row],[ BUYER G]:[BUYER S]])</f>
        <v>171</v>
      </c>
      <c r="R355">
        <v>16.916666666666668</v>
      </c>
      <c r="S355">
        <v>90.666666666666657</v>
      </c>
      <c r="T355">
        <f>SUM(Table2[[#This Row],[SALE G]:[SALE S]])</f>
        <v>107.58333333333333</v>
      </c>
      <c r="U355">
        <v>411</v>
      </c>
      <c r="V355">
        <v>0.75</v>
      </c>
    </row>
    <row r="356" spans="1:22" x14ac:dyDescent="0.25">
      <c r="A356">
        <v>355</v>
      </c>
      <c r="B356" t="s">
        <v>26</v>
      </c>
      <c r="C356" t="s">
        <v>665</v>
      </c>
      <c r="D356" t="s">
        <v>1</v>
      </c>
      <c r="E356" t="s">
        <v>337</v>
      </c>
      <c r="F356" s="138">
        <v>43975</v>
      </c>
      <c r="G356" t="s">
        <v>670</v>
      </c>
      <c r="H356" t="s">
        <v>672</v>
      </c>
      <c r="I356" t="s">
        <v>191</v>
      </c>
      <c r="J356" t="s">
        <v>671</v>
      </c>
      <c r="K356">
        <v>1200</v>
      </c>
      <c r="M356">
        <v>320</v>
      </c>
      <c r="O356">
        <v>22</v>
      </c>
      <c r="P356">
        <v>65</v>
      </c>
      <c r="Q356">
        <f>SUM(Table2[[#This Row],[ BUYER G]:[BUYER S]])</f>
        <v>87</v>
      </c>
      <c r="R356">
        <v>13</v>
      </c>
      <c r="S356">
        <v>57.5</v>
      </c>
      <c r="T356">
        <f>SUM(Table2[[#This Row],[SALE G]:[SALE S]])</f>
        <v>70.5</v>
      </c>
      <c r="U356">
        <v>266</v>
      </c>
      <c r="V356">
        <v>0.7</v>
      </c>
    </row>
    <row r="357" spans="1:22" x14ac:dyDescent="0.25">
      <c r="A357">
        <v>356</v>
      </c>
      <c r="B357" t="s">
        <v>26</v>
      </c>
      <c r="C357" t="s">
        <v>665</v>
      </c>
      <c r="D357" t="s">
        <v>1</v>
      </c>
      <c r="E357" t="s">
        <v>337</v>
      </c>
      <c r="F357" s="138">
        <v>43975</v>
      </c>
      <c r="G357" t="s">
        <v>670</v>
      </c>
      <c r="H357" t="s">
        <v>677</v>
      </c>
      <c r="I357" t="s">
        <v>195</v>
      </c>
      <c r="J357" t="s">
        <v>671</v>
      </c>
      <c r="K357">
        <v>1200</v>
      </c>
      <c r="M357">
        <v>288</v>
      </c>
      <c r="O357">
        <v>20</v>
      </c>
      <c r="P357">
        <v>67</v>
      </c>
      <c r="Q357">
        <f>SUM(Table2[[#This Row],[ BUYER G]:[BUYER S]])</f>
        <v>87</v>
      </c>
      <c r="R357">
        <v>29.916666666666668</v>
      </c>
      <c r="S357">
        <v>58.25</v>
      </c>
      <c r="T357">
        <f>SUM(Table2[[#This Row],[SALE G]:[SALE S]])</f>
        <v>88.166666666666671</v>
      </c>
      <c r="U357">
        <v>346</v>
      </c>
      <c r="V357">
        <v>0.75</v>
      </c>
    </row>
    <row r="358" spans="1:22" x14ac:dyDescent="0.25">
      <c r="A358">
        <v>357</v>
      </c>
      <c r="B358" t="s">
        <v>26</v>
      </c>
      <c r="C358" t="s">
        <v>665</v>
      </c>
      <c r="D358" t="s">
        <v>1</v>
      </c>
      <c r="E358" t="s">
        <v>337</v>
      </c>
      <c r="F358" s="138">
        <v>43975</v>
      </c>
      <c r="G358" t="s">
        <v>670</v>
      </c>
      <c r="H358" t="s">
        <v>677</v>
      </c>
      <c r="I358" t="s">
        <v>196</v>
      </c>
      <c r="J358" t="s">
        <v>671</v>
      </c>
      <c r="K358">
        <v>1200</v>
      </c>
      <c r="M358">
        <v>400</v>
      </c>
      <c r="O358">
        <v>7</v>
      </c>
      <c r="P358">
        <v>79</v>
      </c>
      <c r="Q358">
        <f>SUM(Table2[[#This Row],[ BUYER G]:[BUYER S]])</f>
        <v>86</v>
      </c>
      <c r="R358">
        <v>11.833333333333332</v>
      </c>
      <c r="S358">
        <v>75.833333333333343</v>
      </c>
      <c r="T358">
        <f>SUM(Table2[[#This Row],[SALE G]:[SALE S]])</f>
        <v>87.666666666666671</v>
      </c>
      <c r="U358">
        <v>371</v>
      </c>
      <c r="V358">
        <v>0.65</v>
      </c>
    </row>
    <row r="359" spans="1:22" x14ac:dyDescent="0.25">
      <c r="A359">
        <v>358</v>
      </c>
      <c r="B359" t="s">
        <v>26</v>
      </c>
      <c r="C359" t="s">
        <v>665</v>
      </c>
      <c r="D359" t="s">
        <v>1</v>
      </c>
      <c r="E359" t="s">
        <v>337</v>
      </c>
      <c r="F359" s="138">
        <v>43975</v>
      </c>
      <c r="G359" t="s">
        <v>670</v>
      </c>
      <c r="H359" t="s">
        <v>674</v>
      </c>
      <c r="I359" t="s">
        <v>371</v>
      </c>
      <c r="J359" t="s">
        <v>671</v>
      </c>
      <c r="K359">
        <v>1200</v>
      </c>
      <c r="M359">
        <v>288</v>
      </c>
      <c r="P359">
        <v>30</v>
      </c>
      <c r="Q359">
        <f>SUM(Table2[[#This Row],[ BUYER G]:[BUYER S]])</f>
        <v>30</v>
      </c>
      <c r="R359">
        <v>2</v>
      </c>
      <c r="S359">
        <v>9.25</v>
      </c>
      <c r="T359">
        <f>SUM(Table2[[#This Row],[SALE G]:[SALE S]])</f>
        <v>11.25</v>
      </c>
      <c r="U359">
        <v>460</v>
      </c>
      <c r="V359">
        <v>0.65</v>
      </c>
    </row>
    <row r="360" spans="1:22" x14ac:dyDescent="0.25">
      <c r="A360">
        <v>359</v>
      </c>
      <c r="B360" t="s">
        <v>26</v>
      </c>
      <c r="C360" t="s">
        <v>665</v>
      </c>
      <c r="D360" t="s">
        <v>1</v>
      </c>
      <c r="E360" t="s">
        <v>337</v>
      </c>
      <c r="F360" s="138">
        <v>43975</v>
      </c>
      <c r="G360" t="s">
        <v>670</v>
      </c>
      <c r="H360" t="s">
        <v>673</v>
      </c>
      <c r="I360" t="s">
        <v>370</v>
      </c>
      <c r="J360" t="s">
        <v>671</v>
      </c>
      <c r="K360">
        <v>1200</v>
      </c>
      <c r="M360">
        <v>384</v>
      </c>
      <c r="O360">
        <v>97</v>
      </c>
      <c r="P360">
        <v>126</v>
      </c>
      <c r="Q360">
        <f>SUM(Table2[[#This Row],[ BUYER G]:[BUYER S]])</f>
        <v>223</v>
      </c>
      <c r="R360">
        <v>50.416666666666664</v>
      </c>
      <c r="S360">
        <v>64.416666666666657</v>
      </c>
      <c r="T360">
        <f>SUM(Table2[[#This Row],[SALE G]:[SALE S]])</f>
        <v>114.83333333333331</v>
      </c>
      <c r="U360">
        <v>603</v>
      </c>
      <c r="V360">
        <v>0.7</v>
      </c>
    </row>
    <row r="361" spans="1:22" x14ac:dyDescent="0.25">
      <c r="A361">
        <v>360</v>
      </c>
      <c r="B361" t="s">
        <v>26</v>
      </c>
      <c r="C361" t="s">
        <v>665</v>
      </c>
      <c r="D361" t="s">
        <v>1</v>
      </c>
      <c r="E361" t="s">
        <v>337</v>
      </c>
      <c r="F361" s="138">
        <v>43975</v>
      </c>
      <c r="G361" t="s">
        <v>682</v>
      </c>
      <c r="H361" t="s">
        <v>668</v>
      </c>
      <c r="I361" t="s">
        <v>151</v>
      </c>
      <c r="J361" t="s">
        <v>671</v>
      </c>
      <c r="K361">
        <v>1000</v>
      </c>
      <c r="M361">
        <v>240</v>
      </c>
      <c r="O361">
        <v>11</v>
      </c>
      <c r="P361">
        <v>29</v>
      </c>
      <c r="Q361">
        <f>SUM(Table2[[#This Row],[ BUYER G]:[BUYER S]])</f>
        <v>40</v>
      </c>
      <c r="R361">
        <v>7.8333333333333339</v>
      </c>
      <c r="S361">
        <v>22.166666666666668</v>
      </c>
      <c r="T361">
        <f>SUM(Table2[[#This Row],[SALE G]:[SALE S]])</f>
        <v>30</v>
      </c>
      <c r="U361">
        <v>380</v>
      </c>
      <c r="V361">
        <v>0.65</v>
      </c>
    </row>
    <row r="362" spans="1:22" x14ac:dyDescent="0.25">
      <c r="A362">
        <v>361</v>
      </c>
      <c r="B362" t="s">
        <v>26</v>
      </c>
      <c r="C362" t="s">
        <v>665</v>
      </c>
      <c r="D362" t="s">
        <v>1</v>
      </c>
      <c r="E362" t="s">
        <v>337</v>
      </c>
      <c r="F362" s="138">
        <v>43975</v>
      </c>
      <c r="G362" t="s">
        <v>682</v>
      </c>
      <c r="H362" t="s">
        <v>668</v>
      </c>
      <c r="I362" t="s">
        <v>147</v>
      </c>
      <c r="J362" t="s">
        <v>671</v>
      </c>
      <c r="K362">
        <v>1000</v>
      </c>
      <c r="M362">
        <v>256</v>
      </c>
      <c r="O362">
        <v>4</v>
      </c>
      <c r="P362">
        <v>28</v>
      </c>
      <c r="Q362">
        <f>SUM(Table2[[#This Row],[ BUYER G]:[BUYER S]])</f>
        <v>32</v>
      </c>
      <c r="R362">
        <v>1.6666666666666667</v>
      </c>
      <c r="S362">
        <v>12.166666666666668</v>
      </c>
      <c r="T362">
        <f>SUM(Table2[[#This Row],[SALE G]:[SALE S]])</f>
        <v>13.833333333333334</v>
      </c>
      <c r="U362">
        <v>461</v>
      </c>
      <c r="V362">
        <v>0.65</v>
      </c>
    </row>
    <row r="363" spans="1:22" x14ac:dyDescent="0.25">
      <c r="A363">
        <v>362</v>
      </c>
      <c r="B363" t="s">
        <v>26</v>
      </c>
      <c r="C363" t="s">
        <v>665</v>
      </c>
      <c r="D363" t="s">
        <v>1</v>
      </c>
      <c r="E363" t="s">
        <v>337</v>
      </c>
      <c r="F363" s="138">
        <v>43975</v>
      </c>
      <c r="G363" t="s">
        <v>682</v>
      </c>
      <c r="H363" t="s">
        <v>668</v>
      </c>
      <c r="I363" t="s">
        <v>149</v>
      </c>
      <c r="J363" t="s">
        <v>671</v>
      </c>
      <c r="K363">
        <v>1000</v>
      </c>
      <c r="M363">
        <v>192</v>
      </c>
      <c r="P363">
        <v>19</v>
      </c>
      <c r="Q363">
        <f>SUM(Table2[[#This Row],[ BUYER G]:[BUYER S]])</f>
        <v>19</v>
      </c>
      <c r="R363">
        <v>0</v>
      </c>
      <c r="S363">
        <v>10.333333333333332</v>
      </c>
      <c r="T363">
        <f>SUM(Table2[[#This Row],[SALE G]:[SALE S]])</f>
        <v>10.333333333333332</v>
      </c>
      <c r="U363">
        <v>162</v>
      </c>
      <c r="V363">
        <v>0.65</v>
      </c>
    </row>
    <row r="364" spans="1:22" x14ac:dyDescent="0.25">
      <c r="A364">
        <v>363</v>
      </c>
      <c r="B364" t="s">
        <v>26</v>
      </c>
      <c r="C364" t="s">
        <v>665</v>
      </c>
      <c r="D364" t="s">
        <v>1</v>
      </c>
      <c r="E364" t="s">
        <v>337</v>
      </c>
      <c r="F364" s="138">
        <v>43975</v>
      </c>
      <c r="G364" t="s">
        <v>682</v>
      </c>
      <c r="H364" t="s">
        <v>668</v>
      </c>
      <c r="I364" t="s">
        <v>152</v>
      </c>
      <c r="J364" t="s">
        <v>671</v>
      </c>
      <c r="K364">
        <v>1000</v>
      </c>
      <c r="M364">
        <v>272</v>
      </c>
      <c r="P364">
        <v>29</v>
      </c>
      <c r="Q364">
        <f>SUM(Table2[[#This Row],[ BUYER G]:[BUYER S]])</f>
        <v>29</v>
      </c>
      <c r="R364">
        <v>0</v>
      </c>
      <c r="S364">
        <v>22.75</v>
      </c>
      <c r="T364">
        <f>SUM(Table2[[#This Row],[SALE G]:[SALE S]])</f>
        <v>22.75</v>
      </c>
      <c r="U364">
        <v>299</v>
      </c>
      <c r="V364">
        <v>0.65</v>
      </c>
    </row>
    <row r="365" spans="1:22" x14ac:dyDescent="0.25">
      <c r="A365">
        <v>364</v>
      </c>
      <c r="B365" t="s">
        <v>26</v>
      </c>
      <c r="C365" t="s">
        <v>665</v>
      </c>
      <c r="D365" t="s">
        <v>1</v>
      </c>
      <c r="E365" t="s">
        <v>337</v>
      </c>
      <c r="F365" s="138">
        <v>43975</v>
      </c>
      <c r="G365" t="s">
        <v>682</v>
      </c>
      <c r="H365" t="s">
        <v>668</v>
      </c>
      <c r="I365" t="s">
        <v>153</v>
      </c>
      <c r="J365" t="s">
        <v>671</v>
      </c>
      <c r="K365">
        <v>1000</v>
      </c>
      <c r="M365">
        <v>224</v>
      </c>
      <c r="P365">
        <v>37</v>
      </c>
      <c r="Q365">
        <f>SUM(Table2[[#This Row],[ BUYER G]:[BUYER S]])</f>
        <v>37</v>
      </c>
      <c r="R365">
        <v>5.5</v>
      </c>
      <c r="S365">
        <v>33.083333333333336</v>
      </c>
      <c r="T365">
        <f>SUM(Table2[[#This Row],[SALE G]:[SALE S]])</f>
        <v>38.583333333333336</v>
      </c>
      <c r="U365">
        <v>269</v>
      </c>
      <c r="V365">
        <v>0.65</v>
      </c>
    </row>
    <row r="366" spans="1:22" x14ac:dyDescent="0.25">
      <c r="A366">
        <v>365</v>
      </c>
      <c r="B366" t="s">
        <v>26</v>
      </c>
      <c r="C366" t="s">
        <v>665</v>
      </c>
      <c r="D366" t="s">
        <v>1</v>
      </c>
      <c r="E366" t="s">
        <v>337</v>
      </c>
      <c r="F366" s="138">
        <v>43975</v>
      </c>
      <c r="G366" t="s">
        <v>682</v>
      </c>
      <c r="H366" t="s">
        <v>668</v>
      </c>
      <c r="I366" t="s">
        <v>154</v>
      </c>
      <c r="J366" t="s">
        <v>671</v>
      </c>
      <c r="K366">
        <v>1000</v>
      </c>
      <c r="M366">
        <v>176</v>
      </c>
      <c r="O366">
        <v>26</v>
      </c>
      <c r="P366">
        <v>33</v>
      </c>
      <c r="Q366">
        <f>SUM(Table2[[#This Row],[ BUYER G]:[BUYER S]])</f>
        <v>59</v>
      </c>
      <c r="R366">
        <v>15.333333333333334</v>
      </c>
      <c r="S366">
        <v>20.333333333333332</v>
      </c>
      <c r="T366">
        <f>SUM(Table2[[#This Row],[SALE G]:[SALE S]])</f>
        <v>35.666666666666664</v>
      </c>
      <c r="U366">
        <v>374</v>
      </c>
      <c r="V366">
        <v>0.7</v>
      </c>
    </row>
    <row r="367" spans="1:22" x14ac:dyDescent="0.25">
      <c r="A367">
        <v>366</v>
      </c>
      <c r="B367" t="s">
        <v>26</v>
      </c>
      <c r="C367" t="s">
        <v>665</v>
      </c>
      <c r="D367" t="s">
        <v>1</v>
      </c>
      <c r="E367" t="s">
        <v>337</v>
      </c>
      <c r="F367" s="138">
        <v>43975</v>
      </c>
      <c r="G367" t="s">
        <v>682</v>
      </c>
      <c r="H367" t="s">
        <v>668</v>
      </c>
      <c r="I367" t="s">
        <v>150</v>
      </c>
      <c r="J367" t="s">
        <v>671</v>
      </c>
      <c r="K367">
        <v>1000</v>
      </c>
      <c r="M367">
        <v>320</v>
      </c>
      <c r="O367">
        <v>7</v>
      </c>
      <c r="P367">
        <v>19</v>
      </c>
      <c r="Q367">
        <f>SUM(Table2[[#This Row],[ BUYER G]:[BUYER S]])</f>
        <v>26</v>
      </c>
      <c r="R367">
        <v>4.166666666666667</v>
      </c>
      <c r="S367">
        <v>12.833333333333334</v>
      </c>
      <c r="T367">
        <f>SUM(Table2[[#This Row],[SALE G]:[SALE S]])</f>
        <v>17</v>
      </c>
      <c r="U367">
        <v>403</v>
      </c>
      <c r="V367">
        <v>0.7</v>
      </c>
    </row>
    <row r="368" spans="1:22" x14ac:dyDescent="0.25">
      <c r="A368">
        <v>367</v>
      </c>
      <c r="B368" t="s">
        <v>26</v>
      </c>
      <c r="C368" t="s">
        <v>665</v>
      </c>
      <c r="D368" t="s">
        <v>1</v>
      </c>
      <c r="E368" t="s">
        <v>337</v>
      </c>
      <c r="F368" s="138">
        <v>43975</v>
      </c>
      <c r="G368" t="s">
        <v>682</v>
      </c>
      <c r="H368" t="s">
        <v>668</v>
      </c>
      <c r="I368" t="s">
        <v>434</v>
      </c>
      <c r="J368" t="s">
        <v>671</v>
      </c>
      <c r="K368">
        <v>1000</v>
      </c>
      <c r="M368">
        <v>240</v>
      </c>
      <c r="O368">
        <v>8</v>
      </c>
      <c r="P368">
        <v>11</v>
      </c>
      <c r="Q368">
        <f>SUM(Table2[[#This Row],[ BUYER G]:[BUYER S]])</f>
        <v>19</v>
      </c>
      <c r="R368">
        <v>3.833333333333333</v>
      </c>
      <c r="S368">
        <v>8.3333333333333321</v>
      </c>
      <c r="T368">
        <f>SUM(Table2[[#This Row],[SALE G]:[SALE S]])</f>
        <v>12.166666666666664</v>
      </c>
      <c r="U368">
        <v>295</v>
      </c>
      <c r="V368">
        <v>0.7</v>
      </c>
    </row>
    <row r="369" spans="1:22" x14ac:dyDescent="0.25">
      <c r="A369">
        <v>368</v>
      </c>
      <c r="B369" t="s">
        <v>26</v>
      </c>
      <c r="C369" t="s">
        <v>665</v>
      </c>
      <c r="D369" t="s">
        <v>1</v>
      </c>
      <c r="E369" t="s">
        <v>337</v>
      </c>
      <c r="F369" s="138">
        <v>43975</v>
      </c>
      <c r="G369" t="s">
        <v>682</v>
      </c>
      <c r="H369" t="s">
        <v>668</v>
      </c>
      <c r="I369" t="s">
        <v>435</v>
      </c>
      <c r="J369" t="s">
        <v>671</v>
      </c>
      <c r="K369">
        <v>1000</v>
      </c>
      <c r="M369">
        <v>238</v>
      </c>
      <c r="O369">
        <v>6</v>
      </c>
      <c r="P369">
        <v>24</v>
      </c>
      <c r="Q369">
        <f>SUM(Table2[[#This Row],[ BUYER G]:[BUYER S]])</f>
        <v>30</v>
      </c>
      <c r="R369">
        <v>3</v>
      </c>
      <c r="S369">
        <v>11</v>
      </c>
      <c r="T369">
        <f>SUM(Table2[[#This Row],[SALE G]:[SALE S]])</f>
        <v>14</v>
      </c>
      <c r="U369">
        <v>391</v>
      </c>
      <c r="V369">
        <v>0.65</v>
      </c>
    </row>
    <row r="370" spans="1:22" x14ac:dyDescent="0.25">
      <c r="A370">
        <v>369</v>
      </c>
      <c r="B370" t="s">
        <v>26</v>
      </c>
      <c r="C370" t="s">
        <v>665</v>
      </c>
      <c r="D370" t="s">
        <v>1</v>
      </c>
      <c r="E370" t="s">
        <v>337</v>
      </c>
      <c r="F370" s="138">
        <v>43975</v>
      </c>
      <c r="G370" t="s">
        <v>682</v>
      </c>
      <c r="H370" t="s">
        <v>668</v>
      </c>
      <c r="I370" t="s">
        <v>436</v>
      </c>
      <c r="J370" t="s">
        <v>671</v>
      </c>
      <c r="K370">
        <v>1000</v>
      </c>
      <c r="M370">
        <v>296</v>
      </c>
      <c r="O370">
        <v>14</v>
      </c>
      <c r="P370">
        <v>16</v>
      </c>
      <c r="Q370">
        <f>SUM(Table2[[#This Row],[ BUYER G]:[BUYER S]])</f>
        <v>30</v>
      </c>
      <c r="R370">
        <v>7</v>
      </c>
      <c r="S370">
        <v>10.166666666666668</v>
      </c>
      <c r="T370">
        <f>SUM(Table2[[#This Row],[SALE G]:[SALE S]])</f>
        <v>17.166666666666668</v>
      </c>
      <c r="U370">
        <v>325</v>
      </c>
      <c r="V370">
        <v>0.7</v>
      </c>
    </row>
    <row r="371" spans="1:22" x14ac:dyDescent="0.25">
      <c r="A371">
        <v>370</v>
      </c>
      <c r="B371" t="s">
        <v>26</v>
      </c>
      <c r="C371" t="s">
        <v>665</v>
      </c>
      <c r="D371" t="s">
        <v>1</v>
      </c>
      <c r="E371" t="s">
        <v>337</v>
      </c>
      <c r="F371" s="138">
        <v>43975</v>
      </c>
      <c r="G371" t="s">
        <v>682</v>
      </c>
      <c r="H371" t="s">
        <v>668</v>
      </c>
      <c r="I371" t="s">
        <v>148</v>
      </c>
      <c r="J371" t="s">
        <v>671</v>
      </c>
      <c r="K371">
        <v>1000</v>
      </c>
      <c r="M371">
        <v>224</v>
      </c>
      <c r="O371">
        <v>3</v>
      </c>
      <c r="P371">
        <v>14</v>
      </c>
      <c r="Q371">
        <f>SUM(Table2[[#This Row],[ BUYER G]:[BUYER S]])</f>
        <v>17</v>
      </c>
      <c r="R371">
        <v>2.5</v>
      </c>
      <c r="S371">
        <v>10.666666666666666</v>
      </c>
      <c r="T371">
        <f>SUM(Table2[[#This Row],[SALE G]:[SALE S]])</f>
        <v>13.166666666666666</v>
      </c>
      <c r="U371">
        <v>226</v>
      </c>
      <c r="V371">
        <v>0.7</v>
      </c>
    </row>
    <row r="372" spans="1:22" x14ac:dyDescent="0.25">
      <c r="A372">
        <v>371</v>
      </c>
      <c r="B372" t="s">
        <v>26</v>
      </c>
      <c r="C372" t="s">
        <v>665</v>
      </c>
      <c r="D372" t="s">
        <v>1</v>
      </c>
      <c r="E372" t="s">
        <v>337</v>
      </c>
      <c r="F372" s="138">
        <v>43975</v>
      </c>
      <c r="G372" t="s">
        <v>683</v>
      </c>
      <c r="H372" t="s">
        <v>668</v>
      </c>
      <c r="I372" t="s">
        <v>391</v>
      </c>
      <c r="J372" t="s">
        <v>669</v>
      </c>
      <c r="K372">
        <v>1500</v>
      </c>
      <c r="M372">
        <v>320</v>
      </c>
      <c r="O372">
        <v>10</v>
      </c>
      <c r="P372">
        <v>25</v>
      </c>
      <c r="Q372">
        <f>SUM(Table2[[#This Row],[ BUYER G]:[BUYER S]])</f>
        <v>35</v>
      </c>
      <c r="R372">
        <v>12.708333333333334</v>
      </c>
      <c r="S372">
        <v>30.416666666666664</v>
      </c>
      <c r="T372">
        <f>SUM(Table2[[#This Row],[SALE G]:[SALE S]])</f>
        <v>43.125</v>
      </c>
      <c r="U372">
        <v>291</v>
      </c>
      <c r="V372">
        <v>0.75</v>
      </c>
    </row>
    <row r="373" spans="1:22" x14ac:dyDescent="0.25">
      <c r="A373">
        <v>372</v>
      </c>
      <c r="B373" t="s">
        <v>26</v>
      </c>
      <c r="C373" t="s">
        <v>665</v>
      </c>
      <c r="D373" t="s">
        <v>1</v>
      </c>
      <c r="E373" t="s">
        <v>337</v>
      </c>
      <c r="F373" s="138">
        <v>43975</v>
      </c>
      <c r="G373" t="s">
        <v>683</v>
      </c>
      <c r="H373" t="s">
        <v>668</v>
      </c>
      <c r="I373" t="s">
        <v>394</v>
      </c>
      <c r="J373" t="s">
        <v>669</v>
      </c>
      <c r="K373">
        <v>1500</v>
      </c>
      <c r="M373">
        <v>352</v>
      </c>
      <c r="O373">
        <v>17</v>
      </c>
      <c r="P373">
        <v>43</v>
      </c>
      <c r="Q373">
        <f>SUM(Table2[[#This Row],[ BUYER G]:[BUYER S]])</f>
        <v>60</v>
      </c>
      <c r="R373">
        <v>12.416666666666666</v>
      </c>
      <c r="S373">
        <v>18.833333333333332</v>
      </c>
      <c r="T373">
        <f>SUM(Table2[[#This Row],[SALE G]:[SALE S]])</f>
        <v>31.25</v>
      </c>
      <c r="U373">
        <v>597</v>
      </c>
      <c r="V373">
        <v>0.75</v>
      </c>
    </row>
    <row r="374" spans="1:22" x14ac:dyDescent="0.25">
      <c r="A374">
        <v>373</v>
      </c>
      <c r="B374" t="s">
        <v>26</v>
      </c>
      <c r="C374" t="s">
        <v>665</v>
      </c>
      <c r="D374" t="s">
        <v>1</v>
      </c>
      <c r="E374" t="s">
        <v>337</v>
      </c>
      <c r="F374" s="138">
        <v>43975</v>
      </c>
      <c r="G374" t="s">
        <v>683</v>
      </c>
      <c r="H374" t="s">
        <v>668</v>
      </c>
      <c r="I374" t="s">
        <v>393</v>
      </c>
      <c r="J374" t="s">
        <v>669</v>
      </c>
      <c r="K374">
        <v>1500</v>
      </c>
      <c r="M374">
        <v>352</v>
      </c>
      <c r="O374">
        <v>28</v>
      </c>
      <c r="P374">
        <v>41</v>
      </c>
      <c r="Q374">
        <f>SUM(Table2[[#This Row],[ BUYER G]:[BUYER S]])</f>
        <v>69</v>
      </c>
      <c r="R374">
        <v>15.125</v>
      </c>
      <c r="S374">
        <v>22.75</v>
      </c>
      <c r="T374">
        <f>SUM(Table2[[#This Row],[SALE G]:[SALE S]])</f>
        <v>37.875</v>
      </c>
      <c r="U374">
        <v>256</v>
      </c>
      <c r="V374">
        <v>0.75</v>
      </c>
    </row>
    <row r="375" spans="1:22" x14ac:dyDescent="0.25">
      <c r="A375">
        <v>374</v>
      </c>
      <c r="B375" t="s">
        <v>26</v>
      </c>
      <c r="C375" t="s">
        <v>665</v>
      </c>
      <c r="D375" t="s">
        <v>1</v>
      </c>
      <c r="E375" t="s">
        <v>337</v>
      </c>
      <c r="F375" s="138">
        <v>43975</v>
      </c>
      <c r="G375" t="s">
        <v>675</v>
      </c>
      <c r="H375" t="s">
        <v>668</v>
      </c>
      <c r="I375" t="s">
        <v>164</v>
      </c>
      <c r="J375" t="s">
        <v>669</v>
      </c>
      <c r="K375">
        <v>2700</v>
      </c>
      <c r="M375">
        <v>680</v>
      </c>
      <c r="O375">
        <v>32</v>
      </c>
      <c r="P375">
        <v>76</v>
      </c>
      <c r="Q375">
        <f>SUM(Table2[[#This Row],[ BUYER G]:[BUYER S]])</f>
        <v>108</v>
      </c>
      <c r="R375">
        <v>32.666666666666664</v>
      </c>
      <c r="S375">
        <v>65.833333333333329</v>
      </c>
      <c r="T375">
        <f>SUM(Table2[[#This Row],[SALE G]:[SALE S]])</f>
        <v>98.5</v>
      </c>
      <c r="U375">
        <v>519</v>
      </c>
      <c r="V375">
        <v>0.7</v>
      </c>
    </row>
    <row r="376" spans="1:22" x14ac:dyDescent="0.25">
      <c r="A376">
        <v>375</v>
      </c>
      <c r="B376" t="s">
        <v>26</v>
      </c>
      <c r="C376" t="s">
        <v>665</v>
      </c>
      <c r="D376" t="s">
        <v>1</v>
      </c>
      <c r="E376" t="s">
        <v>337</v>
      </c>
      <c r="F376" s="138">
        <v>43975</v>
      </c>
      <c r="G376" t="s">
        <v>676</v>
      </c>
      <c r="H376" t="s">
        <v>668</v>
      </c>
      <c r="I376" t="s">
        <v>165</v>
      </c>
      <c r="J376" t="s">
        <v>669</v>
      </c>
      <c r="K376">
        <v>1200</v>
      </c>
      <c r="M376">
        <v>208</v>
      </c>
      <c r="P376">
        <v>67</v>
      </c>
      <c r="Q376">
        <f>SUM(Table2[[#This Row],[ BUYER G]:[BUYER S]])</f>
        <v>67</v>
      </c>
      <c r="R376">
        <v>0</v>
      </c>
      <c r="S376">
        <v>34.083333333333329</v>
      </c>
      <c r="T376">
        <f>SUM(Table2[[#This Row],[SALE G]:[SALE S]])</f>
        <v>34.083333333333329</v>
      </c>
      <c r="U376">
        <v>594</v>
      </c>
      <c r="V376">
        <v>0.8</v>
      </c>
    </row>
    <row r="377" spans="1:22" x14ac:dyDescent="0.25">
      <c r="A377">
        <v>376</v>
      </c>
      <c r="B377" t="s">
        <v>26</v>
      </c>
      <c r="C377" t="s">
        <v>665</v>
      </c>
      <c r="D377" t="s">
        <v>1</v>
      </c>
      <c r="E377" t="s">
        <v>337</v>
      </c>
      <c r="F377" s="138">
        <v>43975</v>
      </c>
      <c r="G377" t="s">
        <v>676</v>
      </c>
      <c r="H377" t="s">
        <v>668</v>
      </c>
      <c r="I377" t="s">
        <v>166</v>
      </c>
      <c r="J377" t="s">
        <v>669</v>
      </c>
      <c r="K377">
        <v>1200</v>
      </c>
      <c r="M377">
        <v>272</v>
      </c>
      <c r="O377">
        <v>26</v>
      </c>
      <c r="P377">
        <v>51</v>
      </c>
      <c r="Q377">
        <f>SUM(Table2[[#This Row],[ BUYER G]:[BUYER S]])</f>
        <v>77</v>
      </c>
      <c r="R377">
        <v>15.666666666666668</v>
      </c>
      <c r="S377">
        <v>35</v>
      </c>
      <c r="T377">
        <f>SUM(Table2[[#This Row],[SALE G]:[SALE S]])</f>
        <v>50.666666666666671</v>
      </c>
      <c r="U377">
        <v>729</v>
      </c>
      <c r="V377">
        <v>0.65</v>
      </c>
    </row>
    <row r="378" spans="1:22" x14ac:dyDescent="0.25">
      <c r="A378">
        <v>377</v>
      </c>
      <c r="B378" t="s">
        <v>26</v>
      </c>
      <c r="C378" t="s">
        <v>665</v>
      </c>
      <c r="D378" t="s">
        <v>1</v>
      </c>
      <c r="E378" t="s">
        <v>337</v>
      </c>
      <c r="F378" s="138">
        <v>43975</v>
      </c>
      <c r="G378" t="s">
        <v>676</v>
      </c>
      <c r="H378" t="s">
        <v>677</v>
      </c>
      <c r="I378" t="s">
        <v>440</v>
      </c>
      <c r="J378" t="s">
        <v>669</v>
      </c>
      <c r="K378">
        <v>1200</v>
      </c>
      <c r="M378">
        <v>304</v>
      </c>
      <c r="O378">
        <v>16</v>
      </c>
      <c r="P378">
        <v>25</v>
      </c>
      <c r="Q378">
        <f>SUM(Table2[[#This Row],[ BUYER G]:[BUYER S]])</f>
        <v>41</v>
      </c>
      <c r="R378">
        <v>0</v>
      </c>
      <c r="S378">
        <v>22.833333333333332</v>
      </c>
      <c r="T378">
        <f>SUM(Table2[[#This Row],[SALE G]:[SALE S]])</f>
        <v>22.833333333333332</v>
      </c>
      <c r="U378">
        <v>313</v>
      </c>
      <c r="V378">
        <v>0.65</v>
      </c>
    </row>
    <row r="379" spans="1:22" x14ac:dyDescent="0.25">
      <c r="A379">
        <v>378</v>
      </c>
      <c r="B379" t="s">
        <v>26</v>
      </c>
      <c r="C379" t="s">
        <v>665</v>
      </c>
      <c r="D379" t="s">
        <v>1</v>
      </c>
      <c r="E379" t="s">
        <v>337</v>
      </c>
      <c r="F379" s="138">
        <v>43975</v>
      </c>
      <c r="G379" t="s">
        <v>676</v>
      </c>
      <c r="H379" t="s">
        <v>697</v>
      </c>
      <c r="I379" t="s">
        <v>441</v>
      </c>
      <c r="J379" t="s">
        <v>669</v>
      </c>
      <c r="K379">
        <v>1200</v>
      </c>
      <c r="M379">
        <v>320</v>
      </c>
      <c r="P379">
        <v>37</v>
      </c>
      <c r="Q379">
        <f>SUM(Table2[[#This Row],[ BUYER G]:[BUYER S]])</f>
        <v>37</v>
      </c>
      <c r="R379">
        <v>3.3333333333333335</v>
      </c>
      <c r="S379">
        <v>29.5</v>
      </c>
      <c r="T379">
        <f>SUM(Table2[[#This Row],[SALE G]:[SALE S]])</f>
        <v>32.833333333333336</v>
      </c>
      <c r="U379">
        <v>387</v>
      </c>
      <c r="V379">
        <v>0.65</v>
      </c>
    </row>
    <row r="380" spans="1:22" x14ac:dyDescent="0.25">
      <c r="A380">
        <v>379</v>
      </c>
      <c r="B380" t="s">
        <v>26</v>
      </c>
      <c r="C380" t="s">
        <v>665</v>
      </c>
      <c r="D380" t="s">
        <v>1</v>
      </c>
      <c r="E380" t="s">
        <v>337</v>
      </c>
      <c r="F380" s="138">
        <v>43975</v>
      </c>
      <c r="G380" t="s">
        <v>676</v>
      </c>
      <c r="H380" t="s">
        <v>673</v>
      </c>
      <c r="I380" t="s">
        <v>439</v>
      </c>
      <c r="J380" t="s">
        <v>669</v>
      </c>
      <c r="K380">
        <v>1200</v>
      </c>
      <c r="M380">
        <v>384</v>
      </c>
      <c r="P380">
        <v>29</v>
      </c>
      <c r="Q380">
        <f>SUM(Table2[[#This Row],[ BUYER G]:[BUYER S]])</f>
        <v>29</v>
      </c>
      <c r="R380">
        <v>2</v>
      </c>
      <c r="S380">
        <v>10.333333333333334</v>
      </c>
      <c r="T380">
        <f>SUM(Table2[[#This Row],[SALE G]:[SALE S]])</f>
        <v>12.333333333333334</v>
      </c>
      <c r="U380">
        <v>426</v>
      </c>
      <c r="V380">
        <v>0.7</v>
      </c>
    </row>
    <row r="381" spans="1:22" x14ac:dyDescent="0.25">
      <c r="A381">
        <v>380</v>
      </c>
      <c r="B381" t="s">
        <v>26</v>
      </c>
      <c r="C381" t="s">
        <v>665</v>
      </c>
      <c r="D381" t="s">
        <v>1</v>
      </c>
      <c r="E381" t="s">
        <v>337</v>
      </c>
      <c r="F381" s="138">
        <v>43975</v>
      </c>
      <c r="G381" t="s">
        <v>685</v>
      </c>
      <c r="H381" t="s">
        <v>668</v>
      </c>
      <c r="I381" t="s">
        <v>172</v>
      </c>
      <c r="J381" t="s">
        <v>671</v>
      </c>
      <c r="K381">
        <v>1000</v>
      </c>
      <c r="M381">
        <v>192</v>
      </c>
      <c r="O381">
        <v>1</v>
      </c>
      <c r="P381">
        <v>12</v>
      </c>
      <c r="Q381">
        <f>SUM(Table2[[#This Row],[ BUYER G]:[BUYER S]])</f>
        <v>13</v>
      </c>
      <c r="R381">
        <v>1.5</v>
      </c>
      <c r="S381">
        <v>4.5</v>
      </c>
      <c r="T381">
        <f>SUM(Table2[[#This Row],[SALE G]:[SALE S]])</f>
        <v>6</v>
      </c>
      <c r="U381">
        <v>402</v>
      </c>
      <c r="V381">
        <v>0.75</v>
      </c>
    </row>
    <row r="382" spans="1:22" x14ac:dyDescent="0.25">
      <c r="A382">
        <v>381</v>
      </c>
      <c r="B382" t="s">
        <v>26</v>
      </c>
      <c r="C382" t="s">
        <v>665</v>
      </c>
      <c r="D382" t="s">
        <v>1</v>
      </c>
      <c r="E382" t="s">
        <v>337</v>
      </c>
      <c r="F382" s="138">
        <v>43975</v>
      </c>
      <c r="G382" t="s">
        <v>685</v>
      </c>
      <c r="H382" t="s">
        <v>668</v>
      </c>
      <c r="I382" t="s">
        <v>173</v>
      </c>
      <c r="J382" t="s">
        <v>671</v>
      </c>
      <c r="K382">
        <v>1000</v>
      </c>
      <c r="M382">
        <v>208</v>
      </c>
      <c r="P382">
        <v>27</v>
      </c>
      <c r="Q382">
        <f>SUM(Table2[[#This Row],[ BUYER G]:[BUYER S]])</f>
        <v>27</v>
      </c>
      <c r="R382">
        <v>0</v>
      </c>
      <c r="S382">
        <v>15.333333333333334</v>
      </c>
      <c r="T382">
        <f>SUM(Table2[[#This Row],[SALE G]:[SALE S]])</f>
        <v>15.333333333333334</v>
      </c>
      <c r="U382">
        <v>250</v>
      </c>
      <c r="V382">
        <v>0.65</v>
      </c>
    </row>
    <row r="383" spans="1:22" x14ac:dyDescent="0.25">
      <c r="A383">
        <v>382</v>
      </c>
      <c r="B383" t="s">
        <v>26</v>
      </c>
      <c r="C383" t="s">
        <v>665</v>
      </c>
      <c r="D383" t="s">
        <v>1</v>
      </c>
      <c r="E383" t="s">
        <v>337</v>
      </c>
      <c r="F383" s="138">
        <v>43975</v>
      </c>
      <c r="G383" t="s">
        <v>685</v>
      </c>
      <c r="H383" t="s">
        <v>668</v>
      </c>
      <c r="I383" t="s">
        <v>174</v>
      </c>
      <c r="J383" t="s">
        <v>671</v>
      </c>
      <c r="K383">
        <v>1000</v>
      </c>
      <c r="M383">
        <v>300</v>
      </c>
      <c r="P383">
        <v>8</v>
      </c>
      <c r="Q383">
        <f>SUM(Table2[[#This Row],[ BUYER G]:[BUYER S]])</f>
        <v>8</v>
      </c>
      <c r="R383">
        <v>10.375</v>
      </c>
      <c r="S383">
        <v>9</v>
      </c>
      <c r="T383">
        <f>SUM(Table2[[#This Row],[SALE G]:[SALE S]])</f>
        <v>19.375</v>
      </c>
      <c r="U383">
        <v>288</v>
      </c>
      <c r="V383">
        <v>0.65</v>
      </c>
    </row>
    <row r="384" spans="1:22" x14ac:dyDescent="0.25">
      <c r="A384">
        <v>383</v>
      </c>
      <c r="B384" t="s">
        <v>26</v>
      </c>
      <c r="C384" t="s">
        <v>665</v>
      </c>
      <c r="D384" t="s">
        <v>1</v>
      </c>
      <c r="E384" t="s">
        <v>337</v>
      </c>
      <c r="F384" s="138">
        <v>43975</v>
      </c>
      <c r="G384" t="s">
        <v>685</v>
      </c>
      <c r="H384" t="s">
        <v>668</v>
      </c>
      <c r="I384" t="s">
        <v>175</v>
      </c>
      <c r="J384" t="s">
        <v>671</v>
      </c>
      <c r="K384">
        <v>1000</v>
      </c>
      <c r="M384">
        <v>180</v>
      </c>
      <c r="O384">
        <v>2</v>
      </c>
      <c r="P384">
        <v>16</v>
      </c>
      <c r="Q384">
        <f>SUM(Table2[[#This Row],[ BUYER G]:[BUYER S]])</f>
        <v>18</v>
      </c>
      <c r="R384">
        <v>1.6666666666666667</v>
      </c>
      <c r="S384">
        <v>13.333333333333332</v>
      </c>
      <c r="T384">
        <f>SUM(Table2[[#This Row],[SALE G]:[SALE S]])</f>
        <v>14.999999999999998</v>
      </c>
      <c r="U384">
        <v>661</v>
      </c>
      <c r="V384">
        <v>0.7</v>
      </c>
    </row>
    <row r="385" spans="1:22" x14ac:dyDescent="0.25">
      <c r="A385">
        <v>384</v>
      </c>
      <c r="B385" t="s">
        <v>26</v>
      </c>
      <c r="C385" t="s">
        <v>665</v>
      </c>
      <c r="D385" t="s">
        <v>1</v>
      </c>
      <c r="E385" t="s">
        <v>337</v>
      </c>
      <c r="F385" s="138">
        <v>43975</v>
      </c>
      <c r="G385" t="s">
        <v>685</v>
      </c>
      <c r="H385" t="s">
        <v>668</v>
      </c>
      <c r="I385" t="s">
        <v>176</v>
      </c>
      <c r="J385" t="s">
        <v>671</v>
      </c>
      <c r="K385">
        <v>1000</v>
      </c>
      <c r="M385">
        <v>240</v>
      </c>
      <c r="P385">
        <v>54</v>
      </c>
      <c r="Q385">
        <f>SUM(Table2[[#This Row],[ BUYER G]:[BUYER S]])</f>
        <v>54</v>
      </c>
      <c r="R385">
        <v>0</v>
      </c>
      <c r="S385">
        <v>35.333333333333329</v>
      </c>
      <c r="T385">
        <f>SUM(Table2[[#This Row],[SALE G]:[SALE S]])</f>
        <v>35.333333333333329</v>
      </c>
      <c r="U385">
        <v>810</v>
      </c>
      <c r="V385">
        <v>0.65</v>
      </c>
    </row>
    <row r="386" spans="1:22" x14ac:dyDescent="0.25">
      <c r="A386">
        <v>385</v>
      </c>
      <c r="B386" t="s">
        <v>26</v>
      </c>
      <c r="C386" t="s">
        <v>665</v>
      </c>
      <c r="D386" t="s">
        <v>1</v>
      </c>
      <c r="E386" t="s">
        <v>337</v>
      </c>
      <c r="F386" s="138">
        <v>43975</v>
      </c>
      <c r="G386" t="s">
        <v>685</v>
      </c>
      <c r="H386" t="s">
        <v>668</v>
      </c>
      <c r="I386" t="s">
        <v>187</v>
      </c>
      <c r="J386" t="s">
        <v>671</v>
      </c>
      <c r="K386">
        <v>1000</v>
      </c>
      <c r="M386">
        <v>160</v>
      </c>
      <c r="P386">
        <v>22</v>
      </c>
      <c r="Q386">
        <f>SUM(Table2[[#This Row],[ BUYER G]:[BUYER S]])</f>
        <v>22</v>
      </c>
      <c r="R386">
        <v>0</v>
      </c>
      <c r="S386">
        <v>9.1666666666666661</v>
      </c>
      <c r="T386">
        <f>SUM(Table2[[#This Row],[SALE G]:[SALE S]])</f>
        <v>9.1666666666666661</v>
      </c>
      <c r="U386">
        <v>172</v>
      </c>
      <c r="V386">
        <v>0.65</v>
      </c>
    </row>
    <row r="387" spans="1:22" x14ac:dyDescent="0.25">
      <c r="A387">
        <v>386</v>
      </c>
      <c r="B387" t="s">
        <v>26</v>
      </c>
      <c r="C387" t="s">
        <v>665</v>
      </c>
      <c r="D387" t="s">
        <v>1</v>
      </c>
      <c r="E387" t="s">
        <v>337</v>
      </c>
      <c r="F387" s="138">
        <v>43975</v>
      </c>
      <c r="G387" t="s">
        <v>685</v>
      </c>
      <c r="H387" t="s">
        <v>668</v>
      </c>
      <c r="I387" t="s">
        <v>177</v>
      </c>
      <c r="J387" t="s">
        <v>671</v>
      </c>
      <c r="K387">
        <v>1000</v>
      </c>
      <c r="M387">
        <v>160</v>
      </c>
      <c r="O387">
        <v>3</v>
      </c>
      <c r="P387">
        <v>38</v>
      </c>
      <c r="Q387">
        <f>SUM(Table2[[#This Row],[ BUYER G]:[BUYER S]])</f>
        <v>41</v>
      </c>
      <c r="R387">
        <v>2</v>
      </c>
      <c r="S387">
        <v>27.833333333333336</v>
      </c>
      <c r="T387">
        <f>SUM(Table2[[#This Row],[SALE G]:[SALE S]])</f>
        <v>29.833333333333336</v>
      </c>
      <c r="U387">
        <v>270</v>
      </c>
      <c r="V387">
        <v>0.65</v>
      </c>
    </row>
    <row r="388" spans="1:22" x14ac:dyDescent="0.25">
      <c r="A388">
        <v>387</v>
      </c>
      <c r="B388" t="s">
        <v>26</v>
      </c>
      <c r="C388" t="s">
        <v>665</v>
      </c>
      <c r="D388" t="s">
        <v>1</v>
      </c>
      <c r="E388" t="s">
        <v>337</v>
      </c>
      <c r="F388" s="138">
        <v>43975</v>
      </c>
      <c r="G388" t="s">
        <v>685</v>
      </c>
      <c r="H388" t="s">
        <v>677</v>
      </c>
      <c r="I388" t="s">
        <v>405</v>
      </c>
      <c r="J388" t="s">
        <v>671</v>
      </c>
      <c r="K388">
        <v>1000</v>
      </c>
      <c r="M388">
        <v>304</v>
      </c>
      <c r="O388">
        <v>2</v>
      </c>
      <c r="P388">
        <v>40</v>
      </c>
      <c r="Q388">
        <f>SUM(Table2[[#This Row],[ BUYER G]:[BUYER S]])</f>
        <v>42</v>
      </c>
      <c r="R388">
        <v>7.5</v>
      </c>
      <c r="S388">
        <v>35.25</v>
      </c>
      <c r="T388">
        <f>SUM(Table2[[#This Row],[SALE G]:[SALE S]])</f>
        <v>42.75</v>
      </c>
      <c r="U388">
        <v>244</v>
      </c>
      <c r="V388">
        <v>0.65</v>
      </c>
    </row>
    <row r="389" spans="1:22" x14ac:dyDescent="0.25">
      <c r="A389">
        <v>388</v>
      </c>
      <c r="B389" t="s">
        <v>26</v>
      </c>
      <c r="C389" t="s">
        <v>678</v>
      </c>
      <c r="D389" t="s">
        <v>1</v>
      </c>
      <c r="E389" t="s">
        <v>337</v>
      </c>
      <c r="F389" s="138">
        <v>43975</v>
      </c>
      <c r="G389" t="s">
        <v>670</v>
      </c>
      <c r="H389" t="s">
        <v>688</v>
      </c>
      <c r="I389" t="s">
        <v>430</v>
      </c>
      <c r="J389" t="s">
        <v>671</v>
      </c>
      <c r="K389">
        <v>1200</v>
      </c>
      <c r="M389">
        <v>395</v>
      </c>
      <c r="P389">
        <v>43</v>
      </c>
      <c r="Q389">
        <f>SUM(Table2[[#This Row],[ BUYER G]:[BUYER S]])</f>
        <v>43</v>
      </c>
      <c r="R389">
        <v>4.166666666666667</v>
      </c>
      <c r="S389">
        <v>14.916666666666666</v>
      </c>
      <c r="T389">
        <f>SUM(Table2[[#This Row],[SALE G]:[SALE S]])</f>
        <v>19.083333333333332</v>
      </c>
      <c r="U389">
        <v>395</v>
      </c>
      <c r="V389">
        <v>0.7</v>
      </c>
    </row>
    <row r="390" spans="1:22" x14ac:dyDescent="0.25">
      <c r="A390">
        <v>389</v>
      </c>
      <c r="B390" t="s">
        <v>26</v>
      </c>
      <c r="C390" t="s">
        <v>678</v>
      </c>
      <c r="D390" t="s">
        <v>1</v>
      </c>
      <c r="E390" t="s">
        <v>337</v>
      </c>
      <c r="F390" s="138">
        <v>43975</v>
      </c>
      <c r="G390" t="s">
        <v>670</v>
      </c>
      <c r="H390" t="s">
        <v>698</v>
      </c>
      <c r="I390" t="s">
        <v>431</v>
      </c>
      <c r="J390" t="s">
        <v>671</v>
      </c>
      <c r="K390">
        <v>1200</v>
      </c>
      <c r="M390">
        <v>320</v>
      </c>
      <c r="P390">
        <v>68</v>
      </c>
      <c r="Q390">
        <f>SUM(Table2[[#This Row],[ BUYER G]:[BUYER S]])</f>
        <v>68</v>
      </c>
      <c r="R390">
        <v>13.666666666666666</v>
      </c>
      <c r="S390">
        <v>54.083333333333336</v>
      </c>
      <c r="T390">
        <f>SUM(Table2[[#This Row],[SALE G]:[SALE S]])</f>
        <v>67.75</v>
      </c>
      <c r="U390">
        <v>463</v>
      </c>
      <c r="V390">
        <v>0.65</v>
      </c>
    </row>
    <row r="391" spans="1:22" x14ac:dyDescent="0.25">
      <c r="A391">
        <v>390</v>
      </c>
      <c r="B391" t="s">
        <v>26</v>
      </c>
      <c r="C391" t="s">
        <v>678</v>
      </c>
      <c r="D391" t="s">
        <v>1</v>
      </c>
      <c r="E391" t="s">
        <v>337</v>
      </c>
      <c r="F391" s="138">
        <v>43975</v>
      </c>
      <c r="G391" t="s">
        <v>670</v>
      </c>
      <c r="H391" t="s">
        <v>699</v>
      </c>
      <c r="I391" t="s">
        <v>429</v>
      </c>
      <c r="J391" t="s">
        <v>671</v>
      </c>
      <c r="K391">
        <v>1200</v>
      </c>
      <c r="M391">
        <v>336</v>
      </c>
      <c r="O391">
        <v>19</v>
      </c>
      <c r="P391">
        <v>26</v>
      </c>
      <c r="Q391">
        <f>SUM(Table2[[#This Row],[ BUYER G]:[BUYER S]])</f>
        <v>45</v>
      </c>
      <c r="R391">
        <v>9.6666666666666661</v>
      </c>
      <c r="S391">
        <v>16.25</v>
      </c>
      <c r="T391">
        <f>SUM(Table2[[#This Row],[SALE G]:[SALE S]])</f>
        <v>25.916666666666664</v>
      </c>
      <c r="U391">
        <v>360</v>
      </c>
      <c r="V391">
        <v>0.65</v>
      </c>
    </row>
    <row r="392" spans="1:22" x14ac:dyDescent="0.25">
      <c r="A392">
        <v>391</v>
      </c>
      <c r="B392" t="s">
        <v>26</v>
      </c>
      <c r="C392" t="s">
        <v>678</v>
      </c>
      <c r="D392" t="s">
        <v>1</v>
      </c>
      <c r="E392" t="s">
        <v>337</v>
      </c>
      <c r="F392" s="138">
        <v>43975</v>
      </c>
      <c r="G392" t="s">
        <v>682</v>
      </c>
      <c r="H392" t="s">
        <v>679</v>
      </c>
      <c r="I392" t="s">
        <v>437</v>
      </c>
      <c r="J392" t="s">
        <v>671</v>
      </c>
      <c r="K392">
        <v>1000</v>
      </c>
      <c r="M392">
        <v>288</v>
      </c>
      <c r="P392">
        <v>43</v>
      </c>
      <c r="Q392">
        <f>SUM(Table2[[#This Row],[ BUYER G]:[BUYER S]])</f>
        <v>43</v>
      </c>
      <c r="R392">
        <v>2.5</v>
      </c>
      <c r="S392">
        <v>12</v>
      </c>
      <c r="T392">
        <f>SUM(Table2[[#This Row],[SALE G]:[SALE S]])</f>
        <v>14.5</v>
      </c>
      <c r="U392">
        <v>303</v>
      </c>
      <c r="V392">
        <v>0.65</v>
      </c>
    </row>
    <row r="393" spans="1:22" x14ac:dyDescent="0.25">
      <c r="A393">
        <v>392</v>
      </c>
      <c r="B393" t="s">
        <v>26</v>
      </c>
      <c r="C393" t="s">
        <v>678</v>
      </c>
      <c r="D393" t="s">
        <v>1</v>
      </c>
      <c r="E393" t="s">
        <v>337</v>
      </c>
      <c r="F393" s="138">
        <v>43975</v>
      </c>
      <c r="G393" t="s">
        <v>676</v>
      </c>
      <c r="H393" t="s">
        <v>679</v>
      </c>
      <c r="I393" t="s">
        <v>380</v>
      </c>
      <c r="J393" t="s">
        <v>669</v>
      </c>
      <c r="K393">
        <v>1200</v>
      </c>
      <c r="M393">
        <v>352</v>
      </c>
      <c r="P393">
        <v>56</v>
      </c>
      <c r="Q393">
        <f>SUM(Table2[[#This Row],[ BUYER G]:[BUYER S]])</f>
        <v>56</v>
      </c>
      <c r="R393">
        <v>0</v>
      </c>
      <c r="S393">
        <v>30.666666666666668</v>
      </c>
      <c r="T393">
        <f>SUM(Table2[[#This Row],[SALE G]:[SALE S]])</f>
        <v>30.666666666666668</v>
      </c>
      <c r="U393">
        <v>434</v>
      </c>
      <c r="V393">
        <v>0.65</v>
      </c>
    </row>
    <row r="394" spans="1:22" x14ac:dyDescent="0.25">
      <c r="A394">
        <v>393</v>
      </c>
      <c r="B394" t="s">
        <v>26</v>
      </c>
      <c r="C394" t="s">
        <v>678</v>
      </c>
      <c r="D394" t="s">
        <v>1</v>
      </c>
      <c r="E394" t="s">
        <v>337</v>
      </c>
      <c r="F394" s="138">
        <v>43975</v>
      </c>
      <c r="G394" t="s">
        <v>676</v>
      </c>
      <c r="H394" t="s">
        <v>688</v>
      </c>
      <c r="I394" t="s">
        <v>442</v>
      </c>
      <c r="J394" t="s">
        <v>669</v>
      </c>
      <c r="K394">
        <v>1200</v>
      </c>
      <c r="M394">
        <v>336</v>
      </c>
      <c r="P394">
        <v>38</v>
      </c>
      <c r="Q394">
        <f>SUM(Table2[[#This Row],[ BUYER G]:[BUYER S]])</f>
        <v>38</v>
      </c>
      <c r="R394">
        <v>1.8333333333333333</v>
      </c>
      <c r="S394">
        <v>18.833333333333336</v>
      </c>
      <c r="T394">
        <f>SUM(Table2[[#This Row],[SALE G]:[SALE S]])</f>
        <v>20.666666666666668</v>
      </c>
      <c r="U394">
        <v>370</v>
      </c>
      <c r="V394">
        <v>0.65</v>
      </c>
    </row>
    <row r="395" spans="1:22" x14ac:dyDescent="0.25">
      <c r="A395">
        <v>394</v>
      </c>
      <c r="B395" t="s">
        <v>26</v>
      </c>
      <c r="C395" t="s">
        <v>678</v>
      </c>
      <c r="D395" t="s">
        <v>1</v>
      </c>
      <c r="E395" t="s">
        <v>337</v>
      </c>
      <c r="F395" s="138">
        <v>43975</v>
      </c>
      <c r="G395" t="s">
        <v>676</v>
      </c>
      <c r="H395" t="s">
        <v>700</v>
      </c>
      <c r="I395" t="s">
        <v>443</v>
      </c>
      <c r="J395" t="s">
        <v>669</v>
      </c>
      <c r="K395">
        <v>1200</v>
      </c>
      <c r="M395">
        <v>208</v>
      </c>
      <c r="P395">
        <v>22</v>
      </c>
      <c r="Q395">
        <f>SUM(Table2[[#This Row],[ BUYER G]:[BUYER S]])</f>
        <v>22</v>
      </c>
      <c r="R395">
        <v>0</v>
      </c>
      <c r="S395">
        <v>9.6666666666666679</v>
      </c>
      <c r="T395">
        <f>SUM(Table2[[#This Row],[SALE G]:[SALE S]])</f>
        <v>9.6666666666666679</v>
      </c>
      <c r="U395">
        <v>503</v>
      </c>
      <c r="V395">
        <v>0.6</v>
      </c>
    </row>
    <row r="396" spans="1:22" x14ac:dyDescent="0.25">
      <c r="A396">
        <v>395</v>
      </c>
      <c r="B396" t="s">
        <v>26</v>
      </c>
      <c r="C396" t="s">
        <v>678</v>
      </c>
      <c r="D396" t="s">
        <v>1</v>
      </c>
      <c r="E396" t="s">
        <v>337</v>
      </c>
      <c r="F396" s="138">
        <v>43975</v>
      </c>
      <c r="G396" t="s">
        <v>685</v>
      </c>
      <c r="H396" t="s">
        <v>679</v>
      </c>
      <c r="I396" t="s">
        <v>444</v>
      </c>
      <c r="J396" t="s">
        <v>671</v>
      </c>
      <c r="K396">
        <v>1000</v>
      </c>
      <c r="M396">
        <v>304</v>
      </c>
      <c r="O396">
        <v>17</v>
      </c>
      <c r="P396">
        <v>68</v>
      </c>
      <c r="Q396">
        <f>SUM(Table2[[#This Row],[ BUYER G]:[BUYER S]])</f>
        <v>85</v>
      </c>
      <c r="R396">
        <v>7.833333333333333</v>
      </c>
      <c r="S396">
        <v>26.083333333333332</v>
      </c>
      <c r="T396">
        <f>SUM(Table2[[#This Row],[SALE G]:[SALE S]])</f>
        <v>33.916666666666664</v>
      </c>
      <c r="U396">
        <v>472</v>
      </c>
      <c r="V396">
        <v>0.6</v>
      </c>
    </row>
    <row r="397" spans="1:22" x14ac:dyDescent="0.25">
      <c r="A397">
        <v>396</v>
      </c>
      <c r="B397" t="s">
        <v>26</v>
      </c>
      <c r="C397" t="s">
        <v>678</v>
      </c>
      <c r="D397" t="s">
        <v>1</v>
      </c>
      <c r="E397" t="s">
        <v>337</v>
      </c>
      <c r="F397" s="138">
        <v>43975</v>
      </c>
      <c r="G397" t="s">
        <v>685</v>
      </c>
      <c r="H397" t="s">
        <v>686</v>
      </c>
      <c r="I397" t="s">
        <v>234</v>
      </c>
      <c r="J397" t="s">
        <v>671</v>
      </c>
      <c r="K397">
        <v>1000</v>
      </c>
      <c r="M397">
        <v>272</v>
      </c>
      <c r="P397">
        <v>28</v>
      </c>
      <c r="Q397">
        <f>SUM(Table2[[#This Row],[ BUYER G]:[BUYER S]])</f>
        <v>28</v>
      </c>
      <c r="R397">
        <v>0</v>
      </c>
      <c r="S397">
        <v>11.333333333333334</v>
      </c>
      <c r="T397">
        <f>SUM(Table2[[#This Row],[SALE G]:[SALE S]])</f>
        <v>11.333333333333334</v>
      </c>
      <c r="U397">
        <v>373</v>
      </c>
      <c r="V397">
        <v>0.6</v>
      </c>
    </row>
    <row r="398" spans="1:22" x14ac:dyDescent="0.25">
      <c r="A398">
        <v>397</v>
      </c>
      <c r="B398" t="s">
        <v>26</v>
      </c>
      <c r="C398" t="s">
        <v>680</v>
      </c>
      <c r="D398" t="s">
        <v>1</v>
      </c>
      <c r="E398" t="s">
        <v>337</v>
      </c>
      <c r="F398" s="138">
        <v>43975</v>
      </c>
      <c r="G398" t="s">
        <v>666</v>
      </c>
      <c r="H398" t="s">
        <v>681</v>
      </c>
      <c r="I398" t="s">
        <v>428</v>
      </c>
      <c r="J398" t="s">
        <v>669</v>
      </c>
      <c r="K398">
        <v>2700</v>
      </c>
      <c r="M398">
        <v>576</v>
      </c>
      <c r="O398">
        <v>32</v>
      </c>
      <c r="P398">
        <v>113</v>
      </c>
      <c r="Q398">
        <f>SUM(Table2[[#This Row],[ BUYER G]:[BUYER S]])</f>
        <v>145</v>
      </c>
      <c r="R398">
        <v>26.857142857142858</v>
      </c>
      <c r="S398">
        <v>108.125</v>
      </c>
      <c r="T398">
        <f>SUM(Table2[[#This Row],[SALE G]:[SALE S]])</f>
        <v>134.98214285714286</v>
      </c>
      <c r="U398">
        <v>547</v>
      </c>
      <c r="V398">
        <v>0.7</v>
      </c>
    </row>
    <row r="399" spans="1:22" x14ac:dyDescent="0.25">
      <c r="A399">
        <v>398</v>
      </c>
      <c r="B399" t="s">
        <v>26</v>
      </c>
      <c r="C399" t="s">
        <v>680</v>
      </c>
      <c r="D399" t="s">
        <v>1</v>
      </c>
      <c r="E399" t="s">
        <v>337</v>
      </c>
      <c r="F399" s="138">
        <v>43975</v>
      </c>
      <c r="G399" t="s">
        <v>670</v>
      </c>
      <c r="H399" t="s">
        <v>701</v>
      </c>
      <c r="I399" t="s">
        <v>433</v>
      </c>
      <c r="J399" t="s">
        <v>671</v>
      </c>
      <c r="K399">
        <v>1200</v>
      </c>
      <c r="M399">
        <v>448</v>
      </c>
      <c r="P399">
        <v>51</v>
      </c>
      <c r="Q399">
        <f>SUM(Table2[[#This Row],[ BUYER G]:[BUYER S]])</f>
        <v>51</v>
      </c>
      <c r="R399">
        <v>0</v>
      </c>
      <c r="S399">
        <v>57.714285714285715</v>
      </c>
      <c r="T399">
        <f>SUM(Table2[[#This Row],[SALE G]:[SALE S]])</f>
        <v>57.714285714285715</v>
      </c>
      <c r="U399">
        <v>438</v>
      </c>
      <c r="V399">
        <v>0.6</v>
      </c>
    </row>
    <row r="400" spans="1:22" x14ac:dyDescent="0.25">
      <c r="A400">
        <v>399</v>
      </c>
      <c r="B400" t="s">
        <v>26</v>
      </c>
      <c r="C400" t="s">
        <v>680</v>
      </c>
      <c r="D400" t="s">
        <v>1</v>
      </c>
      <c r="E400" t="s">
        <v>337</v>
      </c>
      <c r="F400" s="138">
        <v>43975</v>
      </c>
      <c r="G400" t="s">
        <v>670</v>
      </c>
      <c r="H400" t="s">
        <v>702</v>
      </c>
      <c r="I400" t="s">
        <v>432</v>
      </c>
      <c r="J400" t="s">
        <v>671</v>
      </c>
      <c r="K400">
        <v>1200</v>
      </c>
      <c r="M400">
        <v>368</v>
      </c>
      <c r="O400">
        <v>4</v>
      </c>
      <c r="P400">
        <v>36</v>
      </c>
      <c r="Q400">
        <f>SUM(Table2[[#This Row],[ BUYER G]:[BUYER S]])</f>
        <v>40</v>
      </c>
      <c r="R400">
        <v>2.5535714285714288</v>
      </c>
      <c r="S400">
        <v>19.410714285714285</v>
      </c>
      <c r="T400">
        <f>SUM(Table2[[#This Row],[SALE G]:[SALE S]])</f>
        <v>21.964285714285715</v>
      </c>
      <c r="U400">
        <v>378</v>
      </c>
      <c r="V400">
        <v>0.6</v>
      </c>
    </row>
    <row r="401" spans="1:22" x14ac:dyDescent="0.25">
      <c r="A401">
        <v>400</v>
      </c>
      <c r="B401" t="s">
        <v>26</v>
      </c>
      <c r="C401" t="s">
        <v>680</v>
      </c>
      <c r="D401" t="s">
        <v>1</v>
      </c>
      <c r="E401" t="s">
        <v>337</v>
      </c>
      <c r="F401" s="138">
        <v>43975</v>
      </c>
      <c r="G401" t="s">
        <v>682</v>
      </c>
      <c r="H401" t="s">
        <v>681</v>
      </c>
      <c r="I401" t="s">
        <v>397</v>
      </c>
      <c r="J401" t="s">
        <v>671</v>
      </c>
      <c r="K401">
        <v>1000</v>
      </c>
      <c r="M401">
        <v>192</v>
      </c>
      <c r="O401">
        <v>17</v>
      </c>
      <c r="P401">
        <v>41</v>
      </c>
      <c r="Q401">
        <f>SUM(Table2[[#This Row],[ BUYER G]:[BUYER S]])</f>
        <v>58</v>
      </c>
      <c r="R401">
        <v>11.642857142857142</v>
      </c>
      <c r="S401">
        <v>30.392857142857142</v>
      </c>
      <c r="T401">
        <f>SUM(Table2[[#This Row],[SALE G]:[SALE S]])</f>
        <v>42.035714285714285</v>
      </c>
      <c r="U401">
        <v>308</v>
      </c>
      <c r="V401">
        <v>0.6</v>
      </c>
    </row>
    <row r="402" spans="1:22" x14ac:dyDescent="0.25">
      <c r="A402">
        <v>401</v>
      </c>
      <c r="B402" t="s">
        <v>26</v>
      </c>
      <c r="C402" t="s">
        <v>680</v>
      </c>
      <c r="D402" t="s">
        <v>1</v>
      </c>
      <c r="E402" t="s">
        <v>337</v>
      </c>
      <c r="F402" s="138">
        <v>43975</v>
      </c>
      <c r="G402" t="s">
        <v>682</v>
      </c>
      <c r="H402" t="s">
        <v>689</v>
      </c>
      <c r="I402" t="s">
        <v>438</v>
      </c>
      <c r="J402" t="s">
        <v>671</v>
      </c>
      <c r="K402">
        <v>1000</v>
      </c>
      <c r="M402">
        <v>226</v>
      </c>
      <c r="O402">
        <v>4</v>
      </c>
      <c r="P402">
        <v>51</v>
      </c>
      <c r="Q402">
        <f>SUM(Table2[[#This Row],[ BUYER G]:[BUYER S]])</f>
        <v>55</v>
      </c>
      <c r="R402">
        <v>1.5714285714285714</v>
      </c>
      <c r="S402">
        <v>27.607142857142858</v>
      </c>
      <c r="T402">
        <f>SUM(Table2[[#This Row],[SALE G]:[SALE S]])</f>
        <v>29.178571428571431</v>
      </c>
      <c r="U402">
        <v>275</v>
      </c>
      <c r="V402">
        <v>0.6</v>
      </c>
    </row>
    <row r="403" spans="1:22" x14ac:dyDescent="0.25">
      <c r="A403">
        <v>402</v>
      </c>
      <c r="B403" t="s">
        <v>26</v>
      </c>
      <c r="C403" t="s">
        <v>680</v>
      </c>
      <c r="D403" t="s">
        <v>1</v>
      </c>
      <c r="E403" t="s">
        <v>337</v>
      </c>
      <c r="F403" s="138">
        <v>43975</v>
      </c>
      <c r="G403" t="s">
        <v>676</v>
      </c>
      <c r="H403" t="s">
        <v>681</v>
      </c>
      <c r="I403" t="s">
        <v>379</v>
      </c>
      <c r="J403" t="s">
        <v>669</v>
      </c>
      <c r="K403">
        <v>1200</v>
      </c>
      <c r="M403">
        <v>224</v>
      </c>
      <c r="O403">
        <v>24</v>
      </c>
      <c r="P403">
        <v>55</v>
      </c>
      <c r="Q403">
        <f>SUM(Table2[[#This Row],[ BUYER G]:[BUYER S]])</f>
        <v>79</v>
      </c>
      <c r="R403">
        <v>21.142857142857142</v>
      </c>
      <c r="S403">
        <v>49.285714285714285</v>
      </c>
      <c r="T403">
        <f>SUM(Table2[[#This Row],[SALE G]:[SALE S]])</f>
        <v>70.428571428571431</v>
      </c>
      <c r="U403">
        <v>381</v>
      </c>
      <c r="V403">
        <v>0.6</v>
      </c>
    </row>
    <row r="404" spans="1:22" x14ac:dyDescent="0.25">
      <c r="A404">
        <v>403</v>
      </c>
      <c r="B404" t="s">
        <v>26</v>
      </c>
      <c r="C404" t="s">
        <v>680</v>
      </c>
      <c r="D404" t="s">
        <v>1</v>
      </c>
      <c r="E404" t="s">
        <v>337</v>
      </c>
      <c r="F404" s="138">
        <v>43975</v>
      </c>
      <c r="G404" t="s">
        <v>676</v>
      </c>
      <c r="H404" t="s">
        <v>681</v>
      </c>
      <c r="I404" t="s">
        <v>377</v>
      </c>
      <c r="J404" t="s">
        <v>669</v>
      </c>
      <c r="K404">
        <v>1200</v>
      </c>
      <c r="M404">
        <v>240</v>
      </c>
      <c r="O404">
        <v>11</v>
      </c>
      <c r="P404">
        <v>46</v>
      </c>
      <c r="Q404">
        <f>SUM(Table2[[#This Row],[ BUYER G]:[BUYER S]])</f>
        <v>57</v>
      </c>
      <c r="R404">
        <v>6.3214285714285712</v>
      </c>
      <c r="S404">
        <v>27.178571428571427</v>
      </c>
      <c r="T404">
        <f>SUM(Table2[[#This Row],[SALE G]:[SALE S]])</f>
        <v>33.5</v>
      </c>
      <c r="U404">
        <v>246</v>
      </c>
      <c r="V404">
        <v>0.6</v>
      </c>
    </row>
    <row r="405" spans="1:22" x14ac:dyDescent="0.25">
      <c r="A405">
        <v>404</v>
      </c>
      <c r="B405" t="s">
        <v>26</v>
      </c>
      <c r="C405" t="s">
        <v>680</v>
      </c>
      <c r="D405" t="s">
        <v>1</v>
      </c>
      <c r="E405" t="s">
        <v>337</v>
      </c>
      <c r="F405" s="138">
        <v>43975</v>
      </c>
      <c r="G405" t="s">
        <v>676</v>
      </c>
      <c r="H405" t="s">
        <v>681</v>
      </c>
      <c r="I405" t="s">
        <v>378</v>
      </c>
      <c r="J405" t="s">
        <v>669</v>
      </c>
      <c r="K405">
        <v>1200</v>
      </c>
      <c r="M405">
        <v>224</v>
      </c>
      <c r="O405">
        <v>1</v>
      </c>
      <c r="P405">
        <v>57</v>
      </c>
      <c r="Q405">
        <f>SUM(Table2[[#This Row],[ BUYER G]:[BUYER S]])</f>
        <v>58</v>
      </c>
      <c r="R405">
        <v>1</v>
      </c>
      <c r="S405">
        <v>44</v>
      </c>
      <c r="T405">
        <f>SUM(Table2[[#This Row],[SALE G]:[SALE S]])</f>
        <v>45</v>
      </c>
      <c r="U405">
        <v>311</v>
      </c>
      <c r="V405">
        <v>0.6</v>
      </c>
    </row>
    <row r="406" spans="1:22" x14ac:dyDescent="0.25">
      <c r="A406">
        <v>405</v>
      </c>
      <c r="B406" t="s">
        <v>26</v>
      </c>
      <c r="C406" t="s">
        <v>680</v>
      </c>
      <c r="D406" t="s">
        <v>1</v>
      </c>
      <c r="E406" t="s">
        <v>337</v>
      </c>
      <c r="F406" s="138">
        <v>43975</v>
      </c>
      <c r="G406" t="s">
        <v>685</v>
      </c>
      <c r="H406" t="s">
        <v>681</v>
      </c>
      <c r="I406" t="s">
        <v>261</v>
      </c>
      <c r="J406" t="s">
        <v>671</v>
      </c>
      <c r="K406">
        <v>1000</v>
      </c>
      <c r="M406">
        <v>230</v>
      </c>
      <c r="P406">
        <v>48</v>
      </c>
      <c r="Q406">
        <f>SUM(Table2[[#This Row],[ BUYER G]:[BUYER S]])</f>
        <v>48</v>
      </c>
      <c r="R406">
        <v>0</v>
      </c>
      <c r="S406">
        <v>38.571428571428569</v>
      </c>
      <c r="T406">
        <f>SUM(Table2[[#This Row],[SALE G]:[SALE S]])</f>
        <v>38.571428571428569</v>
      </c>
      <c r="U406">
        <v>312</v>
      </c>
      <c r="V406">
        <v>0.6</v>
      </c>
    </row>
    <row r="407" spans="1:22" x14ac:dyDescent="0.25">
      <c r="A407">
        <v>406</v>
      </c>
      <c r="B407" t="s">
        <v>26</v>
      </c>
      <c r="C407" t="s">
        <v>680</v>
      </c>
      <c r="D407" t="s">
        <v>1</v>
      </c>
      <c r="E407" t="s">
        <v>337</v>
      </c>
      <c r="F407" s="138">
        <v>43975</v>
      </c>
      <c r="G407" t="s">
        <v>685</v>
      </c>
      <c r="H407" t="s">
        <v>681</v>
      </c>
      <c r="I407" t="s">
        <v>264</v>
      </c>
      <c r="J407" t="s">
        <v>671</v>
      </c>
      <c r="K407">
        <v>1000</v>
      </c>
      <c r="M407">
        <v>192</v>
      </c>
      <c r="P407">
        <v>49</v>
      </c>
      <c r="Q407">
        <f>SUM(Table2[[#This Row],[ BUYER G]:[BUYER S]])</f>
        <v>49</v>
      </c>
      <c r="R407">
        <v>0</v>
      </c>
      <c r="S407">
        <v>40.035714285714285</v>
      </c>
      <c r="T407">
        <f>SUM(Table2[[#This Row],[SALE G]:[SALE S]])</f>
        <v>40.035714285714285</v>
      </c>
      <c r="U407">
        <v>227</v>
      </c>
      <c r="V407">
        <v>0.6</v>
      </c>
    </row>
    <row r="408" spans="1:22" x14ac:dyDescent="0.25">
      <c r="A408">
        <v>407</v>
      </c>
      <c r="B408" t="s">
        <v>26</v>
      </c>
      <c r="C408" t="s">
        <v>680</v>
      </c>
      <c r="D408" t="s">
        <v>1</v>
      </c>
      <c r="E408" t="s">
        <v>337</v>
      </c>
      <c r="F408" s="138">
        <v>43975</v>
      </c>
      <c r="G408" t="s">
        <v>685</v>
      </c>
      <c r="H408" t="s">
        <v>681</v>
      </c>
      <c r="I408" t="s">
        <v>445</v>
      </c>
      <c r="J408" t="s">
        <v>671</v>
      </c>
      <c r="K408">
        <v>1000</v>
      </c>
      <c r="M408">
        <v>208</v>
      </c>
      <c r="O408">
        <v>9</v>
      </c>
      <c r="P408">
        <v>47</v>
      </c>
      <c r="Q408">
        <f>SUM(Table2[[#This Row],[ BUYER G]:[BUYER S]])</f>
        <v>56</v>
      </c>
      <c r="R408">
        <v>8.375</v>
      </c>
      <c r="S408">
        <v>77.375</v>
      </c>
      <c r="T408">
        <f>SUM(Table2[[#This Row],[SALE G]:[SALE S]])</f>
        <v>85.75</v>
      </c>
      <c r="U408">
        <v>396</v>
      </c>
      <c r="V408">
        <v>0.6</v>
      </c>
    </row>
    <row r="409" spans="1:22" x14ac:dyDescent="0.25">
      <c r="A409">
        <v>408</v>
      </c>
      <c r="B409" t="s">
        <v>26</v>
      </c>
      <c r="C409" t="s">
        <v>680</v>
      </c>
      <c r="D409" t="s">
        <v>1</v>
      </c>
      <c r="E409" t="s">
        <v>337</v>
      </c>
      <c r="F409" s="138">
        <v>43975</v>
      </c>
      <c r="G409" t="s">
        <v>685</v>
      </c>
      <c r="H409" t="s">
        <v>681</v>
      </c>
      <c r="I409" t="s">
        <v>259</v>
      </c>
      <c r="J409" t="s">
        <v>671</v>
      </c>
      <c r="K409">
        <v>1000</v>
      </c>
      <c r="M409">
        <v>208</v>
      </c>
      <c r="O409">
        <v>4</v>
      </c>
      <c r="P409">
        <v>25</v>
      </c>
      <c r="Q409">
        <f>SUM(Table2[[#This Row],[ BUYER G]:[BUYER S]])</f>
        <v>29</v>
      </c>
      <c r="R409">
        <v>2.8571428571428572</v>
      </c>
      <c r="S409">
        <v>21.357142857142858</v>
      </c>
      <c r="T409">
        <f>SUM(Table2[[#This Row],[SALE G]:[SALE S]])</f>
        <v>24.214285714285715</v>
      </c>
      <c r="U409">
        <v>245</v>
      </c>
      <c r="V409">
        <v>0.6</v>
      </c>
    </row>
    <row r="410" spans="1:22" x14ac:dyDescent="0.25">
      <c r="A410">
        <v>409</v>
      </c>
      <c r="B410" t="s">
        <v>26</v>
      </c>
      <c r="C410" t="s">
        <v>680</v>
      </c>
      <c r="D410" t="s">
        <v>1</v>
      </c>
      <c r="E410" t="s">
        <v>337</v>
      </c>
      <c r="F410" s="138">
        <v>43975</v>
      </c>
      <c r="G410" t="s">
        <v>685</v>
      </c>
      <c r="H410" t="s">
        <v>681</v>
      </c>
      <c r="I410" t="s">
        <v>260</v>
      </c>
      <c r="J410" t="s">
        <v>671</v>
      </c>
      <c r="K410">
        <v>1000</v>
      </c>
      <c r="M410">
        <v>272</v>
      </c>
      <c r="O410">
        <v>3</v>
      </c>
      <c r="P410">
        <v>72</v>
      </c>
      <c r="Q410">
        <f>SUM(Table2[[#This Row],[ BUYER G]:[BUYER S]])</f>
        <v>75</v>
      </c>
      <c r="R410">
        <v>1.1428571428571428</v>
      </c>
      <c r="S410">
        <v>42.785714285714285</v>
      </c>
      <c r="T410">
        <f>SUM(Table2[[#This Row],[SALE G]:[SALE S]])</f>
        <v>43.928571428571431</v>
      </c>
      <c r="U410">
        <v>302</v>
      </c>
      <c r="V410">
        <v>0.6</v>
      </c>
    </row>
    <row r="411" spans="1:22" x14ac:dyDescent="0.25">
      <c r="A411">
        <v>410</v>
      </c>
      <c r="B411" t="s">
        <v>26</v>
      </c>
      <c r="C411" t="s">
        <v>680</v>
      </c>
      <c r="D411" t="s">
        <v>1</v>
      </c>
      <c r="E411" t="s">
        <v>337</v>
      </c>
      <c r="F411" s="138">
        <v>43975</v>
      </c>
      <c r="G411" t="s">
        <v>685</v>
      </c>
      <c r="H411" t="s">
        <v>681</v>
      </c>
      <c r="I411" t="s">
        <v>446</v>
      </c>
      <c r="J411" t="s">
        <v>671</v>
      </c>
      <c r="K411">
        <v>1000</v>
      </c>
      <c r="M411">
        <v>192</v>
      </c>
      <c r="P411">
        <v>42</v>
      </c>
      <c r="Q411">
        <f>SUM(Table2[[#This Row],[ BUYER G]:[BUYER S]])</f>
        <v>42</v>
      </c>
      <c r="R411">
        <v>0</v>
      </c>
      <c r="S411">
        <v>40</v>
      </c>
      <c r="T411">
        <f>SUM(Table2[[#This Row],[SALE G]:[SALE S]])</f>
        <v>40</v>
      </c>
      <c r="U411">
        <v>284</v>
      </c>
      <c r="V411">
        <v>0.6</v>
      </c>
    </row>
    <row r="412" spans="1:22" x14ac:dyDescent="0.25">
      <c r="A412">
        <v>411</v>
      </c>
      <c r="B412" t="s">
        <v>26</v>
      </c>
      <c r="C412" t="s">
        <v>680</v>
      </c>
      <c r="D412" t="s">
        <v>1</v>
      </c>
      <c r="E412" t="s">
        <v>337</v>
      </c>
      <c r="F412" s="138">
        <v>43975</v>
      </c>
      <c r="G412" t="s">
        <v>685</v>
      </c>
      <c r="H412" t="s">
        <v>681</v>
      </c>
      <c r="I412" t="s">
        <v>413</v>
      </c>
      <c r="J412" t="s">
        <v>671</v>
      </c>
      <c r="K412">
        <v>1000</v>
      </c>
      <c r="M412">
        <v>240</v>
      </c>
      <c r="P412">
        <v>50</v>
      </c>
      <c r="Q412">
        <f>SUM(Table2[[#This Row],[ BUYER G]:[BUYER S]])</f>
        <v>50</v>
      </c>
      <c r="R412">
        <v>0</v>
      </c>
      <c r="S412">
        <v>37.142857142857146</v>
      </c>
      <c r="T412">
        <f>SUM(Table2[[#This Row],[SALE G]:[SALE S]])</f>
        <v>37.142857142857146</v>
      </c>
      <c r="U412">
        <v>255</v>
      </c>
      <c r="V412">
        <v>0.65</v>
      </c>
    </row>
    <row r="413" spans="1:22" x14ac:dyDescent="0.25">
      <c r="A413">
        <v>412</v>
      </c>
      <c r="B413" t="s">
        <v>26</v>
      </c>
      <c r="C413" t="s">
        <v>680</v>
      </c>
      <c r="D413" t="s">
        <v>1</v>
      </c>
      <c r="E413" t="s">
        <v>337</v>
      </c>
      <c r="F413" s="138">
        <v>43975</v>
      </c>
      <c r="G413" t="s">
        <v>685</v>
      </c>
      <c r="H413" t="s">
        <v>681</v>
      </c>
      <c r="I413" t="s">
        <v>404</v>
      </c>
      <c r="J413" t="s">
        <v>671</v>
      </c>
      <c r="K413">
        <v>1000</v>
      </c>
      <c r="M413">
        <v>256</v>
      </c>
      <c r="P413">
        <v>52</v>
      </c>
      <c r="Q413">
        <f>SUM(Table2[[#This Row],[ BUYER G]:[BUYER S]])</f>
        <v>52</v>
      </c>
      <c r="R413">
        <v>0</v>
      </c>
      <c r="S413">
        <v>42.107142857142854</v>
      </c>
      <c r="T413">
        <f>SUM(Table2[[#This Row],[SALE G]:[SALE S]])</f>
        <v>42.107142857142854</v>
      </c>
      <c r="U413">
        <v>261</v>
      </c>
      <c r="V413">
        <v>0.65</v>
      </c>
    </row>
    <row r="414" spans="1:22" x14ac:dyDescent="0.25">
      <c r="A414">
        <v>413</v>
      </c>
      <c r="B414" t="s">
        <v>26</v>
      </c>
      <c r="C414" t="s">
        <v>680</v>
      </c>
      <c r="D414" t="s">
        <v>1</v>
      </c>
      <c r="E414" t="s">
        <v>337</v>
      </c>
      <c r="F414" s="138">
        <v>43975</v>
      </c>
      <c r="G414" t="s">
        <v>685</v>
      </c>
      <c r="H414" t="s">
        <v>681</v>
      </c>
      <c r="I414" t="s">
        <v>252</v>
      </c>
      <c r="J414" t="s">
        <v>671</v>
      </c>
      <c r="K414">
        <v>1000</v>
      </c>
      <c r="M414">
        <v>272</v>
      </c>
      <c r="O414">
        <v>5</v>
      </c>
      <c r="P414">
        <v>44</v>
      </c>
      <c r="Q414">
        <f>SUM(Table2[[#This Row],[ BUYER G]:[BUYER S]])</f>
        <v>49</v>
      </c>
      <c r="R414">
        <v>1.8392857142857144</v>
      </c>
      <c r="S414">
        <v>45.071428571428569</v>
      </c>
      <c r="T414">
        <f>SUM(Table2[[#This Row],[SALE G]:[SALE S]])</f>
        <v>46.910714285714285</v>
      </c>
      <c r="U414">
        <v>275</v>
      </c>
      <c r="V414">
        <v>0.7</v>
      </c>
    </row>
    <row r="415" spans="1:22" x14ac:dyDescent="0.25">
      <c r="A415">
        <v>414</v>
      </c>
      <c r="B415" t="s">
        <v>26</v>
      </c>
      <c r="C415" t="s">
        <v>680</v>
      </c>
      <c r="D415" t="s">
        <v>1</v>
      </c>
      <c r="E415" t="s">
        <v>337</v>
      </c>
      <c r="F415" s="138">
        <v>43975</v>
      </c>
      <c r="G415" t="s">
        <v>685</v>
      </c>
      <c r="H415" t="s">
        <v>681</v>
      </c>
      <c r="I415" t="s">
        <v>251</v>
      </c>
      <c r="J415" t="s">
        <v>671</v>
      </c>
      <c r="K415">
        <v>1000</v>
      </c>
      <c r="M415">
        <v>480</v>
      </c>
      <c r="O415">
        <v>30</v>
      </c>
      <c r="P415">
        <v>85</v>
      </c>
      <c r="Q415">
        <f>SUM(Table2[[#This Row],[ BUYER G]:[BUYER S]])</f>
        <v>115</v>
      </c>
      <c r="R415">
        <v>32</v>
      </c>
      <c r="S415">
        <v>98.321428571428569</v>
      </c>
      <c r="T415">
        <f>SUM(Table2[[#This Row],[SALE G]:[SALE S]])</f>
        <v>130.32142857142856</v>
      </c>
      <c r="U415">
        <v>550</v>
      </c>
      <c r="V415">
        <v>0.7</v>
      </c>
    </row>
    <row r="416" spans="1:22" x14ac:dyDescent="0.25">
      <c r="A416">
        <v>415</v>
      </c>
      <c r="B416" t="s">
        <v>26</v>
      </c>
      <c r="C416" t="s">
        <v>680</v>
      </c>
      <c r="D416" t="s">
        <v>1</v>
      </c>
      <c r="E416" t="s">
        <v>337</v>
      </c>
      <c r="F416" s="138">
        <v>43975</v>
      </c>
      <c r="G416" t="s">
        <v>685</v>
      </c>
      <c r="H416" t="s">
        <v>681</v>
      </c>
      <c r="I416" t="s">
        <v>417</v>
      </c>
      <c r="J416" t="s">
        <v>671</v>
      </c>
      <c r="K416">
        <v>1000</v>
      </c>
      <c r="M416">
        <v>424</v>
      </c>
      <c r="O416">
        <v>6</v>
      </c>
      <c r="P416">
        <v>63</v>
      </c>
      <c r="Q416">
        <f>SUM(Table2[[#This Row],[ BUYER G]:[BUYER S]])</f>
        <v>69</v>
      </c>
      <c r="R416">
        <v>5.8571428571428577</v>
      </c>
      <c r="S416">
        <v>71.428571428571431</v>
      </c>
      <c r="T416">
        <f>SUM(Table2[[#This Row],[SALE G]:[SALE S]])</f>
        <v>77.285714285714292</v>
      </c>
      <c r="U416">
        <v>537</v>
      </c>
      <c r="V416">
        <v>0.7</v>
      </c>
    </row>
    <row r="417" spans="1:22" x14ac:dyDescent="0.25">
      <c r="A417">
        <v>416</v>
      </c>
      <c r="B417" t="s">
        <v>26</v>
      </c>
      <c r="C417" t="s">
        <v>680</v>
      </c>
      <c r="D417" t="s">
        <v>1</v>
      </c>
      <c r="E417" t="s">
        <v>337</v>
      </c>
      <c r="F417" s="138">
        <v>43975</v>
      </c>
      <c r="G417" t="s">
        <v>685</v>
      </c>
      <c r="H417" t="s">
        <v>681</v>
      </c>
      <c r="I417" t="s">
        <v>254</v>
      </c>
      <c r="J417" t="s">
        <v>671</v>
      </c>
      <c r="K417">
        <v>1000</v>
      </c>
      <c r="M417">
        <v>272</v>
      </c>
      <c r="O417">
        <v>4</v>
      </c>
      <c r="P417">
        <v>45</v>
      </c>
      <c r="Q417">
        <f>SUM(Table2[[#This Row],[ BUYER G]:[BUYER S]])</f>
        <v>49</v>
      </c>
      <c r="R417">
        <v>1.7142857142857142</v>
      </c>
      <c r="S417">
        <v>49.214285714285715</v>
      </c>
      <c r="T417">
        <f>SUM(Table2[[#This Row],[SALE G]:[SALE S]])</f>
        <v>50.928571428571431</v>
      </c>
      <c r="U417">
        <v>334</v>
      </c>
      <c r="V417">
        <v>0.6</v>
      </c>
    </row>
    <row r="418" spans="1:22" x14ac:dyDescent="0.25">
      <c r="A418">
        <v>417</v>
      </c>
      <c r="B418" t="s">
        <v>26</v>
      </c>
      <c r="C418" t="s">
        <v>680</v>
      </c>
      <c r="D418" t="s">
        <v>1</v>
      </c>
      <c r="E418" t="s">
        <v>337</v>
      </c>
      <c r="F418" s="138">
        <v>43975</v>
      </c>
      <c r="G418" t="s">
        <v>685</v>
      </c>
      <c r="H418" t="s">
        <v>681</v>
      </c>
      <c r="I418" t="s">
        <v>255</v>
      </c>
      <c r="J418" t="s">
        <v>671</v>
      </c>
      <c r="K418">
        <v>1000</v>
      </c>
      <c r="M418">
        <v>264</v>
      </c>
      <c r="P418">
        <v>63</v>
      </c>
      <c r="Q418">
        <f>SUM(Table2[[#This Row],[ BUYER G]:[BUYER S]])</f>
        <v>63</v>
      </c>
      <c r="R418">
        <v>0</v>
      </c>
      <c r="S418">
        <v>52.571428571428569</v>
      </c>
      <c r="T418">
        <f>SUM(Table2[[#This Row],[SALE G]:[SALE S]])</f>
        <v>52.571428571428569</v>
      </c>
      <c r="U418">
        <v>331</v>
      </c>
      <c r="V418">
        <v>0.6</v>
      </c>
    </row>
    <row r="419" spans="1:22" x14ac:dyDescent="0.25">
      <c r="A419">
        <v>418</v>
      </c>
      <c r="B419" t="s">
        <v>26</v>
      </c>
      <c r="C419" t="s">
        <v>680</v>
      </c>
      <c r="D419" t="s">
        <v>1</v>
      </c>
      <c r="E419" t="s">
        <v>337</v>
      </c>
      <c r="F419" s="138">
        <v>43975</v>
      </c>
      <c r="G419" t="s">
        <v>685</v>
      </c>
      <c r="H419" t="s">
        <v>681</v>
      </c>
      <c r="I419" t="s">
        <v>448</v>
      </c>
      <c r="J419" t="s">
        <v>671</v>
      </c>
      <c r="K419">
        <v>1000</v>
      </c>
      <c r="M419">
        <v>320</v>
      </c>
      <c r="P419">
        <v>45</v>
      </c>
      <c r="Q419">
        <f>SUM(Table2[[#This Row],[ BUYER G]:[BUYER S]])</f>
        <v>45</v>
      </c>
      <c r="R419">
        <v>0</v>
      </c>
      <c r="S419">
        <v>30</v>
      </c>
      <c r="T419">
        <f>SUM(Table2[[#This Row],[SALE G]:[SALE S]])</f>
        <v>30</v>
      </c>
      <c r="U419">
        <v>355</v>
      </c>
      <c r="V419">
        <v>0.6</v>
      </c>
    </row>
    <row r="420" spans="1:22" x14ac:dyDescent="0.25">
      <c r="A420">
        <v>419</v>
      </c>
      <c r="B420" t="s">
        <v>26</v>
      </c>
      <c r="C420" t="s">
        <v>680</v>
      </c>
      <c r="D420" t="s">
        <v>1</v>
      </c>
      <c r="E420" t="s">
        <v>337</v>
      </c>
      <c r="F420" s="138">
        <v>43975</v>
      </c>
      <c r="G420" t="s">
        <v>685</v>
      </c>
      <c r="H420" t="s">
        <v>681</v>
      </c>
      <c r="I420" t="s">
        <v>406</v>
      </c>
      <c r="J420" t="s">
        <v>671</v>
      </c>
      <c r="K420">
        <v>1000</v>
      </c>
      <c r="M420">
        <v>208</v>
      </c>
      <c r="O420">
        <v>3</v>
      </c>
      <c r="P420">
        <v>41</v>
      </c>
      <c r="Q420">
        <f>SUM(Table2[[#This Row],[ BUYER G]:[BUYER S]])</f>
        <v>44</v>
      </c>
      <c r="R420">
        <v>1.2857142857142858</v>
      </c>
      <c r="S420">
        <v>25.017857142857142</v>
      </c>
      <c r="T420">
        <f>SUM(Table2[[#This Row],[SALE G]:[SALE S]])</f>
        <v>26.303571428571427</v>
      </c>
      <c r="U420">
        <v>235</v>
      </c>
      <c r="V420">
        <v>0.6</v>
      </c>
    </row>
    <row r="421" spans="1:22" x14ac:dyDescent="0.25">
      <c r="A421">
        <v>420</v>
      </c>
      <c r="B421" t="s">
        <v>26</v>
      </c>
      <c r="C421" t="s">
        <v>680</v>
      </c>
      <c r="D421" t="s">
        <v>1</v>
      </c>
      <c r="E421" t="s">
        <v>337</v>
      </c>
      <c r="F421" s="138">
        <v>43975</v>
      </c>
      <c r="G421" t="s">
        <v>685</v>
      </c>
      <c r="H421" t="s">
        <v>681</v>
      </c>
      <c r="I421" t="s">
        <v>422</v>
      </c>
      <c r="J421" t="s">
        <v>671</v>
      </c>
      <c r="K421">
        <v>1000</v>
      </c>
      <c r="M421">
        <v>176</v>
      </c>
      <c r="O421">
        <v>7</v>
      </c>
      <c r="P421">
        <v>38</v>
      </c>
      <c r="Q421">
        <f>SUM(Table2[[#This Row],[ BUYER G]:[BUYER S]])</f>
        <v>45</v>
      </c>
      <c r="R421">
        <v>4.0357142857142856</v>
      </c>
      <c r="S421">
        <v>26.464285714285715</v>
      </c>
      <c r="T421">
        <f>SUM(Table2[[#This Row],[SALE G]:[SALE S]])</f>
        <v>30.5</v>
      </c>
      <c r="U421">
        <v>193</v>
      </c>
      <c r="V421">
        <v>0.6</v>
      </c>
    </row>
    <row r="422" spans="1:22" x14ac:dyDescent="0.25">
      <c r="A422">
        <v>421</v>
      </c>
      <c r="B422" t="s">
        <v>26</v>
      </c>
      <c r="C422" t="s">
        <v>680</v>
      </c>
      <c r="D422" t="s">
        <v>1</v>
      </c>
      <c r="E422" t="s">
        <v>337</v>
      </c>
      <c r="F422" s="138">
        <v>43975</v>
      </c>
      <c r="G422" t="s">
        <v>685</v>
      </c>
      <c r="H422" t="s">
        <v>681</v>
      </c>
      <c r="I422" t="s">
        <v>424</v>
      </c>
      <c r="J422" t="s">
        <v>671</v>
      </c>
      <c r="K422">
        <v>1000</v>
      </c>
      <c r="M422">
        <v>215</v>
      </c>
      <c r="O422">
        <v>2</v>
      </c>
      <c r="P422">
        <v>28</v>
      </c>
      <c r="Q422">
        <f>SUM(Table2[[#This Row],[ BUYER G]:[BUYER S]])</f>
        <v>30</v>
      </c>
      <c r="R422">
        <v>2</v>
      </c>
      <c r="S422">
        <v>23.285714285714285</v>
      </c>
      <c r="T422">
        <f>SUM(Table2[[#This Row],[SALE G]:[SALE S]])</f>
        <v>25.285714285714285</v>
      </c>
      <c r="U422">
        <v>219</v>
      </c>
      <c r="V422">
        <v>0.6</v>
      </c>
    </row>
    <row r="423" spans="1:22" x14ac:dyDescent="0.25">
      <c r="A423">
        <v>422</v>
      </c>
      <c r="B423" t="s">
        <v>26</v>
      </c>
      <c r="C423" t="s">
        <v>680</v>
      </c>
      <c r="D423" t="s">
        <v>1</v>
      </c>
      <c r="E423" t="s">
        <v>337</v>
      </c>
      <c r="F423" s="138">
        <v>43975</v>
      </c>
      <c r="G423" t="s">
        <v>685</v>
      </c>
      <c r="H423" t="s">
        <v>681</v>
      </c>
      <c r="I423" t="s">
        <v>411</v>
      </c>
      <c r="J423" t="s">
        <v>671</v>
      </c>
      <c r="K423">
        <v>1000</v>
      </c>
      <c r="M423">
        <v>288</v>
      </c>
      <c r="P423">
        <v>30</v>
      </c>
      <c r="Q423">
        <f>SUM(Table2[[#This Row],[ BUYER G]:[BUYER S]])</f>
        <v>30</v>
      </c>
      <c r="R423">
        <v>0</v>
      </c>
      <c r="S423">
        <v>28.928571428571427</v>
      </c>
      <c r="T423">
        <f>SUM(Table2[[#This Row],[SALE G]:[SALE S]])</f>
        <v>28.928571428571427</v>
      </c>
      <c r="U423">
        <v>315</v>
      </c>
      <c r="V423">
        <v>0.6</v>
      </c>
    </row>
    <row r="424" spans="1:22" x14ac:dyDescent="0.25">
      <c r="A424">
        <v>423</v>
      </c>
      <c r="B424" t="s">
        <v>26</v>
      </c>
      <c r="C424" t="s">
        <v>680</v>
      </c>
      <c r="D424" t="s">
        <v>1</v>
      </c>
      <c r="E424" t="s">
        <v>337</v>
      </c>
      <c r="F424" s="138">
        <v>43975</v>
      </c>
      <c r="G424" t="s">
        <v>685</v>
      </c>
      <c r="H424" t="s">
        <v>681</v>
      </c>
      <c r="I424" t="s">
        <v>410</v>
      </c>
      <c r="J424" t="s">
        <v>671</v>
      </c>
      <c r="K424">
        <v>1000</v>
      </c>
      <c r="M424">
        <v>192</v>
      </c>
      <c r="P424">
        <v>49</v>
      </c>
      <c r="Q424">
        <f>SUM(Table2[[#This Row],[ BUYER G]:[BUYER S]])</f>
        <v>49</v>
      </c>
      <c r="R424">
        <v>0</v>
      </c>
      <c r="S424">
        <v>40.428571428571431</v>
      </c>
      <c r="T424">
        <f>SUM(Table2[[#This Row],[SALE G]:[SALE S]])</f>
        <v>40.428571428571431</v>
      </c>
      <c r="U424">
        <v>262</v>
      </c>
      <c r="V424">
        <v>0.6</v>
      </c>
    </row>
    <row r="425" spans="1:22" x14ac:dyDescent="0.25">
      <c r="A425">
        <v>424</v>
      </c>
      <c r="B425" t="s">
        <v>26</v>
      </c>
      <c r="C425" t="s">
        <v>680</v>
      </c>
      <c r="D425" t="s">
        <v>1</v>
      </c>
      <c r="E425" t="s">
        <v>337</v>
      </c>
      <c r="F425" s="138">
        <v>43975</v>
      </c>
      <c r="G425" t="s">
        <v>685</v>
      </c>
      <c r="H425" t="s">
        <v>681</v>
      </c>
      <c r="I425" t="s">
        <v>409</v>
      </c>
      <c r="J425" t="s">
        <v>671</v>
      </c>
      <c r="K425">
        <v>1000</v>
      </c>
      <c r="M425">
        <v>160</v>
      </c>
      <c r="O425">
        <v>1</v>
      </c>
      <c r="P425">
        <v>33</v>
      </c>
      <c r="Q425">
        <f>SUM(Table2[[#This Row],[ BUYER G]:[BUYER S]])</f>
        <v>34</v>
      </c>
      <c r="R425">
        <v>2.2857142857142856</v>
      </c>
      <c r="S425">
        <v>28.5</v>
      </c>
      <c r="T425">
        <f>SUM(Table2[[#This Row],[SALE G]:[SALE S]])</f>
        <v>30.785714285714285</v>
      </c>
      <c r="U425">
        <v>255</v>
      </c>
      <c r="V425">
        <v>0.6</v>
      </c>
    </row>
    <row r="426" spans="1:22" x14ac:dyDescent="0.25">
      <c r="A426">
        <v>425</v>
      </c>
      <c r="B426" t="s">
        <v>26</v>
      </c>
      <c r="C426" t="s">
        <v>680</v>
      </c>
      <c r="D426" t="s">
        <v>1</v>
      </c>
      <c r="E426" t="s">
        <v>337</v>
      </c>
      <c r="F426" s="138">
        <v>43975</v>
      </c>
      <c r="G426" t="s">
        <v>685</v>
      </c>
      <c r="H426" t="s">
        <v>681</v>
      </c>
      <c r="I426" t="s">
        <v>408</v>
      </c>
      <c r="J426" t="s">
        <v>671</v>
      </c>
      <c r="K426">
        <v>1000</v>
      </c>
      <c r="M426">
        <v>224</v>
      </c>
      <c r="P426">
        <v>25</v>
      </c>
      <c r="Q426">
        <f>SUM(Table2[[#This Row],[ BUYER G]:[BUYER S]])</f>
        <v>25</v>
      </c>
      <c r="R426">
        <v>0</v>
      </c>
      <c r="S426">
        <v>20.785714285714285</v>
      </c>
      <c r="T426">
        <f>SUM(Table2[[#This Row],[SALE G]:[SALE S]])</f>
        <v>20.785714285714285</v>
      </c>
      <c r="U426">
        <v>308</v>
      </c>
      <c r="V426">
        <v>0.6</v>
      </c>
    </row>
    <row r="427" spans="1:22" x14ac:dyDescent="0.25">
      <c r="A427">
        <v>426</v>
      </c>
      <c r="B427" t="s">
        <v>26</v>
      </c>
      <c r="C427" t="s">
        <v>680</v>
      </c>
      <c r="D427" t="s">
        <v>1</v>
      </c>
      <c r="E427" t="s">
        <v>337</v>
      </c>
      <c r="F427" s="138">
        <v>43975</v>
      </c>
      <c r="G427" t="s">
        <v>685</v>
      </c>
      <c r="H427" t="s">
        <v>681</v>
      </c>
      <c r="I427" t="s">
        <v>421</v>
      </c>
      <c r="J427" t="s">
        <v>671</v>
      </c>
      <c r="K427">
        <v>1000</v>
      </c>
      <c r="M427">
        <v>240</v>
      </c>
      <c r="O427">
        <v>7</v>
      </c>
      <c r="P427">
        <v>43</v>
      </c>
      <c r="Q427">
        <f>SUM(Table2[[#This Row],[ BUYER G]:[BUYER S]])</f>
        <v>50</v>
      </c>
      <c r="R427">
        <v>4.7142857142857144</v>
      </c>
      <c r="S427">
        <v>29.785714285714285</v>
      </c>
      <c r="T427">
        <f>SUM(Table2[[#This Row],[SALE G]:[SALE S]])</f>
        <v>34.5</v>
      </c>
      <c r="U427">
        <v>254</v>
      </c>
      <c r="V427">
        <v>0.6</v>
      </c>
    </row>
    <row r="428" spans="1:22" x14ac:dyDescent="0.25">
      <c r="A428">
        <v>427</v>
      </c>
      <c r="B428" t="s">
        <v>26</v>
      </c>
      <c r="C428" t="s">
        <v>680</v>
      </c>
      <c r="D428" t="s">
        <v>1</v>
      </c>
      <c r="E428" t="s">
        <v>337</v>
      </c>
      <c r="F428" s="138">
        <v>43975</v>
      </c>
      <c r="G428" t="s">
        <v>685</v>
      </c>
      <c r="H428" t="s">
        <v>681</v>
      </c>
      <c r="I428" t="s">
        <v>415</v>
      </c>
      <c r="J428" t="s">
        <v>671</v>
      </c>
      <c r="K428">
        <v>1000</v>
      </c>
      <c r="M428">
        <v>98</v>
      </c>
      <c r="O428">
        <v>3</v>
      </c>
      <c r="P428">
        <v>36</v>
      </c>
      <c r="Q428">
        <f>SUM(Table2[[#This Row],[ BUYER G]:[BUYER S]])</f>
        <v>39</v>
      </c>
      <c r="R428">
        <v>1.3571428571428572</v>
      </c>
      <c r="S428">
        <v>26.714285714285715</v>
      </c>
      <c r="T428">
        <f>SUM(Table2[[#This Row],[SALE G]:[SALE S]])</f>
        <v>28.071428571428573</v>
      </c>
      <c r="U428">
        <v>109</v>
      </c>
      <c r="V428">
        <v>0.6</v>
      </c>
    </row>
    <row r="429" spans="1:22" x14ac:dyDescent="0.25">
      <c r="A429">
        <v>428</v>
      </c>
      <c r="B429" t="s">
        <v>26</v>
      </c>
      <c r="C429" t="s">
        <v>680</v>
      </c>
      <c r="D429" t="s">
        <v>1</v>
      </c>
      <c r="E429" t="s">
        <v>337</v>
      </c>
      <c r="F429" s="138">
        <v>43975</v>
      </c>
      <c r="G429" t="s">
        <v>685</v>
      </c>
      <c r="H429" t="s">
        <v>681</v>
      </c>
      <c r="I429" t="s">
        <v>426</v>
      </c>
      <c r="J429" t="s">
        <v>671</v>
      </c>
      <c r="K429">
        <v>1000</v>
      </c>
      <c r="M429">
        <v>272</v>
      </c>
      <c r="O429">
        <v>21</v>
      </c>
      <c r="P429">
        <v>54</v>
      </c>
      <c r="Q429">
        <f>SUM(Table2[[#This Row],[ BUYER G]:[BUYER S]])</f>
        <v>75</v>
      </c>
      <c r="R429">
        <v>9.8571428571428577</v>
      </c>
      <c r="S429">
        <v>33</v>
      </c>
      <c r="T429">
        <f>SUM(Table2[[#This Row],[SALE G]:[SALE S]])</f>
        <v>42.857142857142861</v>
      </c>
      <c r="U429">
        <v>292</v>
      </c>
      <c r="V429">
        <v>0.6</v>
      </c>
    </row>
    <row r="430" spans="1:22" x14ac:dyDescent="0.25">
      <c r="A430">
        <v>429</v>
      </c>
      <c r="B430" t="s">
        <v>26</v>
      </c>
      <c r="C430" t="s">
        <v>680</v>
      </c>
      <c r="D430" t="s">
        <v>1</v>
      </c>
      <c r="E430" t="s">
        <v>337</v>
      </c>
      <c r="F430" s="138">
        <v>43975</v>
      </c>
      <c r="G430" t="s">
        <v>685</v>
      </c>
      <c r="H430" t="s">
        <v>681</v>
      </c>
      <c r="I430" t="s">
        <v>447</v>
      </c>
      <c r="J430" t="s">
        <v>671</v>
      </c>
      <c r="K430">
        <v>1000</v>
      </c>
      <c r="M430">
        <v>240</v>
      </c>
      <c r="O430">
        <v>1</v>
      </c>
      <c r="P430">
        <v>37</v>
      </c>
      <c r="Q430">
        <f>SUM(Table2[[#This Row],[ BUYER G]:[BUYER S]])</f>
        <v>38</v>
      </c>
      <c r="R430">
        <v>0.5</v>
      </c>
      <c r="S430">
        <v>29.946428571428573</v>
      </c>
      <c r="T430">
        <f>SUM(Table2[[#This Row],[SALE G]:[SALE S]])</f>
        <v>30.446428571428573</v>
      </c>
      <c r="U430">
        <v>289</v>
      </c>
      <c r="V430">
        <v>0.6</v>
      </c>
    </row>
    <row r="431" spans="1:22" x14ac:dyDescent="0.25">
      <c r="A431">
        <v>430</v>
      </c>
      <c r="B431" t="s">
        <v>26</v>
      </c>
      <c r="C431" t="s">
        <v>680</v>
      </c>
      <c r="D431" t="s">
        <v>1</v>
      </c>
      <c r="E431" t="s">
        <v>337</v>
      </c>
      <c r="F431" s="138">
        <v>43975</v>
      </c>
      <c r="G431" t="s">
        <v>685</v>
      </c>
      <c r="H431" t="s">
        <v>681</v>
      </c>
      <c r="I431" t="s">
        <v>450</v>
      </c>
      <c r="J431" t="s">
        <v>671</v>
      </c>
      <c r="K431">
        <v>1000</v>
      </c>
      <c r="M431">
        <v>160</v>
      </c>
      <c r="O431">
        <v>30</v>
      </c>
      <c r="P431">
        <v>9</v>
      </c>
      <c r="Q431">
        <f>SUM(Table2[[#This Row],[ BUYER G]:[BUYER S]])</f>
        <v>39</v>
      </c>
      <c r="R431">
        <v>24.142857142857142</v>
      </c>
      <c r="S431">
        <v>3.25</v>
      </c>
      <c r="T431">
        <f>SUM(Table2[[#This Row],[SALE G]:[SALE S]])</f>
        <v>27.392857142857142</v>
      </c>
      <c r="U431">
        <v>248</v>
      </c>
      <c r="V431">
        <v>0.6</v>
      </c>
    </row>
    <row r="432" spans="1:22" x14ac:dyDescent="0.25">
      <c r="A432">
        <v>431</v>
      </c>
      <c r="B432" t="s">
        <v>26</v>
      </c>
      <c r="C432" t="s">
        <v>680</v>
      </c>
      <c r="D432" t="s">
        <v>1</v>
      </c>
      <c r="E432" t="s">
        <v>337</v>
      </c>
      <c r="F432" s="138">
        <v>43975</v>
      </c>
      <c r="G432" t="s">
        <v>685</v>
      </c>
      <c r="H432" t="s">
        <v>681</v>
      </c>
      <c r="I432" t="s">
        <v>449</v>
      </c>
      <c r="J432" t="s">
        <v>671</v>
      </c>
      <c r="K432">
        <v>1000</v>
      </c>
      <c r="M432">
        <v>272</v>
      </c>
      <c r="O432">
        <v>6</v>
      </c>
      <c r="P432">
        <v>39</v>
      </c>
      <c r="Q432">
        <f>SUM(Table2[[#This Row],[ BUYER G]:[BUYER S]])</f>
        <v>45</v>
      </c>
      <c r="R432">
        <v>4.2857142857142856</v>
      </c>
      <c r="S432">
        <v>29.982142857142858</v>
      </c>
      <c r="T432">
        <f>SUM(Table2[[#This Row],[SALE G]:[SALE S]])</f>
        <v>34.267857142857146</v>
      </c>
      <c r="U432">
        <v>289</v>
      </c>
      <c r="V432">
        <v>0.6</v>
      </c>
    </row>
    <row r="433" spans="1:22" x14ac:dyDescent="0.25">
      <c r="A433">
        <v>432</v>
      </c>
      <c r="B433" t="s">
        <v>26</v>
      </c>
      <c r="C433" t="s">
        <v>680</v>
      </c>
      <c r="D433" t="s">
        <v>1</v>
      </c>
      <c r="E433" t="s">
        <v>337</v>
      </c>
      <c r="F433" s="138">
        <v>43975</v>
      </c>
      <c r="G433" t="s">
        <v>685</v>
      </c>
      <c r="H433" t="s">
        <v>681</v>
      </c>
      <c r="I433" t="s">
        <v>427</v>
      </c>
      <c r="J433" t="s">
        <v>671</v>
      </c>
      <c r="K433">
        <v>1000</v>
      </c>
      <c r="M433">
        <v>240</v>
      </c>
      <c r="O433">
        <v>4</v>
      </c>
      <c r="P433">
        <v>39</v>
      </c>
      <c r="Q433">
        <f>SUM(Table2[[#This Row],[ BUYER G]:[BUYER S]])</f>
        <v>43</v>
      </c>
      <c r="R433">
        <v>1.9285714285714286</v>
      </c>
      <c r="S433">
        <v>29.428571428571427</v>
      </c>
      <c r="T433">
        <f>SUM(Table2[[#This Row],[SALE G]:[SALE S]])</f>
        <v>31.357142857142854</v>
      </c>
      <c r="U433">
        <v>282</v>
      </c>
      <c r="V433">
        <v>0.6</v>
      </c>
    </row>
    <row r="434" spans="1:22" x14ac:dyDescent="0.25">
      <c r="A434">
        <v>433</v>
      </c>
      <c r="B434" t="s">
        <v>26</v>
      </c>
      <c r="C434" t="s">
        <v>680</v>
      </c>
      <c r="D434" t="s">
        <v>1</v>
      </c>
      <c r="E434" t="s">
        <v>337</v>
      </c>
      <c r="F434" s="138">
        <v>43975</v>
      </c>
      <c r="G434" t="s">
        <v>685</v>
      </c>
      <c r="H434" t="s">
        <v>689</v>
      </c>
      <c r="I434" t="s">
        <v>423</v>
      </c>
      <c r="J434" t="s">
        <v>671</v>
      </c>
      <c r="K434">
        <v>1000</v>
      </c>
      <c r="M434">
        <v>218</v>
      </c>
      <c r="O434">
        <v>14</v>
      </c>
      <c r="P434">
        <v>16</v>
      </c>
      <c r="Q434">
        <f>SUM(Table2[[#This Row],[ BUYER G]:[BUYER S]])</f>
        <v>30</v>
      </c>
      <c r="R434">
        <v>23.928571428571427</v>
      </c>
      <c r="S434">
        <v>5.875</v>
      </c>
      <c r="T434">
        <f>SUM(Table2[[#This Row],[SALE G]:[SALE S]])</f>
        <v>29.803571428571427</v>
      </c>
      <c r="U434">
        <v>263</v>
      </c>
      <c r="V434">
        <v>0.6</v>
      </c>
    </row>
    <row r="435" spans="1:22" x14ac:dyDescent="0.25">
      <c r="A435">
        <v>434</v>
      </c>
      <c r="B435" t="s">
        <v>26</v>
      </c>
      <c r="C435" t="s">
        <v>680</v>
      </c>
      <c r="D435" t="s">
        <v>1</v>
      </c>
      <c r="E435" t="s">
        <v>337</v>
      </c>
      <c r="F435" s="138">
        <v>43975</v>
      </c>
      <c r="G435" t="s">
        <v>685</v>
      </c>
      <c r="H435" t="s">
        <v>689</v>
      </c>
      <c r="I435" t="s">
        <v>425</v>
      </c>
      <c r="J435" t="s">
        <v>671</v>
      </c>
      <c r="K435">
        <v>1000</v>
      </c>
      <c r="M435">
        <v>228</v>
      </c>
      <c r="P435">
        <v>27</v>
      </c>
      <c r="Q435">
        <f>SUM(Table2[[#This Row],[ BUYER G]:[BUYER S]])</f>
        <v>27</v>
      </c>
      <c r="R435">
        <v>0</v>
      </c>
      <c r="S435">
        <v>29.875</v>
      </c>
      <c r="T435">
        <f>SUM(Table2[[#This Row],[SALE G]:[SALE S]])</f>
        <v>29.875</v>
      </c>
      <c r="U435">
        <v>253</v>
      </c>
      <c r="V435">
        <v>0.6</v>
      </c>
    </row>
    <row r="436" spans="1:22" x14ac:dyDescent="0.25">
      <c r="A436">
        <v>435</v>
      </c>
      <c r="B436" t="s">
        <v>26</v>
      </c>
      <c r="C436" t="s">
        <v>665</v>
      </c>
      <c r="D436" t="s">
        <v>1</v>
      </c>
      <c r="E436" t="s">
        <v>338</v>
      </c>
      <c r="F436" s="138">
        <v>43981</v>
      </c>
      <c r="G436" t="s">
        <v>666</v>
      </c>
      <c r="H436" t="s">
        <v>672</v>
      </c>
      <c r="I436" t="s">
        <v>189</v>
      </c>
      <c r="J436" t="s">
        <v>669</v>
      </c>
      <c r="K436">
        <v>2700</v>
      </c>
      <c r="M436">
        <v>544</v>
      </c>
      <c r="O436">
        <v>47</v>
      </c>
      <c r="P436">
        <v>95</v>
      </c>
      <c r="Q436">
        <f>SUM(Table2[[#This Row],[ BUYER G]:[BUYER S]])</f>
        <v>142</v>
      </c>
      <c r="R436">
        <v>31.166666666666664</v>
      </c>
      <c r="S436">
        <v>86.833333333333343</v>
      </c>
      <c r="T436">
        <f>SUM(Table2[[#This Row],[SALE G]:[SALE S]])</f>
        <v>118</v>
      </c>
      <c r="U436">
        <v>670</v>
      </c>
      <c r="V436">
        <v>0.8</v>
      </c>
    </row>
    <row r="437" spans="1:22" x14ac:dyDescent="0.25">
      <c r="A437">
        <v>436</v>
      </c>
      <c r="B437" t="s">
        <v>26</v>
      </c>
      <c r="C437" t="s">
        <v>665</v>
      </c>
      <c r="D437" t="s">
        <v>1</v>
      </c>
      <c r="E437" t="s">
        <v>338</v>
      </c>
      <c r="F437" s="138">
        <v>43981</v>
      </c>
      <c r="G437" t="s">
        <v>703</v>
      </c>
      <c r="H437" t="s">
        <v>668</v>
      </c>
      <c r="I437" t="s">
        <v>451</v>
      </c>
      <c r="J437" t="s">
        <v>669</v>
      </c>
      <c r="K437">
        <v>1800</v>
      </c>
      <c r="M437">
        <v>496</v>
      </c>
      <c r="O437">
        <v>4</v>
      </c>
      <c r="P437">
        <v>48</v>
      </c>
      <c r="Q437">
        <f>SUM(Table2[[#This Row],[ BUYER G]:[BUYER S]])</f>
        <v>52</v>
      </c>
      <c r="R437">
        <v>2</v>
      </c>
      <c r="S437">
        <v>43.666666666666664</v>
      </c>
      <c r="T437">
        <f>SUM(Table2[[#This Row],[SALE G]:[SALE S]])</f>
        <v>45.666666666666664</v>
      </c>
      <c r="U437">
        <v>554</v>
      </c>
      <c r="V437">
        <v>0.8</v>
      </c>
    </row>
    <row r="438" spans="1:22" x14ac:dyDescent="0.25">
      <c r="A438">
        <v>437</v>
      </c>
      <c r="B438" t="s">
        <v>26</v>
      </c>
      <c r="C438" t="s">
        <v>665</v>
      </c>
      <c r="D438" t="s">
        <v>1</v>
      </c>
      <c r="E438" t="s">
        <v>338</v>
      </c>
      <c r="F438" s="138">
        <v>43981</v>
      </c>
      <c r="G438" t="s">
        <v>670</v>
      </c>
      <c r="H438" t="s">
        <v>668</v>
      </c>
      <c r="I438" t="s">
        <v>137</v>
      </c>
      <c r="J438" t="s">
        <v>671</v>
      </c>
      <c r="K438">
        <v>1200</v>
      </c>
      <c r="M438">
        <v>288</v>
      </c>
      <c r="O438">
        <v>23</v>
      </c>
      <c r="P438">
        <v>53</v>
      </c>
      <c r="Q438">
        <f>SUM(Table2[[#This Row],[ BUYER G]:[BUYER S]])</f>
        <v>76</v>
      </c>
      <c r="R438">
        <v>13.583333333333334</v>
      </c>
      <c r="S438">
        <v>40.083333333333336</v>
      </c>
      <c r="T438">
        <f>SUM(Table2[[#This Row],[SALE G]:[SALE S]])</f>
        <v>53.666666666666671</v>
      </c>
      <c r="U438">
        <v>182</v>
      </c>
      <c r="V438">
        <v>0.75</v>
      </c>
    </row>
    <row r="439" spans="1:22" x14ac:dyDescent="0.25">
      <c r="A439">
        <v>438</v>
      </c>
      <c r="B439" t="s">
        <v>26</v>
      </c>
      <c r="C439" t="s">
        <v>665</v>
      </c>
      <c r="D439" t="s">
        <v>1</v>
      </c>
      <c r="E439" t="s">
        <v>338</v>
      </c>
      <c r="F439" s="138">
        <v>43981</v>
      </c>
      <c r="G439" t="s">
        <v>670</v>
      </c>
      <c r="H439" t="s">
        <v>668</v>
      </c>
      <c r="I439" t="s">
        <v>138</v>
      </c>
      <c r="J439" t="s">
        <v>671</v>
      </c>
      <c r="K439">
        <v>1200</v>
      </c>
      <c r="M439">
        <v>288</v>
      </c>
      <c r="O439">
        <v>25</v>
      </c>
      <c r="P439">
        <v>92</v>
      </c>
      <c r="Q439">
        <f>SUM(Table2[[#This Row],[ BUYER G]:[BUYER S]])</f>
        <v>117</v>
      </c>
      <c r="R439">
        <v>15.25</v>
      </c>
      <c r="S439">
        <v>60.083333333333329</v>
      </c>
      <c r="T439">
        <f>SUM(Table2[[#This Row],[SALE G]:[SALE S]])</f>
        <v>75.333333333333329</v>
      </c>
      <c r="U439">
        <v>488</v>
      </c>
      <c r="V439">
        <v>0.75</v>
      </c>
    </row>
    <row r="440" spans="1:22" x14ac:dyDescent="0.25">
      <c r="A440">
        <v>439</v>
      </c>
      <c r="B440" t="s">
        <v>26</v>
      </c>
      <c r="C440" t="s">
        <v>665</v>
      </c>
      <c r="D440" t="s">
        <v>1</v>
      </c>
      <c r="E440" t="s">
        <v>338</v>
      </c>
      <c r="F440" s="138">
        <v>43981</v>
      </c>
      <c r="G440" t="s">
        <v>670</v>
      </c>
      <c r="H440" t="s">
        <v>668</v>
      </c>
      <c r="I440" t="s">
        <v>139</v>
      </c>
      <c r="J440" t="s">
        <v>671</v>
      </c>
      <c r="K440">
        <v>1200</v>
      </c>
      <c r="M440">
        <v>288</v>
      </c>
      <c r="O440">
        <v>18</v>
      </c>
      <c r="P440">
        <v>53</v>
      </c>
      <c r="Q440">
        <f>SUM(Table2[[#This Row],[ BUYER G]:[BUYER S]])</f>
        <v>71</v>
      </c>
      <c r="R440">
        <v>12.333333333333332</v>
      </c>
      <c r="S440">
        <v>41.333333333333336</v>
      </c>
      <c r="T440">
        <f>SUM(Table2[[#This Row],[SALE G]:[SALE S]])</f>
        <v>53.666666666666671</v>
      </c>
      <c r="U440">
        <v>301</v>
      </c>
      <c r="V440">
        <v>0.65</v>
      </c>
    </row>
    <row r="441" spans="1:22" x14ac:dyDescent="0.25">
      <c r="A441">
        <v>440</v>
      </c>
      <c r="B441" t="s">
        <v>26</v>
      </c>
      <c r="C441" t="s">
        <v>665</v>
      </c>
      <c r="D441" t="s">
        <v>1</v>
      </c>
      <c r="E441" t="s">
        <v>338</v>
      </c>
      <c r="F441" s="138">
        <v>43981</v>
      </c>
      <c r="G441" t="s">
        <v>670</v>
      </c>
      <c r="H441" t="s">
        <v>668</v>
      </c>
      <c r="I441" t="s">
        <v>140</v>
      </c>
      <c r="J441" t="s">
        <v>671</v>
      </c>
      <c r="K441">
        <v>1200</v>
      </c>
      <c r="M441">
        <v>512</v>
      </c>
      <c r="O441">
        <v>20</v>
      </c>
      <c r="P441">
        <v>83</v>
      </c>
      <c r="Q441">
        <f>SUM(Table2[[#This Row],[ BUYER G]:[BUYER S]])</f>
        <v>103</v>
      </c>
      <c r="R441">
        <v>12</v>
      </c>
      <c r="S441">
        <v>62.333333333333329</v>
      </c>
      <c r="T441">
        <f>SUM(Table2[[#This Row],[SALE G]:[SALE S]])</f>
        <v>74.333333333333329</v>
      </c>
      <c r="U441">
        <v>766</v>
      </c>
      <c r="V441">
        <v>0.7</v>
      </c>
    </row>
    <row r="442" spans="1:22" x14ac:dyDescent="0.25">
      <c r="A442">
        <v>441</v>
      </c>
      <c r="B442" t="s">
        <v>26</v>
      </c>
      <c r="C442" t="s">
        <v>665</v>
      </c>
      <c r="D442" t="s">
        <v>1</v>
      </c>
      <c r="E442" t="s">
        <v>338</v>
      </c>
      <c r="F442" s="138">
        <v>43981</v>
      </c>
      <c r="G442" t="s">
        <v>670</v>
      </c>
      <c r="H442" t="s">
        <v>668</v>
      </c>
      <c r="I442" t="s">
        <v>141</v>
      </c>
      <c r="J442" t="s">
        <v>671</v>
      </c>
      <c r="K442">
        <v>1200</v>
      </c>
      <c r="M442">
        <v>384</v>
      </c>
      <c r="O442">
        <v>40</v>
      </c>
      <c r="P442">
        <v>133</v>
      </c>
      <c r="Q442">
        <f>SUM(Table2[[#This Row],[ BUYER G]:[BUYER S]])</f>
        <v>173</v>
      </c>
      <c r="R442">
        <v>34.666666666666664</v>
      </c>
      <c r="S442">
        <v>129.33333333333334</v>
      </c>
      <c r="T442">
        <f>SUM(Table2[[#This Row],[SALE G]:[SALE S]])</f>
        <v>164</v>
      </c>
      <c r="U442">
        <v>383</v>
      </c>
      <c r="V442">
        <v>0.75</v>
      </c>
    </row>
    <row r="443" spans="1:22" x14ac:dyDescent="0.25">
      <c r="A443">
        <v>442</v>
      </c>
      <c r="B443" t="s">
        <v>26</v>
      </c>
      <c r="C443" t="s">
        <v>665</v>
      </c>
      <c r="D443" t="s">
        <v>1</v>
      </c>
      <c r="E443" t="s">
        <v>338</v>
      </c>
      <c r="F443" s="138">
        <v>43981</v>
      </c>
      <c r="G443" t="s">
        <v>670</v>
      </c>
      <c r="H443" t="s">
        <v>668</v>
      </c>
      <c r="I443" t="s">
        <v>142</v>
      </c>
      <c r="J443" t="s">
        <v>671</v>
      </c>
      <c r="K443">
        <v>1200</v>
      </c>
      <c r="M443">
        <v>348</v>
      </c>
      <c r="O443">
        <v>0</v>
      </c>
      <c r="P443">
        <v>43</v>
      </c>
      <c r="Q443">
        <f>SUM(Table2[[#This Row],[ BUYER G]:[BUYER S]])</f>
        <v>43</v>
      </c>
      <c r="R443">
        <v>0</v>
      </c>
      <c r="S443">
        <v>21</v>
      </c>
      <c r="T443">
        <f>SUM(Table2[[#This Row],[SALE G]:[SALE S]])</f>
        <v>21</v>
      </c>
      <c r="U443">
        <v>630</v>
      </c>
      <c r="V443">
        <v>0.7</v>
      </c>
    </row>
    <row r="444" spans="1:22" x14ac:dyDescent="0.25">
      <c r="A444">
        <v>443</v>
      </c>
      <c r="B444" t="s">
        <v>26</v>
      </c>
      <c r="C444" t="s">
        <v>665</v>
      </c>
      <c r="D444" t="s">
        <v>1</v>
      </c>
      <c r="E444" t="s">
        <v>338</v>
      </c>
      <c r="F444" s="138">
        <v>43981</v>
      </c>
      <c r="G444" t="s">
        <v>670</v>
      </c>
      <c r="H444" t="s">
        <v>668</v>
      </c>
      <c r="I444" t="s">
        <v>143</v>
      </c>
      <c r="J444" t="s">
        <v>671</v>
      </c>
      <c r="K444">
        <v>1200</v>
      </c>
      <c r="M444">
        <v>304</v>
      </c>
      <c r="O444">
        <v>24</v>
      </c>
      <c r="P444">
        <v>51</v>
      </c>
      <c r="Q444">
        <f>SUM(Table2[[#This Row],[ BUYER G]:[BUYER S]])</f>
        <v>75</v>
      </c>
      <c r="R444">
        <v>13</v>
      </c>
      <c r="S444">
        <v>36</v>
      </c>
      <c r="T444">
        <f>SUM(Table2[[#This Row],[SALE G]:[SALE S]])</f>
        <v>49</v>
      </c>
      <c r="U444">
        <v>376</v>
      </c>
      <c r="V444">
        <v>0.7</v>
      </c>
    </row>
    <row r="445" spans="1:22" x14ac:dyDescent="0.25">
      <c r="A445">
        <v>444</v>
      </c>
      <c r="B445" t="s">
        <v>26</v>
      </c>
      <c r="C445" t="s">
        <v>665</v>
      </c>
      <c r="D445" t="s">
        <v>1</v>
      </c>
      <c r="E445" t="s">
        <v>338</v>
      </c>
      <c r="F445" s="138">
        <v>43981</v>
      </c>
      <c r="G445" t="s">
        <v>670</v>
      </c>
      <c r="H445" t="s">
        <v>668</v>
      </c>
      <c r="I445" t="s">
        <v>144</v>
      </c>
      <c r="J445" t="s">
        <v>671</v>
      </c>
      <c r="K445">
        <v>1200</v>
      </c>
      <c r="M445">
        <v>336</v>
      </c>
      <c r="O445">
        <v>17</v>
      </c>
      <c r="P445">
        <v>62</v>
      </c>
      <c r="Q445">
        <f>SUM(Table2[[#This Row],[ BUYER G]:[BUYER S]])</f>
        <v>79</v>
      </c>
      <c r="R445">
        <v>10</v>
      </c>
      <c r="S445">
        <v>34.833333333333336</v>
      </c>
      <c r="T445">
        <f>SUM(Table2[[#This Row],[SALE G]:[SALE S]])</f>
        <v>44.833333333333336</v>
      </c>
      <c r="U445">
        <v>378</v>
      </c>
      <c r="V445">
        <v>0.7</v>
      </c>
    </row>
    <row r="446" spans="1:22" x14ac:dyDescent="0.25">
      <c r="A446">
        <v>445</v>
      </c>
      <c r="B446" t="s">
        <v>26</v>
      </c>
      <c r="C446" t="s">
        <v>665</v>
      </c>
      <c r="D446" t="s">
        <v>1</v>
      </c>
      <c r="E446" t="s">
        <v>338</v>
      </c>
      <c r="F446" s="138">
        <v>43981</v>
      </c>
      <c r="G446" t="s">
        <v>670</v>
      </c>
      <c r="H446" t="s">
        <v>668</v>
      </c>
      <c r="I446" t="s">
        <v>145</v>
      </c>
      <c r="J446" t="s">
        <v>671</v>
      </c>
      <c r="K446">
        <v>1200</v>
      </c>
      <c r="M446">
        <v>288</v>
      </c>
      <c r="O446">
        <v>20</v>
      </c>
      <c r="P446">
        <v>25</v>
      </c>
      <c r="Q446">
        <f>SUM(Table2[[#This Row],[ BUYER G]:[BUYER S]])</f>
        <v>45</v>
      </c>
      <c r="R446">
        <v>10.083333333333334</v>
      </c>
      <c r="S446">
        <v>13.416666666666666</v>
      </c>
      <c r="T446">
        <f>SUM(Table2[[#This Row],[SALE G]:[SALE S]])</f>
        <v>23.5</v>
      </c>
      <c r="U446">
        <v>402</v>
      </c>
      <c r="V446">
        <v>0.75</v>
      </c>
    </row>
    <row r="447" spans="1:22" x14ac:dyDescent="0.25">
      <c r="A447">
        <v>446</v>
      </c>
      <c r="B447" t="s">
        <v>26</v>
      </c>
      <c r="C447" t="s">
        <v>665</v>
      </c>
      <c r="D447" t="s">
        <v>1</v>
      </c>
      <c r="E447" t="s">
        <v>338</v>
      </c>
      <c r="F447" s="138">
        <v>43981</v>
      </c>
      <c r="G447" t="s">
        <v>670</v>
      </c>
      <c r="H447" t="s">
        <v>672</v>
      </c>
      <c r="I447" t="s">
        <v>190</v>
      </c>
      <c r="J447" t="s">
        <v>671</v>
      </c>
      <c r="K447">
        <v>1200</v>
      </c>
      <c r="M447">
        <v>320</v>
      </c>
      <c r="O447">
        <v>27</v>
      </c>
      <c r="P447">
        <v>98</v>
      </c>
      <c r="Q447">
        <f>SUM(Table2[[#This Row],[ BUYER G]:[BUYER S]])</f>
        <v>125</v>
      </c>
      <c r="R447">
        <v>19.5</v>
      </c>
      <c r="S447">
        <v>66</v>
      </c>
      <c r="T447">
        <f>SUM(Table2[[#This Row],[SALE G]:[SALE S]])</f>
        <v>85.5</v>
      </c>
      <c r="U447">
        <v>388</v>
      </c>
      <c r="V447">
        <v>0.7</v>
      </c>
    </row>
    <row r="448" spans="1:22" x14ac:dyDescent="0.25">
      <c r="A448">
        <v>447</v>
      </c>
      <c r="B448" t="s">
        <v>26</v>
      </c>
      <c r="C448" t="s">
        <v>665</v>
      </c>
      <c r="D448" t="s">
        <v>1</v>
      </c>
      <c r="E448" t="s">
        <v>338</v>
      </c>
      <c r="F448" s="138">
        <v>43981</v>
      </c>
      <c r="G448" t="s">
        <v>670</v>
      </c>
      <c r="H448" t="s">
        <v>672</v>
      </c>
      <c r="I448" t="s">
        <v>191</v>
      </c>
      <c r="J448" t="s">
        <v>671</v>
      </c>
      <c r="K448">
        <v>1200</v>
      </c>
      <c r="M448">
        <v>288</v>
      </c>
      <c r="O448">
        <v>12</v>
      </c>
      <c r="P448">
        <v>38</v>
      </c>
      <c r="Q448">
        <f>SUM(Table2[[#This Row],[ BUYER G]:[BUYER S]])</f>
        <v>50</v>
      </c>
      <c r="R448">
        <v>8.6666666666666679</v>
      </c>
      <c r="S448">
        <v>22.666666666666668</v>
      </c>
      <c r="T448">
        <f>SUM(Table2[[#This Row],[SALE G]:[SALE S]])</f>
        <v>31.333333333333336</v>
      </c>
      <c r="U448">
        <v>267</v>
      </c>
      <c r="V448">
        <v>0.75</v>
      </c>
    </row>
    <row r="449" spans="1:22" x14ac:dyDescent="0.25">
      <c r="A449">
        <v>448</v>
      </c>
      <c r="B449" t="s">
        <v>26</v>
      </c>
      <c r="C449" t="s">
        <v>665</v>
      </c>
      <c r="D449" t="s">
        <v>1</v>
      </c>
      <c r="E449" t="s">
        <v>338</v>
      </c>
      <c r="F449" s="138">
        <v>43981</v>
      </c>
      <c r="G449" t="s">
        <v>670</v>
      </c>
      <c r="H449" t="s">
        <v>677</v>
      </c>
      <c r="I449" t="s">
        <v>195</v>
      </c>
      <c r="J449" t="s">
        <v>671</v>
      </c>
      <c r="K449">
        <v>1200</v>
      </c>
      <c r="M449">
        <v>320</v>
      </c>
      <c r="O449">
        <v>47</v>
      </c>
      <c r="P449">
        <v>72</v>
      </c>
      <c r="Q449">
        <f>SUM(Table2[[#This Row],[ BUYER G]:[BUYER S]])</f>
        <v>119</v>
      </c>
      <c r="R449">
        <v>33.083333333333329</v>
      </c>
      <c r="S449">
        <v>65.5</v>
      </c>
      <c r="T449">
        <f>SUM(Table2[[#This Row],[SALE G]:[SALE S]])</f>
        <v>98.583333333333329</v>
      </c>
      <c r="U449">
        <v>401</v>
      </c>
      <c r="V449">
        <v>0.65</v>
      </c>
    </row>
    <row r="450" spans="1:22" x14ac:dyDescent="0.25">
      <c r="A450">
        <v>449</v>
      </c>
      <c r="B450" t="s">
        <v>26</v>
      </c>
      <c r="C450" t="s">
        <v>665</v>
      </c>
      <c r="D450" t="s">
        <v>1</v>
      </c>
      <c r="E450" t="s">
        <v>338</v>
      </c>
      <c r="F450" s="138">
        <v>43981</v>
      </c>
      <c r="G450" t="s">
        <v>670</v>
      </c>
      <c r="H450" t="s">
        <v>677</v>
      </c>
      <c r="I450" t="s">
        <v>196</v>
      </c>
      <c r="J450" t="s">
        <v>671</v>
      </c>
      <c r="K450">
        <v>1200</v>
      </c>
      <c r="M450">
        <v>224</v>
      </c>
      <c r="O450">
        <v>13</v>
      </c>
      <c r="P450">
        <v>49</v>
      </c>
      <c r="Q450">
        <f>SUM(Table2[[#This Row],[ BUYER G]:[BUYER S]])</f>
        <v>62</v>
      </c>
      <c r="R450">
        <v>16.666666666666664</v>
      </c>
      <c r="S450">
        <v>31.416666666666664</v>
      </c>
      <c r="T450">
        <f>SUM(Table2[[#This Row],[SALE G]:[SALE S]])</f>
        <v>48.083333333333329</v>
      </c>
      <c r="U450">
        <v>277</v>
      </c>
      <c r="V450">
        <v>0.65</v>
      </c>
    </row>
    <row r="451" spans="1:22" x14ac:dyDescent="0.25">
      <c r="A451">
        <v>450</v>
      </c>
      <c r="B451" t="s">
        <v>26</v>
      </c>
      <c r="C451" t="s">
        <v>665</v>
      </c>
      <c r="D451" t="s">
        <v>1</v>
      </c>
      <c r="E451" t="s">
        <v>338</v>
      </c>
      <c r="F451" s="138">
        <v>43981</v>
      </c>
      <c r="G451" t="s">
        <v>670</v>
      </c>
      <c r="H451" t="s">
        <v>674</v>
      </c>
      <c r="I451" t="s">
        <v>371</v>
      </c>
      <c r="J451" t="s">
        <v>671</v>
      </c>
      <c r="K451">
        <v>1200</v>
      </c>
      <c r="M451">
        <v>288</v>
      </c>
      <c r="P451">
        <v>22</v>
      </c>
      <c r="Q451">
        <f>SUM(Table2[[#This Row],[ BUYER G]:[BUYER S]])</f>
        <v>22</v>
      </c>
      <c r="R451">
        <v>0</v>
      </c>
      <c r="S451">
        <v>7.5</v>
      </c>
      <c r="T451">
        <f>SUM(Table2[[#This Row],[SALE G]:[SALE S]])</f>
        <v>7.5</v>
      </c>
      <c r="U451">
        <v>215</v>
      </c>
      <c r="V451">
        <v>0.7</v>
      </c>
    </row>
    <row r="452" spans="1:22" x14ac:dyDescent="0.25">
      <c r="A452">
        <v>451</v>
      </c>
      <c r="B452" t="s">
        <v>26</v>
      </c>
      <c r="C452" t="s">
        <v>665</v>
      </c>
      <c r="D452" t="s">
        <v>1</v>
      </c>
      <c r="E452" t="s">
        <v>338</v>
      </c>
      <c r="F452" s="138">
        <v>43981</v>
      </c>
      <c r="G452" t="s">
        <v>670</v>
      </c>
      <c r="H452" t="s">
        <v>673</v>
      </c>
      <c r="I452" t="s">
        <v>370</v>
      </c>
      <c r="J452" t="s">
        <v>671</v>
      </c>
      <c r="K452">
        <v>1200</v>
      </c>
      <c r="M452">
        <v>336</v>
      </c>
      <c r="O452">
        <v>74</v>
      </c>
      <c r="P452">
        <v>73</v>
      </c>
      <c r="Q452">
        <f>SUM(Table2[[#This Row],[ BUYER G]:[BUYER S]])</f>
        <v>147</v>
      </c>
      <c r="R452">
        <v>38.083333333333329</v>
      </c>
      <c r="S452">
        <v>42.25</v>
      </c>
      <c r="T452">
        <f>SUM(Table2[[#This Row],[SALE G]:[SALE S]])</f>
        <v>80.333333333333329</v>
      </c>
      <c r="U452">
        <v>575</v>
      </c>
      <c r="V452">
        <v>0.65</v>
      </c>
    </row>
    <row r="453" spans="1:22" x14ac:dyDescent="0.25">
      <c r="A453">
        <v>452</v>
      </c>
      <c r="B453" t="s">
        <v>26</v>
      </c>
      <c r="C453" t="s">
        <v>665</v>
      </c>
      <c r="D453" t="s">
        <v>1</v>
      </c>
      <c r="E453" t="s">
        <v>338</v>
      </c>
      <c r="F453" s="138">
        <v>43981</v>
      </c>
      <c r="G453" t="s">
        <v>683</v>
      </c>
      <c r="H453" t="s">
        <v>668</v>
      </c>
      <c r="I453" t="s">
        <v>391</v>
      </c>
      <c r="J453" t="s">
        <v>669</v>
      </c>
      <c r="K453">
        <v>1500</v>
      </c>
      <c r="M453">
        <v>256</v>
      </c>
      <c r="O453">
        <v>12</v>
      </c>
      <c r="P453">
        <v>36</v>
      </c>
      <c r="Q453">
        <f>SUM(Table2[[#This Row],[ BUYER G]:[BUYER S]])</f>
        <v>48</v>
      </c>
      <c r="R453">
        <v>7.666666666666667</v>
      </c>
      <c r="S453">
        <v>23.583333333333336</v>
      </c>
      <c r="T453">
        <f>SUM(Table2[[#This Row],[SALE G]:[SALE S]])</f>
        <v>31.250000000000004</v>
      </c>
      <c r="U453">
        <v>240</v>
      </c>
      <c r="V453">
        <v>0.65</v>
      </c>
    </row>
    <row r="454" spans="1:22" x14ac:dyDescent="0.25">
      <c r="A454">
        <v>453</v>
      </c>
      <c r="B454" t="s">
        <v>26</v>
      </c>
      <c r="C454" t="s">
        <v>665</v>
      </c>
      <c r="D454" t="s">
        <v>1</v>
      </c>
      <c r="E454" t="s">
        <v>338</v>
      </c>
      <c r="F454" s="138">
        <v>43981</v>
      </c>
      <c r="G454" t="s">
        <v>683</v>
      </c>
      <c r="H454" t="s">
        <v>668</v>
      </c>
      <c r="I454" t="s">
        <v>394</v>
      </c>
      <c r="J454" t="s">
        <v>669</v>
      </c>
      <c r="K454">
        <v>1500</v>
      </c>
      <c r="M454">
        <v>352</v>
      </c>
      <c r="O454">
        <v>8</v>
      </c>
      <c r="P454">
        <v>41</v>
      </c>
      <c r="Q454">
        <f>SUM(Table2[[#This Row],[ BUYER G]:[BUYER S]])</f>
        <v>49</v>
      </c>
      <c r="R454">
        <v>2.8333333333333335</v>
      </c>
      <c r="S454">
        <v>27.666666666666668</v>
      </c>
      <c r="T454">
        <f>SUM(Table2[[#This Row],[SALE G]:[SALE S]])</f>
        <v>30.5</v>
      </c>
      <c r="U454">
        <v>565</v>
      </c>
      <c r="V454">
        <v>0.65</v>
      </c>
    </row>
    <row r="455" spans="1:22" x14ac:dyDescent="0.25">
      <c r="A455">
        <v>454</v>
      </c>
      <c r="B455" t="s">
        <v>26</v>
      </c>
      <c r="C455" t="s">
        <v>665</v>
      </c>
      <c r="D455" t="s">
        <v>1</v>
      </c>
      <c r="E455" t="s">
        <v>338</v>
      </c>
      <c r="F455" s="138">
        <v>43981</v>
      </c>
      <c r="G455" t="s">
        <v>683</v>
      </c>
      <c r="H455" t="s">
        <v>668</v>
      </c>
      <c r="I455" t="s">
        <v>392</v>
      </c>
      <c r="J455" t="s">
        <v>669</v>
      </c>
      <c r="K455">
        <v>1500</v>
      </c>
      <c r="M455">
        <v>384</v>
      </c>
      <c r="O455">
        <v>8</v>
      </c>
      <c r="P455">
        <v>55</v>
      </c>
      <c r="Q455">
        <f>SUM(Table2[[#This Row],[ BUYER G]:[BUYER S]])</f>
        <v>63</v>
      </c>
      <c r="R455">
        <v>5.9166666666666661</v>
      </c>
      <c r="S455">
        <v>33.291666666666671</v>
      </c>
      <c r="T455">
        <f>SUM(Table2[[#This Row],[SALE G]:[SALE S]])</f>
        <v>39.208333333333336</v>
      </c>
      <c r="U455">
        <v>308</v>
      </c>
      <c r="V455">
        <v>0.65</v>
      </c>
    </row>
    <row r="456" spans="1:22" x14ac:dyDescent="0.25">
      <c r="A456">
        <v>455</v>
      </c>
      <c r="B456" t="s">
        <v>26</v>
      </c>
      <c r="C456" t="s">
        <v>665</v>
      </c>
      <c r="D456" t="s">
        <v>1</v>
      </c>
      <c r="E456" t="s">
        <v>338</v>
      </c>
      <c r="F456" s="138">
        <v>43981</v>
      </c>
      <c r="G456" t="s">
        <v>683</v>
      </c>
      <c r="H456" t="s">
        <v>668</v>
      </c>
      <c r="I456" t="s">
        <v>393</v>
      </c>
      <c r="J456" t="s">
        <v>669</v>
      </c>
      <c r="K456">
        <v>1500</v>
      </c>
      <c r="M456">
        <v>396</v>
      </c>
      <c r="O456">
        <v>7</v>
      </c>
      <c r="P456">
        <v>57</v>
      </c>
      <c r="Q456">
        <f>SUM(Table2[[#This Row],[ BUYER G]:[BUYER S]])</f>
        <v>64</v>
      </c>
      <c r="R456">
        <v>2.5</v>
      </c>
      <c r="S456">
        <v>21.625</v>
      </c>
      <c r="T456">
        <f>SUM(Table2[[#This Row],[SALE G]:[SALE S]])</f>
        <v>24.125</v>
      </c>
      <c r="U456">
        <v>240</v>
      </c>
      <c r="V456">
        <v>0.65</v>
      </c>
    </row>
    <row r="457" spans="1:22" x14ac:dyDescent="0.25">
      <c r="A457">
        <v>456</v>
      </c>
      <c r="B457" t="s">
        <v>26</v>
      </c>
      <c r="C457" t="s">
        <v>665</v>
      </c>
      <c r="D457" t="s">
        <v>1</v>
      </c>
      <c r="E457" t="s">
        <v>338</v>
      </c>
      <c r="F457" s="138">
        <v>43981</v>
      </c>
      <c r="G457" t="s">
        <v>675</v>
      </c>
      <c r="H457" t="s">
        <v>668</v>
      </c>
      <c r="I457" t="s">
        <v>164</v>
      </c>
      <c r="J457" t="s">
        <v>669</v>
      </c>
      <c r="K457">
        <v>4200</v>
      </c>
      <c r="M457">
        <v>700</v>
      </c>
      <c r="O457">
        <v>44</v>
      </c>
      <c r="P457">
        <v>67</v>
      </c>
      <c r="Q457">
        <f>SUM(Table2[[#This Row],[ BUYER G]:[BUYER S]])</f>
        <v>111</v>
      </c>
      <c r="R457">
        <v>43.166666666666671</v>
      </c>
      <c r="S457">
        <v>55.166666666666671</v>
      </c>
      <c r="T457">
        <f>SUM(Table2[[#This Row],[SALE G]:[SALE S]])</f>
        <v>98.333333333333343</v>
      </c>
      <c r="U457">
        <v>404</v>
      </c>
      <c r="V457">
        <v>0.7</v>
      </c>
    </row>
    <row r="458" spans="1:22" x14ac:dyDescent="0.25">
      <c r="A458">
        <v>457</v>
      </c>
      <c r="B458" t="s">
        <v>26</v>
      </c>
      <c r="C458" t="s">
        <v>665</v>
      </c>
      <c r="D458" t="s">
        <v>1</v>
      </c>
      <c r="E458" t="s">
        <v>338</v>
      </c>
      <c r="F458" s="138">
        <v>43981</v>
      </c>
      <c r="G458" t="s">
        <v>676</v>
      </c>
      <c r="H458" t="s">
        <v>668</v>
      </c>
      <c r="I458" t="s">
        <v>167</v>
      </c>
      <c r="J458" t="s">
        <v>669</v>
      </c>
      <c r="K458">
        <v>1200</v>
      </c>
      <c r="M458">
        <v>144</v>
      </c>
      <c r="O458">
        <v>9</v>
      </c>
      <c r="P458">
        <v>24</v>
      </c>
      <c r="Q458">
        <f>SUM(Table2[[#This Row],[ BUYER G]:[BUYER S]])</f>
        <v>33</v>
      </c>
      <c r="R458">
        <v>4.8333333333333339</v>
      </c>
      <c r="S458">
        <v>21.083333333333336</v>
      </c>
      <c r="T458">
        <f>SUM(Table2[[#This Row],[SALE G]:[SALE S]])</f>
        <v>25.916666666666671</v>
      </c>
      <c r="U458">
        <v>160</v>
      </c>
      <c r="V458">
        <v>0.7</v>
      </c>
    </row>
    <row r="459" spans="1:22" x14ac:dyDescent="0.25">
      <c r="A459">
        <v>458</v>
      </c>
      <c r="B459" t="s">
        <v>26</v>
      </c>
      <c r="C459" t="s">
        <v>665</v>
      </c>
      <c r="D459" t="s">
        <v>1</v>
      </c>
      <c r="E459" t="s">
        <v>338</v>
      </c>
      <c r="F459" s="138">
        <v>43981</v>
      </c>
      <c r="G459" t="s">
        <v>676</v>
      </c>
      <c r="H459" t="s">
        <v>668</v>
      </c>
      <c r="I459" t="s">
        <v>168</v>
      </c>
      <c r="J459" t="s">
        <v>669</v>
      </c>
      <c r="K459">
        <v>1200</v>
      </c>
      <c r="M459">
        <v>192</v>
      </c>
      <c r="O459">
        <v>20</v>
      </c>
      <c r="P459">
        <v>32</v>
      </c>
      <c r="Q459">
        <f>SUM(Table2[[#This Row],[ BUYER G]:[BUYER S]])</f>
        <v>52</v>
      </c>
      <c r="R459">
        <v>13.666666666666668</v>
      </c>
      <c r="S459">
        <v>19</v>
      </c>
      <c r="T459">
        <f>SUM(Table2[[#This Row],[SALE G]:[SALE S]])</f>
        <v>32.666666666666671</v>
      </c>
      <c r="U459">
        <v>285</v>
      </c>
      <c r="V459">
        <v>0.7</v>
      </c>
    </row>
    <row r="460" spans="1:22" x14ac:dyDescent="0.25">
      <c r="A460">
        <v>459</v>
      </c>
      <c r="B460" t="s">
        <v>26</v>
      </c>
      <c r="C460" t="s">
        <v>665</v>
      </c>
      <c r="D460" t="s">
        <v>1</v>
      </c>
      <c r="E460" t="s">
        <v>338</v>
      </c>
      <c r="F460" s="138">
        <v>43981</v>
      </c>
      <c r="G460" t="s">
        <v>676</v>
      </c>
      <c r="H460" t="s">
        <v>672</v>
      </c>
      <c r="I460" t="s">
        <v>372</v>
      </c>
      <c r="J460" t="s">
        <v>669</v>
      </c>
      <c r="K460">
        <v>1200</v>
      </c>
      <c r="M460">
        <v>176</v>
      </c>
      <c r="O460">
        <v>18</v>
      </c>
      <c r="P460">
        <v>19</v>
      </c>
      <c r="Q460">
        <f>SUM(Table2[[#This Row],[ BUYER G]:[BUYER S]])</f>
        <v>37</v>
      </c>
      <c r="R460">
        <v>8.6666666666666661</v>
      </c>
      <c r="S460">
        <v>12</v>
      </c>
      <c r="T460">
        <f>SUM(Table2[[#This Row],[SALE G]:[SALE S]])</f>
        <v>20.666666666666664</v>
      </c>
      <c r="U460">
        <v>190</v>
      </c>
      <c r="V460">
        <v>0.65</v>
      </c>
    </row>
    <row r="461" spans="1:22" x14ac:dyDescent="0.25">
      <c r="A461">
        <v>460</v>
      </c>
      <c r="B461" t="s">
        <v>26</v>
      </c>
      <c r="C461" t="s">
        <v>665</v>
      </c>
      <c r="D461" t="s">
        <v>1</v>
      </c>
      <c r="E461" t="s">
        <v>338</v>
      </c>
      <c r="F461" s="138">
        <v>43981</v>
      </c>
      <c r="G461" t="s">
        <v>684</v>
      </c>
      <c r="H461" t="s">
        <v>668</v>
      </c>
      <c r="I461" t="s">
        <v>169</v>
      </c>
      <c r="J461" t="s">
        <v>669</v>
      </c>
      <c r="K461">
        <v>1250</v>
      </c>
      <c r="M461">
        <v>320</v>
      </c>
      <c r="O461">
        <v>8</v>
      </c>
      <c r="P461">
        <v>42</v>
      </c>
      <c r="Q461">
        <f>SUM(Table2[[#This Row],[ BUYER G]:[BUYER S]])</f>
        <v>50</v>
      </c>
      <c r="R461">
        <v>4</v>
      </c>
      <c r="S461">
        <v>36.583333333333336</v>
      </c>
      <c r="T461">
        <f>SUM(Table2[[#This Row],[SALE G]:[SALE S]])</f>
        <v>40.583333333333336</v>
      </c>
      <c r="U461">
        <v>417</v>
      </c>
      <c r="V461">
        <v>0.7</v>
      </c>
    </row>
    <row r="462" spans="1:22" x14ac:dyDescent="0.25">
      <c r="A462">
        <v>461</v>
      </c>
      <c r="B462" t="s">
        <v>26</v>
      </c>
      <c r="C462" t="s">
        <v>665</v>
      </c>
      <c r="D462" t="s">
        <v>1</v>
      </c>
      <c r="E462" t="s">
        <v>338</v>
      </c>
      <c r="F462" s="138">
        <v>43981</v>
      </c>
      <c r="G462" t="s">
        <v>684</v>
      </c>
      <c r="H462" t="s">
        <v>668</v>
      </c>
      <c r="I462" t="s">
        <v>170</v>
      </c>
      <c r="J462" t="s">
        <v>669</v>
      </c>
      <c r="K462">
        <v>1250</v>
      </c>
      <c r="M462">
        <v>192</v>
      </c>
      <c r="O462">
        <v>3</v>
      </c>
      <c r="P462">
        <v>22</v>
      </c>
      <c r="Q462">
        <f>SUM(Table2[[#This Row],[ BUYER G]:[BUYER S]])</f>
        <v>25</v>
      </c>
      <c r="R462">
        <v>0.75</v>
      </c>
      <c r="S462">
        <v>9.5833333333333339</v>
      </c>
      <c r="T462">
        <f>SUM(Table2[[#This Row],[SALE G]:[SALE S]])</f>
        <v>10.333333333333334</v>
      </c>
      <c r="U462">
        <v>336</v>
      </c>
      <c r="V462">
        <v>0.7</v>
      </c>
    </row>
    <row r="463" spans="1:22" x14ac:dyDescent="0.25">
      <c r="A463">
        <v>462</v>
      </c>
      <c r="B463" t="s">
        <v>26</v>
      </c>
      <c r="C463" t="s">
        <v>665</v>
      </c>
      <c r="D463" t="s">
        <v>1</v>
      </c>
      <c r="E463" t="s">
        <v>338</v>
      </c>
      <c r="F463" s="138">
        <v>43981</v>
      </c>
      <c r="G463" t="s">
        <v>684</v>
      </c>
      <c r="H463" t="s">
        <v>668</v>
      </c>
      <c r="I463" t="s">
        <v>171</v>
      </c>
      <c r="J463" t="s">
        <v>669</v>
      </c>
      <c r="K463">
        <v>1250</v>
      </c>
      <c r="M463">
        <v>272</v>
      </c>
      <c r="O463">
        <v>6</v>
      </c>
      <c r="P463">
        <v>23</v>
      </c>
      <c r="Q463">
        <f>SUM(Table2[[#This Row],[ BUYER G]:[BUYER S]])</f>
        <v>29</v>
      </c>
      <c r="R463">
        <v>2.25</v>
      </c>
      <c r="S463">
        <v>7</v>
      </c>
      <c r="T463">
        <f>SUM(Table2[[#This Row],[SALE G]:[SALE S]])</f>
        <v>9.25</v>
      </c>
      <c r="U463">
        <v>271</v>
      </c>
      <c r="V463">
        <v>0.75</v>
      </c>
    </row>
    <row r="464" spans="1:22" x14ac:dyDescent="0.25">
      <c r="A464">
        <v>463</v>
      </c>
      <c r="B464" t="s">
        <v>26</v>
      </c>
      <c r="C464" t="s">
        <v>665</v>
      </c>
      <c r="D464" t="s">
        <v>1</v>
      </c>
      <c r="E464" t="s">
        <v>338</v>
      </c>
      <c r="F464" s="138">
        <v>43981</v>
      </c>
      <c r="G464" t="s">
        <v>684</v>
      </c>
      <c r="H464" t="s">
        <v>672</v>
      </c>
      <c r="I464" t="s">
        <v>402</v>
      </c>
      <c r="J464" t="s">
        <v>669</v>
      </c>
      <c r="K464">
        <v>1250</v>
      </c>
      <c r="M464">
        <v>160</v>
      </c>
      <c r="O464">
        <v>0</v>
      </c>
      <c r="P464">
        <v>12</v>
      </c>
      <c r="Q464">
        <f>SUM(Table2[[#This Row],[ BUYER G]:[BUYER S]])</f>
        <v>12</v>
      </c>
      <c r="R464">
        <v>0</v>
      </c>
      <c r="S464">
        <v>7.125</v>
      </c>
      <c r="T464">
        <f>SUM(Table2[[#This Row],[SALE G]:[SALE S]])</f>
        <v>7.125</v>
      </c>
      <c r="U464">
        <v>192</v>
      </c>
      <c r="V464">
        <v>0.75</v>
      </c>
    </row>
    <row r="465" spans="1:22" x14ac:dyDescent="0.25">
      <c r="A465">
        <v>464</v>
      </c>
      <c r="B465" t="s">
        <v>26</v>
      </c>
      <c r="C465" t="s">
        <v>665</v>
      </c>
      <c r="D465" t="s">
        <v>1</v>
      </c>
      <c r="E465" t="s">
        <v>338</v>
      </c>
      <c r="F465" s="138">
        <v>43981</v>
      </c>
      <c r="G465" t="s">
        <v>684</v>
      </c>
      <c r="H465" t="s">
        <v>677</v>
      </c>
      <c r="I465" t="s">
        <v>401</v>
      </c>
      <c r="J465" t="s">
        <v>669</v>
      </c>
      <c r="K465">
        <v>1250</v>
      </c>
      <c r="M465">
        <v>256</v>
      </c>
      <c r="O465">
        <v>11</v>
      </c>
      <c r="P465">
        <v>42</v>
      </c>
      <c r="Q465">
        <f>SUM(Table2[[#This Row],[ BUYER G]:[BUYER S]])</f>
        <v>53</v>
      </c>
      <c r="R465">
        <v>8</v>
      </c>
      <c r="S465">
        <v>32.833333333333336</v>
      </c>
      <c r="T465">
        <f>SUM(Table2[[#This Row],[SALE G]:[SALE S]])</f>
        <v>40.833333333333336</v>
      </c>
      <c r="U465">
        <v>224</v>
      </c>
      <c r="V465">
        <v>0.75</v>
      </c>
    </row>
    <row r="466" spans="1:22" x14ac:dyDescent="0.25">
      <c r="A466">
        <v>465</v>
      </c>
      <c r="B466" t="s">
        <v>26</v>
      </c>
      <c r="C466" t="s">
        <v>665</v>
      </c>
      <c r="D466" t="s">
        <v>1</v>
      </c>
      <c r="E466" t="s">
        <v>338</v>
      </c>
      <c r="F466" s="138">
        <v>43981</v>
      </c>
      <c r="G466" t="s">
        <v>684</v>
      </c>
      <c r="H466" t="s">
        <v>673</v>
      </c>
      <c r="I466" t="s">
        <v>454</v>
      </c>
      <c r="J466" t="s">
        <v>669</v>
      </c>
      <c r="K466">
        <v>1250</v>
      </c>
      <c r="M466">
        <v>320</v>
      </c>
      <c r="P466">
        <v>32</v>
      </c>
      <c r="Q466">
        <f>SUM(Table2[[#This Row],[ BUYER G]:[BUYER S]])</f>
        <v>32</v>
      </c>
      <c r="R466">
        <v>0</v>
      </c>
      <c r="S466">
        <v>9.625</v>
      </c>
      <c r="T466">
        <f>SUM(Table2[[#This Row],[SALE G]:[SALE S]])</f>
        <v>9.625</v>
      </c>
      <c r="U466">
        <v>371</v>
      </c>
      <c r="V466">
        <v>0.7</v>
      </c>
    </row>
    <row r="467" spans="1:22" x14ac:dyDescent="0.25">
      <c r="A467">
        <v>466</v>
      </c>
      <c r="B467" t="s">
        <v>26</v>
      </c>
      <c r="C467" t="s">
        <v>665</v>
      </c>
      <c r="D467" t="s">
        <v>1</v>
      </c>
      <c r="E467" t="s">
        <v>338</v>
      </c>
      <c r="F467" s="138">
        <v>43981</v>
      </c>
      <c r="G467" t="s">
        <v>684</v>
      </c>
      <c r="H467" t="s">
        <v>704</v>
      </c>
      <c r="I467" t="s">
        <v>453</v>
      </c>
      <c r="J467" t="s">
        <v>669</v>
      </c>
      <c r="K467">
        <v>1250</v>
      </c>
      <c r="M467">
        <v>176</v>
      </c>
      <c r="O467">
        <v>3</v>
      </c>
      <c r="P467">
        <v>53</v>
      </c>
      <c r="Q467">
        <f>SUM(Table2[[#This Row],[ BUYER G]:[BUYER S]])</f>
        <v>56</v>
      </c>
      <c r="R467">
        <v>4.875</v>
      </c>
      <c r="S467">
        <v>39.875</v>
      </c>
      <c r="T467">
        <f>SUM(Table2[[#This Row],[SALE G]:[SALE S]])</f>
        <v>44.75</v>
      </c>
      <c r="U467">
        <v>409</v>
      </c>
      <c r="V467">
        <v>0.8</v>
      </c>
    </row>
    <row r="468" spans="1:22" x14ac:dyDescent="0.25">
      <c r="A468">
        <v>467</v>
      </c>
      <c r="B468" t="s">
        <v>26</v>
      </c>
      <c r="C468" t="s">
        <v>665</v>
      </c>
      <c r="D468" t="s">
        <v>1</v>
      </c>
      <c r="E468" t="s">
        <v>338</v>
      </c>
      <c r="F468" s="138">
        <v>43981</v>
      </c>
      <c r="G468" t="s">
        <v>684</v>
      </c>
      <c r="H468" t="s">
        <v>705</v>
      </c>
      <c r="I468" t="s">
        <v>459</v>
      </c>
      <c r="J468" t="s">
        <v>669</v>
      </c>
      <c r="K468">
        <v>1250</v>
      </c>
      <c r="M468">
        <v>128</v>
      </c>
      <c r="O468">
        <v>5</v>
      </c>
      <c r="P468">
        <v>33</v>
      </c>
      <c r="Q468">
        <f>SUM(Table2[[#This Row],[ BUYER G]:[BUYER S]])</f>
        <v>38</v>
      </c>
      <c r="R468">
        <v>5.75</v>
      </c>
      <c r="S468">
        <v>11.25</v>
      </c>
      <c r="T468">
        <f>SUM(Table2[[#This Row],[SALE G]:[SALE S]])</f>
        <v>17</v>
      </c>
      <c r="U468">
        <v>161</v>
      </c>
      <c r="V468">
        <v>0.65</v>
      </c>
    </row>
    <row r="469" spans="1:22" x14ac:dyDescent="0.25">
      <c r="A469">
        <v>468</v>
      </c>
      <c r="B469" t="s">
        <v>26</v>
      </c>
      <c r="C469" t="s">
        <v>665</v>
      </c>
      <c r="D469" t="s">
        <v>1</v>
      </c>
      <c r="E469" t="s">
        <v>338</v>
      </c>
      <c r="F469" s="138">
        <v>43981</v>
      </c>
      <c r="G469" t="s">
        <v>684</v>
      </c>
      <c r="H469" t="s">
        <v>697</v>
      </c>
      <c r="I469" t="s">
        <v>460</v>
      </c>
      <c r="J469" t="s">
        <v>669</v>
      </c>
      <c r="K469">
        <v>1250</v>
      </c>
      <c r="M469">
        <v>352</v>
      </c>
      <c r="P469">
        <v>21</v>
      </c>
      <c r="Q469">
        <f>SUM(Table2[[#This Row],[ BUYER G]:[BUYER S]])</f>
        <v>21</v>
      </c>
      <c r="R469">
        <v>0</v>
      </c>
      <c r="S469">
        <v>20.5</v>
      </c>
      <c r="T469">
        <f>SUM(Table2[[#This Row],[SALE G]:[SALE S]])</f>
        <v>20.5</v>
      </c>
      <c r="U469">
        <v>372</v>
      </c>
      <c r="V469">
        <v>0.65</v>
      </c>
    </row>
    <row r="470" spans="1:22" x14ac:dyDescent="0.25">
      <c r="A470">
        <v>469</v>
      </c>
      <c r="B470" t="s">
        <v>26</v>
      </c>
      <c r="C470" t="s">
        <v>665</v>
      </c>
      <c r="D470" t="s">
        <v>1</v>
      </c>
      <c r="E470" t="s">
        <v>338</v>
      </c>
      <c r="F470" s="138">
        <v>43981</v>
      </c>
      <c r="G470" t="s">
        <v>685</v>
      </c>
      <c r="H470" t="s">
        <v>668</v>
      </c>
      <c r="I470" t="s">
        <v>172</v>
      </c>
      <c r="J470" t="s">
        <v>671</v>
      </c>
      <c r="K470">
        <v>1000</v>
      </c>
      <c r="M470">
        <v>160</v>
      </c>
      <c r="O470">
        <v>0</v>
      </c>
      <c r="P470">
        <v>10</v>
      </c>
      <c r="Q470">
        <f>SUM(Table2[[#This Row],[ BUYER G]:[BUYER S]])</f>
        <v>10</v>
      </c>
      <c r="R470">
        <v>0</v>
      </c>
      <c r="S470">
        <v>6.25</v>
      </c>
      <c r="T470">
        <f>SUM(Table2[[#This Row],[SALE G]:[SALE S]])</f>
        <v>6.25</v>
      </c>
      <c r="U470">
        <v>463</v>
      </c>
      <c r="V470">
        <v>0.65</v>
      </c>
    </row>
    <row r="471" spans="1:22" x14ac:dyDescent="0.25">
      <c r="A471">
        <v>470</v>
      </c>
      <c r="B471" t="s">
        <v>26</v>
      </c>
      <c r="C471" t="s">
        <v>665</v>
      </c>
      <c r="D471" t="s">
        <v>1</v>
      </c>
      <c r="E471" t="s">
        <v>338</v>
      </c>
      <c r="F471" s="138">
        <v>43981</v>
      </c>
      <c r="G471" t="s">
        <v>685</v>
      </c>
      <c r="H471" t="s">
        <v>668</v>
      </c>
      <c r="I471" t="s">
        <v>173</v>
      </c>
      <c r="J471" t="s">
        <v>671</v>
      </c>
      <c r="K471">
        <v>1000</v>
      </c>
      <c r="M471">
        <v>240</v>
      </c>
      <c r="O471">
        <v>1</v>
      </c>
      <c r="P471">
        <v>19</v>
      </c>
      <c r="Q471">
        <f>SUM(Table2[[#This Row],[ BUYER G]:[BUYER S]])</f>
        <v>20</v>
      </c>
      <c r="R471">
        <v>1.25</v>
      </c>
      <c r="S471">
        <v>9.1666666666666661</v>
      </c>
      <c r="T471">
        <f>SUM(Table2[[#This Row],[SALE G]:[SALE S]])</f>
        <v>10.416666666666666</v>
      </c>
      <c r="U471">
        <v>377</v>
      </c>
      <c r="V471">
        <v>0.7</v>
      </c>
    </row>
    <row r="472" spans="1:22" x14ac:dyDescent="0.25">
      <c r="A472">
        <v>471</v>
      </c>
      <c r="B472" t="s">
        <v>26</v>
      </c>
      <c r="C472" t="s">
        <v>665</v>
      </c>
      <c r="D472" t="s">
        <v>1</v>
      </c>
      <c r="E472" t="s">
        <v>338</v>
      </c>
      <c r="F472" s="138">
        <v>43981</v>
      </c>
      <c r="G472" t="s">
        <v>685</v>
      </c>
      <c r="H472" t="s">
        <v>668</v>
      </c>
      <c r="I472" t="s">
        <v>174</v>
      </c>
      <c r="J472" t="s">
        <v>671</v>
      </c>
      <c r="K472">
        <v>1000</v>
      </c>
      <c r="M472">
        <v>416</v>
      </c>
      <c r="O472">
        <v>1</v>
      </c>
      <c r="P472">
        <v>26</v>
      </c>
      <c r="Q472">
        <f>SUM(Table2[[#This Row],[ BUYER G]:[BUYER S]])</f>
        <v>27</v>
      </c>
      <c r="R472">
        <v>0.75</v>
      </c>
      <c r="S472">
        <v>8.5</v>
      </c>
      <c r="T472">
        <f>SUM(Table2[[#This Row],[SALE G]:[SALE S]])</f>
        <v>9.25</v>
      </c>
      <c r="U472">
        <v>487</v>
      </c>
      <c r="V472">
        <v>0.75</v>
      </c>
    </row>
    <row r="473" spans="1:22" x14ac:dyDescent="0.25">
      <c r="A473">
        <v>472</v>
      </c>
      <c r="B473" t="s">
        <v>26</v>
      </c>
      <c r="C473" t="s">
        <v>665</v>
      </c>
      <c r="D473" t="s">
        <v>1</v>
      </c>
      <c r="E473" t="s">
        <v>338</v>
      </c>
      <c r="F473" s="138">
        <v>43981</v>
      </c>
      <c r="G473" t="s">
        <v>685</v>
      </c>
      <c r="H473" t="s">
        <v>668</v>
      </c>
      <c r="I473" t="s">
        <v>175</v>
      </c>
      <c r="J473" t="s">
        <v>671</v>
      </c>
      <c r="K473">
        <v>1000</v>
      </c>
      <c r="M473">
        <v>320</v>
      </c>
      <c r="O473">
        <v>2</v>
      </c>
      <c r="P473">
        <v>46</v>
      </c>
      <c r="Q473">
        <f>SUM(Table2[[#This Row],[ BUYER G]:[BUYER S]])</f>
        <v>48</v>
      </c>
      <c r="R473">
        <v>0.75</v>
      </c>
      <c r="S473">
        <v>43.333333333333336</v>
      </c>
      <c r="T473">
        <f>SUM(Table2[[#This Row],[SALE G]:[SALE S]])</f>
        <v>44.083333333333336</v>
      </c>
      <c r="U473">
        <v>728</v>
      </c>
      <c r="V473">
        <v>0.65</v>
      </c>
    </row>
    <row r="474" spans="1:22" x14ac:dyDescent="0.25">
      <c r="A474">
        <v>473</v>
      </c>
      <c r="B474" t="s">
        <v>26</v>
      </c>
      <c r="C474" t="s">
        <v>665</v>
      </c>
      <c r="D474" t="s">
        <v>1</v>
      </c>
      <c r="E474" t="s">
        <v>338</v>
      </c>
      <c r="F474" s="138">
        <v>43981</v>
      </c>
      <c r="G474" t="s">
        <v>685</v>
      </c>
      <c r="H474" t="s">
        <v>668</v>
      </c>
      <c r="I474" t="s">
        <v>176</v>
      </c>
      <c r="J474" t="s">
        <v>671</v>
      </c>
      <c r="K474">
        <v>1000</v>
      </c>
      <c r="M474">
        <v>288</v>
      </c>
      <c r="O474">
        <v>2</v>
      </c>
      <c r="P474">
        <v>36</v>
      </c>
      <c r="Q474">
        <f>SUM(Table2[[#This Row],[ BUYER G]:[BUYER S]])</f>
        <v>38</v>
      </c>
      <c r="R474">
        <v>1</v>
      </c>
      <c r="S474">
        <v>30.75</v>
      </c>
      <c r="T474">
        <f>SUM(Table2[[#This Row],[SALE G]:[SALE S]])</f>
        <v>31.75</v>
      </c>
      <c r="U474">
        <v>536</v>
      </c>
      <c r="V474">
        <v>0.65</v>
      </c>
    </row>
    <row r="475" spans="1:22" x14ac:dyDescent="0.25">
      <c r="A475">
        <v>474</v>
      </c>
      <c r="B475" t="s">
        <v>26</v>
      </c>
      <c r="C475" t="s">
        <v>665</v>
      </c>
      <c r="D475" t="s">
        <v>1</v>
      </c>
      <c r="E475" t="s">
        <v>338</v>
      </c>
      <c r="F475" s="138">
        <v>43981</v>
      </c>
      <c r="G475" t="s">
        <v>685</v>
      </c>
      <c r="H475" t="s">
        <v>668</v>
      </c>
      <c r="I475" t="s">
        <v>187</v>
      </c>
      <c r="J475" t="s">
        <v>671</v>
      </c>
      <c r="K475">
        <v>1000</v>
      </c>
      <c r="M475">
        <v>128</v>
      </c>
      <c r="O475">
        <v>0</v>
      </c>
      <c r="P475">
        <v>19</v>
      </c>
      <c r="Q475">
        <f>SUM(Table2[[#This Row],[ BUYER G]:[BUYER S]])</f>
        <v>19</v>
      </c>
      <c r="R475">
        <v>0</v>
      </c>
      <c r="S475">
        <v>7.333333333333333</v>
      </c>
      <c r="T475">
        <f>SUM(Table2[[#This Row],[SALE G]:[SALE S]])</f>
        <v>7.333333333333333</v>
      </c>
      <c r="U475">
        <v>135</v>
      </c>
      <c r="V475">
        <v>0.7</v>
      </c>
    </row>
    <row r="476" spans="1:22" x14ac:dyDescent="0.25">
      <c r="A476">
        <v>475</v>
      </c>
      <c r="B476" t="s">
        <v>26</v>
      </c>
      <c r="C476" t="s">
        <v>665</v>
      </c>
      <c r="D476" t="s">
        <v>1</v>
      </c>
      <c r="E476" t="s">
        <v>338</v>
      </c>
      <c r="F476" s="138">
        <v>43981</v>
      </c>
      <c r="G476" t="s">
        <v>685</v>
      </c>
      <c r="H476" t="s">
        <v>668</v>
      </c>
      <c r="I476" t="s">
        <v>177</v>
      </c>
      <c r="J476" t="s">
        <v>671</v>
      </c>
      <c r="K476">
        <v>1000</v>
      </c>
      <c r="M476">
        <v>144</v>
      </c>
      <c r="O476">
        <v>2</v>
      </c>
      <c r="P476">
        <v>47</v>
      </c>
      <c r="Q476">
        <f>SUM(Table2[[#This Row],[ BUYER G]:[BUYER S]])</f>
        <v>49</v>
      </c>
      <c r="R476">
        <v>1.5</v>
      </c>
      <c r="S476">
        <v>37.333333333333336</v>
      </c>
      <c r="T476">
        <f>SUM(Table2[[#This Row],[SALE G]:[SALE S]])</f>
        <v>38.833333333333336</v>
      </c>
      <c r="U476">
        <v>113</v>
      </c>
      <c r="V476">
        <v>0.65</v>
      </c>
    </row>
    <row r="477" spans="1:22" x14ac:dyDescent="0.25">
      <c r="A477">
        <v>476</v>
      </c>
      <c r="B477" t="s">
        <v>26</v>
      </c>
      <c r="C477" t="s">
        <v>665</v>
      </c>
      <c r="D477" t="s">
        <v>1</v>
      </c>
      <c r="E477" t="s">
        <v>338</v>
      </c>
      <c r="F477" s="138">
        <v>43981</v>
      </c>
      <c r="G477" t="s">
        <v>685</v>
      </c>
      <c r="H477" t="s">
        <v>668</v>
      </c>
      <c r="I477" t="s">
        <v>416</v>
      </c>
      <c r="J477" t="s">
        <v>671</v>
      </c>
      <c r="K477">
        <v>1000</v>
      </c>
      <c r="M477">
        <v>256</v>
      </c>
      <c r="O477">
        <v>2</v>
      </c>
      <c r="P477">
        <v>38</v>
      </c>
      <c r="Q477">
        <f>SUM(Table2[[#This Row],[ BUYER G]:[BUYER S]])</f>
        <v>40</v>
      </c>
      <c r="R477">
        <v>1.5</v>
      </c>
      <c r="S477">
        <v>26.375</v>
      </c>
      <c r="T477">
        <f>SUM(Table2[[#This Row],[SALE G]:[SALE S]])</f>
        <v>27.875</v>
      </c>
      <c r="U477">
        <v>222</v>
      </c>
      <c r="V477">
        <v>0.65</v>
      </c>
    </row>
    <row r="478" spans="1:22" x14ac:dyDescent="0.25">
      <c r="A478">
        <v>477</v>
      </c>
      <c r="B478" t="s">
        <v>26</v>
      </c>
      <c r="C478" t="s">
        <v>665</v>
      </c>
      <c r="D478" t="s">
        <v>1</v>
      </c>
      <c r="E478" t="s">
        <v>338</v>
      </c>
      <c r="F478" s="138">
        <v>43981</v>
      </c>
      <c r="G478" t="s">
        <v>685</v>
      </c>
      <c r="H478" t="s">
        <v>672</v>
      </c>
      <c r="I478" t="s">
        <v>407</v>
      </c>
      <c r="J478" t="s">
        <v>671</v>
      </c>
      <c r="K478">
        <v>1000</v>
      </c>
      <c r="M478">
        <v>320</v>
      </c>
      <c r="O478">
        <v>2</v>
      </c>
      <c r="P478">
        <v>14</v>
      </c>
      <c r="Q478">
        <f>SUM(Table2[[#This Row],[ BUYER G]:[BUYER S]])</f>
        <v>16</v>
      </c>
      <c r="R478">
        <v>1.3333333333333333</v>
      </c>
      <c r="S478">
        <v>12.833333333333332</v>
      </c>
      <c r="T478">
        <f>SUM(Table2[[#This Row],[SALE G]:[SALE S]])</f>
        <v>14.166666666666666</v>
      </c>
      <c r="U478">
        <v>148</v>
      </c>
      <c r="V478">
        <v>0.65</v>
      </c>
    </row>
    <row r="479" spans="1:22" x14ac:dyDescent="0.25">
      <c r="A479">
        <v>478</v>
      </c>
      <c r="B479" t="s">
        <v>26</v>
      </c>
      <c r="C479" t="s">
        <v>665</v>
      </c>
      <c r="D479" t="s">
        <v>1</v>
      </c>
      <c r="E479" t="s">
        <v>338</v>
      </c>
      <c r="F479" s="138">
        <v>43981</v>
      </c>
      <c r="G479" t="s">
        <v>685</v>
      </c>
      <c r="H479" t="s">
        <v>677</v>
      </c>
      <c r="I479" t="s">
        <v>405</v>
      </c>
      <c r="J479" t="s">
        <v>671</v>
      </c>
      <c r="K479">
        <v>1000</v>
      </c>
      <c r="M479">
        <v>208</v>
      </c>
      <c r="P479">
        <v>41</v>
      </c>
      <c r="Q479">
        <f>SUM(Table2[[#This Row],[ BUYER G]:[BUYER S]])</f>
        <v>41</v>
      </c>
      <c r="R479">
        <v>0</v>
      </c>
      <c r="S479">
        <v>32.666666666666671</v>
      </c>
      <c r="T479">
        <f>SUM(Table2[[#This Row],[SALE G]:[SALE S]])</f>
        <v>32.666666666666671</v>
      </c>
      <c r="U479">
        <v>270</v>
      </c>
      <c r="V479">
        <v>0.65</v>
      </c>
    </row>
    <row r="480" spans="1:22" x14ac:dyDescent="0.25">
      <c r="A480">
        <v>479</v>
      </c>
      <c r="B480" t="s">
        <v>26</v>
      </c>
      <c r="C480" t="s">
        <v>678</v>
      </c>
      <c r="D480" t="s">
        <v>1</v>
      </c>
      <c r="E480" t="s">
        <v>338</v>
      </c>
      <c r="F480" s="138">
        <v>43981</v>
      </c>
      <c r="G480" t="s">
        <v>670</v>
      </c>
      <c r="H480" t="s">
        <v>679</v>
      </c>
      <c r="I480" t="s">
        <v>382</v>
      </c>
      <c r="J480" t="s">
        <v>671</v>
      </c>
      <c r="K480">
        <v>1200</v>
      </c>
      <c r="M480">
        <v>336</v>
      </c>
      <c r="O480">
        <v>84</v>
      </c>
      <c r="P480">
        <v>21</v>
      </c>
      <c r="Q480">
        <f>SUM(Table2[[#This Row],[ BUYER G]:[BUYER S]])</f>
        <v>105</v>
      </c>
      <c r="R480">
        <v>52.166666666666664</v>
      </c>
      <c r="S480">
        <v>6.4166666666666661</v>
      </c>
      <c r="T480">
        <f>SUM(Table2[[#This Row],[SALE G]:[SALE S]])</f>
        <v>58.583333333333329</v>
      </c>
      <c r="U480">
        <v>646</v>
      </c>
      <c r="V480">
        <v>0.75</v>
      </c>
    </row>
    <row r="481" spans="1:22" x14ac:dyDescent="0.25">
      <c r="A481">
        <v>480</v>
      </c>
      <c r="B481" t="s">
        <v>26</v>
      </c>
      <c r="C481" t="s">
        <v>678</v>
      </c>
      <c r="D481" t="s">
        <v>1</v>
      </c>
      <c r="E481" t="s">
        <v>338</v>
      </c>
      <c r="F481" s="138">
        <v>43981</v>
      </c>
      <c r="G481" t="s">
        <v>670</v>
      </c>
      <c r="H481" t="s">
        <v>686</v>
      </c>
      <c r="I481" t="s">
        <v>233</v>
      </c>
      <c r="J481" t="s">
        <v>671</v>
      </c>
      <c r="K481">
        <v>1200</v>
      </c>
      <c r="M481">
        <v>336</v>
      </c>
      <c r="P481">
        <v>34</v>
      </c>
      <c r="Q481">
        <f>SUM(Table2[[#This Row],[ BUYER G]:[BUYER S]])</f>
        <v>34</v>
      </c>
      <c r="R481">
        <v>0</v>
      </c>
      <c r="S481">
        <v>18.75</v>
      </c>
      <c r="T481">
        <f>SUM(Table2[[#This Row],[SALE G]:[SALE S]])</f>
        <v>18.75</v>
      </c>
      <c r="U481">
        <v>557</v>
      </c>
      <c r="V481">
        <v>0.65</v>
      </c>
    </row>
    <row r="482" spans="1:22" x14ac:dyDescent="0.25">
      <c r="A482">
        <v>481</v>
      </c>
      <c r="B482" t="s">
        <v>26</v>
      </c>
      <c r="C482" t="s">
        <v>678</v>
      </c>
      <c r="D482" t="s">
        <v>1</v>
      </c>
      <c r="E482" t="s">
        <v>338</v>
      </c>
      <c r="F482" s="138">
        <v>43981</v>
      </c>
      <c r="G482" t="s">
        <v>684</v>
      </c>
      <c r="H482" t="s">
        <v>679</v>
      </c>
      <c r="I482" t="s">
        <v>455</v>
      </c>
      <c r="J482" t="s">
        <v>669</v>
      </c>
      <c r="K482">
        <v>1250</v>
      </c>
      <c r="M482">
        <v>288</v>
      </c>
      <c r="P482">
        <v>59</v>
      </c>
      <c r="Q482">
        <f>SUM(Table2[[#This Row],[ BUYER G]:[BUYER S]])</f>
        <v>59</v>
      </c>
      <c r="R482">
        <v>0</v>
      </c>
      <c r="S482">
        <v>37.333333333333336</v>
      </c>
      <c r="T482">
        <f>SUM(Table2[[#This Row],[SALE G]:[SALE S]])</f>
        <v>37.333333333333336</v>
      </c>
      <c r="U482">
        <v>354</v>
      </c>
      <c r="V482">
        <v>0.8</v>
      </c>
    </row>
    <row r="483" spans="1:22" x14ac:dyDescent="0.25">
      <c r="A483">
        <v>482</v>
      </c>
      <c r="B483" t="s">
        <v>26</v>
      </c>
      <c r="C483" t="s">
        <v>678</v>
      </c>
      <c r="D483" t="s">
        <v>1</v>
      </c>
      <c r="E483" t="s">
        <v>338</v>
      </c>
      <c r="F483" s="138">
        <v>43981</v>
      </c>
      <c r="G483" t="s">
        <v>684</v>
      </c>
      <c r="H483" t="s">
        <v>688</v>
      </c>
      <c r="I483" t="s">
        <v>457</v>
      </c>
      <c r="J483" t="s">
        <v>669</v>
      </c>
      <c r="K483">
        <v>1250</v>
      </c>
      <c r="M483">
        <v>288</v>
      </c>
      <c r="P483">
        <v>23</v>
      </c>
      <c r="Q483">
        <f>SUM(Table2[[#This Row],[ BUYER G]:[BUYER S]])</f>
        <v>23</v>
      </c>
      <c r="R483">
        <v>0</v>
      </c>
      <c r="S483">
        <v>12.25</v>
      </c>
      <c r="T483">
        <f>SUM(Table2[[#This Row],[SALE G]:[SALE S]])</f>
        <v>12.25</v>
      </c>
      <c r="U483">
        <v>320</v>
      </c>
      <c r="V483">
        <v>0.65</v>
      </c>
    </row>
    <row r="484" spans="1:22" x14ac:dyDescent="0.25">
      <c r="A484">
        <v>483</v>
      </c>
      <c r="B484" t="s">
        <v>26</v>
      </c>
      <c r="C484" t="s">
        <v>678</v>
      </c>
      <c r="D484" t="s">
        <v>1</v>
      </c>
      <c r="E484" t="s">
        <v>338</v>
      </c>
      <c r="F484" s="138">
        <v>43981</v>
      </c>
      <c r="G484" t="s">
        <v>684</v>
      </c>
      <c r="H484" t="s">
        <v>706</v>
      </c>
      <c r="I484" t="s">
        <v>456</v>
      </c>
      <c r="J484" t="s">
        <v>669</v>
      </c>
      <c r="K484">
        <v>1250</v>
      </c>
      <c r="M484">
        <v>304</v>
      </c>
      <c r="P484">
        <v>24</v>
      </c>
      <c r="Q484">
        <f>SUM(Table2[[#This Row],[ BUYER G]:[BUYER S]])</f>
        <v>24</v>
      </c>
      <c r="R484">
        <v>0</v>
      </c>
      <c r="S484">
        <v>15.333333333333334</v>
      </c>
      <c r="T484">
        <f>SUM(Table2[[#This Row],[SALE G]:[SALE S]])</f>
        <v>15.333333333333334</v>
      </c>
      <c r="U484">
        <v>414</v>
      </c>
      <c r="V484">
        <v>0.65</v>
      </c>
    </row>
    <row r="485" spans="1:22" x14ac:dyDescent="0.25">
      <c r="A485">
        <v>484</v>
      </c>
      <c r="B485" t="s">
        <v>26</v>
      </c>
      <c r="C485" t="s">
        <v>678</v>
      </c>
      <c r="D485" t="s">
        <v>1</v>
      </c>
      <c r="E485" t="s">
        <v>338</v>
      </c>
      <c r="F485" s="138">
        <v>43981</v>
      </c>
      <c r="G485" t="s">
        <v>684</v>
      </c>
      <c r="H485" t="s">
        <v>698</v>
      </c>
      <c r="I485" t="s">
        <v>458</v>
      </c>
      <c r="J485" t="s">
        <v>669</v>
      </c>
      <c r="K485">
        <v>1251</v>
      </c>
      <c r="M485">
        <v>320</v>
      </c>
      <c r="P485">
        <v>7</v>
      </c>
      <c r="Q485">
        <f>SUM(Table2[[#This Row],[ BUYER G]:[BUYER S]])</f>
        <v>7</v>
      </c>
      <c r="R485">
        <v>0</v>
      </c>
      <c r="S485">
        <v>2.875</v>
      </c>
      <c r="T485">
        <f>SUM(Table2[[#This Row],[SALE G]:[SALE S]])</f>
        <v>2.875</v>
      </c>
      <c r="U485">
        <v>345</v>
      </c>
      <c r="V485">
        <v>0.65</v>
      </c>
    </row>
    <row r="486" spans="1:22" x14ac:dyDescent="0.25">
      <c r="A486">
        <v>485</v>
      </c>
      <c r="B486" t="s">
        <v>26</v>
      </c>
      <c r="C486" t="s">
        <v>678</v>
      </c>
      <c r="D486" t="s">
        <v>1</v>
      </c>
      <c r="E486" t="s">
        <v>338</v>
      </c>
      <c r="F486" s="138">
        <v>43981</v>
      </c>
      <c r="G486" t="s">
        <v>685</v>
      </c>
      <c r="H486" t="s">
        <v>679</v>
      </c>
      <c r="I486" t="s">
        <v>444</v>
      </c>
      <c r="J486" t="s">
        <v>671</v>
      </c>
      <c r="K486">
        <v>1000</v>
      </c>
      <c r="M486">
        <v>320</v>
      </c>
      <c r="O486">
        <v>2</v>
      </c>
      <c r="P486">
        <v>72</v>
      </c>
      <c r="Q486">
        <f>SUM(Table2[[#This Row],[ BUYER G]:[BUYER S]])</f>
        <v>74</v>
      </c>
      <c r="R486">
        <v>1.3333333333333335</v>
      </c>
      <c r="S486">
        <v>49.583333333333336</v>
      </c>
      <c r="T486">
        <f>SUM(Table2[[#This Row],[SALE G]:[SALE S]])</f>
        <v>50.916666666666671</v>
      </c>
      <c r="U486">
        <v>545</v>
      </c>
      <c r="V486">
        <v>0.7</v>
      </c>
    </row>
    <row r="487" spans="1:22" x14ac:dyDescent="0.25">
      <c r="A487">
        <v>486</v>
      </c>
      <c r="B487" t="s">
        <v>26</v>
      </c>
      <c r="C487" t="s">
        <v>678</v>
      </c>
      <c r="D487" t="s">
        <v>1</v>
      </c>
      <c r="E487" t="s">
        <v>338</v>
      </c>
      <c r="F487" s="138">
        <v>43981</v>
      </c>
      <c r="G487" t="s">
        <v>685</v>
      </c>
      <c r="H487" t="s">
        <v>686</v>
      </c>
      <c r="I487" t="s">
        <v>234</v>
      </c>
      <c r="J487" t="s">
        <v>671</v>
      </c>
      <c r="K487">
        <v>1000</v>
      </c>
      <c r="M487">
        <v>272</v>
      </c>
      <c r="P487">
        <v>49</v>
      </c>
      <c r="Q487">
        <f>SUM(Table2[[#This Row],[ BUYER G]:[BUYER S]])</f>
        <v>49</v>
      </c>
      <c r="R487">
        <v>0</v>
      </c>
      <c r="S487">
        <v>29.833333333333332</v>
      </c>
      <c r="T487">
        <f>SUM(Table2[[#This Row],[SALE G]:[SALE S]])</f>
        <v>29.833333333333332</v>
      </c>
      <c r="U487">
        <v>360</v>
      </c>
      <c r="V487">
        <v>0.65</v>
      </c>
    </row>
    <row r="488" spans="1:22" x14ac:dyDescent="0.25">
      <c r="A488">
        <v>487</v>
      </c>
      <c r="B488" t="s">
        <v>26</v>
      </c>
      <c r="C488" t="s">
        <v>678</v>
      </c>
      <c r="D488" t="s">
        <v>1</v>
      </c>
      <c r="E488" t="s">
        <v>338</v>
      </c>
      <c r="F488" s="138">
        <v>43981</v>
      </c>
      <c r="G488" t="s">
        <v>685</v>
      </c>
      <c r="H488" t="s">
        <v>688</v>
      </c>
      <c r="I488" t="s">
        <v>414</v>
      </c>
      <c r="J488" t="s">
        <v>671</v>
      </c>
      <c r="K488">
        <v>1000</v>
      </c>
      <c r="M488">
        <v>224</v>
      </c>
      <c r="P488">
        <v>20</v>
      </c>
      <c r="Q488">
        <f>SUM(Table2[[#This Row],[ BUYER G]:[BUYER S]])</f>
        <v>20</v>
      </c>
      <c r="R488">
        <v>0</v>
      </c>
      <c r="S488">
        <v>10.083333333333334</v>
      </c>
      <c r="T488">
        <f>SUM(Table2[[#This Row],[SALE G]:[SALE S]])</f>
        <v>10.083333333333334</v>
      </c>
      <c r="U488">
        <v>226</v>
      </c>
      <c r="V488">
        <v>0.65</v>
      </c>
    </row>
    <row r="489" spans="1:22" x14ac:dyDescent="0.25">
      <c r="A489">
        <v>488</v>
      </c>
      <c r="B489" t="s">
        <v>26</v>
      </c>
      <c r="C489" t="s">
        <v>678</v>
      </c>
      <c r="D489" t="s">
        <v>1</v>
      </c>
      <c r="E489" t="s">
        <v>338</v>
      </c>
      <c r="F489" s="138">
        <v>43981</v>
      </c>
      <c r="G489" t="s">
        <v>685</v>
      </c>
      <c r="H489" t="s">
        <v>688</v>
      </c>
      <c r="I489" t="s">
        <v>412</v>
      </c>
      <c r="J489" t="s">
        <v>671</v>
      </c>
      <c r="K489">
        <v>1000</v>
      </c>
      <c r="M489">
        <v>224</v>
      </c>
      <c r="P489">
        <v>22</v>
      </c>
      <c r="Q489">
        <f>SUM(Table2[[#This Row],[ BUYER G]:[BUYER S]])</f>
        <v>22</v>
      </c>
      <c r="R489">
        <v>0</v>
      </c>
      <c r="S489">
        <v>12.375</v>
      </c>
      <c r="T489">
        <f>SUM(Table2[[#This Row],[SALE G]:[SALE S]])</f>
        <v>12.375</v>
      </c>
      <c r="U489">
        <v>240</v>
      </c>
      <c r="V489">
        <v>0.65</v>
      </c>
    </row>
    <row r="490" spans="1:22" x14ac:dyDescent="0.25">
      <c r="A490">
        <v>489</v>
      </c>
      <c r="B490" t="s">
        <v>26</v>
      </c>
      <c r="C490" t="s">
        <v>678</v>
      </c>
      <c r="D490" t="s">
        <v>1</v>
      </c>
      <c r="E490" t="s">
        <v>338</v>
      </c>
      <c r="F490" s="138">
        <v>43981</v>
      </c>
      <c r="G490" t="s">
        <v>685</v>
      </c>
      <c r="H490" t="s">
        <v>688</v>
      </c>
      <c r="I490" t="s">
        <v>418</v>
      </c>
      <c r="J490" t="s">
        <v>671</v>
      </c>
      <c r="K490">
        <v>1000</v>
      </c>
      <c r="M490">
        <v>224</v>
      </c>
      <c r="P490">
        <v>23</v>
      </c>
      <c r="Q490">
        <f>SUM(Table2[[#This Row],[ BUYER G]:[BUYER S]])</f>
        <v>23</v>
      </c>
      <c r="R490">
        <v>0</v>
      </c>
      <c r="S490">
        <v>12</v>
      </c>
      <c r="T490">
        <f>SUM(Table2[[#This Row],[SALE G]:[SALE S]])</f>
        <v>12</v>
      </c>
      <c r="U490">
        <v>249</v>
      </c>
      <c r="V490">
        <v>0.65</v>
      </c>
    </row>
    <row r="491" spans="1:22" x14ac:dyDescent="0.25">
      <c r="A491">
        <v>490</v>
      </c>
      <c r="B491" t="s">
        <v>26</v>
      </c>
      <c r="C491" t="s">
        <v>680</v>
      </c>
      <c r="D491" t="s">
        <v>1</v>
      </c>
      <c r="E491" t="s">
        <v>338</v>
      </c>
      <c r="F491" s="138">
        <v>43981</v>
      </c>
      <c r="G491" t="s">
        <v>666</v>
      </c>
      <c r="H491" t="s">
        <v>681</v>
      </c>
      <c r="I491" t="s">
        <v>428</v>
      </c>
      <c r="J491" t="s">
        <v>669</v>
      </c>
      <c r="K491">
        <v>2700</v>
      </c>
      <c r="M491">
        <v>676</v>
      </c>
      <c r="O491">
        <v>30</v>
      </c>
      <c r="P491">
        <v>86</v>
      </c>
      <c r="Q491">
        <f>SUM(Table2[[#This Row],[ BUYER G]:[BUYER S]])</f>
        <v>116</v>
      </c>
      <c r="R491">
        <v>29.928571428571427</v>
      </c>
      <c r="S491">
        <v>81</v>
      </c>
      <c r="T491">
        <f>SUM(Table2[[#This Row],[SALE G]:[SALE S]])</f>
        <v>110.92857142857143</v>
      </c>
      <c r="U491">
        <v>690</v>
      </c>
      <c r="V491">
        <v>0.7</v>
      </c>
    </row>
    <row r="492" spans="1:22" x14ac:dyDescent="0.25">
      <c r="A492">
        <v>491</v>
      </c>
      <c r="B492" t="s">
        <v>26</v>
      </c>
      <c r="C492" t="s">
        <v>680</v>
      </c>
      <c r="D492" t="s">
        <v>1</v>
      </c>
      <c r="E492" t="s">
        <v>338</v>
      </c>
      <c r="F492" s="138">
        <v>43981</v>
      </c>
      <c r="G492" t="s">
        <v>670</v>
      </c>
      <c r="H492" t="s">
        <v>681</v>
      </c>
      <c r="I492" t="s">
        <v>375</v>
      </c>
      <c r="J492" t="s">
        <v>671</v>
      </c>
      <c r="K492">
        <v>1200</v>
      </c>
      <c r="M492">
        <v>640</v>
      </c>
      <c r="O492">
        <v>17</v>
      </c>
      <c r="P492">
        <v>89</v>
      </c>
      <c r="Q492">
        <f>SUM(Table2[[#This Row],[ BUYER G]:[BUYER S]])</f>
        <v>106</v>
      </c>
      <c r="R492">
        <v>14.714285714285714</v>
      </c>
      <c r="S492">
        <v>81.714285714285708</v>
      </c>
      <c r="T492">
        <f>SUM(Table2[[#This Row],[SALE G]:[SALE S]])</f>
        <v>96.428571428571416</v>
      </c>
      <c r="U492">
        <v>653</v>
      </c>
      <c r="V492">
        <v>0.7</v>
      </c>
    </row>
    <row r="493" spans="1:22" x14ac:dyDescent="0.25">
      <c r="A493">
        <v>492</v>
      </c>
      <c r="B493" t="s">
        <v>26</v>
      </c>
      <c r="C493" t="s">
        <v>680</v>
      </c>
      <c r="D493" t="s">
        <v>1</v>
      </c>
      <c r="E493" t="s">
        <v>338</v>
      </c>
      <c r="F493" s="138">
        <v>43981</v>
      </c>
      <c r="G493" t="s">
        <v>670</v>
      </c>
      <c r="H493" t="s">
        <v>681</v>
      </c>
      <c r="I493" t="s">
        <v>376</v>
      </c>
      <c r="J493" t="s">
        <v>671</v>
      </c>
      <c r="K493">
        <v>1200</v>
      </c>
      <c r="M493">
        <v>324</v>
      </c>
      <c r="O493">
        <v>22</v>
      </c>
      <c r="P493">
        <v>70</v>
      </c>
      <c r="Q493">
        <f>SUM(Table2[[#This Row],[ BUYER G]:[BUYER S]])</f>
        <v>92</v>
      </c>
      <c r="R493">
        <v>20.714285714285715</v>
      </c>
      <c r="S493">
        <v>69.142857142857139</v>
      </c>
      <c r="T493">
        <f>SUM(Table2[[#This Row],[SALE G]:[SALE S]])</f>
        <v>89.857142857142861</v>
      </c>
      <c r="U493">
        <v>600</v>
      </c>
      <c r="V493">
        <v>0.7</v>
      </c>
    </row>
    <row r="494" spans="1:22" x14ac:dyDescent="0.25">
      <c r="A494">
        <v>493</v>
      </c>
      <c r="B494" t="s">
        <v>26</v>
      </c>
      <c r="C494" t="s">
        <v>680</v>
      </c>
      <c r="D494" t="s">
        <v>1</v>
      </c>
      <c r="E494" t="s">
        <v>338</v>
      </c>
      <c r="F494" s="138">
        <v>43981</v>
      </c>
      <c r="G494" t="s">
        <v>670</v>
      </c>
      <c r="H494" t="s">
        <v>681</v>
      </c>
      <c r="I494" t="s">
        <v>369</v>
      </c>
      <c r="J494" t="s">
        <v>671</v>
      </c>
      <c r="K494">
        <v>1200</v>
      </c>
      <c r="M494">
        <v>352</v>
      </c>
      <c r="O494">
        <v>16</v>
      </c>
      <c r="P494">
        <v>71</v>
      </c>
      <c r="Q494">
        <f>SUM(Table2[[#This Row],[ BUYER G]:[BUYER S]])</f>
        <v>87</v>
      </c>
      <c r="R494">
        <v>12.571428571428571</v>
      </c>
      <c r="S494">
        <v>59.214285714285715</v>
      </c>
      <c r="T494">
        <f>SUM(Table2[[#This Row],[SALE G]:[SALE S]])</f>
        <v>71.785714285714292</v>
      </c>
      <c r="U494">
        <v>443</v>
      </c>
      <c r="V494">
        <v>0.6</v>
      </c>
    </row>
    <row r="495" spans="1:22" x14ac:dyDescent="0.25">
      <c r="A495">
        <v>494</v>
      </c>
      <c r="B495" t="s">
        <v>26</v>
      </c>
      <c r="C495" t="s">
        <v>680</v>
      </c>
      <c r="D495" t="s">
        <v>1</v>
      </c>
      <c r="E495" t="s">
        <v>338</v>
      </c>
      <c r="F495" s="138">
        <v>43981</v>
      </c>
      <c r="G495" t="s">
        <v>670</v>
      </c>
      <c r="H495" t="s">
        <v>681</v>
      </c>
      <c r="I495" t="s">
        <v>373</v>
      </c>
      <c r="J495" t="s">
        <v>671</v>
      </c>
      <c r="K495">
        <v>1200</v>
      </c>
      <c r="M495">
        <v>284</v>
      </c>
      <c r="O495">
        <v>28</v>
      </c>
      <c r="P495">
        <v>40</v>
      </c>
      <c r="Q495">
        <f>SUM(Table2[[#This Row],[ BUYER G]:[BUYER S]])</f>
        <v>68</v>
      </c>
      <c r="R495">
        <v>19.553571428571427</v>
      </c>
      <c r="S495">
        <v>34.392857142857139</v>
      </c>
      <c r="T495">
        <f>SUM(Table2[[#This Row],[SALE G]:[SALE S]])</f>
        <v>53.946428571428569</v>
      </c>
      <c r="U495">
        <v>306</v>
      </c>
      <c r="V495">
        <v>0.6</v>
      </c>
    </row>
    <row r="496" spans="1:22" x14ac:dyDescent="0.25">
      <c r="A496">
        <v>495</v>
      </c>
      <c r="B496" t="s">
        <v>26</v>
      </c>
      <c r="C496" t="s">
        <v>680</v>
      </c>
      <c r="D496" t="s">
        <v>1</v>
      </c>
      <c r="E496" t="s">
        <v>338</v>
      </c>
      <c r="F496" s="138">
        <v>43981</v>
      </c>
      <c r="G496" t="s">
        <v>670</v>
      </c>
      <c r="H496" t="s">
        <v>681</v>
      </c>
      <c r="I496" t="s">
        <v>374</v>
      </c>
      <c r="J496" t="s">
        <v>671</v>
      </c>
      <c r="K496">
        <v>1200</v>
      </c>
      <c r="M496">
        <v>352</v>
      </c>
      <c r="O496">
        <v>28</v>
      </c>
      <c r="P496">
        <v>69</v>
      </c>
      <c r="Q496">
        <f>SUM(Table2[[#This Row],[ BUYER G]:[BUYER S]])</f>
        <v>97</v>
      </c>
      <c r="R496">
        <v>18.660714285714285</v>
      </c>
      <c r="S496">
        <v>63.267857142857146</v>
      </c>
      <c r="T496">
        <f>SUM(Table2[[#This Row],[SALE G]:[SALE S]])</f>
        <v>81.928571428571431</v>
      </c>
      <c r="U496">
        <v>318</v>
      </c>
      <c r="V496">
        <v>0.65</v>
      </c>
    </row>
    <row r="497" spans="1:22" x14ac:dyDescent="0.25">
      <c r="A497">
        <v>496</v>
      </c>
      <c r="B497" t="s">
        <v>26</v>
      </c>
      <c r="C497" t="s">
        <v>680</v>
      </c>
      <c r="D497" t="s">
        <v>1</v>
      </c>
      <c r="E497" t="s">
        <v>338</v>
      </c>
      <c r="F497" s="138">
        <v>43981</v>
      </c>
      <c r="G497" t="s">
        <v>670</v>
      </c>
      <c r="H497" t="s">
        <v>681</v>
      </c>
      <c r="I497" t="s">
        <v>384</v>
      </c>
      <c r="J497" t="s">
        <v>671</v>
      </c>
      <c r="K497">
        <v>1200</v>
      </c>
      <c r="M497">
        <v>112</v>
      </c>
      <c r="O497">
        <v>4</v>
      </c>
      <c r="P497">
        <v>14</v>
      </c>
      <c r="Q497">
        <f>SUM(Table2[[#This Row],[ BUYER G]:[BUYER S]])</f>
        <v>18</v>
      </c>
      <c r="R497">
        <v>1.4285714285714286</v>
      </c>
      <c r="S497">
        <v>34</v>
      </c>
      <c r="T497">
        <f>SUM(Table2[[#This Row],[SALE G]:[SALE S]])</f>
        <v>35.428571428571431</v>
      </c>
      <c r="U497">
        <v>179</v>
      </c>
      <c r="V497">
        <v>0.6</v>
      </c>
    </row>
    <row r="498" spans="1:22" x14ac:dyDescent="0.25">
      <c r="A498">
        <v>497</v>
      </c>
      <c r="B498" t="s">
        <v>26</v>
      </c>
      <c r="C498" t="s">
        <v>680</v>
      </c>
      <c r="D498" t="s">
        <v>1</v>
      </c>
      <c r="E498" t="s">
        <v>338</v>
      </c>
      <c r="F498" s="138">
        <v>43981</v>
      </c>
      <c r="G498" t="s">
        <v>670</v>
      </c>
      <c r="H498" t="s">
        <v>681</v>
      </c>
      <c r="I498" t="s">
        <v>386</v>
      </c>
      <c r="J498" t="s">
        <v>671</v>
      </c>
      <c r="K498">
        <v>1200</v>
      </c>
      <c r="M498">
        <v>208</v>
      </c>
      <c r="O498">
        <v>3</v>
      </c>
      <c r="P498">
        <v>23</v>
      </c>
      <c r="Q498">
        <f>SUM(Table2[[#This Row],[ BUYER G]:[BUYER S]])</f>
        <v>26</v>
      </c>
      <c r="R498">
        <v>1</v>
      </c>
      <c r="S498">
        <v>28.928571428571427</v>
      </c>
      <c r="T498">
        <f>SUM(Table2[[#This Row],[SALE G]:[SALE S]])</f>
        <v>29.928571428571427</v>
      </c>
      <c r="U498">
        <v>210</v>
      </c>
      <c r="V498">
        <v>0.6</v>
      </c>
    </row>
    <row r="499" spans="1:22" x14ac:dyDescent="0.25">
      <c r="A499">
        <v>498</v>
      </c>
      <c r="B499" t="s">
        <v>26</v>
      </c>
      <c r="C499" t="s">
        <v>680</v>
      </c>
      <c r="D499" t="s">
        <v>1</v>
      </c>
      <c r="E499" t="s">
        <v>338</v>
      </c>
      <c r="F499" s="138">
        <v>43981</v>
      </c>
      <c r="G499" t="s">
        <v>684</v>
      </c>
      <c r="H499" t="s">
        <v>681</v>
      </c>
      <c r="I499" t="s">
        <v>403</v>
      </c>
      <c r="J499" t="s">
        <v>669</v>
      </c>
      <c r="K499">
        <v>1250</v>
      </c>
      <c r="M499">
        <v>450</v>
      </c>
      <c r="O499">
        <v>7</v>
      </c>
      <c r="P499">
        <v>82</v>
      </c>
      <c r="Q499">
        <f>SUM(Table2[[#This Row],[ BUYER G]:[BUYER S]])</f>
        <v>89</v>
      </c>
      <c r="R499">
        <v>5.3571428571428568</v>
      </c>
      <c r="S499">
        <v>61.535714285714285</v>
      </c>
      <c r="T499">
        <f>SUM(Table2[[#This Row],[SALE G]:[SALE S]])</f>
        <v>66.892857142857139</v>
      </c>
      <c r="U499">
        <v>447</v>
      </c>
      <c r="V499">
        <v>0.65</v>
      </c>
    </row>
    <row r="500" spans="1:22" x14ac:dyDescent="0.25">
      <c r="A500">
        <v>499</v>
      </c>
      <c r="B500" t="s">
        <v>26</v>
      </c>
      <c r="C500" t="s">
        <v>680</v>
      </c>
      <c r="D500" t="s">
        <v>1</v>
      </c>
      <c r="E500" t="s">
        <v>338</v>
      </c>
      <c r="F500" s="138">
        <v>43981</v>
      </c>
      <c r="G500" t="s">
        <v>684</v>
      </c>
      <c r="H500" t="s">
        <v>681</v>
      </c>
      <c r="I500" t="s">
        <v>398</v>
      </c>
      <c r="J500" t="s">
        <v>669</v>
      </c>
      <c r="K500">
        <v>1250</v>
      </c>
      <c r="M500">
        <v>352</v>
      </c>
      <c r="O500">
        <v>2</v>
      </c>
      <c r="P500">
        <v>43</v>
      </c>
      <c r="Q500">
        <f>SUM(Table2[[#This Row],[ BUYER G]:[BUYER S]])</f>
        <v>45</v>
      </c>
      <c r="R500">
        <v>2.1428571428571428</v>
      </c>
      <c r="S500">
        <v>29.357142857142858</v>
      </c>
      <c r="T500">
        <f>SUM(Table2[[#This Row],[SALE G]:[SALE S]])</f>
        <v>31.5</v>
      </c>
      <c r="U500">
        <v>380</v>
      </c>
      <c r="V500">
        <v>0.6</v>
      </c>
    </row>
    <row r="501" spans="1:22" x14ac:dyDescent="0.25">
      <c r="A501">
        <v>500</v>
      </c>
      <c r="B501" t="s">
        <v>26</v>
      </c>
      <c r="C501" t="s">
        <v>680</v>
      </c>
      <c r="D501" t="s">
        <v>1</v>
      </c>
      <c r="E501" t="s">
        <v>338</v>
      </c>
      <c r="F501" s="138">
        <v>43981</v>
      </c>
      <c r="G501" t="s">
        <v>684</v>
      </c>
      <c r="H501" t="s">
        <v>681</v>
      </c>
      <c r="I501" t="s">
        <v>399</v>
      </c>
      <c r="J501" t="s">
        <v>669</v>
      </c>
      <c r="K501">
        <v>1250</v>
      </c>
      <c r="M501">
        <v>176</v>
      </c>
      <c r="O501">
        <v>4</v>
      </c>
      <c r="P501">
        <v>37</v>
      </c>
      <c r="Q501">
        <f>SUM(Table2[[#This Row],[ BUYER G]:[BUYER S]])</f>
        <v>41</v>
      </c>
      <c r="R501">
        <v>2.5357142857142856</v>
      </c>
      <c r="S501">
        <v>38.5</v>
      </c>
      <c r="T501">
        <f>SUM(Table2[[#This Row],[SALE G]:[SALE S]])</f>
        <v>41.035714285714285</v>
      </c>
      <c r="U501">
        <v>196</v>
      </c>
      <c r="V501">
        <v>0.6</v>
      </c>
    </row>
    <row r="502" spans="1:22" x14ac:dyDescent="0.25">
      <c r="A502">
        <v>501</v>
      </c>
      <c r="B502" t="s">
        <v>26</v>
      </c>
      <c r="C502" t="s">
        <v>680</v>
      </c>
      <c r="D502" t="s">
        <v>1</v>
      </c>
      <c r="E502" t="s">
        <v>338</v>
      </c>
      <c r="F502" s="138">
        <v>43981</v>
      </c>
      <c r="G502" t="s">
        <v>684</v>
      </c>
      <c r="H502" t="s">
        <v>681</v>
      </c>
      <c r="I502" t="s">
        <v>461</v>
      </c>
      <c r="J502" t="s">
        <v>669</v>
      </c>
      <c r="K502">
        <v>1250</v>
      </c>
      <c r="M502">
        <v>176</v>
      </c>
      <c r="O502">
        <v>15</v>
      </c>
      <c r="P502">
        <v>32</v>
      </c>
      <c r="Q502">
        <f>SUM(Table2[[#This Row],[ BUYER G]:[BUYER S]])</f>
        <v>47</v>
      </c>
      <c r="R502">
        <v>16.392857142857142</v>
      </c>
      <c r="S502">
        <v>35.571428571428569</v>
      </c>
      <c r="T502">
        <f>SUM(Table2[[#This Row],[SALE G]:[SALE S]])</f>
        <v>51.964285714285708</v>
      </c>
      <c r="U502">
        <v>213</v>
      </c>
      <c r="V502">
        <v>0.6</v>
      </c>
    </row>
    <row r="503" spans="1:22" x14ac:dyDescent="0.25">
      <c r="A503">
        <v>502</v>
      </c>
      <c r="B503" t="s">
        <v>26</v>
      </c>
      <c r="C503" t="s">
        <v>680</v>
      </c>
      <c r="D503" t="s">
        <v>1</v>
      </c>
      <c r="E503" t="s">
        <v>338</v>
      </c>
      <c r="F503" s="138">
        <v>43981</v>
      </c>
      <c r="G503" t="s">
        <v>685</v>
      </c>
      <c r="H503" t="s">
        <v>681</v>
      </c>
      <c r="I503" t="s">
        <v>258</v>
      </c>
      <c r="J503" t="s">
        <v>671</v>
      </c>
      <c r="K503">
        <v>1000</v>
      </c>
      <c r="M503">
        <v>160</v>
      </c>
      <c r="P503">
        <v>30</v>
      </c>
      <c r="Q503">
        <f>SUM(Table2[[#This Row],[ BUYER G]:[BUYER S]])</f>
        <v>30</v>
      </c>
      <c r="R503">
        <v>0</v>
      </c>
      <c r="S503">
        <v>26.571428571428573</v>
      </c>
      <c r="T503">
        <f>SUM(Table2[[#This Row],[SALE G]:[SALE S]])</f>
        <v>26.571428571428573</v>
      </c>
      <c r="U503">
        <v>195</v>
      </c>
      <c r="V503">
        <v>0.6</v>
      </c>
    </row>
    <row r="504" spans="1:22" x14ac:dyDescent="0.25">
      <c r="A504">
        <v>503</v>
      </c>
      <c r="B504" t="s">
        <v>26</v>
      </c>
      <c r="C504" t="s">
        <v>680</v>
      </c>
      <c r="D504" t="s">
        <v>1</v>
      </c>
      <c r="E504" t="s">
        <v>338</v>
      </c>
      <c r="F504" s="138">
        <v>43981</v>
      </c>
      <c r="G504" t="s">
        <v>685</v>
      </c>
      <c r="H504" t="s">
        <v>681</v>
      </c>
      <c r="I504" t="s">
        <v>261</v>
      </c>
      <c r="J504" t="s">
        <v>671</v>
      </c>
      <c r="K504">
        <v>1000</v>
      </c>
      <c r="M504">
        <v>190</v>
      </c>
      <c r="P504">
        <v>28</v>
      </c>
      <c r="Q504">
        <f>SUM(Table2[[#This Row],[ BUYER G]:[BUYER S]])</f>
        <v>28</v>
      </c>
      <c r="R504">
        <v>0</v>
      </c>
      <c r="S504">
        <v>30.571428571428573</v>
      </c>
      <c r="T504">
        <f>SUM(Table2[[#This Row],[SALE G]:[SALE S]])</f>
        <v>30.571428571428573</v>
      </c>
      <c r="U504">
        <v>220</v>
      </c>
      <c r="V504">
        <v>0.6</v>
      </c>
    </row>
    <row r="505" spans="1:22" x14ac:dyDescent="0.25">
      <c r="A505">
        <v>504</v>
      </c>
      <c r="B505" t="s">
        <v>26</v>
      </c>
      <c r="C505" t="s">
        <v>680</v>
      </c>
      <c r="D505" t="s">
        <v>1</v>
      </c>
      <c r="E505" t="s">
        <v>338</v>
      </c>
      <c r="F505" s="138">
        <v>43981</v>
      </c>
      <c r="G505" t="s">
        <v>685</v>
      </c>
      <c r="H505" t="s">
        <v>681</v>
      </c>
      <c r="I505" t="s">
        <v>264</v>
      </c>
      <c r="J505" t="s">
        <v>671</v>
      </c>
      <c r="K505">
        <v>1000</v>
      </c>
      <c r="M505">
        <v>160</v>
      </c>
      <c r="O505">
        <v>3</v>
      </c>
      <c r="P505">
        <v>32</v>
      </c>
      <c r="Q505">
        <f>SUM(Table2[[#This Row],[ BUYER G]:[BUYER S]])</f>
        <v>35</v>
      </c>
      <c r="R505">
        <v>1.9642857142857142</v>
      </c>
      <c r="S505">
        <v>37.285714285714285</v>
      </c>
      <c r="T505">
        <f>SUM(Table2[[#This Row],[SALE G]:[SALE S]])</f>
        <v>39.25</v>
      </c>
      <c r="U505">
        <v>201</v>
      </c>
      <c r="V505">
        <v>0.6</v>
      </c>
    </row>
    <row r="506" spans="1:22" x14ac:dyDescent="0.25">
      <c r="A506">
        <v>505</v>
      </c>
      <c r="B506" t="s">
        <v>26</v>
      </c>
      <c r="C506" t="s">
        <v>680</v>
      </c>
      <c r="D506" t="s">
        <v>1</v>
      </c>
      <c r="E506" t="s">
        <v>338</v>
      </c>
      <c r="F506" s="138">
        <v>43981</v>
      </c>
      <c r="G506" t="s">
        <v>685</v>
      </c>
      <c r="H506" t="s">
        <v>681</v>
      </c>
      <c r="I506" t="s">
        <v>445</v>
      </c>
      <c r="J506" t="s">
        <v>671</v>
      </c>
      <c r="K506">
        <v>1000</v>
      </c>
      <c r="M506">
        <v>250</v>
      </c>
      <c r="O506">
        <v>25</v>
      </c>
      <c r="P506">
        <v>75</v>
      </c>
      <c r="Q506">
        <f>SUM(Table2[[#This Row],[ BUYER G]:[BUYER S]])</f>
        <v>100</v>
      </c>
      <c r="R506">
        <v>13.142857142857142</v>
      </c>
      <c r="S506">
        <v>44.142857142857146</v>
      </c>
      <c r="T506">
        <f>SUM(Table2[[#This Row],[SALE G]:[SALE S]])</f>
        <v>57.285714285714292</v>
      </c>
      <c r="U506">
        <v>273</v>
      </c>
      <c r="V506">
        <v>0.6</v>
      </c>
    </row>
    <row r="507" spans="1:22" x14ac:dyDescent="0.25">
      <c r="A507">
        <v>506</v>
      </c>
      <c r="B507" t="s">
        <v>26</v>
      </c>
      <c r="C507" t="s">
        <v>680</v>
      </c>
      <c r="D507" t="s">
        <v>1</v>
      </c>
      <c r="E507" t="s">
        <v>338</v>
      </c>
      <c r="F507" s="138">
        <v>43981</v>
      </c>
      <c r="G507" t="s">
        <v>685</v>
      </c>
      <c r="H507" t="s">
        <v>681</v>
      </c>
      <c r="I507" t="s">
        <v>259</v>
      </c>
      <c r="J507" t="s">
        <v>671</v>
      </c>
      <c r="K507">
        <v>1000</v>
      </c>
      <c r="M507">
        <v>160</v>
      </c>
      <c r="P507">
        <v>30</v>
      </c>
      <c r="Q507">
        <f>SUM(Table2[[#This Row],[ BUYER G]:[BUYER S]])</f>
        <v>30</v>
      </c>
      <c r="R507">
        <v>0</v>
      </c>
      <c r="S507">
        <v>24.392857142857142</v>
      </c>
      <c r="T507">
        <f>SUM(Table2[[#This Row],[SALE G]:[SALE S]])</f>
        <v>24.392857142857142</v>
      </c>
      <c r="U507">
        <v>191</v>
      </c>
      <c r="V507">
        <v>0.6</v>
      </c>
    </row>
    <row r="508" spans="1:22" x14ac:dyDescent="0.25">
      <c r="A508">
        <v>507</v>
      </c>
      <c r="B508" t="s">
        <v>26</v>
      </c>
      <c r="C508" t="s">
        <v>680</v>
      </c>
      <c r="D508" t="s">
        <v>1</v>
      </c>
      <c r="E508" t="s">
        <v>338</v>
      </c>
      <c r="F508" s="138">
        <v>43981</v>
      </c>
      <c r="G508" t="s">
        <v>685</v>
      </c>
      <c r="H508" t="s">
        <v>681</v>
      </c>
      <c r="I508" t="s">
        <v>260</v>
      </c>
      <c r="J508" t="s">
        <v>671</v>
      </c>
      <c r="K508">
        <v>1000</v>
      </c>
      <c r="M508">
        <v>210</v>
      </c>
      <c r="O508">
        <v>2</v>
      </c>
      <c r="P508">
        <v>18</v>
      </c>
      <c r="Q508">
        <f>SUM(Table2[[#This Row],[ BUYER G]:[BUYER S]])</f>
        <v>20</v>
      </c>
      <c r="R508">
        <v>2</v>
      </c>
      <c r="S508">
        <v>20.642857142857142</v>
      </c>
      <c r="T508">
        <f>SUM(Table2[[#This Row],[SALE G]:[SALE S]])</f>
        <v>22.642857142857142</v>
      </c>
      <c r="U508">
        <v>226</v>
      </c>
      <c r="V508">
        <v>0.6</v>
      </c>
    </row>
    <row r="509" spans="1:22" x14ac:dyDescent="0.25">
      <c r="A509">
        <v>508</v>
      </c>
      <c r="B509" t="s">
        <v>26</v>
      </c>
      <c r="C509" t="s">
        <v>680</v>
      </c>
      <c r="D509" t="s">
        <v>1</v>
      </c>
      <c r="E509" t="s">
        <v>338</v>
      </c>
      <c r="F509" s="138">
        <v>43981</v>
      </c>
      <c r="G509" t="s">
        <v>685</v>
      </c>
      <c r="H509" t="s">
        <v>681</v>
      </c>
      <c r="I509" t="s">
        <v>446</v>
      </c>
      <c r="J509" t="s">
        <v>671</v>
      </c>
      <c r="K509">
        <v>1000</v>
      </c>
      <c r="M509">
        <v>128</v>
      </c>
      <c r="P509">
        <v>32</v>
      </c>
      <c r="Q509">
        <f>SUM(Table2[[#This Row],[ BUYER G]:[BUYER S]])</f>
        <v>32</v>
      </c>
      <c r="R509">
        <v>0</v>
      </c>
      <c r="S509">
        <v>28.285714285714285</v>
      </c>
      <c r="T509">
        <f>SUM(Table2[[#This Row],[SALE G]:[SALE S]])</f>
        <v>28.285714285714285</v>
      </c>
      <c r="U509">
        <v>161</v>
      </c>
      <c r="V509">
        <v>0.6</v>
      </c>
    </row>
    <row r="510" spans="1:22" x14ac:dyDescent="0.25">
      <c r="A510">
        <v>509</v>
      </c>
      <c r="B510" t="s">
        <v>26</v>
      </c>
      <c r="C510" t="s">
        <v>680</v>
      </c>
      <c r="D510" t="s">
        <v>1</v>
      </c>
      <c r="E510" t="s">
        <v>338</v>
      </c>
      <c r="F510" s="138">
        <v>43981</v>
      </c>
      <c r="G510" t="s">
        <v>685</v>
      </c>
      <c r="H510" t="s">
        <v>681</v>
      </c>
      <c r="I510" t="s">
        <v>413</v>
      </c>
      <c r="J510" t="s">
        <v>671</v>
      </c>
      <c r="K510">
        <v>1000</v>
      </c>
      <c r="M510">
        <v>256</v>
      </c>
      <c r="P510">
        <v>72</v>
      </c>
      <c r="Q510">
        <f>SUM(Table2[[#This Row],[ BUYER G]:[BUYER S]])</f>
        <v>72</v>
      </c>
      <c r="R510">
        <v>0</v>
      </c>
      <c r="S510">
        <v>65.571428571428569</v>
      </c>
      <c r="T510">
        <f>SUM(Table2[[#This Row],[SALE G]:[SALE S]])</f>
        <v>65.571428571428569</v>
      </c>
      <c r="U510">
        <v>324</v>
      </c>
      <c r="V510">
        <v>0.65</v>
      </c>
    </row>
    <row r="511" spans="1:22" x14ac:dyDescent="0.25">
      <c r="A511">
        <v>510</v>
      </c>
      <c r="B511" t="s">
        <v>26</v>
      </c>
      <c r="C511" t="s">
        <v>680</v>
      </c>
      <c r="D511" t="s">
        <v>1</v>
      </c>
      <c r="E511" t="s">
        <v>338</v>
      </c>
      <c r="F511" s="138">
        <v>43981</v>
      </c>
      <c r="G511" t="s">
        <v>685</v>
      </c>
      <c r="H511" t="s">
        <v>681</v>
      </c>
      <c r="I511" t="s">
        <v>404</v>
      </c>
      <c r="J511" t="s">
        <v>671</v>
      </c>
      <c r="K511">
        <v>1000</v>
      </c>
      <c r="M511">
        <v>272</v>
      </c>
      <c r="P511">
        <v>61</v>
      </c>
      <c r="Q511">
        <f>SUM(Table2[[#This Row],[ BUYER G]:[BUYER S]])</f>
        <v>61</v>
      </c>
      <c r="R511">
        <v>0</v>
      </c>
      <c r="S511">
        <v>61.178571428571431</v>
      </c>
      <c r="T511">
        <f>SUM(Table2[[#This Row],[SALE G]:[SALE S]])</f>
        <v>61.178571428571431</v>
      </c>
      <c r="U511">
        <v>356</v>
      </c>
      <c r="V511">
        <v>0.65</v>
      </c>
    </row>
    <row r="512" spans="1:22" x14ac:dyDescent="0.25">
      <c r="A512">
        <v>511</v>
      </c>
      <c r="B512" t="s">
        <v>26</v>
      </c>
      <c r="C512" t="s">
        <v>680</v>
      </c>
      <c r="D512" t="s">
        <v>1</v>
      </c>
      <c r="E512" t="s">
        <v>338</v>
      </c>
      <c r="F512" s="138">
        <v>43981</v>
      </c>
      <c r="G512" t="s">
        <v>685</v>
      </c>
      <c r="H512" t="s">
        <v>681</v>
      </c>
      <c r="I512" t="s">
        <v>252</v>
      </c>
      <c r="J512" t="s">
        <v>671</v>
      </c>
      <c r="K512">
        <v>1000</v>
      </c>
      <c r="M512">
        <v>210</v>
      </c>
      <c r="P512">
        <v>70</v>
      </c>
      <c r="Q512">
        <f>SUM(Table2[[#This Row],[ BUYER G]:[BUYER S]])</f>
        <v>70</v>
      </c>
      <c r="R512">
        <v>0</v>
      </c>
      <c r="S512">
        <v>63.142857142857146</v>
      </c>
      <c r="T512">
        <f>SUM(Table2[[#This Row],[SALE G]:[SALE S]])</f>
        <v>63.142857142857146</v>
      </c>
      <c r="U512">
        <v>295</v>
      </c>
      <c r="V512">
        <v>0.65</v>
      </c>
    </row>
    <row r="513" spans="1:22" x14ac:dyDescent="0.25">
      <c r="A513">
        <v>512</v>
      </c>
      <c r="B513" t="s">
        <v>26</v>
      </c>
      <c r="C513" t="s">
        <v>680</v>
      </c>
      <c r="D513" t="s">
        <v>1</v>
      </c>
      <c r="E513" t="s">
        <v>338</v>
      </c>
      <c r="F513" s="138">
        <v>43981</v>
      </c>
      <c r="G513" t="s">
        <v>685</v>
      </c>
      <c r="H513" t="s">
        <v>681</v>
      </c>
      <c r="I513" t="s">
        <v>251</v>
      </c>
      <c r="J513" t="s">
        <v>671</v>
      </c>
      <c r="K513">
        <v>1000</v>
      </c>
      <c r="M513">
        <v>452</v>
      </c>
      <c r="P513">
        <v>83</v>
      </c>
      <c r="Q513">
        <f>SUM(Table2[[#This Row],[ BUYER G]:[BUYER S]])</f>
        <v>83</v>
      </c>
      <c r="R513">
        <v>0</v>
      </c>
      <c r="S513">
        <v>61.928571428571431</v>
      </c>
      <c r="T513">
        <f>SUM(Table2[[#This Row],[SALE G]:[SALE S]])</f>
        <v>61.928571428571431</v>
      </c>
      <c r="U513">
        <v>575</v>
      </c>
      <c r="V513">
        <v>0.7</v>
      </c>
    </row>
    <row r="514" spans="1:22" x14ac:dyDescent="0.25">
      <c r="A514">
        <v>513</v>
      </c>
      <c r="B514" t="s">
        <v>26</v>
      </c>
      <c r="C514" t="s">
        <v>680</v>
      </c>
      <c r="D514" t="s">
        <v>1</v>
      </c>
      <c r="E514" t="s">
        <v>338</v>
      </c>
      <c r="F514" s="138">
        <v>43981</v>
      </c>
      <c r="G514" t="s">
        <v>685</v>
      </c>
      <c r="H514" t="s">
        <v>681</v>
      </c>
      <c r="I514" t="s">
        <v>417</v>
      </c>
      <c r="J514" t="s">
        <v>671</v>
      </c>
      <c r="K514">
        <v>1000</v>
      </c>
      <c r="M514">
        <v>420</v>
      </c>
      <c r="O514">
        <v>8</v>
      </c>
      <c r="P514">
        <v>102</v>
      </c>
      <c r="Q514">
        <f>SUM(Table2[[#This Row],[ BUYER G]:[BUYER S]])</f>
        <v>110</v>
      </c>
      <c r="R514">
        <v>6.1785714285714288</v>
      </c>
      <c r="S514">
        <v>98.928571428571431</v>
      </c>
      <c r="T514">
        <f>SUM(Table2[[#This Row],[SALE G]:[SALE S]])</f>
        <v>105.10714285714286</v>
      </c>
      <c r="U514">
        <v>548</v>
      </c>
      <c r="V514">
        <v>0.7</v>
      </c>
    </row>
    <row r="515" spans="1:22" x14ac:dyDescent="0.25">
      <c r="A515">
        <v>514</v>
      </c>
      <c r="B515" t="s">
        <v>26</v>
      </c>
      <c r="C515" t="s">
        <v>680</v>
      </c>
      <c r="D515" t="s">
        <v>1</v>
      </c>
      <c r="E515" t="s">
        <v>338</v>
      </c>
      <c r="F515" s="138">
        <v>43981</v>
      </c>
      <c r="G515" t="s">
        <v>685</v>
      </c>
      <c r="H515" t="s">
        <v>681</v>
      </c>
      <c r="I515" t="s">
        <v>254</v>
      </c>
      <c r="J515" t="s">
        <v>671</v>
      </c>
      <c r="K515">
        <v>1000</v>
      </c>
      <c r="M515">
        <v>260</v>
      </c>
      <c r="O515">
        <v>10</v>
      </c>
      <c r="P515">
        <v>44</v>
      </c>
      <c r="Q515">
        <f>SUM(Table2[[#This Row],[ BUYER G]:[BUYER S]])</f>
        <v>54</v>
      </c>
      <c r="R515">
        <v>4.8571428571428577</v>
      </c>
      <c r="S515">
        <v>38.071428571428569</v>
      </c>
      <c r="T515">
        <f>SUM(Table2[[#This Row],[SALE G]:[SALE S]])</f>
        <v>42.928571428571431</v>
      </c>
      <c r="U515">
        <v>327</v>
      </c>
      <c r="V515">
        <v>0.6</v>
      </c>
    </row>
    <row r="516" spans="1:22" x14ac:dyDescent="0.25">
      <c r="A516">
        <v>515</v>
      </c>
      <c r="B516" t="s">
        <v>26</v>
      </c>
      <c r="C516" t="s">
        <v>680</v>
      </c>
      <c r="D516" t="s">
        <v>1</v>
      </c>
      <c r="E516" t="s">
        <v>338</v>
      </c>
      <c r="F516" s="138">
        <v>43981</v>
      </c>
      <c r="G516" t="s">
        <v>685</v>
      </c>
      <c r="H516" t="s">
        <v>681</v>
      </c>
      <c r="I516" t="s">
        <v>255</v>
      </c>
      <c r="J516" t="s">
        <v>671</v>
      </c>
      <c r="K516">
        <v>1000</v>
      </c>
      <c r="M516">
        <v>231</v>
      </c>
      <c r="O516">
        <v>1</v>
      </c>
      <c r="P516">
        <v>42</v>
      </c>
      <c r="Q516">
        <f>SUM(Table2[[#This Row],[ BUYER G]:[BUYER S]])</f>
        <v>43</v>
      </c>
      <c r="R516">
        <v>0.7142857142857143</v>
      </c>
      <c r="S516">
        <v>30</v>
      </c>
      <c r="T516">
        <f>SUM(Table2[[#This Row],[SALE G]:[SALE S]])</f>
        <v>30.714285714285715</v>
      </c>
      <c r="U516">
        <v>259</v>
      </c>
      <c r="V516">
        <v>0.6</v>
      </c>
    </row>
    <row r="517" spans="1:22" x14ac:dyDescent="0.25">
      <c r="A517">
        <v>516</v>
      </c>
      <c r="B517" t="s">
        <v>26</v>
      </c>
      <c r="C517" t="s">
        <v>680</v>
      </c>
      <c r="D517" t="s">
        <v>1</v>
      </c>
      <c r="E517" t="s">
        <v>338</v>
      </c>
      <c r="F517" s="138">
        <v>43981</v>
      </c>
      <c r="G517" t="s">
        <v>685</v>
      </c>
      <c r="H517" t="s">
        <v>681</v>
      </c>
      <c r="I517" t="s">
        <v>420</v>
      </c>
      <c r="J517" t="s">
        <v>671</v>
      </c>
      <c r="K517">
        <v>1000</v>
      </c>
      <c r="M517">
        <v>114</v>
      </c>
      <c r="O517">
        <v>1</v>
      </c>
      <c r="P517">
        <v>31</v>
      </c>
      <c r="Q517">
        <f>SUM(Table2[[#This Row],[ BUYER G]:[BUYER S]])</f>
        <v>32</v>
      </c>
      <c r="R517">
        <v>1</v>
      </c>
      <c r="S517">
        <v>28.607142857142858</v>
      </c>
      <c r="T517">
        <f>SUM(Table2[[#This Row],[SALE G]:[SALE S]])</f>
        <v>29.607142857142858</v>
      </c>
      <c r="U517">
        <v>144</v>
      </c>
      <c r="V517">
        <v>0.6</v>
      </c>
    </row>
    <row r="518" spans="1:22" x14ac:dyDescent="0.25">
      <c r="A518">
        <v>517</v>
      </c>
      <c r="B518" t="s">
        <v>26</v>
      </c>
      <c r="C518" t="s">
        <v>680</v>
      </c>
      <c r="D518" t="s">
        <v>1</v>
      </c>
      <c r="E518" t="s">
        <v>338</v>
      </c>
      <c r="F518" s="138">
        <v>43981</v>
      </c>
      <c r="G518" t="s">
        <v>685</v>
      </c>
      <c r="H518" t="s">
        <v>681</v>
      </c>
      <c r="I518" t="s">
        <v>448</v>
      </c>
      <c r="J518" t="s">
        <v>671</v>
      </c>
      <c r="K518">
        <v>1000</v>
      </c>
      <c r="M518">
        <v>160</v>
      </c>
      <c r="O518">
        <v>19</v>
      </c>
      <c r="P518">
        <v>72</v>
      </c>
      <c r="Q518">
        <f>SUM(Table2[[#This Row],[ BUYER G]:[BUYER S]])</f>
        <v>91</v>
      </c>
      <c r="R518">
        <v>11.714285714285714</v>
      </c>
      <c r="S518">
        <v>52.767857142857146</v>
      </c>
      <c r="T518">
        <f>SUM(Table2[[#This Row],[SALE G]:[SALE S]])</f>
        <v>64.482142857142861</v>
      </c>
      <c r="U518">
        <v>275</v>
      </c>
      <c r="V518">
        <v>0.6</v>
      </c>
    </row>
    <row r="519" spans="1:22" x14ac:dyDescent="0.25">
      <c r="A519">
        <v>518</v>
      </c>
      <c r="B519" t="s">
        <v>26</v>
      </c>
      <c r="C519" t="s">
        <v>680</v>
      </c>
      <c r="D519" t="s">
        <v>1</v>
      </c>
      <c r="E519" t="s">
        <v>338</v>
      </c>
      <c r="F519" s="138">
        <v>43981</v>
      </c>
      <c r="G519" t="s">
        <v>685</v>
      </c>
      <c r="H519" t="s">
        <v>681</v>
      </c>
      <c r="I519" t="s">
        <v>406</v>
      </c>
      <c r="J519" t="s">
        <v>671</v>
      </c>
      <c r="K519">
        <v>1000</v>
      </c>
      <c r="M519">
        <v>256</v>
      </c>
      <c r="O519">
        <v>9</v>
      </c>
      <c r="P519">
        <v>42</v>
      </c>
      <c r="Q519">
        <f>SUM(Table2[[#This Row],[ BUYER G]:[BUYER S]])</f>
        <v>51</v>
      </c>
      <c r="R519">
        <v>3.9464285714285716</v>
      </c>
      <c r="S519">
        <v>30.303571428571427</v>
      </c>
      <c r="T519">
        <f>SUM(Table2[[#This Row],[SALE G]:[SALE S]])</f>
        <v>34.25</v>
      </c>
      <c r="U519">
        <v>285</v>
      </c>
      <c r="V519">
        <v>0.6</v>
      </c>
    </row>
    <row r="520" spans="1:22" x14ac:dyDescent="0.25">
      <c r="A520">
        <v>519</v>
      </c>
      <c r="B520" t="s">
        <v>26</v>
      </c>
      <c r="C520" t="s">
        <v>680</v>
      </c>
      <c r="D520" t="s">
        <v>1</v>
      </c>
      <c r="E520" t="s">
        <v>338</v>
      </c>
      <c r="F520" s="138">
        <v>43981</v>
      </c>
      <c r="G520" t="s">
        <v>685</v>
      </c>
      <c r="H520" t="s">
        <v>681</v>
      </c>
      <c r="I520" t="s">
        <v>422</v>
      </c>
      <c r="J520" t="s">
        <v>671</v>
      </c>
      <c r="K520">
        <v>1000</v>
      </c>
      <c r="M520">
        <v>176</v>
      </c>
      <c r="O520">
        <v>7</v>
      </c>
      <c r="P520">
        <v>37</v>
      </c>
      <c r="Q520">
        <f>SUM(Table2[[#This Row],[ BUYER G]:[BUYER S]])</f>
        <v>44</v>
      </c>
      <c r="R520">
        <v>4.8214285714285712</v>
      </c>
      <c r="S520">
        <v>27.285714285714285</v>
      </c>
      <c r="T520">
        <f>SUM(Table2[[#This Row],[SALE G]:[SALE S]])</f>
        <v>32.107142857142854</v>
      </c>
      <c r="U520">
        <v>196</v>
      </c>
      <c r="V520">
        <v>0.6</v>
      </c>
    </row>
    <row r="521" spans="1:22" x14ac:dyDescent="0.25">
      <c r="A521">
        <v>520</v>
      </c>
      <c r="B521" t="s">
        <v>26</v>
      </c>
      <c r="C521" t="s">
        <v>680</v>
      </c>
      <c r="D521" t="s">
        <v>1</v>
      </c>
      <c r="E521" t="s">
        <v>338</v>
      </c>
      <c r="F521" s="138">
        <v>43981</v>
      </c>
      <c r="G521" t="s">
        <v>685</v>
      </c>
      <c r="H521" t="s">
        <v>681</v>
      </c>
      <c r="I521" t="s">
        <v>424</v>
      </c>
      <c r="J521" t="s">
        <v>671</v>
      </c>
      <c r="K521">
        <v>1000</v>
      </c>
      <c r="M521">
        <v>189</v>
      </c>
      <c r="P521">
        <v>31</v>
      </c>
      <c r="Q521">
        <f>SUM(Table2[[#This Row],[ BUYER G]:[BUYER S]])</f>
        <v>31</v>
      </c>
      <c r="R521">
        <v>0</v>
      </c>
      <c r="S521">
        <v>29.857142857142858</v>
      </c>
      <c r="T521">
        <f>SUM(Table2[[#This Row],[SALE G]:[SALE S]])</f>
        <v>29.857142857142858</v>
      </c>
      <c r="U521">
        <v>256</v>
      </c>
      <c r="V521">
        <v>0.6</v>
      </c>
    </row>
    <row r="522" spans="1:22" x14ac:dyDescent="0.25">
      <c r="A522">
        <v>521</v>
      </c>
      <c r="B522" t="s">
        <v>26</v>
      </c>
      <c r="C522" t="s">
        <v>680</v>
      </c>
      <c r="D522" t="s">
        <v>1</v>
      </c>
      <c r="E522" t="s">
        <v>338</v>
      </c>
      <c r="F522" s="138">
        <v>43981</v>
      </c>
      <c r="G522" t="s">
        <v>685</v>
      </c>
      <c r="H522" t="s">
        <v>681</v>
      </c>
      <c r="I522" t="s">
        <v>411</v>
      </c>
      <c r="J522" t="s">
        <v>671</v>
      </c>
      <c r="K522">
        <v>1000</v>
      </c>
      <c r="M522">
        <v>160</v>
      </c>
      <c r="P522">
        <v>30</v>
      </c>
      <c r="Q522">
        <f>SUM(Table2[[#This Row],[ BUYER G]:[BUYER S]])</f>
        <v>30</v>
      </c>
      <c r="R522">
        <v>0</v>
      </c>
      <c r="S522">
        <v>24.142857142857142</v>
      </c>
      <c r="T522">
        <f>SUM(Table2[[#This Row],[SALE G]:[SALE S]])</f>
        <v>24.142857142857142</v>
      </c>
      <c r="U522">
        <v>200</v>
      </c>
      <c r="V522">
        <v>0.6</v>
      </c>
    </row>
    <row r="523" spans="1:22" x14ac:dyDescent="0.25">
      <c r="A523">
        <v>522</v>
      </c>
      <c r="B523" t="s">
        <v>26</v>
      </c>
      <c r="C523" t="s">
        <v>680</v>
      </c>
      <c r="D523" t="s">
        <v>1</v>
      </c>
      <c r="E523" t="s">
        <v>338</v>
      </c>
      <c r="F523" s="138">
        <v>43981</v>
      </c>
      <c r="G523" t="s">
        <v>685</v>
      </c>
      <c r="H523" t="s">
        <v>681</v>
      </c>
      <c r="I523" t="s">
        <v>410</v>
      </c>
      <c r="J523" t="s">
        <v>671</v>
      </c>
      <c r="K523">
        <v>1000</v>
      </c>
      <c r="M523">
        <v>208</v>
      </c>
      <c r="P523">
        <v>53</v>
      </c>
      <c r="Q523">
        <f>SUM(Table2[[#This Row],[ BUYER G]:[BUYER S]])</f>
        <v>53</v>
      </c>
      <c r="R523">
        <v>0</v>
      </c>
      <c r="S523">
        <v>42.928571428571431</v>
      </c>
      <c r="T523">
        <f>SUM(Table2[[#This Row],[SALE G]:[SALE S]])</f>
        <v>42.928571428571431</v>
      </c>
      <c r="U523">
        <v>286</v>
      </c>
      <c r="V523">
        <v>0.6</v>
      </c>
    </row>
    <row r="524" spans="1:22" x14ac:dyDescent="0.25">
      <c r="A524">
        <v>523</v>
      </c>
      <c r="B524" t="s">
        <v>26</v>
      </c>
      <c r="C524" t="s">
        <v>680</v>
      </c>
      <c r="D524" t="s">
        <v>1</v>
      </c>
      <c r="E524" t="s">
        <v>338</v>
      </c>
      <c r="F524" s="138">
        <v>43981</v>
      </c>
      <c r="G524" t="s">
        <v>685</v>
      </c>
      <c r="H524" t="s">
        <v>681</v>
      </c>
      <c r="I524" t="s">
        <v>409</v>
      </c>
      <c r="J524" t="s">
        <v>671</v>
      </c>
      <c r="K524">
        <v>1000</v>
      </c>
      <c r="M524">
        <v>128</v>
      </c>
      <c r="O524">
        <v>1</v>
      </c>
      <c r="P524">
        <v>32</v>
      </c>
      <c r="Q524">
        <f>SUM(Table2[[#This Row],[ BUYER G]:[BUYER S]])</f>
        <v>33</v>
      </c>
      <c r="R524">
        <v>0.25</v>
      </c>
      <c r="S524">
        <v>26.285714285714285</v>
      </c>
      <c r="T524">
        <f>SUM(Table2[[#This Row],[SALE G]:[SALE S]])</f>
        <v>26.535714285714285</v>
      </c>
      <c r="U524">
        <v>266</v>
      </c>
      <c r="V524">
        <v>0.6</v>
      </c>
    </row>
    <row r="525" spans="1:22" x14ac:dyDescent="0.25">
      <c r="A525">
        <v>524</v>
      </c>
      <c r="B525" t="s">
        <v>26</v>
      </c>
      <c r="C525" t="s">
        <v>680</v>
      </c>
      <c r="D525" t="s">
        <v>1</v>
      </c>
      <c r="E525" t="s">
        <v>338</v>
      </c>
      <c r="F525" s="138">
        <v>43981</v>
      </c>
      <c r="G525" t="s">
        <v>685</v>
      </c>
      <c r="H525" t="s">
        <v>681</v>
      </c>
      <c r="I525" t="s">
        <v>408</v>
      </c>
      <c r="J525" t="s">
        <v>671</v>
      </c>
      <c r="K525">
        <v>1000</v>
      </c>
      <c r="M525">
        <v>160</v>
      </c>
      <c r="P525">
        <v>31</v>
      </c>
      <c r="Q525">
        <f>SUM(Table2[[#This Row],[ BUYER G]:[BUYER S]])</f>
        <v>31</v>
      </c>
      <c r="R525">
        <v>0</v>
      </c>
      <c r="S525">
        <v>19.303571428571431</v>
      </c>
      <c r="T525">
        <f>SUM(Table2[[#This Row],[SALE G]:[SALE S]])</f>
        <v>19.303571428571431</v>
      </c>
      <c r="U525">
        <v>209</v>
      </c>
      <c r="V525">
        <v>0.6</v>
      </c>
    </row>
    <row r="526" spans="1:22" x14ac:dyDescent="0.25">
      <c r="A526">
        <v>525</v>
      </c>
      <c r="B526" t="s">
        <v>26</v>
      </c>
      <c r="C526" t="s">
        <v>680</v>
      </c>
      <c r="D526" t="s">
        <v>1</v>
      </c>
      <c r="E526" t="s">
        <v>338</v>
      </c>
      <c r="F526" s="138">
        <v>43981</v>
      </c>
      <c r="G526" t="s">
        <v>685</v>
      </c>
      <c r="H526" t="s">
        <v>681</v>
      </c>
      <c r="I526" t="s">
        <v>421</v>
      </c>
      <c r="J526" t="s">
        <v>671</v>
      </c>
      <c r="K526">
        <v>1000</v>
      </c>
      <c r="M526">
        <v>160</v>
      </c>
      <c r="O526">
        <v>3</v>
      </c>
      <c r="P526">
        <v>35</v>
      </c>
      <c r="Q526">
        <f>SUM(Table2[[#This Row],[ BUYER G]:[BUYER S]])</f>
        <v>38</v>
      </c>
      <c r="R526">
        <v>1.7142857142857142</v>
      </c>
      <c r="S526">
        <v>25.821428571428573</v>
      </c>
      <c r="T526">
        <f>SUM(Table2[[#This Row],[SALE G]:[SALE S]])</f>
        <v>27.535714285714288</v>
      </c>
      <c r="U526">
        <v>278</v>
      </c>
      <c r="V526">
        <v>0.6</v>
      </c>
    </row>
    <row r="527" spans="1:22" x14ac:dyDescent="0.25">
      <c r="A527">
        <v>526</v>
      </c>
      <c r="B527" t="s">
        <v>26</v>
      </c>
      <c r="C527" t="s">
        <v>680</v>
      </c>
      <c r="D527" t="s">
        <v>1</v>
      </c>
      <c r="E527" t="s">
        <v>338</v>
      </c>
      <c r="F527" s="138">
        <v>43981</v>
      </c>
      <c r="G527" t="s">
        <v>685</v>
      </c>
      <c r="H527" t="s">
        <v>681</v>
      </c>
      <c r="I527" t="s">
        <v>415</v>
      </c>
      <c r="J527" t="s">
        <v>671</v>
      </c>
      <c r="K527">
        <v>1000</v>
      </c>
      <c r="M527">
        <v>96</v>
      </c>
      <c r="O527">
        <v>6</v>
      </c>
      <c r="P527">
        <v>36</v>
      </c>
      <c r="Q527">
        <f>SUM(Table2[[#This Row],[ BUYER G]:[BUYER S]])</f>
        <v>42</v>
      </c>
      <c r="R527">
        <v>3.8214285714285716</v>
      </c>
      <c r="S527">
        <v>24.75</v>
      </c>
      <c r="T527">
        <f>SUM(Table2[[#This Row],[SALE G]:[SALE S]])</f>
        <v>28.571428571428573</v>
      </c>
      <c r="U527">
        <v>183</v>
      </c>
      <c r="V527">
        <v>0.6</v>
      </c>
    </row>
    <row r="528" spans="1:22" x14ac:dyDescent="0.25">
      <c r="A528">
        <v>527</v>
      </c>
      <c r="B528" t="s">
        <v>26</v>
      </c>
      <c r="C528" t="s">
        <v>680</v>
      </c>
      <c r="D528" t="s">
        <v>1</v>
      </c>
      <c r="E528" t="s">
        <v>338</v>
      </c>
      <c r="F528" s="138">
        <v>43981</v>
      </c>
      <c r="G528" t="s">
        <v>685</v>
      </c>
      <c r="H528" t="s">
        <v>681</v>
      </c>
      <c r="I528" t="s">
        <v>426</v>
      </c>
      <c r="J528" t="s">
        <v>671</v>
      </c>
      <c r="K528">
        <v>1000</v>
      </c>
      <c r="M528">
        <v>160</v>
      </c>
      <c r="P528">
        <v>28</v>
      </c>
      <c r="Q528">
        <f>SUM(Table2[[#This Row],[ BUYER G]:[BUYER S]])</f>
        <v>28</v>
      </c>
      <c r="R528">
        <v>0</v>
      </c>
      <c r="S528">
        <v>20.571428571428573</v>
      </c>
      <c r="T528">
        <f>SUM(Table2[[#This Row],[SALE G]:[SALE S]])</f>
        <v>20.571428571428573</v>
      </c>
      <c r="U528">
        <v>217</v>
      </c>
      <c r="V528">
        <v>0.6</v>
      </c>
    </row>
    <row r="529" spans="1:22" x14ac:dyDescent="0.25">
      <c r="A529">
        <v>528</v>
      </c>
      <c r="B529" t="s">
        <v>26</v>
      </c>
      <c r="C529" t="s">
        <v>680</v>
      </c>
      <c r="D529" t="s">
        <v>1</v>
      </c>
      <c r="E529" t="s">
        <v>338</v>
      </c>
      <c r="F529" s="138">
        <v>43981</v>
      </c>
      <c r="G529" t="s">
        <v>685</v>
      </c>
      <c r="H529" t="s">
        <v>681</v>
      </c>
      <c r="I529" t="s">
        <v>419</v>
      </c>
      <c r="J529" t="s">
        <v>671</v>
      </c>
      <c r="K529">
        <v>1000</v>
      </c>
      <c r="M529">
        <v>144</v>
      </c>
      <c r="O529">
        <v>3</v>
      </c>
      <c r="P529">
        <v>30</v>
      </c>
      <c r="Q529">
        <f>SUM(Table2[[#This Row],[ BUYER G]:[BUYER S]])</f>
        <v>33</v>
      </c>
      <c r="R529">
        <v>2.5714285714285716</v>
      </c>
      <c r="S529">
        <v>21.571428571428573</v>
      </c>
      <c r="T529">
        <f>SUM(Table2[[#This Row],[SALE G]:[SALE S]])</f>
        <v>24.142857142857146</v>
      </c>
      <c r="U529">
        <v>326</v>
      </c>
      <c r="V529">
        <v>0.6</v>
      </c>
    </row>
    <row r="530" spans="1:22" x14ac:dyDescent="0.25">
      <c r="A530">
        <v>529</v>
      </c>
      <c r="B530" t="s">
        <v>26</v>
      </c>
      <c r="C530" t="s">
        <v>680</v>
      </c>
      <c r="D530" t="s">
        <v>1</v>
      </c>
      <c r="E530" t="s">
        <v>338</v>
      </c>
      <c r="F530" s="138">
        <v>43981</v>
      </c>
      <c r="G530" t="s">
        <v>685</v>
      </c>
      <c r="H530" t="s">
        <v>681</v>
      </c>
      <c r="I530" t="s">
        <v>447</v>
      </c>
      <c r="J530" t="s">
        <v>671</v>
      </c>
      <c r="K530">
        <v>1000</v>
      </c>
      <c r="M530">
        <v>192</v>
      </c>
      <c r="O530">
        <v>2</v>
      </c>
      <c r="P530">
        <v>41</v>
      </c>
      <c r="Q530">
        <f>SUM(Table2[[#This Row],[ BUYER G]:[BUYER S]])</f>
        <v>43</v>
      </c>
      <c r="R530">
        <v>0.8571428571428571</v>
      </c>
      <c r="S530">
        <v>39.642857142857146</v>
      </c>
      <c r="T530">
        <f>SUM(Table2[[#This Row],[SALE G]:[SALE S]])</f>
        <v>40.5</v>
      </c>
      <c r="U530">
        <v>201</v>
      </c>
      <c r="V530">
        <v>0.6</v>
      </c>
    </row>
    <row r="531" spans="1:22" x14ac:dyDescent="0.25">
      <c r="A531">
        <v>530</v>
      </c>
      <c r="B531" t="s">
        <v>26</v>
      </c>
      <c r="C531" t="s">
        <v>680</v>
      </c>
      <c r="D531" t="s">
        <v>1</v>
      </c>
      <c r="E531" t="s">
        <v>338</v>
      </c>
      <c r="F531" s="138">
        <v>43981</v>
      </c>
      <c r="G531" t="s">
        <v>685</v>
      </c>
      <c r="H531" t="s">
        <v>681</v>
      </c>
      <c r="I531" t="s">
        <v>450</v>
      </c>
      <c r="J531" t="s">
        <v>671</v>
      </c>
      <c r="K531">
        <v>1000</v>
      </c>
      <c r="M531">
        <v>96</v>
      </c>
      <c r="O531">
        <v>2</v>
      </c>
      <c r="P531">
        <v>29</v>
      </c>
      <c r="Q531">
        <f>SUM(Table2[[#This Row],[ BUYER G]:[BUYER S]])</f>
        <v>31</v>
      </c>
      <c r="R531">
        <v>0.2857142857142857</v>
      </c>
      <c r="S531">
        <v>20.714285714285715</v>
      </c>
      <c r="T531">
        <f>SUM(Table2[[#This Row],[SALE G]:[SALE S]])</f>
        <v>21</v>
      </c>
      <c r="U531">
        <v>113</v>
      </c>
      <c r="V531">
        <v>0.6</v>
      </c>
    </row>
    <row r="532" spans="1:22" x14ac:dyDescent="0.25">
      <c r="A532">
        <v>531</v>
      </c>
      <c r="B532" t="s">
        <v>26</v>
      </c>
      <c r="C532" t="s">
        <v>680</v>
      </c>
      <c r="D532" t="s">
        <v>1</v>
      </c>
      <c r="E532" t="s">
        <v>338</v>
      </c>
      <c r="F532" s="138">
        <v>43981</v>
      </c>
      <c r="G532" t="s">
        <v>685</v>
      </c>
      <c r="H532" t="s">
        <v>681</v>
      </c>
      <c r="I532" t="s">
        <v>449</v>
      </c>
      <c r="J532" t="s">
        <v>671</v>
      </c>
      <c r="K532">
        <v>1000</v>
      </c>
      <c r="M532">
        <v>224</v>
      </c>
      <c r="O532">
        <v>9</v>
      </c>
      <c r="P532">
        <v>45</v>
      </c>
      <c r="Q532">
        <f>SUM(Table2[[#This Row],[ BUYER G]:[BUYER S]])</f>
        <v>54</v>
      </c>
      <c r="R532">
        <v>4.7142857142857144</v>
      </c>
      <c r="S532">
        <v>33.321428571428569</v>
      </c>
      <c r="T532">
        <f>SUM(Table2[[#This Row],[SALE G]:[SALE S]])</f>
        <v>38.035714285714285</v>
      </c>
      <c r="U532">
        <v>263</v>
      </c>
      <c r="V532">
        <v>0.6</v>
      </c>
    </row>
    <row r="533" spans="1:22" x14ac:dyDescent="0.25">
      <c r="A533">
        <v>532</v>
      </c>
      <c r="B533" t="s">
        <v>26</v>
      </c>
      <c r="C533" t="s">
        <v>680</v>
      </c>
      <c r="D533" t="s">
        <v>1</v>
      </c>
      <c r="E533" t="s">
        <v>338</v>
      </c>
      <c r="F533" s="138">
        <v>43981</v>
      </c>
      <c r="G533" t="s">
        <v>685</v>
      </c>
      <c r="H533" t="s">
        <v>681</v>
      </c>
      <c r="I533" t="s">
        <v>427</v>
      </c>
      <c r="J533" t="s">
        <v>671</v>
      </c>
      <c r="K533">
        <v>1000</v>
      </c>
      <c r="M533">
        <v>224</v>
      </c>
      <c r="O533">
        <v>1</v>
      </c>
      <c r="P533">
        <v>41</v>
      </c>
      <c r="Q533">
        <f>SUM(Table2[[#This Row],[ BUYER G]:[BUYER S]])</f>
        <v>42</v>
      </c>
      <c r="R533">
        <v>0.42857142857142855</v>
      </c>
      <c r="S533">
        <v>29.767857142857142</v>
      </c>
      <c r="T533">
        <f>SUM(Table2[[#This Row],[SALE G]:[SALE S]])</f>
        <v>30.196428571428569</v>
      </c>
      <c r="U533">
        <v>246</v>
      </c>
      <c r="V533">
        <v>0.6</v>
      </c>
    </row>
    <row r="534" spans="1:22" x14ac:dyDescent="0.25">
      <c r="A534">
        <v>533</v>
      </c>
      <c r="B534" t="s">
        <v>26</v>
      </c>
      <c r="C534" t="s">
        <v>680</v>
      </c>
      <c r="D534" t="s">
        <v>1</v>
      </c>
      <c r="E534" t="s">
        <v>338</v>
      </c>
      <c r="F534" s="138">
        <v>43981</v>
      </c>
      <c r="G534" t="s">
        <v>684</v>
      </c>
      <c r="H534" t="s">
        <v>702</v>
      </c>
      <c r="I534" t="s">
        <v>462</v>
      </c>
      <c r="J534" t="s">
        <v>669</v>
      </c>
      <c r="K534">
        <v>1250</v>
      </c>
      <c r="M534">
        <v>360</v>
      </c>
      <c r="O534">
        <v>6</v>
      </c>
      <c r="P534">
        <v>50</v>
      </c>
      <c r="Q534">
        <f>SUM(Table2[[#This Row],[ BUYER G]:[BUYER S]])</f>
        <v>56</v>
      </c>
      <c r="R534">
        <v>4.4285714285714288</v>
      </c>
      <c r="S534">
        <v>44.428571428571431</v>
      </c>
      <c r="T534">
        <f>SUM(Table2[[#This Row],[SALE G]:[SALE S]])</f>
        <v>48.857142857142861</v>
      </c>
      <c r="U534">
        <v>365</v>
      </c>
      <c r="V534">
        <v>0.55000000000000004</v>
      </c>
    </row>
    <row r="535" spans="1:22" x14ac:dyDescent="0.25">
      <c r="A535">
        <v>534</v>
      </c>
      <c r="B535" t="s">
        <v>26</v>
      </c>
      <c r="C535" t="s">
        <v>680</v>
      </c>
      <c r="D535" t="s">
        <v>1</v>
      </c>
      <c r="E535" t="s">
        <v>338</v>
      </c>
      <c r="F535" s="138">
        <v>43981</v>
      </c>
      <c r="G535" t="s">
        <v>684</v>
      </c>
      <c r="H535" t="s">
        <v>690</v>
      </c>
      <c r="I535" t="s">
        <v>452</v>
      </c>
      <c r="J535" t="s">
        <v>669</v>
      </c>
      <c r="K535">
        <v>1250</v>
      </c>
      <c r="M535">
        <v>256</v>
      </c>
      <c r="O535">
        <v>9</v>
      </c>
      <c r="P535">
        <v>29</v>
      </c>
      <c r="Q535">
        <f>SUM(Table2[[#This Row],[ BUYER G]:[BUYER S]])</f>
        <v>38</v>
      </c>
      <c r="R535">
        <v>3.2857142857142856</v>
      </c>
      <c r="S535">
        <v>22.428571428571427</v>
      </c>
      <c r="T535">
        <f>SUM(Table2[[#This Row],[SALE G]:[SALE S]])</f>
        <v>25.714285714285712</v>
      </c>
      <c r="U535">
        <v>257</v>
      </c>
      <c r="V535">
        <v>0.55000000000000004</v>
      </c>
    </row>
    <row r="536" spans="1:22" x14ac:dyDescent="0.25">
      <c r="A536">
        <v>535</v>
      </c>
      <c r="B536" t="s">
        <v>26</v>
      </c>
      <c r="C536" t="s">
        <v>680</v>
      </c>
      <c r="D536" t="s">
        <v>1</v>
      </c>
      <c r="E536" t="s">
        <v>338</v>
      </c>
      <c r="F536" s="138">
        <v>43981</v>
      </c>
      <c r="G536" t="s">
        <v>670</v>
      </c>
      <c r="H536" t="s">
        <v>690</v>
      </c>
      <c r="I536" t="s">
        <v>388</v>
      </c>
      <c r="J536" t="s">
        <v>671</v>
      </c>
      <c r="K536">
        <v>1200</v>
      </c>
      <c r="M536">
        <v>296</v>
      </c>
      <c r="O536">
        <v>6</v>
      </c>
      <c r="P536">
        <v>48</v>
      </c>
      <c r="Q536">
        <f>SUM(Table2[[#This Row],[ BUYER G]:[BUYER S]])</f>
        <v>54</v>
      </c>
      <c r="R536">
        <v>3.5714285714285716</v>
      </c>
      <c r="S536">
        <v>31.089285714285715</v>
      </c>
      <c r="T536">
        <f>SUM(Table2[[#This Row],[SALE G]:[SALE S]])</f>
        <v>34.660714285714285</v>
      </c>
      <c r="U536">
        <v>321</v>
      </c>
      <c r="V536">
        <v>0.6</v>
      </c>
    </row>
    <row r="537" spans="1:22" x14ac:dyDescent="0.25">
      <c r="A537">
        <v>536</v>
      </c>
      <c r="B537" t="s">
        <v>26</v>
      </c>
      <c r="C537" t="s">
        <v>680</v>
      </c>
      <c r="D537" t="s">
        <v>1</v>
      </c>
      <c r="E537" t="s">
        <v>338</v>
      </c>
      <c r="F537" s="138">
        <v>43981</v>
      </c>
      <c r="G537" t="s">
        <v>670</v>
      </c>
      <c r="H537" t="s">
        <v>689</v>
      </c>
      <c r="I537" t="s">
        <v>307</v>
      </c>
      <c r="J537" t="s">
        <v>671</v>
      </c>
      <c r="K537">
        <v>1200</v>
      </c>
      <c r="M537">
        <v>292</v>
      </c>
      <c r="O537">
        <v>13</v>
      </c>
      <c r="P537">
        <v>62</v>
      </c>
      <c r="Q537">
        <f>SUM(Table2[[#This Row],[ BUYER G]:[BUYER S]])</f>
        <v>75</v>
      </c>
      <c r="R537">
        <v>17.678571428571427</v>
      </c>
      <c r="S537">
        <v>53.178571428571431</v>
      </c>
      <c r="T537">
        <f>SUM(Table2[[#This Row],[SALE G]:[SALE S]])</f>
        <v>70.857142857142861</v>
      </c>
      <c r="U537">
        <v>291</v>
      </c>
      <c r="V537">
        <v>0.65</v>
      </c>
    </row>
    <row r="538" spans="1:22" x14ac:dyDescent="0.25">
      <c r="A538">
        <v>537</v>
      </c>
      <c r="B538" t="s">
        <v>26</v>
      </c>
      <c r="C538" t="s">
        <v>680</v>
      </c>
      <c r="D538" t="s">
        <v>1</v>
      </c>
      <c r="E538" t="s">
        <v>338</v>
      </c>
      <c r="F538" s="138">
        <v>43981</v>
      </c>
      <c r="G538" t="s">
        <v>684</v>
      </c>
      <c r="H538" t="s">
        <v>689</v>
      </c>
      <c r="I538" t="s">
        <v>400</v>
      </c>
      <c r="J538" t="s">
        <v>669</v>
      </c>
      <c r="K538">
        <v>1200</v>
      </c>
      <c r="M538">
        <v>190</v>
      </c>
      <c r="O538">
        <v>8</v>
      </c>
      <c r="P538">
        <v>44</v>
      </c>
      <c r="Q538">
        <f>SUM(Table2[[#This Row],[ BUYER G]:[BUYER S]])</f>
        <v>52</v>
      </c>
      <c r="R538">
        <v>4.1428571428571432</v>
      </c>
      <c r="S538">
        <v>41.607142857142861</v>
      </c>
      <c r="T538">
        <f>SUM(Table2[[#This Row],[SALE G]:[SALE S]])</f>
        <v>45.750000000000007</v>
      </c>
      <c r="U538">
        <v>201</v>
      </c>
      <c r="V538">
        <v>0.6</v>
      </c>
    </row>
    <row r="539" spans="1:22" x14ac:dyDescent="0.25">
      <c r="A539">
        <v>538</v>
      </c>
      <c r="B539" t="s">
        <v>26</v>
      </c>
      <c r="C539" t="s">
        <v>680</v>
      </c>
      <c r="D539" t="s">
        <v>1</v>
      </c>
      <c r="E539" t="s">
        <v>338</v>
      </c>
      <c r="F539" s="138">
        <v>43981</v>
      </c>
      <c r="G539" t="s">
        <v>685</v>
      </c>
      <c r="H539" t="s">
        <v>689</v>
      </c>
      <c r="I539" t="s">
        <v>423</v>
      </c>
      <c r="J539" t="s">
        <v>671</v>
      </c>
      <c r="K539">
        <v>1000</v>
      </c>
      <c r="M539">
        <v>160</v>
      </c>
      <c r="O539">
        <v>9</v>
      </c>
      <c r="P539">
        <v>16</v>
      </c>
      <c r="Q539">
        <f>SUM(Table2[[#This Row],[ BUYER G]:[BUYER S]])</f>
        <v>25</v>
      </c>
      <c r="R539">
        <v>6.6428571428571432</v>
      </c>
      <c r="S539">
        <v>20.178571428571427</v>
      </c>
      <c r="T539">
        <f>SUM(Table2[[#This Row],[SALE G]:[SALE S]])</f>
        <v>26.821428571428569</v>
      </c>
      <c r="U539">
        <v>180</v>
      </c>
      <c r="V539">
        <v>0.6</v>
      </c>
    </row>
    <row r="540" spans="1:22" x14ac:dyDescent="0.25">
      <c r="A540">
        <v>539</v>
      </c>
      <c r="B540" t="s">
        <v>26</v>
      </c>
      <c r="C540" t="s">
        <v>680</v>
      </c>
      <c r="D540" t="s">
        <v>1</v>
      </c>
      <c r="E540" t="s">
        <v>338</v>
      </c>
      <c r="F540" s="138">
        <v>43981</v>
      </c>
      <c r="G540" t="s">
        <v>685</v>
      </c>
      <c r="H540" t="s">
        <v>689</v>
      </c>
      <c r="I540" t="s">
        <v>425</v>
      </c>
      <c r="J540" t="s">
        <v>671</v>
      </c>
      <c r="K540">
        <v>1000</v>
      </c>
      <c r="M540">
        <v>176</v>
      </c>
      <c r="O540">
        <v>2</v>
      </c>
      <c r="P540">
        <v>44</v>
      </c>
      <c r="Q540">
        <f>SUM(Table2[[#This Row],[ BUYER G]:[BUYER S]])</f>
        <v>46</v>
      </c>
      <c r="R540">
        <v>1.7142857142857142</v>
      </c>
      <c r="S540">
        <v>27.714285714285715</v>
      </c>
      <c r="T540">
        <f>SUM(Table2[[#This Row],[SALE G]:[SALE S]])</f>
        <v>29.428571428571431</v>
      </c>
      <c r="U540">
        <v>189</v>
      </c>
      <c r="V540">
        <v>0.6</v>
      </c>
    </row>
    <row r="541" spans="1:22" x14ac:dyDescent="0.25">
      <c r="A541">
        <v>540</v>
      </c>
      <c r="B541" t="s">
        <v>26</v>
      </c>
      <c r="C541" t="s">
        <v>665</v>
      </c>
      <c r="D541" t="s">
        <v>1</v>
      </c>
      <c r="E541" t="s">
        <v>338</v>
      </c>
      <c r="F541" s="138">
        <v>43982</v>
      </c>
      <c r="G541" t="s">
        <v>666</v>
      </c>
      <c r="H541" t="s">
        <v>672</v>
      </c>
      <c r="I541" t="s">
        <v>189</v>
      </c>
      <c r="J541" t="s">
        <v>669</v>
      </c>
      <c r="K541">
        <v>2700</v>
      </c>
      <c r="M541">
        <v>576</v>
      </c>
      <c r="O541">
        <v>59</v>
      </c>
      <c r="P541">
        <v>112</v>
      </c>
      <c r="Q541">
        <f>SUM(Table2[[#This Row],[ BUYER G]:[BUYER S]])</f>
        <v>171</v>
      </c>
      <c r="R541">
        <v>41.666666666666664</v>
      </c>
      <c r="S541">
        <v>111.66666666666667</v>
      </c>
      <c r="T541">
        <f>SUM(Table2[[#This Row],[SALE G]:[SALE S]])</f>
        <v>153.33333333333334</v>
      </c>
      <c r="U541">
        <v>684</v>
      </c>
      <c r="V541">
        <v>0.8</v>
      </c>
    </row>
    <row r="542" spans="1:22" x14ac:dyDescent="0.25">
      <c r="A542">
        <v>541</v>
      </c>
      <c r="B542" t="s">
        <v>26</v>
      </c>
      <c r="C542" t="s">
        <v>665</v>
      </c>
      <c r="D542" t="s">
        <v>1</v>
      </c>
      <c r="E542" t="s">
        <v>338</v>
      </c>
      <c r="F542" s="138">
        <v>43982</v>
      </c>
      <c r="G542" t="s">
        <v>703</v>
      </c>
      <c r="H542" t="s">
        <v>668</v>
      </c>
      <c r="I542" t="s">
        <v>451</v>
      </c>
      <c r="J542" t="s">
        <v>669</v>
      </c>
      <c r="K542">
        <v>1800</v>
      </c>
      <c r="M542">
        <v>496</v>
      </c>
      <c r="O542">
        <v>11</v>
      </c>
      <c r="P542">
        <v>57</v>
      </c>
      <c r="Q542">
        <f>SUM(Table2[[#This Row],[ BUYER G]:[BUYER S]])</f>
        <v>68</v>
      </c>
      <c r="R542">
        <v>9.6666666666666679</v>
      </c>
      <c r="S542">
        <v>39</v>
      </c>
      <c r="T542">
        <f>SUM(Table2[[#This Row],[SALE G]:[SALE S]])</f>
        <v>48.666666666666671</v>
      </c>
      <c r="U542">
        <v>611</v>
      </c>
      <c r="V542">
        <v>0.8</v>
      </c>
    </row>
    <row r="543" spans="1:22" x14ac:dyDescent="0.25">
      <c r="A543">
        <v>542</v>
      </c>
      <c r="B543" t="s">
        <v>26</v>
      </c>
      <c r="C543" t="s">
        <v>665</v>
      </c>
      <c r="D543" t="s">
        <v>1</v>
      </c>
      <c r="E543" t="s">
        <v>338</v>
      </c>
      <c r="F543" s="138">
        <v>43982</v>
      </c>
      <c r="G543" t="s">
        <v>670</v>
      </c>
      <c r="H543" t="s">
        <v>668</v>
      </c>
      <c r="I543" t="s">
        <v>137</v>
      </c>
      <c r="J543" t="s">
        <v>671</v>
      </c>
      <c r="K543">
        <v>1200</v>
      </c>
      <c r="M543">
        <v>320</v>
      </c>
      <c r="O543">
        <v>29</v>
      </c>
      <c r="P543">
        <v>63</v>
      </c>
      <c r="Q543">
        <f>SUM(Table2[[#This Row],[ BUYER G]:[BUYER S]])</f>
        <v>92</v>
      </c>
      <c r="R543">
        <v>14.166666666666668</v>
      </c>
      <c r="S543">
        <v>42.333333333333336</v>
      </c>
      <c r="T543">
        <f>SUM(Table2[[#This Row],[SALE G]:[SALE S]])</f>
        <v>56.5</v>
      </c>
      <c r="U543">
        <v>131</v>
      </c>
      <c r="V543">
        <v>0.75</v>
      </c>
    </row>
    <row r="544" spans="1:22" x14ac:dyDescent="0.25">
      <c r="A544">
        <v>543</v>
      </c>
      <c r="B544" t="s">
        <v>26</v>
      </c>
      <c r="C544" t="s">
        <v>665</v>
      </c>
      <c r="D544" t="s">
        <v>1</v>
      </c>
      <c r="E544" t="s">
        <v>338</v>
      </c>
      <c r="F544" s="138">
        <v>43982</v>
      </c>
      <c r="G544" t="s">
        <v>670</v>
      </c>
      <c r="H544" t="s">
        <v>668</v>
      </c>
      <c r="I544" t="s">
        <v>138</v>
      </c>
      <c r="J544" t="s">
        <v>671</v>
      </c>
      <c r="K544">
        <v>1200</v>
      </c>
      <c r="M544">
        <v>336</v>
      </c>
      <c r="O544">
        <v>19</v>
      </c>
      <c r="P544">
        <v>96</v>
      </c>
      <c r="Q544">
        <f>SUM(Table2[[#This Row],[ BUYER G]:[BUYER S]])</f>
        <v>115</v>
      </c>
      <c r="R544">
        <v>13.166666666666668</v>
      </c>
      <c r="S544">
        <v>63.666666666666671</v>
      </c>
      <c r="T544">
        <f>SUM(Table2[[#This Row],[SALE G]:[SALE S]])</f>
        <v>76.833333333333343</v>
      </c>
      <c r="U544">
        <v>745</v>
      </c>
      <c r="V544">
        <v>0.75</v>
      </c>
    </row>
    <row r="545" spans="1:22" x14ac:dyDescent="0.25">
      <c r="A545">
        <v>544</v>
      </c>
      <c r="B545" t="s">
        <v>26</v>
      </c>
      <c r="C545" t="s">
        <v>665</v>
      </c>
      <c r="D545" t="s">
        <v>1</v>
      </c>
      <c r="E545" t="s">
        <v>338</v>
      </c>
      <c r="F545" s="138">
        <v>43982</v>
      </c>
      <c r="G545" t="s">
        <v>670</v>
      </c>
      <c r="H545" t="s">
        <v>668</v>
      </c>
      <c r="I545" t="s">
        <v>139</v>
      </c>
      <c r="J545" t="s">
        <v>671</v>
      </c>
      <c r="K545">
        <v>1200</v>
      </c>
      <c r="M545">
        <v>320</v>
      </c>
      <c r="O545">
        <v>14</v>
      </c>
      <c r="P545">
        <v>55</v>
      </c>
      <c r="Q545">
        <f>SUM(Table2[[#This Row],[ BUYER G]:[BUYER S]])</f>
        <v>69</v>
      </c>
      <c r="R545">
        <v>8.9166666666666661</v>
      </c>
      <c r="S545">
        <v>40.333333333333329</v>
      </c>
      <c r="T545">
        <f>SUM(Table2[[#This Row],[SALE G]:[SALE S]])</f>
        <v>49.249999999999993</v>
      </c>
      <c r="U545">
        <v>325</v>
      </c>
      <c r="V545">
        <v>0.65</v>
      </c>
    </row>
    <row r="546" spans="1:22" x14ac:dyDescent="0.25">
      <c r="A546">
        <v>545</v>
      </c>
      <c r="B546" t="s">
        <v>26</v>
      </c>
      <c r="C546" t="s">
        <v>665</v>
      </c>
      <c r="D546" t="s">
        <v>1</v>
      </c>
      <c r="E546" t="s">
        <v>338</v>
      </c>
      <c r="F546" s="138">
        <v>43982</v>
      </c>
      <c r="G546" t="s">
        <v>670</v>
      </c>
      <c r="H546" t="s">
        <v>668</v>
      </c>
      <c r="I546" t="s">
        <v>140</v>
      </c>
      <c r="J546" t="s">
        <v>671</v>
      </c>
      <c r="K546">
        <v>1200</v>
      </c>
      <c r="M546">
        <v>448</v>
      </c>
      <c r="O546">
        <v>36</v>
      </c>
      <c r="P546">
        <v>92</v>
      </c>
      <c r="Q546">
        <f>SUM(Table2[[#This Row],[ BUYER G]:[BUYER S]])</f>
        <v>128</v>
      </c>
      <c r="R546">
        <v>23.166666666666668</v>
      </c>
      <c r="S546">
        <v>62.916666666666664</v>
      </c>
      <c r="T546">
        <f>SUM(Table2[[#This Row],[SALE G]:[SALE S]])</f>
        <v>86.083333333333329</v>
      </c>
      <c r="U546">
        <v>810</v>
      </c>
      <c r="V546">
        <v>0.7</v>
      </c>
    </row>
    <row r="547" spans="1:22" x14ac:dyDescent="0.25">
      <c r="A547">
        <v>546</v>
      </c>
      <c r="B547" t="s">
        <v>26</v>
      </c>
      <c r="C547" t="s">
        <v>665</v>
      </c>
      <c r="D547" t="s">
        <v>1</v>
      </c>
      <c r="E547" t="s">
        <v>338</v>
      </c>
      <c r="F547" s="138">
        <v>43982</v>
      </c>
      <c r="G547" t="s">
        <v>670</v>
      </c>
      <c r="H547" t="s">
        <v>668</v>
      </c>
      <c r="I547" t="s">
        <v>141</v>
      </c>
      <c r="J547" t="s">
        <v>671</v>
      </c>
      <c r="K547">
        <v>1200</v>
      </c>
      <c r="M547">
        <v>368</v>
      </c>
      <c r="O547">
        <v>14</v>
      </c>
      <c r="P547">
        <v>127</v>
      </c>
      <c r="Q547">
        <f>SUM(Table2[[#This Row],[ BUYER G]:[BUYER S]])</f>
        <v>141</v>
      </c>
      <c r="R547">
        <v>16.666666666666664</v>
      </c>
      <c r="S547">
        <v>111.33333333333334</v>
      </c>
      <c r="T547">
        <f>SUM(Table2[[#This Row],[SALE G]:[SALE S]])</f>
        <v>128</v>
      </c>
      <c r="U547">
        <v>824</v>
      </c>
      <c r="V547">
        <v>0.75</v>
      </c>
    </row>
    <row r="548" spans="1:22" x14ac:dyDescent="0.25">
      <c r="A548">
        <v>547</v>
      </c>
      <c r="B548" t="s">
        <v>26</v>
      </c>
      <c r="C548" t="s">
        <v>665</v>
      </c>
      <c r="D548" t="s">
        <v>1</v>
      </c>
      <c r="E548" t="s">
        <v>338</v>
      </c>
      <c r="F548" s="138">
        <v>43982</v>
      </c>
      <c r="G548" t="s">
        <v>670</v>
      </c>
      <c r="H548" t="s">
        <v>668</v>
      </c>
      <c r="I548" t="s">
        <v>142</v>
      </c>
      <c r="J548" t="s">
        <v>671</v>
      </c>
      <c r="K548">
        <v>1200</v>
      </c>
      <c r="M548">
        <v>240</v>
      </c>
      <c r="O548">
        <v>0</v>
      </c>
      <c r="P548">
        <v>43</v>
      </c>
      <c r="Q548">
        <f>SUM(Table2[[#This Row],[ BUYER G]:[BUYER S]])</f>
        <v>43</v>
      </c>
      <c r="R548">
        <v>0</v>
      </c>
      <c r="S548">
        <v>26.5</v>
      </c>
      <c r="T548">
        <f>SUM(Table2[[#This Row],[SALE G]:[SALE S]])</f>
        <v>26.5</v>
      </c>
      <c r="U548">
        <v>454</v>
      </c>
      <c r="V548">
        <v>0.7</v>
      </c>
    </row>
    <row r="549" spans="1:22" x14ac:dyDescent="0.25">
      <c r="A549">
        <v>548</v>
      </c>
      <c r="B549" t="s">
        <v>26</v>
      </c>
      <c r="C549" t="s">
        <v>665</v>
      </c>
      <c r="D549" t="s">
        <v>1</v>
      </c>
      <c r="E549" t="s">
        <v>338</v>
      </c>
      <c r="F549" s="138">
        <v>43982</v>
      </c>
      <c r="G549" t="s">
        <v>670</v>
      </c>
      <c r="H549" t="s">
        <v>668</v>
      </c>
      <c r="I549" t="s">
        <v>143</v>
      </c>
      <c r="J549" t="s">
        <v>671</v>
      </c>
      <c r="K549">
        <v>1200</v>
      </c>
      <c r="M549">
        <v>272</v>
      </c>
      <c r="O549">
        <v>32</v>
      </c>
      <c r="P549">
        <v>69</v>
      </c>
      <c r="Q549">
        <f>SUM(Table2[[#This Row],[ BUYER G]:[BUYER S]])</f>
        <v>101</v>
      </c>
      <c r="R549">
        <v>20</v>
      </c>
      <c r="S549">
        <v>34.5</v>
      </c>
      <c r="T549">
        <f>SUM(Table2[[#This Row],[SALE G]:[SALE S]])</f>
        <v>54.5</v>
      </c>
      <c r="U549">
        <v>436</v>
      </c>
      <c r="V549">
        <v>0.7</v>
      </c>
    </row>
    <row r="550" spans="1:22" x14ac:dyDescent="0.25">
      <c r="A550">
        <v>549</v>
      </c>
      <c r="B550" t="s">
        <v>26</v>
      </c>
      <c r="C550" t="s">
        <v>665</v>
      </c>
      <c r="D550" t="s">
        <v>1</v>
      </c>
      <c r="E550" t="s">
        <v>338</v>
      </c>
      <c r="F550" s="138">
        <v>43982</v>
      </c>
      <c r="G550" t="s">
        <v>670</v>
      </c>
      <c r="H550" t="s">
        <v>668</v>
      </c>
      <c r="I550" t="s">
        <v>144</v>
      </c>
      <c r="J550" t="s">
        <v>671</v>
      </c>
      <c r="K550">
        <v>1200</v>
      </c>
      <c r="M550">
        <v>320</v>
      </c>
      <c r="O550">
        <v>23</v>
      </c>
      <c r="P550">
        <v>51</v>
      </c>
      <c r="Q550">
        <f>SUM(Table2[[#This Row],[ BUYER G]:[BUYER S]])</f>
        <v>74</v>
      </c>
      <c r="R550">
        <v>14.666666666666666</v>
      </c>
      <c r="S550">
        <v>32.333333333333336</v>
      </c>
      <c r="T550">
        <f>SUM(Table2[[#This Row],[SALE G]:[SALE S]])</f>
        <v>47</v>
      </c>
      <c r="U550">
        <v>342</v>
      </c>
      <c r="V550">
        <v>0.7</v>
      </c>
    </row>
    <row r="551" spans="1:22" x14ac:dyDescent="0.25">
      <c r="A551">
        <v>550</v>
      </c>
      <c r="B551" t="s">
        <v>26</v>
      </c>
      <c r="C551" t="s">
        <v>665</v>
      </c>
      <c r="D551" t="s">
        <v>1</v>
      </c>
      <c r="E551" t="s">
        <v>338</v>
      </c>
      <c r="F551" s="138">
        <v>43982</v>
      </c>
      <c r="G551" t="s">
        <v>670</v>
      </c>
      <c r="H551" t="s">
        <v>668</v>
      </c>
      <c r="I551" t="s">
        <v>145</v>
      </c>
      <c r="J551" t="s">
        <v>671</v>
      </c>
      <c r="K551">
        <v>1200</v>
      </c>
      <c r="M551">
        <v>288</v>
      </c>
      <c r="O551">
        <v>32</v>
      </c>
      <c r="P551">
        <v>22</v>
      </c>
      <c r="Q551">
        <f>SUM(Table2[[#This Row],[ BUYER G]:[BUYER S]])</f>
        <v>54</v>
      </c>
      <c r="R551">
        <v>16.333333333333332</v>
      </c>
      <c r="S551">
        <v>9.8333333333333321</v>
      </c>
      <c r="T551">
        <f>SUM(Table2[[#This Row],[SALE G]:[SALE S]])</f>
        <v>26.166666666666664</v>
      </c>
      <c r="U551">
        <v>445</v>
      </c>
      <c r="V551">
        <v>0.75</v>
      </c>
    </row>
    <row r="552" spans="1:22" x14ac:dyDescent="0.25">
      <c r="A552">
        <v>551</v>
      </c>
      <c r="B552" t="s">
        <v>26</v>
      </c>
      <c r="C552" t="s">
        <v>665</v>
      </c>
      <c r="D552" t="s">
        <v>1</v>
      </c>
      <c r="E552" t="s">
        <v>338</v>
      </c>
      <c r="F552" s="138">
        <v>43982</v>
      </c>
      <c r="G552" t="s">
        <v>670</v>
      </c>
      <c r="H552" t="s">
        <v>672</v>
      </c>
      <c r="I552" t="s">
        <v>190</v>
      </c>
      <c r="J552" t="s">
        <v>671</v>
      </c>
      <c r="K552">
        <v>1200</v>
      </c>
      <c r="M552">
        <v>352</v>
      </c>
      <c r="O552">
        <v>41</v>
      </c>
      <c r="P552">
        <v>108</v>
      </c>
      <c r="Q552">
        <f>SUM(Table2[[#This Row],[ BUYER G]:[BUYER S]])</f>
        <v>149</v>
      </c>
      <c r="R552">
        <v>26.083333333333336</v>
      </c>
      <c r="S552">
        <v>70.916666666666671</v>
      </c>
      <c r="T552">
        <f>SUM(Table2[[#This Row],[SALE G]:[SALE S]])</f>
        <v>97</v>
      </c>
      <c r="U552">
        <v>400</v>
      </c>
      <c r="V552">
        <v>0.7</v>
      </c>
    </row>
    <row r="553" spans="1:22" x14ac:dyDescent="0.25">
      <c r="A553">
        <v>552</v>
      </c>
      <c r="B553" t="s">
        <v>26</v>
      </c>
      <c r="C553" t="s">
        <v>665</v>
      </c>
      <c r="D553" t="s">
        <v>1</v>
      </c>
      <c r="E553" t="s">
        <v>338</v>
      </c>
      <c r="F553" s="138">
        <v>43982</v>
      </c>
      <c r="G553" t="s">
        <v>670</v>
      </c>
      <c r="H553" t="s">
        <v>672</v>
      </c>
      <c r="I553" t="s">
        <v>191</v>
      </c>
      <c r="J553" t="s">
        <v>671</v>
      </c>
      <c r="K553">
        <v>1200</v>
      </c>
      <c r="M553">
        <v>320</v>
      </c>
      <c r="O553">
        <v>37</v>
      </c>
      <c r="P553">
        <v>64</v>
      </c>
      <c r="Q553">
        <f>SUM(Table2[[#This Row],[ BUYER G]:[BUYER S]])</f>
        <v>101</v>
      </c>
      <c r="R553">
        <v>18.666666666666664</v>
      </c>
      <c r="S553">
        <v>49.5</v>
      </c>
      <c r="T553">
        <f>SUM(Table2[[#This Row],[SALE G]:[SALE S]])</f>
        <v>68.166666666666657</v>
      </c>
      <c r="U553">
        <v>320</v>
      </c>
      <c r="V553">
        <v>0.75</v>
      </c>
    </row>
    <row r="554" spans="1:22" x14ac:dyDescent="0.25">
      <c r="A554">
        <v>553</v>
      </c>
      <c r="B554" t="s">
        <v>26</v>
      </c>
      <c r="C554" t="s">
        <v>665</v>
      </c>
      <c r="D554" t="s">
        <v>1</v>
      </c>
      <c r="E554" t="s">
        <v>338</v>
      </c>
      <c r="F554" s="138">
        <v>43982</v>
      </c>
      <c r="G554" t="s">
        <v>670</v>
      </c>
      <c r="H554" t="s">
        <v>677</v>
      </c>
      <c r="I554" t="s">
        <v>195</v>
      </c>
      <c r="J554" t="s">
        <v>671</v>
      </c>
      <c r="K554">
        <v>1200</v>
      </c>
      <c r="M554">
        <v>352</v>
      </c>
      <c r="O554">
        <v>55</v>
      </c>
      <c r="P554">
        <v>80</v>
      </c>
      <c r="Q554">
        <f>SUM(Table2[[#This Row],[ BUYER G]:[BUYER S]])</f>
        <v>135</v>
      </c>
      <c r="R554">
        <v>53.916666666666664</v>
      </c>
      <c r="S554">
        <v>91</v>
      </c>
      <c r="T554">
        <f>SUM(Table2[[#This Row],[SALE G]:[SALE S]])</f>
        <v>144.91666666666666</v>
      </c>
      <c r="U554">
        <v>549</v>
      </c>
      <c r="V554">
        <v>0.65</v>
      </c>
    </row>
    <row r="555" spans="1:22" x14ac:dyDescent="0.25">
      <c r="A555">
        <v>554</v>
      </c>
      <c r="B555" t="s">
        <v>26</v>
      </c>
      <c r="C555" t="s">
        <v>665</v>
      </c>
      <c r="D555" t="s">
        <v>1</v>
      </c>
      <c r="E555" t="s">
        <v>338</v>
      </c>
      <c r="F555" s="138">
        <v>43982</v>
      </c>
      <c r="G555" t="s">
        <v>670</v>
      </c>
      <c r="H555" t="s">
        <v>677</v>
      </c>
      <c r="I555" t="s">
        <v>196</v>
      </c>
      <c r="J555" t="s">
        <v>671</v>
      </c>
      <c r="K555">
        <v>1200</v>
      </c>
      <c r="M555">
        <v>416</v>
      </c>
      <c r="O555">
        <v>18</v>
      </c>
      <c r="P555">
        <v>99</v>
      </c>
      <c r="Q555">
        <f>SUM(Table2[[#This Row],[ BUYER G]:[BUYER S]])</f>
        <v>117</v>
      </c>
      <c r="R555">
        <v>13.333333333333334</v>
      </c>
      <c r="S555">
        <v>88</v>
      </c>
      <c r="T555">
        <f>SUM(Table2[[#This Row],[SALE G]:[SALE S]])</f>
        <v>101.33333333333333</v>
      </c>
      <c r="U555">
        <v>513</v>
      </c>
      <c r="V555">
        <v>0.65</v>
      </c>
    </row>
    <row r="556" spans="1:22" x14ac:dyDescent="0.25">
      <c r="A556">
        <v>555</v>
      </c>
      <c r="B556" t="s">
        <v>26</v>
      </c>
      <c r="C556" t="s">
        <v>665</v>
      </c>
      <c r="D556" t="s">
        <v>1</v>
      </c>
      <c r="E556" t="s">
        <v>338</v>
      </c>
      <c r="F556" s="138">
        <v>43982</v>
      </c>
      <c r="G556" t="s">
        <v>670</v>
      </c>
      <c r="H556" t="s">
        <v>674</v>
      </c>
      <c r="I556" t="s">
        <v>371</v>
      </c>
      <c r="J556" t="s">
        <v>671</v>
      </c>
      <c r="K556">
        <v>1200</v>
      </c>
      <c r="M556">
        <v>288</v>
      </c>
      <c r="P556">
        <v>19</v>
      </c>
      <c r="Q556">
        <f>SUM(Table2[[#This Row],[ BUYER G]:[BUYER S]])</f>
        <v>19</v>
      </c>
      <c r="R556">
        <v>0</v>
      </c>
      <c r="S556">
        <v>6.5</v>
      </c>
      <c r="T556">
        <f>SUM(Table2[[#This Row],[SALE G]:[SALE S]])</f>
        <v>6.5</v>
      </c>
      <c r="U556">
        <v>311</v>
      </c>
      <c r="V556">
        <v>0.7</v>
      </c>
    </row>
    <row r="557" spans="1:22" x14ac:dyDescent="0.25">
      <c r="A557">
        <v>556</v>
      </c>
      <c r="B557" t="s">
        <v>26</v>
      </c>
      <c r="C557" t="s">
        <v>665</v>
      </c>
      <c r="D557" t="s">
        <v>1</v>
      </c>
      <c r="E557" t="s">
        <v>338</v>
      </c>
      <c r="F557" s="138">
        <v>43982</v>
      </c>
      <c r="G557" t="s">
        <v>670</v>
      </c>
      <c r="H557" t="s">
        <v>673</v>
      </c>
      <c r="I557" t="s">
        <v>370</v>
      </c>
      <c r="J557" t="s">
        <v>671</v>
      </c>
      <c r="K557">
        <v>1200</v>
      </c>
      <c r="M557">
        <v>336</v>
      </c>
      <c r="O557">
        <v>100</v>
      </c>
      <c r="P557">
        <v>76</v>
      </c>
      <c r="Q557">
        <f>SUM(Table2[[#This Row],[ BUYER G]:[BUYER S]])</f>
        <v>176</v>
      </c>
      <c r="R557">
        <v>47.333333333333336</v>
      </c>
      <c r="S557">
        <v>51.416666666666664</v>
      </c>
      <c r="T557">
        <f>SUM(Table2[[#This Row],[SALE G]:[SALE S]])</f>
        <v>98.75</v>
      </c>
      <c r="U557">
        <v>500</v>
      </c>
      <c r="V557">
        <v>0.65</v>
      </c>
    </row>
    <row r="558" spans="1:22" x14ac:dyDescent="0.25">
      <c r="A558">
        <v>557</v>
      </c>
      <c r="B558" t="s">
        <v>26</v>
      </c>
      <c r="C558" t="s">
        <v>665</v>
      </c>
      <c r="D558" t="s">
        <v>1</v>
      </c>
      <c r="E558" t="s">
        <v>338</v>
      </c>
      <c r="F558" s="138">
        <v>43982</v>
      </c>
      <c r="G558" t="s">
        <v>683</v>
      </c>
      <c r="H558" t="s">
        <v>668</v>
      </c>
      <c r="I558" t="s">
        <v>391</v>
      </c>
      <c r="J558" t="s">
        <v>669</v>
      </c>
      <c r="K558">
        <v>1500</v>
      </c>
      <c r="M558">
        <v>352</v>
      </c>
      <c r="O558">
        <v>21</v>
      </c>
      <c r="P558">
        <v>48</v>
      </c>
      <c r="Q558">
        <f>SUM(Table2[[#This Row],[ BUYER G]:[BUYER S]])</f>
        <v>69</v>
      </c>
      <c r="R558">
        <v>12.041666666666666</v>
      </c>
      <c r="S558">
        <v>29.416666666666664</v>
      </c>
      <c r="T558">
        <f>SUM(Table2[[#This Row],[SALE G]:[SALE S]])</f>
        <v>41.458333333333329</v>
      </c>
      <c r="U558">
        <v>290</v>
      </c>
      <c r="V558">
        <v>0.65</v>
      </c>
    </row>
    <row r="559" spans="1:22" x14ac:dyDescent="0.25">
      <c r="A559">
        <v>558</v>
      </c>
      <c r="B559" t="s">
        <v>26</v>
      </c>
      <c r="C559" t="s">
        <v>665</v>
      </c>
      <c r="D559" t="s">
        <v>1</v>
      </c>
      <c r="E559" t="s">
        <v>338</v>
      </c>
      <c r="F559" s="138">
        <v>43982</v>
      </c>
      <c r="G559" t="s">
        <v>683</v>
      </c>
      <c r="H559" t="s">
        <v>668</v>
      </c>
      <c r="I559" t="s">
        <v>394</v>
      </c>
      <c r="J559" t="s">
        <v>669</v>
      </c>
      <c r="K559">
        <v>1500</v>
      </c>
      <c r="M559">
        <v>480</v>
      </c>
      <c r="O559">
        <v>17</v>
      </c>
      <c r="P559">
        <v>49</v>
      </c>
      <c r="Q559">
        <f>SUM(Table2[[#This Row],[ BUYER G]:[BUYER S]])</f>
        <v>66</v>
      </c>
      <c r="R559">
        <v>6.583333333333333</v>
      </c>
      <c r="S559">
        <v>26.666666666666668</v>
      </c>
      <c r="T559">
        <f>SUM(Table2[[#This Row],[SALE G]:[SALE S]])</f>
        <v>33.25</v>
      </c>
      <c r="U559">
        <v>963</v>
      </c>
      <c r="V559">
        <v>0.65</v>
      </c>
    </row>
    <row r="560" spans="1:22" x14ac:dyDescent="0.25">
      <c r="A560">
        <v>559</v>
      </c>
      <c r="B560" t="s">
        <v>26</v>
      </c>
      <c r="C560" t="s">
        <v>665</v>
      </c>
      <c r="D560" t="s">
        <v>1</v>
      </c>
      <c r="E560" t="s">
        <v>338</v>
      </c>
      <c r="F560" s="138">
        <v>43982</v>
      </c>
      <c r="G560" t="s">
        <v>683</v>
      </c>
      <c r="H560" t="s">
        <v>668</v>
      </c>
      <c r="I560" t="s">
        <v>392</v>
      </c>
      <c r="J560" t="s">
        <v>669</v>
      </c>
      <c r="K560">
        <v>1500</v>
      </c>
      <c r="M560">
        <v>256</v>
      </c>
      <c r="O560">
        <v>21</v>
      </c>
      <c r="P560">
        <v>60</v>
      </c>
      <c r="Q560">
        <f>SUM(Table2[[#This Row],[ BUYER G]:[BUYER S]])</f>
        <v>81</v>
      </c>
      <c r="R560">
        <v>14</v>
      </c>
      <c r="S560">
        <v>27.083333333333336</v>
      </c>
      <c r="T560">
        <f>SUM(Table2[[#This Row],[SALE G]:[SALE S]])</f>
        <v>41.083333333333336</v>
      </c>
      <c r="U560">
        <v>311</v>
      </c>
      <c r="V560">
        <v>0.65</v>
      </c>
    </row>
    <row r="561" spans="1:22" x14ac:dyDescent="0.25">
      <c r="A561">
        <v>560</v>
      </c>
      <c r="B561" t="s">
        <v>26</v>
      </c>
      <c r="C561" t="s">
        <v>665</v>
      </c>
      <c r="D561" t="s">
        <v>1</v>
      </c>
      <c r="E561" t="s">
        <v>338</v>
      </c>
      <c r="F561" s="138">
        <v>43982</v>
      </c>
      <c r="G561" t="s">
        <v>683</v>
      </c>
      <c r="H561" t="s">
        <v>668</v>
      </c>
      <c r="I561" t="s">
        <v>393</v>
      </c>
      <c r="J561" t="s">
        <v>669</v>
      </c>
      <c r="K561">
        <v>1500</v>
      </c>
      <c r="M561">
        <v>296</v>
      </c>
      <c r="O561">
        <v>38</v>
      </c>
      <c r="P561">
        <v>52</v>
      </c>
      <c r="Q561">
        <f>SUM(Table2[[#This Row],[ BUYER G]:[BUYER S]])</f>
        <v>90</v>
      </c>
      <c r="R561">
        <v>16.875</v>
      </c>
      <c r="S561">
        <v>18.25</v>
      </c>
      <c r="T561">
        <f>SUM(Table2[[#This Row],[SALE G]:[SALE S]])</f>
        <v>35.125</v>
      </c>
      <c r="U561">
        <v>271</v>
      </c>
      <c r="V561">
        <v>0.65</v>
      </c>
    </row>
    <row r="562" spans="1:22" x14ac:dyDescent="0.25">
      <c r="A562">
        <v>561</v>
      </c>
      <c r="B562" t="s">
        <v>26</v>
      </c>
      <c r="C562" t="s">
        <v>665</v>
      </c>
      <c r="D562" t="s">
        <v>1</v>
      </c>
      <c r="E562" t="s">
        <v>338</v>
      </c>
      <c r="F562" s="138">
        <v>43982</v>
      </c>
      <c r="G562" t="s">
        <v>675</v>
      </c>
      <c r="H562" t="s">
        <v>668</v>
      </c>
      <c r="I562" t="s">
        <v>164</v>
      </c>
      <c r="J562" t="s">
        <v>669</v>
      </c>
      <c r="K562">
        <v>4200</v>
      </c>
      <c r="M562">
        <v>684</v>
      </c>
      <c r="O562">
        <v>53</v>
      </c>
      <c r="P562">
        <v>79</v>
      </c>
      <c r="Q562">
        <f>SUM(Table2[[#This Row],[ BUYER G]:[BUYER S]])</f>
        <v>132</v>
      </c>
      <c r="R562">
        <v>44.5</v>
      </c>
      <c r="S562">
        <v>66.5</v>
      </c>
      <c r="T562">
        <f>SUM(Table2[[#This Row],[SALE G]:[SALE S]])</f>
        <v>111</v>
      </c>
      <c r="U562">
        <v>400</v>
      </c>
      <c r="V562">
        <v>0.7</v>
      </c>
    </row>
    <row r="563" spans="1:22" x14ac:dyDescent="0.25">
      <c r="A563">
        <v>562</v>
      </c>
      <c r="B563" t="s">
        <v>26</v>
      </c>
      <c r="C563" t="s">
        <v>665</v>
      </c>
      <c r="D563" t="s">
        <v>1</v>
      </c>
      <c r="E563" t="s">
        <v>338</v>
      </c>
      <c r="F563" s="138">
        <v>43982</v>
      </c>
      <c r="G563" t="s">
        <v>676</v>
      </c>
      <c r="H563" t="s">
        <v>668</v>
      </c>
      <c r="I563" t="s">
        <v>167</v>
      </c>
      <c r="J563" t="s">
        <v>669</v>
      </c>
      <c r="K563">
        <v>1200</v>
      </c>
      <c r="M563">
        <v>144</v>
      </c>
      <c r="O563">
        <v>6</v>
      </c>
      <c r="P563">
        <v>28</v>
      </c>
      <c r="Q563">
        <f>SUM(Table2[[#This Row],[ BUYER G]:[BUYER S]])</f>
        <v>34</v>
      </c>
      <c r="R563">
        <v>4.1666666666666661</v>
      </c>
      <c r="S563">
        <v>22.916666666666668</v>
      </c>
      <c r="T563">
        <f>SUM(Table2[[#This Row],[SALE G]:[SALE S]])</f>
        <v>27.083333333333336</v>
      </c>
      <c r="U563">
        <v>183</v>
      </c>
      <c r="V563">
        <v>0.7</v>
      </c>
    </row>
    <row r="564" spans="1:22" x14ac:dyDescent="0.25">
      <c r="A564">
        <v>563</v>
      </c>
      <c r="B564" t="s">
        <v>26</v>
      </c>
      <c r="C564" t="s">
        <v>665</v>
      </c>
      <c r="D564" t="s">
        <v>1</v>
      </c>
      <c r="E564" t="s">
        <v>338</v>
      </c>
      <c r="F564" s="138">
        <v>43982</v>
      </c>
      <c r="G564" t="s">
        <v>676</v>
      </c>
      <c r="H564" t="s">
        <v>668</v>
      </c>
      <c r="I564" t="s">
        <v>168</v>
      </c>
      <c r="J564" t="s">
        <v>669</v>
      </c>
      <c r="K564">
        <v>1200</v>
      </c>
      <c r="M564">
        <v>400</v>
      </c>
      <c r="O564">
        <v>23</v>
      </c>
      <c r="P564">
        <v>28</v>
      </c>
      <c r="Q564">
        <f>SUM(Table2[[#This Row],[ BUYER G]:[BUYER S]])</f>
        <v>51</v>
      </c>
      <c r="R564">
        <v>14.666666666666668</v>
      </c>
      <c r="S564">
        <v>17.333333333333332</v>
      </c>
      <c r="T564">
        <f>SUM(Table2[[#This Row],[SALE G]:[SALE S]])</f>
        <v>32</v>
      </c>
      <c r="U564">
        <v>386</v>
      </c>
      <c r="V564">
        <v>0.7</v>
      </c>
    </row>
    <row r="565" spans="1:22" x14ac:dyDescent="0.25">
      <c r="A565">
        <v>564</v>
      </c>
      <c r="B565" t="s">
        <v>26</v>
      </c>
      <c r="C565" t="s">
        <v>665</v>
      </c>
      <c r="D565" t="s">
        <v>1</v>
      </c>
      <c r="E565" t="s">
        <v>338</v>
      </c>
      <c r="F565" s="138">
        <v>43982</v>
      </c>
      <c r="G565" t="s">
        <v>676</v>
      </c>
      <c r="H565" t="s">
        <v>672</v>
      </c>
      <c r="I565" t="s">
        <v>372</v>
      </c>
      <c r="J565" t="s">
        <v>669</v>
      </c>
      <c r="K565">
        <v>1200</v>
      </c>
      <c r="M565">
        <v>368</v>
      </c>
      <c r="O565">
        <v>18</v>
      </c>
      <c r="P565">
        <v>45</v>
      </c>
      <c r="Q565">
        <f>SUM(Table2[[#This Row],[ BUYER G]:[BUYER S]])</f>
        <v>63</v>
      </c>
      <c r="R565">
        <v>9.4166666666666661</v>
      </c>
      <c r="S565">
        <v>25.25</v>
      </c>
      <c r="T565">
        <f>SUM(Table2[[#This Row],[SALE G]:[SALE S]])</f>
        <v>34.666666666666664</v>
      </c>
      <c r="U565">
        <v>412</v>
      </c>
      <c r="V565">
        <v>0.65</v>
      </c>
    </row>
    <row r="566" spans="1:22" x14ac:dyDescent="0.25">
      <c r="A566">
        <v>565</v>
      </c>
      <c r="B566" t="s">
        <v>26</v>
      </c>
      <c r="C566" t="s">
        <v>665</v>
      </c>
      <c r="D566" t="s">
        <v>1</v>
      </c>
      <c r="E566" t="s">
        <v>338</v>
      </c>
      <c r="F566" s="138">
        <v>43982</v>
      </c>
      <c r="G566" t="s">
        <v>684</v>
      </c>
      <c r="H566" t="s">
        <v>668</v>
      </c>
      <c r="I566" t="s">
        <v>169</v>
      </c>
      <c r="J566" t="s">
        <v>669</v>
      </c>
      <c r="K566">
        <v>1250</v>
      </c>
      <c r="M566">
        <v>352</v>
      </c>
      <c r="O566">
        <v>12</v>
      </c>
      <c r="P566">
        <v>64</v>
      </c>
      <c r="Q566">
        <f>SUM(Table2[[#This Row],[ BUYER G]:[BUYER S]])</f>
        <v>76</v>
      </c>
      <c r="R566">
        <v>6.75</v>
      </c>
      <c r="S566">
        <v>56.25</v>
      </c>
      <c r="T566">
        <f>SUM(Table2[[#This Row],[SALE G]:[SALE S]])</f>
        <v>63</v>
      </c>
      <c r="U566">
        <v>576</v>
      </c>
      <c r="V566">
        <v>0.7</v>
      </c>
    </row>
    <row r="567" spans="1:22" x14ac:dyDescent="0.25">
      <c r="A567">
        <v>566</v>
      </c>
      <c r="B567" t="s">
        <v>26</v>
      </c>
      <c r="C567" t="s">
        <v>665</v>
      </c>
      <c r="D567" t="s">
        <v>1</v>
      </c>
      <c r="E567" t="s">
        <v>338</v>
      </c>
      <c r="F567" s="138">
        <v>43982</v>
      </c>
      <c r="G567" t="s">
        <v>684</v>
      </c>
      <c r="H567" t="s">
        <v>668</v>
      </c>
      <c r="I567" t="s">
        <v>170</v>
      </c>
      <c r="J567" t="s">
        <v>669</v>
      </c>
      <c r="K567">
        <v>1250</v>
      </c>
      <c r="M567">
        <v>320</v>
      </c>
      <c r="O567">
        <v>4</v>
      </c>
      <c r="P567">
        <v>31</v>
      </c>
      <c r="Q567">
        <f>SUM(Table2[[#This Row],[ BUYER G]:[BUYER S]])</f>
        <v>35</v>
      </c>
      <c r="R567">
        <v>1.75</v>
      </c>
      <c r="S567">
        <v>18.916666666666668</v>
      </c>
      <c r="T567">
        <f>SUM(Table2[[#This Row],[SALE G]:[SALE S]])</f>
        <v>20.666666666666668</v>
      </c>
      <c r="U567">
        <v>521</v>
      </c>
      <c r="V567">
        <v>0.7</v>
      </c>
    </row>
    <row r="568" spans="1:22" x14ac:dyDescent="0.25">
      <c r="A568">
        <v>567</v>
      </c>
      <c r="B568" t="s">
        <v>26</v>
      </c>
      <c r="C568" t="s">
        <v>665</v>
      </c>
      <c r="D568" t="s">
        <v>1</v>
      </c>
      <c r="E568" t="s">
        <v>338</v>
      </c>
      <c r="F568" s="138">
        <v>43982</v>
      </c>
      <c r="G568" t="s">
        <v>684</v>
      </c>
      <c r="H568" t="s">
        <v>668</v>
      </c>
      <c r="I568" t="s">
        <v>171</v>
      </c>
      <c r="J568" t="s">
        <v>669</v>
      </c>
      <c r="K568">
        <v>1250</v>
      </c>
      <c r="M568">
        <v>432</v>
      </c>
      <c r="O568">
        <v>38</v>
      </c>
      <c r="P568">
        <v>28</v>
      </c>
      <c r="Q568">
        <f>SUM(Table2[[#This Row],[ BUYER G]:[BUYER S]])</f>
        <v>66</v>
      </c>
      <c r="R568">
        <v>15.375</v>
      </c>
      <c r="S568">
        <v>9.75</v>
      </c>
      <c r="T568">
        <f>SUM(Table2[[#This Row],[SALE G]:[SALE S]])</f>
        <v>25.125</v>
      </c>
      <c r="U568">
        <v>412</v>
      </c>
      <c r="V568">
        <v>0.75</v>
      </c>
    </row>
    <row r="569" spans="1:22" x14ac:dyDescent="0.25">
      <c r="A569">
        <v>568</v>
      </c>
      <c r="B569" t="s">
        <v>26</v>
      </c>
      <c r="C569" t="s">
        <v>665</v>
      </c>
      <c r="D569" t="s">
        <v>1</v>
      </c>
      <c r="E569" t="s">
        <v>338</v>
      </c>
      <c r="F569" s="138">
        <v>43982</v>
      </c>
      <c r="G569" t="s">
        <v>684</v>
      </c>
      <c r="H569" t="s">
        <v>672</v>
      </c>
      <c r="I569" t="s">
        <v>402</v>
      </c>
      <c r="J569" t="s">
        <v>669</v>
      </c>
      <c r="K569">
        <v>1250</v>
      </c>
      <c r="M569">
        <v>352</v>
      </c>
      <c r="O569">
        <v>0</v>
      </c>
      <c r="P569">
        <v>34</v>
      </c>
      <c r="Q569">
        <f>SUM(Table2[[#This Row],[ BUYER G]:[BUYER S]])</f>
        <v>34</v>
      </c>
      <c r="R569">
        <v>0</v>
      </c>
      <c r="S569">
        <v>12</v>
      </c>
      <c r="T569">
        <f>SUM(Table2[[#This Row],[SALE G]:[SALE S]])</f>
        <v>12</v>
      </c>
      <c r="U569">
        <v>360</v>
      </c>
      <c r="V569">
        <v>0.75</v>
      </c>
    </row>
    <row r="570" spans="1:22" x14ac:dyDescent="0.25">
      <c r="A570">
        <v>569</v>
      </c>
      <c r="B570" t="s">
        <v>26</v>
      </c>
      <c r="C570" t="s">
        <v>665</v>
      </c>
      <c r="D570" t="s">
        <v>1</v>
      </c>
      <c r="E570" t="s">
        <v>338</v>
      </c>
      <c r="F570" s="138">
        <v>43982</v>
      </c>
      <c r="G570" t="s">
        <v>684</v>
      </c>
      <c r="H570" t="s">
        <v>677</v>
      </c>
      <c r="I570" t="s">
        <v>401</v>
      </c>
      <c r="J570" t="s">
        <v>669</v>
      </c>
      <c r="K570">
        <v>1250</v>
      </c>
      <c r="M570">
        <v>416</v>
      </c>
      <c r="O570">
        <v>13</v>
      </c>
      <c r="P570">
        <v>40</v>
      </c>
      <c r="Q570">
        <f>SUM(Table2[[#This Row],[ BUYER G]:[BUYER S]])</f>
        <v>53</v>
      </c>
      <c r="R570">
        <v>9.6666666666666679</v>
      </c>
      <c r="S570">
        <v>37.333333333333329</v>
      </c>
      <c r="T570">
        <f>SUM(Table2[[#This Row],[SALE G]:[SALE S]])</f>
        <v>47</v>
      </c>
      <c r="U570">
        <v>443</v>
      </c>
      <c r="V570">
        <v>0.75</v>
      </c>
    </row>
    <row r="571" spans="1:22" x14ac:dyDescent="0.25">
      <c r="A571">
        <v>570</v>
      </c>
      <c r="B571" t="s">
        <v>26</v>
      </c>
      <c r="C571" t="s">
        <v>665</v>
      </c>
      <c r="D571" t="s">
        <v>1</v>
      </c>
      <c r="E571" t="s">
        <v>338</v>
      </c>
      <c r="F571" s="138">
        <v>43982</v>
      </c>
      <c r="G571" t="s">
        <v>684</v>
      </c>
      <c r="H571" t="s">
        <v>673</v>
      </c>
      <c r="I571" t="s">
        <v>454</v>
      </c>
      <c r="J571" t="s">
        <v>669</v>
      </c>
      <c r="K571">
        <v>1250</v>
      </c>
      <c r="M571">
        <v>320</v>
      </c>
      <c r="P571">
        <v>34</v>
      </c>
      <c r="Q571">
        <f>SUM(Table2[[#This Row],[ BUYER G]:[BUYER S]])</f>
        <v>34</v>
      </c>
      <c r="R571">
        <v>0</v>
      </c>
      <c r="S571">
        <v>11.625</v>
      </c>
      <c r="T571">
        <f>SUM(Table2[[#This Row],[SALE G]:[SALE S]])</f>
        <v>11.625</v>
      </c>
      <c r="U571">
        <v>442</v>
      </c>
      <c r="V571">
        <v>0.7</v>
      </c>
    </row>
    <row r="572" spans="1:22" x14ac:dyDescent="0.25">
      <c r="A572">
        <v>571</v>
      </c>
      <c r="B572" t="s">
        <v>26</v>
      </c>
      <c r="C572" t="s">
        <v>665</v>
      </c>
      <c r="D572" t="s">
        <v>1</v>
      </c>
      <c r="E572" t="s">
        <v>338</v>
      </c>
      <c r="F572" s="138">
        <v>43982</v>
      </c>
      <c r="G572" t="s">
        <v>684</v>
      </c>
      <c r="H572" t="s">
        <v>704</v>
      </c>
      <c r="I572" t="s">
        <v>453</v>
      </c>
      <c r="J572" t="s">
        <v>669</v>
      </c>
      <c r="K572">
        <v>1250</v>
      </c>
      <c r="M572">
        <v>352</v>
      </c>
      <c r="O572">
        <v>13</v>
      </c>
      <c r="P572">
        <v>24</v>
      </c>
      <c r="Q572">
        <f>SUM(Table2[[#This Row],[ BUYER G]:[BUYER S]])</f>
        <v>37</v>
      </c>
      <c r="R572">
        <v>6.4166666666666661</v>
      </c>
      <c r="S572">
        <v>7.416666666666667</v>
      </c>
      <c r="T572">
        <f>SUM(Table2[[#This Row],[SALE G]:[SALE S]])</f>
        <v>13.833333333333332</v>
      </c>
      <c r="U572">
        <v>379</v>
      </c>
      <c r="V572">
        <v>0.8</v>
      </c>
    </row>
    <row r="573" spans="1:22" x14ac:dyDescent="0.25">
      <c r="A573">
        <v>572</v>
      </c>
      <c r="B573" t="s">
        <v>26</v>
      </c>
      <c r="C573" t="s">
        <v>665</v>
      </c>
      <c r="D573" t="s">
        <v>1</v>
      </c>
      <c r="E573" t="s">
        <v>338</v>
      </c>
      <c r="F573" s="138">
        <v>43982</v>
      </c>
      <c r="G573" t="s">
        <v>684</v>
      </c>
      <c r="H573" t="s">
        <v>705</v>
      </c>
      <c r="I573" t="s">
        <v>459</v>
      </c>
      <c r="J573" t="s">
        <v>669</v>
      </c>
      <c r="K573">
        <v>1250</v>
      </c>
      <c r="M573">
        <v>416</v>
      </c>
      <c r="O573">
        <v>14</v>
      </c>
      <c r="P573">
        <v>28</v>
      </c>
      <c r="Q573">
        <f>SUM(Table2[[#This Row],[ BUYER G]:[BUYER S]])</f>
        <v>42</v>
      </c>
      <c r="R573">
        <v>10.5</v>
      </c>
      <c r="S573">
        <v>15.75</v>
      </c>
      <c r="T573">
        <f>SUM(Table2[[#This Row],[SALE G]:[SALE S]])</f>
        <v>26.25</v>
      </c>
      <c r="U573">
        <v>400</v>
      </c>
      <c r="V573">
        <v>0.65</v>
      </c>
    </row>
    <row r="574" spans="1:22" x14ac:dyDescent="0.25">
      <c r="A574">
        <v>573</v>
      </c>
      <c r="B574" t="s">
        <v>26</v>
      </c>
      <c r="C574" t="s">
        <v>665</v>
      </c>
      <c r="D574" t="s">
        <v>1</v>
      </c>
      <c r="E574" t="s">
        <v>338</v>
      </c>
      <c r="F574" s="138">
        <v>43982</v>
      </c>
      <c r="G574" t="s">
        <v>684</v>
      </c>
      <c r="H574" t="s">
        <v>697</v>
      </c>
      <c r="I574" t="s">
        <v>460</v>
      </c>
      <c r="J574" t="s">
        <v>669</v>
      </c>
      <c r="K574">
        <v>1250</v>
      </c>
      <c r="M574">
        <v>352</v>
      </c>
      <c r="O574">
        <v>12</v>
      </c>
      <c r="P574">
        <v>21</v>
      </c>
      <c r="Q574">
        <f>SUM(Table2[[#This Row],[ BUYER G]:[BUYER S]])</f>
        <v>33</v>
      </c>
      <c r="R574">
        <v>10.833333333333334</v>
      </c>
      <c r="S574">
        <v>19.166666666666668</v>
      </c>
      <c r="T574">
        <f>SUM(Table2[[#This Row],[SALE G]:[SALE S]])</f>
        <v>30</v>
      </c>
      <c r="U574">
        <v>455</v>
      </c>
      <c r="V574">
        <v>0.65</v>
      </c>
    </row>
    <row r="575" spans="1:22" x14ac:dyDescent="0.25">
      <c r="A575">
        <v>574</v>
      </c>
      <c r="B575" t="s">
        <v>26</v>
      </c>
      <c r="C575" t="s">
        <v>665</v>
      </c>
      <c r="D575" t="s">
        <v>1</v>
      </c>
      <c r="E575" t="s">
        <v>338</v>
      </c>
      <c r="F575" s="138">
        <v>43982</v>
      </c>
      <c r="G575" t="s">
        <v>685</v>
      </c>
      <c r="H575" t="s">
        <v>668</v>
      </c>
      <c r="I575" t="s">
        <v>172</v>
      </c>
      <c r="J575" t="s">
        <v>671</v>
      </c>
      <c r="K575">
        <v>1000</v>
      </c>
      <c r="M575">
        <v>192</v>
      </c>
      <c r="O575">
        <v>0</v>
      </c>
      <c r="P575">
        <v>12</v>
      </c>
      <c r="Q575">
        <f>SUM(Table2[[#This Row],[ BUYER G]:[BUYER S]])</f>
        <v>12</v>
      </c>
      <c r="R575">
        <v>0</v>
      </c>
      <c r="S575">
        <v>6.3333333333333339</v>
      </c>
      <c r="T575">
        <f>SUM(Table2[[#This Row],[SALE G]:[SALE S]])</f>
        <v>6.3333333333333339</v>
      </c>
      <c r="U575">
        <v>592</v>
      </c>
      <c r="V575">
        <v>0.65</v>
      </c>
    </row>
    <row r="576" spans="1:22" x14ac:dyDescent="0.25">
      <c r="A576">
        <v>575</v>
      </c>
      <c r="B576" t="s">
        <v>26</v>
      </c>
      <c r="C576" t="s">
        <v>665</v>
      </c>
      <c r="D576" t="s">
        <v>1</v>
      </c>
      <c r="E576" t="s">
        <v>338</v>
      </c>
      <c r="F576" s="138">
        <v>43982</v>
      </c>
      <c r="G576" t="s">
        <v>685</v>
      </c>
      <c r="H576" t="s">
        <v>668</v>
      </c>
      <c r="I576" t="s">
        <v>173</v>
      </c>
      <c r="J576" t="s">
        <v>671</v>
      </c>
      <c r="K576">
        <v>1000</v>
      </c>
      <c r="M576">
        <v>320</v>
      </c>
      <c r="O576">
        <v>0</v>
      </c>
      <c r="P576">
        <v>22</v>
      </c>
      <c r="Q576">
        <f>SUM(Table2[[#This Row],[ BUYER G]:[BUYER S]])</f>
        <v>22</v>
      </c>
      <c r="R576">
        <v>0</v>
      </c>
      <c r="S576">
        <v>8.3333333333333339</v>
      </c>
      <c r="T576">
        <f>SUM(Table2[[#This Row],[SALE G]:[SALE S]])</f>
        <v>8.3333333333333339</v>
      </c>
      <c r="U576">
        <v>462</v>
      </c>
      <c r="V576">
        <v>0.7</v>
      </c>
    </row>
    <row r="577" spans="1:22" x14ac:dyDescent="0.25">
      <c r="A577">
        <v>576</v>
      </c>
      <c r="B577" t="s">
        <v>26</v>
      </c>
      <c r="C577" t="s">
        <v>665</v>
      </c>
      <c r="D577" t="s">
        <v>1</v>
      </c>
      <c r="E577" t="s">
        <v>338</v>
      </c>
      <c r="F577" s="138">
        <v>43982</v>
      </c>
      <c r="G577" t="s">
        <v>685</v>
      </c>
      <c r="H577" t="s">
        <v>668</v>
      </c>
      <c r="I577" t="s">
        <v>174</v>
      </c>
      <c r="J577" t="s">
        <v>671</v>
      </c>
      <c r="K577">
        <v>1000</v>
      </c>
      <c r="M577">
        <v>144</v>
      </c>
      <c r="O577">
        <v>6</v>
      </c>
      <c r="P577">
        <v>30</v>
      </c>
      <c r="Q577">
        <f>SUM(Table2[[#This Row],[ BUYER G]:[BUYER S]])</f>
        <v>36</v>
      </c>
      <c r="R577">
        <v>1.9166666666666665</v>
      </c>
      <c r="S577">
        <v>13.083333333333332</v>
      </c>
      <c r="T577">
        <f>SUM(Table2[[#This Row],[SALE G]:[SALE S]])</f>
        <v>14.999999999999998</v>
      </c>
      <c r="U577">
        <v>516</v>
      </c>
      <c r="V577">
        <v>0.75</v>
      </c>
    </row>
    <row r="578" spans="1:22" x14ac:dyDescent="0.25">
      <c r="A578">
        <v>577</v>
      </c>
      <c r="B578" t="s">
        <v>26</v>
      </c>
      <c r="C578" t="s">
        <v>665</v>
      </c>
      <c r="D578" t="s">
        <v>1</v>
      </c>
      <c r="E578" t="s">
        <v>338</v>
      </c>
      <c r="F578" s="138">
        <v>43982</v>
      </c>
      <c r="G578" t="s">
        <v>685</v>
      </c>
      <c r="H578" t="s">
        <v>668</v>
      </c>
      <c r="I578" t="s">
        <v>175</v>
      </c>
      <c r="J578" t="s">
        <v>671</v>
      </c>
      <c r="K578">
        <v>1000</v>
      </c>
      <c r="M578">
        <v>208</v>
      </c>
      <c r="O578">
        <v>12</v>
      </c>
      <c r="P578">
        <v>33</v>
      </c>
      <c r="Q578">
        <f>SUM(Table2[[#This Row],[ BUYER G]:[BUYER S]])</f>
        <v>45</v>
      </c>
      <c r="R578">
        <v>16</v>
      </c>
      <c r="S578">
        <v>39.333333333333329</v>
      </c>
      <c r="T578">
        <f>SUM(Table2[[#This Row],[SALE G]:[SALE S]])</f>
        <v>55.333333333333329</v>
      </c>
      <c r="U578">
        <v>315</v>
      </c>
      <c r="V578">
        <v>0.65</v>
      </c>
    </row>
    <row r="579" spans="1:22" x14ac:dyDescent="0.25">
      <c r="A579">
        <v>578</v>
      </c>
      <c r="B579" t="s">
        <v>26</v>
      </c>
      <c r="C579" t="s">
        <v>665</v>
      </c>
      <c r="D579" t="s">
        <v>1</v>
      </c>
      <c r="E579" t="s">
        <v>338</v>
      </c>
      <c r="F579" s="138">
        <v>43982</v>
      </c>
      <c r="G579" t="s">
        <v>685</v>
      </c>
      <c r="H579" t="s">
        <v>668</v>
      </c>
      <c r="I579" t="s">
        <v>176</v>
      </c>
      <c r="J579" t="s">
        <v>671</v>
      </c>
      <c r="K579">
        <v>1000</v>
      </c>
      <c r="M579">
        <v>352</v>
      </c>
      <c r="O579">
        <v>0</v>
      </c>
      <c r="P579">
        <v>58</v>
      </c>
      <c r="Q579">
        <f>SUM(Table2[[#This Row],[ BUYER G]:[BUYER S]])</f>
        <v>58</v>
      </c>
      <c r="R579">
        <v>0</v>
      </c>
      <c r="S579">
        <v>32.666666666666664</v>
      </c>
      <c r="T579">
        <f>SUM(Table2[[#This Row],[SALE G]:[SALE S]])</f>
        <v>32.666666666666664</v>
      </c>
      <c r="U579">
        <v>631</v>
      </c>
      <c r="V579">
        <v>0.65</v>
      </c>
    </row>
    <row r="580" spans="1:22" x14ac:dyDescent="0.25">
      <c r="A580">
        <v>579</v>
      </c>
      <c r="B580" t="s">
        <v>26</v>
      </c>
      <c r="C580" t="s">
        <v>665</v>
      </c>
      <c r="D580" t="s">
        <v>1</v>
      </c>
      <c r="E580" t="s">
        <v>338</v>
      </c>
      <c r="F580" s="138">
        <v>43982</v>
      </c>
      <c r="G580" t="s">
        <v>685</v>
      </c>
      <c r="H580" t="s">
        <v>668</v>
      </c>
      <c r="I580" t="s">
        <v>187</v>
      </c>
      <c r="J580" t="s">
        <v>671</v>
      </c>
      <c r="K580">
        <v>1000</v>
      </c>
      <c r="M580">
        <v>112</v>
      </c>
      <c r="O580">
        <v>0</v>
      </c>
      <c r="P580">
        <v>16</v>
      </c>
      <c r="Q580">
        <f>SUM(Table2[[#This Row],[ BUYER G]:[BUYER S]])</f>
        <v>16</v>
      </c>
      <c r="R580">
        <v>0</v>
      </c>
      <c r="S580">
        <v>7.0833333333333339</v>
      </c>
      <c r="T580">
        <f>SUM(Table2[[#This Row],[SALE G]:[SALE S]])</f>
        <v>7.0833333333333339</v>
      </c>
      <c r="U580">
        <v>122</v>
      </c>
      <c r="V580">
        <v>0.7</v>
      </c>
    </row>
    <row r="581" spans="1:22" x14ac:dyDescent="0.25">
      <c r="A581">
        <v>580</v>
      </c>
      <c r="B581" t="s">
        <v>26</v>
      </c>
      <c r="C581" t="s">
        <v>665</v>
      </c>
      <c r="D581" t="s">
        <v>1</v>
      </c>
      <c r="E581" t="s">
        <v>338</v>
      </c>
      <c r="F581" s="138">
        <v>43982</v>
      </c>
      <c r="G581" t="s">
        <v>685</v>
      </c>
      <c r="H581" t="s">
        <v>668</v>
      </c>
      <c r="I581" t="s">
        <v>177</v>
      </c>
      <c r="J581" t="s">
        <v>671</v>
      </c>
      <c r="K581">
        <v>1000</v>
      </c>
      <c r="M581">
        <v>336</v>
      </c>
      <c r="O581">
        <v>0</v>
      </c>
      <c r="P581">
        <v>53</v>
      </c>
      <c r="Q581">
        <f>SUM(Table2[[#This Row],[ BUYER G]:[BUYER S]])</f>
        <v>53</v>
      </c>
      <c r="R581">
        <v>0</v>
      </c>
      <c r="S581">
        <v>48.666666666666671</v>
      </c>
      <c r="T581">
        <f>SUM(Table2[[#This Row],[SALE G]:[SALE S]])</f>
        <v>48.666666666666671</v>
      </c>
      <c r="U581">
        <v>319</v>
      </c>
      <c r="V581">
        <v>0.65</v>
      </c>
    </row>
    <row r="582" spans="1:22" x14ac:dyDescent="0.25">
      <c r="A582">
        <v>581</v>
      </c>
      <c r="B582" t="s">
        <v>26</v>
      </c>
      <c r="C582" t="s">
        <v>665</v>
      </c>
      <c r="D582" t="s">
        <v>1</v>
      </c>
      <c r="E582" t="s">
        <v>338</v>
      </c>
      <c r="F582" s="138">
        <v>43982</v>
      </c>
      <c r="G582" t="s">
        <v>685</v>
      </c>
      <c r="H582" t="s">
        <v>668</v>
      </c>
      <c r="I582" t="s">
        <v>416</v>
      </c>
      <c r="J582" t="s">
        <v>671</v>
      </c>
      <c r="K582">
        <v>1000</v>
      </c>
      <c r="M582">
        <v>320</v>
      </c>
      <c r="O582">
        <v>0</v>
      </c>
      <c r="P582">
        <v>41</v>
      </c>
      <c r="Q582">
        <f>SUM(Table2[[#This Row],[ BUYER G]:[BUYER S]])</f>
        <v>41</v>
      </c>
      <c r="R582">
        <v>0</v>
      </c>
      <c r="S582">
        <v>25.166666666666664</v>
      </c>
      <c r="T582">
        <f>SUM(Table2[[#This Row],[SALE G]:[SALE S]])</f>
        <v>25.166666666666664</v>
      </c>
      <c r="U582">
        <v>259</v>
      </c>
      <c r="V582">
        <v>0.65</v>
      </c>
    </row>
    <row r="583" spans="1:22" x14ac:dyDescent="0.25">
      <c r="A583">
        <v>582</v>
      </c>
      <c r="B583" t="s">
        <v>26</v>
      </c>
      <c r="C583" t="s">
        <v>665</v>
      </c>
      <c r="D583" t="s">
        <v>1</v>
      </c>
      <c r="E583" t="s">
        <v>338</v>
      </c>
      <c r="F583" s="138">
        <v>43982</v>
      </c>
      <c r="G583" t="s">
        <v>685</v>
      </c>
      <c r="H583" t="s">
        <v>672</v>
      </c>
      <c r="I583" t="s">
        <v>407</v>
      </c>
      <c r="J583" t="s">
        <v>671</v>
      </c>
      <c r="K583">
        <v>1000</v>
      </c>
      <c r="M583">
        <v>288</v>
      </c>
      <c r="O583">
        <v>2</v>
      </c>
      <c r="P583">
        <v>27</v>
      </c>
      <c r="Q583">
        <f>SUM(Table2[[#This Row],[ BUYER G]:[BUYER S]])</f>
        <v>29</v>
      </c>
      <c r="R583">
        <v>1.5</v>
      </c>
      <c r="S583">
        <v>16.666666666666668</v>
      </c>
      <c r="T583">
        <f>SUM(Table2[[#This Row],[SALE G]:[SALE S]])</f>
        <v>18.166666666666668</v>
      </c>
      <c r="U583">
        <v>155</v>
      </c>
      <c r="V583">
        <v>0.65</v>
      </c>
    </row>
    <row r="584" spans="1:22" x14ac:dyDescent="0.25">
      <c r="A584">
        <v>583</v>
      </c>
      <c r="B584" t="s">
        <v>26</v>
      </c>
      <c r="C584" t="s">
        <v>665</v>
      </c>
      <c r="D584" t="s">
        <v>1</v>
      </c>
      <c r="E584" t="s">
        <v>338</v>
      </c>
      <c r="F584" s="138">
        <v>43982</v>
      </c>
      <c r="G584" t="s">
        <v>685</v>
      </c>
      <c r="H584" t="s">
        <v>677</v>
      </c>
      <c r="I584" t="s">
        <v>405</v>
      </c>
      <c r="J584" t="s">
        <v>671</v>
      </c>
      <c r="K584">
        <v>1000</v>
      </c>
      <c r="M584">
        <v>320</v>
      </c>
      <c r="O584">
        <v>0</v>
      </c>
      <c r="P584">
        <v>53</v>
      </c>
      <c r="Q584">
        <f>SUM(Table2[[#This Row],[ BUYER G]:[BUYER S]])</f>
        <v>53</v>
      </c>
      <c r="R584">
        <v>0</v>
      </c>
      <c r="S584">
        <v>44.333333333333329</v>
      </c>
      <c r="T584">
        <f>SUM(Table2[[#This Row],[SALE G]:[SALE S]])</f>
        <v>44.333333333333329</v>
      </c>
      <c r="U584">
        <v>314</v>
      </c>
      <c r="V584">
        <v>0.65</v>
      </c>
    </row>
    <row r="585" spans="1:22" x14ac:dyDescent="0.25">
      <c r="A585">
        <v>584</v>
      </c>
      <c r="B585" t="s">
        <v>26</v>
      </c>
      <c r="C585" t="s">
        <v>678</v>
      </c>
      <c r="D585" t="s">
        <v>1</v>
      </c>
      <c r="E585" t="s">
        <v>338</v>
      </c>
      <c r="F585" s="138">
        <v>43982</v>
      </c>
      <c r="G585" t="s">
        <v>670</v>
      </c>
      <c r="H585" t="s">
        <v>679</v>
      </c>
      <c r="I585" t="s">
        <v>382</v>
      </c>
      <c r="J585" t="s">
        <v>671</v>
      </c>
      <c r="K585">
        <v>1200</v>
      </c>
      <c r="M585">
        <v>432</v>
      </c>
      <c r="O585">
        <v>36</v>
      </c>
      <c r="P585">
        <v>106</v>
      </c>
      <c r="Q585">
        <f>SUM(Table2[[#This Row],[ BUYER G]:[BUYER S]])</f>
        <v>142</v>
      </c>
      <c r="R585">
        <v>24.5</v>
      </c>
      <c r="S585">
        <v>77.416666666666671</v>
      </c>
      <c r="T585">
        <f>SUM(Table2[[#This Row],[SALE G]:[SALE S]])</f>
        <v>101.91666666666667</v>
      </c>
      <c r="U585">
        <v>611</v>
      </c>
      <c r="V585">
        <v>0.75</v>
      </c>
    </row>
    <row r="586" spans="1:22" x14ac:dyDescent="0.25">
      <c r="A586">
        <v>585</v>
      </c>
      <c r="B586" t="s">
        <v>26</v>
      </c>
      <c r="C586" t="s">
        <v>678</v>
      </c>
      <c r="D586" t="s">
        <v>1</v>
      </c>
      <c r="E586" t="s">
        <v>338</v>
      </c>
      <c r="F586" s="138">
        <v>43982</v>
      </c>
      <c r="G586" t="s">
        <v>670</v>
      </c>
      <c r="H586" t="s">
        <v>686</v>
      </c>
      <c r="I586" t="s">
        <v>233</v>
      </c>
      <c r="J586" t="s">
        <v>671</v>
      </c>
      <c r="K586">
        <v>1200</v>
      </c>
      <c r="M586">
        <v>336</v>
      </c>
      <c r="P586">
        <v>28</v>
      </c>
      <c r="Q586">
        <f>SUM(Table2[[#This Row],[ BUYER G]:[BUYER S]])</f>
        <v>28</v>
      </c>
      <c r="R586">
        <v>0</v>
      </c>
      <c r="S586">
        <v>10.666666666666666</v>
      </c>
      <c r="T586">
        <f>SUM(Table2[[#This Row],[SALE G]:[SALE S]])</f>
        <v>10.666666666666666</v>
      </c>
      <c r="U586">
        <v>453</v>
      </c>
      <c r="V586">
        <v>0.65</v>
      </c>
    </row>
    <row r="587" spans="1:22" x14ac:dyDescent="0.25">
      <c r="A587">
        <v>586</v>
      </c>
      <c r="B587" t="s">
        <v>26</v>
      </c>
      <c r="C587" t="s">
        <v>678</v>
      </c>
      <c r="D587" t="s">
        <v>1</v>
      </c>
      <c r="E587" t="s">
        <v>338</v>
      </c>
      <c r="F587" s="138">
        <v>43982</v>
      </c>
      <c r="G587" t="s">
        <v>684</v>
      </c>
      <c r="H587" t="s">
        <v>679</v>
      </c>
      <c r="I587" t="s">
        <v>455</v>
      </c>
      <c r="J587" t="s">
        <v>669</v>
      </c>
      <c r="K587">
        <v>1250</v>
      </c>
      <c r="M587">
        <v>288</v>
      </c>
      <c r="P587">
        <v>85</v>
      </c>
      <c r="Q587">
        <f>SUM(Table2[[#This Row],[ BUYER G]:[BUYER S]])</f>
        <v>85</v>
      </c>
      <c r="R587">
        <v>0</v>
      </c>
      <c r="S587">
        <v>54.708333333333336</v>
      </c>
      <c r="T587">
        <f>SUM(Table2[[#This Row],[SALE G]:[SALE S]])</f>
        <v>54.708333333333336</v>
      </c>
      <c r="U587">
        <v>388</v>
      </c>
      <c r="V587">
        <v>0.8</v>
      </c>
    </row>
    <row r="588" spans="1:22" x14ac:dyDescent="0.25">
      <c r="A588">
        <v>587</v>
      </c>
      <c r="B588" t="s">
        <v>26</v>
      </c>
      <c r="C588" t="s">
        <v>678</v>
      </c>
      <c r="D588" t="s">
        <v>1</v>
      </c>
      <c r="E588" t="s">
        <v>338</v>
      </c>
      <c r="F588" s="138">
        <v>43982</v>
      </c>
      <c r="G588" t="s">
        <v>684</v>
      </c>
      <c r="H588" t="s">
        <v>688</v>
      </c>
      <c r="I588" t="s">
        <v>457</v>
      </c>
      <c r="J588" t="s">
        <v>669</v>
      </c>
      <c r="K588">
        <v>1250</v>
      </c>
      <c r="M588">
        <v>336</v>
      </c>
      <c r="P588">
        <v>20</v>
      </c>
      <c r="Q588">
        <f>SUM(Table2[[#This Row],[ BUYER G]:[BUYER S]])</f>
        <v>20</v>
      </c>
      <c r="R588">
        <v>0</v>
      </c>
      <c r="S588">
        <v>12.541666666666666</v>
      </c>
      <c r="T588">
        <f>SUM(Table2[[#This Row],[SALE G]:[SALE S]])</f>
        <v>12.541666666666666</v>
      </c>
      <c r="U588">
        <v>358</v>
      </c>
      <c r="V588">
        <v>0.65</v>
      </c>
    </row>
    <row r="589" spans="1:22" x14ac:dyDescent="0.25">
      <c r="A589">
        <v>588</v>
      </c>
      <c r="B589" t="s">
        <v>26</v>
      </c>
      <c r="C589" t="s">
        <v>678</v>
      </c>
      <c r="D589" t="s">
        <v>1</v>
      </c>
      <c r="E589" t="s">
        <v>338</v>
      </c>
      <c r="F589" s="138">
        <v>43982</v>
      </c>
      <c r="G589" t="s">
        <v>684</v>
      </c>
      <c r="H589" t="s">
        <v>706</v>
      </c>
      <c r="I589" t="s">
        <v>456</v>
      </c>
      <c r="J589" t="s">
        <v>669</v>
      </c>
      <c r="K589">
        <v>1250</v>
      </c>
      <c r="M589">
        <v>336</v>
      </c>
      <c r="P589">
        <v>27</v>
      </c>
      <c r="Q589">
        <f>SUM(Table2[[#This Row],[ BUYER G]:[BUYER S]])</f>
        <v>27</v>
      </c>
      <c r="R589">
        <v>0</v>
      </c>
      <c r="S589">
        <v>17.333333333333332</v>
      </c>
      <c r="T589">
        <f>SUM(Table2[[#This Row],[SALE G]:[SALE S]])</f>
        <v>17.333333333333332</v>
      </c>
      <c r="U589">
        <v>387</v>
      </c>
      <c r="V589">
        <v>0.65</v>
      </c>
    </row>
    <row r="590" spans="1:22" x14ac:dyDescent="0.25">
      <c r="A590">
        <v>589</v>
      </c>
      <c r="B590" t="s">
        <v>26</v>
      </c>
      <c r="C590" t="s">
        <v>678</v>
      </c>
      <c r="D590" t="s">
        <v>1</v>
      </c>
      <c r="E590" t="s">
        <v>338</v>
      </c>
      <c r="F590" s="138">
        <v>43982</v>
      </c>
      <c r="G590" t="s">
        <v>684</v>
      </c>
      <c r="H590" t="s">
        <v>698</v>
      </c>
      <c r="I590" t="s">
        <v>458</v>
      </c>
      <c r="J590" t="s">
        <v>669</v>
      </c>
      <c r="K590">
        <v>1251</v>
      </c>
      <c r="M590">
        <v>352</v>
      </c>
      <c r="P590">
        <v>8</v>
      </c>
      <c r="Q590">
        <f>SUM(Table2[[#This Row],[ BUYER G]:[BUYER S]])</f>
        <v>8</v>
      </c>
      <c r="R590">
        <v>0</v>
      </c>
      <c r="S590">
        <v>3.25</v>
      </c>
      <c r="T590">
        <f>SUM(Table2[[#This Row],[SALE G]:[SALE S]])</f>
        <v>3.25</v>
      </c>
      <c r="U590">
        <v>344</v>
      </c>
      <c r="V590">
        <v>0.65</v>
      </c>
    </row>
    <row r="591" spans="1:22" x14ac:dyDescent="0.25">
      <c r="A591">
        <v>590</v>
      </c>
      <c r="B591" t="s">
        <v>26</v>
      </c>
      <c r="C591" t="s">
        <v>678</v>
      </c>
      <c r="D591" t="s">
        <v>1</v>
      </c>
      <c r="E591" t="s">
        <v>338</v>
      </c>
      <c r="F591" s="138">
        <v>43982</v>
      </c>
      <c r="G591" t="s">
        <v>685</v>
      </c>
      <c r="H591" t="s">
        <v>679</v>
      </c>
      <c r="I591" t="s">
        <v>444</v>
      </c>
      <c r="J591" t="s">
        <v>671</v>
      </c>
      <c r="K591">
        <v>1000</v>
      </c>
      <c r="M591">
        <v>256</v>
      </c>
      <c r="P591">
        <v>52</v>
      </c>
      <c r="Q591">
        <f>SUM(Table2[[#This Row],[ BUYER G]:[BUYER S]])</f>
        <v>52</v>
      </c>
      <c r="R591">
        <v>0</v>
      </c>
      <c r="S591">
        <v>35.5</v>
      </c>
      <c r="T591">
        <f>SUM(Table2[[#This Row],[SALE G]:[SALE S]])</f>
        <v>35.5</v>
      </c>
      <c r="U591">
        <v>401</v>
      </c>
      <c r="V591">
        <v>0.7</v>
      </c>
    </row>
    <row r="592" spans="1:22" x14ac:dyDescent="0.25">
      <c r="A592">
        <v>591</v>
      </c>
      <c r="B592" t="s">
        <v>26</v>
      </c>
      <c r="C592" t="s">
        <v>678</v>
      </c>
      <c r="D592" t="s">
        <v>1</v>
      </c>
      <c r="E592" t="s">
        <v>338</v>
      </c>
      <c r="F592" s="138">
        <v>43982</v>
      </c>
      <c r="G592" t="s">
        <v>685</v>
      </c>
      <c r="H592" t="s">
        <v>686</v>
      </c>
      <c r="I592" t="s">
        <v>234</v>
      </c>
      <c r="J592" t="s">
        <v>671</v>
      </c>
      <c r="K592">
        <v>1000</v>
      </c>
      <c r="M592">
        <v>240</v>
      </c>
      <c r="O592">
        <v>2</v>
      </c>
      <c r="P592">
        <v>72</v>
      </c>
      <c r="Q592">
        <f>SUM(Table2[[#This Row],[ BUYER G]:[BUYER S]])</f>
        <v>74</v>
      </c>
      <c r="R592">
        <v>3</v>
      </c>
      <c r="S592">
        <v>78.75</v>
      </c>
      <c r="T592">
        <f>SUM(Table2[[#This Row],[SALE G]:[SALE S]])</f>
        <v>81.75</v>
      </c>
      <c r="U592">
        <v>513</v>
      </c>
      <c r="V592">
        <v>0.65</v>
      </c>
    </row>
    <row r="593" spans="1:22" x14ac:dyDescent="0.25">
      <c r="A593">
        <v>592</v>
      </c>
      <c r="B593" t="s">
        <v>26</v>
      </c>
      <c r="C593" t="s">
        <v>678</v>
      </c>
      <c r="D593" t="s">
        <v>1</v>
      </c>
      <c r="E593" t="s">
        <v>338</v>
      </c>
      <c r="F593" s="138">
        <v>43982</v>
      </c>
      <c r="G593" t="s">
        <v>685</v>
      </c>
      <c r="H593" t="s">
        <v>688</v>
      </c>
      <c r="I593" t="s">
        <v>414</v>
      </c>
      <c r="J593" t="s">
        <v>671</v>
      </c>
      <c r="K593">
        <v>1000</v>
      </c>
      <c r="M593">
        <v>256</v>
      </c>
      <c r="P593">
        <v>25</v>
      </c>
      <c r="Q593">
        <f>SUM(Table2[[#This Row],[ BUYER G]:[BUYER S]])</f>
        <v>25</v>
      </c>
      <c r="R593">
        <v>0</v>
      </c>
      <c r="S593">
        <v>14.625</v>
      </c>
      <c r="T593">
        <f>SUM(Table2[[#This Row],[SALE G]:[SALE S]])</f>
        <v>14.625</v>
      </c>
      <c r="U593">
        <v>270</v>
      </c>
      <c r="V593">
        <v>0.65</v>
      </c>
    </row>
    <row r="594" spans="1:22" x14ac:dyDescent="0.25">
      <c r="A594">
        <v>593</v>
      </c>
      <c r="B594" t="s">
        <v>26</v>
      </c>
      <c r="C594" t="s">
        <v>678</v>
      </c>
      <c r="D594" t="s">
        <v>1</v>
      </c>
      <c r="E594" t="s">
        <v>338</v>
      </c>
      <c r="F594" s="138">
        <v>43982</v>
      </c>
      <c r="G594" t="s">
        <v>685</v>
      </c>
      <c r="H594" t="s">
        <v>688</v>
      </c>
      <c r="I594" t="s">
        <v>412</v>
      </c>
      <c r="J594" t="s">
        <v>671</v>
      </c>
      <c r="K594">
        <v>1000</v>
      </c>
      <c r="M594">
        <v>256</v>
      </c>
      <c r="P594">
        <v>20</v>
      </c>
      <c r="Q594">
        <f>SUM(Table2[[#This Row],[ BUYER G]:[BUYER S]])</f>
        <v>20</v>
      </c>
      <c r="R594">
        <v>0</v>
      </c>
      <c r="S594">
        <v>7.208333333333333</v>
      </c>
      <c r="T594">
        <f>SUM(Table2[[#This Row],[SALE G]:[SALE S]])</f>
        <v>7.208333333333333</v>
      </c>
      <c r="U594">
        <v>253</v>
      </c>
      <c r="V594">
        <v>0.65</v>
      </c>
    </row>
    <row r="595" spans="1:22" x14ac:dyDescent="0.25">
      <c r="A595">
        <v>594</v>
      </c>
      <c r="B595" t="s">
        <v>26</v>
      </c>
      <c r="C595" t="s">
        <v>678</v>
      </c>
      <c r="D595" t="s">
        <v>1</v>
      </c>
      <c r="E595" t="s">
        <v>338</v>
      </c>
      <c r="F595" s="138">
        <v>43982</v>
      </c>
      <c r="G595" t="s">
        <v>685</v>
      </c>
      <c r="H595" t="s">
        <v>688</v>
      </c>
      <c r="I595" t="s">
        <v>418</v>
      </c>
      <c r="J595" t="s">
        <v>671</v>
      </c>
      <c r="K595">
        <v>1000</v>
      </c>
      <c r="M595">
        <v>256</v>
      </c>
      <c r="P595">
        <v>21</v>
      </c>
      <c r="Q595">
        <f>SUM(Table2[[#This Row],[ BUYER G]:[BUYER S]])</f>
        <v>21</v>
      </c>
      <c r="R595">
        <v>0</v>
      </c>
      <c r="S595">
        <v>13.041666666666666</v>
      </c>
      <c r="T595">
        <f>SUM(Table2[[#This Row],[SALE G]:[SALE S]])</f>
        <v>13.041666666666666</v>
      </c>
      <c r="U595">
        <v>265</v>
      </c>
      <c r="V595">
        <v>0.65</v>
      </c>
    </row>
    <row r="596" spans="1:22" x14ac:dyDescent="0.25">
      <c r="A596">
        <v>595</v>
      </c>
      <c r="B596" t="s">
        <v>26</v>
      </c>
      <c r="C596" t="s">
        <v>680</v>
      </c>
      <c r="D596" t="s">
        <v>1</v>
      </c>
      <c r="E596" t="s">
        <v>338</v>
      </c>
      <c r="F596" s="138">
        <v>43982</v>
      </c>
      <c r="G596" t="s">
        <v>666</v>
      </c>
      <c r="H596" t="s">
        <v>681</v>
      </c>
      <c r="I596" t="s">
        <v>428</v>
      </c>
      <c r="J596" t="s">
        <v>669</v>
      </c>
      <c r="K596">
        <v>2700</v>
      </c>
      <c r="M596">
        <v>640</v>
      </c>
      <c r="O596">
        <v>50</v>
      </c>
      <c r="P596">
        <v>125</v>
      </c>
      <c r="Q596">
        <f>SUM(Table2[[#This Row],[ BUYER G]:[BUYER S]])</f>
        <v>175</v>
      </c>
      <c r="R596">
        <v>40.785714285714285</v>
      </c>
      <c r="S596">
        <v>103.41071428571429</v>
      </c>
      <c r="T596">
        <f>SUM(Table2[[#This Row],[SALE G]:[SALE S]])</f>
        <v>144.19642857142858</v>
      </c>
      <c r="U596">
        <v>690</v>
      </c>
      <c r="V596">
        <v>0.7</v>
      </c>
    </row>
    <row r="597" spans="1:22" x14ac:dyDescent="0.25">
      <c r="A597">
        <v>596</v>
      </c>
      <c r="B597" t="s">
        <v>26</v>
      </c>
      <c r="C597" t="s">
        <v>680</v>
      </c>
      <c r="D597" t="s">
        <v>1</v>
      </c>
      <c r="E597" t="s">
        <v>338</v>
      </c>
      <c r="F597" s="138">
        <v>43982</v>
      </c>
      <c r="G597" t="s">
        <v>670</v>
      </c>
      <c r="H597" t="s">
        <v>681</v>
      </c>
      <c r="I597" t="s">
        <v>375</v>
      </c>
      <c r="J597" t="s">
        <v>671</v>
      </c>
      <c r="K597">
        <v>1200</v>
      </c>
      <c r="M597">
        <v>696</v>
      </c>
      <c r="O597">
        <v>34</v>
      </c>
      <c r="P597">
        <v>80</v>
      </c>
      <c r="Q597">
        <f>SUM(Table2[[#This Row],[ BUYER G]:[BUYER S]])</f>
        <v>114</v>
      </c>
      <c r="R597">
        <v>42</v>
      </c>
      <c r="S597">
        <v>92</v>
      </c>
      <c r="T597">
        <f>SUM(Table2[[#This Row],[SALE G]:[SALE S]])</f>
        <v>134</v>
      </c>
      <c r="U597">
        <v>788</v>
      </c>
      <c r="V597">
        <v>0.7</v>
      </c>
    </row>
    <row r="598" spans="1:22" x14ac:dyDescent="0.25">
      <c r="A598">
        <v>597</v>
      </c>
      <c r="B598" t="s">
        <v>26</v>
      </c>
      <c r="C598" t="s">
        <v>680</v>
      </c>
      <c r="D598" t="s">
        <v>1</v>
      </c>
      <c r="E598" t="s">
        <v>338</v>
      </c>
      <c r="F598" s="138">
        <v>43982</v>
      </c>
      <c r="G598" t="s">
        <v>670</v>
      </c>
      <c r="H598" t="s">
        <v>681</v>
      </c>
      <c r="I598" t="s">
        <v>376</v>
      </c>
      <c r="J598" t="s">
        <v>671</v>
      </c>
      <c r="K598">
        <v>1200</v>
      </c>
      <c r="M598">
        <v>368</v>
      </c>
      <c r="O598">
        <v>17</v>
      </c>
      <c r="P598">
        <v>90</v>
      </c>
      <c r="Q598">
        <f>SUM(Table2[[#This Row],[ BUYER G]:[BUYER S]])</f>
        <v>107</v>
      </c>
      <c r="R598">
        <v>20.428571428571427</v>
      </c>
      <c r="S598">
        <v>86.571428571428569</v>
      </c>
      <c r="T598">
        <f>SUM(Table2[[#This Row],[SALE G]:[SALE S]])</f>
        <v>107</v>
      </c>
      <c r="U598">
        <v>532</v>
      </c>
      <c r="V598">
        <v>0.7</v>
      </c>
    </row>
    <row r="599" spans="1:22" x14ac:dyDescent="0.25">
      <c r="A599">
        <v>598</v>
      </c>
      <c r="B599" t="s">
        <v>26</v>
      </c>
      <c r="C599" t="s">
        <v>680</v>
      </c>
      <c r="D599" t="s">
        <v>1</v>
      </c>
      <c r="E599" t="s">
        <v>338</v>
      </c>
      <c r="F599" s="138">
        <v>43982</v>
      </c>
      <c r="G599" t="s">
        <v>670</v>
      </c>
      <c r="H599" t="s">
        <v>681</v>
      </c>
      <c r="I599" t="s">
        <v>369</v>
      </c>
      <c r="J599" t="s">
        <v>671</v>
      </c>
      <c r="K599">
        <v>1200</v>
      </c>
      <c r="M599">
        <v>432</v>
      </c>
      <c r="O599">
        <v>27</v>
      </c>
      <c r="P599">
        <v>79</v>
      </c>
      <c r="Q599">
        <f>SUM(Table2[[#This Row],[ BUYER G]:[BUYER S]])</f>
        <v>106</v>
      </c>
      <c r="R599">
        <v>20.035714285714285</v>
      </c>
      <c r="S599">
        <v>69.785714285714292</v>
      </c>
      <c r="T599">
        <f>SUM(Table2[[#This Row],[SALE G]:[SALE S]])</f>
        <v>89.821428571428584</v>
      </c>
      <c r="U599">
        <v>486</v>
      </c>
      <c r="V599">
        <v>0.6</v>
      </c>
    </row>
    <row r="600" spans="1:22" x14ac:dyDescent="0.25">
      <c r="A600">
        <v>599</v>
      </c>
      <c r="B600" t="s">
        <v>26</v>
      </c>
      <c r="C600" t="s">
        <v>680</v>
      </c>
      <c r="D600" t="s">
        <v>1</v>
      </c>
      <c r="E600" t="s">
        <v>338</v>
      </c>
      <c r="F600" s="138">
        <v>43982</v>
      </c>
      <c r="G600" t="s">
        <v>670</v>
      </c>
      <c r="H600" t="s">
        <v>681</v>
      </c>
      <c r="I600" t="s">
        <v>373</v>
      </c>
      <c r="J600" t="s">
        <v>671</v>
      </c>
      <c r="K600">
        <v>1200</v>
      </c>
      <c r="M600">
        <v>276</v>
      </c>
      <c r="O600">
        <v>45</v>
      </c>
      <c r="P600">
        <v>38</v>
      </c>
      <c r="Q600">
        <f>SUM(Table2[[#This Row],[ BUYER G]:[BUYER S]])</f>
        <v>83</v>
      </c>
      <c r="R600">
        <v>43.428571428571431</v>
      </c>
      <c r="S600">
        <v>33.232142857142861</v>
      </c>
      <c r="T600">
        <f>SUM(Table2[[#This Row],[SALE G]:[SALE S]])</f>
        <v>76.660714285714292</v>
      </c>
      <c r="U600">
        <v>365</v>
      </c>
      <c r="V600">
        <v>0.6</v>
      </c>
    </row>
    <row r="601" spans="1:22" x14ac:dyDescent="0.25">
      <c r="A601">
        <v>600</v>
      </c>
      <c r="B601" t="s">
        <v>26</v>
      </c>
      <c r="C601" t="s">
        <v>680</v>
      </c>
      <c r="D601" t="s">
        <v>1</v>
      </c>
      <c r="E601" t="s">
        <v>338</v>
      </c>
      <c r="F601" s="138">
        <v>43982</v>
      </c>
      <c r="G601" t="s">
        <v>670</v>
      </c>
      <c r="H601" t="s">
        <v>681</v>
      </c>
      <c r="I601" t="s">
        <v>374</v>
      </c>
      <c r="J601" t="s">
        <v>671</v>
      </c>
      <c r="K601">
        <v>1200</v>
      </c>
      <c r="M601">
        <v>352</v>
      </c>
      <c r="O601">
        <v>38</v>
      </c>
      <c r="P601">
        <v>91</v>
      </c>
      <c r="Q601">
        <f>SUM(Table2[[#This Row],[ BUYER G]:[BUYER S]])</f>
        <v>129</v>
      </c>
      <c r="R601">
        <v>32.017857142857139</v>
      </c>
      <c r="S601">
        <v>72.5</v>
      </c>
      <c r="T601">
        <f>SUM(Table2[[#This Row],[SALE G]:[SALE S]])</f>
        <v>104.51785714285714</v>
      </c>
      <c r="U601">
        <v>431</v>
      </c>
      <c r="V601">
        <v>0.65</v>
      </c>
    </row>
    <row r="602" spans="1:22" x14ac:dyDescent="0.25">
      <c r="A602">
        <v>601</v>
      </c>
      <c r="B602" t="s">
        <v>26</v>
      </c>
      <c r="C602" t="s">
        <v>680</v>
      </c>
      <c r="D602" t="s">
        <v>1</v>
      </c>
      <c r="E602" t="s">
        <v>338</v>
      </c>
      <c r="F602" s="138">
        <v>43982</v>
      </c>
      <c r="G602" t="s">
        <v>670</v>
      </c>
      <c r="H602" t="s">
        <v>681</v>
      </c>
      <c r="I602" t="s">
        <v>384</v>
      </c>
      <c r="J602" t="s">
        <v>671</v>
      </c>
      <c r="K602">
        <v>1200</v>
      </c>
      <c r="M602">
        <v>320</v>
      </c>
      <c r="O602">
        <v>20</v>
      </c>
      <c r="P602">
        <v>38</v>
      </c>
      <c r="Q602">
        <f>SUM(Table2[[#This Row],[ BUYER G]:[BUYER S]])</f>
        <v>58</v>
      </c>
      <c r="R602">
        <v>12.142857142857142</v>
      </c>
      <c r="S602">
        <v>30.857142857142858</v>
      </c>
      <c r="T602">
        <f>SUM(Table2[[#This Row],[SALE G]:[SALE S]])</f>
        <v>43</v>
      </c>
      <c r="U602">
        <v>373</v>
      </c>
      <c r="V602">
        <v>0.6</v>
      </c>
    </row>
    <row r="603" spans="1:22" x14ac:dyDescent="0.25">
      <c r="A603">
        <v>602</v>
      </c>
      <c r="B603" t="s">
        <v>26</v>
      </c>
      <c r="C603" t="s">
        <v>680</v>
      </c>
      <c r="D603" t="s">
        <v>1</v>
      </c>
      <c r="E603" t="s">
        <v>338</v>
      </c>
      <c r="F603" s="138">
        <v>43982</v>
      </c>
      <c r="G603" t="s">
        <v>670</v>
      </c>
      <c r="H603" t="s">
        <v>681</v>
      </c>
      <c r="I603" t="s">
        <v>386</v>
      </c>
      <c r="J603" t="s">
        <v>671</v>
      </c>
      <c r="K603">
        <v>1200</v>
      </c>
      <c r="M603">
        <v>272</v>
      </c>
      <c r="O603">
        <v>12</v>
      </c>
      <c r="P603">
        <v>38</v>
      </c>
      <c r="Q603">
        <f>SUM(Table2[[#This Row],[ BUYER G]:[BUYER S]])</f>
        <v>50</v>
      </c>
      <c r="R603">
        <v>6.0714285714285712</v>
      </c>
      <c r="S603">
        <v>30.178571428571427</v>
      </c>
      <c r="T603">
        <f>SUM(Table2[[#This Row],[SALE G]:[SALE S]])</f>
        <v>36.25</v>
      </c>
      <c r="U603">
        <v>295</v>
      </c>
      <c r="V603">
        <v>0.6</v>
      </c>
    </row>
    <row r="604" spans="1:22" x14ac:dyDescent="0.25">
      <c r="A604">
        <v>603</v>
      </c>
      <c r="B604" t="s">
        <v>26</v>
      </c>
      <c r="C604" t="s">
        <v>680</v>
      </c>
      <c r="D604" t="s">
        <v>1</v>
      </c>
      <c r="E604" t="s">
        <v>338</v>
      </c>
      <c r="F604" s="138">
        <v>43982</v>
      </c>
      <c r="G604" t="s">
        <v>684</v>
      </c>
      <c r="H604" t="s">
        <v>681</v>
      </c>
      <c r="I604" t="s">
        <v>403</v>
      </c>
      <c r="J604" t="s">
        <v>669</v>
      </c>
      <c r="K604">
        <v>1250</v>
      </c>
      <c r="M604">
        <v>405</v>
      </c>
      <c r="O604">
        <v>11</v>
      </c>
      <c r="P604">
        <v>92</v>
      </c>
      <c r="Q604">
        <f>SUM(Table2[[#This Row],[ BUYER G]:[BUYER S]])</f>
        <v>103</v>
      </c>
      <c r="R604">
        <v>10</v>
      </c>
      <c r="S604">
        <v>61.982142857142854</v>
      </c>
      <c r="T604">
        <f>SUM(Table2[[#This Row],[SALE G]:[SALE S]])</f>
        <v>71.982142857142861</v>
      </c>
      <c r="U604">
        <v>467</v>
      </c>
      <c r="V604">
        <v>0.65</v>
      </c>
    </row>
    <row r="605" spans="1:22" x14ac:dyDescent="0.25">
      <c r="A605">
        <v>604</v>
      </c>
      <c r="B605" t="s">
        <v>26</v>
      </c>
      <c r="C605" t="s">
        <v>680</v>
      </c>
      <c r="D605" t="s">
        <v>1</v>
      </c>
      <c r="E605" t="s">
        <v>338</v>
      </c>
      <c r="F605" s="138">
        <v>43982</v>
      </c>
      <c r="G605" t="s">
        <v>684</v>
      </c>
      <c r="H605" t="s">
        <v>681</v>
      </c>
      <c r="I605" t="s">
        <v>398</v>
      </c>
      <c r="J605" t="s">
        <v>669</v>
      </c>
      <c r="K605">
        <v>1250</v>
      </c>
      <c r="M605">
        <v>352</v>
      </c>
      <c r="O605">
        <v>2</v>
      </c>
      <c r="P605">
        <v>81</v>
      </c>
      <c r="Q605">
        <f>SUM(Table2[[#This Row],[ BUYER G]:[BUYER S]])</f>
        <v>83</v>
      </c>
      <c r="R605">
        <v>1.7142857142857142</v>
      </c>
      <c r="S605">
        <v>60.428571428571431</v>
      </c>
      <c r="T605">
        <f>SUM(Table2[[#This Row],[SALE G]:[SALE S]])</f>
        <v>62.142857142857146</v>
      </c>
      <c r="U605">
        <v>455</v>
      </c>
      <c r="V605">
        <v>0.6</v>
      </c>
    </row>
    <row r="606" spans="1:22" x14ac:dyDescent="0.25">
      <c r="A606">
        <v>605</v>
      </c>
      <c r="B606" t="s">
        <v>26</v>
      </c>
      <c r="C606" t="s">
        <v>680</v>
      </c>
      <c r="D606" t="s">
        <v>1</v>
      </c>
      <c r="E606" t="s">
        <v>338</v>
      </c>
      <c r="F606" s="138">
        <v>43982</v>
      </c>
      <c r="G606" t="s">
        <v>684</v>
      </c>
      <c r="H606" t="s">
        <v>681</v>
      </c>
      <c r="I606" t="s">
        <v>399</v>
      </c>
      <c r="J606" t="s">
        <v>669</v>
      </c>
      <c r="K606">
        <v>1250</v>
      </c>
      <c r="M606">
        <v>176</v>
      </c>
      <c r="O606">
        <v>7</v>
      </c>
      <c r="P606">
        <v>32</v>
      </c>
      <c r="Q606">
        <f>SUM(Table2[[#This Row],[ BUYER G]:[BUYER S]])</f>
        <v>39</v>
      </c>
      <c r="R606">
        <v>5.8571428571428568</v>
      </c>
      <c r="S606">
        <v>27.392857142857142</v>
      </c>
      <c r="T606">
        <f>SUM(Table2[[#This Row],[SALE G]:[SALE S]])</f>
        <v>33.25</v>
      </c>
      <c r="U606">
        <v>189</v>
      </c>
      <c r="V606">
        <v>0.6</v>
      </c>
    </row>
    <row r="607" spans="1:22" x14ac:dyDescent="0.25">
      <c r="A607">
        <v>606</v>
      </c>
      <c r="B607" t="s">
        <v>26</v>
      </c>
      <c r="C607" t="s">
        <v>680</v>
      </c>
      <c r="D607" t="s">
        <v>1</v>
      </c>
      <c r="E607" t="s">
        <v>338</v>
      </c>
      <c r="F607" s="138">
        <v>43982</v>
      </c>
      <c r="G607" t="s">
        <v>684</v>
      </c>
      <c r="H607" t="s">
        <v>681</v>
      </c>
      <c r="I607" t="s">
        <v>461</v>
      </c>
      <c r="J607" t="s">
        <v>669</v>
      </c>
      <c r="K607">
        <v>1250</v>
      </c>
      <c r="M607">
        <v>176</v>
      </c>
      <c r="O607">
        <v>16</v>
      </c>
      <c r="P607">
        <v>37</v>
      </c>
      <c r="Q607">
        <f>SUM(Table2[[#This Row],[ BUYER G]:[BUYER S]])</f>
        <v>53</v>
      </c>
      <c r="R607">
        <v>9.3571428571428577</v>
      </c>
      <c r="S607">
        <v>28.678571428571427</v>
      </c>
      <c r="T607">
        <f>SUM(Table2[[#This Row],[SALE G]:[SALE S]])</f>
        <v>38.035714285714285</v>
      </c>
      <c r="U607">
        <v>200</v>
      </c>
      <c r="V607">
        <v>0.6</v>
      </c>
    </row>
    <row r="608" spans="1:22" x14ac:dyDescent="0.25">
      <c r="A608">
        <v>607</v>
      </c>
      <c r="B608" t="s">
        <v>26</v>
      </c>
      <c r="C608" t="s">
        <v>680</v>
      </c>
      <c r="D608" t="s">
        <v>1</v>
      </c>
      <c r="E608" t="s">
        <v>338</v>
      </c>
      <c r="F608" s="138">
        <v>43982</v>
      </c>
      <c r="G608" t="s">
        <v>685</v>
      </c>
      <c r="H608" t="s">
        <v>681</v>
      </c>
      <c r="I608" t="s">
        <v>258</v>
      </c>
      <c r="J608" t="s">
        <v>671</v>
      </c>
      <c r="K608">
        <v>1000</v>
      </c>
      <c r="M608">
        <v>160</v>
      </c>
      <c r="O608">
        <v>11</v>
      </c>
      <c r="P608">
        <v>38</v>
      </c>
      <c r="Q608">
        <f>SUM(Table2[[#This Row],[ BUYER G]:[BUYER S]])</f>
        <v>49</v>
      </c>
      <c r="R608">
        <v>5.7857142857142856</v>
      </c>
      <c r="S608">
        <v>29.285714285714285</v>
      </c>
      <c r="T608">
        <f>SUM(Table2[[#This Row],[SALE G]:[SALE S]])</f>
        <v>35.071428571428569</v>
      </c>
      <c r="U608">
        <v>192</v>
      </c>
      <c r="V608">
        <v>0.6</v>
      </c>
    </row>
    <row r="609" spans="1:22" x14ac:dyDescent="0.25">
      <c r="A609">
        <v>608</v>
      </c>
      <c r="B609" t="s">
        <v>26</v>
      </c>
      <c r="C609" t="s">
        <v>680</v>
      </c>
      <c r="D609" t="s">
        <v>1</v>
      </c>
      <c r="E609" t="s">
        <v>338</v>
      </c>
      <c r="F609" s="138">
        <v>43982</v>
      </c>
      <c r="G609" t="s">
        <v>685</v>
      </c>
      <c r="H609" t="s">
        <v>681</v>
      </c>
      <c r="I609" t="s">
        <v>261</v>
      </c>
      <c r="J609" t="s">
        <v>671</v>
      </c>
      <c r="K609">
        <v>1000</v>
      </c>
      <c r="M609">
        <v>217</v>
      </c>
      <c r="P609">
        <v>41</v>
      </c>
      <c r="Q609">
        <f>SUM(Table2[[#This Row],[ BUYER G]:[BUYER S]])</f>
        <v>41</v>
      </c>
      <c r="R609">
        <v>0</v>
      </c>
      <c r="S609">
        <v>39.571428571428569</v>
      </c>
      <c r="T609">
        <f>SUM(Table2[[#This Row],[SALE G]:[SALE S]])</f>
        <v>39.571428571428569</v>
      </c>
      <c r="U609">
        <v>217</v>
      </c>
      <c r="V609">
        <v>0.6</v>
      </c>
    </row>
    <row r="610" spans="1:22" x14ac:dyDescent="0.25">
      <c r="A610">
        <v>609</v>
      </c>
      <c r="B610" t="s">
        <v>26</v>
      </c>
      <c r="C610" t="s">
        <v>680</v>
      </c>
      <c r="D610" t="s">
        <v>1</v>
      </c>
      <c r="E610" t="s">
        <v>338</v>
      </c>
      <c r="F610" s="138">
        <v>43982</v>
      </c>
      <c r="G610" t="s">
        <v>685</v>
      </c>
      <c r="H610" t="s">
        <v>681</v>
      </c>
      <c r="I610" t="s">
        <v>264</v>
      </c>
      <c r="J610" t="s">
        <v>671</v>
      </c>
      <c r="K610">
        <v>1000</v>
      </c>
      <c r="M610">
        <v>260</v>
      </c>
      <c r="O610">
        <v>5</v>
      </c>
      <c r="P610">
        <v>46</v>
      </c>
      <c r="Q610">
        <f>SUM(Table2[[#This Row],[ BUYER G]:[BUYER S]])</f>
        <v>51</v>
      </c>
      <c r="R610">
        <v>2.4285714285714288</v>
      </c>
      <c r="S610">
        <v>39.946428571428569</v>
      </c>
      <c r="T610">
        <f>SUM(Table2[[#This Row],[SALE G]:[SALE S]])</f>
        <v>42.375</v>
      </c>
      <c r="U610">
        <v>269</v>
      </c>
      <c r="V610">
        <v>0.6</v>
      </c>
    </row>
    <row r="611" spans="1:22" x14ac:dyDescent="0.25">
      <c r="A611">
        <v>610</v>
      </c>
      <c r="B611" t="s">
        <v>26</v>
      </c>
      <c r="C611" t="s">
        <v>680</v>
      </c>
      <c r="D611" t="s">
        <v>1</v>
      </c>
      <c r="E611" t="s">
        <v>338</v>
      </c>
      <c r="F611" s="138">
        <v>43982</v>
      </c>
      <c r="G611" t="s">
        <v>685</v>
      </c>
      <c r="H611" t="s">
        <v>681</v>
      </c>
      <c r="I611" t="s">
        <v>445</v>
      </c>
      <c r="J611" t="s">
        <v>671</v>
      </c>
      <c r="K611">
        <v>1000</v>
      </c>
      <c r="M611">
        <v>288</v>
      </c>
      <c r="O611">
        <v>12</v>
      </c>
      <c r="P611">
        <v>68</v>
      </c>
      <c r="Q611">
        <f>SUM(Table2[[#This Row],[ BUYER G]:[BUYER S]])</f>
        <v>80</v>
      </c>
      <c r="R611">
        <v>7.3214285714285712</v>
      </c>
      <c r="S611">
        <v>42</v>
      </c>
      <c r="T611">
        <f>SUM(Table2[[#This Row],[SALE G]:[SALE S]])</f>
        <v>49.321428571428569</v>
      </c>
      <c r="U611">
        <v>373</v>
      </c>
      <c r="V611">
        <v>0.6</v>
      </c>
    </row>
    <row r="612" spans="1:22" x14ac:dyDescent="0.25">
      <c r="A612">
        <v>611</v>
      </c>
      <c r="B612" t="s">
        <v>26</v>
      </c>
      <c r="C612" t="s">
        <v>680</v>
      </c>
      <c r="D612" t="s">
        <v>1</v>
      </c>
      <c r="E612" t="s">
        <v>338</v>
      </c>
      <c r="F612" s="138">
        <v>43982</v>
      </c>
      <c r="G612" t="s">
        <v>685</v>
      </c>
      <c r="H612" t="s">
        <v>681</v>
      </c>
      <c r="I612" t="s">
        <v>259</v>
      </c>
      <c r="J612" t="s">
        <v>671</v>
      </c>
      <c r="K612">
        <v>1000</v>
      </c>
      <c r="M612">
        <v>240</v>
      </c>
      <c r="P612">
        <v>26</v>
      </c>
      <c r="Q612">
        <f>SUM(Table2[[#This Row],[ BUYER G]:[BUYER S]])</f>
        <v>26</v>
      </c>
      <c r="R612">
        <v>0</v>
      </c>
      <c r="S612">
        <v>22.285714285714285</v>
      </c>
      <c r="T612">
        <f>SUM(Table2[[#This Row],[SALE G]:[SALE S]])</f>
        <v>22.285714285714285</v>
      </c>
      <c r="U612">
        <v>495</v>
      </c>
      <c r="V612">
        <v>0.6</v>
      </c>
    </row>
    <row r="613" spans="1:22" x14ac:dyDescent="0.25">
      <c r="A613">
        <v>612</v>
      </c>
      <c r="B613" t="s">
        <v>26</v>
      </c>
      <c r="C613" t="s">
        <v>680</v>
      </c>
      <c r="D613" t="s">
        <v>1</v>
      </c>
      <c r="E613" t="s">
        <v>338</v>
      </c>
      <c r="F613" s="138">
        <v>43982</v>
      </c>
      <c r="G613" t="s">
        <v>685</v>
      </c>
      <c r="H613" t="s">
        <v>681</v>
      </c>
      <c r="I613" t="s">
        <v>260</v>
      </c>
      <c r="J613" t="s">
        <v>671</v>
      </c>
      <c r="K613">
        <v>1000</v>
      </c>
      <c r="M613">
        <v>256</v>
      </c>
      <c r="O613">
        <v>1</v>
      </c>
      <c r="P613">
        <v>36</v>
      </c>
      <c r="Q613">
        <f>SUM(Table2[[#This Row],[ BUYER G]:[BUYER S]])</f>
        <v>37</v>
      </c>
      <c r="R613">
        <v>0.7142857142857143</v>
      </c>
      <c r="S613">
        <v>27.142857142857142</v>
      </c>
      <c r="T613">
        <f>SUM(Table2[[#This Row],[SALE G]:[SALE S]])</f>
        <v>27.857142857142858</v>
      </c>
      <c r="U613">
        <v>240</v>
      </c>
      <c r="V613">
        <v>0.6</v>
      </c>
    </row>
    <row r="614" spans="1:22" x14ac:dyDescent="0.25">
      <c r="A614">
        <v>613</v>
      </c>
      <c r="B614" t="s">
        <v>26</v>
      </c>
      <c r="C614" t="s">
        <v>680</v>
      </c>
      <c r="D614" t="s">
        <v>1</v>
      </c>
      <c r="E614" t="s">
        <v>338</v>
      </c>
      <c r="F614" s="138">
        <v>43982</v>
      </c>
      <c r="G614" t="s">
        <v>685</v>
      </c>
      <c r="H614" t="s">
        <v>681</v>
      </c>
      <c r="I614" t="s">
        <v>446</v>
      </c>
      <c r="J614" t="s">
        <v>671</v>
      </c>
      <c r="K614">
        <v>1000</v>
      </c>
      <c r="M614">
        <v>224</v>
      </c>
      <c r="O614">
        <v>2</v>
      </c>
      <c r="P614">
        <v>47</v>
      </c>
      <c r="Q614">
        <f>SUM(Table2[[#This Row],[ BUYER G]:[BUYER S]])</f>
        <v>49</v>
      </c>
      <c r="R614">
        <v>2.4285714285714284</v>
      </c>
      <c r="S614">
        <v>39.714285714285715</v>
      </c>
      <c r="T614">
        <f>SUM(Table2[[#This Row],[SALE G]:[SALE S]])</f>
        <v>42.142857142857146</v>
      </c>
      <c r="U614">
        <v>259</v>
      </c>
      <c r="V614">
        <v>0.6</v>
      </c>
    </row>
    <row r="615" spans="1:22" x14ac:dyDescent="0.25">
      <c r="A615">
        <v>614</v>
      </c>
      <c r="B615" t="s">
        <v>26</v>
      </c>
      <c r="C615" t="s">
        <v>680</v>
      </c>
      <c r="D615" t="s">
        <v>1</v>
      </c>
      <c r="E615" t="s">
        <v>338</v>
      </c>
      <c r="F615" s="138">
        <v>43982</v>
      </c>
      <c r="G615" t="s">
        <v>685</v>
      </c>
      <c r="H615" t="s">
        <v>681</v>
      </c>
      <c r="I615" t="s">
        <v>413</v>
      </c>
      <c r="J615" t="s">
        <v>671</v>
      </c>
      <c r="K615">
        <v>1000</v>
      </c>
      <c r="M615">
        <v>256</v>
      </c>
      <c r="P615">
        <v>70</v>
      </c>
      <c r="Q615">
        <f>SUM(Table2[[#This Row],[ BUYER G]:[BUYER S]])</f>
        <v>70</v>
      </c>
      <c r="R615">
        <v>0</v>
      </c>
      <c r="S615">
        <v>67.142857142857139</v>
      </c>
      <c r="T615">
        <f>SUM(Table2[[#This Row],[SALE G]:[SALE S]])</f>
        <v>67.142857142857139</v>
      </c>
      <c r="U615">
        <v>345</v>
      </c>
      <c r="V615">
        <v>0.65</v>
      </c>
    </row>
    <row r="616" spans="1:22" x14ac:dyDescent="0.25">
      <c r="A616">
        <v>615</v>
      </c>
      <c r="B616" t="s">
        <v>26</v>
      </c>
      <c r="C616" t="s">
        <v>680</v>
      </c>
      <c r="D616" t="s">
        <v>1</v>
      </c>
      <c r="E616" t="s">
        <v>338</v>
      </c>
      <c r="F616" s="138">
        <v>43982</v>
      </c>
      <c r="G616" t="s">
        <v>685</v>
      </c>
      <c r="H616" t="s">
        <v>681</v>
      </c>
      <c r="I616" t="s">
        <v>404</v>
      </c>
      <c r="J616" t="s">
        <v>671</v>
      </c>
      <c r="K616">
        <v>1000</v>
      </c>
      <c r="M616">
        <v>356</v>
      </c>
      <c r="P616">
        <v>49</v>
      </c>
      <c r="Q616">
        <f>SUM(Table2[[#This Row],[ BUYER G]:[BUYER S]])</f>
        <v>49</v>
      </c>
      <c r="R616">
        <v>0</v>
      </c>
      <c r="S616">
        <v>45.321428571428569</v>
      </c>
      <c r="T616">
        <f>SUM(Table2[[#This Row],[SALE G]:[SALE S]])</f>
        <v>45.321428571428569</v>
      </c>
      <c r="U616">
        <v>394</v>
      </c>
      <c r="V616">
        <v>0.65</v>
      </c>
    </row>
    <row r="617" spans="1:22" x14ac:dyDescent="0.25">
      <c r="A617">
        <v>616</v>
      </c>
      <c r="B617" t="s">
        <v>26</v>
      </c>
      <c r="C617" t="s">
        <v>680</v>
      </c>
      <c r="D617" t="s">
        <v>1</v>
      </c>
      <c r="E617" t="s">
        <v>338</v>
      </c>
      <c r="F617" s="138">
        <v>43982</v>
      </c>
      <c r="G617" t="s">
        <v>685</v>
      </c>
      <c r="H617" t="s">
        <v>681</v>
      </c>
      <c r="I617" t="s">
        <v>252</v>
      </c>
      <c r="J617" t="s">
        <v>671</v>
      </c>
      <c r="K617">
        <v>1000</v>
      </c>
      <c r="M617">
        <v>280</v>
      </c>
      <c r="O617">
        <v>19</v>
      </c>
      <c r="P617">
        <v>65</v>
      </c>
      <c r="Q617">
        <f>SUM(Table2[[#This Row],[ BUYER G]:[BUYER S]])</f>
        <v>84</v>
      </c>
      <c r="R617">
        <v>16.642857142857142</v>
      </c>
      <c r="S617">
        <v>61.267857142857146</v>
      </c>
      <c r="T617">
        <f>SUM(Table2[[#This Row],[SALE G]:[SALE S]])</f>
        <v>77.910714285714292</v>
      </c>
      <c r="U617">
        <v>498</v>
      </c>
      <c r="V617">
        <v>0.65</v>
      </c>
    </row>
    <row r="618" spans="1:22" x14ac:dyDescent="0.25">
      <c r="A618">
        <v>617</v>
      </c>
      <c r="B618" t="s">
        <v>26</v>
      </c>
      <c r="C618" t="s">
        <v>680</v>
      </c>
      <c r="D618" t="s">
        <v>1</v>
      </c>
      <c r="E618" t="s">
        <v>338</v>
      </c>
      <c r="F618" s="138">
        <v>43982</v>
      </c>
      <c r="G618" t="s">
        <v>685</v>
      </c>
      <c r="H618" t="s">
        <v>681</v>
      </c>
      <c r="I618" t="s">
        <v>251</v>
      </c>
      <c r="J618" t="s">
        <v>671</v>
      </c>
      <c r="K618">
        <v>1000</v>
      </c>
      <c r="M618">
        <v>628</v>
      </c>
      <c r="O618">
        <v>6</v>
      </c>
      <c r="P618">
        <v>119</v>
      </c>
      <c r="Q618">
        <f>SUM(Table2[[#This Row],[ BUYER G]:[BUYER S]])</f>
        <v>125</v>
      </c>
      <c r="R618">
        <v>4.5714285714285712</v>
      </c>
      <c r="S618">
        <v>97.892857142857139</v>
      </c>
      <c r="T618">
        <f>SUM(Table2[[#This Row],[SALE G]:[SALE S]])</f>
        <v>102.46428571428571</v>
      </c>
      <c r="U618">
        <v>635</v>
      </c>
      <c r="V618">
        <v>0.7</v>
      </c>
    </row>
    <row r="619" spans="1:22" x14ac:dyDescent="0.25">
      <c r="A619">
        <v>618</v>
      </c>
      <c r="B619" t="s">
        <v>26</v>
      </c>
      <c r="C619" t="s">
        <v>680</v>
      </c>
      <c r="D619" t="s">
        <v>1</v>
      </c>
      <c r="E619" t="s">
        <v>338</v>
      </c>
      <c r="F619" s="138">
        <v>43982</v>
      </c>
      <c r="G619" t="s">
        <v>685</v>
      </c>
      <c r="H619" t="s">
        <v>681</v>
      </c>
      <c r="I619" t="s">
        <v>417</v>
      </c>
      <c r="J619" t="s">
        <v>671</v>
      </c>
      <c r="K619">
        <v>1000</v>
      </c>
      <c r="M619">
        <v>684</v>
      </c>
      <c r="O619">
        <v>15</v>
      </c>
      <c r="P619">
        <v>90</v>
      </c>
      <c r="Q619">
        <f>SUM(Table2[[#This Row],[ BUYER G]:[BUYER S]])</f>
        <v>105</v>
      </c>
      <c r="R619">
        <v>13.892857142857142</v>
      </c>
      <c r="S619">
        <v>94.428571428571431</v>
      </c>
      <c r="T619">
        <f>SUM(Table2[[#This Row],[SALE G]:[SALE S]])</f>
        <v>108.32142857142857</v>
      </c>
      <c r="U619">
        <v>698</v>
      </c>
      <c r="V619">
        <v>0.7</v>
      </c>
    </row>
    <row r="620" spans="1:22" x14ac:dyDescent="0.25">
      <c r="A620">
        <v>619</v>
      </c>
      <c r="B620" t="s">
        <v>26</v>
      </c>
      <c r="C620" t="s">
        <v>680</v>
      </c>
      <c r="D620" t="s">
        <v>1</v>
      </c>
      <c r="E620" t="s">
        <v>338</v>
      </c>
      <c r="F620" s="138">
        <v>43982</v>
      </c>
      <c r="G620" t="s">
        <v>685</v>
      </c>
      <c r="H620" t="s">
        <v>681</v>
      </c>
      <c r="I620" t="s">
        <v>254</v>
      </c>
      <c r="J620" t="s">
        <v>671</v>
      </c>
      <c r="K620">
        <v>1000</v>
      </c>
      <c r="M620">
        <v>476</v>
      </c>
      <c r="O620">
        <v>11</v>
      </c>
      <c r="P620">
        <v>53</v>
      </c>
      <c r="Q620">
        <f>SUM(Table2[[#This Row],[ BUYER G]:[BUYER S]])</f>
        <v>64</v>
      </c>
      <c r="R620">
        <v>7.6428571428571432</v>
      </c>
      <c r="S620">
        <v>48.75</v>
      </c>
      <c r="T620">
        <f>SUM(Table2[[#This Row],[SALE G]:[SALE S]])</f>
        <v>56.392857142857146</v>
      </c>
      <c r="U620">
        <v>506</v>
      </c>
      <c r="V620">
        <v>0.6</v>
      </c>
    </row>
    <row r="621" spans="1:22" x14ac:dyDescent="0.25">
      <c r="A621">
        <v>620</v>
      </c>
      <c r="B621" t="s">
        <v>26</v>
      </c>
      <c r="C621" t="s">
        <v>680</v>
      </c>
      <c r="D621" t="s">
        <v>1</v>
      </c>
      <c r="E621" t="s">
        <v>338</v>
      </c>
      <c r="F621" s="138">
        <v>43982</v>
      </c>
      <c r="G621" t="s">
        <v>685</v>
      </c>
      <c r="H621" t="s">
        <v>681</v>
      </c>
      <c r="I621" t="s">
        <v>255</v>
      </c>
      <c r="J621" t="s">
        <v>671</v>
      </c>
      <c r="K621">
        <v>1000</v>
      </c>
      <c r="M621">
        <v>256</v>
      </c>
      <c r="O621">
        <v>2</v>
      </c>
      <c r="P621">
        <v>67</v>
      </c>
      <c r="Q621">
        <f>SUM(Table2[[#This Row],[ BUYER G]:[BUYER S]])</f>
        <v>69</v>
      </c>
      <c r="R621">
        <v>1</v>
      </c>
      <c r="S621">
        <v>52.892857142857146</v>
      </c>
      <c r="T621">
        <f>SUM(Table2[[#This Row],[SALE G]:[SALE S]])</f>
        <v>53.892857142857146</v>
      </c>
      <c r="U621">
        <v>479</v>
      </c>
      <c r="V621">
        <v>0.6</v>
      </c>
    </row>
    <row r="622" spans="1:22" x14ac:dyDescent="0.25">
      <c r="A622">
        <v>621</v>
      </c>
      <c r="B622" t="s">
        <v>26</v>
      </c>
      <c r="C622" t="s">
        <v>680</v>
      </c>
      <c r="D622" t="s">
        <v>1</v>
      </c>
      <c r="E622" t="s">
        <v>338</v>
      </c>
      <c r="F622" s="138">
        <v>43982</v>
      </c>
      <c r="G622" t="s">
        <v>685</v>
      </c>
      <c r="H622" t="s">
        <v>681</v>
      </c>
      <c r="I622" t="s">
        <v>420</v>
      </c>
      <c r="J622" t="s">
        <v>671</v>
      </c>
      <c r="K622">
        <v>1000</v>
      </c>
      <c r="M622">
        <v>178</v>
      </c>
      <c r="P622">
        <v>29</v>
      </c>
      <c r="Q622">
        <f>SUM(Table2[[#This Row],[ BUYER G]:[BUYER S]])</f>
        <v>29</v>
      </c>
      <c r="R622">
        <v>0.14285714285714285</v>
      </c>
      <c r="S622">
        <v>26.410714285714285</v>
      </c>
      <c r="T622">
        <f>SUM(Table2[[#This Row],[SALE G]:[SALE S]])</f>
        <v>26.553571428571427</v>
      </c>
      <c r="U622">
        <v>181</v>
      </c>
      <c r="V622">
        <v>0.6</v>
      </c>
    </row>
    <row r="623" spans="1:22" x14ac:dyDescent="0.25">
      <c r="A623">
        <v>622</v>
      </c>
      <c r="B623" t="s">
        <v>26</v>
      </c>
      <c r="C623" t="s">
        <v>680</v>
      </c>
      <c r="D623" t="s">
        <v>1</v>
      </c>
      <c r="E623" t="s">
        <v>338</v>
      </c>
      <c r="F623" s="138">
        <v>43982</v>
      </c>
      <c r="G623" t="s">
        <v>685</v>
      </c>
      <c r="H623" t="s">
        <v>681</v>
      </c>
      <c r="I623" t="s">
        <v>448</v>
      </c>
      <c r="J623" t="s">
        <v>671</v>
      </c>
      <c r="K623">
        <v>1000</v>
      </c>
      <c r="M623">
        <v>320</v>
      </c>
      <c r="O623">
        <v>28</v>
      </c>
      <c r="P623">
        <v>53</v>
      </c>
      <c r="Q623">
        <f>SUM(Table2[[#This Row],[ BUYER G]:[BUYER S]])</f>
        <v>81</v>
      </c>
      <c r="R623">
        <v>13</v>
      </c>
      <c r="S623">
        <v>47.428571428571431</v>
      </c>
      <c r="T623">
        <f>SUM(Table2[[#This Row],[SALE G]:[SALE S]])</f>
        <v>60.428571428571431</v>
      </c>
      <c r="U623">
        <v>343</v>
      </c>
      <c r="V623">
        <v>0.6</v>
      </c>
    </row>
    <row r="624" spans="1:22" x14ac:dyDescent="0.25">
      <c r="A624">
        <v>623</v>
      </c>
      <c r="B624" t="s">
        <v>26</v>
      </c>
      <c r="C624" t="s">
        <v>680</v>
      </c>
      <c r="D624" t="s">
        <v>1</v>
      </c>
      <c r="E624" t="s">
        <v>338</v>
      </c>
      <c r="F624" s="138">
        <v>43982</v>
      </c>
      <c r="G624" t="s">
        <v>685</v>
      </c>
      <c r="H624" t="s">
        <v>681</v>
      </c>
      <c r="I624" t="s">
        <v>406</v>
      </c>
      <c r="J624" t="s">
        <v>671</v>
      </c>
      <c r="K624">
        <v>1000</v>
      </c>
      <c r="M624">
        <v>267</v>
      </c>
      <c r="O624">
        <v>5</v>
      </c>
      <c r="P624">
        <v>28</v>
      </c>
      <c r="Q624">
        <f>SUM(Table2[[#This Row],[ BUYER G]:[BUYER S]])</f>
        <v>33</v>
      </c>
      <c r="R624">
        <v>3.8571428571428572</v>
      </c>
      <c r="S624">
        <v>27.892857142857142</v>
      </c>
      <c r="T624">
        <f>SUM(Table2[[#This Row],[SALE G]:[SALE S]])</f>
        <v>31.75</v>
      </c>
      <c r="U624">
        <v>277</v>
      </c>
      <c r="V624">
        <v>0.6</v>
      </c>
    </row>
    <row r="625" spans="1:22" x14ac:dyDescent="0.25">
      <c r="A625">
        <v>624</v>
      </c>
      <c r="B625" t="s">
        <v>26</v>
      </c>
      <c r="C625" t="s">
        <v>680</v>
      </c>
      <c r="D625" t="s">
        <v>1</v>
      </c>
      <c r="E625" t="s">
        <v>338</v>
      </c>
      <c r="F625" s="138">
        <v>43982</v>
      </c>
      <c r="G625" t="s">
        <v>685</v>
      </c>
      <c r="H625" t="s">
        <v>681</v>
      </c>
      <c r="I625" t="s">
        <v>422</v>
      </c>
      <c r="J625" t="s">
        <v>671</v>
      </c>
      <c r="K625">
        <v>1000</v>
      </c>
      <c r="M625">
        <v>176</v>
      </c>
      <c r="O625">
        <v>11</v>
      </c>
      <c r="P625">
        <v>27</v>
      </c>
      <c r="Q625">
        <f>SUM(Table2[[#This Row],[ BUYER G]:[BUYER S]])</f>
        <v>38</v>
      </c>
      <c r="R625">
        <v>7.1428571428571432</v>
      </c>
      <c r="S625">
        <v>27.285714285714285</v>
      </c>
      <c r="T625">
        <f>SUM(Table2[[#This Row],[SALE G]:[SALE S]])</f>
        <v>34.428571428571431</v>
      </c>
      <c r="U625">
        <v>228</v>
      </c>
      <c r="V625">
        <v>0.6</v>
      </c>
    </row>
    <row r="626" spans="1:22" x14ac:dyDescent="0.25">
      <c r="A626">
        <v>625</v>
      </c>
      <c r="B626" t="s">
        <v>26</v>
      </c>
      <c r="C626" t="s">
        <v>680</v>
      </c>
      <c r="D626" t="s">
        <v>1</v>
      </c>
      <c r="E626" t="s">
        <v>338</v>
      </c>
      <c r="F626" s="138">
        <v>43982</v>
      </c>
      <c r="G626" t="s">
        <v>685</v>
      </c>
      <c r="H626" t="s">
        <v>681</v>
      </c>
      <c r="I626" t="s">
        <v>424</v>
      </c>
      <c r="J626" t="s">
        <v>671</v>
      </c>
      <c r="K626">
        <v>1000</v>
      </c>
      <c r="M626">
        <v>254</v>
      </c>
      <c r="P626">
        <v>29</v>
      </c>
      <c r="Q626">
        <f>SUM(Table2[[#This Row],[ BUYER G]:[BUYER S]])</f>
        <v>29</v>
      </c>
      <c r="R626">
        <v>0</v>
      </c>
      <c r="S626">
        <v>26</v>
      </c>
      <c r="T626">
        <f>SUM(Table2[[#This Row],[SALE G]:[SALE S]])</f>
        <v>26</v>
      </c>
      <c r="U626">
        <v>252</v>
      </c>
      <c r="V626">
        <v>0.6</v>
      </c>
    </row>
    <row r="627" spans="1:22" x14ac:dyDescent="0.25">
      <c r="A627">
        <v>626</v>
      </c>
      <c r="B627" t="s">
        <v>26</v>
      </c>
      <c r="C627" t="s">
        <v>680</v>
      </c>
      <c r="D627" t="s">
        <v>1</v>
      </c>
      <c r="E627" t="s">
        <v>338</v>
      </c>
      <c r="F627" s="138">
        <v>43982</v>
      </c>
      <c r="G627" t="s">
        <v>685</v>
      </c>
      <c r="H627" t="s">
        <v>681</v>
      </c>
      <c r="I627" t="s">
        <v>411</v>
      </c>
      <c r="J627" t="s">
        <v>671</v>
      </c>
      <c r="K627">
        <v>1000</v>
      </c>
      <c r="M627">
        <v>160</v>
      </c>
      <c r="P627">
        <v>28</v>
      </c>
      <c r="Q627">
        <f>SUM(Table2[[#This Row],[ BUYER G]:[BUYER S]])</f>
        <v>28</v>
      </c>
      <c r="R627">
        <v>0</v>
      </c>
      <c r="S627">
        <v>24.285714285714285</v>
      </c>
      <c r="T627">
        <f>SUM(Table2[[#This Row],[SALE G]:[SALE S]])</f>
        <v>24.285714285714285</v>
      </c>
      <c r="U627">
        <v>195</v>
      </c>
      <c r="V627">
        <v>0.6</v>
      </c>
    </row>
    <row r="628" spans="1:22" x14ac:dyDescent="0.25">
      <c r="A628">
        <v>627</v>
      </c>
      <c r="B628" t="s">
        <v>26</v>
      </c>
      <c r="C628" t="s">
        <v>680</v>
      </c>
      <c r="D628" t="s">
        <v>1</v>
      </c>
      <c r="E628" t="s">
        <v>338</v>
      </c>
      <c r="F628" s="138">
        <v>43982</v>
      </c>
      <c r="G628" t="s">
        <v>685</v>
      </c>
      <c r="H628" t="s">
        <v>681</v>
      </c>
      <c r="I628" t="s">
        <v>410</v>
      </c>
      <c r="J628" t="s">
        <v>671</v>
      </c>
      <c r="K628">
        <v>1000</v>
      </c>
      <c r="M628">
        <v>192</v>
      </c>
      <c r="P628">
        <v>42</v>
      </c>
      <c r="Q628">
        <f>SUM(Table2[[#This Row],[ BUYER G]:[BUYER S]])</f>
        <v>42</v>
      </c>
      <c r="R628">
        <v>0</v>
      </c>
      <c r="S628">
        <v>39.017857142857146</v>
      </c>
      <c r="T628">
        <f>SUM(Table2[[#This Row],[SALE G]:[SALE S]])</f>
        <v>39.017857142857146</v>
      </c>
      <c r="U628">
        <v>260</v>
      </c>
      <c r="V628">
        <v>0.6</v>
      </c>
    </row>
    <row r="629" spans="1:22" x14ac:dyDescent="0.25">
      <c r="A629">
        <v>628</v>
      </c>
      <c r="B629" t="s">
        <v>26</v>
      </c>
      <c r="C629" t="s">
        <v>680</v>
      </c>
      <c r="D629" t="s">
        <v>1</v>
      </c>
      <c r="E629" t="s">
        <v>338</v>
      </c>
      <c r="F629" s="138">
        <v>43982</v>
      </c>
      <c r="G629" t="s">
        <v>685</v>
      </c>
      <c r="H629" t="s">
        <v>681</v>
      </c>
      <c r="I629" t="s">
        <v>409</v>
      </c>
      <c r="J629" t="s">
        <v>671</v>
      </c>
      <c r="K629">
        <v>1000</v>
      </c>
      <c r="M629">
        <v>144</v>
      </c>
      <c r="P629">
        <v>27</v>
      </c>
      <c r="Q629">
        <f>SUM(Table2[[#This Row],[ BUYER G]:[BUYER S]])</f>
        <v>27</v>
      </c>
      <c r="R629">
        <v>0</v>
      </c>
      <c r="S629">
        <v>26.714285714285715</v>
      </c>
      <c r="T629">
        <f>SUM(Table2[[#This Row],[SALE G]:[SALE S]])</f>
        <v>26.714285714285715</v>
      </c>
      <c r="U629">
        <v>225</v>
      </c>
      <c r="V629">
        <v>0.6</v>
      </c>
    </row>
    <row r="630" spans="1:22" x14ac:dyDescent="0.25">
      <c r="A630">
        <v>629</v>
      </c>
      <c r="B630" t="s">
        <v>26</v>
      </c>
      <c r="C630" t="s">
        <v>680</v>
      </c>
      <c r="D630" t="s">
        <v>1</v>
      </c>
      <c r="E630" t="s">
        <v>338</v>
      </c>
      <c r="F630" s="138">
        <v>43982</v>
      </c>
      <c r="G630" t="s">
        <v>685</v>
      </c>
      <c r="H630" t="s">
        <v>681</v>
      </c>
      <c r="I630" t="s">
        <v>408</v>
      </c>
      <c r="J630" t="s">
        <v>671</v>
      </c>
      <c r="K630">
        <v>1000</v>
      </c>
      <c r="M630">
        <v>178</v>
      </c>
      <c r="P630">
        <v>22</v>
      </c>
      <c r="Q630">
        <f>SUM(Table2[[#This Row],[ BUYER G]:[BUYER S]])</f>
        <v>22</v>
      </c>
      <c r="R630">
        <v>0</v>
      </c>
      <c r="S630">
        <v>19.785714285714285</v>
      </c>
      <c r="T630">
        <f>SUM(Table2[[#This Row],[SALE G]:[SALE S]])</f>
        <v>19.785714285714285</v>
      </c>
      <c r="U630">
        <v>180</v>
      </c>
      <c r="V630">
        <v>0.6</v>
      </c>
    </row>
    <row r="631" spans="1:22" x14ac:dyDescent="0.25">
      <c r="A631">
        <v>630</v>
      </c>
      <c r="B631" t="s">
        <v>26</v>
      </c>
      <c r="C631" t="s">
        <v>680</v>
      </c>
      <c r="D631" t="s">
        <v>1</v>
      </c>
      <c r="E631" t="s">
        <v>338</v>
      </c>
      <c r="F631" s="138">
        <v>43982</v>
      </c>
      <c r="G631" t="s">
        <v>685</v>
      </c>
      <c r="H631" t="s">
        <v>681</v>
      </c>
      <c r="I631" t="s">
        <v>421</v>
      </c>
      <c r="J631" t="s">
        <v>671</v>
      </c>
      <c r="K631">
        <v>1000</v>
      </c>
      <c r="M631">
        <v>320</v>
      </c>
      <c r="O631">
        <v>4</v>
      </c>
      <c r="P631">
        <v>38</v>
      </c>
      <c r="Q631">
        <f>SUM(Table2[[#This Row],[ BUYER G]:[BUYER S]])</f>
        <v>42</v>
      </c>
      <c r="R631">
        <v>1.3214285714285714</v>
      </c>
      <c r="S631">
        <v>22.928571428571427</v>
      </c>
      <c r="T631">
        <f>SUM(Table2[[#This Row],[SALE G]:[SALE S]])</f>
        <v>24.25</v>
      </c>
      <c r="U631">
        <v>326</v>
      </c>
      <c r="V631">
        <v>0.6</v>
      </c>
    </row>
    <row r="632" spans="1:22" x14ac:dyDescent="0.25">
      <c r="A632">
        <v>631</v>
      </c>
      <c r="B632" t="s">
        <v>26</v>
      </c>
      <c r="C632" t="s">
        <v>680</v>
      </c>
      <c r="D632" t="s">
        <v>1</v>
      </c>
      <c r="E632" t="s">
        <v>338</v>
      </c>
      <c r="F632" s="138">
        <v>43982</v>
      </c>
      <c r="G632" t="s">
        <v>685</v>
      </c>
      <c r="H632" t="s">
        <v>681</v>
      </c>
      <c r="I632" t="s">
        <v>415</v>
      </c>
      <c r="J632" t="s">
        <v>671</v>
      </c>
      <c r="K632">
        <v>1000</v>
      </c>
      <c r="M632">
        <v>224</v>
      </c>
      <c r="O632">
        <v>5</v>
      </c>
      <c r="P632">
        <v>29</v>
      </c>
      <c r="Q632">
        <f>SUM(Table2[[#This Row],[ BUYER G]:[BUYER S]])</f>
        <v>34</v>
      </c>
      <c r="R632">
        <v>2.3214285714285712</v>
      </c>
      <c r="S632">
        <v>24.25</v>
      </c>
      <c r="T632">
        <f>SUM(Table2[[#This Row],[SALE G]:[SALE S]])</f>
        <v>26.571428571428569</v>
      </c>
      <c r="U632">
        <v>289</v>
      </c>
      <c r="V632">
        <v>0.6</v>
      </c>
    </row>
    <row r="633" spans="1:22" x14ac:dyDescent="0.25">
      <c r="A633">
        <v>632</v>
      </c>
      <c r="B633" t="s">
        <v>26</v>
      </c>
      <c r="C633" t="s">
        <v>680</v>
      </c>
      <c r="D633" t="s">
        <v>1</v>
      </c>
      <c r="E633" t="s">
        <v>338</v>
      </c>
      <c r="F633" s="138">
        <v>43982</v>
      </c>
      <c r="G633" t="s">
        <v>685</v>
      </c>
      <c r="H633" t="s">
        <v>681</v>
      </c>
      <c r="I633" t="s">
        <v>426</v>
      </c>
      <c r="J633" t="s">
        <v>671</v>
      </c>
      <c r="K633">
        <v>1000</v>
      </c>
      <c r="M633">
        <v>128</v>
      </c>
      <c r="P633">
        <v>27</v>
      </c>
      <c r="Q633">
        <f>SUM(Table2[[#This Row],[ BUYER G]:[BUYER S]])</f>
        <v>27</v>
      </c>
      <c r="R633">
        <v>0</v>
      </c>
      <c r="S633">
        <v>25.714285714285715</v>
      </c>
      <c r="T633">
        <f>SUM(Table2[[#This Row],[SALE G]:[SALE S]])</f>
        <v>25.714285714285715</v>
      </c>
      <c r="U633">
        <v>174</v>
      </c>
      <c r="V633">
        <v>0.6</v>
      </c>
    </row>
    <row r="634" spans="1:22" x14ac:dyDescent="0.25">
      <c r="A634">
        <v>633</v>
      </c>
      <c r="B634" t="s">
        <v>26</v>
      </c>
      <c r="C634" t="s">
        <v>680</v>
      </c>
      <c r="D634" t="s">
        <v>1</v>
      </c>
      <c r="E634" t="s">
        <v>338</v>
      </c>
      <c r="F634" s="138">
        <v>43982</v>
      </c>
      <c r="G634" t="s">
        <v>685</v>
      </c>
      <c r="H634" t="s">
        <v>681</v>
      </c>
      <c r="I634" t="s">
        <v>419</v>
      </c>
      <c r="J634" t="s">
        <v>671</v>
      </c>
      <c r="K634">
        <v>1000</v>
      </c>
      <c r="M634">
        <v>176</v>
      </c>
      <c r="O634">
        <v>8</v>
      </c>
      <c r="P634">
        <v>38</v>
      </c>
      <c r="Q634">
        <f>SUM(Table2[[#This Row],[ BUYER G]:[BUYER S]])</f>
        <v>46</v>
      </c>
      <c r="R634">
        <v>6.2857142857142856</v>
      </c>
      <c r="S634">
        <v>30.928571428571427</v>
      </c>
      <c r="T634">
        <f>SUM(Table2[[#This Row],[SALE G]:[SALE S]])</f>
        <v>37.214285714285715</v>
      </c>
      <c r="U634">
        <v>188</v>
      </c>
      <c r="V634">
        <v>0.6</v>
      </c>
    </row>
    <row r="635" spans="1:22" x14ac:dyDescent="0.25">
      <c r="A635">
        <v>634</v>
      </c>
      <c r="B635" t="s">
        <v>26</v>
      </c>
      <c r="C635" t="s">
        <v>680</v>
      </c>
      <c r="D635" t="s">
        <v>1</v>
      </c>
      <c r="E635" t="s">
        <v>338</v>
      </c>
      <c r="F635" s="138">
        <v>43982</v>
      </c>
      <c r="G635" t="s">
        <v>685</v>
      </c>
      <c r="H635" t="s">
        <v>681</v>
      </c>
      <c r="I635" t="s">
        <v>447</v>
      </c>
      <c r="J635" t="s">
        <v>671</v>
      </c>
      <c r="K635">
        <v>1000</v>
      </c>
      <c r="M635">
        <v>208</v>
      </c>
      <c r="O635">
        <v>1</v>
      </c>
      <c r="P635">
        <v>58</v>
      </c>
      <c r="Q635">
        <f>SUM(Table2[[#This Row],[ BUYER G]:[BUYER S]])</f>
        <v>59</v>
      </c>
      <c r="R635">
        <v>0.5</v>
      </c>
      <c r="S635">
        <v>42.928571428571431</v>
      </c>
      <c r="T635">
        <f>SUM(Table2[[#This Row],[SALE G]:[SALE S]])</f>
        <v>43.428571428571431</v>
      </c>
      <c r="U635">
        <v>254</v>
      </c>
      <c r="V635">
        <v>0.6</v>
      </c>
    </row>
    <row r="636" spans="1:22" x14ac:dyDescent="0.25">
      <c r="A636">
        <v>635</v>
      </c>
      <c r="B636" t="s">
        <v>26</v>
      </c>
      <c r="C636" t="s">
        <v>680</v>
      </c>
      <c r="D636" t="s">
        <v>1</v>
      </c>
      <c r="E636" t="s">
        <v>338</v>
      </c>
      <c r="F636" s="138">
        <v>43982</v>
      </c>
      <c r="G636" t="s">
        <v>685</v>
      </c>
      <c r="H636" t="s">
        <v>681</v>
      </c>
      <c r="I636" t="s">
        <v>450</v>
      </c>
      <c r="J636" t="s">
        <v>671</v>
      </c>
      <c r="K636">
        <v>1000</v>
      </c>
      <c r="M636">
        <v>96</v>
      </c>
      <c r="O636">
        <v>5</v>
      </c>
      <c r="P636">
        <v>31</v>
      </c>
      <c r="Q636">
        <f>SUM(Table2[[#This Row],[ BUYER G]:[BUYER S]])</f>
        <v>36</v>
      </c>
      <c r="R636">
        <v>1.7142857142857142</v>
      </c>
      <c r="S636">
        <v>20.035714285714285</v>
      </c>
      <c r="T636">
        <f>SUM(Table2[[#This Row],[SALE G]:[SALE S]])</f>
        <v>21.75</v>
      </c>
      <c r="U636">
        <v>110</v>
      </c>
      <c r="V636">
        <v>0.6</v>
      </c>
    </row>
    <row r="637" spans="1:22" x14ac:dyDescent="0.25">
      <c r="A637">
        <v>636</v>
      </c>
      <c r="B637" t="s">
        <v>26</v>
      </c>
      <c r="C637" t="s">
        <v>680</v>
      </c>
      <c r="D637" t="s">
        <v>1</v>
      </c>
      <c r="E637" t="s">
        <v>338</v>
      </c>
      <c r="F637" s="138">
        <v>43982</v>
      </c>
      <c r="G637" t="s">
        <v>685</v>
      </c>
      <c r="H637" t="s">
        <v>681</v>
      </c>
      <c r="I637" t="s">
        <v>449</v>
      </c>
      <c r="J637" t="s">
        <v>671</v>
      </c>
      <c r="K637">
        <v>1000</v>
      </c>
      <c r="M637">
        <v>312</v>
      </c>
      <c r="O637">
        <v>9</v>
      </c>
      <c r="P637">
        <v>48</v>
      </c>
      <c r="Q637">
        <f>SUM(Table2[[#This Row],[ BUYER G]:[BUYER S]])</f>
        <v>57</v>
      </c>
      <c r="R637">
        <v>4.8214285714285712</v>
      </c>
      <c r="S637">
        <v>38</v>
      </c>
      <c r="T637">
        <f>SUM(Table2[[#This Row],[SALE G]:[SALE S]])</f>
        <v>42.821428571428569</v>
      </c>
      <c r="U637">
        <v>328</v>
      </c>
      <c r="V637">
        <v>0.6</v>
      </c>
    </row>
    <row r="638" spans="1:22" x14ac:dyDescent="0.25">
      <c r="A638">
        <v>637</v>
      </c>
      <c r="B638" t="s">
        <v>26</v>
      </c>
      <c r="C638" t="s">
        <v>680</v>
      </c>
      <c r="D638" t="s">
        <v>1</v>
      </c>
      <c r="E638" t="s">
        <v>338</v>
      </c>
      <c r="F638" s="138">
        <v>43982</v>
      </c>
      <c r="G638" t="s">
        <v>685</v>
      </c>
      <c r="H638" t="s">
        <v>681</v>
      </c>
      <c r="I638" t="s">
        <v>427</v>
      </c>
      <c r="J638" t="s">
        <v>671</v>
      </c>
      <c r="K638">
        <v>1000</v>
      </c>
      <c r="M638">
        <v>196</v>
      </c>
      <c r="O638">
        <v>2</v>
      </c>
      <c r="P638">
        <v>50</v>
      </c>
      <c r="Q638">
        <f>SUM(Table2[[#This Row],[ BUYER G]:[BUYER S]])</f>
        <v>52</v>
      </c>
      <c r="R638">
        <v>0.42857142857142855</v>
      </c>
      <c r="S638">
        <v>39.410714285714285</v>
      </c>
      <c r="T638">
        <f>SUM(Table2[[#This Row],[SALE G]:[SALE S]])</f>
        <v>39.839285714285715</v>
      </c>
      <c r="U638">
        <v>450</v>
      </c>
      <c r="V638">
        <v>0.6</v>
      </c>
    </row>
    <row r="639" spans="1:22" x14ac:dyDescent="0.25">
      <c r="A639">
        <v>638</v>
      </c>
      <c r="B639" t="s">
        <v>26</v>
      </c>
      <c r="C639" t="s">
        <v>680</v>
      </c>
      <c r="D639" t="s">
        <v>1</v>
      </c>
      <c r="E639" t="s">
        <v>338</v>
      </c>
      <c r="F639" s="138">
        <v>43982</v>
      </c>
      <c r="G639" t="s">
        <v>684</v>
      </c>
      <c r="H639" t="s">
        <v>702</v>
      </c>
      <c r="I639" t="s">
        <v>462</v>
      </c>
      <c r="J639" t="s">
        <v>669</v>
      </c>
      <c r="K639">
        <v>1250</v>
      </c>
      <c r="M639">
        <v>328</v>
      </c>
      <c r="O639">
        <v>8</v>
      </c>
      <c r="P639">
        <v>40</v>
      </c>
      <c r="Q639">
        <f>SUM(Table2[[#This Row],[ BUYER G]:[BUYER S]])</f>
        <v>48</v>
      </c>
      <c r="R639">
        <v>4.4285714285714288</v>
      </c>
      <c r="S639">
        <v>26.142857142857142</v>
      </c>
      <c r="T639">
        <f>SUM(Table2[[#This Row],[SALE G]:[SALE S]])</f>
        <v>30.571428571428569</v>
      </c>
      <c r="U639">
        <v>321</v>
      </c>
      <c r="V639">
        <v>0.55000000000000004</v>
      </c>
    </row>
    <row r="640" spans="1:22" x14ac:dyDescent="0.25">
      <c r="A640">
        <v>639</v>
      </c>
      <c r="B640" t="s">
        <v>26</v>
      </c>
      <c r="C640" t="s">
        <v>680</v>
      </c>
      <c r="D640" t="s">
        <v>1</v>
      </c>
      <c r="E640" t="s">
        <v>338</v>
      </c>
      <c r="F640" s="138">
        <v>43982</v>
      </c>
      <c r="G640" t="s">
        <v>684</v>
      </c>
      <c r="H640" t="s">
        <v>690</v>
      </c>
      <c r="I640" t="s">
        <v>452</v>
      </c>
      <c r="J640" t="s">
        <v>669</v>
      </c>
      <c r="K640">
        <v>1250</v>
      </c>
      <c r="M640">
        <v>256</v>
      </c>
      <c r="O640">
        <v>10</v>
      </c>
      <c r="P640">
        <v>37</v>
      </c>
      <c r="Q640">
        <f>SUM(Table2[[#This Row],[ BUYER G]:[BUYER S]])</f>
        <v>47</v>
      </c>
      <c r="R640">
        <v>9.25</v>
      </c>
      <c r="S640">
        <v>35.142857142857139</v>
      </c>
      <c r="T640">
        <f>SUM(Table2[[#This Row],[SALE G]:[SALE S]])</f>
        <v>44.392857142857139</v>
      </c>
      <c r="U640">
        <v>264</v>
      </c>
      <c r="V640">
        <v>0.55000000000000004</v>
      </c>
    </row>
    <row r="641" spans="1:22" x14ac:dyDescent="0.25">
      <c r="A641">
        <v>640</v>
      </c>
      <c r="B641" t="s">
        <v>26</v>
      </c>
      <c r="C641" t="s">
        <v>680</v>
      </c>
      <c r="D641" t="s">
        <v>1</v>
      </c>
      <c r="E641" t="s">
        <v>338</v>
      </c>
      <c r="F641" s="138">
        <v>43982</v>
      </c>
      <c r="G641" t="s">
        <v>670</v>
      </c>
      <c r="H641" t="s">
        <v>690</v>
      </c>
      <c r="I641" t="s">
        <v>388</v>
      </c>
      <c r="J641" t="s">
        <v>671</v>
      </c>
      <c r="K641">
        <v>1200</v>
      </c>
      <c r="M641">
        <v>282</v>
      </c>
      <c r="O641">
        <v>11</v>
      </c>
      <c r="P641">
        <v>67</v>
      </c>
      <c r="Q641">
        <f>SUM(Table2[[#This Row],[ BUYER G]:[BUYER S]])</f>
        <v>78</v>
      </c>
      <c r="R641">
        <v>6.1428571428571432</v>
      </c>
      <c r="S641">
        <v>38.839285714285715</v>
      </c>
      <c r="T641">
        <f>SUM(Table2[[#This Row],[SALE G]:[SALE S]])</f>
        <v>44.982142857142861</v>
      </c>
      <c r="U641">
        <v>302</v>
      </c>
      <c r="V641">
        <v>0.6</v>
      </c>
    </row>
    <row r="642" spans="1:22" x14ac:dyDescent="0.25">
      <c r="A642">
        <v>641</v>
      </c>
      <c r="B642" t="s">
        <v>26</v>
      </c>
      <c r="C642" t="s">
        <v>680</v>
      </c>
      <c r="D642" t="s">
        <v>1</v>
      </c>
      <c r="E642" t="s">
        <v>338</v>
      </c>
      <c r="F642" s="138">
        <v>43982</v>
      </c>
      <c r="G642" t="s">
        <v>670</v>
      </c>
      <c r="H642" t="s">
        <v>689</v>
      </c>
      <c r="I642" t="s">
        <v>307</v>
      </c>
      <c r="J642" t="s">
        <v>671</v>
      </c>
      <c r="K642">
        <v>1200</v>
      </c>
      <c r="M642">
        <v>260</v>
      </c>
      <c r="O642">
        <v>29</v>
      </c>
      <c r="P642">
        <v>65</v>
      </c>
      <c r="Q642">
        <f>SUM(Table2[[#This Row],[ BUYER G]:[BUYER S]])</f>
        <v>94</v>
      </c>
      <c r="R642">
        <v>22.142857142857142</v>
      </c>
      <c r="S642">
        <v>48.428571428571431</v>
      </c>
      <c r="T642">
        <f>SUM(Table2[[#This Row],[SALE G]:[SALE S]])</f>
        <v>70.571428571428569</v>
      </c>
      <c r="U642">
        <v>277</v>
      </c>
      <c r="V642">
        <v>0.65</v>
      </c>
    </row>
    <row r="643" spans="1:22" x14ac:dyDescent="0.25">
      <c r="A643">
        <v>642</v>
      </c>
      <c r="B643" t="s">
        <v>26</v>
      </c>
      <c r="C643" t="s">
        <v>680</v>
      </c>
      <c r="D643" t="s">
        <v>1</v>
      </c>
      <c r="E643" t="s">
        <v>338</v>
      </c>
      <c r="F643" s="138">
        <v>43982</v>
      </c>
      <c r="G643" t="s">
        <v>684</v>
      </c>
      <c r="H643" t="s">
        <v>689</v>
      </c>
      <c r="I643" t="s">
        <v>400</v>
      </c>
      <c r="J643" t="s">
        <v>669</v>
      </c>
      <c r="K643">
        <v>1200</v>
      </c>
      <c r="M643">
        <v>208</v>
      </c>
      <c r="O643">
        <v>20</v>
      </c>
      <c r="P643">
        <v>47</v>
      </c>
      <c r="Q643">
        <f>SUM(Table2[[#This Row],[ BUYER G]:[BUYER S]])</f>
        <v>67</v>
      </c>
      <c r="R643">
        <v>10.428571428571429</v>
      </c>
      <c r="S643">
        <v>37.553571428571431</v>
      </c>
      <c r="T643">
        <f>SUM(Table2[[#This Row],[SALE G]:[SALE S]])</f>
        <v>47.982142857142861</v>
      </c>
      <c r="U643">
        <v>240</v>
      </c>
      <c r="V643">
        <v>0.6</v>
      </c>
    </row>
    <row r="644" spans="1:22" x14ac:dyDescent="0.25">
      <c r="A644">
        <v>643</v>
      </c>
      <c r="B644" t="s">
        <v>26</v>
      </c>
      <c r="C644" t="s">
        <v>680</v>
      </c>
      <c r="D644" t="s">
        <v>1</v>
      </c>
      <c r="E644" t="s">
        <v>338</v>
      </c>
      <c r="F644" s="138">
        <v>43982</v>
      </c>
      <c r="G644" t="s">
        <v>685</v>
      </c>
      <c r="H644" t="s">
        <v>689</v>
      </c>
      <c r="I644" t="s">
        <v>423</v>
      </c>
      <c r="J644" t="s">
        <v>671</v>
      </c>
      <c r="K644">
        <v>1000</v>
      </c>
      <c r="M644">
        <v>176</v>
      </c>
      <c r="P644">
        <v>54</v>
      </c>
      <c r="Q644">
        <f>SUM(Table2[[#This Row],[ BUYER G]:[BUYER S]])</f>
        <v>54</v>
      </c>
      <c r="R644">
        <v>0</v>
      </c>
      <c r="S644">
        <v>39.642857142857146</v>
      </c>
      <c r="T644">
        <f>SUM(Table2[[#This Row],[SALE G]:[SALE S]])</f>
        <v>39.642857142857146</v>
      </c>
      <c r="U644">
        <v>229</v>
      </c>
      <c r="V644">
        <v>0.6</v>
      </c>
    </row>
    <row r="645" spans="1:22" x14ac:dyDescent="0.25">
      <c r="A645">
        <v>644</v>
      </c>
      <c r="B645" t="s">
        <v>26</v>
      </c>
      <c r="C645" t="s">
        <v>680</v>
      </c>
      <c r="D645" t="s">
        <v>1</v>
      </c>
      <c r="E645" t="s">
        <v>338</v>
      </c>
      <c r="F645" s="138">
        <v>43982</v>
      </c>
      <c r="G645" t="s">
        <v>685</v>
      </c>
      <c r="H645" t="s">
        <v>689</v>
      </c>
      <c r="I645" t="s">
        <v>425</v>
      </c>
      <c r="J645" t="s">
        <v>671</v>
      </c>
      <c r="K645">
        <v>1000</v>
      </c>
      <c r="M645">
        <v>176</v>
      </c>
      <c r="O645">
        <v>2</v>
      </c>
      <c r="P645">
        <v>48</v>
      </c>
      <c r="Q645">
        <f>SUM(Table2[[#This Row],[ BUYER G]:[BUYER S]])</f>
        <v>50</v>
      </c>
      <c r="R645">
        <v>1.7142857142857142</v>
      </c>
      <c r="S645">
        <v>28.642857142857142</v>
      </c>
      <c r="T645">
        <f>SUM(Table2[[#This Row],[SALE G]:[SALE S]])</f>
        <v>30.357142857142858</v>
      </c>
      <c r="U645">
        <v>207</v>
      </c>
      <c r="V645">
        <v>0.6</v>
      </c>
    </row>
    <row r="646" spans="1:22" x14ac:dyDescent="0.25">
      <c r="A646">
        <v>645</v>
      </c>
      <c r="B646" t="s">
        <v>26</v>
      </c>
      <c r="C646" t="s">
        <v>665</v>
      </c>
      <c r="D646" t="s">
        <v>2</v>
      </c>
      <c r="E646" t="s">
        <v>339</v>
      </c>
      <c r="F646" s="138">
        <v>43987</v>
      </c>
      <c r="G646" t="s">
        <v>666</v>
      </c>
      <c r="H646" t="s">
        <v>668</v>
      </c>
      <c r="I646" t="s">
        <v>129</v>
      </c>
      <c r="J646" t="s">
        <v>669</v>
      </c>
      <c r="K646">
        <v>2700</v>
      </c>
      <c r="M646">
        <v>796</v>
      </c>
      <c r="O646">
        <v>21</v>
      </c>
      <c r="P646">
        <v>101</v>
      </c>
      <c r="Q646">
        <f>SUM(Table2[[#This Row],[ BUYER G]:[BUYER S]])</f>
        <v>122</v>
      </c>
      <c r="R646">
        <v>11.833333333333332</v>
      </c>
      <c r="S646">
        <v>106.91666666666666</v>
      </c>
      <c r="T646">
        <f>SUM(Table2[[#This Row],[SALE G]:[SALE S]])</f>
        <v>118.74999999999999</v>
      </c>
      <c r="U646">
        <v>1012</v>
      </c>
      <c r="V646">
        <v>0.8</v>
      </c>
    </row>
    <row r="647" spans="1:22" x14ac:dyDescent="0.25">
      <c r="A647">
        <v>646</v>
      </c>
      <c r="B647" t="s">
        <v>26</v>
      </c>
      <c r="C647" t="s">
        <v>665</v>
      </c>
      <c r="D647" t="s">
        <v>2</v>
      </c>
      <c r="E647" t="s">
        <v>339</v>
      </c>
      <c r="F647" s="138">
        <v>43987</v>
      </c>
      <c r="G647" t="s">
        <v>666</v>
      </c>
      <c r="H647" t="s">
        <v>668</v>
      </c>
      <c r="I647" t="s">
        <v>130</v>
      </c>
      <c r="J647" t="s">
        <v>669</v>
      </c>
      <c r="K647">
        <v>2700</v>
      </c>
      <c r="M647">
        <v>502</v>
      </c>
      <c r="O647">
        <v>14</v>
      </c>
      <c r="P647">
        <v>98</v>
      </c>
      <c r="Q647">
        <f>SUM(Table2[[#This Row],[ BUYER G]:[BUYER S]])</f>
        <v>112</v>
      </c>
      <c r="R647">
        <v>11.75</v>
      </c>
      <c r="S647">
        <v>76.833333333333329</v>
      </c>
      <c r="T647">
        <f>SUM(Table2[[#This Row],[SALE G]:[SALE S]])</f>
        <v>88.583333333333329</v>
      </c>
      <c r="U647">
        <v>699</v>
      </c>
      <c r="V647">
        <v>0.8</v>
      </c>
    </row>
    <row r="648" spans="1:22" x14ac:dyDescent="0.25">
      <c r="A648">
        <v>647</v>
      </c>
      <c r="B648" t="s">
        <v>26</v>
      </c>
      <c r="C648" t="s">
        <v>665</v>
      </c>
      <c r="D648" t="s">
        <v>2</v>
      </c>
      <c r="E648" t="s">
        <v>339</v>
      </c>
      <c r="F648" s="138">
        <v>43987</v>
      </c>
      <c r="G648" t="s">
        <v>666</v>
      </c>
      <c r="H648" t="s">
        <v>672</v>
      </c>
      <c r="I648" t="s">
        <v>189</v>
      </c>
      <c r="J648" t="s">
        <v>669</v>
      </c>
      <c r="K648">
        <v>2700</v>
      </c>
      <c r="M648">
        <v>608</v>
      </c>
      <c r="O648">
        <v>45</v>
      </c>
      <c r="P648">
        <v>102</v>
      </c>
      <c r="Q648">
        <f>SUM(Table2[[#This Row],[ BUYER G]:[BUYER S]])</f>
        <v>147</v>
      </c>
      <c r="R648">
        <v>34.166666666666664</v>
      </c>
      <c r="S648">
        <v>91.541666666666671</v>
      </c>
      <c r="T648">
        <f>SUM(Table2[[#This Row],[SALE G]:[SALE S]])</f>
        <v>125.70833333333334</v>
      </c>
      <c r="U648">
        <v>788</v>
      </c>
      <c r="V648">
        <v>0.75</v>
      </c>
    </row>
    <row r="649" spans="1:22" x14ac:dyDescent="0.25">
      <c r="A649">
        <v>648</v>
      </c>
      <c r="B649" t="s">
        <v>26</v>
      </c>
      <c r="C649" t="s">
        <v>680</v>
      </c>
      <c r="D649" t="s">
        <v>2</v>
      </c>
      <c r="E649" t="s">
        <v>339</v>
      </c>
      <c r="F649" s="138">
        <v>43987</v>
      </c>
      <c r="G649" t="s">
        <v>666</v>
      </c>
      <c r="H649" t="s">
        <v>681</v>
      </c>
      <c r="I649" t="s">
        <v>236</v>
      </c>
      <c r="J649" t="s">
        <v>669</v>
      </c>
      <c r="K649">
        <v>2700</v>
      </c>
      <c r="M649">
        <v>796</v>
      </c>
      <c r="O649">
        <v>64</v>
      </c>
      <c r="P649">
        <v>112</v>
      </c>
      <c r="Q649">
        <f>SUM(Table2[[#This Row],[ BUYER G]:[BUYER S]])</f>
        <v>176</v>
      </c>
      <c r="R649">
        <v>52.857142857142854</v>
      </c>
      <c r="S649">
        <v>106.17857142857143</v>
      </c>
      <c r="T649">
        <f>SUM(Table2[[#This Row],[SALE G]:[SALE S]])</f>
        <v>159.03571428571428</v>
      </c>
      <c r="U649">
        <v>805</v>
      </c>
      <c r="V649">
        <v>0.7</v>
      </c>
    </row>
    <row r="650" spans="1:22" x14ac:dyDescent="0.25">
      <c r="A650">
        <v>649</v>
      </c>
      <c r="B650" t="s">
        <v>26</v>
      </c>
      <c r="C650" t="s">
        <v>680</v>
      </c>
      <c r="D650" t="s">
        <v>2</v>
      </c>
      <c r="E650" t="s">
        <v>339</v>
      </c>
      <c r="F650" s="138">
        <v>43987</v>
      </c>
      <c r="G650" t="s">
        <v>666</v>
      </c>
      <c r="H650" t="s">
        <v>681</v>
      </c>
      <c r="I650" t="s">
        <v>428</v>
      </c>
      <c r="J650" t="s">
        <v>669</v>
      </c>
      <c r="K650">
        <v>2700</v>
      </c>
      <c r="M650">
        <v>668</v>
      </c>
      <c r="O650">
        <v>24</v>
      </c>
      <c r="P650">
        <v>74</v>
      </c>
      <c r="Q650">
        <f>SUM(Table2[[#This Row],[ BUYER G]:[BUYER S]])</f>
        <v>98</v>
      </c>
      <c r="R650">
        <v>18.785714285714285</v>
      </c>
      <c r="S650">
        <v>56.357142857142854</v>
      </c>
      <c r="T650">
        <f>SUM(Table2[[#This Row],[SALE G]:[SALE S]])</f>
        <v>75.142857142857139</v>
      </c>
      <c r="U650">
        <v>684</v>
      </c>
      <c r="V650">
        <v>0.7</v>
      </c>
    </row>
    <row r="651" spans="1:22" x14ac:dyDescent="0.25">
      <c r="A651">
        <v>650</v>
      </c>
      <c r="B651" t="s">
        <v>26</v>
      </c>
      <c r="C651" t="s">
        <v>665</v>
      </c>
      <c r="D651" t="s">
        <v>2</v>
      </c>
      <c r="E651" t="s">
        <v>339</v>
      </c>
      <c r="F651" s="138">
        <v>43988</v>
      </c>
      <c r="G651" t="s">
        <v>666</v>
      </c>
      <c r="H651" t="s">
        <v>668</v>
      </c>
      <c r="I651" t="s">
        <v>129</v>
      </c>
      <c r="J651" t="s">
        <v>669</v>
      </c>
      <c r="K651">
        <v>2700</v>
      </c>
      <c r="M651">
        <v>832</v>
      </c>
      <c r="O651">
        <v>20</v>
      </c>
      <c r="P651">
        <v>105</v>
      </c>
      <c r="Q651">
        <f>SUM(Table2[[#This Row],[ BUYER G]:[BUYER S]])</f>
        <v>125</v>
      </c>
      <c r="R651">
        <v>16.833333333333332</v>
      </c>
      <c r="S651">
        <v>123.5</v>
      </c>
      <c r="T651">
        <f>SUM(Table2[[#This Row],[SALE G]:[SALE S]])</f>
        <v>140.33333333333334</v>
      </c>
      <c r="U651">
        <v>1260</v>
      </c>
      <c r="V651">
        <v>0.8</v>
      </c>
    </row>
    <row r="652" spans="1:22" x14ac:dyDescent="0.25">
      <c r="A652">
        <v>651</v>
      </c>
      <c r="B652" t="s">
        <v>26</v>
      </c>
      <c r="C652" t="s">
        <v>665</v>
      </c>
      <c r="D652" t="s">
        <v>2</v>
      </c>
      <c r="E652" t="s">
        <v>339</v>
      </c>
      <c r="F652" s="138">
        <v>43988</v>
      </c>
      <c r="G652" t="s">
        <v>666</v>
      </c>
      <c r="H652" t="s">
        <v>668</v>
      </c>
      <c r="I652" t="s">
        <v>130</v>
      </c>
      <c r="J652" t="s">
        <v>669</v>
      </c>
      <c r="K652">
        <v>2700</v>
      </c>
      <c r="M652">
        <v>816</v>
      </c>
      <c r="O652">
        <v>19</v>
      </c>
      <c r="P652">
        <v>117</v>
      </c>
      <c r="Q652">
        <f>SUM(Table2[[#This Row],[ BUYER G]:[BUYER S]])</f>
        <v>136</v>
      </c>
      <c r="R652">
        <v>10.75</v>
      </c>
      <c r="S652">
        <v>94.5</v>
      </c>
      <c r="T652">
        <f>SUM(Table2[[#This Row],[SALE G]:[SALE S]])</f>
        <v>105.25</v>
      </c>
      <c r="U652">
        <v>755</v>
      </c>
      <c r="V652">
        <v>0.8</v>
      </c>
    </row>
    <row r="653" spans="1:22" x14ac:dyDescent="0.25">
      <c r="A653">
        <v>652</v>
      </c>
      <c r="B653" t="s">
        <v>26</v>
      </c>
      <c r="C653" t="s">
        <v>665</v>
      </c>
      <c r="D653" t="s">
        <v>2</v>
      </c>
      <c r="E653" t="s">
        <v>339</v>
      </c>
      <c r="F653" s="138">
        <v>43988</v>
      </c>
      <c r="G653" t="s">
        <v>666</v>
      </c>
      <c r="H653" t="s">
        <v>672</v>
      </c>
      <c r="I653" t="s">
        <v>189</v>
      </c>
      <c r="J653" t="s">
        <v>669</v>
      </c>
      <c r="K653">
        <v>2700</v>
      </c>
      <c r="M653">
        <v>752</v>
      </c>
      <c r="O653">
        <v>25</v>
      </c>
      <c r="P653">
        <v>125</v>
      </c>
      <c r="Q653">
        <f>SUM(Table2[[#This Row],[ BUYER G]:[BUYER S]])</f>
        <v>150</v>
      </c>
      <c r="R653">
        <v>23.5</v>
      </c>
      <c r="S653">
        <v>114.70833333333334</v>
      </c>
      <c r="T653">
        <f>SUM(Table2[[#This Row],[SALE G]:[SALE S]])</f>
        <v>138.20833333333334</v>
      </c>
      <c r="U653">
        <v>889</v>
      </c>
      <c r="V653">
        <v>0.75</v>
      </c>
    </row>
    <row r="654" spans="1:22" x14ac:dyDescent="0.25">
      <c r="A654">
        <v>653</v>
      </c>
      <c r="B654" t="s">
        <v>26</v>
      </c>
      <c r="C654" t="s">
        <v>665</v>
      </c>
      <c r="D654" t="s">
        <v>2</v>
      </c>
      <c r="E654" t="s">
        <v>339</v>
      </c>
      <c r="F654" s="138">
        <v>43988</v>
      </c>
      <c r="G654" t="s">
        <v>703</v>
      </c>
      <c r="H654" t="s">
        <v>668</v>
      </c>
      <c r="I654" t="s">
        <v>451</v>
      </c>
      <c r="J654" t="s">
        <v>669</v>
      </c>
      <c r="K654">
        <v>1800</v>
      </c>
      <c r="M654">
        <v>576</v>
      </c>
      <c r="O654">
        <v>8</v>
      </c>
      <c r="P654">
        <v>50</v>
      </c>
      <c r="Q654">
        <f>SUM(Table2[[#This Row],[ BUYER G]:[BUYER S]])</f>
        <v>58</v>
      </c>
      <c r="R654">
        <v>5.333333333333333</v>
      </c>
      <c r="S654">
        <v>48.666666666666664</v>
      </c>
      <c r="T654">
        <f>SUM(Table2[[#This Row],[SALE G]:[SALE S]])</f>
        <v>54</v>
      </c>
      <c r="U654">
        <v>624</v>
      </c>
      <c r="V654">
        <v>0.75</v>
      </c>
    </row>
    <row r="655" spans="1:22" x14ac:dyDescent="0.25">
      <c r="A655">
        <v>654</v>
      </c>
      <c r="B655" t="s">
        <v>26</v>
      </c>
      <c r="C655" t="s">
        <v>665</v>
      </c>
      <c r="D655" t="s">
        <v>2</v>
      </c>
      <c r="E655" t="s">
        <v>339</v>
      </c>
      <c r="F655" s="138">
        <v>43988</v>
      </c>
      <c r="G655" t="s">
        <v>670</v>
      </c>
      <c r="H655" t="s">
        <v>668</v>
      </c>
      <c r="I655" t="s">
        <v>137</v>
      </c>
      <c r="J655" t="s">
        <v>671</v>
      </c>
      <c r="K655">
        <v>1200</v>
      </c>
      <c r="M655">
        <v>334</v>
      </c>
      <c r="O655">
        <v>23</v>
      </c>
      <c r="P655">
        <v>35</v>
      </c>
      <c r="Q655">
        <f>SUM(Table2[[#This Row],[ BUYER G]:[BUYER S]])</f>
        <v>58</v>
      </c>
      <c r="R655">
        <v>17.666666666666664</v>
      </c>
      <c r="S655">
        <v>27.583333333333332</v>
      </c>
      <c r="T655">
        <f>SUM(Table2[[#This Row],[SALE G]:[SALE S]])</f>
        <v>45.25</v>
      </c>
      <c r="U655">
        <v>245</v>
      </c>
      <c r="V655">
        <v>0.65</v>
      </c>
    </row>
    <row r="656" spans="1:22" x14ac:dyDescent="0.25">
      <c r="A656">
        <v>655</v>
      </c>
      <c r="B656" t="s">
        <v>26</v>
      </c>
      <c r="C656" t="s">
        <v>665</v>
      </c>
      <c r="D656" t="s">
        <v>2</v>
      </c>
      <c r="E656" t="s">
        <v>339</v>
      </c>
      <c r="F656" s="138">
        <v>43988</v>
      </c>
      <c r="G656" t="s">
        <v>670</v>
      </c>
      <c r="H656" t="s">
        <v>668</v>
      </c>
      <c r="I656" t="s">
        <v>138</v>
      </c>
      <c r="J656" t="s">
        <v>671</v>
      </c>
      <c r="K656">
        <v>1200</v>
      </c>
      <c r="M656">
        <v>416</v>
      </c>
      <c r="O656">
        <v>17</v>
      </c>
      <c r="P656">
        <v>60</v>
      </c>
      <c r="Q656">
        <f>SUM(Table2[[#This Row],[ BUYER G]:[BUYER S]])</f>
        <v>77</v>
      </c>
      <c r="R656">
        <v>14.333333333333332</v>
      </c>
      <c r="S656">
        <v>41</v>
      </c>
      <c r="T656">
        <f>SUM(Table2[[#This Row],[SALE G]:[SALE S]])</f>
        <v>55.333333333333329</v>
      </c>
      <c r="U656">
        <v>560</v>
      </c>
      <c r="V656">
        <v>0.7</v>
      </c>
    </row>
    <row r="657" spans="1:22" x14ac:dyDescent="0.25">
      <c r="A657">
        <v>656</v>
      </c>
      <c r="B657" t="s">
        <v>26</v>
      </c>
      <c r="C657" t="s">
        <v>665</v>
      </c>
      <c r="D657" t="s">
        <v>2</v>
      </c>
      <c r="E657" t="s">
        <v>339</v>
      </c>
      <c r="F657" s="138">
        <v>43988</v>
      </c>
      <c r="G657" t="s">
        <v>670</v>
      </c>
      <c r="H657" t="s">
        <v>668</v>
      </c>
      <c r="I657" t="s">
        <v>139</v>
      </c>
      <c r="J657" t="s">
        <v>671</v>
      </c>
      <c r="K657">
        <v>1200</v>
      </c>
      <c r="M657">
        <v>304</v>
      </c>
      <c r="O657">
        <v>14</v>
      </c>
      <c r="P657">
        <v>31</v>
      </c>
      <c r="Q657">
        <f>SUM(Table2[[#This Row],[ BUYER G]:[BUYER S]])</f>
        <v>45</v>
      </c>
      <c r="R657">
        <v>7.5</v>
      </c>
      <c r="S657">
        <v>23.5</v>
      </c>
      <c r="T657">
        <f>SUM(Table2[[#This Row],[SALE G]:[SALE S]])</f>
        <v>31</v>
      </c>
      <c r="U657">
        <v>366</v>
      </c>
      <c r="V657">
        <v>0.75</v>
      </c>
    </row>
    <row r="658" spans="1:22" x14ac:dyDescent="0.25">
      <c r="A658">
        <v>657</v>
      </c>
      <c r="B658" t="s">
        <v>26</v>
      </c>
      <c r="C658" t="s">
        <v>665</v>
      </c>
      <c r="D658" t="s">
        <v>2</v>
      </c>
      <c r="E658" t="s">
        <v>339</v>
      </c>
      <c r="F658" s="138">
        <v>43988</v>
      </c>
      <c r="G658" t="s">
        <v>670</v>
      </c>
      <c r="H658" t="s">
        <v>668</v>
      </c>
      <c r="I658" t="s">
        <v>140</v>
      </c>
      <c r="J658" t="s">
        <v>671</v>
      </c>
      <c r="K658">
        <v>1200</v>
      </c>
      <c r="M658">
        <v>496</v>
      </c>
      <c r="O658">
        <v>7</v>
      </c>
      <c r="P658">
        <v>60</v>
      </c>
      <c r="Q658">
        <f>SUM(Table2[[#This Row],[ BUYER G]:[BUYER S]])</f>
        <v>67</v>
      </c>
      <c r="R658">
        <v>6.833333333333333</v>
      </c>
      <c r="S658">
        <v>39.166666666666664</v>
      </c>
      <c r="T658">
        <f>SUM(Table2[[#This Row],[SALE G]:[SALE S]])</f>
        <v>46</v>
      </c>
      <c r="U658">
        <v>563</v>
      </c>
      <c r="V658">
        <v>0.7</v>
      </c>
    </row>
    <row r="659" spans="1:22" x14ac:dyDescent="0.25">
      <c r="A659">
        <v>658</v>
      </c>
      <c r="B659" t="s">
        <v>26</v>
      </c>
      <c r="C659" t="s">
        <v>665</v>
      </c>
      <c r="D659" t="s">
        <v>2</v>
      </c>
      <c r="E659" t="s">
        <v>339</v>
      </c>
      <c r="F659" s="138">
        <v>43988</v>
      </c>
      <c r="G659" t="s">
        <v>670</v>
      </c>
      <c r="H659" t="s">
        <v>668</v>
      </c>
      <c r="I659" t="s">
        <v>141</v>
      </c>
      <c r="J659" t="s">
        <v>671</v>
      </c>
      <c r="K659">
        <v>1200</v>
      </c>
      <c r="M659">
        <v>272</v>
      </c>
      <c r="O659">
        <v>41</v>
      </c>
      <c r="P659">
        <v>50</v>
      </c>
      <c r="Q659">
        <f>SUM(Table2[[#This Row],[ BUYER G]:[BUYER S]])</f>
        <v>91</v>
      </c>
      <c r="R659">
        <v>29.25</v>
      </c>
      <c r="S659">
        <v>32.666666666666664</v>
      </c>
      <c r="T659">
        <f>SUM(Table2[[#This Row],[SALE G]:[SALE S]])</f>
        <v>61.916666666666664</v>
      </c>
      <c r="U659">
        <v>277</v>
      </c>
      <c r="V659">
        <v>0.7</v>
      </c>
    </row>
    <row r="660" spans="1:22" x14ac:dyDescent="0.25">
      <c r="A660">
        <v>659</v>
      </c>
      <c r="B660" t="s">
        <v>26</v>
      </c>
      <c r="C660" t="s">
        <v>665</v>
      </c>
      <c r="D660" t="s">
        <v>2</v>
      </c>
      <c r="E660" t="s">
        <v>339</v>
      </c>
      <c r="F660" s="138">
        <v>43988</v>
      </c>
      <c r="G660" t="s">
        <v>670</v>
      </c>
      <c r="H660" t="s">
        <v>668</v>
      </c>
      <c r="I660" t="s">
        <v>142</v>
      </c>
      <c r="J660" t="s">
        <v>671</v>
      </c>
      <c r="K660">
        <v>1200</v>
      </c>
      <c r="M660">
        <v>448</v>
      </c>
      <c r="O660">
        <v>17</v>
      </c>
      <c r="P660">
        <v>26</v>
      </c>
      <c r="Q660">
        <f>SUM(Table2[[#This Row],[ BUYER G]:[BUYER S]])</f>
        <v>43</v>
      </c>
      <c r="R660">
        <v>14.5</v>
      </c>
      <c r="S660">
        <v>13.75</v>
      </c>
      <c r="T660">
        <f>SUM(Table2[[#This Row],[SALE G]:[SALE S]])</f>
        <v>28.25</v>
      </c>
      <c r="U660">
        <v>570</v>
      </c>
      <c r="V660">
        <v>0.7</v>
      </c>
    </row>
    <row r="661" spans="1:22" x14ac:dyDescent="0.25">
      <c r="A661">
        <v>660</v>
      </c>
      <c r="B661" t="s">
        <v>26</v>
      </c>
      <c r="C661" t="s">
        <v>665</v>
      </c>
      <c r="D661" t="s">
        <v>2</v>
      </c>
      <c r="E661" t="s">
        <v>339</v>
      </c>
      <c r="F661" s="138">
        <v>43988</v>
      </c>
      <c r="G661" t="s">
        <v>670</v>
      </c>
      <c r="H661" t="s">
        <v>668</v>
      </c>
      <c r="I661" t="s">
        <v>143</v>
      </c>
      <c r="J661" t="s">
        <v>671</v>
      </c>
      <c r="K661">
        <v>1200</v>
      </c>
      <c r="M661">
        <v>288</v>
      </c>
      <c r="O661">
        <v>28</v>
      </c>
      <c r="P661">
        <v>50</v>
      </c>
      <c r="Q661">
        <f>SUM(Table2[[#This Row],[ BUYER G]:[BUYER S]])</f>
        <v>78</v>
      </c>
      <c r="R661">
        <v>16.833333333333336</v>
      </c>
      <c r="S661">
        <v>26.833333333333336</v>
      </c>
      <c r="T661">
        <f>SUM(Table2[[#This Row],[SALE G]:[SALE S]])</f>
        <v>43.666666666666671</v>
      </c>
      <c r="U661">
        <v>355</v>
      </c>
      <c r="V661">
        <v>0.75</v>
      </c>
    </row>
    <row r="662" spans="1:22" x14ac:dyDescent="0.25">
      <c r="A662">
        <v>661</v>
      </c>
      <c r="B662" t="s">
        <v>26</v>
      </c>
      <c r="C662" t="s">
        <v>665</v>
      </c>
      <c r="D662" t="s">
        <v>2</v>
      </c>
      <c r="E662" t="s">
        <v>339</v>
      </c>
      <c r="F662" s="138">
        <v>43988</v>
      </c>
      <c r="G662" t="s">
        <v>670</v>
      </c>
      <c r="H662" t="s">
        <v>668</v>
      </c>
      <c r="I662" t="s">
        <v>144</v>
      </c>
      <c r="J662" t="s">
        <v>671</v>
      </c>
      <c r="K662">
        <v>1200</v>
      </c>
      <c r="M662">
        <v>272</v>
      </c>
      <c r="O662">
        <v>33</v>
      </c>
      <c r="P662">
        <v>36</v>
      </c>
      <c r="Q662">
        <f>SUM(Table2[[#This Row],[ BUYER G]:[BUYER S]])</f>
        <v>69</v>
      </c>
      <c r="R662">
        <v>8.3333333333333339</v>
      </c>
      <c r="S662">
        <v>27.25</v>
      </c>
      <c r="T662">
        <f>SUM(Table2[[#This Row],[SALE G]:[SALE S]])</f>
        <v>35.583333333333336</v>
      </c>
      <c r="U662">
        <v>316</v>
      </c>
      <c r="V662">
        <v>0.7</v>
      </c>
    </row>
    <row r="663" spans="1:22" x14ac:dyDescent="0.25">
      <c r="A663">
        <v>662</v>
      </c>
      <c r="B663" t="s">
        <v>26</v>
      </c>
      <c r="C663" t="s">
        <v>665</v>
      </c>
      <c r="D663" t="s">
        <v>2</v>
      </c>
      <c r="E663" t="s">
        <v>339</v>
      </c>
      <c r="F663" s="138">
        <v>43988</v>
      </c>
      <c r="G663" t="s">
        <v>670</v>
      </c>
      <c r="H663" t="s">
        <v>668</v>
      </c>
      <c r="I663" t="s">
        <v>145</v>
      </c>
      <c r="J663" t="s">
        <v>671</v>
      </c>
      <c r="K663">
        <v>1200</v>
      </c>
      <c r="M663">
        <v>288</v>
      </c>
      <c r="O663">
        <v>12</v>
      </c>
      <c r="P663">
        <v>18</v>
      </c>
      <c r="Q663">
        <f>SUM(Table2[[#This Row],[ BUYER G]:[BUYER S]])</f>
        <v>30</v>
      </c>
      <c r="R663">
        <v>6.333333333333333</v>
      </c>
      <c r="S663">
        <v>11</v>
      </c>
      <c r="T663">
        <f>SUM(Table2[[#This Row],[SALE G]:[SALE S]])</f>
        <v>17.333333333333332</v>
      </c>
      <c r="U663">
        <v>410</v>
      </c>
      <c r="V663">
        <v>0.75</v>
      </c>
    </row>
    <row r="664" spans="1:22" x14ac:dyDescent="0.25">
      <c r="A664">
        <v>663</v>
      </c>
      <c r="B664" t="s">
        <v>26</v>
      </c>
      <c r="C664" t="s">
        <v>665</v>
      </c>
      <c r="D664" t="s">
        <v>2</v>
      </c>
      <c r="E664" t="s">
        <v>339</v>
      </c>
      <c r="F664" s="138">
        <v>43988</v>
      </c>
      <c r="G664" t="s">
        <v>670</v>
      </c>
      <c r="H664" t="s">
        <v>674</v>
      </c>
      <c r="I664" t="s">
        <v>371</v>
      </c>
      <c r="J664" t="s">
        <v>671</v>
      </c>
      <c r="K664">
        <v>1200</v>
      </c>
      <c r="M664">
        <v>284</v>
      </c>
      <c r="P664">
        <v>20</v>
      </c>
      <c r="Q664">
        <f>SUM(Table2[[#This Row],[ BUYER G]:[BUYER S]])</f>
        <v>20</v>
      </c>
      <c r="R664">
        <v>0</v>
      </c>
      <c r="S664">
        <v>6</v>
      </c>
      <c r="T664">
        <f>SUM(Table2[[#This Row],[SALE G]:[SALE S]])</f>
        <v>6</v>
      </c>
      <c r="U664">
        <v>252</v>
      </c>
      <c r="V664">
        <v>0.6</v>
      </c>
    </row>
    <row r="665" spans="1:22" x14ac:dyDescent="0.25">
      <c r="A665">
        <v>664</v>
      </c>
      <c r="B665" t="s">
        <v>26</v>
      </c>
      <c r="C665" t="s">
        <v>665</v>
      </c>
      <c r="D665" t="s">
        <v>2</v>
      </c>
      <c r="E665" t="s">
        <v>339</v>
      </c>
      <c r="F665" s="138">
        <v>43988</v>
      </c>
      <c r="G665" t="s">
        <v>682</v>
      </c>
      <c r="H665" t="s">
        <v>668</v>
      </c>
      <c r="I665" t="s">
        <v>151</v>
      </c>
      <c r="J665" t="s">
        <v>671</v>
      </c>
      <c r="K665">
        <v>1000</v>
      </c>
      <c r="M665">
        <v>320</v>
      </c>
      <c r="O665">
        <v>0</v>
      </c>
      <c r="P665">
        <v>39</v>
      </c>
      <c r="Q665">
        <f>SUM(Table2[[#This Row],[ BUYER G]:[BUYER S]])</f>
        <v>39</v>
      </c>
      <c r="R665">
        <v>0</v>
      </c>
      <c r="S665">
        <v>19</v>
      </c>
      <c r="T665">
        <f>SUM(Table2[[#This Row],[SALE G]:[SALE S]])</f>
        <v>19</v>
      </c>
      <c r="U665">
        <v>334</v>
      </c>
      <c r="V665">
        <v>0.65</v>
      </c>
    </row>
    <row r="666" spans="1:22" x14ac:dyDescent="0.25">
      <c r="A666">
        <v>665</v>
      </c>
      <c r="B666" t="s">
        <v>26</v>
      </c>
      <c r="C666" t="s">
        <v>665</v>
      </c>
      <c r="D666" t="s">
        <v>2</v>
      </c>
      <c r="E666" t="s">
        <v>339</v>
      </c>
      <c r="F666" s="138">
        <v>43988</v>
      </c>
      <c r="G666" t="s">
        <v>682</v>
      </c>
      <c r="H666" t="s">
        <v>668</v>
      </c>
      <c r="I666" t="s">
        <v>147</v>
      </c>
      <c r="J666" t="s">
        <v>671</v>
      </c>
      <c r="K666">
        <v>1000</v>
      </c>
      <c r="M666">
        <v>176</v>
      </c>
      <c r="P666">
        <v>23</v>
      </c>
      <c r="Q666">
        <f>SUM(Table2[[#This Row],[ BUYER G]:[BUYER S]])</f>
        <v>23</v>
      </c>
      <c r="R666">
        <v>0</v>
      </c>
      <c r="S666">
        <v>15</v>
      </c>
      <c r="T666">
        <f>SUM(Table2[[#This Row],[SALE G]:[SALE S]])</f>
        <v>15</v>
      </c>
      <c r="U666">
        <v>200</v>
      </c>
      <c r="V666">
        <v>0.65</v>
      </c>
    </row>
    <row r="667" spans="1:22" x14ac:dyDescent="0.25">
      <c r="A667">
        <v>666</v>
      </c>
      <c r="B667" t="s">
        <v>26</v>
      </c>
      <c r="C667" t="s">
        <v>665</v>
      </c>
      <c r="D667" t="s">
        <v>2</v>
      </c>
      <c r="E667" t="s">
        <v>339</v>
      </c>
      <c r="F667" s="138">
        <v>43988</v>
      </c>
      <c r="G667" t="s">
        <v>682</v>
      </c>
      <c r="H667" t="s">
        <v>668</v>
      </c>
      <c r="I667" t="s">
        <v>149</v>
      </c>
      <c r="J667" t="s">
        <v>671</v>
      </c>
      <c r="K667">
        <v>1000</v>
      </c>
      <c r="M667">
        <v>288</v>
      </c>
      <c r="P667">
        <v>30</v>
      </c>
      <c r="Q667">
        <f>SUM(Table2[[#This Row],[ BUYER G]:[BUYER S]])</f>
        <v>30</v>
      </c>
      <c r="R667">
        <v>0</v>
      </c>
      <c r="S667">
        <v>19.083333333333332</v>
      </c>
      <c r="T667">
        <f>SUM(Table2[[#This Row],[SALE G]:[SALE S]])</f>
        <v>19.083333333333332</v>
      </c>
      <c r="U667">
        <v>192</v>
      </c>
      <c r="V667">
        <v>0.7</v>
      </c>
    </row>
    <row r="668" spans="1:22" x14ac:dyDescent="0.25">
      <c r="A668">
        <v>667</v>
      </c>
      <c r="B668" t="s">
        <v>26</v>
      </c>
      <c r="C668" t="s">
        <v>665</v>
      </c>
      <c r="D668" t="s">
        <v>2</v>
      </c>
      <c r="E668" t="s">
        <v>339</v>
      </c>
      <c r="F668" s="138">
        <v>43988</v>
      </c>
      <c r="G668" t="s">
        <v>682</v>
      </c>
      <c r="H668" t="s">
        <v>668</v>
      </c>
      <c r="I668" t="s">
        <v>152</v>
      </c>
      <c r="J668" t="s">
        <v>671</v>
      </c>
      <c r="K668">
        <v>1000</v>
      </c>
      <c r="M668">
        <v>352</v>
      </c>
      <c r="O668">
        <v>4</v>
      </c>
      <c r="P668">
        <v>40</v>
      </c>
      <c r="Q668">
        <f>SUM(Table2[[#This Row],[ BUYER G]:[BUYER S]])</f>
        <v>44</v>
      </c>
      <c r="R668">
        <v>2</v>
      </c>
      <c r="S668">
        <v>30.083333333333336</v>
      </c>
      <c r="T668">
        <f>SUM(Table2[[#This Row],[SALE G]:[SALE S]])</f>
        <v>32.083333333333336</v>
      </c>
      <c r="U668">
        <v>388</v>
      </c>
      <c r="V668">
        <v>0.65</v>
      </c>
    </row>
    <row r="669" spans="1:22" x14ac:dyDescent="0.25">
      <c r="A669">
        <v>668</v>
      </c>
      <c r="B669" t="s">
        <v>26</v>
      </c>
      <c r="C669" t="s">
        <v>665</v>
      </c>
      <c r="D669" t="s">
        <v>2</v>
      </c>
      <c r="E669" t="s">
        <v>339</v>
      </c>
      <c r="F669" s="138">
        <v>43988</v>
      </c>
      <c r="G669" t="s">
        <v>682</v>
      </c>
      <c r="H669" t="s">
        <v>668</v>
      </c>
      <c r="I669" t="s">
        <v>153</v>
      </c>
      <c r="J669" t="s">
        <v>671</v>
      </c>
      <c r="K669">
        <v>1000</v>
      </c>
      <c r="M669">
        <v>288</v>
      </c>
      <c r="P669">
        <v>14</v>
      </c>
      <c r="Q669">
        <f>SUM(Table2[[#This Row],[ BUYER G]:[BUYER S]])</f>
        <v>14</v>
      </c>
      <c r="R669">
        <v>0</v>
      </c>
      <c r="S669">
        <v>9.3333333333333321</v>
      </c>
      <c r="T669">
        <f>SUM(Table2[[#This Row],[SALE G]:[SALE S]])</f>
        <v>9.3333333333333321</v>
      </c>
      <c r="U669">
        <v>358</v>
      </c>
      <c r="V669">
        <v>0.65</v>
      </c>
    </row>
    <row r="670" spans="1:22" x14ac:dyDescent="0.25">
      <c r="A670">
        <v>669</v>
      </c>
      <c r="B670" t="s">
        <v>26</v>
      </c>
      <c r="C670" t="s">
        <v>665</v>
      </c>
      <c r="D670" t="s">
        <v>2</v>
      </c>
      <c r="E670" t="s">
        <v>339</v>
      </c>
      <c r="F670" s="138">
        <v>43988</v>
      </c>
      <c r="G670" t="s">
        <v>682</v>
      </c>
      <c r="H670" t="s">
        <v>668</v>
      </c>
      <c r="I670" t="s">
        <v>154</v>
      </c>
      <c r="J670" t="s">
        <v>671</v>
      </c>
      <c r="K670">
        <v>1000</v>
      </c>
      <c r="M670">
        <v>320</v>
      </c>
      <c r="O670">
        <v>21</v>
      </c>
      <c r="P670">
        <v>30</v>
      </c>
      <c r="Q670">
        <f>SUM(Table2[[#This Row],[ BUYER G]:[BUYER S]])</f>
        <v>51</v>
      </c>
      <c r="R670">
        <v>10.5</v>
      </c>
      <c r="S670">
        <v>17</v>
      </c>
      <c r="T670">
        <f>SUM(Table2[[#This Row],[SALE G]:[SALE S]])</f>
        <v>27.5</v>
      </c>
      <c r="U670">
        <v>235</v>
      </c>
      <c r="V670">
        <v>0.65</v>
      </c>
    </row>
    <row r="671" spans="1:22" x14ac:dyDescent="0.25">
      <c r="A671">
        <v>670</v>
      </c>
      <c r="B671" t="s">
        <v>26</v>
      </c>
      <c r="C671" t="s">
        <v>665</v>
      </c>
      <c r="D671" t="s">
        <v>2</v>
      </c>
      <c r="E671" t="s">
        <v>339</v>
      </c>
      <c r="F671" s="138">
        <v>43988</v>
      </c>
      <c r="G671" t="s">
        <v>682</v>
      </c>
      <c r="H671" t="s">
        <v>668</v>
      </c>
      <c r="I671" t="s">
        <v>150</v>
      </c>
      <c r="J671" t="s">
        <v>671</v>
      </c>
      <c r="K671">
        <v>1000</v>
      </c>
      <c r="M671">
        <v>192</v>
      </c>
      <c r="O671">
        <v>6</v>
      </c>
      <c r="P671">
        <v>20</v>
      </c>
      <c r="Q671">
        <f>SUM(Table2[[#This Row],[ BUYER G]:[BUYER S]])</f>
        <v>26</v>
      </c>
      <c r="R671">
        <v>3.333333333333333</v>
      </c>
      <c r="S671">
        <v>16.083333333333336</v>
      </c>
      <c r="T671">
        <f>SUM(Table2[[#This Row],[SALE G]:[SALE S]])</f>
        <v>19.416666666666668</v>
      </c>
      <c r="U671">
        <v>258</v>
      </c>
      <c r="V671">
        <v>0.65</v>
      </c>
    </row>
    <row r="672" spans="1:22" x14ac:dyDescent="0.25">
      <c r="A672">
        <v>671</v>
      </c>
      <c r="B672" t="s">
        <v>26</v>
      </c>
      <c r="C672" t="s">
        <v>665</v>
      </c>
      <c r="D672" t="s">
        <v>2</v>
      </c>
      <c r="E672" t="s">
        <v>339</v>
      </c>
      <c r="F672" s="138">
        <v>43988</v>
      </c>
      <c r="G672" t="s">
        <v>682</v>
      </c>
      <c r="H672" t="s">
        <v>668</v>
      </c>
      <c r="I672" t="s">
        <v>434</v>
      </c>
      <c r="J672" t="s">
        <v>671</v>
      </c>
      <c r="K672">
        <v>1000</v>
      </c>
      <c r="M672">
        <v>160</v>
      </c>
      <c r="P672">
        <v>12</v>
      </c>
      <c r="Q672">
        <f>SUM(Table2[[#This Row],[ BUYER G]:[BUYER S]])</f>
        <v>12</v>
      </c>
      <c r="R672">
        <v>0</v>
      </c>
      <c r="S672">
        <v>5.5</v>
      </c>
      <c r="T672">
        <f>SUM(Table2[[#This Row],[SALE G]:[SALE S]])</f>
        <v>5.5</v>
      </c>
      <c r="U672">
        <v>212</v>
      </c>
      <c r="V672">
        <v>0.65</v>
      </c>
    </row>
    <row r="673" spans="1:22" x14ac:dyDescent="0.25">
      <c r="A673">
        <v>672</v>
      </c>
      <c r="B673" t="s">
        <v>26</v>
      </c>
      <c r="C673" t="s">
        <v>665</v>
      </c>
      <c r="D673" t="s">
        <v>2</v>
      </c>
      <c r="E673" t="s">
        <v>339</v>
      </c>
      <c r="F673" s="138">
        <v>43988</v>
      </c>
      <c r="G673" t="s">
        <v>682</v>
      </c>
      <c r="H673" t="s">
        <v>668</v>
      </c>
      <c r="I673" t="s">
        <v>435</v>
      </c>
      <c r="J673" t="s">
        <v>671</v>
      </c>
      <c r="K673">
        <v>1000</v>
      </c>
      <c r="M673">
        <v>352</v>
      </c>
      <c r="O673">
        <v>2</v>
      </c>
      <c r="P673">
        <v>22</v>
      </c>
      <c r="Q673">
        <f>SUM(Table2[[#This Row],[ BUYER G]:[BUYER S]])</f>
        <v>24</v>
      </c>
      <c r="R673">
        <v>0.83333333333333337</v>
      </c>
      <c r="S673">
        <v>12.833333333333334</v>
      </c>
      <c r="T673">
        <f>SUM(Table2[[#This Row],[SALE G]:[SALE S]])</f>
        <v>13.666666666666668</v>
      </c>
      <c r="U673">
        <v>277</v>
      </c>
      <c r="V673">
        <v>0.65</v>
      </c>
    </row>
    <row r="674" spans="1:22" x14ac:dyDescent="0.25">
      <c r="A674">
        <v>673</v>
      </c>
      <c r="B674" t="s">
        <v>26</v>
      </c>
      <c r="C674" t="s">
        <v>665</v>
      </c>
      <c r="D674" t="s">
        <v>2</v>
      </c>
      <c r="E674" t="s">
        <v>339</v>
      </c>
      <c r="F674" s="138">
        <v>43988</v>
      </c>
      <c r="G674" t="s">
        <v>682</v>
      </c>
      <c r="H674" t="s">
        <v>668</v>
      </c>
      <c r="I674" t="s">
        <v>436</v>
      </c>
      <c r="J674" t="s">
        <v>671</v>
      </c>
      <c r="K674">
        <v>1000</v>
      </c>
      <c r="M674">
        <v>320</v>
      </c>
      <c r="O674">
        <v>4</v>
      </c>
      <c r="P674">
        <v>39</v>
      </c>
      <c r="Q674">
        <f>SUM(Table2[[#This Row],[ BUYER G]:[BUYER S]])</f>
        <v>43</v>
      </c>
      <c r="R674">
        <v>1.875</v>
      </c>
      <c r="S674">
        <v>27.875</v>
      </c>
      <c r="T674">
        <f>SUM(Table2[[#This Row],[SALE G]:[SALE S]])</f>
        <v>29.75</v>
      </c>
      <c r="U674">
        <v>613</v>
      </c>
      <c r="V674">
        <v>0.65</v>
      </c>
    </row>
    <row r="675" spans="1:22" x14ac:dyDescent="0.25">
      <c r="A675">
        <v>674</v>
      </c>
      <c r="B675" t="s">
        <v>26</v>
      </c>
      <c r="C675" t="s">
        <v>665</v>
      </c>
      <c r="D675" t="s">
        <v>2</v>
      </c>
      <c r="E675" t="s">
        <v>339</v>
      </c>
      <c r="F675" s="138">
        <v>43988</v>
      </c>
      <c r="G675" t="s">
        <v>682</v>
      </c>
      <c r="H675" t="s">
        <v>668</v>
      </c>
      <c r="I675" t="s">
        <v>148</v>
      </c>
      <c r="J675" t="s">
        <v>671</v>
      </c>
      <c r="K675">
        <v>1000</v>
      </c>
      <c r="M675">
        <v>172</v>
      </c>
      <c r="O675">
        <v>3</v>
      </c>
      <c r="P675">
        <v>19</v>
      </c>
      <c r="Q675">
        <f>SUM(Table2[[#This Row],[ BUYER G]:[BUYER S]])</f>
        <v>22</v>
      </c>
      <c r="R675">
        <v>2.6666666666666665</v>
      </c>
      <c r="S675">
        <v>13.166666666666668</v>
      </c>
      <c r="T675">
        <f>SUM(Table2[[#This Row],[SALE G]:[SALE S]])</f>
        <v>15.833333333333334</v>
      </c>
      <c r="U675">
        <v>161</v>
      </c>
      <c r="V675">
        <v>0.65</v>
      </c>
    </row>
    <row r="676" spans="1:22" x14ac:dyDescent="0.25">
      <c r="A676">
        <v>675</v>
      </c>
      <c r="B676" t="s">
        <v>26</v>
      </c>
      <c r="C676" t="s">
        <v>665</v>
      </c>
      <c r="D676" t="s">
        <v>2</v>
      </c>
      <c r="E676" t="s">
        <v>339</v>
      </c>
      <c r="F676" s="138">
        <v>43988</v>
      </c>
      <c r="G676" t="s">
        <v>682</v>
      </c>
      <c r="H676" t="s">
        <v>668</v>
      </c>
      <c r="I676" t="s">
        <v>146</v>
      </c>
      <c r="J676" t="s">
        <v>671</v>
      </c>
      <c r="K676">
        <v>1000</v>
      </c>
      <c r="M676">
        <v>240</v>
      </c>
      <c r="O676">
        <v>9</v>
      </c>
      <c r="P676">
        <v>33</v>
      </c>
      <c r="Q676">
        <f>SUM(Table2[[#This Row],[ BUYER G]:[BUYER S]])</f>
        <v>42</v>
      </c>
      <c r="R676">
        <v>5</v>
      </c>
      <c r="S676">
        <v>17.875</v>
      </c>
      <c r="T676">
        <f>SUM(Table2[[#This Row],[SALE G]:[SALE S]])</f>
        <v>22.875</v>
      </c>
      <c r="U676">
        <v>201</v>
      </c>
      <c r="V676">
        <v>0.65</v>
      </c>
    </row>
    <row r="677" spans="1:22" x14ac:dyDescent="0.25">
      <c r="A677">
        <v>676</v>
      </c>
      <c r="B677" t="s">
        <v>26</v>
      </c>
      <c r="C677" t="s">
        <v>665</v>
      </c>
      <c r="D677" t="s">
        <v>2</v>
      </c>
      <c r="E677" t="s">
        <v>339</v>
      </c>
      <c r="F677" s="138">
        <v>43988</v>
      </c>
      <c r="G677" t="s">
        <v>682</v>
      </c>
      <c r="H677" t="s">
        <v>668</v>
      </c>
      <c r="I677" t="s">
        <v>395</v>
      </c>
      <c r="J677" t="s">
        <v>671</v>
      </c>
      <c r="K677">
        <v>1000</v>
      </c>
      <c r="M677">
        <v>224</v>
      </c>
      <c r="O677">
        <v>8</v>
      </c>
      <c r="P677">
        <v>48</v>
      </c>
      <c r="Q677">
        <f>SUM(Table2[[#This Row],[ BUYER G]:[BUYER S]])</f>
        <v>56</v>
      </c>
      <c r="R677">
        <v>3.208333333333333</v>
      </c>
      <c r="S677">
        <v>25.958333333333332</v>
      </c>
      <c r="T677">
        <f>SUM(Table2[[#This Row],[SALE G]:[SALE S]])</f>
        <v>29.166666666666664</v>
      </c>
      <c r="U677">
        <v>376</v>
      </c>
      <c r="V677">
        <v>0.65</v>
      </c>
    </row>
    <row r="678" spans="1:22" x14ac:dyDescent="0.25">
      <c r="A678">
        <v>677</v>
      </c>
      <c r="B678" t="s">
        <v>26</v>
      </c>
      <c r="C678" t="s">
        <v>665</v>
      </c>
      <c r="D678" t="s">
        <v>2</v>
      </c>
      <c r="E678" t="s">
        <v>339</v>
      </c>
      <c r="F678" s="138">
        <v>43988</v>
      </c>
      <c r="G678" t="s">
        <v>682</v>
      </c>
      <c r="H678" t="s">
        <v>668</v>
      </c>
      <c r="I678" t="s">
        <v>396</v>
      </c>
      <c r="J678" t="s">
        <v>671</v>
      </c>
      <c r="K678">
        <v>1000</v>
      </c>
      <c r="M678">
        <v>208</v>
      </c>
      <c r="O678">
        <v>7</v>
      </c>
      <c r="P678">
        <v>47</v>
      </c>
      <c r="Q678">
        <f>SUM(Table2[[#This Row],[ BUYER G]:[BUYER S]])</f>
        <v>54</v>
      </c>
      <c r="R678">
        <v>3</v>
      </c>
      <c r="S678">
        <v>22.75</v>
      </c>
      <c r="T678">
        <f>SUM(Table2[[#This Row],[SALE G]:[SALE S]])</f>
        <v>25.75</v>
      </c>
      <c r="U678">
        <v>375</v>
      </c>
      <c r="V678">
        <v>0.65</v>
      </c>
    </row>
    <row r="679" spans="1:22" x14ac:dyDescent="0.25">
      <c r="A679">
        <v>678</v>
      </c>
      <c r="B679" t="s">
        <v>26</v>
      </c>
      <c r="C679" t="s">
        <v>665</v>
      </c>
      <c r="D679" t="s">
        <v>2</v>
      </c>
      <c r="E679" t="s">
        <v>339</v>
      </c>
      <c r="F679" s="138">
        <v>43988</v>
      </c>
      <c r="G679" t="s">
        <v>682</v>
      </c>
      <c r="H679" t="s">
        <v>668</v>
      </c>
      <c r="I679" t="s">
        <v>488</v>
      </c>
      <c r="J679" t="s">
        <v>671</v>
      </c>
      <c r="K679">
        <v>1000</v>
      </c>
      <c r="M679">
        <v>224</v>
      </c>
      <c r="O679">
        <v>1</v>
      </c>
      <c r="P679">
        <v>25</v>
      </c>
      <c r="Q679">
        <f>SUM(Table2[[#This Row],[ BUYER G]:[BUYER S]])</f>
        <v>26</v>
      </c>
      <c r="R679">
        <v>0.5</v>
      </c>
      <c r="S679">
        <v>14.166666666666668</v>
      </c>
      <c r="T679">
        <f>SUM(Table2[[#This Row],[SALE G]:[SALE S]])</f>
        <v>14.666666666666668</v>
      </c>
      <c r="U679">
        <v>120</v>
      </c>
      <c r="V679">
        <v>0.65</v>
      </c>
    </row>
    <row r="680" spans="1:22" x14ac:dyDescent="0.25">
      <c r="A680">
        <v>679</v>
      </c>
      <c r="B680" t="s">
        <v>26</v>
      </c>
      <c r="C680" t="s">
        <v>665</v>
      </c>
      <c r="D680" t="s">
        <v>2</v>
      </c>
      <c r="E680" t="s">
        <v>339</v>
      </c>
      <c r="F680" s="138">
        <v>43988</v>
      </c>
      <c r="G680" t="s">
        <v>682</v>
      </c>
      <c r="H680" t="s">
        <v>668</v>
      </c>
      <c r="I680" t="s">
        <v>489</v>
      </c>
      <c r="J680" t="s">
        <v>671</v>
      </c>
      <c r="K680">
        <v>1000</v>
      </c>
      <c r="M680">
        <v>160</v>
      </c>
      <c r="P680">
        <v>9</v>
      </c>
      <c r="Q680">
        <f>SUM(Table2[[#This Row],[ BUYER G]:[BUYER S]])</f>
        <v>9</v>
      </c>
      <c r="R680">
        <v>0</v>
      </c>
      <c r="S680">
        <v>6</v>
      </c>
      <c r="T680">
        <f>SUM(Table2[[#This Row],[SALE G]:[SALE S]])</f>
        <v>6</v>
      </c>
      <c r="U680">
        <v>121</v>
      </c>
      <c r="V680">
        <v>0.65</v>
      </c>
    </row>
    <row r="681" spans="1:22" x14ac:dyDescent="0.25">
      <c r="A681">
        <v>680</v>
      </c>
      <c r="B681" t="s">
        <v>26</v>
      </c>
      <c r="C681" t="s">
        <v>665</v>
      </c>
      <c r="D681" t="s">
        <v>2</v>
      </c>
      <c r="E681" t="s">
        <v>339</v>
      </c>
      <c r="F681" s="138">
        <v>43988</v>
      </c>
      <c r="G681" t="s">
        <v>682</v>
      </c>
      <c r="H681" t="s">
        <v>668</v>
      </c>
      <c r="I681" t="s">
        <v>490</v>
      </c>
      <c r="J681" t="s">
        <v>671</v>
      </c>
      <c r="K681">
        <v>1000</v>
      </c>
      <c r="M681">
        <v>160</v>
      </c>
      <c r="O681">
        <v>0</v>
      </c>
      <c r="P681">
        <v>4</v>
      </c>
      <c r="Q681">
        <f>SUM(Table2[[#This Row],[ BUYER G]:[BUYER S]])</f>
        <v>4</v>
      </c>
      <c r="R681">
        <v>0</v>
      </c>
      <c r="S681">
        <v>3.583333333333333</v>
      </c>
      <c r="T681">
        <f>SUM(Table2[[#This Row],[SALE G]:[SALE S]])</f>
        <v>3.583333333333333</v>
      </c>
      <c r="U681">
        <v>132</v>
      </c>
      <c r="V681">
        <v>0.65</v>
      </c>
    </row>
    <row r="682" spans="1:22" x14ac:dyDescent="0.25">
      <c r="A682">
        <v>681</v>
      </c>
      <c r="B682" t="s">
        <v>26</v>
      </c>
      <c r="C682" t="s">
        <v>665</v>
      </c>
      <c r="D682" t="s">
        <v>2</v>
      </c>
      <c r="E682" t="s">
        <v>339</v>
      </c>
      <c r="F682" s="138">
        <v>43988</v>
      </c>
      <c r="G682" t="s">
        <v>682</v>
      </c>
      <c r="H682" t="s">
        <v>668</v>
      </c>
      <c r="I682" t="s">
        <v>472</v>
      </c>
      <c r="J682" t="s">
        <v>671</v>
      </c>
      <c r="K682">
        <v>1000</v>
      </c>
      <c r="M682">
        <v>160</v>
      </c>
      <c r="O682">
        <v>1</v>
      </c>
      <c r="P682">
        <v>26</v>
      </c>
      <c r="Q682">
        <f>SUM(Table2[[#This Row],[ BUYER G]:[BUYER S]])</f>
        <v>27</v>
      </c>
      <c r="R682">
        <v>0.25</v>
      </c>
      <c r="S682">
        <v>10.625</v>
      </c>
      <c r="T682">
        <f>SUM(Table2[[#This Row],[SALE G]:[SALE S]])</f>
        <v>10.875</v>
      </c>
      <c r="U682">
        <v>153</v>
      </c>
      <c r="V682">
        <v>0.65</v>
      </c>
    </row>
    <row r="683" spans="1:22" x14ac:dyDescent="0.25">
      <c r="A683">
        <v>682</v>
      </c>
      <c r="B683" t="s">
        <v>26</v>
      </c>
      <c r="C683" t="s">
        <v>665</v>
      </c>
      <c r="D683" t="s">
        <v>2</v>
      </c>
      <c r="E683" t="s">
        <v>339</v>
      </c>
      <c r="F683" s="138">
        <v>43988</v>
      </c>
      <c r="G683" t="s">
        <v>682</v>
      </c>
      <c r="H683" t="s">
        <v>668</v>
      </c>
      <c r="I683" t="s">
        <v>476</v>
      </c>
      <c r="J683" t="s">
        <v>671</v>
      </c>
      <c r="K683">
        <v>1000</v>
      </c>
      <c r="M683">
        <v>304</v>
      </c>
      <c r="O683">
        <v>3</v>
      </c>
      <c r="P683">
        <v>29</v>
      </c>
      <c r="Q683">
        <f>SUM(Table2[[#This Row],[ BUYER G]:[BUYER S]])</f>
        <v>32</v>
      </c>
      <c r="R683">
        <v>2</v>
      </c>
      <c r="S683">
        <v>19.166666666666668</v>
      </c>
      <c r="T683">
        <f>SUM(Table2[[#This Row],[SALE G]:[SALE S]])</f>
        <v>21.166666666666668</v>
      </c>
      <c r="U683">
        <v>249</v>
      </c>
      <c r="V683">
        <v>0.65</v>
      </c>
    </row>
    <row r="684" spans="1:22" x14ac:dyDescent="0.25">
      <c r="A684">
        <v>683</v>
      </c>
      <c r="B684" t="s">
        <v>26</v>
      </c>
      <c r="C684" t="s">
        <v>665</v>
      </c>
      <c r="D684" t="s">
        <v>2</v>
      </c>
      <c r="E684" t="s">
        <v>339</v>
      </c>
      <c r="F684" s="138">
        <v>43988</v>
      </c>
      <c r="G684" t="s">
        <v>682</v>
      </c>
      <c r="H684" t="s">
        <v>668</v>
      </c>
      <c r="I684" t="s">
        <v>477</v>
      </c>
      <c r="J684" t="s">
        <v>671</v>
      </c>
      <c r="K684">
        <v>1000</v>
      </c>
      <c r="M684">
        <v>196</v>
      </c>
      <c r="O684">
        <v>2</v>
      </c>
      <c r="Q684">
        <f>SUM(Table2[[#This Row],[ BUYER G]:[BUYER S]])</f>
        <v>2</v>
      </c>
      <c r="R684">
        <v>0.66666666666666663</v>
      </c>
      <c r="S684">
        <v>0</v>
      </c>
      <c r="T684">
        <f>SUM(Table2[[#This Row],[SALE G]:[SALE S]])</f>
        <v>0.66666666666666663</v>
      </c>
      <c r="U684">
        <v>209</v>
      </c>
      <c r="V684">
        <v>0.65</v>
      </c>
    </row>
    <row r="685" spans="1:22" x14ac:dyDescent="0.25">
      <c r="A685">
        <v>684</v>
      </c>
      <c r="B685" t="s">
        <v>26</v>
      </c>
      <c r="C685" t="s">
        <v>665</v>
      </c>
      <c r="D685" t="s">
        <v>2</v>
      </c>
      <c r="E685" t="s">
        <v>339</v>
      </c>
      <c r="F685" s="138">
        <v>43988</v>
      </c>
      <c r="G685" t="s">
        <v>682</v>
      </c>
      <c r="H685" t="s">
        <v>668</v>
      </c>
      <c r="I685" t="s">
        <v>475</v>
      </c>
      <c r="J685" t="s">
        <v>671</v>
      </c>
      <c r="K685">
        <v>1000</v>
      </c>
      <c r="M685">
        <v>320</v>
      </c>
      <c r="P685">
        <v>22</v>
      </c>
      <c r="Q685">
        <f>SUM(Table2[[#This Row],[ BUYER G]:[BUYER S]])</f>
        <v>22</v>
      </c>
      <c r="R685">
        <v>0</v>
      </c>
      <c r="S685">
        <v>11</v>
      </c>
      <c r="T685">
        <f>SUM(Table2[[#This Row],[SALE G]:[SALE S]])</f>
        <v>11</v>
      </c>
      <c r="U685">
        <v>410</v>
      </c>
      <c r="V685">
        <v>0.65</v>
      </c>
    </row>
    <row r="686" spans="1:22" x14ac:dyDescent="0.25">
      <c r="A686">
        <v>685</v>
      </c>
      <c r="B686" t="s">
        <v>26</v>
      </c>
      <c r="C686" t="s">
        <v>665</v>
      </c>
      <c r="D686" t="s">
        <v>2</v>
      </c>
      <c r="E686" t="s">
        <v>339</v>
      </c>
      <c r="F686" s="138">
        <v>43988</v>
      </c>
      <c r="G686" t="s">
        <v>682</v>
      </c>
      <c r="H686" t="s">
        <v>668</v>
      </c>
      <c r="I686" t="s">
        <v>478</v>
      </c>
      <c r="J686" t="s">
        <v>671</v>
      </c>
      <c r="K686">
        <v>1000</v>
      </c>
      <c r="M686">
        <v>152</v>
      </c>
      <c r="O686">
        <v>6</v>
      </c>
      <c r="P686">
        <v>8</v>
      </c>
      <c r="Q686">
        <f>SUM(Table2[[#This Row],[ BUYER G]:[BUYER S]])</f>
        <v>14</v>
      </c>
      <c r="R686">
        <v>2</v>
      </c>
      <c r="S686">
        <v>2</v>
      </c>
      <c r="T686">
        <f>SUM(Table2[[#This Row],[SALE G]:[SALE S]])</f>
        <v>4</v>
      </c>
      <c r="U686">
        <v>144</v>
      </c>
      <c r="V686">
        <v>0.65</v>
      </c>
    </row>
    <row r="687" spans="1:22" x14ac:dyDescent="0.25">
      <c r="A687">
        <v>686</v>
      </c>
      <c r="B687" t="s">
        <v>26</v>
      </c>
      <c r="C687" t="s">
        <v>665</v>
      </c>
      <c r="D687" t="s">
        <v>2</v>
      </c>
      <c r="E687" t="s">
        <v>339</v>
      </c>
      <c r="F687" s="138">
        <v>43988</v>
      </c>
      <c r="G687" t="s">
        <v>682</v>
      </c>
      <c r="H687" t="s">
        <v>668</v>
      </c>
      <c r="I687" t="s">
        <v>479</v>
      </c>
      <c r="J687" t="s">
        <v>671</v>
      </c>
      <c r="K687">
        <v>1000</v>
      </c>
      <c r="M687">
        <v>240</v>
      </c>
      <c r="O687">
        <v>5</v>
      </c>
      <c r="P687">
        <v>27</v>
      </c>
      <c r="Q687">
        <f>SUM(Table2[[#This Row],[ BUYER G]:[BUYER S]])</f>
        <v>32</v>
      </c>
      <c r="R687">
        <v>2.708333333333333</v>
      </c>
      <c r="S687">
        <v>11.666666666666668</v>
      </c>
      <c r="T687">
        <f>SUM(Table2[[#This Row],[SALE G]:[SALE S]])</f>
        <v>14.375</v>
      </c>
      <c r="U687">
        <v>255</v>
      </c>
      <c r="V687">
        <v>0.65</v>
      </c>
    </row>
    <row r="688" spans="1:22" x14ac:dyDescent="0.25">
      <c r="A688">
        <v>687</v>
      </c>
      <c r="B688" t="s">
        <v>26</v>
      </c>
      <c r="C688" t="s">
        <v>665</v>
      </c>
      <c r="D688" t="s">
        <v>2</v>
      </c>
      <c r="E688" t="s">
        <v>339</v>
      </c>
      <c r="F688" s="138">
        <v>43988</v>
      </c>
      <c r="G688" t="s">
        <v>682</v>
      </c>
      <c r="H688" t="s">
        <v>668</v>
      </c>
      <c r="I688" t="s">
        <v>463</v>
      </c>
      <c r="J688" t="s">
        <v>671</v>
      </c>
      <c r="K688">
        <v>1000</v>
      </c>
      <c r="M688">
        <v>208</v>
      </c>
      <c r="P688">
        <v>14</v>
      </c>
      <c r="Q688">
        <f>SUM(Table2[[#This Row],[ BUYER G]:[BUYER S]])</f>
        <v>14</v>
      </c>
      <c r="R688">
        <v>0</v>
      </c>
      <c r="S688">
        <v>8</v>
      </c>
      <c r="T688">
        <f>SUM(Table2[[#This Row],[SALE G]:[SALE S]])</f>
        <v>8</v>
      </c>
      <c r="U688">
        <v>133</v>
      </c>
      <c r="V688">
        <v>0.65</v>
      </c>
    </row>
    <row r="689" spans="1:22" x14ac:dyDescent="0.25">
      <c r="A689">
        <v>688</v>
      </c>
      <c r="B689" t="s">
        <v>26</v>
      </c>
      <c r="C689" t="s">
        <v>665</v>
      </c>
      <c r="D689" t="s">
        <v>2</v>
      </c>
      <c r="E689" t="s">
        <v>339</v>
      </c>
      <c r="F689" s="138">
        <v>43988</v>
      </c>
      <c r="G689" t="s">
        <v>682</v>
      </c>
      <c r="H689" t="s">
        <v>668</v>
      </c>
      <c r="I689" t="s">
        <v>481</v>
      </c>
      <c r="J689" t="s">
        <v>671</v>
      </c>
      <c r="K689">
        <v>1000</v>
      </c>
      <c r="M689">
        <v>336</v>
      </c>
      <c r="O689">
        <v>7</v>
      </c>
      <c r="P689">
        <v>32</v>
      </c>
      <c r="Q689">
        <f>SUM(Table2[[#This Row],[ BUYER G]:[BUYER S]])</f>
        <v>39</v>
      </c>
      <c r="R689">
        <v>2.833333333333333</v>
      </c>
      <c r="S689">
        <v>20.5</v>
      </c>
      <c r="T689">
        <f>SUM(Table2[[#This Row],[SALE G]:[SALE S]])</f>
        <v>23.333333333333332</v>
      </c>
      <c r="U689">
        <v>339</v>
      </c>
      <c r="V689">
        <v>0.65</v>
      </c>
    </row>
    <row r="690" spans="1:22" x14ac:dyDescent="0.25">
      <c r="A690">
        <v>689</v>
      </c>
      <c r="B690" t="s">
        <v>26</v>
      </c>
      <c r="C690" t="s">
        <v>665</v>
      </c>
      <c r="D690" t="s">
        <v>2</v>
      </c>
      <c r="E690" t="s">
        <v>339</v>
      </c>
      <c r="F690" s="138">
        <v>43988</v>
      </c>
      <c r="G690" t="s">
        <v>682</v>
      </c>
      <c r="H690" t="s">
        <v>668</v>
      </c>
      <c r="I690" t="s">
        <v>482</v>
      </c>
      <c r="J690" t="s">
        <v>671</v>
      </c>
      <c r="K690">
        <v>1000</v>
      </c>
      <c r="M690">
        <v>256</v>
      </c>
      <c r="P690">
        <v>32</v>
      </c>
      <c r="Q690">
        <f>SUM(Table2[[#This Row],[ BUYER G]:[BUYER S]])</f>
        <v>32</v>
      </c>
      <c r="R690">
        <v>0</v>
      </c>
      <c r="S690">
        <v>26.333333333333336</v>
      </c>
      <c r="T690">
        <f>SUM(Table2[[#This Row],[SALE G]:[SALE S]])</f>
        <v>26.333333333333336</v>
      </c>
      <c r="U690">
        <v>284</v>
      </c>
      <c r="V690">
        <v>0.65</v>
      </c>
    </row>
    <row r="691" spans="1:22" x14ac:dyDescent="0.25">
      <c r="A691">
        <v>690</v>
      </c>
      <c r="B691" t="s">
        <v>26</v>
      </c>
      <c r="C691" t="s">
        <v>665</v>
      </c>
      <c r="D691" t="s">
        <v>2</v>
      </c>
      <c r="E691" t="s">
        <v>339</v>
      </c>
      <c r="F691" s="138">
        <v>43988</v>
      </c>
      <c r="G691" t="s">
        <v>682</v>
      </c>
      <c r="H691" t="s">
        <v>668</v>
      </c>
      <c r="I691" t="s">
        <v>464</v>
      </c>
      <c r="J691" t="s">
        <v>671</v>
      </c>
      <c r="K691">
        <v>1000</v>
      </c>
      <c r="M691">
        <v>128</v>
      </c>
      <c r="O691">
        <v>3</v>
      </c>
      <c r="P691">
        <v>9</v>
      </c>
      <c r="Q691">
        <f>SUM(Table2[[#This Row],[ BUYER G]:[BUYER S]])</f>
        <v>12</v>
      </c>
      <c r="R691">
        <v>3.166666666666667</v>
      </c>
      <c r="S691">
        <v>4.5</v>
      </c>
      <c r="T691">
        <f>SUM(Table2[[#This Row],[SALE G]:[SALE S]])</f>
        <v>7.666666666666667</v>
      </c>
      <c r="U691">
        <v>138</v>
      </c>
      <c r="V691">
        <v>0.65</v>
      </c>
    </row>
    <row r="692" spans="1:22" x14ac:dyDescent="0.25">
      <c r="A692">
        <v>691</v>
      </c>
      <c r="B692" t="s">
        <v>26</v>
      </c>
      <c r="C692" t="s">
        <v>665</v>
      </c>
      <c r="D692" t="s">
        <v>2</v>
      </c>
      <c r="E692" t="s">
        <v>339</v>
      </c>
      <c r="F692" s="138">
        <v>43988</v>
      </c>
      <c r="G692" t="s">
        <v>682</v>
      </c>
      <c r="H692" t="s">
        <v>668</v>
      </c>
      <c r="I692" t="s">
        <v>484</v>
      </c>
      <c r="J692" t="s">
        <v>671</v>
      </c>
      <c r="K692">
        <v>1000</v>
      </c>
      <c r="M692">
        <v>128</v>
      </c>
      <c r="P692">
        <v>6</v>
      </c>
      <c r="Q692">
        <f>SUM(Table2[[#This Row],[ BUYER G]:[BUYER S]])</f>
        <v>6</v>
      </c>
      <c r="R692">
        <v>0</v>
      </c>
      <c r="S692">
        <v>3.5</v>
      </c>
      <c r="T692">
        <f>SUM(Table2[[#This Row],[SALE G]:[SALE S]])</f>
        <v>3.5</v>
      </c>
      <c r="U692">
        <v>100</v>
      </c>
      <c r="V692">
        <v>0.65</v>
      </c>
    </row>
    <row r="693" spans="1:22" x14ac:dyDescent="0.25">
      <c r="A693">
        <v>692</v>
      </c>
      <c r="B693" t="s">
        <v>26</v>
      </c>
      <c r="C693" t="s">
        <v>665</v>
      </c>
      <c r="D693" t="s">
        <v>2</v>
      </c>
      <c r="E693" t="s">
        <v>339</v>
      </c>
      <c r="F693" s="138">
        <v>43988</v>
      </c>
      <c r="G693" t="s">
        <v>682</v>
      </c>
      <c r="H693" t="s">
        <v>668</v>
      </c>
      <c r="I693" t="s">
        <v>465</v>
      </c>
      <c r="J693" t="s">
        <v>671</v>
      </c>
      <c r="K693">
        <v>1000</v>
      </c>
      <c r="M693">
        <v>160</v>
      </c>
      <c r="O693">
        <v>3</v>
      </c>
      <c r="P693">
        <v>14</v>
      </c>
      <c r="Q693">
        <f>SUM(Table2[[#This Row],[ BUYER G]:[BUYER S]])</f>
        <v>17</v>
      </c>
      <c r="R693">
        <v>2.333333333333333</v>
      </c>
      <c r="S693">
        <v>16.083333333333336</v>
      </c>
      <c r="T693">
        <f>SUM(Table2[[#This Row],[SALE G]:[SALE S]])</f>
        <v>18.416666666666668</v>
      </c>
      <c r="U693">
        <v>128</v>
      </c>
      <c r="V693">
        <v>0.65</v>
      </c>
    </row>
    <row r="694" spans="1:22" x14ac:dyDescent="0.25">
      <c r="A694">
        <v>693</v>
      </c>
      <c r="B694" t="s">
        <v>26</v>
      </c>
      <c r="C694" t="s">
        <v>665</v>
      </c>
      <c r="D694" t="s">
        <v>2</v>
      </c>
      <c r="E694" t="s">
        <v>339</v>
      </c>
      <c r="F694" s="138">
        <v>43988</v>
      </c>
      <c r="G694" t="s">
        <v>682</v>
      </c>
      <c r="H694" t="s">
        <v>668</v>
      </c>
      <c r="I694" t="s">
        <v>485</v>
      </c>
      <c r="J694" t="s">
        <v>671</v>
      </c>
      <c r="K694">
        <v>1000</v>
      </c>
      <c r="M694">
        <v>320</v>
      </c>
      <c r="O694">
        <v>3</v>
      </c>
      <c r="P694">
        <v>30</v>
      </c>
      <c r="Q694">
        <f>SUM(Table2[[#This Row],[ BUYER G]:[BUYER S]])</f>
        <v>33</v>
      </c>
      <c r="R694">
        <v>1.8333333333333333</v>
      </c>
      <c r="S694">
        <v>14.5</v>
      </c>
      <c r="T694">
        <f>SUM(Table2[[#This Row],[SALE G]:[SALE S]])</f>
        <v>16.333333333333332</v>
      </c>
      <c r="U694">
        <v>489</v>
      </c>
      <c r="V694">
        <v>0.65</v>
      </c>
    </row>
    <row r="695" spans="1:22" x14ac:dyDescent="0.25">
      <c r="A695">
        <v>694</v>
      </c>
      <c r="B695" t="s">
        <v>26</v>
      </c>
      <c r="C695" t="s">
        <v>665</v>
      </c>
      <c r="D695" t="s">
        <v>2</v>
      </c>
      <c r="E695" t="s">
        <v>339</v>
      </c>
      <c r="F695" s="138">
        <v>43988</v>
      </c>
      <c r="G695" t="s">
        <v>682</v>
      </c>
      <c r="H695" t="s">
        <v>672</v>
      </c>
      <c r="I695" t="s">
        <v>470</v>
      </c>
      <c r="J695" t="s">
        <v>671</v>
      </c>
      <c r="K695">
        <v>1000</v>
      </c>
      <c r="M695">
        <v>368</v>
      </c>
      <c r="O695">
        <v>4</v>
      </c>
      <c r="P695">
        <v>31</v>
      </c>
      <c r="Q695">
        <f>SUM(Table2[[#This Row],[ BUYER G]:[BUYER S]])</f>
        <v>35</v>
      </c>
      <c r="R695">
        <v>2</v>
      </c>
      <c r="S695">
        <v>17.5</v>
      </c>
      <c r="T695">
        <f>SUM(Table2[[#This Row],[SALE G]:[SALE S]])</f>
        <v>19.5</v>
      </c>
      <c r="U695">
        <v>380</v>
      </c>
      <c r="V695">
        <v>0.65</v>
      </c>
    </row>
    <row r="696" spans="1:22" x14ac:dyDescent="0.25">
      <c r="A696">
        <v>695</v>
      </c>
      <c r="B696" t="s">
        <v>26</v>
      </c>
      <c r="C696" t="s">
        <v>665</v>
      </c>
      <c r="D696" t="s">
        <v>2</v>
      </c>
      <c r="E696" t="s">
        <v>339</v>
      </c>
      <c r="F696" s="138">
        <v>43988</v>
      </c>
      <c r="G696" t="s">
        <v>682</v>
      </c>
      <c r="H696" t="s">
        <v>672</v>
      </c>
      <c r="I696" t="s">
        <v>471</v>
      </c>
      <c r="J696" t="s">
        <v>671</v>
      </c>
      <c r="K696">
        <v>1000</v>
      </c>
      <c r="M696">
        <v>304</v>
      </c>
      <c r="O696">
        <v>0</v>
      </c>
      <c r="P696">
        <v>36</v>
      </c>
      <c r="Q696">
        <f>SUM(Table2[[#This Row],[ BUYER G]:[BUYER S]])</f>
        <v>36</v>
      </c>
      <c r="R696">
        <v>0</v>
      </c>
      <c r="S696">
        <v>25</v>
      </c>
      <c r="T696">
        <f>SUM(Table2[[#This Row],[SALE G]:[SALE S]])</f>
        <v>25</v>
      </c>
      <c r="U696">
        <v>320</v>
      </c>
      <c r="V696">
        <v>0.65</v>
      </c>
    </row>
    <row r="697" spans="1:22" x14ac:dyDescent="0.25">
      <c r="A697">
        <v>696</v>
      </c>
      <c r="B697" t="s">
        <v>26</v>
      </c>
      <c r="C697" t="s">
        <v>665</v>
      </c>
      <c r="D697" t="s">
        <v>2</v>
      </c>
      <c r="E697" t="s">
        <v>339</v>
      </c>
      <c r="F697" s="138">
        <v>43988</v>
      </c>
      <c r="G697" t="s">
        <v>682</v>
      </c>
      <c r="H697" t="s">
        <v>677</v>
      </c>
      <c r="I697" t="s">
        <v>469</v>
      </c>
      <c r="J697" t="s">
        <v>671</v>
      </c>
      <c r="K697">
        <v>1000</v>
      </c>
      <c r="M697">
        <v>256</v>
      </c>
      <c r="O697">
        <v>8</v>
      </c>
      <c r="P697">
        <v>31</v>
      </c>
      <c r="Q697">
        <f>SUM(Table2[[#This Row],[ BUYER G]:[BUYER S]])</f>
        <v>39</v>
      </c>
      <c r="R697">
        <v>4.583333333333333</v>
      </c>
      <c r="S697">
        <v>19.166666666666668</v>
      </c>
      <c r="T697">
        <f>SUM(Table2[[#This Row],[SALE G]:[SALE S]])</f>
        <v>23.75</v>
      </c>
      <c r="U697">
        <v>276</v>
      </c>
      <c r="V697">
        <v>0.7</v>
      </c>
    </row>
    <row r="698" spans="1:22" x14ac:dyDescent="0.25">
      <c r="A698">
        <v>697</v>
      </c>
      <c r="B698" t="s">
        <v>26</v>
      </c>
      <c r="C698" t="s">
        <v>665</v>
      </c>
      <c r="D698" t="s">
        <v>2</v>
      </c>
      <c r="E698" t="s">
        <v>339</v>
      </c>
      <c r="F698" s="138">
        <v>43988</v>
      </c>
      <c r="G698" t="s">
        <v>683</v>
      </c>
      <c r="H698" t="s">
        <v>668</v>
      </c>
      <c r="I698" t="s">
        <v>391</v>
      </c>
      <c r="J698" t="s">
        <v>669</v>
      </c>
      <c r="K698">
        <v>1500</v>
      </c>
      <c r="M698">
        <v>336</v>
      </c>
      <c r="O698">
        <v>8</v>
      </c>
      <c r="P698">
        <v>28</v>
      </c>
      <c r="Q698">
        <f>SUM(Table2[[#This Row],[ BUYER G]:[BUYER S]])</f>
        <v>36</v>
      </c>
      <c r="R698">
        <v>4.5</v>
      </c>
      <c r="S698">
        <v>16.833333333333336</v>
      </c>
      <c r="T698">
        <f>SUM(Table2[[#This Row],[SALE G]:[SALE S]])</f>
        <v>21.333333333333336</v>
      </c>
      <c r="U698">
        <v>345</v>
      </c>
      <c r="V698">
        <v>0.7</v>
      </c>
    </row>
    <row r="699" spans="1:22" x14ac:dyDescent="0.25">
      <c r="A699">
        <v>698</v>
      </c>
      <c r="B699" t="s">
        <v>26</v>
      </c>
      <c r="C699" t="s">
        <v>665</v>
      </c>
      <c r="D699" t="s">
        <v>2</v>
      </c>
      <c r="E699" t="s">
        <v>339</v>
      </c>
      <c r="F699" s="138">
        <v>43988</v>
      </c>
      <c r="G699" t="s">
        <v>683</v>
      </c>
      <c r="H699" t="s">
        <v>668</v>
      </c>
      <c r="I699" t="s">
        <v>394</v>
      </c>
      <c r="J699" t="s">
        <v>669</v>
      </c>
      <c r="K699">
        <v>1500</v>
      </c>
      <c r="M699">
        <v>416</v>
      </c>
      <c r="O699">
        <v>8</v>
      </c>
      <c r="P699">
        <v>38</v>
      </c>
      <c r="Q699">
        <f>SUM(Table2[[#This Row],[ BUYER G]:[BUYER S]])</f>
        <v>46</v>
      </c>
      <c r="R699">
        <v>4.6666666666666661</v>
      </c>
      <c r="S699">
        <v>22.25</v>
      </c>
      <c r="T699">
        <f>SUM(Table2[[#This Row],[SALE G]:[SALE S]])</f>
        <v>26.916666666666664</v>
      </c>
      <c r="U699">
        <v>649</v>
      </c>
      <c r="V699">
        <v>0.7</v>
      </c>
    </row>
    <row r="700" spans="1:22" x14ac:dyDescent="0.25">
      <c r="A700">
        <v>699</v>
      </c>
      <c r="B700" t="s">
        <v>26</v>
      </c>
      <c r="C700" t="s">
        <v>665</v>
      </c>
      <c r="D700" t="s">
        <v>2</v>
      </c>
      <c r="E700" t="s">
        <v>339</v>
      </c>
      <c r="F700" s="138">
        <v>43988</v>
      </c>
      <c r="G700" t="s">
        <v>683</v>
      </c>
      <c r="H700" t="s">
        <v>668</v>
      </c>
      <c r="I700" t="s">
        <v>392</v>
      </c>
      <c r="J700" t="s">
        <v>669</v>
      </c>
      <c r="K700">
        <v>1500</v>
      </c>
      <c r="M700">
        <v>400</v>
      </c>
      <c r="O700">
        <v>2</v>
      </c>
      <c r="P700">
        <v>24</v>
      </c>
      <c r="Q700">
        <f>SUM(Table2[[#This Row],[ BUYER G]:[BUYER S]])</f>
        <v>26</v>
      </c>
      <c r="R700">
        <v>1.3333333333333333</v>
      </c>
      <c r="S700">
        <v>16.666666666666668</v>
      </c>
      <c r="T700">
        <f>SUM(Table2[[#This Row],[SALE G]:[SALE S]])</f>
        <v>18</v>
      </c>
      <c r="U700">
        <v>218</v>
      </c>
      <c r="V700">
        <v>0.65</v>
      </c>
    </row>
    <row r="701" spans="1:22" x14ac:dyDescent="0.25">
      <c r="A701">
        <v>700</v>
      </c>
      <c r="B701" t="s">
        <v>26</v>
      </c>
      <c r="C701" t="s">
        <v>665</v>
      </c>
      <c r="D701" t="s">
        <v>2</v>
      </c>
      <c r="E701" t="s">
        <v>339</v>
      </c>
      <c r="F701" s="138">
        <v>43988</v>
      </c>
      <c r="G701" t="s">
        <v>683</v>
      </c>
      <c r="H701" t="s">
        <v>668</v>
      </c>
      <c r="I701" t="s">
        <v>393</v>
      </c>
      <c r="J701" t="s">
        <v>669</v>
      </c>
      <c r="K701">
        <v>1500</v>
      </c>
      <c r="M701">
        <v>448</v>
      </c>
      <c r="O701">
        <v>8</v>
      </c>
      <c r="P701">
        <v>53</v>
      </c>
      <c r="Q701">
        <f>SUM(Table2[[#This Row],[ BUYER G]:[BUYER S]])</f>
        <v>61</v>
      </c>
      <c r="R701">
        <v>2.875</v>
      </c>
      <c r="S701">
        <v>25.875</v>
      </c>
      <c r="T701">
        <f>SUM(Table2[[#This Row],[SALE G]:[SALE S]])</f>
        <v>28.75</v>
      </c>
      <c r="U701">
        <v>273</v>
      </c>
      <c r="V701">
        <v>0.7</v>
      </c>
    </row>
    <row r="702" spans="1:22" x14ac:dyDescent="0.25">
      <c r="A702">
        <v>701</v>
      </c>
      <c r="B702" t="s">
        <v>26</v>
      </c>
      <c r="C702" t="s">
        <v>665</v>
      </c>
      <c r="D702" t="s">
        <v>2</v>
      </c>
      <c r="E702" t="s">
        <v>339</v>
      </c>
      <c r="F702" s="138">
        <v>43988</v>
      </c>
      <c r="G702" t="s">
        <v>675</v>
      </c>
      <c r="H702" t="s">
        <v>668</v>
      </c>
      <c r="I702" t="s">
        <v>164</v>
      </c>
      <c r="J702" t="s">
        <v>669</v>
      </c>
      <c r="K702">
        <v>4200</v>
      </c>
      <c r="M702">
        <v>544</v>
      </c>
      <c r="O702">
        <v>31</v>
      </c>
      <c r="P702">
        <v>44</v>
      </c>
      <c r="Q702">
        <f>SUM(Table2[[#This Row],[ BUYER G]:[BUYER S]])</f>
        <v>75</v>
      </c>
      <c r="R702">
        <v>22.916666666666664</v>
      </c>
      <c r="S702">
        <v>72.083333333333329</v>
      </c>
      <c r="T702">
        <f>SUM(Table2[[#This Row],[SALE G]:[SALE S]])</f>
        <v>95</v>
      </c>
      <c r="U702">
        <v>898</v>
      </c>
      <c r="V702">
        <v>0.7</v>
      </c>
    </row>
    <row r="703" spans="1:22" x14ac:dyDescent="0.25">
      <c r="A703">
        <v>702</v>
      </c>
      <c r="B703" t="s">
        <v>26</v>
      </c>
      <c r="C703" t="s">
        <v>665</v>
      </c>
      <c r="D703" t="s">
        <v>2</v>
      </c>
      <c r="E703" t="s">
        <v>339</v>
      </c>
      <c r="F703" s="138">
        <v>43988</v>
      </c>
      <c r="G703" t="s">
        <v>676</v>
      </c>
      <c r="H703" t="s">
        <v>668</v>
      </c>
      <c r="I703" t="s">
        <v>165</v>
      </c>
      <c r="J703" t="s">
        <v>669</v>
      </c>
      <c r="K703">
        <v>1200</v>
      </c>
      <c r="M703">
        <v>320</v>
      </c>
      <c r="O703">
        <v>30</v>
      </c>
      <c r="P703">
        <v>66</v>
      </c>
      <c r="Q703">
        <f>SUM(Table2[[#This Row],[ BUYER G]:[BUYER S]])</f>
        <v>96</v>
      </c>
      <c r="R703">
        <v>10.416666666666666</v>
      </c>
      <c r="S703">
        <v>26.166666666666664</v>
      </c>
      <c r="T703">
        <f>SUM(Table2[[#This Row],[SALE G]:[SALE S]])</f>
        <v>36.583333333333329</v>
      </c>
      <c r="U703">
        <v>529</v>
      </c>
      <c r="V703">
        <v>0.75</v>
      </c>
    </row>
    <row r="704" spans="1:22" x14ac:dyDescent="0.25">
      <c r="A704">
        <v>703</v>
      </c>
      <c r="B704" t="s">
        <v>26</v>
      </c>
      <c r="C704" t="s">
        <v>665</v>
      </c>
      <c r="D704" t="s">
        <v>2</v>
      </c>
      <c r="E704" t="s">
        <v>339</v>
      </c>
      <c r="F704" s="138">
        <v>43988</v>
      </c>
      <c r="G704" t="s">
        <v>676</v>
      </c>
      <c r="H704" t="s">
        <v>668</v>
      </c>
      <c r="I704" t="s">
        <v>166</v>
      </c>
      <c r="J704" t="s">
        <v>669</v>
      </c>
      <c r="K704">
        <v>1200</v>
      </c>
      <c r="M704">
        <v>416</v>
      </c>
      <c r="O704">
        <v>36</v>
      </c>
      <c r="P704">
        <v>57</v>
      </c>
      <c r="Q704">
        <f>SUM(Table2[[#This Row],[ BUYER G]:[BUYER S]])</f>
        <v>93</v>
      </c>
      <c r="R704">
        <v>26.666666666666668</v>
      </c>
      <c r="S704">
        <v>44.333333333333329</v>
      </c>
      <c r="T704">
        <f>SUM(Table2[[#This Row],[SALE G]:[SALE S]])</f>
        <v>71</v>
      </c>
      <c r="U704">
        <v>780</v>
      </c>
      <c r="V704">
        <v>0.75</v>
      </c>
    </row>
    <row r="705" spans="1:22" x14ac:dyDescent="0.25">
      <c r="A705">
        <v>704</v>
      </c>
      <c r="B705" t="s">
        <v>26</v>
      </c>
      <c r="C705" t="s">
        <v>665</v>
      </c>
      <c r="D705" t="s">
        <v>2</v>
      </c>
      <c r="E705" t="s">
        <v>339</v>
      </c>
      <c r="F705" s="138">
        <v>43988</v>
      </c>
      <c r="G705" t="s">
        <v>676</v>
      </c>
      <c r="H705" t="s">
        <v>668</v>
      </c>
      <c r="I705" t="s">
        <v>167</v>
      </c>
      <c r="J705" t="s">
        <v>669</v>
      </c>
      <c r="K705">
        <v>1200</v>
      </c>
      <c r="M705">
        <v>304</v>
      </c>
      <c r="O705">
        <v>16</v>
      </c>
      <c r="P705">
        <v>34</v>
      </c>
      <c r="Q705">
        <f>SUM(Table2[[#This Row],[ BUYER G]:[BUYER S]])</f>
        <v>50</v>
      </c>
      <c r="R705">
        <v>10.5</v>
      </c>
      <c r="S705">
        <v>18.5</v>
      </c>
      <c r="T705">
        <f>SUM(Table2[[#This Row],[SALE G]:[SALE S]])</f>
        <v>29</v>
      </c>
      <c r="U705">
        <v>327</v>
      </c>
      <c r="V705">
        <v>0.75</v>
      </c>
    </row>
    <row r="706" spans="1:22" x14ac:dyDescent="0.25">
      <c r="A706">
        <v>705</v>
      </c>
      <c r="B706" t="s">
        <v>26</v>
      </c>
      <c r="C706" t="s">
        <v>665</v>
      </c>
      <c r="D706" t="s">
        <v>2</v>
      </c>
      <c r="E706" t="s">
        <v>339</v>
      </c>
      <c r="F706" s="138">
        <v>43988</v>
      </c>
      <c r="G706" t="s">
        <v>676</v>
      </c>
      <c r="H706" t="s">
        <v>668</v>
      </c>
      <c r="I706" t="s">
        <v>168</v>
      </c>
      <c r="J706" t="s">
        <v>669</v>
      </c>
      <c r="K706">
        <v>1200</v>
      </c>
      <c r="M706">
        <v>206</v>
      </c>
      <c r="O706">
        <v>3</v>
      </c>
      <c r="P706">
        <v>32</v>
      </c>
      <c r="Q706">
        <f>SUM(Table2[[#This Row],[ BUYER G]:[BUYER S]])</f>
        <v>35</v>
      </c>
      <c r="R706">
        <v>2.1666666666666665</v>
      </c>
      <c r="S706">
        <v>22.333333333333336</v>
      </c>
      <c r="T706">
        <f>SUM(Table2[[#This Row],[SALE G]:[SALE S]])</f>
        <v>24.500000000000004</v>
      </c>
      <c r="U706">
        <v>765</v>
      </c>
      <c r="V706">
        <v>0.7</v>
      </c>
    </row>
    <row r="707" spans="1:22" x14ac:dyDescent="0.25">
      <c r="A707">
        <v>706</v>
      </c>
      <c r="B707" t="s">
        <v>26</v>
      </c>
      <c r="C707" t="s">
        <v>665</v>
      </c>
      <c r="D707" t="s">
        <v>2</v>
      </c>
      <c r="E707" t="s">
        <v>339</v>
      </c>
      <c r="F707" s="138">
        <v>43988</v>
      </c>
      <c r="G707" t="s">
        <v>685</v>
      </c>
      <c r="H707" t="s">
        <v>668</v>
      </c>
      <c r="I707" t="s">
        <v>175</v>
      </c>
      <c r="J707" t="s">
        <v>671</v>
      </c>
      <c r="K707">
        <v>1000</v>
      </c>
      <c r="M707">
        <v>288</v>
      </c>
      <c r="O707">
        <v>18</v>
      </c>
      <c r="P707">
        <v>43</v>
      </c>
      <c r="Q707">
        <f>SUM(Table2[[#This Row],[ BUYER G]:[BUYER S]])</f>
        <v>61</v>
      </c>
      <c r="R707">
        <v>19.666666666666668</v>
      </c>
      <c r="S707">
        <v>32.833333333333336</v>
      </c>
      <c r="T707">
        <f>SUM(Table2[[#This Row],[SALE G]:[SALE S]])</f>
        <v>52.5</v>
      </c>
      <c r="U707">
        <v>354</v>
      </c>
      <c r="V707">
        <v>0.8</v>
      </c>
    </row>
    <row r="708" spans="1:22" x14ac:dyDescent="0.25">
      <c r="A708">
        <v>707</v>
      </c>
      <c r="B708" t="s">
        <v>26</v>
      </c>
      <c r="C708" t="s">
        <v>665</v>
      </c>
      <c r="D708" t="s">
        <v>2</v>
      </c>
      <c r="E708" t="s">
        <v>339</v>
      </c>
      <c r="F708" s="138">
        <v>43988</v>
      </c>
      <c r="G708" t="s">
        <v>685</v>
      </c>
      <c r="H708" t="s">
        <v>668</v>
      </c>
      <c r="I708" t="s">
        <v>416</v>
      </c>
      <c r="J708" t="s">
        <v>671</v>
      </c>
      <c r="K708">
        <v>1000</v>
      </c>
      <c r="M708">
        <v>272</v>
      </c>
      <c r="O708">
        <v>11</v>
      </c>
      <c r="P708">
        <v>20</v>
      </c>
      <c r="Q708">
        <f>SUM(Table2[[#This Row],[ BUYER G]:[BUYER S]])</f>
        <v>31</v>
      </c>
      <c r="R708">
        <v>8.5</v>
      </c>
      <c r="S708">
        <v>14.416666666666668</v>
      </c>
      <c r="T708">
        <f>SUM(Table2[[#This Row],[SALE G]:[SALE S]])</f>
        <v>22.916666666666668</v>
      </c>
      <c r="U708">
        <v>318</v>
      </c>
      <c r="V708">
        <v>0.65</v>
      </c>
    </row>
    <row r="709" spans="1:22" x14ac:dyDescent="0.25">
      <c r="A709">
        <v>708</v>
      </c>
      <c r="B709" t="s">
        <v>26</v>
      </c>
      <c r="C709" t="s">
        <v>665</v>
      </c>
      <c r="D709" t="s">
        <v>2</v>
      </c>
      <c r="E709" t="s">
        <v>339</v>
      </c>
      <c r="F709" s="138">
        <v>43988</v>
      </c>
      <c r="G709" t="s">
        <v>685</v>
      </c>
      <c r="H709" t="s">
        <v>677</v>
      </c>
      <c r="I709" t="s">
        <v>405</v>
      </c>
      <c r="J709" t="s">
        <v>671</v>
      </c>
      <c r="K709">
        <v>1000</v>
      </c>
      <c r="M709">
        <v>320</v>
      </c>
      <c r="O709">
        <v>12</v>
      </c>
      <c r="P709">
        <v>33</v>
      </c>
      <c r="Q709">
        <f>SUM(Table2[[#This Row],[ BUYER G]:[BUYER S]])</f>
        <v>45</v>
      </c>
      <c r="R709">
        <v>3.3333333333333335</v>
      </c>
      <c r="S709">
        <v>17.5</v>
      </c>
      <c r="T709">
        <f>SUM(Table2[[#This Row],[SALE G]:[SALE S]])</f>
        <v>20.833333333333332</v>
      </c>
      <c r="U709">
        <v>344</v>
      </c>
      <c r="V709">
        <v>0.65</v>
      </c>
    </row>
    <row r="710" spans="1:22" x14ac:dyDescent="0.25">
      <c r="A710">
        <v>709</v>
      </c>
      <c r="B710" t="s">
        <v>26</v>
      </c>
      <c r="C710" t="s">
        <v>665</v>
      </c>
      <c r="D710" t="s">
        <v>2</v>
      </c>
      <c r="E710" t="s">
        <v>339</v>
      </c>
      <c r="F710" s="138">
        <v>43988</v>
      </c>
      <c r="G710" t="s">
        <v>682</v>
      </c>
      <c r="H710" t="s">
        <v>697</v>
      </c>
      <c r="I710" t="s">
        <v>467</v>
      </c>
      <c r="J710" t="s">
        <v>671</v>
      </c>
      <c r="K710">
        <v>1000</v>
      </c>
      <c r="M710">
        <v>304</v>
      </c>
      <c r="O710">
        <v>13</v>
      </c>
      <c r="P710">
        <v>50</v>
      </c>
      <c r="Q710">
        <f>SUM(Table2[[#This Row],[ BUYER G]:[BUYER S]])</f>
        <v>63</v>
      </c>
      <c r="R710">
        <v>7.1666666666666661</v>
      </c>
      <c r="S710">
        <v>48.166666666666664</v>
      </c>
      <c r="T710">
        <f>SUM(Table2[[#This Row],[SALE G]:[SALE S]])</f>
        <v>55.333333333333329</v>
      </c>
      <c r="U710">
        <v>327</v>
      </c>
      <c r="V710">
        <v>0.65</v>
      </c>
    </row>
    <row r="711" spans="1:22" x14ac:dyDescent="0.25">
      <c r="A711">
        <v>710</v>
      </c>
      <c r="B711" t="s">
        <v>26</v>
      </c>
      <c r="C711" t="s">
        <v>665</v>
      </c>
      <c r="D711" t="s">
        <v>2</v>
      </c>
      <c r="E711" t="s">
        <v>339</v>
      </c>
      <c r="F711" s="138">
        <v>43988</v>
      </c>
      <c r="G711" t="s">
        <v>682</v>
      </c>
      <c r="H711" t="s">
        <v>697</v>
      </c>
      <c r="I711" t="s">
        <v>487</v>
      </c>
      <c r="J711" t="s">
        <v>671</v>
      </c>
      <c r="K711">
        <v>1000</v>
      </c>
      <c r="M711">
        <v>320</v>
      </c>
      <c r="O711">
        <v>20</v>
      </c>
      <c r="P711">
        <v>57</v>
      </c>
      <c r="Q711">
        <f>SUM(Table2[[#This Row],[ BUYER G]:[BUYER S]])</f>
        <v>77</v>
      </c>
      <c r="R711">
        <v>18.333333333333332</v>
      </c>
      <c r="S711">
        <v>40.833333333333336</v>
      </c>
      <c r="T711">
        <f>SUM(Table2[[#This Row],[SALE G]:[SALE S]])</f>
        <v>59.166666666666671</v>
      </c>
      <c r="U711">
        <v>414</v>
      </c>
      <c r="V711">
        <v>0.65</v>
      </c>
    </row>
    <row r="712" spans="1:22" x14ac:dyDescent="0.25">
      <c r="A712">
        <v>711</v>
      </c>
      <c r="B712" t="s">
        <v>26</v>
      </c>
      <c r="C712" t="s">
        <v>665</v>
      </c>
      <c r="D712" t="s">
        <v>2</v>
      </c>
      <c r="E712" t="s">
        <v>339</v>
      </c>
      <c r="F712" s="138">
        <v>43988</v>
      </c>
      <c r="G712" t="s">
        <v>682</v>
      </c>
      <c r="H712" t="s">
        <v>707</v>
      </c>
      <c r="I712" t="s">
        <v>480</v>
      </c>
      <c r="J712" t="s">
        <v>671</v>
      </c>
      <c r="K712">
        <v>1000</v>
      </c>
      <c r="M712">
        <v>320</v>
      </c>
      <c r="P712">
        <v>37</v>
      </c>
      <c r="Q712">
        <f>SUM(Table2[[#This Row],[ BUYER G]:[BUYER S]])</f>
        <v>37</v>
      </c>
      <c r="R712">
        <v>0</v>
      </c>
      <c r="S712">
        <v>13.5</v>
      </c>
      <c r="T712">
        <f>SUM(Table2[[#This Row],[SALE G]:[SALE S]])</f>
        <v>13.5</v>
      </c>
      <c r="U712">
        <v>338</v>
      </c>
      <c r="V712">
        <v>0.65</v>
      </c>
    </row>
    <row r="713" spans="1:22" x14ac:dyDescent="0.25">
      <c r="A713">
        <v>712</v>
      </c>
      <c r="B713" t="s">
        <v>26</v>
      </c>
      <c r="C713" t="s">
        <v>665</v>
      </c>
      <c r="D713" t="s">
        <v>2</v>
      </c>
      <c r="E713" t="s">
        <v>339</v>
      </c>
      <c r="F713" s="138">
        <v>43988</v>
      </c>
      <c r="G713" t="s">
        <v>682</v>
      </c>
      <c r="H713" t="s">
        <v>707</v>
      </c>
      <c r="I713" t="s">
        <v>468</v>
      </c>
      <c r="J713" t="s">
        <v>671</v>
      </c>
      <c r="K713">
        <v>1000</v>
      </c>
      <c r="M713">
        <v>192</v>
      </c>
      <c r="O713">
        <v>1</v>
      </c>
      <c r="P713">
        <v>27</v>
      </c>
      <c r="Q713">
        <f>SUM(Table2[[#This Row],[ BUYER G]:[BUYER S]])</f>
        <v>28</v>
      </c>
      <c r="R713">
        <v>0.95833333333333326</v>
      </c>
      <c r="S713">
        <v>14.458333333333334</v>
      </c>
      <c r="T713">
        <f>SUM(Table2[[#This Row],[SALE G]:[SALE S]])</f>
        <v>15.416666666666668</v>
      </c>
      <c r="U713">
        <v>225</v>
      </c>
      <c r="V713">
        <v>0.65</v>
      </c>
    </row>
    <row r="714" spans="1:22" x14ac:dyDescent="0.25">
      <c r="A714">
        <v>713</v>
      </c>
      <c r="B714" t="s">
        <v>26</v>
      </c>
      <c r="C714" t="s">
        <v>665</v>
      </c>
      <c r="D714" t="s">
        <v>2</v>
      </c>
      <c r="E714" t="s">
        <v>339</v>
      </c>
      <c r="F714" s="138">
        <v>43988</v>
      </c>
      <c r="G714" t="s">
        <v>682</v>
      </c>
      <c r="H714" t="s">
        <v>673</v>
      </c>
      <c r="I714" t="s">
        <v>473</v>
      </c>
      <c r="J714" t="s">
        <v>671</v>
      </c>
      <c r="K714">
        <v>1000</v>
      </c>
      <c r="M714">
        <v>320</v>
      </c>
      <c r="O714">
        <v>5</v>
      </c>
      <c r="P714">
        <v>30</v>
      </c>
      <c r="Q714">
        <f>SUM(Table2[[#This Row],[ BUYER G]:[BUYER S]])</f>
        <v>35</v>
      </c>
      <c r="R714">
        <v>2.5</v>
      </c>
      <c r="S714">
        <v>44.833333333333336</v>
      </c>
      <c r="T714">
        <f>SUM(Table2[[#This Row],[SALE G]:[SALE S]])</f>
        <v>47.333333333333336</v>
      </c>
      <c r="U714">
        <v>298</v>
      </c>
      <c r="V714">
        <v>0.65</v>
      </c>
    </row>
    <row r="715" spans="1:22" x14ac:dyDescent="0.25">
      <c r="A715">
        <v>714</v>
      </c>
      <c r="B715" t="s">
        <v>26</v>
      </c>
      <c r="C715" t="s">
        <v>665</v>
      </c>
      <c r="D715" t="s">
        <v>2</v>
      </c>
      <c r="E715" t="s">
        <v>339</v>
      </c>
      <c r="F715" s="138">
        <v>43988</v>
      </c>
      <c r="G715" t="s">
        <v>682</v>
      </c>
      <c r="H715" t="s">
        <v>708</v>
      </c>
      <c r="I715" t="s">
        <v>486</v>
      </c>
      <c r="J715" t="s">
        <v>671</v>
      </c>
      <c r="K715">
        <v>1000</v>
      </c>
      <c r="M715">
        <v>288</v>
      </c>
      <c r="O715">
        <v>3</v>
      </c>
      <c r="P715">
        <v>44</v>
      </c>
      <c r="Q715">
        <f>SUM(Table2[[#This Row],[ BUYER G]:[BUYER S]])</f>
        <v>47</v>
      </c>
      <c r="R715">
        <v>0</v>
      </c>
      <c r="S715">
        <v>31.791666666666668</v>
      </c>
      <c r="T715">
        <f>SUM(Table2[[#This Row],[SALE G]:[SALE S]])</f>
        <v>31.791666666666668</v>
      </c>
      <c r="U715">
        <v>340</v>
      </c>
      <c r="V715">
        <v>0.65</v>
      </c>
    </row>
    <row r="716" spans="1:22" x14ac:dyDescent="0.25">
      <c r="A716">
        <v>715</v>
      </c>
      <c r="B716" t="s">
        <v>26</v>
      </c>
      <c r="C716" t="s">
        <v>665</v>
      </c>
      <c r="D716" t="s">
        <v>2</v>
      </c>
      <c r="E716" t="s">
        <v>339</v>
      </c>
      <c r="F716" s="138">
        <v>43988</v>
      </c>
      <c r="G716" t="s">
        <v>682</v>
      </c>
      <c r="H716" t="s">
        <v>709</v>
      </c>
      <c r="I716" t="s">
        <v>474</v>
      </c>
      <c r="J716" t="s">
        <v>671</v>
      </c>
      <c r="K716">
        <v>1000</v>
      </c>
      <c r="M716">
        <v>320</v>
      </c>
      <c r="O716">
        <v>9</v>
      </c>
      <c r="P716">
        <v>32</v>
      </c>
      <c r="Q716">
        <f>SUM(Table2[[#This Row],[ BUYER G]:[BUYER S]])</f>
        <v>41</v>
      </c>
      <c r="R716">
        <v>7.916666666666667</v>
      </c>
      <c r="S716">
        <v>24.75</v>
      </c>
      <c r="T716">
        <f>SUM(Table2[[#This Row],[SALE G]:[SALE S]])</f>
        <v>32.666666666666664</v>
      </c>
      <c r="U716">
        <v>400</v>
      </c>
      <c r="V716">
        <v>0.65</v>
      </c>
    </row>
    <row r="717" spans="1:22" x14ac:dyDescent="0.25">
      <c r="A717">
        <v>716</v>
      </c>
      <c r="B717" t="s">
        <v>26</v>
      </c>
      <c r="C717" t="s">
        <v>665</v>
      </c>
      <c r="D717" t="s">
        <v>2</v>
      </c>
      <c r="E717" t="s">
        <v>339</v>
      </c>
      <c r="F717" s="138">
        <v>43988</v>
      </c>
      <c r="G717" t="s">
        <v>682</v>
      </c>
      <c r="H717" t="s">
        <v>709</v>
      </c>
      <c r="I717" t="s">
        <v>483</v>
      </c>
      <c r="J717" t="s">
        <v>671</v>
      </c>
      <c r="K717">
        <v>1000</v>
      </c>
      <c r="M717">
        <v>208</v>
      </c>
      <c r="O717">
        <v>6</v>
      </c>
      <c r="P717">
        <v>33</v>
      </c>
      <c r="Q717">
        <f>SUM(Table2[[#This Row],[ BUYER G]:[BUYER S]])</f>
        <v>39</v>
      </c>
      <c r="R717">
        <v>4.833333333333333</v>
      </c>
      <c r="S717">
        <v>33.583333333333329</v>
      </c>
      <c r="T717">
        <f>SUM(Table2[[#This Row],[SALE G]:[SALE S]])</f>
        <v>38.416666666666664</v>
      </c>
      <c r="U717">
        <v>400</v>
      </c>
      <c r="V717">
        <v>0.65</v>
      </c>
    </row>
    <row r="718" spans="1:22" x14ac:dyDescent="0.25">
      <c r="A718">
        <v>717</v>
      </c>
      <c r="B718" t="s">
        <v>26</v>
      </c>
      <c r="C718" t="s">
        <v>665</v>
      </c>
      <c r="D718" t="s">
        <v>2</v>
      </c>
      <c r="E718" t="s">
        <v>339</v>
      </c>
      <c r="F718" s="138">
        <v>43988</v>
      </c>
      <c r="G718" t="s">
        <v>684</v>
      </c>
      <c r="H718" t="s">
        <v>673</v>
      </c>
      <c r="I718" t="s">
        <v>454</v>
      </c>
      <c r="J718" t="s">
        <v>669</v>
      </c>
      <c r="K718">
        <v>1250</v>
      </c>
      <c r="M718">
        <v>320</v>
      </c>
      <c r="P718">
        <v>34</v>
      </c>
      <c r="Q718">
        <f>SUM(Table2[[#This Row],[ BUYER G]:[BUYER S]])</f>
        <v>34</v>
      </c>
      <c r="R718">
        <v>0</v>
      </c>
      <c r="S718">
        <v>11.125</v>
      </c>
      <c r="T718">
        <f>SUM(Table2[[#This Row],[SALE G]:[SALE S]])</f>
        <v>11.125</v>
      </c>
      <c r="U718">
        <v>345</v>
      </c>
      <c r="V718">
        <v>0.65</v>
      </c>
    </row>
    <row r="719" spans="1:22" x14ac:dyDescent="0.25">
      <c r="A719">
        <v>718</v>
      </c>
      <c r="B719" t="s">
        <v>26</v>
      </c>
      <c r="C719" t="s">
        <v>665</v>
      </c>
      <c r="D719" t="s">
        <v>2</v>
      </c>
      <c r="E719" t="s">
        <v>339</v>
      </c>
      <c r="F719" s="138">
        <v>43988</v>
      </c>
      <c r="G719" t="s">
        <v>684</v>
      </c>
      <c r="H719" t="s">
        <v>704</v>
      </c>
      <c r="I719" t="s">
        <v>453</v>
      </c>
      <c r="J719" t="s">
        <v>669</v>
      </c>
      <c r="K719">
        <v>1250</v>
      </c>
      <c r="M719">
        <v>367</v>
      </c>
      <c r="O719">
        <v>3</v>
      </c>
      <c r="P719">
        <v>23</v>
      </c>
      <c r="Q719">
        <f>SUM(Table2[[#This Row],[ BUYER G]:[BUYER S]])</f>
        <v>26</v>
      </c>
      <c r="R719">
        <v>6.916666666666667</v>
      </c>
      <c r="S719">
        <v>10.208333333333332</v>
      </c>
      <c r="T719">
        <f>SUM(Table2[[#This Row],[SALE G]:[SALE S]])</f>
        <v>17.125</v>
      </c>
      <c r="U719">
        <v>356</v>
      </c>
      <c r="V719">
        <v>0.65</v>
      </c>
    </row>
    <row r="720" spans="1:22" x14ac:dyDescent="0.25">
      <c r="A720">
        <v>719</v>
      </c>
      <c r="B720" t="s">
        <v>26</v>
      </c>
      <c r="C720" t="s">
        <v>665</v>
      </c>
      <c r="D720" t="s">
        <v>2</v>
      </c>
      <c r="E720" t="s">
        <v>339</v>
      </c>
      <c r="F720" s="138">
        <v>43988</v>
      </c>
      <c r="G720" t="s">
        <v>684</v>
      </c>
      <c r="H720" t="s">
        <v>705</v>
      </c>
      <c r="I720" t="s">
        <v>459</v>
      </c>
      <c r="J720" t="s">
        <v>669</v>
      </c>
      <c r="K720">
        <v>1250</v>
      </c>
      <c r="M720">
        <v>367</v>
      </c>
      <c r="O720">
        <v>3</v>
      </c>
      <c r="P720">
        <v>21</v>
      </c>
      <c r="Q720">
        <f>SUM(Table2[[#This Row],[ BUYER G]:[BUYER S]])</f>
        <v>24</v>
      </c>
      <c r="R720">
        <v>5.25</v>
      </c>
      <c r="S720">
        <v>10.208333333333332</v>
      </c>
      <c r="T720">
        <f>SUM(Table2[[#This Row],[SALE G]:[SALE S]])</f>
        <v>15.458333333333332</v>
      </c>
      <c r="U720">
        <v>379</v>
      </c>
      <c r="V720">
        <v>0.65</v>
      </c>
    </row>
    <row r="721" spans="1:22" x14ac:dyDescent="0.25">
      <c r="A721">
        <v>720</v>
      </c>
      <c r="B721" t="s">
        <v>26</v>
      </c>
      <c r="C721" t="s">
        <v>665</v>
      </c>
      <c r="D721" t="s">
        <v>2</v>
      </c>
      <c r="E721" t="s">
        <v>339</v>
      </c>
      <c r="F721" s="138">
        <v>43988</v>
      </c>
      <c r="G721" t="s">
        <v>684</v>
      </c>
      <c r="H721" t="s">
        <v>697</v>
      </c>
      <c r="I721" t="s">
        <v>460</v>
      </c>
      <c r="J721" t="s">
        <v>669</v>
      </c>
      <c r="K721">
        <v>1250</v>
      </c>
      <c r="M721">
        <v>340</v>
      </c>
      <c r="O721">
        <v>11</v>
      </c>
      <c r="P721">
        <v>53</v>
      </c>
      <c r="Q721">
        <f>SUM(Table2[[#This Row],[ BUYER G]:[BUYER S]])</f>
        <v>64</v>
      </c>
      <c r="R721">
        <v>5.833333333333333</v>
      </c>
      <c r="S721">
        <v>23.666666666666668</v>
      </c>
      <c r="T721">
        <f>SUM(Table2[[#This Row],[SALE G]:[SALE S]])</f>
        <v>29.5</v>
      </c>
      <c r="U721">
        <v>408</v>
      </c>
      <c r="V721">
        <v>0.65</v>
      </c>
    </row>
    <row r="722" spans="1:22" x14ac:dyDescent="0.25">
      <c r="A722">
        <v>721</v>
      </c>
      <c r="B722" t="s">
        <v>26</v>
      </c>
      <c r="C722" t="s">
        <v>665</v>
      </c>
      <c r="D722" t="s">
        <v>2</v>
      </c>
      <c r="E722" t="s">
        <v>339</v>
      </c>
      <c r="F722" s="138">
        <v>43988</v>
      </c>
      <c r="G722" t="s">
        <v>710</v>
      </c>
      <c r="H722" t="s">
        <v>668</v>
      </c>
      <c r="I722" t="s">
        <v>498</v>
      </c>
      <c r="J722" t="s">
        <v>711</v>
      </c>
      <c r="K722">
        <v>180</v>
      </c>
      <c r="M722">
        <v>144</v>
      </c>
      <c r="O722">
        <v>5</v>
      </c>
      <c r="P722">
        <v>11</v>
      </c>
      <c r="Q722">
        <f>SUM(Table2[[#This Row],[ BUYER G]:[BUYER S]])</f>
        <v>16</v>
      </c>
      <c r="R722">
        <v>1.9166666666666667</v>
      </c>
      <c r="S722">
        <v>3.4166666666666665</v>
      </c>
      <c r="T722">
        <f>SUM(Table2[[#This Row],[SALE G]:[SALE S]])</f>
        <v>5.333333333333333</v>
      </c>
      <c r="U722">
        <v>227</v>
      </c>
      <c r="V722">
        <v>0.65</v>
      </c>
    </row>
    <row r="723" spans="1:22" x14ac:dyDescent="0.25">
      <c r="A723">
        <v>722</v>
      </c>
      <c r="B723" t="s">
        <v>26</v>
      </c>
      <c r="C723" t="s">
        <v>665</v>
      </c>
      <c r="D723" t="s">
        <v>2</v>
      </c>
      <c r="E723" t="s">
        <v>339</v>
      </c>
      <c r="F723" s="138">
        <v>43988</v>
      </c>
      <c r="G723" t="s">
        <v>710</v>
      </c>
      <c r="H723" t="s">
        <v>668</v>
      </c>
      <c r="I723" t="s">
        <v>499</v>
      </c>
      <c r="J723" t="s">
        <v>711</v>
      </c>
      <c r="K723">
        <v>180</v>
      </c>
      <c r="M723">
        <v>80</v>
      </c>
      <c r="P723">
        <v>8</v>
      </c>
      <c r="Q723">
        <f>SUM(Table2[[#This Row],[ BUYER G]:[BUYER S]])</f>
        <v>8</v>
      </c>
      <c r="R723">
        <v>0</v>
      </c>
      <c r="S723">
        <v>4.6666666666666661</v>
      </c>
      <c r="T723">
        <f>SUM(Table2[[#This Row],[SALE G]:[SALE S]])</f>
        <v>4.6666666666666661</v>
      </c>
      <c r="U723">
        <v>54</v>
      </c>
      <c r="V723">
        <v>0.7</v>
      </c>
    </row>
    <row r="724" spans="1:22" x14ac:dyDescent="0.25">
      <c r="A724">
        <v>723</v>
      </c>
      <c r="B724" t="s">
        <v>26</v>
      </c>
      <c r="C724" t="s">
        <v>665</v>
      </c>
      <c r="D724" t="s">
        <v>2</v>
      </c>
      <c r="E724" t="s">
        <v>339</v>
      </c>
      <c r="F724" s="138">
        <v>43988</v>
      </c>
      <c r="G724" t="s">
        <v>710</v>
      </c>
      <c r="H724" t="s">
        <v>668</v>
      </c>
      <c r="I724" t="s">
        <v>496</v>
      </c>
      <c r="J724" t="s">
        <v>711</v>
      </c>
      <c r="K724">
        <v>180</v>
      </c>
      <c r="M724">
        <v>128</v>
      </c>
      <c r="O724">
        <v>4</v>
      </c>
      <c r="P724">
        <v>15</v>
      </c>
      <c r="Q724">
        <f>SUM(Table2[[#This Row],[ BUYER G]:[BUYER S]])</f>
        <v>19</v>
      </c>
      <c r="R724">
        <v>2.5</v>
      </c>
      <c r="S724">
        <v>3.1666666666666665</v>
      </c>
      <c r="T724">
        <f>SUM(Table2[[#This Row],[SALE G]:[SALE S]])</f>
        <v>5.6666666666666661</v>
      </c>
      <c r="U724">
        <v>156</v>
      </c>
      <c r="V724">
        <v>0.75</v>
      </c>
    </row>
    <row r="725" spans="1:22" x14ac:dyDescent="0.25">
      <c r="A725">
        <v>724</v>
      </c>
      <c r="B725" t="s">
        <v>26</v>
      </c>
      <c r="C725" t="s">
        <v>665</v>
      </c>
      <c r="D725" t="s">
        <v>2</v>
      </c>
      <c r="E725" t="s">
        <v>339</v>
      </c>
      <c r="F725" s="138">
        <v>43988</v>
      </c>
      <c r="G725" t="s">
        <v>710</v>
      </c>
      <c r="H725" t="s">
        <v>668</v>
      </c>
      <c r="I725" t="s">
        <v>497</v>
      </c>
      <c r="J725" t="s">
        <v>711</v>
      </c>
      <c r="K725">
        <v>180</v>
      </c>
      <c r="M725">
        <v>96</v>
      </c>
      <c r="O725">
        <v>2</v>
      </c>
      <c r="P725">
        <v>10</v>
      </c>
      <c r="Q725">
        <f>SUM(Table2[[#This Row],[ BUYER G]:[BUYER S]])</f>
        <v>12</v>
      </c>
      <c r="R725">
        <v>0.5</v>
      </c>
      <c r="S725">
        <v>8.25</v>
      </c>
      <c r="T725">
        <f>SUM(Table2[[#This Row],[SALE G]:[SALE S]])</f>
        <v>8.75</v>
      </c>
      <c r="U725">
        <v>78</v>
      </c>
      <c r="V725">
        <v>0.65</v>
      </c>
    </row>
    <row r="726" spans="1:22" x14ac:dyDescent="0.25">
      <c r="A726">
        <v>725</v>
      </c>
      <c r="B726" t="s">
        <v>26</v>
      </c>
      <c r="C726" t="s">
        <v>665</v>
      </c>
      <c r="D726" t="s">
        <v>2</v>
      </c>
      <c r="E726" t="s">
        <v>339</v>
      </c>
      <c r="F726" s="138">
        <v>43988</v>
      </c>
      <c r="G726" t="s">
        <v>710</v>
      </c>
      <c r="H726" t="s">
        <v>668</v>
      </c>
      <c r="I726" t="s">
        <v>494</v>
      </c>
      <c r="J726" t="s">
        <v>711</v>
      </c>
      <c r="K726">
        <v>180</v>
      </c>
      <c r="M726">
        <v>80</v>
      </c>
      <c r="O726">
        <v>4</v>
      </c>
      <c r="P726">
        <v>3</v>
      </c>
      <c r="Q726">
        <f>SUM(Table2[[#This Row],[ BUYER G]:[BUYER S]])</f>
        <v>7</v>
      </c>
      <c r="R726">
        <v>3.25</v>
      </c>
      <c r="S726">
        <v>4.25</v>
      </c>
      <c r="T726">
        <f>SUM(Table2[[#This Row],[SALE G]:[SALE S]])</f>
        <v>7.5</v>
      </c>
      <c r="U726">
        <v>103</v>
      </c>
      <c r="V726">
        <v>0.65</v>
      </c>
    </row>
    <row r="727" spans="1:22" x14ac:dyDescent="0.25">
      <c r="A727">
        <v>726</v>
      </c>
      <c r="B727" t="s">
        <v>26</v>
      </c>
      <c r="C727" t="s">
        <v>665</v>
      </c>
      <c r="D727" t="s">
        <v>2</v>
      </c>
      <c r="E727" t="s">
        <v>339</v>
      </c>
      <c r="F727" s="138">
        <v>43988</v>
      </c>
      <c r="G727" t="s">
        <v>710</v>
      </c>
      <c r="H727" t="s">
        <v>668</v>
      </c>
      <c r="I727" t="s">
        <v>500</v>
      </c>
      <c r="J727" t="s">
        <v>711</v>
      </c>
      <c r="K727">
        <v>180</v>
      </c>
      <c r="M727">
        <v>144</v>
      </c>
      <c r="O727">
        <v>1</v>
      </c>
      <c r="P727">
        <v>19</v>
      </c>
      <c r="Q727">
        <f>SUM(Table2[[#This Row],[ BUYER G]:[BUYER S]])</f>
        <v>20</v>
      </c>
      <c r="R727">
        <v>1</v>
      </c>
      <c r="S727">
        <v>4.833333333333333</v>
      </c>
      <c r="T727">
        <f>SUM(Table2[[#This Row],[SALE G]:[SALE S]])</f>
        <v>5.833333333333333</v>
      </c>
      <c r="U727">
        <v>146</v>
      </c>
      <c r="V727">
        <v>0.7</v>
      </c>
    </row>
    <row r="728" spans="1:22" x14ac:dyDescent="0.25">
      <c r="A728">
        <v>727</v>
      </c>
      <c r="B728" t="s">
        <v>26</v>
      </c>
      <c r="C728" t="s">
        <v>665</v>
      </c>
      <c r="D728" t="s">
        <v>2</v>
      </c>
      <c r="E728" t="s">
        <v>339</v>
      </c>
      <c r="F728" s="138">
        <v>43988</v>
      </c>
      <c r="G728" t="s">
        <v>710</v>
      </c>
      <c r="H728" t="s">
        <v>668</v>
      </c>
      <c r="I728" t="s">
        <v>495</v>
      </c>
      <c r="J728" t="s">
        <v>711</v>
      </c>
      <c r="K728">
        <v>180</v>
      </c>
      <c r="M728">
        <v>112</v>
      </c>
      <c r="O728">
        <v>1</v>
      </c>
      <c r="P728">
        <v>2</v>
      </c>
      <c r="Q728">
        <f>SUM(Table2[[#This Row],[ BUYER G]:[BUYER S]])</f>
        <v>3</v>
      </c>
      <c r="R728">
        <v>0.25</v>
      </c>
      <c r="S728">
        <v>1.25</v>
      </c>
      <c r="T728">
        <f>SUM(Table2[[#This Row],[SALE G]:[SALE S]])</f>
        <v>1.5</v>
      </c>
      <c r="U728">
        <v>76</v>
      </c>
      <c r="V728">
        <v>0.65</v>
      </c>
    </row>
    <row r="729" spans="1:22" x14ac:dyDescent="0.25">
      <c r="A729">
        <v>728</v>
      </c>
      <c r="B729" t="s">
        <v>26</v>
      </c>
      <c r="C729" t="s">
        <v>665</v>
      </c>
      <c r="D729" t="s">
        <v>2</v>
      </c>
      <c r="E729" t="s">
        <v>339</v>
      </c>
      <c r="F729" s="138">
        <v>43988</v>
      </c>
      <c r="G729" t="s">
        <v>712</v>
      </c>
      <c r="H729" t="s">
        <v>668</v>
      </c>
      <c r="I729" t="s">
        <v>466</v>
      </c>
      <c r="J729" t="s">
        <v>711</v>
      </c>
      <c r="K729">
        <v>288</v>
      </c>
      <c r="M729">
        <v>160</v>
      </c>
      <c r="O729">
        <v>2</v>
      </c>
      <c r="P729">
        <v>11</v>
      </c>
      <c r="Q729">
        <f>SUM(Table2[[#This Row],[ BUYER G]:[BUYER S]])</f>
        <v>13</v>
      </c>
      <c r="R729">
        <v>0.83333333333333337</v>
      </c>
      <c r="S729">
        <v>8.3333333333333321</v>
      </c>
      <c r="T729">
        <f>SUM(Table2[[#This Row],[SALE G]:[SALE S]])</f>
        <v>9.1666666666666661</v>
      </c>
      <c r="U729">
        <v>136</v>
      </c>
      <c r="V729">
        <v>0.65</v>
      </c>
    </row>
    <row r="730" spans="1:22" x14ac:dyDescent="0.25">
      <c r="A730">
        <v>729</v>
      </c>
      <c r="B730" t="s">
        <v>26</v>
      </c>
      <c r="C730" t="s">
        <v>678</v>
      </c>
      <c r="D730" t="s">
        <v>2</v>
      </c>
      <c r="E730" t="s">
        <v>339</v>
      </c>
      <c r="F730" s="138">
        <v>43988</v>
      </c>
      <c r="G730" t="s">
        <v>682</v>
      </c>
      <c r="H730" t="s">
        <v>679</v>
      </c>
      <c r="I730" t="s">
        <v>437</v>
      </c>
      <c r="J730" t="s">
        <v>671</v>
      </c>
      <c r="K730">
        <v>1000</v>
      </c>
      <c r="M730">
        <v>288</v>
      </c>
      <c r="P730">
        <v>44</v>
      </c>
      <c r="Q730">
        <f>SUM(Table2[[#This Row],[ BUYER G]:[BUYER S]])</f>
        <v>44</v>
      </c>
      <c r="R730">
        <v>0</v>
      </c>
      <c r="S730">
        <v>26.833333333333332</v>
      </c>
      <c r="T730">
        <f>SUM(Table2[[#This Row],[SALE G]:[SALE S]])</f>
        <v>26.833333333333332</v>
      </c>
      <c r="U730">
        <v>324</v>
      </c>
      <c r="V730">
        <v>0.75</v>
      </c>
    </row>
    <row r="731" spans="1:22" x14ac:dyDescent="0.25">
      <c r="A731">
        <v>730</v>
      </c>
      <c r="B731" t="s">
        <v>26</v>
      </c>
      <c r="C731" t="s">
        <v>678</v>
      </c>
      <c r="D731" t="s">
        <v>2</v>
      </c>
      <c r="E731" t="s">
        <v>339</v>
      </c>
      <c r="F731" s="138">
        <v>43988</v>
      </c>
      <c r="G731" t="s">
        <v>682</v>
      </c>
      <c r="H731" t="s">
        <v>688</v>
      </c>
      <c r="I731" t="s">
        <v>492</v>
      </c>
      <c r="J731" t="s">
        <v>671</v>
      </c>
      <c r="K731">
        <v>1000</v>
      </c>
      <c r="M731">
        <v>320</v>
      </c>
      <c r="P731">
        <v>14</v>
      </c>
      <c r="Q731">
        <f>SUM(Table2[[#This Row],[ BUYER G]:[BUYER S]])</f>
        <v>14</v>
      </c>
      <c r="R731">
        <v>0</v>
      </c>
      <c r="S731">
        <v>8.5</v>
      </c>
      <c r="T731">
        <f>SUM(Table2[[#This Row],[SALE G]:[SALE S]])</f>
        <v>8.5</v>
      </c>
      <c r="U731">
        <v>341</v>
      </c>
      <c r="V731">
        <v>0.65</v>
      </c>
    </row>
    <row r="732" spans="1:22" x14ac:dyDescent="0.25">
      <c r="A732">
        <v>731</v>
      </c>
      <c r="B732" t="s">
        <v>26</v>
      </c>
      <c r="C732" t="s">
        <v>678</v>
      </c>
      <c r="D732" t="s">
        <v>2</v>
      </c>
      <c r="E732" t="s">
        <v>339</v>
      </c>
      <c r="F732" s="138">
        <v>43988</v>
      </c>
      <c r="G732" t="s">
        <v>682</v>
      </c>
      <c r="H732" t="s">
        <v>686</v>
      </c>
      <c r="I732" t="s">
        <v>491</v>
      </c>
      <c r="J732" t="s">
        <v>671</v>
      </c>
      <c r="K732">
        <v>1000</v>
      </c>
      <c r="M732">
        <v>336</v>
      </c>
      <c r="P732">
        <v>27</v>
      </c>
      <c r="Q732">
        <f>SUM(Table2[[#This Row],[ BUYER G]:[BUYER S]])</f>
        <v>27</v>
      </c>
      <c r="R732">
        <v>0</v>
      </c>
      <c r="S732">
        <v>10.333333333333334</v>
      </c>
      <c r="T732">
        <f>SUM(Table2[[#This Row],[SALE G]:[SALE S]])</f>
        <v>10.333333333333334</v>
      </c>
      <c r="U732">
        <v>494</v>
      </c>
      <c r="V732">
        <v>0.8</v>
      </c>
    </row>
    <row r="733" spans="1:22" x14ac:dyDescent="0.25">
      <c r="A733">
        <v>732</v>
      </c>
      <c r="B733" t="s">
        <v>26</v>
      </c>
      <c r="C733" t="s">
        <v>678</v>
      </c>
      <c r="D733" t="s">
        <v>2</v>
      </c>
      <c r="E733" t="s">
        <v>339</v>
      </c>
      <c r="F733" s="138">
        <v>43988</v>
      </c>
      <c r="G733" t="s">
        <v>676</v>
      </c>
      <c r="H733" t="s">
        <v>679</v>
      </c>
      <c r="I733" t="s">
        <v>380</v>
      </c>
      <c r="J733" t="s">
        <v>669</v>
      </c>
      <c r="K733">
        <v>1200</v>
      </c>
      <c r="M733">
        <v>352</v>
      </c>
      <c r="O733">
        <v>55</v>
      </c>
      <c r="P733">
        <v>24</v>
      </c>
      <c r="Q733">
        <f>SUM(Table2[[#This Row],[ BUYER G]:[BUYER S]])</f>
        <v>79</v>
      </c>
      <c r="R733">
        <v>11</v>
      </c>
      <c r="S733">
        <v>34.166666666666664</v>
      </c>
      <c r="T733">
        <f>SUM(Table2[[#This Row],[SALE G]:[SALE S]])</f>
        <v>45.166666666666664</v>
      </c>
      <c r="U733">
        <v>428</v>
      </c>
      <c r="V733">
        <v>0.65</v>
      </c>
    </row>
    <row r="734" spans="1:22" x14ac:dyDescent="0.25">
      <c r="A734">
        <v>733</v>
      </c>
      <c r="B734" t="s">
        <v>26</v>
      </c>
      <c r="C734" t="s">
        <v>678</v>
      </c>
      <c r="D734" t="s">
        <v>2</v>
      </c>
      <c r="E734" t="s">
        <v>339</v>
      </c>
      <c r="F734" s="138">
        <v>43988</v>
      </c>
      <c r="G734" t="s">
        <v>684</v>
      </c>
      <c r="H734" t="s">
        <v>706</v>
      </c>
      <c r="I734" t="s">
        <v>456</v>
      </c>
      <c r="J734" t="s">
        <v>669</v>
      </c>
      <c r="K734">
        <v>1250</v>
      </c>
      <c r="M734">
        <v>320</v>
      </c>
      <c r="P734">
        <v>21</v>
      </c>
      <c r="Q734">
        <f>SUM(Table2[[#This Row],[ BUYER G]:[BUYER S]])</f>
        <v>21</v>
      </c>
      <c r="R734">
        <v>0</v>
      </c>
      <c r="S734">
        <v>14.166666666666666</v>
      </c>
      <c r="T734">
        <f>SUM(Table2[[#This Row],[SALE G]:[SALE S]])</f>
        <v>14.166666666666666</v>
      </c>
      <c r="U734">
        <v>358</v>
      </c>
      <c r="V734">
        <v>0.65</v>
      </c>
    </row>
    <row r="735" spans="1:22" x14ac:dyDescent="0.25">
      <c r="A735">
        <v>734</v>
      </c>
      <c r="B735" t="s">
        <v>26</v>
      </c>
      <c r="C735" t="s">
        <v>678</v>
      </c>
      <c r="D735" t="s">
        <v>2</v>
      </c>
      <c r="E735" t="s">
        <v>339</v>
      </c>
      <c r="F735" s="138">
        <v>43988</v>
      </c>
      <c r="G735" t="s">
        <v>684</v>
      </c>
      <c r="H735" t="s">
        <v>698</v>
      </c>
      <c r="I735" t="s">
        <v>458</v>
      </c>
      <c r="J735" t="s">
        <v>669</v>
      </c>
      <c r="K735">
        <v>1250</v>
      </c>
      <c r="M735">
        <v>352</v>
      </c>
      <c r="P735">
        <v>11</v>
      </c>
      <c r="Q735">
        <f>SUM(Table2[[#This Row],[ BUYER G]:[BUYER S]])</f>
        <v>11</v>
      </c>
      <c r="R735">
        <v>0</v>
      </c>
      <c r="S735">
        <v>9.5</v>
      </c>
      <c r="T735">
        <f>SUM(Table2[[#This Row],[SALE G]:[SALE S]])</f>
        <v>9.5</v>
      </c>
      <c r="U735">
        <v>335</v>
      </c>
      <c r="V735">
        <v>0.7</v>
      </c>
    </row>
    <row r="736" spans="1:22" x14ac:dyDescent="0.25">
      <c r="A736">
        <v>735</v>
      </c>
      <c r="B736" t="s">
        <v>26</v>
      </c>
      <c r="C736" t="s">
        <v>678</v>
      </c>
      <c r="D736" t="s">
        <v>2</v>
      </c>
      <c r="E736" t="s">
        <v>339</v>
      </c>
      <c r="F736" s="138">
        <v>43988</v>
      </c>
      <c r="G736" t="s">
        <v>685</v>
      </c>
      <c r="H736" t="s">
        <v>679</v>
      </c>
      <c r="I736" t="s">
        <v>444</v>
      </c>
      <c r="J736" t="s">
        <v>671</v>
      </c>
      <c r="K736">
        <v>1000</v>
      </c>
      <c r="M736">
        <v>352</v>
      </c>
      <c r="O736">
        <v>22</v>
      </c>
      <c r="P736">
        <v>25</v>
      </c>
      <c r="Q736">
        <f>SUM(Table2[[#This Row],[ BUYER G]:[BUYER S]])</f>
        <v>47</v>
      </c>
      <c r="R736">
        <v>8.0833333333333321</v>
      </c>
      <c r="S736">
        <v>17.25</v>
      </c>
      <c r="T736">
        <f>SUM(Table2[[#This Row],[SALE G]:[SALE S]])</f>
        <v>25.333333333333332</v>
      </c>
      <c r="U736">
        <v>540</v>
      </c>
      <c r="V736">
        <v>0.65</v>
      </c>
    </row>
    <row r="737" spans="1:22" x14ac:dyDescent="0.25">
      <c r="A737">
        <v>736</v>
      </c>
      <c r="B737" t="s">
        <v>26</v>
      </c>
      <c r="C737" t="s">
        <v>678</v>
      </c>
      <c r="D737" t="s">
        <v>2</v>
      </c>
      <c r="E737" t="s">
        <v>339</v>
      </c>
      <c r="F737" s="138">
        <v>43988</v>
      </c>
      <c r="G737" t="s">
        <v>685</v>
      </c>
      <c r="H737" t="s">
        <v>686</v>
      </c>
      <c r="I737" t="s">
        <v>234</v>
      </c>
      <c r="J737" t="s">
        <v>671</v>
      </c>
      <c r="K737">
        <v>1000</v>
      </c>
      <c r="M737">
        <v>272</v>
      </c>
      <c r="P737">
        <v>33</v>
      </c>
      <c r="Q737">
        <f>SUM(Table2[[#This Row],[ BUYER G]:[BUYER S]])</f>
        <v>33</v>
      </c>
      <c r="R737">
        <v>0</v>
      </c>
      <c r="S737">
        <v>15.833333333333334</v>
      </c>
      <c r="T737">
        <f>SUM(Table2[[#This Row],[SALE G]:[SALE S]])</f>
        <v>15.833333333333334</v>
      </c>
      <c r="U737">
        <v>328</v>
      </c>
      <c r="V737">
        <v>0.65</v>
      </c>
    </row>
    <row r="738" spans="1:22" x14ac:dyDescent="0.25">
      <c r="A738">
        <v>737</v>
      </c>
      <c r="B738" t="s">
        <v>26</v>
      </c>
      <c r="C738" t="s">
        <v>678</v>
      </c>
      <c r="D738" t="s">
        <v>2</v>
      </c>
      <c r="E738" t="s">
        <v>339</v>
      </c>
      <c r="F738" s="138">
        <v>43988</v>
      </c>
      <c r="G738" t="s">
        <v>685</v>
      </c>
      <c r="H738" t="s">
        <v>688</v>
      </c>
      <c r="I738" t="s">
        <v>414</v>
      </c>
      <c r="J738" t="s">
        <v>671</v>
      </c>
      <c r="K738">
        <v>1000</v>
      </c>
      <c r="M738">
        <v>240</v>
      </c>
      <c r="P738">
        <v>27</v>
      </c>
      <c r="Q738">
        <f>SUM(Table2[[#This Row],[ BUYER G]:[BUYER S]])</f>
        <v>27</v>
      </c>
      <c r="R738">
        <v>0</v>
      </c>
      <c r="S738">
        <v>16.708333333333336</v>
      </c>
      <c r="T738">
        <f>SUM(Table2[[#This Row],[SALE G]:[SALE S]])</f>
        <v>16.708333333333336</v>
      </c>
      <c r="U738">
        <v>248</v>
      </c>
      <c r="V738">
        <v>0.65</v>
      </c>
    </row>
    <row r="739" spans="1:22" x14ac:dyDescent="0.25">
      <c r="A739">
        <v>738</v>
      </c>
      <c r="B739" t="s">
        <v>26</v>
      </c>
      <c r="C739" t="s">
        <v>678</v>
      </c>
      <c r="D739" t="s">
        <v>2</v>
      </c>
      <c r="E739" t="s">
        <v>339</v>
      </c>
      <c r="F739" s="138">
        <v>43988</v>
      </c>
      <c r="G739" t="s">
        <v>685</v>
      </c>
      <c r="H739" t="s">
        <v>688</v>
      </c>
      <c r="I739" t="s">
        <v>412</v>
      </c>
      <c r="J739" t="s">
        <v>671</v>
      </c>
      <c r="K739">
        <v>1000</v>
      </c>
      <c r="M739">
        <v>240</v>
      </c>
      <c r="P739">
        <v>23</v>
      </c>
      <c r="Q739">
        <f>SUM(Table2[[#This Row],[ BUYER G]:[BUYER S]])</f>
        <v>23</v>
      </c>
      <c r="R739">
        <v>0</v>
      </c>
      <c r="S739">
        <v>13.375</v>
      </c>
      <c r="T739">
        <f>SUM(Table2[[#This Row],[SALE G]:[SALE S]])</f>
        <v>13.375</v>
      </c>
      <c r="U739">
        <v>248</v>
      </c>
      <c r="V739">
        <v>0.65</v>
      </c>
    </row>
    <row r="740" spans="1:22" x14ac:dyDescent="0.25">
      <c r="A740">
        <v>739</v>
      </c>
      <c r="B740" t="s">
        <v>26</v>
      </c>
      <c r="C740" t="s">
        <v>678</v>
      </c>
      <c r="D740" t="s">
        <v>2</v>
      </c>
      <c r="E740" t="s">
        <v>339</v>
      </c>
      <c r="F740" s="138">
        <v>43988</v>
      </c>
      <c r="G740" t="s">
        <v>685</v>
      </c>
      <c r="H740" t="s">
        <v>688</v>
      </c>
      <c r="I740" t="s">
        <v>418</v>
      </c>
      <c r="J740" t="s">
        <v>671</v>
      </c>
      <c r="K740">
        <v>1000</v>
      </c>
      <c r="M740">
        <v>256</v>
      </c>
      <c r="P740">
        <v>23</v>
      </c>
      <c r="Q740">
        <f>SUM(Table2[[#This Row],[ BUYER G]:[BUYER S]])</f>
        <v>23</v>
      </c>
      <c r="R740">
        <v>0</v>
      </c>
      <c r="S740">
        <v>15.75</v>
      </c>
      <c r="T740">
        <f>SUM(Table2[[#This Row],[SALE G]:[SALE S]])</f>
        <v>15.75</v>
      </c>
      <c r="U740">
        <v>256</v>
      </c>
      <c r="V740">
        <v>0.65</v>
      </c>
    </row>
    <row r="741" spans="1:22" x14ac:dyDescent="0.25">
      <c r="A741">
        <v>740</v>
      </c>
      <c r="B741" t="s">
        <v>26</v>
      </c>
      <c r="C741" t="s">
        <v>680</v>
      </c>
      <c r="D741" t="s">
        <v>2</v>
      </c>
      <c r="E741" t="s">
        <v>339</v>
      </c>
      <c r="F741" s="138">
        <v>43988</v>
      </c>
      <c r="G741" t="s">
        <v>666</v>
      </c>
      <c r="H741" t="s">
        <v>681</v>
      </c>
      <c r="I741" t="s">
        <v>236</v>
      </c>
      <c r="J741" t="s">
        <v>669</v>
      </c>
      <c r="K741">
        <v>2700</v>
      </c>
      <c r="M741">
        <v>720</v>
      </c>
      <c r="O741">
        <v>40</v>
      </c>
      <c r="P741">
        <v>125</v>
      </c>
      <c r="Q741">
        <f>SUM(Table2[[#This Row],[ BUYER G]:[BUYER S]])</f>
        <v>165</v>
      </c>
      <c r="R741">
        <v>41.553571428571431</v>
      </c>
      <c r="S741">
        <v>116.71428571428571</v>
      </c>
      <c r="T741">
        <f>SUM(Table2[[#This Row],[SALE G]:[SALE S]])</f>
        <v>158.26785714285714</v>
      </c>
      <c r="U741">
        <v>829</v>
      </c>
      <c r="V741">
        <v>0.7</v>
      </c>
    </row>
    <row r="742" spans="1:22" x14ac:dyDescent="0.25">
      <c r="A742">
        <v>741</v>
      </c>
      <c r="B742" t="s">
        <v>26</v>
      </c>
      <c r="C742" t="s">
        <v>680</v>
      </c>
      <c r="D742" t="s">
        <v>2</v>
      </c>
      <c r="E742" t="s">
        <v>339</v>
      </c>
      <c r="F742" s="138">
        <v>43988</v>
      </c>
      <c r="G742" t="s">
        <v>666</v>
      </c>
      <c r="H742" t="s">
        <v>681</v>
      </c>
      <c r="I742" t="s">
        <v>428</v>
      </c>
      <c r="J742" t="s">
        <v>669</v>
      </c>
      <c r="K742">
        <v>2700</v>
      </c>
      <c r="M742">
        <v>778</v>
      </c>
      <c r="O742">
        <v>124</v>
      </c>
      <c r="P742">
        <v>45</v>
      </c>
      <c r="Q742">
        <f>SUM(Table2[[#This Row],[ BUYER G]:[BUYER S]])</f>
        <v>169</v>
      </c>
      <c r="R742">
        <v>32.5</v>
      </c>
      <c r="S742">
        <v>105.375</v>
      </c>
      <c r="T742">
        <f>SUM(Table2[[#This Row],[SALE G]:[SALE S]])</f>
        <v>137.875</v>
      </c>
      <c r="U742">
        <v>842</v>
      </c>
      <c r="V742">
        <v>0.7</v>
      </c>
    </row>
    <row r="743" spans="1:22" x14ac:dyDescent="0.25">
      <c r="A743">
        <v>742</v>
      </c>
      <c r="B743" t="s">
        <v>26</v>
      </c>
      <c r="C743" t="s">
        <v>680</v>
      </c>
      <c r="D743" t="s">
        <v>2</v>
      </c>
      <c r="E743" t="s">
        <v>339</v>
      </c>
      <c r="F743" s="138">
        <v>43988</v>
      </c>
      <c r="G743" t="s">
        <v>670</v>
      </c>
      <c r="H743" t="s">
        <v>681</v>
      </c>
      <c r="I743" t="s">
        <v>375</v>
      </c>
      <c r="J743" t="s">
        <v>671</v>
      </c>
      <c r="K743">
        <v>1200</v>
      </c>
      <c r="M743">
        <v>720</v>
      </c>
      <c r="O743">
        <v>47</v>
      </c>
      <c r="P743">
        <v>146</v>
      </c>
      <c r="Q743">
        <f>SUM(Table2[[#This Row],[ BUYER G]:[BUYER S]])</f>
        <v>193</v>
      </c>
      <c r="R743">
        <v>38.464285714285715</v>
      </c>
      <c r="S743">
        <v>103.78571428571429</v>
      </c>
      <c r="T743">
        <f>SUM(Table2[[#This Row],[SALE G]:[SALE S]])</f>
        <v>142.25</v>
      </c>
      <c r="U743">
        <v>971</v>
      </c>
      <c r="V743">
        <v>0.7</v>
      </c>
    </row>
    <row r="744" spans="1:22" x14ac:dyDescent="0.25">
      <c r="A744">
        <v>743</v>
      </c>
      <c r="B744" t="s">
        <v>26</v>
      </c>
      <c r="C744" t="s">
        <v>680</v>
      </c>
      <c r="D744" t="s">
        <v>2</v>
      </c>
      <c r="E744" t="s">
        <v>339</v>
      </c>
      <c r="F744" s="138">
        <v>43988</v>
      </c>
      <c r="G744" t="s">
        <v>670</v>
      </c>
      <c r="H744" t="s">
        <v>681</v>
      </c>
      <c r="I744" t="s">
        <v>376</v>
      </c>
      <c r="J744" t="s">
        <v>671</v>
      </c>
      <c r="K744">
        <v>1200</v>
      </c>
      <c r="M744">
        <v>540</v>
      </c>
      <c r="O744">
        <v>23</v>
      </c>
      <c r="P744">
        <v>59</v>
      </c>
      <c r="Q744">
        <f>SUM(Table2[[#This Row],[ BUYER G]:[BUYER S]])</f>
        <v>82</v>
      </c>
      <c r="R744">
        <v>22</v>
      </c>
      <c r="S744">
        <v>54.142857142857146</v>
      </c>
      <c r="T744">
        <f>SUM(Table2[[#This Row],[SALE G]:[SALE S]])</f>
        <v>76.142857142857139</v>
      </c>
      <c r="U744">
        <v>585</v>
      </c>
      <c r="V744">
        <v>0.7</v>
      </c>
    </row>
    <row r="745" spans="1:22" x14ac:dyDescent="0.25">
      <c r="A745">
        <v>744</v>
      </c>
      <c r="B745" t="s">
        <v>26</v>
      </c>
      <c r="C745" t="s">
        <v>680</v>
      </c>
      <c r="D745" t="s">
        <v>2</v>
      </c>
      <c r="E745" t="s">
        <v>339</v>
      </c>
      <c r="F745" s="138">
        <v>43988</v>
      </c>
      <c r="G745" t="s">
        <v>670</v>
      </c>
      <c r="H745" t="s">
        <v>681</v>
      </c>
      <c r="I745" t="s">
        <v>369</v>
      </c>
      <c r="J745" t="s">
        <v>671</v>
      </c>
      <c r="K745">
        <v>1200</v>
      </c>
      <c r="M745">
        <v>384</v>
      </c>
      <c r="O745">
        <v>22</v>
      </c>
      <c r="P745">
        <v>63</v>
      </c>
      <c r="Q745">
        <f>SUM(Table2[[#This Row],[ BUYER G]:[BUYER S]])</f>
        <v>85</v>
      </c>
      <c r="R745">
        <v>17.285714285714285</v>
      </c>
      <c r="S745">
        <v>48.625</v>
      </c>
      <c r="T745">
        <f>SUM(Table2[[#This Row],[SALE G]:[SALE S]])</f>
        <v>65.910714285714278</v>
      </c>
      <c r="U745">
        <v>427</v>
      </c>
      <c r="V745">
        <v>0.6</v>
      </c>
    </row>
    <row r="746" spans="1:22" x14ac:dyDescent="0.25">
      <c r="A746">
        <v>745</v>
      </c>
      <c r="B746" t="s">
        <v>26</v>
      </c>
      <c r="C746" t="s">
        <v>680</v>
      </c>
      <c r="D746" t="s">
        <v>2</v>
      </c>
      <c r="E746" t="s">
        <v>339</v>
      </c>
      <c r="F746" s="138">
        <v>43988</v>
      </c>
      <c r="G746" t="s">
        <v>670</v>
      </c>
      <c r="H746" t="s">
        <v>681</v>
      </c>
      <c r="I746" t="s">
        <v>373</v>
      </c>
      <c r="J746" t="s">
        <v>671</v>
      </c>
      <c r="K746">
        <v>1200</v>
      </c>
      <c r="M746">
        <v>260</v>
      </c>
      <c r="O746">
        <v>27</v>
      </c>
      <c r="P746">
        <v>37</v>
      </c>
      <c r="Q746">
        <f>SUM(Table2[[#This Row],[ BUYER G]:[BUYER S]])</f>
        <v>64</v>
      </c>
      <c r="R746">
        <v>17.392857142857142</v>
      </c>
      <c r="S746">
        <v>24.75</v>
      </c>
      <c r="T746">
        <f>SUM(Table2[[#This Row],[SALE G]:[SALE S]])</f>
        <v>42.142857142857139</v>
      </c>
      <c r="U746">
        <v>312</v>
      </c>
      <c r="V746">
        <v>0.6</v>
      </c>
    </row>
    <row r="747" spans="1:22" x14ac:dyDescent="0.25">
      <c r="A747">
        <v>746</v>
      </c>
      <c r="B747" t="s">
        <v>26</v>
      </c>
      <c r="C747" t="s">
        <v>680</v>
      </c>
      <c r="D747" t="s">
        <v>2</v>
      </c>
      <c r="E747" t="s">
        <v>339</v>
      </c>
      <c r="F747" s="138">
        <v>43988</v>
      </c>
      <c r="G747" t="s">
        <v>670</v>
      </c>
      <c r="H747" t="s">
        <v>681</v>
      </c>
      <c r="I747" t="s">
        <v>374</v>
      </c>
      <c r="J747" t="s">
        <v>671</v>
      </c>
      <c r="K747">
        <v>1200</v>
      </c>
      <c r="M747">
        <v>544</v>
      </c>
      <c r="O747">
        <v>61</v>
      </c>
      <c r="P747">
        <v>27</v>
      </c>
      <c r="Q747">
        <f>SUM(Table2[[#This Row],[ BUYER G]:[BUYER S]])</f>
        <v>88</v>
      </c>
      <c r="R747">
        <v>54.071428571428569</v>
      </c>
      <c r="S747">
        <v>11.535714285714286</v>
      </c>
      <c r="T747">
        <f>SUM(Table2[[#This Row],[SALE G]:[SALE S]])</f>
        <v>65.607142857142861</v>
      </c>
      <c r="U747">
        <v>544</v>
      </c>
      <c r="V747">
        <v>0.65</v>
      </c>
    </row>
    <row r="748" spans="1:22" x14ac:dyDescent="0.25">
      <c r="A748">
        <v>747</v>
      </c>
      <c r="B748" t="s">
        <v>26</v>
      </c>
      <c r="C748" t="s">
        <v>680</v>
      </c>
      <c r="D748" t="s">
        <v>2</v>
      </c>
      <c r="E748" t="s">
        <v>339</v>
      </c>
      <c r="F748" s="138">
        <v>43988</v>
      </c>
      <c r="G748" t="s">
        <v>670</v>
      </c>
      <c r="H748" t="s">
        <v>681</v>
      </c>
      <c r="I748" t="s">
        <v>384</v>
      </c>
      <c r="J748" t="s">
        <v>671</v>
      </c>
      <c r="K748">
        <v>1200</v>
      </c>
      <c r="M748">
        <v>240</v>
      </c>
      <c r="O748">
        <v>7</v>
      </c>
      <c r="P748">
        <v>27</v>
      </c>
      <c r="Q748">
        <f>SUM(Table2[[#This Row],[ BUYER G]:[BUYER S]])</f>
        <v>34</v>
      </c>
      <c r="R748">
        <v>4.8571428571428568</v>
      </c>
      <c r="S748">
        <v>27</v>
      </c>
      <c r="T748">
        <f>SUM(Table2[[#This Row],[SALE G]:[SALE S]])</f>
        <v>31.857142857142858</v>
      </c>
      <c r="U748">
        <v>281</v>
      </c>
      <c r="V748">
        <v>0.6</v>
      </c>
    </row>
    <row r="749" spans="1:22" x14ac:dyDescent="0.25">
      <c r="A749">
        <v>748</v>
      </c>
      <c r="B749" t="s">
        <v>26</v>
      </c>
      <c r="C749" t="s">
        <v>680</v>
      </c>
      <c r="D749" t="s">
        <v>2</v>
      </c>
      <c r="E749" t="s">
        <v>339</v>
      </c>
      <c r="F749" s="138">
        <v>43988</v>
      </c>
      <c r="G749" t="s">
        <v>670</v>
      </c>
      <c r="H749" t="s">
        <v>681</v>
      </c>
      <c r="I749" t="s">
        <v>386</v>
      </c>
      <c r="J749" t="s">
        <v>671</v>
      </c>
      <c r="K749">
        <v>1200</v>
      </c>
      <c r="M749">
        <v>281</v>
      </c>
      <c r="O749">
        <v>3</v>
      </c>
      <c r="P749">
        <v>31</v>
      </c>
      <c r="Q749">
        <f>SUM(Table2[[#This Row],[ BUYER G]:[BUYER S]])</f>
        <v>34</v>
      </c>
      <c r="R749">
        <v>1.7857142857142858</v>
      </c>
      <c r="S749">
        <v>28</v>
      </c>
      <c r="T749">
        <f>SUM(Table2[[#This Row],[SALE G]:[SALE S]])</f>
        <v>29.785714285714285</v>
      </c>
      <c r="U749">
        <v>340</v>
      </c>
      <c r="V749">
        <v>0.6</v>
      </c>
    </row>
    <row r="750" spans="1:22" x14ac:dyDescent="0.25">
      <c r="A750">
        <v>749</v>
      </c>
      <c r="B750" t="s">
        <v>26</v>
      </c>
      <c r="C750" t="s">
        <v>680</v>
      </c>
      <c r="D750" t="s">
        <v>2</v>
      </c>
      <c r="E750" t="s">
        <v>339</v>
      </c>
      <c r="F750" s="138">
        <v>43988</v>
      </c>
      <c r="G750" t="s">
        <v>682</v>
      </c>
      <c r="H750" t="s">
        <v>681</v>
      </c>
      <c r="I750" t="s">
        <v>397</v>
      </c>
      <c r="J750" t="s">
        <v>671</v>
      </c>
      <c r="K750">
        <v>1200</v>
      </c>
      <c r="M750">
        <v>162</v>
      </c>
      <c r="P750">
        <v>26</v>
      </c>
      <c r="Q750">
        <f>SUM(Table2[[#This Row],[ BUYER G]:[BUYER S]])</f>
        <v>26</v>
      </c>
      <c r="R750">
        <v>0</v>
      </c>
      <c r="S750">
        <v>22.571428571428573</v>
      </c>
      <c r="T750">
        <f>SUM(Table2[[#This Row],[SALE G]:[SALE S]])</f>
        <v>22.571428571428573</v>
      </c>
      <c r="U750">
        <v>263</v>
      </c>
      <c r="V750">
        <v>0.65</v>
      </c>
    </row>
    <row r="751" spans="1:22" x14ac:dyDescent="0.25">
      <c r="A751">
        <v>750</v>
      </c>
      <c r="B751" t="s">
        <v>26</v>
      </c>
      <c r="C751" t="s">
        <v>680</v>
      </c>
      <c r="D751" t="s">
        <v>2</v>
      </c>
      <c r="E751" t="s">
        <v>339</v>
      </c>
      <c r="F751" s="138">
        <v>43988</v>
      </c>
      <c r="G751" t="s">
        <v>682</v>
      </c>
      <c r="H751" t="s">
        <v>681</v>
      </c>
      <c r="I751" t="s">
        <v>493</v>
      </c>
      <c r="J751" t="s">
        <v>671</v>
      </c>
      <c r="K751">
        <v>1000</v>
      </c>
      <c r="M751">
        <v>240</v>
      </c>
      <c r="O751">
        <v>3</v>
      </c>
      <c r="P751">
        <v>35</v>
      </c>
      <c r="Q751">
        <f>SUM(Table2[[#This Row],[ BUYER G]:[BUYER S]])</f>
        <v>38</v>
      </c>
      <c r="R751">
        <v>1.2857142857142858</v>
      </c>
      <c r="S751">
        <v>27.071428571428573</v>
      </c>
      <c r="T751">
        <f>SUM(Table2[[#This Row],[SALE G]:[SALE S]])</f>
        <v>28.357142857142858</v>
      </c>
      <c r="U751">
        <v>272</v>
      </c>
      <c r="V751">
        <v>0.6</v>
      </c>
    </row>
    <row r="752" spans="1:22" x14ac:dyDescent="0.25">
      <c r="A752">
        <v>751</v>
      </c>
      <c r="B752" t="s">
        <v>26</v>
      </c>
      <c r="C752" t="s">
        <v>680</v>
      </c>
      <c r="D752" t="s">
        <v>2</v>
      </c>
      <c r="E752" t="s">
        <v>339</v>
      </c>
      <c r="F752" s="138">
        <v>43988</v>
      </c>
      <c r="G752" t="s">
        <v>676</v>
      </c>
      <c r="H752" t="s">
        <v>681</v>
      </c>
      <c r="I752" t="s">
        <v>379</v>
      </c>
      <c r="J752" t="s">
        <v>669</v>
      </c>
      <c r="K752">
        <v>1200</v>
      </c>
      <c r="M752">
        <v>388</v>
      </c>
      <c r="O752">
        <v>2</v>
      </c>
      <c r="P752">
        <v>41</v>
      </c>
      <c r="Q752">
        <f>SUM(Table2[[#This Row],[ BUYER G]:[BUYER S]])</f>
        <v>43</v>
      </c>
      <c r="R752">
        <v>1</v>
      </c>
      <c r="S752">
        <v>42</v>
      </c>
      <c r="T752">
        <f>SUM(Table2[[#This Row],[SALE G]:[SALE S]])</f>
        <v>43</v>
      </c>
      <c r="U752">
        <v>360</v>
      </c>
      <c r="V752">
        <v>0.6</v>
      </c>
    </row>
    <row r="753" spans="1:22" x14ac:dyDescent="0.25">
      <c r="A753">
        <v>752</v>
      </c>
      <c r="B753" t="s">
        <v>26</v>
      </c>
      <c r="C753" t="s">
        <v>680</v>
      </c>
      <c r="D753" t="s">
        <v>2</v>
      </c>
      <c r="E753" t="s">
        <v>339</v>
      </c>
      <c r="F753" s="138">
        <v>43988</v>
      </c>
      <c r="G753" t="s">
        <v>676</v>
      </c>
      <c r="H753" t="s">
        <v>681</v>
      </c>
      <c r="I753" t="s">
        <v>378</v>
      </c>
      <c r="J753" t="s">
        <v>669</v>
      </c>
      <c r="K753">
        <v>1200</v>
      </c>
      <c r="M753">
        <v>352</v>
      </c>
      <c r="O753">
        <v>6</v>
      </c>
      <c r="P753">
        <v>44</v>
      </c>
      <c r="Q753">
        <f>SUM(Table2[[#This Row],[ BUYER G]:[BUYER S]])</f>
        <v>50</v>
      </c>
      <c r="R753">
        <v>6.8571428571428568</v>
      </c>
      <c r="S753">
        <v>37.821428571428569</v>
      </c>
      <c r="T753">
        <f>SUM(Table2[[#This Row],[SALE G]:[SALE S]])</f>
        <v>44.678571428571423</v>
      </c>
      <c r="U753">
        <v>386</v>
      </c>
      <c r="V753">
        <v>0.6</v>
      </c>
    </row>
    <row r="754" spans="1:22" x14ac:dyDescent="0.25">
      <c r="A754">
        <v>753</v>
      </c>
      <c r="B754" t="s">
        <v>26</v>
      </c>
      <c r="C754" t="s">
        <v>680</v>
      </c>
      <c r="D754" t="s">
        <v>2</v>
      </c>
      <c r="E754" t="s">
        <v>339</v>
      </c>
      <c r="F754" s="138">
        <v>43988</v>
      </c>
      <c r="G754" t="s">
        <v>676</v>
      </c>
      <c r="H754" t="s">
        <v>681</v>
      </c>
      <c r="I754" t="s">
        <v>377</v>
      </c>
      <c r="J754" t="s">
        <v>669</v>
      </c>
      <c r="K754">
        <v>1200</v>
      </c>
      <c r="M754">
        <v>388</v>
      </c>
      <c r="O754">
        <v>15</v>
      </c>
      <c r="P754">
        <v>54</v>
      </c>
      <c r="Q754">
        <f>SUM(Table2[[#This Row],[ BUYER G]:[BUYER S]])</f>
        <v>69</v>
      </c>
      <c r="R754">
        <v>12.428571428571429</v>
      </c>
      <c r="S754">
        <v>40.142857142857139</v>
      </c>
      <c r="T754">
        <f>SUM(Table2[[#This Row],[SALE G]:[SALE S]])</f>
        <v>52.571428571428569</v>
      </c>
      <c r="U754">
        <v>477</v>
      </c>
      <c r="V754">
        <v>0.6</v>
      </c>
    </row>
    <row r="755" spans="1:22" x14ac:dyDescent="0.25">
      <c r="A755">
        <v>754</v>
      </c>
      <c r="B755" t="s">
        <v>26</v>
      </c>
      <c r="C755" t="s">
        <v>680</v>
      </c>
      <c r="D755" t="s">
        <v>2</v>
      </c>
      <c r="E755" t="s">
        <v>339</v>
      </c>
      <c r="F755" s="138">
        <v>43988</v>
      </c>
      <c r="G755" t="s">
        <v>685</v>
      </c>
      <c r="H755" t="s">
        <v>681</v>
      </c>
      <c r="I755" t="s">
        <v>258</v>
      </c>
      <c r="J755" t="s">
        <v>671</v>
      </c>
      <c r="K755">
        <v>1000</v>
      </c>
      <c r="M755">
        <v>228</v>
      </c>
      <c r="P755">
        <v>37</v>
      </c>
      <c r="Q755">
        <f>SUM(Table2[[#This Row],[ BUYER G]:[BUYER S]])</f>
        <v>37</v>
      </c>
      <c r="R755">
        <v>0</v>
      </c>
      <c r="S755">
        <v>29</v>
      </c>
      <c r="T755">
        <f>SUM(Table2[[#This Row],[SALE G]:[SALE S]])</f>
        <v>29</v>
      </c>
      <c r="U755">
        <v>238</v>
      </c>
      <c r="V755">
        <v>0.6</v>
      </c>
    </row>
    <row r="756" spans="1:22" x14ac:dyDescent="0.25">
      <c r="A756">
        <v>755</v>
      </c>
      <c r="B756" t="s">
        <v>26</v>
      </c>
      <c r="C756" t="s">
        <v>680</v>
      </c>
      <c r="D756" t="s">
        <v>2</v>
      </c>
      <c r="E756" t="s">
        <v>339</v>
      </c>
      <c r="F756" s="138">
        <v>43988</v>
      </c>
      <c r="G756" t="s">
        <v>685</v>
      </c>
      <c r="H756" t="s">
        <v>681</v>
      </c>
      <c r="I756" t="s">
        <v>261</v>
      </c>
      <c r="J756" t="s">
        <v>671</v>
      </c>
      <c r="K756">
        <v>1000</v>
      </c>
      <c r="M756">
        <v>261</v>
      </c>
      <c r="P756">
        <v>56</v>
      </c>
      <c r="Q756">
        <f>SUM(Table2[[#This Row],[ BUYER G]:[BUYER S]])</f>
        <v>56</v>
      </c>
      <c r="R756">
        <v>0</v>
      </c>
      <c r="S756">
        <v>43.928571428571431</v>
      </c>
      <c r="T756">
        <f>SUM(Table2[[#This Row],[SALE G]:[SALE S]])</f>
        <v>43.928571428571431</v>
      </c>
      <c r="U756">
        <v>331</v>
      </c>
      <c r="V756">
        <v>0.6</v>
      </c>
    </row>
    <row r="757" spans="1:22" x14ac:dyDescent="0.25">
      <c r="A757">
        <v>756</v>
      </c>
      <c r="B757" t="s">
        <v>26</v>
      </c>
      <c r="C757" t="s">
        <v>680</v>
      </c>
      <c r="D757" t="s">
        <v>2</v>
      </c>
      <c r="E757" t="s">
        <v>339</v>
      </c>
      <c r="F757" s="138">
        <v>43988</v>
      </c>
      <c r="G757" t="s">
        <v>685</v>
      </c>
      <c r="H757" t="s">
        <v>681</v>
      </c>
      <c r="I757" t="s">
        <v>264</v>
      </c>
      <c r="J757" t="s">
        <v>671</v>
      </c>
      <c r="K757">
        <v>1000</v>
      </c>
      <c r="M757">
        <v>260</v>
      </c>
      <c r="O757">
        <v>2</v>
      </c>
      <c r="P757">
        <v>38</v>
      </c>
      <c r="Q757">
        <f>SUM(Table2[[#This Row],[ BUYER G]:[BUYER S]])</f>
        <v>40</v>
      </c>
      <c r="R757">
        <v>1.7142857142857142</v>
      </c>
      <c r="S757">
        <v>38.571428571428569</v>
      </c>
      <c r="T757">
        <f>SUM(Table2[[#This Row],[SALE G]:[SALE S]])</f>
        <v>40.285714285714285</v>
      </c>
      <c r="U757">
        <v>261</v>
      </c>
      <c r="V757">
        <v>0.6</v>
      </c>
    </row>
    <row r="758" spans="1:22" x14ac:dyDescent="0.25">
      <c r="A758">
        <v>757</v>
      </c>
      <c r="B758" t="s">
        <v>26</v>
      </c>
      <c r="C758" t="s">
        <v>680</v>
      </c>
      <c r="D758" t="s">
        <v>2</v>
      </c>
      <c r="E758" t="s">
        <v>339</v>
      </c>
      <c r="F758" s="138">
        <v>43988</v>
      </c>
      <c r="G758" t="s">
        <v>685</v>
      </c>
      <c r="H758" t="s">
        <v>681</v>
      </c>
      <c r="I758" t="s">
        <v>445</v>
      </c>
      <c r="J758" t="s">
        <v>671</v>
      </c>
      <c r="K758">
        <v>1000</v>
      </c>
      <c r="M758">
        <v>292</v>
      </c>
      <c r="P758">
        <v>43</v>
      </c>
      <c r="Q758">
        <f>SUM(Table2[[#This Row],[ BUYER G]:[BUYER S]])</f>
        <v>43</v>
      </c>
      <c r="R758">
        <v>0</v>
      </c>
      <c r="S758">
        <v>38.428571428571431</v>
      </c>
      <c r="T758">
        <f>SUM(Table2[[#This Row],[SALE G]:[SALE S]])</f>
        <v>38.428571428571431</v>
      </c>
      <c r="U758">
        <v>311</v>
      </c>
      <c r="V758">
        <v>0.6</v>
      </c>
    </row>
    <row r="759" spans="1:22" x14ac:dyDescent="0.25">
      <c r="A759">
        <v>758</v>
      </c>
      <c r="B759" t="s">
        <v>26</v>
      </c>
      <c r="C759" t="s">
        <v>680</v>
      </c>
      <c r="D759" t="s">
        <v>2</v>
      </c>
      <c r="E759" t="s">
        <v>339</v>
      </c>
      <c r="F759" s="138">
        <v>43988</v>
      </c>
      <c r="G759" t="s">
        <v>685</v>
      </c>
      <c r="H759" t="s">
        <v>681</v>
      </c>
      <c r="I759" t="s">
        <v>259</v>
      </c>
      <c r="J759" t="s">
        <v>671</v>
      </c>
      <c r="K759">
        <v>1000</v>
      </c>
      <c r="M759">
        <v>260</v>
      </c>
      <c r="O759">
        <v>2</v>
      </c>
      <c r="P759">
        <v>33</v>
      </c>
      <c r="Q759">
        <f>SUM(Table2[[#This Row],[ BUYER G]:[BUYER S]])</f>
        <v>35</v>
      </c>
      <c r="R759">
        <v>1.1428571428571428</v>
      </c>
      <c r="S759">
        <v>23.357142857142858</v>
      </c>
      <c r="T759">
        <f>SUM(Table2[[#This Row],[SALE G]:[SALE S]])</f>
        <v>24.5</v>
      </c>
      <c r="U759">
        <v>270</v>
      </c>
      <c r="V759">
        <v>0.6</v>
      </c>
    </row>
    <row r="760" spans="1:22" x14ac:dyDescent="0.25">
      <c r="A760">
        <v>759</v>
      </c>
      <c r="B760" t="s">
        <v>26</v>
      </c>
      <c r="C760" t="s">
        <v>680</v>
      </c>
      <c r="D760" t="s">
        <v>2</v>
      </c>
      <c r="E760" t="s">
        <v>339</v>
      </c>
      <c r="F760" s="138">
        <v>43988</v>
      </c>
      <c r="G760" t="s">
        <v>685</v>
      </c>
      <c r="H760" t="s">
        <v>681</v>
      </c>
      <c r="I760" t="s">
        <v>260</v>
      </c>
      <c r="J760" t="s">
        <v>671</v>
      </c>
      <c r="K760">
        <v>1000</v>
      </c>
      <c r="M760">
        <v>210</v>
      </c>
      <c r="O760">
        <v>30</v>
      </c>
      <c r="P760">
        <v>3</v>
      </c>
      <c r="Q760">
        <f>SUM(Table2[[#This Row],[ BUYER G]:[BUYER S]])</f>
        <v>33</v>
      </c>
      <c r="R760">
        <v>2.1428571428571428</v>
      </c>
      <c r="S760">
        <v>25.071428571428573</v>
      </c>
      <c r="T760">
        <f>SUM(Table2[[#This Row],[SALE G]:[SALE S]])</f>
        <v>27.214285714285715</v>
      </c>
      <c r="U760">
        <v>215</v>
      </c>
      <c r="V760">
        <v>0.6</v>
      </c>
    </row>
    <row r="761" spans="1:22" x14ac:dyDescent="0.25">
      <c r="A761">
        <v>760</v>
      </c>
      <c r="B761" t="s">
        <v>26</v>
      </c>
      <c r="C761" t="s">
        <v>680</v>
      </c>
      <c r="D761" t="s">
        <v>2</v>
      </c>
      <c r="E761" t="s">
        <v>339</v>
      </c>
      <c r="F761" s="138">
        <v>43988</v>
      </c>
      <c r="G761" t="s">
        <v>685</v>
      </c>
      <c r="H761" t="s">
        <v>681</v>
      </c>
      <c r="I761" t="s">
        <v>446</v>
      </c>
      <c r="J761" t="s">
        <v>671</v>
      </c>
      <c r="K761">
        <v>1000</v>
      </c>
      <c r="M761">
        <v>228</v>
      </c>
      <c r="O761">
        <v>1</v>
      </c>
      <c r="P761">
        <v>37</v>
      </c>
      <c r="Q761">
        <f>SUM(Table2[[#This Row],[ BUYER G]:[BUYER S]])</f>
        <v>38</v>
      </c>
      <c r="R761">
        <v>0.7142857142857143</v>
      </c>
      <c r="S761">
        <v>31</v>
      </c>
      <c r="T761">
        <f>SUM(Table2[[#This Row],[SALE G]:[SALE S]])</f>
        <v>31.714285714285715</v>
      </c>
      <c r="U761">
        <v>240</v>
      </c>
      <c r="V761">
        <v>0.6</v>
      </c>
    </row>
    <row r="762" spans="1:22" x14ac:dyDescent="0.25">
      <c r="A762">
        <v>761</v>
      </c>
      <c r="B762" t="s">
        <v>26</v>
      </c>
      <c r="C762" t="s">
        <v>680</v>
      </c>
      <c r="D762" t="s">
        <v>2</v>
      </c>
      <c r="E762" t="s">
        <v>339</v>
      </c>
      <c r="F762" s="138">
        <v>43988</v>
      </c>
      <c r="G762" t="s">
        <v>685</v>
      </c>
      <c r="H762" t="s">
        <v>681</v>
      </c>
      <c r="I762" t="s">
        <v>413</v>
      </c>
      <c r="J762" t="s">
        <v>671</v>
      </c>
      <c r="K762">
        <v>1000</v>
      </c>
      <c r="M762">
        <v>392</v>
      </c>
      <c r="O762">
        <v>1</v>
      </c>
      <c r="P762">
        <v>69</v>
      </c>
      <c r="Q762">
        <f>SUM(Table2[[#This Row],[ BUYER G]:[BUYER S]])</f>
        <v>70</v>
      </c>
      <c r="R762">
        <v>0.5714285714285714</v>
      </c>
      <c r="S762">
        <v>56</v>
      </c>
      <c r="T762">
        <f>SUM(Table2[[#This Row],[SALE G]:[SALE S]])</f>
        <v>56.571428571428569</v>
      </c>
      <c r="U762">
        <v>431</v>
      </c>
      <c r="V762">
        <v>0.6</v>
      </c>
    </row>
    <row r="763" spans="1:22" x14ac:dyDescent="0.25">
      <c r="A763">
        <v>762</v>
      </c>
      <c r="B763" t="s">
        <v>26</v>
      </c>
      <c r="C763" t="s">
        <v>680</v>
      </c>
      <c r="D763" t="s">
        <v>2</v>
      </c>
      <c r="E763" t="s">
        <v>339</v>
      </c>
      <c r="F763" s="138">
        <v>43988</v>
      </c>
      <c r="G763" t="s">
        <v>685</v>
      </c>
      <c r="H763" t="s">
        <v>681</v>
      </c>
      <c r="I763" t="s">
        <v>404</v>
      </c>
      <c r="J763" t="s">
        <v>671</v>
      </c>
      <c r="K763">
        <v>1000</v>
      </c>
      <c r="M763">
        <v>320</v>
      </c>
      <c r="O763">
        <v>5</v>
      </c>
      <c r="P763">
        <v>68</v>
      </c>
      <c r="Q763">
        <f>SUM(Table2[[#This Row],[ BUYER G]:[BUYER S]])</f>
        <v>73</v>
      </c>
      <c r="R763">
        <v>2.5714285714285716</v>
      </c>
      <c r="S763">
        <v>47.357142857142854</v>
      </c>
      <c r="T763">
        <f>SUM(Table2[[#This Row],[SALE G]:[SALE S]])</f>
        <v>49.928571428571423</v>
      </c>
      <c r="U763">
        <v>436</v>
      </c>
      <c r="V763">
        <v>0.65</v>
      </c>
    </row>
    <row r="764" spans="1:22" x14ac:dyDescent="0.25">
      <c r="A764">
        <v>763</v>
      </c>
      <c r="B764" t="s">
        <v>26</v>
      </c>
      <c r="C764" t="s">
        <v>680</v>
      </c>
      <c r="D764" t="s">
        <v>2</v>
      </c>
      <c r="E764" t="s">
        <v>339</v>
      </c>
      <c r="F764" s="138">
        <v>43988</v>
      </c>
      <c r="G764" t="s">
        <v>685</v>
      </c>
      <c r="H764" t="s">
        <v>681</v>
      </c>
      <c r="I764" t="s">
        <v>252</v>
      </c>
      <c r="J764" t="s">
        <v>671</v>
      </c>
      <c r="K764">
        <v>1000</v>
      </c>
      <c r="M764">
        <v>365</v>
      </c>
      <c r="O764">
        <v>5</v>
      </c>
      <c r="P764">
        <v>56</v>
      </c>
      <c r="Q764">
        <f>SUM(Table2[[#This Row],[ BUYER G]:[BUYER S]])</f>
        <v>61</v>
      </c>
      <c r="R764">
        <v>2.2857142857142856</v>
      </c>
      <c r="S764">
        <v>43.339285714285715</v>
      </c>
      <c r="T764">
        <f>SUM(Table2[[#This Row],[SALE G]:[SALE S]])</f>
        <v>45.625</v>
      </c>
      <c r="U764">
        <v>578</v>
      </c>
      <c r="V764">
        <v>0.65</v>
      </c>
    </row>
    <row r="765" spans="1:22" x14ac:dyDescent="0.25">
      <c r="A765">
        <v>764</v>
      </c>
      <c r="B765" t="s">
        <v>26</v>
      </c>
      <c r="C765" t="s">
        <v>680</v>
      </c>
      <c r="D765" t="s">
        <v>2</v>
      </c>
      <c r="E765" t="s">
        <v>339</v>
      </c>
      <c r="F765" s="138">
        <v>43988</v>
      </c>
      <c r="G765" t="s">
        <v>685</v>
      </c>
      <c r="H765" t="s">
        <v>681</v>
      </c>
      <c r="I765" t="s">
        <v>251</v>
      </c>
      <c r="J765" t="s">
        <v>671</v>
      </c>
      <c r="K765">
        <v>1000</v>
      </c>
      <c r="M765">
        <v>652</v>
      </c>
      <c r="O765">
        <v>7</v>
      </c>
      <c r="P765">
        <v>118</v>
      </c>
      <c r="Q765">
        <f>SUM(Table2[[#This Row],[ BUYER G]:[BUYER S]])</f>
        <v>125</v>
      </c>
      <c r="R765">
        <v>4.7142857142857144</v>
      </c>
      <c r="S765">
        <v>102.46428571428571</v>
      </c>
      <c r="T765">
        <f>SUM(Table2[[#This Row],[SALE G]:[SALE S]])</f>
        <v>107.17857142857142</v>
      </c>
      <c r="U765">
        <v>656</v>
      </c>
      <c r="V765">
        <v>0.7</v>
      </c>
    </row>
    <row r="766" spans="1:22" x14ac:dyDescent="0.25">
      <c r="A766">
        <v>765</v>
      </c>
      <c r="B766" t="s">
        <v>26</v>
      </c>
      <c r="C766" t="s">
        <v>680</v>
      </c>
      <c r="D766" t="s">
        <v>2</v>
      </c>
      <c r="E766" t="s">
        <v>339</v>
      </c>
      <c r="F766" s="138">
        <v>43988</v>
      </c>
      <c r="G766" t="s">
        <v>685</v>
      </c>
      <c r="H766" t="s">
        <v>681</v>
      </c>
      <c r="I766" t="s">
        <v>417</v>
      </c>
      <c r="J766" t="s">
        <v>671</v>
      </c>
      <c r="K766">
        <v>1000</v>
      </c>
      <c r="M766">
        <v>548</v>
      </c>
      <c r="O766">
        <v>9</v>
      </c>
      <c r="P766">
        <v>115</v>
      </c>
      <c r="Q766">
        <f>SUM(Table2[[#This Row],[ BUYER G]:[BUYER S]])</f>
        <v>124</v>
      </c>
      <c r="R766">
        <v>8.5357142857142847</v>
      </c>
      <c r="S766">
        <v>145.35714285714286</v>
      </c>
      <c r="T766">
        <f>SUM(Table2[[#This Row],[SALE G]:[SALE S]])</f>
        <v>153.89285714285714</v>
      </c>
      <c r="U766">
        <v>892</v>
      </c>
      <c r="V766">
        <v>0.7</v>
      </c>
    </row>
    <row r="767" spans="1:22" x14ac:dyDescent="0.25">
      <c r="A767">
        <v>766</v>
      </c>
      <c r="B767" t="s">
        <v>26</v>
      </c>
      <c r="C767" t="s">
        <v>680</v>
      </c>
      <c r="D767" t="s">
        <v>2</v>
      </c>
      <c r="E767" t="s">
        <v>339</v>
      </c>
      <c r="F767" s="138">
        <v>43988</v>
      </c>
      <c r="G767" t="s">
        <v>685</v>
      </c>
      <c r="H767" t="s">
        <v>681</v>
      </c>
      <c r="I767" t="s">
        <v>254</v>
      </c>
      <c r="J767" t="s">
        <v>671</v>
      </c>
      <c r="K767">
        <v>1000</v>
      </c>
      <c r="M767">
        <v>320</v>
      </c>
      <c r="O767">
        <v>7</v>
      </c>
      <c r="P767">
        <v>59</v>
      </c>
      <c r="Q767">
        <f>SUM(Table2[[#This Row],[ BUYER G]:[BUYER S]])</f>
        <v>66</v>
      </c>
      <c r="R767">
        <v>3.5714285714285716</v>
      </c>
      <c r="S767">
        <v>46.428571428571431</v>
      </c>
      <c r="T767">
        <f>SUM(Table2[[#This Row],[SALE G]:[SALE S]])</f>
        <v>50</v>
      </c>
      <c r="U767">
        <v>435</v>
      </c>
      <c r="V767">
        <v>0.6</v>
      </c>
    </row>
    <row r="768" spans="1:22" x14ac:dyDescent="0.25">
      <c r="A768">
        <v>767</v>
      </c>
      <c r="B768" t="s">
        <v>26</v>
      </c>
      <c r="C768" t="s">
        <v>680</v>
      </c>
      <c r="D768" t="s">
        <v>2</v>
      </c>
      <c r="E768" t="s">
        <v>339</v>
      </c>
      <c r="F768" s="138">
        <v>43988</v>
      </c>
      <c r="G768" t="s">
        <v>685</v>
      </c>
      <c r="H768" t="s">
        <v>681</v>
      </c>
      <c r="I768" t="s">
        <v>255</v>
      </c>
      <c r="J768" t="s">
        <v>671</v>
      </c>
      <c r="K768">
        <v>1000</v>
      </c>
      <c r="M768">
        <v>260</v>
      </c>
      <c r="P768">
        <v>50</v>
      </c>
      <c r="Q768">
        <f>SUM(Table2[[#This Row],[ BUYER G]:[BUYER S]])</f>
        <v>50</v>
      </c>
      <c r="R768">
        <v>0</v>
      </c>
      <c r="S768">
        <v>38.714285714285715</v>
      </c>
      <c r="T768">
        <f>SUM(Table2[[#This Row],[SALE G]:[SALE S]])</f>
        <v>38.714285714285715</v>
      </c>
      <c r="U768">
        <v>284</v>
      </c>
      <c r="V768">
        <v>0.6</v>
      </c>
    </row>
    <row r="769" spans="1:22" x14ac:dyDescent="0.25">
      <c r="A769">
        <v>768</v>
      </c>
      <c r="B769" t="s">
        <v>26</v>
      </c>
      <c r="C769" t="s">
        <v>680</v>
      </c>
      <c r="D769" t="s">
        <v>2</v>
      </c>
      <c r="E769" t="s">
        <v>339</v>
      </c>
      <c r="F769" s="138">
        <v>43988</v>
      </c>
      <c r="G769" t="s">
        <v>685</v>
      </c>
      <c r="H769" t="s">
        <v>681</v>
      </c>
      <c r="I769" t="s">
        <v>448</v>
      </c>
      <c r="J769" t="s">
        <v>671</v>
      </c>
      <c r="K769">
        <v>1000</v>
      </c>
      <c r="M769">
        <v>330</v>
      </c>
      <c r="O769">
        <v>3</v>
      </c>
      <c r="P769">
        <v>44</v>
      </c>
      <c r="Q769">
        <f>SUM(Table2[[#This Row],[ BUYER G]:[BUYER S]])</f>
        <v>47</v>
      </c>
      <c r="R769">
        <v>0.7857142857142857</v>
      </c>
      <c r="S769">
        <v>43.928571428571431</v>
      </c>
      <c r="T769">
        <f>SUM(Table2[[#This Row],[SALE G]:[SALE S]])</f>
        <v>44.714285714285715</v>
      </c>
      <c r="U769">
        <v>361</v>
      </c>
      <c r="V769">
        <v>0.6</v>
      </c>
    </row>
    <row r="770" spans="1:22" x14ac:dyDescent="0.25">
      <c r="A770">
        <v>769</v>
      </c>
      <c r="B770" t="s">
        <v>26</v>
      </c>
      <c r="C770" t="s">
        <v>680</v>
      </c>
      <c r="D770" t="s">
        <v>2</v>
      </c>
      <c r="E770" t="s">
        <v>339</v>
      </c>
      <c r="F770" s="138">
        <v>43988</v>
      </c>
      <c r="G770" t="s">
        <v>685</v>
      </c>
      <c r="H770" t="s">
        <v>681</v>
      </c>
      <c r="I770" t="s">
        <v>406</v>
      </c>
      <c r="J770" t="s">
        <v>671</v>
      </c>
      <c r="K770">
        <v>1000</v>
      </c>
      <c r="M770">
        <v>240</v>
      </c>
      <c r="O770">
        <v>10</v>
      </c>
      <c r="P770">
        <v>42</v>
      </c>
      <c r="Q770">
        <f>SUM(Table2[[#This Row],[ BUYER G]:[BUYER S]])</f>
        <v>52</v>
      </c>
      <c r="R770">
        <v>8.5</v>
      </c>
      <c r="S770">
        <v>17.285714285714285</v>
      </c>
      <c r="T770">
        <f>SUM(Table2[[#This Row],[SALE G]:[SALE S]])</f>
        <v>25.785714285714285</v>
      </c>
      <c r="U770">
        <v>212</v>
      </c>
      <c r="V770">
        <v>0.6</v>
      </c>
    </row>
    <row r="771" spans="1:22" x14ac:dyDescent="0.25">
      <c r="A771">
        <v>770</v>
      </c>
      <c r="B771" t="s">
        <v>26</v>
      </c>
      <c r="C771" t="s">
        <v>680</v>
      </c>
      <c r="D771" t="s">
        <v>2</v>
      </c>
      <c r="E771" t="s">
        <v>339</v>
      </c>
      <c r="F771" s="138">
        <v>43988</v>
      </c>
      <c r="G771" t="s">
        <v>685</v>
      </c>
      <c r="H771" t="s">
        <v>681</v>
      </c>
      <c r="I771" t="s">
        <v>422</v>
      </c>
      <c r="J771" t="s">
        <v>671</v>
      </c>
      <c r="K771">
        <v>1000</v>
      </c>
      <c r="M771">
        <v>244</v>
      </c>
      <c r="O771">
        <v>4</v>
      </c>
      <c r="P771">
        <v>32</v>
      </c>
      <c r="Q771">
        <f>SUM(Table2[[#This Row],[ BUYER G]:[BUYER S]])</f>
        <v>36</v>
      </c>
      <c r="R771">
        <v>4.1428571428571432</v>
      </c>
      <c r="S771">
        <v>22.357142857142858</v>
      </c>
      <c r="T771">
        <f>SUM(Table2[[#This Row],[SALE G]:[SALE S]])</f>
        <v>26.5</v>
      </c>
      <c r="U771">
        <v>253</v>
      </c>
      <c r="V771">
        <v>0.6</v>
      </c>
    </row>
    <row r="772" spans="1:22" x14ac:dyDescent="0.25">
      <c r="A772">
        <v>771</v>
      </c>
      <c r="B772" t="s">
        <v>26</v>
      </c>
      <c r="C772" t="s">
        <v>680</v>
      </c>
      <c r="D772" t="s">
        <v>2</v>
      </c>
      <c r="E772" t="s">
        <v>339</v>
      </c>
      <c r="F772" s="138">
        <v>43988</v>
      </c>
      <c r="G772" t="s">
        <v>685</v>
      </c>
      <c r="H772" t="s">
        <v>681</v>
      </c>
      <c r="I772" t="s">
        <v>424</v>
      </c>
      <c r="J772" t="s">
        <v>671</v>
      </c>
      <c r="K772">
        <v>1000</v>
      </c>
      <c r="M772">
        <v>246</v>
      </c>
      <c r="O772">
        <v>1</v>
      </c>
      <c r="P772">
        <v>25</v>
      </c>
      <c r="Q772">
        <f>SUM(Table2[[#This Row],[ BUYER G]:[BUYER S]])</f>
        <v>26</v>
      </c>
      <c r="R772">
        <v>0.2857142857142857</v>
      </c>
      <c r="S772">
        <v>26</v>
      </c>
      <c r="T772">
        <f>SUM(Table2[[#This Row],[SALE G]:[SALE S]])</f>
        <v>26.285714285714285</v>
      </c>
      <c r="U772">
        <v>250</v>
      </c>
      <c r="V772">
        <v>0.6</v>
      </c>
    </row>
    <row r="773" spans="1:22" x14ac:dyDescent="0.25">
      <c r="A773">
        <v>772</v>
      </c>
      <c r="B773" t="s">
        <v>26</v>
      </c>
      <c r="C773" t="s">
        <v>680</v>
      </c>
      <c r="D773" t="s">
        <v>2</v>
      </c>
      <c r="E773" t="s">
        <v>339</v>
      </c>
      <c r="F773" s="138">
        <v>43988</v>
      </c>
      <c r="G773" t="s">
        <v>685</v>
      </c>
      <c r="H773" t="s">
        <v>681</v>
      </c>
      <c r="I773" t="s">
        <v>410</v>
      </c>
      <c r="J773" t="s">
        <v>671</v>
      </c>
      <c r="K773">
        <v>1000</v>
      </c>
      <c r="M773">
        <v>242</v>
      </c>
      <c r="P773">
        <v>43</v>
      </c>
      <c r="Q773">
        <f>SUM(Table2[[#This Row],[ BUYER G]:[BUYER S]])</f>
        <v>43</v>
      </c>
      <c r="R773">
        <v>0</v>
      </c>
      <c r="S773">
        <v>40.053571428571431</v>
      </c>
      <c r="T773">
        <f>SUM(Table2[[#This Row],[SALE G]:[SALE S]])</f>
        <v>40.053571428571431</v>
      </c>
      <c r="U773">
        <v>270</v>
      </c>
      <c r="V773">
        <v>0.6</v>
      </c>
    </row>
    <row r="774" spans="1:22" x14ac:dyDescent="0.25">
      <c r="A774">
        <v>773</v>
      </c>
      <c r="B774" t="s">
        <v>26</v>
      </c>
      <c r="C774" t="s">
        <v>680</v>
      </c>
      <c r="D774" t="s">
        <v>2</v>
      </c>
      <c r="E774" t="s">
        <v>339</v>
      </c>
      <c r="F774" s="138">
        <v>43988</v>
      </c>
      <c r="G774" t="s">
        <v>685</v>
      </c>
      <c r="H774" t="s">
        <v>681</v>
      </c>
      <c r="I774" t="s">
        <v>421</v>
      </c>
      <c r="J774" t="s">
        <v>671</v>
      </c>
      <c r="K774">
        <v>1000</v>
      </c>
      <c r="M774">
        <v>244</v>
      </c>
      <c r="O774">
        <v>11</v>
      </c>
      <c r="P774">
        <v>42</v>
      </c>
      <c r="Q774">
        <f>SUM(Table2[[#This Row],[ BUYER G]:[BUYER S]])</f>
        <v>53</v>
      </c>
      <c r="R774">
        <v>6.5714285714285712</v>
      </c>
      <c r="S774">
        <v>31.428571428571427</v>
      </c>
      <c r="T774">
        <f>SUM(Table2[[#This Row],[SALE G]:[SALE S]])</f>
        <v>38</v>
      </c>
      <c r="U774">
        <v>525</v>
      </c>
      <c r="V774">
        <v>0.6</v>
      </c>
    </row>
    <row r="775" spans="1:22" x14ac:dyDescent="0.25">
      <c r="A775">
        <v>774</v>
      </c>
      <c r="B775" t="s">
        <v>26</v>
      </c>
      <c r="C775" t="s">
        <v>680</v>
      </c>
      <c r="D775" t="s">
        <v>2</v>
      </c>
      <c r="E775" t="s">
        <v>339</v>
      </c>
      <c r="F775" s="138">
        <v>43988</v>
      </c>
      <c r="G775" t="s">
        <v>685</v>
      </c>
      <c r="H775" t="s">
        <v>681</v>
      </c>
      <c r="I775" t="s">
        <v>426</v>
      </c>
      <c r="J775" t="s">
        <v>671</v>
      </c>
      <c r="K775">
        <v>1000</v>
      </c>
      <c r="M775">
        <v>246</v>
      </c>
      <c r="O775">
        <v>1</v>
      </c>
      <c r="P775">
        <v>26</v>
      </c>
      <c r="Q775">
        <f>SUM(Table2[[#This Row],[ BUYER G]:[BUYER S]])</f>
        <v>27</v>
      </c>
      <c r="R775">
        <v>0.42857142857142855</v>
      </c>
      <c r="S775">
        <v>23.714285714285715</v>
      </c>
      <c r="T775">
        <f>SUM(Table2[[#This Row],[SALE G]:[SALE S]])</f>
        <v>24.142857142857142</v>
      </c>
      <c r="U775">
        <v>255</v>
      </c>
      <c r="V775">
        <v>0.6</v>
      </c>
    </row>
    <row r="776" spans="1:22" x14ac:dyDescent="0.25">
      <c r="A776">
        <v>775</v>
      </c>
      <c r="B776" t="s">
        <v>26</v>
      </c>
      <c r="C776" t="s">
        <v>680</v>
      </c>
      <c r="D776" t="s">
        <v>2</v>
      </c>
      <c r="E776" t="s">
        <v>339</v>
      </c>
      <c r="F776" s="138">
        <v>43988</v>
      </c>
      <c r="G776" t="s">
        <v>685</v>
      </c>
      <c r="H776" t="s">
        <v>681</v>
      </c>
      <c r="I776" t="s">
        <v>447</v>
      </c>
      <c r="J776" t="s">
        <v>671</v>
      </c>
      <c r="K776">
        <v>1000</v>
      </c>
      <c r="M776">
        <v>256</v>
      </c>
      <c r="O776">
        <v>4</v>
      </c>
      <c r="P776">
        <v>44</v>
      </c>
      <c r="Q776">
        <f>SUM(Table2[[#This Row],[ BUYER G]:[BUYER S]])</f>
        <v>48</v>
      </c>
      <c r="R776">
        <v>1.6785714285714286</v>
      </c>
      <c r="S776">
        <v>33.178571428571431</v>
      </c>
      <c r="T776">
        <f>SUM(Table2[[#This Row],[SALE G]:[SALE S]])</f>
        <v>34.857142857142861</v>
      </c>
      <c r="U776">
        <v>251</v>
      </c>
      <c r="V776">
        <v>0.6</v>
      </c>
    </row>
    <row r="777" spans="1:22" x14ac:dyDescent="0.25">
      <c r="A777">
        <v>776</v>
      </c>
      <c r="B777" t="s">
        <v>26</v>
      </c>
      <c r="C777" t="s">
        <v>680</v>
      </c>
      <c r="D777" t="s">
        <v>2</v>
      </c>
      <c r="E777" t="s">
        <v>339</v>
      </c>
      <c r="F777" s="138">
        <v>43988</v>
      </c>
      <c r="G777" t="s">
        <v>685</v>
      </c>
      <c r="H777" t="s">
        <v>681</v>
      </c>
      <c r="I777" t="s">
        <v>449</v>
      </c>
      <c r="J777" t="s">
        <v>671</v>
      </c>
      <c r="K777">
        <v>1000</v>
      </c>
      <c r="M777">
        <v>220</v>
      </c>
      <c r="P777">
        <v>36</v>
      </c>
      <c r="Q777">
        <f>SUM(Table2[[#This Row],[ BUYER G]:[BUYER S]])</f>
        <v>36</v>
      </c>
      <c r="R777">
        <v>0</v>
      </c>
      <c r="S777">
        <v>22.821428571428573</v>
      </c>
      <c r="T777">
        <f>SUM(Table2[[#This Row],[SALE G]:[SALE S]])</f>
        <v>22.821428571428573</v>
      </c>
      <c r="U777">
        <v>223</v>
      </c>
      <c r="V777">
        <v>0.6</v>
      </c>
    </row>
    <row r="778" spans="1:22" x14ac:dyDescent="0.25">
      <c r="A778">
        <v>777</v>
      </c>
      <c r="B778" t="s">
        <v>26</v>
      </c>
      <c r="C778" t="s">
        <v>680</v>
      </c>
      <c r="D778" t="s">
        <v>2</v>
      </c>
      <c r="E778" t="s">
        <v>339</v>
      </c>
      <c r="F778" s="138">
        <v>43988</v>
      </c>
      <c r="G778" t="s">
        <v>685</v>
      </c>
      <c r="H778" t="s">
        <v>681</v>
      </c>
      <c r="I778" t="s">
        <v>427</v>
      </c>
      <c r="J778" t="s">
        <v>671</v>
      </c>
      <c r="K778">
        <v>1000</v>
      </c>
      <c r="M778">
        <v>244</v>
      </c>
      <c r="O778">
        <v>2</v>
      </c>
      <c r="P778">
        <v>42</v>
      </c>
      <c r="Q778">
        <f>SUM(Table2[[#This Row],[ BUYER G]:[BUYER S]])</f>
        <v>44</v>
      </c>
      <c r="R778">
        <v>0.8571428571428571</v>
      </c>
      <c r="S778">
        <v>30.535714285714285</v>
      </c>
      <c r="T778">
        <f>SUM(Table2[[#This Row],[SALE G]:[SALE S]])</f>
        <v>31.392857142857142</v>
      </c>
      <c r="U778">
        <v>314</v>
      </c>
      <c r="V778">
        <v>0.6</v>
      </c>
    </row>
    <row r="779" spans="1:22" x14ac:dyDescent="0.25">
      <c r="A779">
        <v>778</v>
      </c>
      <c r="B779" t="s">
        <v>26</v>
      </c>
      <c r="C779" t="s">
        <v>680</v>
      </c>
      <c r="D779" t="s">
        <v>2</v>
      </c>
      <c r="E779" t="s">
        <v>339</v>
      </c>
      <c r="F779" s="138">
        <v>43988</v>
      </c>
      <c r="G779" t="s">
        <v>710</v>
      </c>
      <c r="H779" t="s">
        <v>681</v>
      </c>
      <c r="I779" t="s">
        <v>506</v>
      </c>
      <c r="J779" t="s">
        <v>711</v>
      </c>
      <c r="K779">
        <v>1000</v>
      </c>
      <c r="M779">
        <v>144</v>
      </c>
      <c r="O779">
        <v>11</v>
      </c>
      <c r="P779">
        <v>22</v>
      </c>
      <c r="Q779">
        <f>SUM(Table2[[#This Row],[ BUYER G]:[BUYER S]])</f>
        <v>33</v>
      </c>
      <c r="R779">
        <v>6.8571428571428568</v>
      </c>
      <c r="S779">
        <v>13.142857142857142</v>
      </c>
      <c r="T779">
        <f>SUM(Table2[[#This Row],[SALE G]:[SALE S]])</f>
        <v>20</v>
      </c>
      <c r="U779">
        <v>194</v>
      </c>
      <c r="V779">
        <v>0.55000000000000004</v>
      </c>
    </row>
    <row r="780" spans="1:22" x14ac:dyDescent="0.25">
      <c r="A780">
        <v>779</v>
      </c>
      <c r="B780" t="s">
        <v>26</v>
      </c>
      <c r="C780" t="s">
        <v>680</v>
      </c>
      <c r="D780" t="s">
        <v>2</v>
      </c>
      <c r="E780" t="s">
        <v>339</v>
      </c>
      <c r="F780" s="138">
        <v>43988</v>
      </c>
      <c r="G780" t="s">
        <v>710</v>
      </c>
      <c r="H780" t="s">
        <v>681</v>
      </c>
      <c r="I780" t="s">
        <v>502</v>
      </c>
      <c r="J780" t="s">
        <v>711</v>
      </c>
      <c r="K780">
        <v>1000</v>
      </c>
      <c r="M780">
        <v>64</v>
      </c>
      <c r="P780">
        <v>8</v>
      </c>
      <c r="Q780">
        <f>SUM(Table2[[#This Row],[ BUYER G]:[BUYER S]])</f>
        <v>8</v>
      </c>
      <c r="R780">
        <v>0</v>
      </c>
      <c r="S780">
        <v>12</v>
      </c>
      <c r="T780">
        <f>SUM(Table2[[#This Row],[SALE G]:[SALE S]])</f>
        <v>12</v>
      </c>
      <c r="U780">
        <v>69</v>
      </c>
      <c r="V780">
        <v>0.55000000000000004</v>
      </c>
    </row>
    <row r="781" spans="1:22" x14ac:dyDescent="0.25">
      <c r="A781">
        <v>780</v>
      </c>
      <c r="B781" t="s">
        <v>26</v>
      </c>
      <c r="C781" t="s">
        <v>680</v>
      </c>
      <c r="D781" t="s">
        <v>2</v>
      </c>
      <c r="E781" t="s">
        <v>339</v>
      </c>
      <c r="F781" s="138">
        <v>43988</v>
      </c>
      <c r="G781" t="s">
        <v>710</v>
      </c>
      <c r="H781" t="s">
        <v>681</v>
      </c>
      <c r="I781" t="s">
        <v>507</v>
      </c>
      <c r="J781" t="s">
        <v>711</v>
      </c>
      <c r="K781">
        <v>1000</v>
      </c>
      <c r="M781">
        <v>106</v>
      </c>
      <c r="O781">
        <v>4</v>
      </c>
      <c r="P781">
        <v>9</v>
      </c>
      <c r="Q781">
        <f>SUM(Table2[[#This Row],[ BUYER G]:[BUYER S]])</f>
        <v>13</v>
      </c>
      <c r="R781">
        <v>3.25</v>
      </c>
      <c r="S781">
        <v>4.625</v>
      </c>
      <c r="T781">
        <f>SUM(Table2[[#This Row],[SALE G]:[SALE S]])</f>
        <v>7.875</v>
      </c>
      <c r="U781">
        <v>106</v>
      </c>
      <c r="V781">
        <v>0.55000000000000004</v>
      </c>
    </row>
    <row r="782" spans="1:22" x14ac:dyDescent="0.25">
      <c r="A782">
        <v>781</v>
      </c>
      <c r="B782" t="s">
        <v>26</v>
      </c>
      <c r="C782" t="s">
        <v>680</v>
      </c>
      <c r="D782" t="s">
        <v>2</v>
      </c>
      <c r="E782" t="s">
        <v>339</v>
      </c>
      <c r="F782" s="138">
        <v>43988</v>
      </c>
      <c r="G782" t="s">
        <v>710</v>
      </c>
      <c r="H782" t="s">
        <v>681</v>
      </c>
      <c r="I782" t="s">
        <v>501</v>
      </c>
      <c r="J782" t="s">
        <v>711</v>
      </c>
      <c r="K782">
        <v>1000</v>
      </c>
      <c r="M782">
        <v>128</v>
      </c>
      <c r="O782">
        <v>2</v>
      </c>
      <c r="P782">
        <v>23</v>
      </c>
      <c r="Q782">
        <f>SUM(Table2[[#This Row],[ BUYER G]:[BUYER S]])</f>
        <v>25</v>
      </c>
      <c r="R782">
        <v>1.4285714285714286</v>
      </c>
      <c r="S782">
        <v>15</v>
      </c>
      <c r="T782">
        <f>SUM(Table2[[#This Row],[SALE G]:[SALE S]])</f>
        <v>16.428571428571427</v>
      </c>
      <c r="U782">
        <v>121</v>
      </c>
      <c r="V782">
        <v>0.55000000000000004</v>
      </c>
    </row>
    <row r="783" spans="1:22" x14ac:dyDescent="0.25">
      <c r="A783">
        <v>782</v>
      </c>
      <c r="B783" t="s">
        <v>26</v>
      </c>
      <c r="C783" t="s">
        <v>680</v>
      </c>
      <c r="D783" t="s">
        <v>2</v>
      </c>
      <c r="E783" t="s">
        <v>339</v>
      </c>
      <c r="F783" s="138">
        <v>43988</v>
      </c>
      <c r="G783" t="s">
        <v>710</v>
      </c>
      <c r="H783" t="s">
        <v>681</v>
      </c>
      <c r="I783" t="s">
        <v>504</v>
      </c>
      <c r="J783" t="s">
        <v>711</v>
      </c>
      <c r="K783">
        <v>1000</v>
      </c>
      <c r="M783">
        <v>144</v>
      </c>
      <c r="O783">
        <v>7</v>
      </c>
      <c r="P783">
        <v>19</v>
      </c>
      <c r="Q783">
        <f>SUM(Table2[[#This Row],[ BUYER G]:[BUYER S]])</f>
        <v>26</v>
      </c>
      <c r="R783">
        <v>3.8571428571428572</v>
      </c>
      <c r="S783">
        <v>13.857142857142858</v>
      </c>
      <c r="T783">
        <f>SUM(Table2[[#This Row],[SALE G]:[SALE S]])</f>
        <v>17.714285714285715</v>
      </c>
      <c r="U783">
        <v>196</v>
      </c>
      <c r="V783">
        <v>0.55000000000000004</v>
      </c>
    </row>
    <row r="784" spans="1:22" x14ac:dyDescent="0.25">
      <c r="A784">
        <v>783</v>
      </c>
      <c r="B784" t="s">
        <v>26</v>
      </c>
      <c r="C784" t="s">
        <v>680</v>
      </c>
      <c r="D784" t="s">
        <v>2</v>
      </c>
      <c r="E784" t="s">
        <v>339</v>
      </c>
      <c r="F784" s="138">
        <v>43988</v>
      </c>
      <c r="G784" t="s">
        <v>710</v>
      </c>
      <c r="H784" t="s">
        <v>681</v>
      </c>
      <c r="I784" t="s">
        <v>505</v>
      </c>
      <c r="J784" t="s">
        <v>711</v>
      </c>
      <c r="K784">
        <v>1000</v>
      </c>
      <c r="M784">
        <v>144</v>
      </c>
      <c r="O784">
        <v>12</v>
      </c>
      <c r="P784">
        <v>28</v>
      </c>
      <c r="Q784">
        <f>SUM(Table2[[#This Row],[ BUYER G]:[BUYER S]])</f>
        <v>40</v>
      </c>
      <c r="R784">
        <v>5.8214285714285712</v>
      </c>
      <c r="S784">
        <v>15.071428571428571</v>
      </c>
      <c r="T784">
        <f>SUM(Table2[[#This Row],[SALE G]:[SALE S]])</f>
        <v>20.892857142857142</v>
      </c>
      <c r="U784">
        <v>186</v>
      </c>
      <c r="V784">
        <v>0.55000000000000004</v>
      </c>
    </row>
    <row r="785" spans="1:22" x14ac:dyDescent="0.25">
      <c r="A785">
        <v>784</v>
      </c>
      <c r="B785" t="s">
        <v>26</v>
      </c>
      <c r="C785" t="s">
        <v>680</v>
      </c>
      <c r="D785" t="s">
        <v>2</v>
      </c>
      <c r="E785" t="s">
        <v>339</v>
      </c>
      <c r="F785" s="138">
        <v>43988</v>
      </c>
      <c r="G785" t="s">
        <v>710</v>
      </c>
      <c r="H785" t="s">
        <v>681</v>
      </c>
      <c r="I785" t="s">
        <v>503</v>
      </c>
      <c r="J785" t="s">
        <v>711</v>
      </c>
      <c r="K785">
        <v>1000</v>
      </c>
      <c r="M785">
        <v>128</v>
      </c>
      <c r="O785">
        <v>6</v>
      </c>
      <c r="P785">
        <v>21</v>
      </c>
      <c r="Q785">
        <f>SUM(Table2[[#This Row],[ BUYER G]:[BUYER S]])</f>
        <v>27</v>
      </c>
      <c r="R785">
        <v>2.6071428571428572</v>
      </c>
      <c r="S785">
        <v>15.107142857142858</v>
      </c>
      <c r="T785">
        <f>SUM(Table2[[#This Row],[SALE G]:[SALE S]])</f>
        <v>17.714285714285715</v>
      </c>
      <c r="U785">
        <v>193</v>
      </c>
      <c r="V785">
        <v>0.55000000000000004</v>
      </c>
    </row>
    <row r="786" spans="1:22" x14ac:dyDescent="0.25">
      <c r="A786">
        <v>785</v>
      </c>
      <c r="B786" t="s">
        <v>26</v>
      </c>
      <c r="C786" t="s">
        <v>680</v>
      </c>
      <c r="D786" t="s">
        <v>2</v>
      </c>
      <c r="E786" t="s">
        <v>339</v>
      </c>
      <c r="F786" s="138">
        <v>43988</v>
      </c>
      <c r="G786" t="s">
        <v>682</v>
      </c>
      <c r="H786" t="s">
        <v>689</v>
      </c>
      <c r="I786" t="s">
        <v>438</v>
      </c>
      <c r="J786" t="s">
        <v>671</v>
      </c>
      <c r="K786">
        <v>1000</v>
      </c>
      <c r="M786">
        <v>244</v>
      </c>
      <c r="O786">
        <v>7</v>
      </c>
      <c r="P786">
        <v>44</v>
      </c>
      <c r="Q786">
        <f>SUM(Table2[[#This Row],[ BUYER G]:[BUYER S]])</f>
        <v>51</v>
      </c>
      <c r="R786">
        <v>4.7142857142857144</v>
      </c>
      <c r="S786">
        <v>20.071428571428573</v>
      </c>
      <c r="T786">
        <f>SUM(Table2[[#This Row],[SALE G]:[SALE S]])</f>
        <v>24.785714285714288</v>
      </c>
      <c r="U786">
        <v>287</v>
      </c>
      <c r="V786">
        <v>0.6</v>
      </c>
    </row>
    <row r="787" spans="1:22" x14ac:dyDescent="0.25">
      <c r="A787">
        <v>786</v>
      </c>
      <c r="B787" t="s">
        <v>26</v>
      </c>
      <c r="C787" t="s">
        <v>680</v>
      </c>
      <c r="D787" t="s">
        <v>2</v>
      </c>
      <c r="E787" t="s">
        <v>339</v>
      </c>
      <c r="F787" s="138">
        <v>43988</v>
      </c>
      <c r="G787" t="s">
        <v>685</v>
      </c>
      <c r="H787" t="s">
        <v>689</v>
      </c>
      <c r="I787" t="s">
        <v>423</v>
      </c>
      <c r="J787" t="s">
        <v>671</v>
      </c>
      <c r="K787">
        <v>1000</v>
      </c>
      <c r="M787">
        <v>262</v>
      </c>
      <c r="O787">
        <v>2</v>
      </c>
      <c r="P787">
        <v>36</v>
      </c>
      <c r="Q787">
        <f>SUM(Table2[[#This Row],[ BUYER G]:[BUYER S]])</f>
        <v>38</v>
      </c>
      <c r="R787">
        <v>0.8571428571428571</v>
      </c>
      <c r="S787">
        <v>35.035714285714285</v>
      </c>
      <c r="T787">
        <f>SUM(Table2[[#This Row],[SALE G]:[SALE S]])</f>
        <v>35.892857142857139</v>
      </c>
      <c r="U787">
        <v>226</v>
      </c>
      <c r="V787">
        <v>0.6</v>
      </c>
    </row>
    <row r="788" spans="1:22" x14ac:dyDescent="0.25">
      <c r="A788">
        <v>787</v>
      </c>
      <c r="B788" t="s">
        <v>26</v>
      </c>
      <c r="C788" t="s">
        <v>680</v>
      </c>
      <c r="D788" t="s">
        <v>2</v>
      </c>
      <c r="E788" t="s">
        <v>339</v>
      </c>
      <c r="F788" s="138">
        <v>43988</v>
      </c>
      <c r="G788" t="s">
        <v>685</v>
      </c>
      <c r="H788" t="s">
        <v>689</v>
      </c>
      <c r="I788" t="s">
        <v>425</v>
      </c>
      <c r="J788" t="s">
        <v>671</v>
      </c>
      <c r="K788">
        <v>1000</v>
      </c>
      <c r="M788">
        <v>258</v>
      </c>
      <c r="P788">
        <v>50</v>
      </c>
      <c r="Q788">
        <f>SUM(Table2[[#This Row],[ BUYER G]:[BUYER S]])</f>
        <v>50</v>
      </c>
      <c r="R788">
        <v>0</v>
      </c>
      <c r="S788">
        <v>39.964285714285715</v>
      </c>
      <c r="T788">
        <f>SUM(Table2[[#This Row],[SALE G]:[SALE S]])</f>
        <v>39.964285714285715</v>
      </c>
      <c r="U788">
        <v>267</v>
      </c>
      <c r="V788">
        <v>0.6</v>
      </c>
    </row>
    <row r="789" spans="1:22" x14ac:dyDescent="0.25">
      <c r="A789">
        <v>788</v>
      </c>
      <c r="B789" t="s">
        <v>26</v>
      </c>
      <c r="C789" t="s">
        <v>665</v>
      </c>
      <c r="D789" t="s">
        <v>2</v>
      </c>
      <c r="E789" t="s">
        <v>339</v>
      </c>
      <c r="F789" s="138">
        <v>43989</v>
      </c>
      <c r="G789" t="s">
        <v>666</v>
      </c>
      <c r="H789" t="s">
        <v>668</v>
      </c>
      <c r="I789" t="s">
        <v>129</v>
      </c>
      <c r="J789" t="s">
        <v>669</v>
      </c>
      <c r="K789">
        <v>2700</v>
      </c>
      <c r="M789">
        <v>864</v>
      </c>
      <c r="O789">
        <v>15</v>
      </c>
      <c r="P789">
        <v>96</v>
      </c>
      <c r="Q789">
        <f>SUM(Table2[[#This Row],[ BUYER G]:[BUYER S]])</f>
        <v>111</v>
      </c>
      <c r="R789">
        <v>16.333333333333332</v>
      </c>
      <c r="S789">
        <v>119.66666666666666</v>
      </c>
      <c r="T789">
        <f>SUM(Table2[[#This Row],[SALE G]:[SALE S]])</f>
        <v>136</v>
      </c>
      <c r="U789">
        <v>986</v>
      </c>
      <c r="V789">
        <v>0.8</v>
      </c>
    </row>
    <row r="790" spans="1:22" x14ac:dyDescent="0.25">
      <c r="A790">
        <v>789</v>
      </c>
      <c r="B790" t="s">
        <v>26</v>
      </c>
      <c r="C790" t="s">
        <v>665</v>
      </c>
      <c r="D790" t="s">
        <v>2</v>
      </c>
      <c r="E790" t="s">
        <v>339</v>
      </c>
      <c r="F790" s="138">
        <v>43989</v>
      </c>
      <c r="G790" t="s">
        <v>666</v>
      </c>
      <c r="H790" t="s">
        <v>668</v>
      </c>
      <c r="I790" t="s">
        <v>130</v>
      </c>
      <c r="J790" t="s">
        <v>669</v>
      </c>
      <c r="K790">
        <v>2700</v>
      </c>
      <c r="M790">
        <v>692</v>
      </c>
      <c r="O790">
        <v>41</v>
      </c>
      <c r="P790">
        <v>118</v>
      </c>
      <c r="Q790">
        <f>SUM(Table2[[#This Row],[ BUYER G]:[BUYER S]])</f>
        <v>159</v>
      </c>
      <c r="R790">
        <v>26.75</v>
      </c>
      <c r="S790">
        <v>88.916666666666657</v>
      </c>
      <c r="T790">
        <f>SUM(Table2[[#This Row],[SALE G]:[SALE S]])</f>
        <v>115.66666666666666</v>
      </c>
      <c r="U790">
        <v>786</v>
      </c>
      <c r="V790">
        <v>0.8</v>
      </c>
    </row>
    <row r="791" spans="1:22" x14ac:dyDescent="0.25">
      <c r="A791">
        <v>790</v>
      </c>
      <c r="B791" t="s">
        <v>26</v>
      </c>
      <c r="C791" t="s">
        <v>665</v>
      </c>
      <c r="D791" t="s">
        <v>2</v>
      </c>
      <c r="E791" t="s">
        <v>339</v>
      </c>
      <c r="F791" s="138">
        <v>43989</v>
      </c>
      <c r="G791" t="s">
        <v>666</v>
      </c>
      <c r="H791" t="s">
        <v>672</v>
      </c>
      <c r="I791" t="s">
        <v>189</v>
      </c>
      <c r="J791" t="s">
        <v>669</v>
      </c>
      <c r="K791">
        <v>2700</v>
      </c>
      <c r="M791">
        <v>960</v>
      </c>
      <c r="O791">
        <v>105</v>
      </c>
      <c r="P791">
        <v>229</v>
      </c>
      <c r="Q791">
        <f>SUM(Table2[[#This Row],[ BUYER G]:[BUYER S]])</f>
        <v>334</v>
      </c>
      <c r="R791">
        <v>57.333333333333336</v>
      </c>
      <c r="S791">
        <v>140.33333333333331</v>
      </c>
      <c r="T791">
        <f>SUM(Table2[[#This Row],[SALE G]:[SALE S]])</f>
        <v>197.66666666666666</v>
      </c>
      <c r="U791">
        <v>1015</v>
      </c>
      <c r="V791">
        <v>0.75</v>
      </c>
    </row>
    <row r="792" spans="1:22" x14ac:dyDescent="0.25">
      <c r="A792">
        <v>791</v>
      </c>
      <c r="B792" t="s">
        <v>26</v>
      </c>
      <c r="C792" t="s">
        <v>665</v>
      </c>
      <c r="D792" t="s">
        <v>2</v>
      </c>
      <c r="E792" t="s">
        <v>339</v>
      </c>
      <c r="F792" s="138">
        <v>43989</v>
      </c>
      <c r="G792" t="s">
        <v>703</v>
      </c>
      <c r="H792" t="s">
        <v>668</v>
      </c>
      <c r="I792" t="s">
        <v>451</v>
      </c>
      <c r="J792" t="s">
        <v>669</v>
      </c>
      <c r="K792">
        <v>1800</v>
      </c>
      <c r="M792">
        <v>612</v>
      </c>
      <c r="O792">
        <v>9</v>
      </c>
      <c r="P792">
        <v>55</v>
      </c>
      <c r="Q792">
        <f>SUM(Table2[[#This Row],[ BUYER G]:[BUYER S]])</f>
        <v>64</v>
      </c>
      <c r="R792">
        <v>5.333333333333333</v>
      </c>
      <c r="S792">
        <v>46.833333333333336</v>
      </c>
      <c r="T792">
        <f>SUM(Table2[[#This Row],[SALE G]:[SALE S]])</f>
        <v>52.166666666666671</v>
      </c>
      <c r="U792">
        <v>417</v>
      </c>
      <c r="V792">
        <v>0.75</v>
      </c>
    </row>
    <row r="793" spans="1:22" x14ac:dyDescent="0.25">
      <c r="A793">
        <v>792</v>
      </c>
      <c r="B793" t="s">
        <v>26</v>
      </c>
      <c r="C793" t="s">
        <v>665</v>
      </c>
      <c r="D793" t="s">
        <v>2</v>
      </c>
      <c r="E793" t="s">
        <v>339</v>
      </c>
      <c r="F793" s="138">
        <v>43989</v>
      </c>
      <c r="G793" t="s">
        <v>670</v>
      </c>
      <c r="H793" t="s">
        <v>668</v>
      </c>
      <c r="I793" t="s">
        <v>137</v>
      </c>
      <c r="J793" t="s">
        <v>671</v>
      </c>
      <c r="K793">
        <v>1200</v>
      </c>
      <c r="M793">
        <v>312</v>
      </c>
      <c r="O793">
        <v>15</v>
      </c>
      <c r="P793">
        <v>62</v>
      </c>
      <c r="Q793">
        <f>SUM(Table2[[#This Row],[ BUYER G]:[BUYER S]])</f>
        <v>77</v>
      </c>
      <c r="R793">
        <v>9.9166666666666661</v>
      </c>
      <c r="S793">
        <v>33.333333333333329</v>
      </c>
      <c r="T793">
        <f>SUM(Table2[[#This Row],[SALE G]:[SALE S]])</f>
        <v>43.249999999999993</v>
      </c>
      <c r="U793">
        <v>229</v>
      </c>
      <c r="V793">
        <v>0.65</v>
      </c>
    </row>
    <row r="794" spans="1:22" x14ac:dyDescent="0.25">
      <c r="A794">
        <v>793</v>
      </c>
      <c r="B794" t="s">
        <v>26</v>
      </c>
      <c r="C794" t="s">
        <v>665</v>
      </c>
      <c r="D794" t="s">
        <v>2</v>
      </c>
      <c r="E794" t="s">
        <v>339</v>
      </c>
      <c r="F794" s="138">
        <v>43989</v>
      </c>
      <c r="G794" t="s">
        <v>670</v>
      </c>
      <c r="H794" t="s">
        <v>668</v>
      </c>
      <c r="I794" t="s">
        <v>138</v>
      </c>
      <c r="J794" t="s">
        <v>671</v>
      </c>
      <c r="K794">
        <v>1200</v>
      </c>
      <c r="M794">
        <v>512</v>
      </c>
      <c r="O794">
        <v>27</v>
      </c>
      <c r="P794">
        <v>85</v>
      </c>
      <c r="Q794">
        <f>SUM(Table2[[#This Row],[ BUYER G]:[BUYER S]])</f>
        <v>112</v>
      </c>
      <c r="R794">
        <v>20</v>
      </c>
      <c r="S794">
        <v>43.666666666666664</v>
      </c>
      <c r="T794">
        <f>SUM(Table2[[#This Row],[SALE G]:[SALE S]])</f>
        <v>63.666666666666664</v>
      </c>
      <c r="U794">
        <v>764</v>
      </c>
      <c r="V794">
        <v>0.7</v>
      </c>
    </row>
    <row r="795" spans="1:22" x14ac:dyDescent="0.25">
      <c r="A795">
        <v>794</v>
      </c>
      <c r="B795" t="s">
        <v>26</v>
      </c>
      <c r="C795" t="s">
        <v>665</v>
      </c>
      <c r="D795" t="s">
        <v>2</v>
      </c>
      <c r="E795" t="s">
        <v>339</v>
      </c>
      <c r="F795" s="138">
        <v>43989</v>
      </c>
      <c r="G795" t="s">
        <v>670</v>
      </c>
      <c r="H795" t="s">
        <v>668</v>
      </c>
      <c r="I795" t="s">
        <v>139</v>
      </c>
      <c r="J795" t="s">
        <v>671</v>
      </c>
      <c r="K795">
        <v>1200</v>
      </c>
      <c r="M795">
        <v>304</v>
      </c>
      <c r="O795">
        <v>8</v>
      </c>
      <c r="P795">
        <v>37</v>
      </c>
      <c r="Q795">
        <f>SUM(Table2[[#This Row],[ BUYER G]:[BUYER S]])</f>
        <v>45</v>
      </c>
      <c r="R795">
        <v>4.5</v>
      </c>
      <c r="S795">
        <v>29.666666666666668</v>
      </c>
      <c r="T795">
        <f>SUM(Table2[[#This Row],[SALE G]:[SALE S]])</f>
        <v>34.166666666666671</v>
      </c>
      <c r="U795">
        <v>372</v>
      </c>
      <c r="V795">
        <v>0.75</v>
      </c>
    </row>
    <row r="796" spans="1:22" x14ac:dyDescent="0.25">
      <c r="A796">
        <v>795</v>
      </c>
      <c r="B796" t="s">
        <v>26</v>
      </c>
      <c r="C796" t="s">
        <v>665</v>
      </c>
      <c r="D796" t="s">
        <v>2</v>
      </c>
      <c r="E796" t="s">
        <v>339</v>
      </c>
      <c r="F796" s="138">
        <v>43989</v>
      </c>
      <c r="G796" t="s">
        <v>670</v>
      </c>
      <c r="H796" t="s">
        <v>668</v>
      </c>
      <c r="I796" t="s">
        <v>140</v>
      </c>
      <c r="J796" t="s">
        <v>671</v>
      </c>
      <c r="K796">
        <v>1200</v>
      </c>
      <c r="M796">
        <v>496</v>
      </c>
      <c r="O796">
        <v>23</v>
      </c>
      <c r="P796">
        <v>85</v>
      </c>
      <c r="Q796">
        <f>SUM(Table2[[#This Row],[ BUYER G]:[BUYER S]])</f>
        <v>108</v>
      </c>
      <c r="R796">
        <v>14.166666666666666</v>
      </c>
      <c r="S796">
        <v>46.916666666666664</v>
      </c>
      <c r="T796">
        <f>SUM(Table2[[#This Row],[SALE G]:[SALE S]])</f>
        <v>61.083333333333329</v>
      </c>
      <c r="U796">
        <v>943</v>
      </c>
      <c r="V796">
        <v>0.7</v>
      </c>
    </row>
    <row r="797" spans="1:22" x14ac:dyDescent="0.25">
      <c r="A797">
        <v>796</v>
      </c>
      <c r="B797" t="s">
        <v>26</v>
      </c>
      <c r="C797" t="s">
        <v>665</v>
      </c>
      <c r="D797" t="s">
        <v>2</v>
      </c>
      <c r="E797" t="s">
        <v>339</v>
      </c>
      <c r="F797" s="138">
        <v>43989</v>
      </c>
      <c r="G797" t="s">
        <v>670</v>
      </c>
      <c r="H797" t="s">
        <v>668</v>
      </c>
      <c r="I797" t="s">
        <v>141</v>
      </c>
      <c r="J797" t="s">
        <v>671</v>
      </c>
      <c r="K797">
        <v>1200</v>
      </c>
      <c r="M797">
        <v>306</v>
      </c>
      <c r="O797">
        <v>21</v>
      </c>
      <c r="P797">
        <v>63</v>
      </c>
      <c r="Q797">
        <f>SUM(Table2[[#This Row],[ BUYER G]:[BUYER S]])</f>
        <v>84</v>
      </c>
      <c r="R797">
        <v>12.666666666666666</v>
      </c>
      <c r="S797">
        <v>49.291666666666664</v>
      </c>
      <c r="T797">
        <f>SUM(Table2[[#This Row],[SALE G]:[SALE S]])</f>
        <v>61.958333333333329</v>
      </c>
      <c r="U797">
        <v>695</v>
      </c>
      <c r="V797">
        <v>0.7</v>
      </c>
    </row>
    <row r="798" spans="1:22" x14ac:dyDescent="0.25">
      <c r="A798">
        <v>797</v>
      </c>
      <c r="B798" t="s">
        <v>26</v>
      </c>
      <c r="C798" t="s">
        <v>665</v>
      </c>
      <c r="D798" t="s">
        <v>2</v>
      </c>
      <c r="E798" t="s">
        <v>339</v>
      </c>
      <c r="F798" s="138">
        <v>43989</v>
      </c>
      <c r="G798" t="s">
        <v>670</v>
      </c>
      <c r="H798" t="s">
        <v>668</v>
      </c>
      <c r="I798" t="s">
        <v>142</v>
      </c>
      <c r="J798" t="s">
        <v>671</v>
      </c>
      <c r="K798">
        <v>1200</v>
      </c>
      <c r="M798">
        <v>512</v>
      </c>
      <c r="O798">
        <v>15</v>
      </c>
      <c r="P798">
        <v>18</v>
      </c>
      <c r="Q798">
        <f>SUM(Table2[[#This Row],[ BUYER G]:[BUYER S]])</f>
        <v>33</v>
      </c>
      <c r="R798">
        <v>14</v>
      </c>
      <c r="S798">
        <v>11.25</v>
      </c>
      <c r="T798">
        <f>SUM(Table2[[#This Row],[SALE G]:[SALE S]])</f>
        <v>25.25</v>
      </c>
      <c r="U798">
        <v>727</v>
      </c>
      <c r="V798">
        <v>0.7</v>
      </c>
    </row>
    <row r="799" spans="1:22" x14ac:dyDescent="0.25">
      <c r="A799">
        <v>798</v>
      </c>
      <c r="B799" t="s">
        <v>26</v>
      </c>
      <c r="C799" t="s">
        <v>665</v>
      </c>
      <c r="D799" t="s">
        <v>2</v>
      </c>
      <c r="E799" t="s">
        <v>339</v>
      </c>
      <c r="F799" s="138">
        <v>43989</v>
      </c>
      <c r="G799" t="s">
        <v>670</v>
      </c>
      <c r="H799" t="s">
        <v>668</v>
      </c>
      <c r="I799" t="s">
        <v>143</v>
      </c>
      <c r="J799" t="s">
        <v>671</v>
      </c>
      <c r="K799">
        <v>1200</v>
      </c>
      <c r="M799">
        <v>320</v>
      </c>
      <c r="O799">
        <v>58</v>
      </c>
      <c r="P799">
        <v>23</v>
      </c>
      <c r="Q799">
        <f>SUM(Table2[[#This Row],[ BUYER G]:[BUYER S]])</f>
        <v>81</v>
      </c>
      <c r="R799">
        <v>16.833333333333332</v>
      </c>
      <c r="S799">
        <v>12.166666666666668</v>
      </c>
      <c r="T799">
        <f>SUM(Table2[[#This Row],[SALE G]:[SALE S]])</f>
        <v>29</v>
      </c>
      <c r="U799">
        <v>411</v>
      </c>
      <c r="V799">
        <v>0.75</v>
      </c>
    </row>
    <row r="800" spans="1:22" x14ac:dyDescent="0.25">
      <c r="A800">
        <v>799</v>
      </c>
      <c r="B800" t="s">
        <v>26</v>
      </c>
      <c r="C800" t="s">
        <v>665</v>
      </c>
      <c r="D800" t="s">
        <v>2</v>
      </c>
      <c r="E800" t="s">
        <v>339</v>
      </c>
      <c r="F800" s="138">
        <v>43989</v>
      </c>
      <c r="G800" t="s">
        <v>670</v>
      </c>
      <c r="H800" t="s">
        <v>668</v>
      </c>
      <c r="I800" t="s">
        <v>144</v>
      </c>
      <c r="J800" t="s">
        <v>671</v>
      </c>
      <c r="K800">
        <v>1200</v>
      </c>
      <c r="M800">
        <v>304</v>
      </c>
      <c r="O800">
        <v>29</v>
      </c>
      <c r="P800">
        <v>60</v>
      </c>
      <c r="Q800">
        <f>SUM(Table2[[#This Row],[ BUYER G]:[BUYER S]])</f>
        <v>89</v>
      </c>
      <c r="R800">
        <v>15.083333333333332</v>
      </c>
      <c r="S800">
        <v>36</v>
      </c>
      <c r="T800">
        <f>SUM(Table2[[#This Row],[SALE G]:[SALE S]])</f>
        <v>51.083333333333329</v>
      </c>
      <c r="U800">
        <v>324</v>
      </c>
      <c r="V800">
        <v>0.7</v>
      </c>
    </row>
    <row r="801" spans="1:22" x14ac:dyDescent="0.25">
      <c r="A801">
        <v>800</v>
      </c>
      <c r="B801" t="s">
        <v>26</v>
      </c>
      <c r="C801" t="s">
        <v>665</v>
      </c>
      <c r="D801" t="s">
        <v>2</v>
      </c>
      <c r="E801" t="s">
        <v>339</v>
      </c>
      <c r="F801" s="138">
        <v>43989</v>
      </c>
      <c r="G801" t="s">
        <v>670</v>
      </c>
      <c r="H801" t="s">
        <v>668</v>
      </c>
      <c r="I801" t="s">
        <v>145</v>
      </c>
      <c r="J801" t="s">
        <v>671</v>
      </c>
      <c r="K801">
        <v>1200</v>
      </c>
      <c r="M801">
        <v>144</v>
      </c>
      <c r="O801">
        <v>11</v>
      </c>
      <c r="P801">
        <v>10</v>
      </c>
      <c r="Q801">
        <f>SUM(Table2[[#This Row],[ BUYER G]:[BUYER S]])</f>
        <v>21</v>
      </c>
      <c r="R801">
        <v>5.9166666666666661</v>
      </c>
      <c r="S801">
        <v>5.5</v>
      </c>
      <c r="T801">
        <f>SUM(Table2[[#This Row],[SALE G]:[SALE S]])</f>
        <v>11.416666666666666</v>
      </c>
      <c r="U801">
        <v>195</v>
      </c>
      <c r="V801">
        <v>0.75</v>
      </c>
    </row>
    <row r="802" spans="1:22" x14ac:dyDescent="0.25">
      <c r="A802">
        <v>801</v>
      </c>
      <c r="B802" t="s">
        <v>26</v>
      </c>
      <c r="C802" t="s">
        <v>665</v>
      </c>
      <c r="D802" t="s">
        <v>2</v>
      </c>
      <c r="E802" t="s">
        <v>339</v>
      </c>
      <c r="F802" s="138">
        <v>43989</v>
      </c>
      <c r="G802" t="s">
        <v>670</v>
      </c>
      <c r="H802" t="s">
        <v>674</v>
      </c>
      <c r="I802" t="s">
        <v>371</v>
      </c>
      <c r="J802" t="s">
        <v>671</v>
      </c>
      <c r="K802">
        <v>1200</v>
      </c>
      <c r="M802">
        <v>288</v>
      </c>
      <c r="P802">
        <v>30</v>
      </c>
      <c r="Q802">
        <f>SUM(Table2[[#This Row],[ BUYER G]:[BUYER S]])</f>
        <v>30</v>
      </c>
      <c r="R802">
        <v>0</v>
      </c>
      <c r="S802">
        <v>9</v>
      </c>
      <c r="T802">
        <f>SUM(Table2[[#This Row],[SALE G]:[SALE S]])</f>
        <v>9</v>
      </c>
      <c r="U802">
        <v>363</v>
      </c>
      <c r="V802">
        <v>0.6</v>
      </c>
    </row>
    <row r="803" spans="1:22" x14ac:dyDescent="0.25">
      <c r="A803">
        <v>802</v>
      </c>
      <c r="B803" t="s">
        <v>26</v>
      </c>
      <c r="C803" t="s">
        <v>665</v>
      </c>
      <c r="D803" t="s">
        <v>2</v>
      </c>
      <c r="E803" t="s">
        <v>339</v>
      </c>
      <c r="F803" s="138">
        <v>43989</v>
      </c>
      <c r="G803" t="s">
        <v>682</v>
      </c>
      <c r="H803" t="s">
        <v>668</v>
      </c>
      <c r="I803" t="s">
        <v>151</v>
      </c>
      <c r="J803" t="s">
        <v>671</v>
      </c>
      <c r="K803">
        <v>1000</v>
      </c>
      <c r="M803">
        <v>224</v>
      </c>
      <c r="O803">
        <v>0</v>
      </c>
      <c r="P803">
        <v>62</v>
      </c>
      <c r="Q803">
        <f>SUM(Table2[[#This Row],[ BUYER G]:[BUYER S]])</f>
        <v>62</v>
      </c>
      <c r="R803">
        <v>0</v>
      </c>
      <c r="S803">
        <v>32.5</v>
      </c>
      <c r="T803">
        <f>SUM(Table2[[#This Row],[SALE G]:[SALE S]])</f>
        <v>32.5</v>
      </c>
      <c r="U803">
        <v>532</v>
      </c>
      <c r="V803">
        <v>0.65</v>
      </c>
    </row>
    <row r="804" spans="1:22" x14ac:dyDescent="0.25">
      <c r="A804">
        <v>803</v>
      </c>
      <c r="B804" t="s">
        <v>26</v>
      </c>
      <c r="C804" t="s">
        <v>665</v>
      </c>
      <c r="D804" t="s">
        <v>2</v>
      </c>
      <c r="E804" t="s">
        <v>339</v>
      </c>
      <c r="F804" s="138">
        <v>43989</v>
      </c>
      <c r="G804" t="s">
        <v>682</v>
      </c>
      <c r="H804" t="s">
        <v>668</v>
      </c>
      <c r="I804" t="s">
        <v>147</v>
      </c>
      <c r="J804" t="s">
        <v>671</v>
      </c>
      <c r="K804">
        <v>1000</v>
      </c>
      <c r="M804">
        <v>336</v>
      </c>
      <c r="O804">
        <v>0</v>
      </c>
      <c r="P804">
        <v>34</v>
      </c>
      <c r="Q804">
        <f>SUM(Table2[[#This Row],[ BUYER G]:[BUYER S]])</f>
        <v>34</v>
      </c>
      <c r="R804">
        <v>0</v>
      </c>
      <c r="S804">
        <v>16.166666666666664</v>
      </c>
      <c r="T804">
        <f>SUM(Table2[[#This Row],[SALE G]:[SALE S]])</f>
        <v>16.166666666666664</v>
      </c>
      <c r="U804">
        <v>308</v>
      </c>
      <c r="V804">
        <v>0.65</v>
      </c>
    </row>
    <row r="805" spans="1:22" x14ac:dyDescent="0.25">
      <c r="A805">
        <v>804</v>
      </c>
      <c r="B805" t="s">
        <v>26</v>
      </c>
      <c r="C805" t="s">
        <v>665</v>
      </c>
      <c r="D805" t="s">
        <v>2</v>
      </c>
      <c r="E805" t="s">
        <v>339</v>
      </c>
      <c r="F805" s="138">
        <v>43989</v>
      </c>
      <c r="G805" t="s">
        <v>682</v>
      </c>
      <c r="H805" t="s">
        <v>668</v>
      </c>
      <c r="I805" t="s">
        <v>149</v>
      </c>
      <c r="J805" t="s">
        <v>671</v>
      </c>
      <c r="K805">
        <v>1000</v>
      </c>
      <c r="M805">
        <v>208</v>
      </c>
      <c r="O805">
        <v>4</v>
      </c>
      <c r="P805">
        <v>27</v>
      </c>
      <c r="Q805">
        <f>SUM(Table2[[#This Row],[ BUYER G]:[BUYER S]])</f>
        <v>31</v>
      </c>
      <c r="R805">
        <v>1.5</v>
      </c>
      <c r="S805">
        <v>13.833333333333332</v>
      </c>
      <c r="T805">
        <f>SUM(Table2[[#This Row],[SALE G]:[SALE S]])</f>
        <v>15.333333333333332</v>
      </c>
      <c r="U805">
        <v>160</v>
      </c>
      <c r="V805">
        <v>0.7</v>
      </c>
    </row>
    <row r="806" spans="1:22" x14ac:dyDescent="0.25">
      <c r="A806">
        <v>805</v>
      </c>
      <c r="B806" t="s">
        <v>26</v>
      </c>
      <c r="C806" t="s">
        <v>665</v>
      </c>
      <c r="D806" t="s">
        <v>2</v>
      </c>
      <c r="E806" t="s">
        <v>339</v>
      </c>
      <c r="F806" s="138">
        <v>43989</v>
      </c>
      <c r="G806" t="s">
        <v>682</v>
      </c>
      <c r="H806" t="s">
        <v>668</v>
      </c>
      <c r="I806" t="s">
        <v>152</v>
      </c>
      <c r="J806" t="s">
        <v>671</v>
      </c>
      <c r="K806">
        <v>1000</v>
      </c>
      <c r="M806">
        <v>288</v>
      </c>
      <c r="O806">
        <v>3</v>
      </c>
      <c r="P806">
        <v>43</v>
      </c>
      <c r="Q806">
        <f>SUM(Table2[[#This Row],[ BUYER G]:[BUYER S]])</f>
        <v>46</v>
      </c>
      <c r="R806">
        <v>1.8333333333333333</v>
      </c>
      <c r="S806">
        <v>31.583333333333332</v>
      </c>
      <c r="T806">
        <f>SUM(Table2[[#This Row],[SALE G]:[SALE S]])</f>
        <v>33.416666666666664</v>
      </c>
      <c r="U806">
        <v>324</v>
      </c>
      <c r="V806">
        <v>0.65</v>
      </c>
    </row>
    <row r="807" spans="1:22" x14ac:dyDescent="0.25">
      <c r="A807">
        <v>806</v>
      </c>
      <c r="B807" t="s">
        <v>26</v>
      </c>
      <c r="C807" t="s">
        <v>665</v>
      </c>
      <c r="D807" t="s">
        <v>2</v>
      </c>
      <c r="E807" t="s">
        <v>339</v>
      </c>
      <c r="F807" s="138">
        <v>43989</v>
      </c>
      <c r="G807" t="s">
        <v>682</v>
      </c>
      <c r="H807" t="s">
        <v>668</v>
      </c>
      <c r="I807" t="s">
        <v>153</v>
      </c>
      <c r="J807" t="s">
        <v>671</v>
      </c>
      <c r="K807">
        <v>1000</v>
      </c>
      <c r="M807">
        <v>256</v>
      </c>
      <c r="P807">
        <v>21</v>
      </c>
      <c r="Q807">
        <f>SUM(Table2[[#This Row],[ BUYER G]:[BUYER S]])</f>
        <v>21</v>
      </c>
      <c r="R807">
        <v>0</v>
      </c>
      <c r="S807">
        <v>15.583333333333334</v>
      </c>
      <c r="T807">
        <f>SUM(Table2[[#This Row],[SALE G]:[SALE S]])</f>
        <v>15.583333333333334</v>
      </c>
      <c r="U807">
        <v>366</v>
      </c>
      <c r="V807">
        <v>0.65</v>
      </c>
    </row>
    <row r="808" spans="1:22" x14ac:dyDescent="0.25">
      <c r="A808">
        <v>807</v>
      </c>
      <c r="B808" t="s">
        <v>26</v>
      </c>
      <c r="C808" t="s">
        <v>665</v>
      </c>
      <c r="D808" t="s">
        <v>2</v>
      </c>
      <c r="E808" t="s">
        <v>339</v>
      </c>
      <c r="F808" s="138">
        <v>43989</v>
      </c>
      <c r="G808" t="s">
        <v>682</v>
      </c>
      <c r="H808" t="s">
        <v>668</v>
      </c>
      <c r="I808" t="s">
        <v>154</v>
      </c>
      <c r="J808" t="s">
        <v>671</v>
      </c>
      <c r="K808">
        <v>1000</v>
      </c>
      <c r="M808">
        <v>320</v>
      </c>
      <c r="O808">
        <v>28</v>
      </c>
      <c r="P808">
        <v>34</v>
      </c>
      <c r="Q808">
        <f>SUM(Table2[[#This Row],[ BUYER G]:[BUYER S]])</f>
        <v>62</v>
      </c>
      <c r="R808">
        <v>8.875</v>
      </c>
      <c r="S808">
        <v>16</v>
      </c>
      <c r="T808">
        <f>SUM(Table2[[#This Row],[SALE G]:[SALE S]])</f>
        <v>24.875</v>
      </c>
      <c r="U808">
        <v>243</v>
      </c>
      <c r="V808">
        <v>0.65</v>
      </c>
    </row>
    <row r="809" spans="1:22" x14ac:dyDescent="0.25">
      <c r="A809">
        <v>808</v>
      </c>
      <c r="B809" t="s">
        <v>26</v>
      </c>
      <c r="C809" t="s">
        <v>665</v>
      </c>
      <c r="D809" t="s">
        <v>2</v>
      </c>
      <c r="E809" t="s">
        <v>339</v>
      </c>
      <c r="F809" s="138">
        <v>43989</v>
      </c>
      <c r="G809" t="s">
        <v>682</v>
      </c>
      <c r="H809" t="s">
        <v>668</v>
      </c>
      <c r="I809" t="s">
        <v>150</v>
      </c>
      <c r="J809" t="s">
        <v>671</v>
      </c>
      <c r="K809">
        <v>1000</v>
      </c>
      <c r="M809">
        <v>304</v>
      </c>
      <c r="O809">
        <v>42</v>
      </c>
      <c r="P809">
        <v>55</v>
      </c>
      <c r="Q809">
        <f>SUM(Table2[[#This Row],[ BUYER G]:[BUYER S]])</f>
        <v>97</v>
      </c>
      <c r="R809">
        <v>9.6666666666666661</v>
      </c>
      <c r="S809">
        <v>11.416666666666666</v>
      </c>
      <c r="T809">
        <f>SUM(Table2[[#This Row],[SALE G]:[SALE S]])</f>
        <v>21.083333333333332</v>
      </c>
      <c r="U809">
        <v>351</v>
      </c>
      <c r="V809">
        <v>0.65</v>
      </c>
    </row>
    <row r="810" spans="1:22" x14ac:dyDescent="0.25">
      <c r="A810">
        <v>809</v>
      </c>
      <c r="B810" t="s">
        <v>26</v>
      </c>
      <c r="C810" t="s">
        <v>665</v>
      </c>
      <c r="D810" t="s">
        <v>2</v>
      </c>
      <c r="E810" t="s">
        <v>339</v>
      </c>
      <c r="F810" s="138">
        <v>43989</v>
      </c>
      <c r="G810" t="s">
        <v>682</v>
      </c>
      <c r="H810" t="s">
        <v>668</v>
      </c>
      <c r="I810" t="s">
        <v>434</v>
      </c>
      <c r="J810" t="s">
        <v>671</v>
      </c>
      <c r="K810">
        <v>1000</v>
      </c>
      <c r="M810">
        <v>320</v>
      </c>
      <c r="P810">
        <v>7</v>
      </c>
      <c r="Q810">
        <f>SUM(Table2[[#This Row],[ BUYER G]:[BUYER S]])</f>
        <v>7</v>
      </c>
      <c r="R810">
        <v>3</v>
      </c>
      <c r="S810">
        <v>2.1666666666666665</v>
      </c>
      <c r="T810">
        <f>SUM(Table2[[#This Row],[SALE G]:[SALE S]])</f>
        <v>5.1666666666666661</v>
      </c>
      <c r="U810">
        <v>312</v>
      </c>
      <c r="V810">
        <v>0.65</v>
      </c>
    </row>
    <row r="811" spans="1:22" x14ac:dyDescent="0.25">
      <c r="A811">
        <v>810</v>
      </c>
      <c r="B811" t="s">
        <v>26</v>
      </c>
      <c r="C811" t="s">
        <v>665</v>
      </c>
      <c r="D811" t="s">
        <v>2</v>
      </c>
      <c r="E811" t="s">
        <v>339</v>
      </c>
      <c r="F811" s="138">
        <v>43989</v>
      </c>
      <c r="G811" t="s">
        <v>682</v>
      </c>
      <c r="H811" t="s">
        <v>668</v>
      </c>
      <c r="I811" t="s">
        <v>435</v>
      </c>
      <c r="J811" t="s">
        <v>671</v>
      </c>
      <c r="K811">
        <v>1000</v>
      </c>
      <c r="M811">
        <v>320</v>
      </c>
      <c r="O811">
        <v>5</v>
      </c>
      <c r="P811">
        <v>19</v>
      </c>
      <c r="Q811">
        <f>SUM(Table2[[#This Row],[ BUYER G]:[BUYER S]])</f>
        <v>24</v>
      </c>
      <c r="R811">
        <v>0.83333333333333337</v>
      </c>
      <c r="S811">
        <v>12.75</v>
      </c>
      <c r="T811">
        <f>SUM(Table2[[#This Row],[SALE G]:[SALE S]])</f>
        <v>13.583333333333334</v>
      </c>
      <c r="U811">
        <v>495</v>
      </c>
      <c r="V811">
        <v>0.65</v>
      </c>
    </row>
    <row r="812" spans="1:22" x14ac:dyDescent="0.25">
      <c r="A812">
        <v>811</v>
      </c>
      <c r="B812" t="s">
        <v>26</v>
      </c>
      <c r="C812" t="s">
        <v>665</v>
      </c>
      <c r="D812" t="s">
        <v>2</v>
      </c>
      <c r="E812" t="s">
        <v>339</v>
      </c>
      <c r="F812" s="138">
        <v>43989</v>
      </c>
      <c r="G812" t="s">
        <v>682</v>
      </c>
      <c r="H812" t="s">
        <v>668</v>
      </c>
      <c r="I812" t="s">
        <v>436</v>
      </c>
      <c r="J812" t="s">
        <v>671</v>
      </c>
      <c r="K812">
        <v>1000</v>
      </c>
      <c r="M812">
        <v>320</v>
      </c>
      <c r="O812">
        <v>8</v>
      </c>
      <c r="P812">
        <v>34</v>
      </c>
      <c r="Q812">
        <f>SUM(Table2[[#This Row],[ BUYER G]:[BUYER S]])</f>
        <v>42</v>
      </c>
      <c r="R812">
        <v>6.166666666666667</v>
      </c>
      <c r="S812">
        <v>25.041666666666664</v>
      </c>
      <c r="T812">
        <f>SUM(Table2[[#This Row],[SALE G]:[SALE S]])</f>
        <v>31.208333333333332</v>
      </c>
      <c r="U812">
        <v>412</v>
      </c>
      <c r="V812">
        <v>0.65</v>
      </c>
    </row>
    <row r="813" spans="1:22" x14ac:dyDescent="0.25">
      <c r="A813">
        <v>812</v>
      </c>
      <c r="B813" t="s">
        <v>26</v>
      </c>
      <c r="C813" t="s">
        <v>665</v>
      </c>
      <c r="D813" t="s">
        <v>2</v>
      </c>
      <c r="E813" t="s">
        <v>339</v>
      </c>
      <c r="F813" s="138">
        <v>43989</v>
      </c>
      <c r="G813" t="s">
        <v>682</v>
      </c>
      <c r="H813" t="s">
        <v>668</v>
      </c>
      <c r="I813" t="s">
        <v>148</v>
      </c>
      <c r="J813" t="s">
        <v>671</v>
      </c>
      <c r="K813">
        <v>1000</v>
      </c>
      <c r="M813">
        <v>176</v>
      </c>
      <c r="O813">
        <v>3</v>
      </c>
      <c r="P813">
        <v>37</v>
      </c>
      <c r="Q813">
        <f>SUM(Table2[[#This Row],[ BUYER G]:[BUYER S]])</f>
        <v>40</v>
      </c>
      <c r="R813">
        <v>4.5</v>
      </c>
      <c r="S813">
        <v>31.333333333333332</v>
      </c>
      <c r="T813">
        <f>SUM(Table2[[#This Row],[SALE G]:[SALE S]])</f>
        <v>35.833333333333329</v>
      </c>
      <c r="U813">
        <v>403</v>
      </c>
      <c r="V813">
        <v>0.65</v>
      </c>
    </row>
    <row r="814" spans="1:22" x14ac:dyDescent="0.25">
      <c r="A814">
        <v>813</v>
      </c>
      <c r="B814" t="s">
        <v>26</v>
      </c>
      <c r="C814" t="s">
        <v>665</v>
      </c>
      <c r="D814" t="s">
        <v>2</v>
      </c>
      <c r="E814" t="s">
        <v>339</v>
      </c>
      <c r="F814" s="138">
        <v>43989</v>
      </c>
      <c r="G814" t="s">
        <v>682</v>
      </c>
      <c r="H814" t="s">
        <v>668</v>
      </c>
      <c r="I814" t="s">
        <v>146</v>
      </c>
      <c r="J814" t="s">
        <v>671</v>
      </c>
      <c r="K814">
        <v>1000</v>
      </c>
      <c r="M814">
        <v>240</v>
      </c>
      <c r="O814">
        <v>10</v>
      </c>
      <c r="P814">
        <v>40</v>
      </c>
      <c r="Q814">
        <f>SUM(Table2[[#This Row],[ BUYER G]:[BUYER S]])</f>
        <v>50</v>
      </c>
      <c r="R814">
        <v>5.333333333333333</v>
      </c>
      <c r="S814">
        <v>17.291666666666664</v>
      </c>
      <c r="T814">
        <f>SUM(Table2[[#This Row],[SALE G]:[SALE S]])</f>
        <v>22.624999999999996</v>
      </c>
      <c r="U814">
        <v>267</v>
      </c>
      <c r="V814">
        <v>0.65</v>
      </c>
    </row>
    <row r="815" spans="1:22" x14ac:dyDescent="0.25">
      <c r="A815">
        <v>814</v>
      </c>
      <c r="B815" t="s">
        <v>26</v>
      </c>
      <c r="C815" t="s">
        <v>665</v>
      </c>
      <c r="D815" t="s">
        <v>2</v>
      </c>
      <c r="E815" t="s">
        <v>339</v>
      </c>
      <c r="F815" s="138">
        <v>43989</v>
      </c>
      <c r="G815" t="s">
        <v>682</v>
      </c>
      <c r="H815" t="s">
        <v>668</v>
      </c>
      <c r="I815" t="s">
        <v>395</v>
      </c>
      <c r="J815" t="s">
        <v>671</v>
      </c>
      <c r="K815">
        <v>1000</v>
      </c>
      <c r="M815">
        <v>256</v>
      </c>
      <c r="O815">
        <v>12</v>
      </c>
      <c r="P815">
        <v>40</v>
      </c>
      <c r="Q815">
        <f>SUM(Table2[[#This Row],[ BUYER G]:[BUYER S]])</f>
        <v>52</v>
      </c>
      <c r="R815">
        <v>4.083333333333333</v>
      </c>
      <c r="S815">
        <v>29.541666666666664</v>
      </c>
      <c r="T815">
        <f>SUM(Table2[[#This Row],[SALE G]:[SALE S]])</f>
        <v>33.625</v>
      </c>
      <c r="U815">
        <v>468</v>
      </c>
      <c r="V815">
        <v>0.65</v>
      </c>
    </row>
    <row r="816" spans="1:22" x14ac:dyDescent="0.25">
      <c r="A816">
        <v>815</v>
      </c>
      <c r="B816" t="s">
        <v>26</v>
      </c>
      <c r="C816" t="s">
        <v>665</v>
      </c>
      <c r="D816" t="s">
        <v>2</v>
      </c>
      <c r="E816" t="s">
        <v>339</v>
      </c>
      <c r="F816" s="138">
        <v>43989</v>
      </c>
      <c r="G816" t="s">
        <v>682</v>
      </c>
      <c r="H816" t="s">
        <v>668</v>
      </c>
      <c r="I816" t="s">
        <v>396</v>
      </c>
      <c r="J816" t="s">
        <v>671</v>
      </c>
      <c r="K816">
        <v>1000</v>
      </c>
      <c r="M816">
        <v>192</v>
      </c>
      <c r="O816">
        <v>10</v>
      </c>
      <c r="P816">
        <v>34</v>
      </c>
      <c r="Q816">
        <f>SUM(Table2[[#This Row],[ BUYER G]:[BUYER S]])</f>
        <v>44</v>
      </c>
      <c r="R816">
        <v>4.625</v>
      </c>
      <c r="S816">
        <v>13.75</v>
      </c>
      <c r="T816">
        <f>SUM(Table2[[#This Row],[SALE G]:[SALE S]])</f>
        <v>18.375</v>
      </c>
      <c r="U816">
        <v>332</v>
      </c>
      <c r="V816">
        <v>0.65</v>
      </c>
    </row>
    <row r="817" spans="1:22" x14ac:dyDescent="0.25">
      <c r="A817">
        <v>816</v>
      </c>
      <c r="B817" t="s">
        <v>26</v>
      </c>
      <c r="C817" t="s">
        <v>665</v>
      </c>
      <c r="D817" t="s">
        <v>2</v>
      </c>
      <c r="E817" t="s">
        <v>339</v>
      </c>
      <c r="F817" s="138">
        <v>43989</v>
      </c>
      <c r="G817" t="s">
        <v>682</v>
      </c>
      <c r="H817" t="s">
        <v>668</v>
      </c>
      <c r="I817" t="s">
        <v>488</v>
      </c>
      <c r="J817" t="s">
        <v>671</v>
      </c>
      <c r="K817">
        <v>1000</v>
      </c>
      <c r="M817">
        <v>256</v>
      </c>
      <c r="O817">
        <v>1</v>
      </c>
      <c r="P817">
        <v>15</v>
      </c>
      <c r="Q817">
        <f>SUM(Table2[[#This Row],[ BUYER G]:[BUYER S]])</f>
        <v>16</v>
      </c>
      <c r="R817">
        <v>1</v>
      </c>
      <c r="S817">
        <v>8.6666666666666661</v>
      </c>
      <c r="T817">
        <f>SUM(Table2[[#This Row],[SALE G]:[SALE S]])</f>
        <v>9.6666666666666661</v>
      </c>
      <c r="U817">
        <v>91</v>
      </c>
      <c r="V817">
        <v>0.65</v>
      </c>
    </row>
    <row r="818" spans="1:22" x14ac:dyDescent="0.25">
      <c r="A818">
        <v>817</v>
      </c>
      <c r="B818" t="s">
        <v>26</v>
      </c>
      <c r="C818" t="s">
        <v>665</v>
      </c>
      <c r="D818" t="s">
        <v>2</v>
      </c>
      <c r="E818" t="s">
        <v>339</v>
      </c>
      <c r="F818" s="138">
        <v>43989</v>
      </c>
      <c r="G818" t="s">
        <v>682</v>
      </c>
      <c r="H818" t="s">
        <v>668</v>
      </c>
      <c r="I818" t="s">
        <v>489</v>
      </c>
      <c r="J818" t="s">
        <v>671</v>
      </c>
      <c r="K818">
        <v>1000</v>
      </c>
      <c r="M818">
        <v>96</v>
      </c>
      <c r="P818">
        <v>5</v>
      </c>
      <c r="Q818">
        <f>SUM(Table2[[#This Row],[ BUYER G]:[BUYER S]])</f>
        <v>5</v>
      </c>
      <c r="R818">
        <v>0</v>
      </c>
      <c r="S818">
        <v>2.75</v>
      </c>
      <c r="T818">
        <f>SUM(Table2[[#This Row],[SALE G]:[SALE S]])</f>
        <v>2.75</v>
      </c>
      <c r="U818">
        <v>108</v>
      </c>
      <c r="V818">
        <v>0.65</v>
      </c>
    </row>
    <row r="819" spans="1:22" x14ac:dyDescent="0.25">
      <c r="A819">
        <v>818</v>
      </c>
      <c r="B819" t="s">
        <v>26</v>
      </c>
      <c r="C819" t="s">
        <v>665</v>
      </c>
      <c r="D819" t="s">
        <v>2</v>
      </c>
      <c r="E819" t="s">
        <v>339</v>
      </c>
      <c r="F819" s="138">
        <v>43989</v>
      </c>
      <c r="G819" t="s">
        <v>682</v>
      </c>
      <c r="H819" t="s">
        <v>668</v>
      </c>
      <c r="I819" t="s">
        <v>490</v>
      </c>
      <c r="J819" t="s">
        <v>671</v>
      </c>
      <c r="K819">
        <v>1000</v>
      </c>
      <c r="M819">
        <v>96</v>
      </c>
      <c r="P819">
        <v>8</v>
      </c>
      <c r="Q819">
        <f>SUM(Table2[[#This Row],[ BUYER G]:[BUYER S]])</f>
        <v>8</v>
      </c>
      <c r="R819">
        <v>0</v>
      </c>
      <c r="S819">
        <v>6.916666666666667</v>
      </c>
      <c r="T819">
        <f>SUM(Table2[[#This Row],[SALE G]:[SALE S]])</f>
        <v>6.916666666666667</v>
      </c>
      <c r="U819">
        <v>82</v>
      </c>
      <c r="V819">
        <v>0.65</v>
      </c>
    </row>
    <row r="820" spans="1:22" x14ac:dyDescent="0.25">
      <c r="A820">
        <v>819</v>
      </c>
      <c r="B820" t="s">
        <v>26</v>
      </c>
      <c r="C820" t="s">
        <v>665</v>
      </c>
      <c r="D820" t="s">
        <v>2</v>
      </c>
      <c r="E820" t="s">
        <v>339</v>
      </c>
      <c r="F820" s="138">
        <v>43989</v>
      </c>
      <c r="G820" t="s">
        <v>682</v>
      </c>
      <c r="H820" t="s">
        <v>668</v>
      </c>
      <c r="I820" t="s">
        <v>472</v>
      </c>
      <c r="J820" t="s">
        <v>671</v>
      </c>
      <c r="K820">
        <v>1000</v>
      </c>
      <c r="M820">
        <v>192</v>
      </c>
      <c r="O820">
        <v>0</v>
      </c>
      <c r="P820">
        <v>20</v>
      </c>
      <c r="Q820">
        <f>SUM(Table2[[#This Row],[ BUYER G]:[BUYER S]])</f>
        <v>20</v>
      </c>
      <c r="R820">
        <v>0</v>
      </c>
      <c r="S820">
        <v>37.208333333333329</v>
      </c>
      <c r="T820">
        <f>SUM(Table2[[#This Row],[SALE G]:[SALE S]])</f>
        <v>37.208333333333329</v>
      </c>
      <c r="U820">
        <v>196</v>
      </c>
      <c r="V820">
        <v>0.65</v>
      </c>
    </row>
    <row r="821" spans="1:22" x14ac:dyDescent="0.25">
      <c r="A821">
        <v>820</v>
      </c>
      <c r="B821" t="s">
        <v>26</v>
      </c>
      <c r="C821" t="s">
        <v>665</v>
      </c>
      <c r="D821" t="s">
        <v>2</v>
      </c>
      <c r="E821" t="s">
        <v>339</v>
      </c>
      <c r="F821" s="138">
        <v>43989</v>
      </c>
      <c r="G821" t="s">
        <v>682</v>
      </c>
      <c r="H821" t="s">
        <v>668</v>
      </c>
      <c r="I821" t="s">
        <v>476</v>
      </c>
      <c r="J821" t="s">
        <v>671</v>
      </c>
      <c r="K821">
        <v>1000</v>
      </c>
      <c r="M821">
        <v>352</v>
      </c>
      <c r="O821">
        <v>8</v>
      </c>
      <c r="P821">
        <v>31</v>
      </c>
      <c r="Q821">
        <f>SUM(Table2[[#This Row],[ BUYER G]:[BUYER S]])</f>
        <v>39</v>
      </c>
      <c r="R821">
        <v>4.5</v>
      </c>
      <c r="S821">
        <v>21</v>
      </c>
      <c r="T821">
        <f>SUM(Table2[[#This Row],[SALE G]:[SALE S]])</f>
        <v>25.5</v>
      </c>
      <c r="U821">
        <v>341</v>
      </c>
      <c r="V821">
        <v>0.65</v>
      </c>
    </row>
    <row r="822" spans="1:22" x14ac:dyDescent="0.25">
      <c r="A822">
        <v>821</v>
      </c>
      <c r="B822" t="s">
        <v>26</v>
      </c>
      <c r="C822" t="s">
        <v>665</v>
      </c>
      <c r="D822" t="s">
        <v>2</v>
      </c>
      <c r="E822" t="s">
        <v>339</v>
      </c>
      <c r="F822" s="138">
        <v>43989</v>
      </c>
      <c r="G822" t="s">
        <v>682</v>
      </c>
      <c r="H822" t="s">
        <v>668</v>
      </c>
      <c r="I822" t="s">
        <v>477</v>
      </c>
      <c r="J822" t="s">
        <v>671</v>
      </c>
      <c r="K822">
        <v>1000</v>
      </c>
      <c r="M822">
        <v>176</v>
      </c>
      <c r="O822">
        <v>3</v>
      </c>
      <c r="P822">
        <v>11</v>
      </c>
      <c r="Q822">
        <f>SUM(Table2[[#This Row],[ BUYER G]:[BUYER S]])</f>
        <v>14</v>
      </c>
      <c r="R822">
        <v>2.166666666666667</v>
      </c>
      <c r="S822">
        <v>7.3333333333333339</v>
      </c>
      <c r="T822">
        <f>SUM(Table2[[#This Row],[SALE G]:[SALE S]])</f>
        <v>9.5</v>
      </c>
      <c r="U822">
        <v>130</v>
      </c>
      <c r="V822">
        <v>0.65</v>
      </c>
    </row>
    <row r="823" spans="1:22" x14ac:dyDescent="0.25">
      <c r="A823">
        <v>822</v>
      </c>
      <c r="B823" t="s">
        <v>26</v>
      </c>
      <c r="C823" t="s">
        <v>665</v>
      </c>
      <c r="D823" t="s">
        <v>2</v>
      </c>
      <c r="E823" t="s">
        <v>339</v>
      </c>
      <c r="F823" s="138">
        <v>43989</v>
      </c>
      <c r="G823" t="s">
        <v>682</v>
      </c>
      <c r="H823" t="s">
        <v>668</v>
      </c>
      <c r="I823" t="s">
        <v>475</v>
      </c>
      <c r="J823" t="s">
        <v>671</v>
      </c>
      <c r="K823">
        <v>1000</v>
      </c>
      <c r="M823">
        <v>256</v>
      </c>
      <c r="P823">
        <v>12</v>
      </c>
      <c r="Q823">
        <f>SUM(Table2[[#This Row],[ BUYER G]:[BUYER S]])</f>
        <v>12</v>
      </c>
      <c r="R823">
        <v>0</v>
      </c>
      <c r="S823">
        <v>6</v>
      </c>
      <c r="T823">
        <f>SUM(Table2[[#This Row],[SALE G]:[SALE S]])</f>
        <v>6</v>
      </c>
      <c r="U823">
        <v>248</v>
      </c>
      <c r="V823">
        <v>0.65</v>
      </c>
    </row>
    <row r="824" spans="1:22" x14ac:dyDescent="0.25">
      <c r="A824">
        <v>823</v>
      </c>
      <c r="B824" t="s">
        <v>26</v>
      </c>
      <c r="C824" t="s">
        <v>665</v>
      </c>
      <c r="D824" t="s">
        <v>2</v>
      </c>
      <c r="E824" t="s">
        <v>339</v>
      </c>
      <c r="F824" s="138">
        <v>43989</v>
      </c>
      <c r="G824" t="s">
        <v>682</v>
      </c>
      <c r="H824" t="s">
        <v>668</v>
      </c>
      <c r="I824" t="s">
        <v>478</v>
      </c>
      <c r="J824" t="s">
        <v>671</v>
      </c>
      <c r="K824">
        <v>1000</v>
      </c>
      <c r="M824">
        <v>144</v>
      </c>
      <c r="O824">
        <v>8</v>
      </c>
      <c r="P824">
        <v>9</v>
      </c>
      <c r="Q824">
        <f>SUM(Table2[[#This Row],[ BUYER G]:[BUYER S]])</f>
        <v>17</v>
      </c>
      <c r="R824">
        <v>4</v>
      </c>
      <c r="S824">
        <v>4.5</v>
      </c>
      <c r="T824">
        <f>SUM(Table2[[#This Row],[SALE G]:[SALE S]])</f>
        <v>8.5</v>
      </c>
      <c r="U824">
        <v>198</v>
      </c>
      <c r="V824">
        <v>0.65</v>
      </c>
    </row>
    <row r="825" spans="1:22" x14ac:dyDescent="0.25">
      <c r="A825">
        <v>824</v>
      </c>
      <c r="B825" t="s">
        <v>26</v>
      </c>
      <c r="C825" t="s">
        <v>665</v>
      </c>
      <c r="D825" t="s">
        <v>2</v>
      </c>
      <c r="E825" t="s">
        <v>339</v>
      </c>
      <c r="F825" s="138">
        <v>43989</v>
      </c>
      <c r="G825" t="s">
        <v>682</v>
      </c>
      <c r="H825" t="s">
        <v>668</v>
      </c>
      <c r="I825" t="s">
        <v>479</v>
      </c>
      <c r="J825" t="s">
        <v>671</v>
      </c>
      <c r="K825">
        <v>1000</v>
      </c>
      <c r="M825">
        <v>256</v>
      </c>
      <c r="O825">
        <v>0</v>
      </c>
      <c r="P825">
        <v>34</v>
      </c>
      <c r="Q825">
        <f>SUM(Table2[[#This Row],[ BUYER G]:[BUYER S]])</f>
        <v>34</v>
      </c>
      <c r="R825">
        <v>10.625</v>
      </c>
      <c r="S825">
        <v>0</v>
      </c>
      <c r="T825">
        <f>SUM(Table2[[#This Row],[SALE G]:[SALE S]])</f>
        <v>10.625</v>
      </c>
      <c r="U825">
        <v>213</v>
      </c>
      <c r="V825">
        <v>0.65</v>
      </c>
    </row>
    <row r="826" spans="1:22" x14ac:dyDescent="0.25">
      <c r="A826">
        <v>825</v>
      </c>
      <c r="B826" t="s">
        <v>26</v>
      </c>
      <c r="C826" t="s">
        <v>665</v>
      </c>
      <c r="D826" t="s">
        <v>2</v>
      </c>
      <c r="E826" t="s">
        <v>339</v>
      </c>
      <c r="F826" s="138">
        <v>43989</v>
      </c>
      <c r="G826" t="s">
        <v>682</v>
      </c>
      <c r="H826" t="s">
        <v>668</v>
      </c>
      <c r="I826" t="s">
        <v>463</v>
      </c>
      <c r="J826" t="s">
        <v>671</v>
      </c>
      <c r="K826">
        <v>1000</v>
      </c>
      <c r="M826">
        <v>160</v>
      </c>
      <c r="O826">
        <v>0</v>
      </c>
      <c r="P826">
        <v>7</v>
      </c>
      <c r="Q826">
        <f>SUM(Table2[[#This Row],[ BUYER G]:[BUYER S]])</f>
        <v>7</v>
      </c>
      <c r="R826">
        <v>0</v>
      </c>
      <c r="S826">
        <v>4.333333333333333</v>
      </c>
      <c r="T826">
        <f>SUM(Table2[[#This Row],[SALE G]:[SALE S]])</f>
        <v>4.333333333333333</v>
      </c>
      <c r="U826">
        <v>233</v>
      </c>
      <c r="V826">
        <v>0.65</v>
      </c>
    </row>
    <row r="827" spans="1:22" x14ac:dyDescent="0.25">
      <c r="A827">
        <v>826</v>
      </c>
      <c r="B827" t="s">
        <v>26</v>
      </c>
      <c r="C827" t="s">
        <v>665</v>
      </c>
      <c r="D827" t="s">
        <v>2</v>
      </c>
      <c r="E827" t="s">
        <v>339</v>
      </c>
      <c r="F827" s="138">
        <v>43989</v>
      </c>
      <c r="G827" t="s">
        <v>682</v>
      </c>
      <c r="H827" t="s">
        <v>668</v>
      </c>
      <c r="I827" t="s">
        <v>481</v>
      </c>
      <c r="J827" t="s">
        <v>671</v>
      </c>
      <c r="K827">
        <v>1000</v>
      </c>
      <c r="M827">
        <v>144</v>
      </c>
      <c r="O827">
        <v>4</v>
      </c>
      <c r="P827">
        <v>17</v>
      </c>
      <c r="Q827">
        <f>SUM(Table2[[#This Row],[ BUYER G]:[BUYER S]])</f>
        <v>21</v>
      </c>
      <c r="R827">
        <v>2</v>
      </c>
      <c r="S827">
        <v>9.8333333333333339</v>
      </c>
      <c r="T827">
        <f>SUM(Table2[[#This Row],[SALE G]:[SALE S]])</f>
        <v>11.833333333333334</v>
      </c>
      <c r="U827">
        <v>244</v>
      </c>
      <c r="V827">
        <v>0.65</v>
      </c>
    </row>
    <row r="828" spans="1:22" x14ac:dyDescent="0.25">
      <c r="A828">
        <v>827</v>
      </c>
      <c r="B828" t="s">
        <v>26</v>
      </c>
      <c r="C828" t="s">
        <v>665</v>
      </c>
      <c r="D828" t="s">
        <v>2</v>
      </c>
      <c r="E828" t="s">
        <v>339</v>
      </c>
      <c r="F828" s="138">
        <v>43989</v>
      </c>
      <c r="G828" t="s">
        <v>682</v>
      </c>
      <c r="H828" t="s">
        <v>668</v>
      </c>
      <c r="I828" t="s">
        <v>482</v>
      </c>
      <c r="J828" t="s">
        <v>671</v>
      </c>
      <c r="K828">
        <v>1000</v>
      </c>
      <c r="M828">
        <v>176</v>
      </c>
      <c r="O828">
        <v>0</v>
      </c>
      <c r="P828">
        <v>35</v>
      </c>
      <c r="Q828">
        <f>SUM(Table2[[#This Row],[ BUYER G]:[BUYER S]])</f>
        <v>35</v>
      </c>
      <c r="R828">
        <v>0</v>
      </c>
      <c r="S828">
        <v>22.333333333333336</v>
      </c>
      <c r="T828">
        <f>SUM(Table2[[#This Row],[SALE G]:[SALE S]])</f>
        <v>22.333333333333336</v>
      </c>
      <c r="U828">
        <v>480</v>
      </c>
      <c r="V828">
        <v>0.65</v>
      </c>
    </row>
    <row r="829" spans="1:22" x14ac:dyDescent="0.25">
      <c r="A829">
        <v>828</v>
      </c>
      <c r="B829" t="s">
        <v>26</v>
      </c>
      <c r="C829" t="s">
        <v>665</v>
      </c>
      <c r="D829" t="s">
        <v>2</v>
      </c>
      <c r="E829" t="s">
        <v>339</v>
      </c>
      <c r="F829" s="138">
        <v>43989</v>
      </c>
      <c r="G829" t="s">
        <v>682</v>
      </c>
      <c r="H829" t="s">
        <v>668</v>
      </c>
      <c r="I829" t="s">
        <v>464</v>
      </c>
      <c r="J829" t="s">
        <v>671</v>
      </c>
      <c r="K829">
        <v>1000</v>
      </c>
      <c r="M829">
        <v>192</v>
      </c>
      <c r="O829">
        <v>6</v>
      </c>
      <c r="P829">
        <v>15</v>
      </c>
      <c r="Q829">
        <f>SUM(Table2[[#This Row],[ BUYER G]:[BUYER S]])</f>
        <v>21</v>
      </c>
      <c r="R829">
        <v>1.5</v>
      </c>
      <c r="S829">
        <v>7.0833333333333339</v>
      </c>
      <c r="T829">
        <f>SUM(Table2[[#This Row],[SALE G]:[SALE S]])</f>
        <v>8.5833333333333339</v>
      </c>
      <c r="U829">
        <v>226</v>
      </c>
      <c r="V829">
        <v>0.65</v>
      </c>
    </row>
    <row r="830" spans="1:22" x14ac:dyDescent="0.25">
      <c r="A830">
        <v>829</v>
      </c>
      <c r="B830" t="s">
        <v>26</v>
      </c>
      <c r="C830" t="s">
        <v>665</v>
      </c>
      <c r="D830" t="s">
        <v>2</v>
      </c>
      <c r="E830" t="s">
        <v>339</v>
      </c>
      <c r="F830" s="138">
        <v>43989</v>
      </c>
      <c r="G830" t="s">
        <v>682</v>
      </c>
      <c r="H830" t="s">
        <v>668</v>
      </c>
      <c r="I830" t="s">
        <v>484</v>
      </c>
      <c r="J830" t="s">
        <v>671</v>
      </c>
      <c r="K830">
        <v>1000</v>
      </c>
      <c r="M830">
        <v>160</v>
      </c>
      <c r="P830">
        <v>3</v>
      </c>
      <c r="Q830">
        <f>SUM(Table2[[#This Row],[ BUYER G]:[BUYER S]])</f>
        <v>3</v>
      </c>
      <c r="R830">
        <v>0</v>
      </c>
      <c r="S830">
        <v>1.5</v>
      </c>
      <c r="T830">
        <f>SUM(Table2[[#This Row],[SALE G]:[SALE S]])</f>
        <v>1.5</v>
      </c>
      <c r="U830">
        <v>112</v>
      </c>
      <c r="V830">
        <v>0.65</v>
      </c>
    </row>
    <row r="831" spans="1:22" x14ac:dyDescent="0.25">
      <c r="A831">
        <v>830</v>
      </c>
      <c r="B831" t="s">
        <v>26</v>
      </c>
      <c r="C831" t="s">
        <v>665</v>
      </c>
      <c r="D831" t="s">
        <v>2</v>
      </c>
      <c r="E831" t="s">
        <v>339</v>
      </c>
      <c r="F831" s="138">
        <v>43989</v>
      </c>
      <c r="G831" t="s">
        <v>682</v>
      </c>
      <c r="H831" t="s">
        <v>668</v>
      </c>
      <c r="I831" t="s">
        <v>465</v>
      </c>
      <c r="J831" t="s">
        <v>671</v>
      </c>
      <c r="K831">
        <v>1000</v>
      </c>
      <c r="M831">
        <v>288</v>
      </c>
      <c r="O831">
        <v>2</v>
      </c>
      <c r="P831">
        <v>37</v>
      </c>
      <c r="Q831">
        <f>SUM(Table2[[#This Row],[ BUYER G]:[BUYER S]])</f>
        <v>39</v>
      </c>
      <c r="R831">
        <v>1.1666666666666665</v>
      </c>
      <c r="S831">
        <v>21.625</v>
      </c>
      <c r="T831">
        <f>SUM(Table2[[#This Row],[SALE G]:[SALE S]])</f>
        <v>22.791666666666668</v>
      </c>
      <c r="U831">
        <v>146</v>
      </c>
      <c r="V831">
        <v>0.65</v>
      </c>
    </row>
    <row r="832" spans="1:22" x14ac:dyDescent="0.25">
      <c r="A832">
        <v>831</v>
      </c>
      <c r="B832" t="s">
        <v>26</v>
      </c>
      <c r="C832" t="s">
        <v>665</v>
      </c>
      <c r="D832" t="s">
        <v>2</v>
      </c>
      <c r="E832" t="s">
        <v>339</v>
      </c>
      <c r="F832" s="138">
        <v>43989</v>
      </c>
      <c r="G832" t="s">
        <v>682</v>
      </c>
      <c r="H832" t="s">
        <v>668</v>
      </c>
      <c r="I832" t="s">
        <v>485</v>
      </c>
      <c r="J832" t="s">
        <v>671</v>
      </c>
      <c r="K832">
        <v>1000</v>
      </c>
      <c r="M832">
        <v>320</v>
      </c>
      <c r="O832">
        <v>4</v>
      </c>
      <c r="P832">
        <v>35</v>
      </c>
      <c r="Q832">
        <f>SUM(Table2[[#This Row],[ BUYER G]:[BUYER S]])</f>
        <v>39</v>
      </c>
      <c r="R832">
        <v>1.3333333333333333</v>
      </c>
      <c r="S832">
        <v>24.166666666666668</v>
      </c>
      <c r="T832">
        <f>SUM(Table2[[#This Row],[SALE G]:[SALE S]])</f>
        <v>25.5</v>
      </c>
      <c r="U832">
        <v>613</v>
      </c>
      <c r="V832">
        <v>0.65</v>
      </c>
    </row>
    <row r="833" spans="1:22" x14ac:dyDescent="0.25">
      <c r="A833">
        <v>832</v>
      </c>
      <c r="B833" t="s">
        <v>26</v>
      </c>
      <c r="C833" t="s">
        <v>665</v>
      </c>
      <c r="D833" t="s">
        <v>2</v>
      </c>
      <c r="E833" t="s">
        <v>339</v>
      </c>
      <c r="F833" s="138">
        <v>43989</v>
      </c>
      <c r="G833" t="s">
        <v>682</v>
      </c>
      <c r="H833" t="s">
        <v>672</v>
      </c>
      <c r="I833" t="s">
        <v>470</v>
      </c>
      <c r="J833" t="s">
        <v>671</v>
      </c>
      <c r="K833">
        <v>1000</v>
      </c>
      <c r="M833">
        <v>304</v>
      </c>
      <c r="O833">
        <v>1</v>
      </c>
      <c r="P833">
        <v>57</v>
      </c>
      <c r="Q833">
        <f>SUM(Table2[[#This Row],[ BUYER G]:[BUYER S]])</f>
        <v>58</v>
      </c>
      <c r="R833">
        <v>0.5</v>
      </c>
      <c r="S833">
        <v>29.5</v>
      </c>
      <c r="T833">
        <f>SUM(Table2[[#This Row],[SALE G]:[SALE S]])</f>
        <v>30</v>
      </c>
      <c r="U833">
        <v>313</v>
      </c>
      <c r="V833">
        <v>0.65</v>
      </c>
    </row>
    <row r="834" spans="1:22" x14ac:dyDescent="0.25">
      <c r="A834">
        <v>833</v>
      </c>
      <c r="B834" t="s">
        <v>26</v>
      </c>
      <c r="C834" t="s">
        <v>665</v>
      </c>
      <c r="D834" t="s">
        <v>2</v>
      </c>
      <c r="E834" t="s">
        <v>339</v>
      </c>
      <c r="F834" s="138">
        <v>43989</v>
      </c>
      <c r="G834" t="s">
        <v>682</v>
      </c>
      <c r="H834" t="s">
        <v>672</v>
      </c>
      <c r="I834" t="s">
        <v>471</v>
      </c>
      <c r="J834" t="s">
        <v>671</v>
      </c>
      <c r="K834">
        <v>1000</v>
      </c>
      <c r="M834">
        <v>376</v>
      </c>
      <c r="O834">
        <v>3</v>
      </c>
      <c r="P834">
        <v>47</v>
      </c>
      <c r="Q834">
        <f>SUM(Table2[[#This Row],[ BUYER G]:[BUYER S]])</f>
        <v>50</v>
      </c>
      <c r="R834">
        <v>2</v>
      </c>
      <c r="S834">
        <v>22.25</v>
      </c>
      <c r="T834">
        <f>SUM(Table2[[#This Row],[SALE G]:[SALE S]])</f>
        <v>24.25</v>
      </c>
      <c r="U834">
        <v>420</v>
      </c>
      <c r="V834">
        <v>0.65</v>
      </c>
    </row>
    <row r="835" spans="1:22" x14ac:dyDescent="0.25">
      <c r="A835">
        <v>834</v>
      </c>
      <c r="B835" t="s">
        <v>26</v>
      </c>
      <c r="C835" t="s">
        <v>665</v>
      </c>
      <c r="D835" t="s">
        <v>2</v>
      </c>
      <c r="E835" t="s">
        <v>339</v>
      </c>
      <c r="F835" s="138">
        <v>43989</v>
      </c>
      <c r="G835" t="s">
        <v>682</v>
      </c>
      <c r="H835" t="s">
        <v>677</v>
      </c>
      <c r="I835" t="s">
        <v>469</v>
      </c>
      <c r="J835" t="s">
        <v>671</v>
      </c>
      <c r="K835">
        <v>1000</v>
      </c>
      <c r="M835">
        <v>384</v>
      </c>
      <c r="O835">
        <v>17</v>
      </c>
      <c r="P835">
        <v>31</v>
      </c>
      <c r="Q835">
        <f>SUM(Table2[[#This Row],[ BUYER G]:[BUYER S]])</f>
        <v>48</v>
      </c>
      <c r="R835">
        <v>9</v>
      </c>
      <c r="S835">
        <v>13.75</v>
      </c>
      <c r="T835">
        <f>SUM(Table2[[#This Row],[SALE G]:[SALE S]])</f>
        <v>22.75</v>
      </c>
      <c r="U835">
        <v>389</v>
      </c>
      <c r="V835">
        <v>0.7</v>
      </c>
    </row>
    <row r="836" spans="1:22" x14ac:dyDescent="0.25">
      <c r="A836">
        <v>835</v>
      </c>
      <c r="B836" t="s">
        <v>26</v>
      </c>
      <c r="C836" t="s">
        <v>665</v>
      </c>
      <c r="D836" t="s">
        <v>2</v>
      </c>
      <c r="E836" t="s">
        <v>339</v>
      </c>
      <c r="F836" s="138">
        <v>43989</v>
      </c>
      <c r="G836" t="s">
        <v>683</v>
      </c>
      <c r="H836" t="s">
        <v>668</v>
      </c>
      <c r="I836" t="s">
        <v>391</v>
      </c>
      <c r="J836" t="s">
        <v>669</v>
      </c>
      <c r="K836">
        <v>1500</v>
      </c>
      <c r="M836">
        <v>368</v>
      </c>
      <c r="O836">
        <v>13</v>
      </c>
      <c r="P836">
        <v>47</v>
      </c>
      <c r="Q836">
        <f>SUM(Table2[[#This Row],[ BUYER G]:[BUYER S]])</f>
        <v>60</v>
      </c>
      <c r="R836">
        <v>6.2083333333333339</v>
      </c>
      <c r="S836">
        <v>27.5</v>
      </c>
      <c r="T836">
        <f>SUM(Table2[[#This Row],[SALE G]:[SALE S]])</f>
        <v>33.708333333333336</v>
      </c>
      <c r="U836">
        <v>300</v>
      </c>
      <c r="V836">
        <v>0.7</v>
      </c>
    </row>
    <row r="837" spans="1:22" x14ac:dyDescent="0.25">
      <c r="A837">
        <v>836</v>
      </c>
      <c r="B837" t="s">
        <v>26</v>
      </c>
      <c r="C837" t="s">
        <v>665</v>
      </c>
      <c r="D837" t="s">
        <v>2</v>
      </c>
      <c r="E837" t="s">
        <v>339</v>
      </c>
      <c r="F837" s="138">
        <v>43989</v>
      </c>
      <c r="G837" t="s">
        <v>683</v>
      </c>
      <c r="H837" t="s">
        <v>668</v>
      </c>
      <c r="I837" t="s">
        <v>394</v>
      </c>
      <c r="J837" t="s">
        <v>669</v>
      </c>
      <c r="K837">
        <v>1500</v>
      </c>
      <c r="M837">
        <v>640</v>
      </c>
      <c r="O837">
        <v>10</v>
      </c>
      <c r="P837">
        <v>70</v>
      </c>
      <c r="Q837">
        <f>SUM(Table2[[#This Row],[ BUYER G]:[BUYER S]])</f>
        <v>80</v>
      </c>
      <c r="R837">
        <v>10.166666666666666</v>
      </c>
      <c r="S837">
        <v>21.833333333333332</v>
      </c>
      <c r="T837">
        <f>SUM(Table2[[#This Row],[SALE G]:[SALE S]])</f>
        <v>32</v>
      </c>
      <c r="U837">
        <v>632</v>
      </c>
      <c r="V837">
        <v>0.7</v>
      </c>
    </row>
    <row r="838" spans="1:22" x14ac:dyDescent="0.25">
      <c r="A838">
        <v>837</v>
      </c>
      <c r="B838" t="s">
        <v>26</v>
      </c>
      <c r="C838" t="s">
        <v>665</v>
      </c>
      <c r="D838" t="s">
        <v>2</v>
      </c>
      <c r="E838" t="s">
        <v>339</v>
      </c>
      <c r="F838" s="138">
        <v>43989</v>
      </c>
      <c r="G838" t="s">
        <v>683</v>
      </c>
      <c r="H838" t="s">
        <v>668</v>
      </c>
      <c r="I838" t="s">
        <v>392</v>
      </c>
      <c r="J838" t="s">
        <v>669</v>
      </c>
      <c r="K838">
        <v>1500</v>
      </c>
      <c r="M838">
        <v>640</v>
      </c>
      <c r="O838">
        <v>7</v>
      </c>
      <c r="P838">
        <v>81</v>
      </c>
      <c r="Q838">
        <f>SUM(Table2[[#This Row],[ BUYER G]:[BUYER S]])</f>
        <v>88</v>
      </c>
      <c r="R838">
        <v>4.25</v>
      </c>
      <c r="S838">
        <v>49.5</v>
      </c>
      <c r="T838">
        <f>SUM(Table2[[#This Row],[SALE G]:[SALE S]])</f>
        <v>53.75</v>
      </c>
      <c r="U838">
        <v>525</v>
      </c>
      <c r="V838">
        <v>0.65</v>
      </c>
    </row>
    <row r="839" spans="1:22" x14ac:dyDescent="0.25">
      <c r="A839">
        <v>838</v>
      </c>
      <c r="B839" t="s">
        <v>26</v>
      </c>
      <c r="C839" t="s">
        <v>665</v>
      </c>
      <c r="D839" t="s">
        <v>2</v>
      </c>
      <c r="E839" t="s">
        <v>339</v>
      </c>
      <c r="F839" s="138">
        <v>43989</v>
      </c>
      <c r="G839" t="s">
        <v>683</v>
      </c>
      <c r="H839" t="s">
        <v>668</v>
      </c>
      <c r="I839" t="s">
        <v>393</v>
      </c>
      <c r="J839" t="s">
        <v>669</v>
      </c>
      <c r="K839">
        <v>1500</v>
      </c>
      <c r="M839">
        <v>432</v>
      </c>
      <c r="O839">
        <v>14</v>
      </c>
      <c r="P839">
        <v>64</v>
      </c>
      <c r="Q839">
        <f>SUM(Table2[[#This Row],[ BUYER G]:[BUYER S]])</f>
        <v>78</v>
      </c>
      <c r="R839">
        <v>4.875</v>
      </c>
      <c r="S839">
        <v>25.75</v>
      </c>
      <c r="T839">
        <f>SUM(Table2[[#This Row],[SALE G]:[SALE S]])</f>
        <v>30.625</v>
      </c>
      <c r="U839">
        <v>317</v>
      </c>
      <c r="V839">
        <v>0.7</v>
      </c>
    </row>
    <row r="840" spans="1:22" x14ac:dyDescent="0.25">
      <c r="A840">
        <v>839</v>
      </c>
      <c r="B840" t="s">
        <v>26</v>
      </c>
      <c r="C840" t="s">
        <v>665</v>
      </c>
      <c r="D840" t="s">
        <v>2</v>
      </c>
      <c r="E840" t="s">
        <v>339</v>
      </c>
      <c r="F840" s="138">
        <v>43989</v>
      </c>
      <c r="G840" t="s">
        <v>675</v>
      </c>
      <c r="H840" t="s">
        <v>668</v>
      </c>
      <c r="I840" t="s">
        <v>164</v>
      </c>
      <c r="J840" t="s">
        <v>669</v>
      </c>
      <c r="K840">
        <v>4200</v>
      </c>
      <c r="M840">
        <v>896</v>
      </c>
      <c r="O840">
        <v>35</v>
      </c>
      <c r="P840">
        <v>86</v>
      </c>
      <c r="Q840">
        <f>SUM(Table2[[#This Row],[ BUYER G]:[BUYER S]])</f>
        <v>121</v>
      </c>
      <c r="R840">
        <v>17.333333333333332</v>
      </c>
      <c r="S840">
        <v>88.5</v>
      </c>
      <c r="T840">
        <f>SUM(Table2[[#This Row],[SALE G]:[SALE S]])</f>
        <v>105.83333333333333</v>
      </c>
      <c r="U840">
        <v>943</v>
      </c>
      <c r="V840">
        <v>0.7</v>
      </c>
    </row>
    <row r="841" spans="1:22" x14ac:dyDescent="0.25">
      <c r="A841">
        <v>840</v>
      </c>
      <c r="B841" t="s">
        <v>26</v>
      </c>
      <c r="C841" t="s">
        <v>665</v>
      </c>
      <c r="D841" t="s">
        <v>2</v>
      </c>
      <c r="E841" t="s">
        <v>339</v>
      </c>
      <c r="F841" s="138">
        <v>43989</v>
      </c>
      <c r="G841" t="s">
        <v>676</v>
      </c>
      <c r="H841" t="s">
        <v>668</v>
      </c>
      <c r="I841" t="s">
        <v>165</v>
      </c>
      <c r="J841" t="s">
        <v>669</v>
      </c>
      <c r="K841">
        <v>1200</v>
      </c>
      <c r="M841">
        <v>392</v>
      </c>
      <c r="O841">
        <v>29</v>
      </c>
      <c r="P841">
        <v>65</v>
      </c>
      <c r="Q841">
        <f>SUM(Table2[[#This Row],[ BUYER G]:[BUYER S]])</f>
        <v>94</v>
      </c>
      <c r="R841">
        <v>22.25</v>
      </c>
      <c r="S841">
        <v>64.666666666666671</v>
      </c>
      <c r="T841">
        <f>SUM(Table2[[#This Row],[SALE G]:[SALE S]])</f>
        <v>86.916666666666671</v>
      </c>
      <c r="U841">
        <v>1082</v>
      </c>
      <c r="V841">
        <v>0.75</v>
      </c>
    </row>
    <row r="842" spans="1:22" x14ac:dyDescent="0.25">
      <c r="A842">
        <v>841</v>
      </c>
      <c r="B842" t="s">
        <v>26</v>
      </c>
      <c r="C842" t="s">
        <v>665</v>
      </c>
      <c r="D842" t="s">
        <v>2</v>
      </c>
      <c r="E842" t="s">
        <v>339</v>
      </c>
      <c r="F842" s="138">
        <v>43989</v>
      </c>
      <c r="G842" t="s">
        <v>676</v>
      </c>
      <c r="H842" t="s">
        <v>668</v>
      </c>
      <c r="I842" t="s">
        <v>166</v>
      </c>
      <c r="J842" t="s">
        <v>669</v>
      </c>
      <c r="K842">
        <v>1200</v>
      </c>
      <c r="M842">
        <v>512</v>
      </c>
      <c r="O842">
        <v>66</v>
      </c>
      <c r="P842">
        <v>76</v>
      </c>
      <c r="Q842">
        <f>SUM(Table2[[#This Row],[ BUYER G]:[BUYER S]])</f>
        <v>142</v>
      </c>
      <c r="R842">
        <v>55.333333333333336</v>
      </c>
      <c r="S842">
        <v>84</v>
      </c>
      <c r="T842">
        <f>SUM(Table2[[#This Row],[SALE G]:[SALE S]])</f>
        <v>139.33333333333334</v>
      </c>
      <c r="U842">
        <v>1350</v>
      </c>
      <c r="V842">
        <v>0.75</v>
      </c>
    </row>
    <row r="843" spans="1:22" x14ac:dyDescent="0.25">
      <c r="A843">
        <v>842</v>
      </c>
      <c r="B843" t="s">
        <v>26</v>
      </c>
      <c r="C843" t="s">
        <v>665</v>
      </c>
      <c r="D843" t="s">
        <v>2</v>
      </c>
      <c r="E843" t="s">
        <v>339</v>
      </c>
      <c r="F843" s="138">
        <v>43989</v>
      </c>
      <c r="G843" t="s">
        <v>676</v>
      </c>
      <c r="H843" t="s">
        <v>668</v>
      </c>
      <c r="I843" t="s">
        <v>167</v>
      </c>
      <c r="J843" t="s">
        <v>669</v>
      </c>
      <c r="K843">
        <v>1200</v>
      </c>
      <c r="M843">
        <v>288</v>
      </c>
      <c r="O843">
        <v>11</v>
      </c>
      <c r="P843">
        <v>44</v>
      </c>
      <c r="Q843">
        <f>SUM(Table2[[#This Row],[ BUYER G]:[BUYER S]])</f>
        <v>55</v>
      </c>
      <c r="R843">
        <v>8</v>
      </c>
      <c r="S843">
        <v>32.5</v>
      </c>
      <c r="T843">
        <f>SUM(Table2[[#This Row],[SALE G]:[SALE S]])</f>
        <v>40.5</v>
      </c>
      <c r="U843">
        <v>346</v>
      </c>
      <c r="V843">
        <v>0.75</v>
      </c>
    </row>
    <row r="844" spans="1:22" x14ac:dyDescent="0.25">
      <c r="A844">
        <v>843</v>
      </c>
      <c r="B844" t="s">
        <v>26</v>
      </c>
      <c r="C844" t="s">
        <v>665</v>
      </c>
      <c r="D844" t="s">
        <v>2</v>
      </c>
      <c r="E844" t="s">
        <v>339</v>
      </c>
      <c r="F844" s="138">
        <v>43989</v>
      </c>
      <c r="G844" t="s">
        <v>676</v>
      </c>
      <c r="H844" t="s">
        <v>668</v>
      </c>
      <c r="I844" t="s">
        <v>168</v>
      </c>
      <c r="J844" t="s">
        <v>669</v>
      </c>
      <c r="K844">
        <v>1200</v>
      </c>
      <c r="M844">
        <v>288</v>
      </c>
      <c r="O844">
        <v>4</v>
      </c>
      <c r="P844">
        <v>25</v>
      </c>
      <c r="Q844">
        <f>SUM(Table2[[#This Row],[ BUYER G]:[BUYER S]])</f>
        <v>29</v>
      </c>
      <c r="R844">
        <v>2.3333333333333335</v>
      </c>
      <c r="S844">
        <v>13</v>
      </c>
      <c r="T844">
        <f>SUM(Table2[[#This Row],[SALE G]:[SALE S]])</f>
        <v>15.333333333333334</v>
      </c>
      <c r="U844">
        <v>735</v>
      </c>
      <c r="V844">
        <v>0.7</v>
      </c>
    </row>
    <row r="845" spans="1:22" x14ac:dyDescent="0.25">
      <c r="A845">
        <v>844</v>
      </c>
      <c r="B845" t="s">
        <v>26</v>
      </c>
      <c r="C845" t="s">
        <v>665</v>
      </c>
      <c r="D845" t="s">
        <v>2</v>
      </c>
      <c r="E845" t="s">
        <v>339</v>
      </c>
      <c r="F845" s="138">
        <v>43989</v>
      </c>
      <c r="G845" t="s">
        <v>685</v>
      </c>
      <c r="H845" t="s">
        <v>668</v>
      </c>
      <c r="I845" t="s">
        <v>175</v>
      </c>
      <c r="J845" t="s">
        <v>671</v>
      </c>
      <c r="K845">
        <v>1000</v>
      </c>
      <c r="M845">
        <v>288</v>
      </c>
      <c r="O845">
        <v>37</v>
      </c>
      <c r="P845">
        <v>56</v>
      </c>
      <c r="Q845">
        <f>SUM(Table2[[#This Row],[ BUYER G]:[BUYER S]])</f>
        <v>93</v>
      </c>
      <c r="R845">
        <v>26.833333333333336</v>
      </c>
      <c r="S845">
        <v>32.833333333333336</v>
      </c>
      <c r="T845">
        <f>SUM(Table2[[#This Row],[SALE G]:[SALE S]])</f>
        <v>59.666666666666671</v>
      </c>
      <c r="U845">
        <v>296</v>
      </c>
      <c r="V845">
        <v>0.8</v>
      </c>
    </row>
    <row r="846" spans="1:22" x14ac:dyDescent="0.25">
      <c r="A846">
        <v>845</v>
      </c>
      <c r="B846" t="s">
        <v>26</v>
      </c>
      <c r="C846" t="s">
        <v>665</v>
      </c>
      <c r="D846" t="s">
        <v>2</v>
      </c>
      <c r="E846" t="s">
        <v>339</v>
      </c>
      <c r="F846" s="138">
        <v>43989</v>
      </c>
      <c r="G846" t="s">
        <v>685</v>
      </c>
      <c r="H846" t="s">
        <v>668</v>
      </c>
      <c r="I846" t="s">
        <v>416</v>
      </c>
      <c r="J846" t="s">
        <v>671</v>
      </c>
      <c r="K846">
        <v>1000</v>
      </c>
      <c r="M846">
        <v>254</v>
      </c>
      <c r="O846">
        <v>12</v>
      </c>
      <c r="P846">
        <v>6</v>
      </c>
      <c r="Q846">
        <f>SUM(Table2[[#This Row],[ BUYER G]:[BUYER S]])</f>
        <v>18</v>
      </c>
      <c r="R846">
        <v>7.5</v>
      </c>
      <c r="S846">
        <v>6.666666666666667</v>
      </c>
      <c r="T846">
        <f>SUM(Table2[[#This Row],[SALE G]:[SALE S]])</f>
        <v>14.166666666666668</v>
      </c>
      <c r="U846">
        <v>233</v>
      </c>
      <c r="V846">
        <v>0.65</v>
      </c>
    </row>
    <row r="847" spans="1:22" x14ac:dyDescent="0.25">
      <c r="A847">
        <v>846</v>
      </c>
      <c r="B847" t="s">
        <v>26</v>
      </c>
      <c r="C847" t="s">
        <v>665</v>
      </c>
      <c r="D847" t="s">
        <v>2</v>
      </c>
      <c r="E847" t="s">
        <v>339</v>
      </c>
      <c r="F847" s="138">
        <v>43989</v>
      </c>
      <c r="G847" t="s">
        <v>685</v>
      </c>
      <c r="H847" t="s">
        <v>677</v>
      </c>
      <c r="I847" t="s">
        <v>405</v>
      </c>
      <c r="J847" t="s">
        <v>671</v>
      </c>
      <c r="K847">
        <v>1000</v>
      </c>
      <c r="M847">
        <v>288</v>
      </c>
      <c r="O847">
        <v>15</v>
      </c>
      <c r="P847">
        <v>33</v>
      </c>
      <c r="Q847">
        <f>SUM(Table2[[#This Row],[ BUYER G]:[BUYER S]])</f>
        <v>48</v>
      </c>
      <c r="R847">
        <v>10.333333333333334</v>
      </c>
      <c r="S847">
        <v>18.833333333333332</v>
      </c>
      <c r="T847">
        <f>SUM(Table2[[#This Row],[SALE G]:[SALE S]])</f>
        <v>29.166666666666664</v>
      </c>
      <c r="U847">
        <v>366</v>
      </c>
      <c r="V847">
        <v>0.65</v>
      </c>
    </row>
    <row r="848" spans="1:22" x14ac:dyDescent="0.25">
      <c r="A848">
        <v>847</v>
      </c>
      <c r="B848" t="s">
        <v>26</v>
      </c>
      <c r="C848" t="s">
        <v>665</v>
      </c>
      <c r="D848" t="s">
        <v>2</v>
      </c>
      <c r="E848" t="s">
        <v>339</v>
      </c>
      <c r="F848" s="138">
        <v>43989</v>
      </c>
      <c r="G848" t="s">
        <v>682</v>
      </c>
      <c r="H848" t="s">
        <v>697</v>
      </c>
      <c r="I848" t="s">
        <v>467</v>
      </c>
      <c r="J848" t="s">
        <v>671</v>
      </c>
      <c r="K848">
        <v>1000</v>
      </c>
      <c r="M848">
        <v>320</v>
      </c>
      <c r="O848">
        <v>10</v>
      </c>
      <c r="P848">
        <v>50</v>
      </c>
      <c r="Q848">
        <f>SUM(Table2[[#This Row],[ BUYER G]:[BUYER S]])</f>
        <v>60</v>
      </c>
      <c r="R848">
        <v>3</v>
      </c>
      <c r="S848">
        <v>35.333333333333336</v>
      </c>
      <c r="T848">
        <f>SUM(Table2[[#This Row],[SALE G]:[SALE S]])</f>
        <v>38.333333333333336</v>
      </c>
      <c r="U848">
        <v>310</v>
      </c>
      <c r="V848">
        <v>0.65</v>
      </c>
    </row>
    <row r="849" spans="1:22" x14ac:dyDescent="0.25">
      <c r="A849">
        <v>848</v>
      </c>
      <c r="B849" t="s">
        <v>26</v>
      </c>
      <c r="C849" t="s">
        <v>665</v>
      </c>
      <c r="D849" t="s">
        <v>2</v>
      </c>
      <c r="E849" t="s">
        <v>339</v>
      </c>
      <c r="F849" s="138">
        <v>43989</v>
      </c>
      <c r="G849" t="s">
        <v>682</v>
      </c>
      <c r="H849" t="s">
        <v>697</v>
      </c>
      <c r="I849" t="s">
        <v>487</v>
      </c>
      <c r="J849" t="s">
        <v>671</v>
      </c>
      <c r="K849">
        <v>1000</v>
      </c>
      <c r="M849">
        <v>320</v>
      </c>
      <c r="P849">
        <v>67</v>
      </c>
      <c r="Q849">
        <f>SUM(Table2[[#This Row],[ BUYER G]:[BUYER S]])</f>
        <v>67</v>
      </c>
      <c r="R849">
        <v>0</v>
      </c>
      <c r="S849">
        <v>30.666666666666668</v>
      </c>
      <c r="T849">
        <f>SUM(Table2[[#This Row],[SALE G]:[SALE S]])</f>
        <v>30.666666666666668</v>
      </c>
      <c r="U849">
        <v>403</v>
      </c>
      <c r="V849">
        <v>0.65</v>
      </c>
    </row>
    <row r="850" spans="1:22" x14ac:dyDescent="0.25">
      <c r="A850">
        <v>849</v>
      </c>
      <c r="B850" t="s">
        <v>26</v>
      </c>
      <c r="C850" t="s">
        <v>665</v>
      </c>
      <c r="D850" t="s">
        <v>2</v>
      </c>
      <c r="E850" t="s">
        <v>339</v>
      </c>
      <c r="F850" s="138">
        <v>43989</v>
      </c>
      <c r="G850" t="s">
        <v>682</v>
      </c>
      <c r="H850" t="s">
        <v>707</v>
      </c>
      <c r="I850" t="s">
        <v>480</v>
      </c>
      <c r="J850" t="s">
        <v>671</v>
      </c>
      <c r="K850">
        <v>1000</v>
      </c>
      <c r="M850">
        <v>320</v>
      </c>
      <c r="P850">
        <v>49</v>
      </c>
      <c r="Q850">
        <f>SUM(Table2[[#This Row],[ BUYER G]:[BUYER S]])</f>
        <v>49</v>
      </c>
      <c r="R850">
        <v>0</v>
      </c>
      <c r="S850">
        <v>17.25</v>
      </c>
      <c r="T850">
        <f>SUM(Table2[[#This Row],[SALE G]:[SALE S]])</f>
        <v>17.25</v>
      </c>
      <c r="U850">
        <v>336</v>
      </c>
      <c r="V850">
        <v>0.65</v>
      </c>
    </row>
    <row r="851" spans="1:22" x14ac:dyDescent="0.25">
      <c r="A851">
        <v>850</v>
      </c>
      <c r="B851" t="s">
        <v>26</v>
      </c>
      <c r="C851" t="s">
        <v>665</v>
      </c>
      <c r="D851" t="s">
        <v>2</v>
      </c>
      <c r="E851" t="s">
        <v>339</v>
      </c>
      <c r="F851" s="138">
        <v>43989</v>
      </c>
      <c r="G851" t="s">
        <v>682</v>
      </c>
      <c r="H851" t="s">
        <v>707</v>
      </c>
      <c r="I851" t="s">
        <v>468</v>
      </c>
      <c r="J851" t="s">
        <v>671</v>
      </c>
      <c r="K851">
        <v>1000</v>
      </c>
      <c r="M851">
        <v>160</v>
      </c>
      <c r="O851">
        <v>4</v>
      </c>
      <c r="P851">
        <v>50</v>
      </c>
      <c r="Q851">
        <f>SUM(Table2[[#This Row],[ BUYER G]:[BUYER S]])</f>
        <v>54</v>
      </c>
      <c r="R851">
        <v>1.3333333333333333</v>
      </c>
      <c r="S851">
        <v>18.708333333333336</v>
      </c>
      <c r="T851">
        <f>SUM(Table2[[#This Row],[SALE G]:[SALE S]])</f>
        <v>20.041666666666668</v>
      </c>
      <c r="U851">
        <v>230</v>
      </c>
      <c r="V851">
        <v>0.65</v>
      </c>
    </row>
    <row r="852" spans="1:22" x14ac:dyDescent="0.25">
      <c r="A852">
        <v>851</v>
      </c>
      <c r="B852" t="s">
        <v>26</v>
      </c>
      <c r="C852" t="s">
        <v>665</v>
      </c>
      <c r="D852" t="s">
        <v>2</v>
      </c>
      <c r="E852" t="s">
        <v>339</v>
      </c>
      <c r="F852" s="138">
        <v>43989</v>
      </c>
      <c r="G852" t="s">
        <v>682</v>
      </c>
      <c r="H852" t="s">
        <v>673</v>
      </c>
      <c r="I852" t="s">
        <v>473</v>
      </c>
      <c r="J852" t="s">
        <v>671</v>
      </c>
      <c r="K852">
        <v>1000</v>
      </c>
      <c r="M852">
        <v>320</v>
      </c>
      <c r="O852">
        <v>5</v>
      </c>
      <c r="P852">
        <v>41</v>
      </c>
      <c r="Q852">
        <f>SUM(Table2[[#This Row],[ BUYER G]:[BUYER S]])</f>
        <v>46</v>
      </c>
      <c r="R852">
        <v>3.3333333333333335</v>
      </c>
      <c r="S852">
        <v>25.625</v>
      </c>
      <c r="T852">
        <f>SUM(Table2[[#This Row],[SALE G]:[SALE S]])</f>
        <v>28.958333333333332</v>
      </c>
      <c r="U852">
        <v>336</v>
      </c>
      <c r="V852">
        <v>0.65</v>
      </c>
    </row>
    <row r="853" spans="1:22" x14ac:dyDescent="0.25">
      <c r="A853">
        <v>852</v>
      </c>
      <c r="B853" t="s">
        <v>26</v>
      </c>
      <c r="C853" t="s">
        <v>665</v>
      </c>
      <c r="D853" t="s">
        <v>2</v>
      </c>
      <c r="E853" t="s">
        <v>339</v>
      </c>
      <c r="F853" s="138">
        <v>43989</v>
      </c>
      <c r="G853" t="s">
        <v>682</v>
      </c>
      <c r="H853" t="s">
        <v>708</v>
      </c>
      <c r="I853" t="s">
        <v>486</v>
      </c>
      <c r="J853" t="s">
        <v>671</v>
      </c>
      <c r="K853">
        <v>1000</v>
      </c>
      <c r="M853">
        <v>320</v>
      </c>
      <c r="P853">
        <v>59</v>
      </c>
      <c r="Q853">
        <f>SUM(Table2[[#This Row],[ BUYER G]:[BUYER S]])</f>
        <v>59</v>
      </c>
      <c r="R853">
        <v>0</v>
      </c>
      <c r="S853">
        <v>37.041666666666671</v>
      </c>
      <c r="T853">
        <f>SUM(Table2[[#This Row],[SALE G]:[SALE S]])</f>
        <v>37.041666666666671</v>
      </c>
      <c r="U853">
        <v>533</v>
      </c>
      <c r="V853">
        <v>0.65</v>
      </c>
    </row>
    <row r="854" spans="1:22" x14ac:dyDescent="0.25">
      <c r="A854">
        <v>853</v>
      </c>
      <c r="B854" t="s">
        <v>26</v>
      </c>
      <c r="C854" t="s">
        <v>665</v>
      </c>
      <c r="D854" t="s">
        <v>2</v>
      </c>
      <c r="E854" t="s">
        <v>339</v>
      </c>
      <c r="F854" s="138">
        <v>43989</v>
      </c>
      <c r="G854" t="s">
        <v>682</v>
      </c>
      <c r="H854" t="s">
        <v>709</v>
      </c>
      <c r="I854" t="s">
        <v>474</v>
      </c>
      <c r="J854" t="s">
        <v>671</v>
      </c>
      <c r="K854">
        <v>1000</v>
      </c>
      <c r="M854">
        <v>320</v>
      </c>
      <c r="O854">
        <v>5</v>
      </c>
      <c r="P854">
        <v>36</v>
      </c>
      <c r="Q854">
        <f>SUM(Table2[[#This Row],[ BUYER G]:[BUYER S]])</f>
        <v>41</v>
      </c>
      <c r="R854">
        <v>6.666666666666667</v>
      </c>
      <c r="S854">
        <v>22.916666666666668</v>
      </c>
      <c r="T854">
        <f>SUM(Table2[[#This Row],[SALE G]:[SALE S]])</f>
        <v>29.583333333333336</v>
      </c>
      <c r="U854">
        <v>387</v>
      </c>
      <c r="V854">
        <v>0.65</v>
      </c>
    </row>
    <row r="855" spans="1:22" x14ac:dyDescent="0.25">
      <c r="A855">
        <v>854</v>
      </c>
      <c r="B855" t="s">
        <v>26</v>
      </c>
      <c r="C855" t="s">
        <v>665</v>
      </c>
      <c r="D855" t="s">
        <v>2</v>
      </c>
      <c r="E855" t="s">
        <v>339</v>
      </c>
      <c r="F855" s="138">
        <v>43989</v>
      </c>
      <c r="G855" t="s">
        <v>682</v>
      </c>
      <c r="H855" t="s">
        <v>709</v>
      </c>
      <c r="I855" t="s">
        <v>483</v>
      </c>
      <c r="J855" t="s">
        <v>671</v>
      </c>
      <c r="K855">
        <v>1000</v>
      </c>
      <c r="M855">
        <v>320</v>
      </c>
      <c r="O855">
        <v>5</v>
      </c>
      <c r="P855">
        <v>35</v>
      </c>
      <c r="Q855">
        <f>SUM(Table2[[#This Row],[ BUYER G]:[BUYER S]])</f>
        <v>40</v>
      </c>
      <c r="R855">
        <v>3.8333333333333335</v>
      </c>
      <c r="S855">
        <v>29.125</v>
      </c>
      <c r="T855">
        <f>SUM(Table2[[#This Row],[SALE G]:[SALE S]])</f>
        <v>32.958333333333336</v>
      </c>
      <c r="U855">
        <v>343</v>
      </c>
      <c r="V855">
        <v>0.65</v>
      </c>
    </row>
    <row r="856" spans="1:22" x14ac:dyDescent="0.25">
      <c r="A856">
        <v>855</v>
      </c>
      <c r="B856" t="s">
        <v>26</v>
      </c>
      <c r="C856" t="s">
        <v>665</v>
      </c>
      <c r="D856" t="s">
        <v>2</v>
      </c>
      <c r="E856" t="s">
        <v>339</v>
      </c>
      <c r="F856" s="138">
        <v>43989</v>
      </c>
      <c r="G856" t="s">
        <v>684</v>
      </c>
      <c r="H856" t="s">
        <v>673</v>
      </c>
      <c r="I856" t="s">
        <v>454</v>
      </c>
      <c r="J856" t="s">
        <v>669</v>
      </c>
      <c r="K856">
        <v>1250</v>
      </c>
      <c r="M856">
        <v>272</v>
      </c>
      <c r="P856">
        <v>37</v>
      </c>
      <c r="Q856">
        <f>SUM(Table2[[#This Row],[ BUYER G]:[BUYER S]])</f>
        <v>37</v>
      </c>
      <c r="R856">
        <v>0</v>
      </c>
      <c r="S856">
        <v>9.5</v>
      </c>
      <c r="T856">
        <f>SUM(Table2[[#This Row],[SALE G]:[SALE S]])</f>
        <v>9.5</v>
      </c>
      <c r="U856">
        <v>307</v>
      </c>
      <c r="V856">
        <v>0.65</v>
      </c>
    </row>
    <row r="857" spans="1:22" x14ac:dyDescent="0.25">
      <c r="A857">
        <v>856</v>
      </c>
      <c r="B857" t="s">
        <v>26</v>
      </c>
      <c r="C857" t="s">
        <v>665</v>
      </c>
      <c r="D857" t="s">
        <v>2</v>
      </c>
      <c r="E857" t="s">
        <v>339</v>
      </c>
      <c r="F857" s="138">
        <v>43989</v>
      </c>
      <c r="G857" t="s">
        <v>684</v>
      </c>
      <c r="H857" t="s">
        <v>704</v>
      </c>
      <c r="I857" t="s">
        <v>453</v>
      </c>
      <c r="J857" t="s">
        <v>669</v>
      </c>
      <c r="K857">
        <v>1250</v>
      </c>
      <c r="M857">
        <v>253</v>
      </c>
      <c r="O857">
        <v>10</v>
      </c>
      <c r="P857">
        <v>25</v>
      </c>
      <c r="Q857">
        <f>SUM(Table2[[#This Row],[ BUYER G]:[BUYER S]])</f>
        <v>35</v>
      </c>
      <c r="R857">
        <v>10.166666666666668</v>
      </c>
      <c r="S857">
        <v>20.958333333333336</v>
      </c>
      <c r="T857">
        <f>SUM(Table2[[#This Row],[SALE G]:[SALE S]])</f>
        <v>31.125000000000004</v>
      </c>
      <c r="U857">
        <v>357</v>
      </c>
      <c r="V857">
        <v>0.65</v>
      </c>
    </row>
    <row r="858" spans="1:22" x14ac:dyDescent="0.25">
      <c r="A858">
        <v>857</v>
      </c>
      <c r="B858" t="s">
        <v>26</v>
      </c>
      <c r="C858" t="s">
        <v>665</v>
      </c>
      <c r="D858" t="s">
        <v>2</v>
      </c>
      <c r="E858" t="s">
        <v>339</v>
      </c>
      <c r="F858" s="138">
        <v>43989</v>
      </c>
      <c r="G858" t="s">
        <v>684</v>
      </c>
      <c r="H858" t="s">
        <v>705</v>
      </c>
      <c r="I858" t="s">
        <v>459</v>
      </c>
      <c r="J858" t="s">
        <v>669</v>
      </c>
      <c r="K858">
        <v>1250</v>
      </c>
      <c r="M858">
        <v>298</v>
      </c>
      <c r="O858">
        <v>4</v>
      </c>
      <c r="P858">
        <v>24</v>
      </c>
      <c r="Q858">
        <f>SUM(Table2[[#This Row],[ BUYER G]:[BUYER S]])</f>
        <v>28</v>
      </c>
      <c r="R858">
        <v>2</v>
      </c>
      <c r="S858">
        <v>9.5</v>
      </c>
      <c r="T858">
        <f>SUM(Table2[[#This Row],[SALE G]:[SALE S]])</f>
        <v>11.5</v>
      </c>
      <c r="U858">
        <v>313</v>
      </c>
      <c r="V858">
        <v>0.65</v>
      </c>
    </row>
    <row r="859" spans="1:22" x14ac:dyDescent="0.25">
      <c r="A859">
        <v>858</v>
      </c>
      <c r="B859" t="s">
        <v>26</v>
      </c>
      <c r="C859" t="s">
        <v>665</v>
      </c>
      <c r="D859" t="s">
        <v>2</v>
      </c>
      <c r="E859" t="s">
        <v>339</v>
      </c>
      <c r="F859" s="138">
        <v>43989</v>
      </c>
      <c r="G859" t="s">
        <v>684</v>
      </c>
      <c r="H859" t="s">
        <v>697</v>
      </c>
      <c r="I859" t="s">
        <v>460</v>
      </c>
      <c r="J859" t="s">
        <v>669</v>
      </c>
      <c r="K859">
        <v>1250</v>
      </c>
      <c r="M859">
        <v>320</v>
      </c>
      <c r="O859">
        <v>20</v>
      </c>
      <c r="P859">
        <v>37</v>
      </c>
      <c r="Q859">
        <f>SUM(Table2[[#This Row],[ BUYER G]:[BUYER S]])</f>
        <v>57</v>
      </c>
      <c r="R859">
        <v>6.666666666666667</v>
      </c>
      <c r="S859">
        <v>26</v>
      </c>
      <c r="T859">
        <f>SUM(Table2[[#This Row],[SALE G]:[SALE S]])</f>
        <v>32.666666666666664</v>
      </c>
      <c r="U859">
        <v>352</v>
      </c>
      <c r="V859">
        <v>0.65</v>
      </c>
    </row>
    <row r="860" spans="1:22" x14ac:dyDescent="0.25">
      <c r="A860">
        <v>859</v>
      </c>
      <c r="B860" t="s">
        <v>26</v>
      </c>
      <c r="C860" t="s">
        <v>665</v>
      </c>
      <c r="D860" t="s">
        <v>2</v>
      </c>
      <c r="E860" t="s">
        <v>339</v>
      </c>
      <c r="F860" s="138">
        <v>43989</v>
      </c>
      <c r="G860" t="s">
        <v>710</v>
      </c>
      <c r="H860" t="s">
        <v>668</v>
      </c>
      <c r="I860" t="s">
        <v>498</v>
      </c>
      <c r="J860" t="s">
        <v>711</v>
      </c>
      <c r="K860">
        <v>180</v>
      </c>
      <c r="M860">
        <v>112</v>
      </c>
      <c r="O860">
        <v>3</v>
      </c>
      <c r="P860">
        <v>7</v>
      </c>
      <c r="Q860">
        <f>SUM(Table2[[#This Row],[ BUYER G]:[BUYER S]])</f>
        <v>10</v>
      </c>
      <c r="R860">
        <v>1.6666666666666665</v>
      </c>
      <c r="S860">
        <v>2.583333333333333</v>
      </c>
      <c r="T860">
        <f>SUM(Table2[[#This Row],[SALE G]:[SALE S]])</f>
        <v>4.25</v>
      </c>
      <c r="U860">
        <v>185</v>
      </c>
      <c r="V860">
        <v>0.65</v>
      </c>
    </row>
    <row r="861" spans="1:22" x14ac:dyDescent="0.25">
      <c r="A861">
        <v>860</v>
      </c>
      <c r="B861" t="s">
        <v>26</v>
      </c>
      <c r="C861" t="s">
        <v>665</v>
      </c>
      <c r="D861" t="s">
        <v>2</v>
      </c>
      <c r="E861" t="s">
        <v>339</v>
      </c>
      <c r="F861" s="138">
        <v>43989</v>
      </c>
      <c r="G861" t="s">
        <v>710</v>
      </c>
      <c r="H861" t="s">
        <v>668</v>
      </c>
      <c r="I861" t="s">
        <v>499</v>
      </c>
      <c r="J861" t="s">
        <v>711</v>
      </c>
      <c r="K861">
        <v>180</v>
      </c>
      <c r="M861">
        <v>192</v>
      </c>
      <c r="O861">
        <v>3</v>
      </c>
      <c r="P861">
        <v>5</v>
      </c>
      <c r="Q861">
        <f>SUM(Table2[[#This Row],[ BUYER G]:[BUYER S]])</f>
        <v>8</v>
      </c>
      <c r="R861">
        <v>1.3333333333333333</v>
      </c>
      <c r="S861">
        <v>2.5</v>
      </c>
      <c r="T861">
        <f>SUM(Table2[[#This Row],[SALE G]:[SALE S]])</f>
        <v>3.833333333333333</v>
      </c>
      <c r="U861">
        <v>45</v>
      </c>
      <c r="V861">
        <v>0.7</v>
      </c>
    </row>
    <row r="862" spans="1:22" x14ac:dyDescent="0.25">
      <c r="A862">
        <v>861</v>
      </c>
      <c r="B862" t="s">
        <v>26</v>
      </c>
      <c r="C862" t="s">
        <v>665</v>
      </c>
      <c r="D862" t="s">
        <v>2</v>
      </c>
      <c r="E862" t="s">
        <v>339</v>
      </c>
      <c r="F862" s="138">
        <v>43989</v>
      </c>
      <c r="G862" t="s">
        <v>710</v>
      </c>
      <c r="H862" t="s">
        <v>668</v>
      </c>
      <c r="I862" t="s">
        <v>496</v>
      </c>
      <c r="J862" t="s">
        <v>711</v>
      </c>
      <c r="K862">
        <v>180</v>
      </c>
      <c r="M862">
        <v>128</v>
      </c>
      <c r="O862">
        <v>5</v>
      </c>
      <c r="P862">
        <v>11</v>
      </c>
      <c r="Q862">
        <f>SUM(Table2[[#This Row],[ BUYER G]:[BUYER S]])</f>
        <v>16</v>
      </c>
      <c r="R862">
        <v>3.6666666666666665</v>
      </c>
      <c r="S862">
        <v>8</v>
      </c>
      <c r="T862">
        <f>SUM(Table2[[#This Row],[SALE G]:[SALE S]])</f>
        <v>11.666666666666666</v>
      </c>
      <c r="U862">
        <v>115</v>
      </c>
      <c r="V862">
        <v>0.75</v>
      </c>
    </row>
    <row r="863" spans="1:22" x14ac:dyDescent="0.25">
      <c r="A863">
        <v>862</v>
      </c>
      <c r="B863" t="s">
        <v>26</v>
      </c>
      <c r="C863" t="s">
        <v>665</v>
      </c>
      <c r="D863" t="s">
        <v>2</v>
      </c>
      <c r="E863" t="s">
        <v>339</v>
      </c>
      <c r="F863" s="138">
        <v>43989</v>
      </c>
      <c r="G863" t="s">
        <v>710</v>
      </c>
      <c r="H863" t="s">
        <v>668</v>
      </c>
      <c r="I863" t="s">
        <v>497</v>
      </c>
      <c r="J863" t="s">
        <v>711</v>
      </c>
      <c r="K863">
        <v>180</v>
      </c>
      <c r="M863">
        <v>144</v>
      </c>
      <c r="O863">
        <v>8</v>
      </c>
      <c r="P863">
        <v>4</v>
      </c>
      <c r="Q863">
        <f>SUM(Table2[[#This Row],[ BUYER G]:[BUYER S]])</f>
        <v>12</v>
      </c>
      <c r="R863">
        <v>2.5</v>
      </c>
      <c r="S863">
        <v>1.5833333333333333</v>
      </c>
      <c r="T863">
        <f>SUM(Table2[[#This Row],[SALE G]:[SALE S]])</f>
        <v>4.083333333333333</v>
      </c>
      <c r="U863">
        <v>223</v>
      </c>
      <c r="V863">
        <v>0.65</v>
      </c>
    </row>
    <row r="864" spans="1:22" x14ac:dyDescent="0.25">
      <c r="A864">
        <v>863</v>
      </c>
      <c r="B864" t="s">
        <v>26</v>
      </c>
      <c r="C864" t="s">
        <v>665</v>
      </c>
      <c r="D864" t="s">
        <v>2</v>
      </c>
      <c r="E864" t="s">
        <v>339</v>
      </c>
      <c r="F864" s="138">
        <v>43989</v>
      </c>
      <c r="G864" t="s">
        <v>710</v>
      </c>
      <c r="H864" t="s">
        <v>668</v>
      </c>
      <c r="I864" t="s">
        <v>494</v>
      </c>
      <c r="J864" t="s">
        <v>711</v>
      </c>
      <c r="K864">
        <v>180</v>
      </c>
      <c r="M864">
        <v>96</v>
      </c>
      <c r="O864">
        <v>1</v>
      </c>
      <c r="P864">
        <v>2</v>
      </c>
      <c r="Q864">
        <f>SUM(Table2[[#This Row],[ BUYER G]:[BUYER S]])</f>
        <v>3</v>
      </c>
      <c r="R864">
        <v>0.75</v>
      </c>
      <c r="S864">
        <v>1.5</v>
      </c>
      <c r="T864">
        <f>SUM(Table2[[#This Row],[SALE G]:[SALE S]])</f>
        <v>2.25</v>
      </c>
      <c r="U864">
        <v>95</v>
      </c>
      <c r="V864">
        <v>0.65</v>
      </c>
    </row>
    <row r="865" spans="1:22" x14ac:dyDescent="0.25">
      <c r="A865">
        <v>864</v>
      </c>
      <c r="B865" t="s">
        <v>26</v>
      </c>
      <c r="C865" t="s">
        <v>665</v>
      </c>
      <c r="D865" t="s">
        <v>2</v>
      </c>
      <c r="E865" t="s">
        <v>339</v>
      </c>
      <c r="F865" s="138">
        <v>43989</v>
      </c>
      <c r="G865" t="s">
        <v>710</v>
      </c>
      <c r="H865" t="s">
        <v>668</v>
      </c>
      <c r="I865" t="s">
        <v>500</v>
      </c>
      <c r="J865" t="s">
        <v>711</v>
      </c>
      <c r="K865">
        <v>180</v>
      </c>
      <c r="M865">
        <v>154</v>
      </c>
      <c r="O865">
        <v>5</v>
      </c>
      <c r="P865">
        <v>6</v>
      </c>
      <c r="Q865">
        <f>SUM(Table2[[#This Row],[ BUYER G]:[BUYER S]])</f>
        <v>11</v>
      </c>
      <c r="R865">
        <v>2</v>
      </c>
      <c r="S865">
        <v>2.6666666666666665</v>
      </c>
      <c r="T865">
        <f>SUM(Table2[[#This Row],[SALE G]:[SALE S]])</f>
        <v>4.6666666666666661</v>
      </c>
      <c r="U865">
        <v>42</v>
      </c>
      <c r="V865">
        <v>0.7</v>
      </c>
    </row>
    <row r="866" spans="1:22" x14ac:dyDescent="0.25">
      <c r="A866">
        <v>865</v>
      </c>
      <c r="B866" t="s">
        <v>26</v>
      </c>
      <c r="C866" t="s">
        <v>665</v>
      </c>
      <c r="D866" t="s">
        <v>2</v>
      </c>
      <c r="E866" t="s">
        <v>339</v>
      </c>
      <c r="F866" s="138">
        <v>43989</v>
      </c>
      <c r="G866" t="s">
        <v>710</v>
      </c>
      <c r="H866" t="s">
        <v>668</v>
      </c>
      <c r="I866" t="s">
        <v>495</v>
      </c>
      <c r="J866" t="s">
        <v>711</v>
      </c>
      <c r="K866">
        <v>180</v>
      </c>
      <c r="M866">
        <v>224</v>
      </c>
      <c r="O866">
        <v>7</v>
      </c>
      <c r="P866">
        <v>10</v>
      </c>
      <c r="Q866">
        <f>SUM(Table2[[#This Row],[ BUYER G]:[BUYER S]])</f>
        <v>17</v>
      </c>
      <c r="R866">
        <v>7.666666666666667</v>
      </c>
      <c r="S866">
        <v>7.5</v>
      </c>
      <c r="T866">
        <f>SUM(Table2[[#This Row],[SALE G]:[SALE S]])</f>
        <v>15.166666666666668</v>
      </c>
      <c r="U866">
        <v>161</v>
      </c>
      <c r="V866">
        <v>0.65</v>
      </c>
    </row>
    <row r="867" spans="1:22" x14ac:dyDescent="0.25">
      <c r="A867">
        <v>866</v>
      </c>
      <c r="B867" t="s">
        <v>26</v>
      </c>
      <c r="C867" t="s">
        <v>665</v>
      </c>
      <c r="D867" t="s">
        <v>2</v>
      </c>
      <c r="E867" t="s">
        <v>339</v>
      </c>
      <c r="F867" s="138">
        <v>43989</v>
      </c>
      <c r="G867" t="s">
        <v>712</v>
      </c>
      <c r="H867" t="s">
        <v>668</v>
      </c>
      <c r="I867" t="s">
        <v>466</v>
      </c>
      <c r="J867" t="s">
        <v>711</v>
      </c>
      <c r="K867">
        <v>288</v>
      </c>
      <c r="M867">
        <v>196</v>
      </c>
      <c r="O867">
        <v>1</v>
      </c>
      <c r="P867">
        <v>7</v>
      </c>
      <c r="Q867">
        <f>SUM(Table2[[#This Row],[ BUYER G]:[BUYER S]])</f>
        <v>8</v>
      </c>
      <c r="R867">
        <v>1.3333333333333333</v>
      </c>
      <c r="S867">
        <v>5.833333333333333</v>
      </c>
      <c r="T867">
        <f>SUM(Table2[[#This Row],[SALE G]:[SALE S]])</f>
        <v>7.1666666666666661</v>
      </c>
      <c r="U867">
        <v>140</v>
      </c>
      <c r="V867">
        <v>0.65</v>
      </c>
    </row>
    <row r="868" spans="1:22" x14ac:dyDescent="0.25">
      <c r="A868">
        <v>867</v>
      </c>
      <c r="B868" t="s">
        <v>26</v>
      </c>
      <c r="C868" t="s">
        <v>678</v>
      </c>
      <c r="D868" t="s">
        <v>2</v>
      </c>
      <c r="E868" t="s">
        <v>339</v>
      </c>
      <c r="F868" s="138">
        <v>43989</v>
      </c>
      <c r="G868" t="s">
        <v>682</v>
      </c>
      <c r="H868" t="s">
        <v>679</v>
      </c>
      <c r="I868" t="s">
        <v>437</v>
      </c>
      <c r="J868" t="s">
        <v>671</v>
      </c>
      <c r="K868">
        <v>1000</v>
      </c>
      <c r="M868">
        <v>288</v>
      </c>
      <c r="P868">
        <v>50</v>
      </c>
      <c r="Q868">
        <f>SUM(Table2[[#This Row],[ BUYER G]:[BUYER S]])</f>
        <v>50</v>
      </c>
      <c r="R868">
        <v>0</v>
      </c>
      <c r="S868">
        <v>29.5</v>
      </c>
      <c r="T868">
        <f>SUM(Table2[[#This Row],[SALE G]:[SALE S]])</f>
        <v>29.5</v>
      </c>
      <c r="U868">
        <v>340</v>
      </c>
      <c r="V868">
        <v>0.75</v>
      </c>
    </row>
    <row r="869" spans="1:22" x14ac:dyDescent="0.25">
      <c r="A869">
        <v>868</v>
      </c>
      <c r="B869" t="s">
        <v>26</v>
      </c>
      <c r="C869" t="s">
        <v>678</v>
      </c>
      <c r="D869" t="s">
        <v>2</v>
      </c>
      <c r="E869" t="s">
        <v>339</v>
      </c>
      <c r="F869" s="138">
        <v>43989</v>
      </c>
      <c r="G869" t="s">
        <v>682</v>
      </c>
      <c r="H869" t="s">
        <v>688</v>
      </c>
      <c r="I869" t="s">
        <v>492</v>
      </c>
      <c r="J869" t="s">
        <v>671</v>
      </c>
      <c r="K869">
        <v>1000</v>
      </c>
      <c r="M869">
        <v>90</v>
      </c>
      <c r="P869">
        <v>10</v>
      </c>
      <c r="Q869">
        <f>SUM(Table2[[#This Row],[ BUYER G]:[BUYER S]])</f>
        <v>10</v>
      </c>
      <c r="R869">
        <v>0</v>
      </c>
      <c r="S869">
        <v>5</v>
      </c>
      <c r="T869">
        <f>SUM(Table2[[#This Row],[SALE G]:[SALE S]])</f>
        <v>5</v>
      </c>
      <c r="U869">
        <v>125</v>
      </c>
      <c r="V869">
        <v>0.65</v>
      </c>
    </row>
    <row r="870" spans="1:22" x14ac:dyDescent="0.25">
      <c r="A870">
        <v>869</v>
      </c>
      <c r="B870" t="s">
        <v>26</v>
      </c>
      <c r="C870" t="s">
        <v>678</v>
      </c>
      <c r="D870" t="s">
        <v>2</v>
      </c>
      <c r="E870" t="s">
        <v>339</v>
      </c>
      <c r="F870" s="138">
        <v>43989</v>
      </c>
      <c r="G870" t="s">
        <v>682</v>
      </c>
      <c r="H870" t="s">
        <v>686</v>
      </c>
      <c r="I870" t="s">
        <v>491</v>
      </c>
      <c r="J870" t="s">
        <v>671</v>
      </c>
      <c r="K870">
        <v>1000</v>
      </c>
      <c r="M870">
        <v>336</v>
      </c>
      <c r="P870">
        <v>25</v>
      </c>
      <c r="Q870">
        <f>SUM(Table2[[#This Row],[ BUYER G]:[BUYER S]])</f>
        <v>25</v>
      </c>
      <c r="R870">
        <v>0</v>
      </c>
      <c r="S870">
        <v>10.5</v>
      </c>
      <c r="T870">
        <f>SUM(Table2[[#This Row],[SALE G]:[SALE S]])</f>
        <v>10.5</v>
      </c>
      <c r="U870">
        <v>590</v>
      </c>
      <c r="V870">
        <v>0.8</v>
      </c>
    </row>
    <row r="871" spans="1:22" x14ac:dyDescent="0.25">
      <c r="A871">
        <v>870</v>
      </c>
      <c r="B871" t="s">
        <v>26</v>
      </c>
      <c r="C871" t="s">
        <v>678</v>
      </c>
      <c r="D871" t="s">
        <v>2</v>
      </c>
      <c r="E871" t="s">
        <v>339</v>
      </c>
      <c r="F871" s="138">
        <v>43989</v>
      </c>
      <c r="G871" t="s">
        <v>676</v>
      </c>
      <c r="H871" t="s">
        <v>679</v>
      </c>
      <c r="I871" t="s">
        <v>380</v>
      </c>
      <c r="J871" t="s">
        <v>669</v>
      </c>
      <c r="K871">
        <v>1200</v>
      </c>
      <c r="M871">
        <v>352</v>
      </c>
      <c r="O871">
        <v>31</v>
      </c>
      <c r="P871">
        <v>58</v>
      </c>
      <c r="Q871">
        <f>SUM(Table2[[#This Row],[ BUYER G]:[BUYER S]])</f>
        <v>89</v>
      </c>
      <c r="R871">
        <v>10.666666666666668</v>
      </c>
      <c r="S871">
        <v>41.666666666666664</v>
      </c>
      <c r="T871">
        <f>SUM(Table2[[#This Row],[SALE G]:[SALE S]])</f>
        <v>52.333333333333329</v>
      </c>
      <c r="U871">
        <v>397</v>
      </c>
      <c r="V871">
        <v>0.65</v>
      </c>
    </row>
    <row r="872" spans="1:22" x14ac:dyDescent="0.25">
      <c r="A872">
        <v>871</v>
      </c>
      <c r="B872" t="s">
        <v>26</v>
      </c>
      <c r="C872" t="s">
        <v>678</v>
      </c>
      <c r="D872" t="s">
        <v>2</v>
      </c>
      <c r="E872" t="s">
        <v>339</v>
      </c>
      <c r="F872" s="138">
        <v>43989</v>
      </c>
      <c r="G872" t="s">
        <v>684</v>
      </c>
      <c r="H872" t="s">
        <v>706</v>
      </c>
      <c r="I872" t="s">
        <v>456</v>
      </c>
      <c r="J872" t="s">
        <v>669</v>
      </c>
      <c r="K872">
        <v>1250</v>
      </c>
      <c r="M872">
        <v>320</v>
      </c>
      <c r="P872">
        <v>28</v>
      </c>
      <c r="Q872">
        <f>SUM(Table2[[#This Row],[ BUYER G]:[BUYER S]])</f>
        <v>28</v>
      </c>
      <c r="R872">
        <v>0</v>
      </c>
      <c r="S872">
        <v>19.833333333333332</v>
      </c>
      <c r="T872">
        <f>SUM(Table2[[#This Row],[SALE G]:[SALE S]])</f>
        <v>19.833333333333332</v>
      </c>
      <c r="U872">
        <v>355</v>
      </c>
      <c r="V872">
        <v>0.65</v>
      </c>
    </row>
    <row r="873" spans="1:22" x14ac:dyDescent="0.25">
      <c r="A873">
        <v>872</v>
      </c>
      <c r="B873" t="s">
        <v>26</v>
      </c>
      <c r="C873" t="s">
        <v>678</v>
      </c>
      <c r="D873" t="s">
        <v>2</v>
      </c>
      <c r="E873" t="s">
        <v>339</v>
      </c>
      <c r="F873" s="138">
        <v>43989</v>
      </c>
      <c r="G873" t="s">
        <v>684</v>
      </c>
      <c r="H873" t="s">
        <v>698</v>
      </c>
      <c r="I873" t="s">
        <v>458</v>
      </c>
      <c r="J873" t="s">
        <v>669</v>
      </c>
      <c r="K873">
        <v>1250</v>
      </c>
      <c r="M873">
        <v>352</v>
      </c>
      <c r="P873">
        <v>11</v>
      </c>
      <c r="Q873">
        <f>SUM(Table2[[#This Row],[ BUYER G]:[BUYER S]])</f>
        <v>11</v>
      </c>
      <c r="R873">
        <v>0</v>
      </c>
      <c r="S873">
        <v>6</v>
      </c>
      <c r="T873">
        <f>SUM(Table2[[#This Row],[SALE G]:[SALE S]])</f>
        <v>6</v>
      </c>
      <c r="U873">
        <v>366</v>
      </c>
      <c r="V873">
        <v>0.65</v>
      </c>
    </row>
    <row r="874" spans="1:22" x14ac:dyDescent="0.25">
      <c r="A874">
        <v>873</v>
      </c>
      <c r="B874" t="s">
        <v>26</v>
      </c>
      <c r="C874" t="s">
        <v>678</v>
      </c>
      <c r="D874" t="s">
        <v>2</v>
      </c>
      <c r="E874" t="s">
        <v>339</v>
      </c>
      <c r="F874" s="138">
        <v>43989</v>
      </c>
      <c r="G874" t="s">
        <v>685</v>
      </c>
      <c r="H874" t="s">
        <v>679</v>
      </c>
      <c r="I874" t="s">
        <v>444</v>
      </c>
      <c r="J874" t="s">
        <v>671</v>
      </c>
      <c r="K874">
        <v>1000</v>
      </c>
      <c r="M874">
        <v>352</v>
      </c>
      <c r="O874">
        <v>17</v>
      </c>
      <c r="P874">
        <v>35</v>
      </c>
      <c r="Q874">
        <f>SUM(Table2[[#This Row],[ BUYER G]:[BUYER S]])</f>
        <v>52</v>
      </c>
      <c r="R874">
        <v>15</v>
      </c>
      <c r="S874">
        <v>20.083333333333332</v>
      </c>
      <c r="T874">
        <f>SUM(Table2[[#This Row],[SALE G]:[SALE S]])</f>
        <v>35.083333333333329</v>
      </c>
      <c r="U874">
        <v>412</v>
      </c>
      <c r="V874">
        <v>0.7</v>
      </c>
    </row>
    <row r="875" spans="1:22" x14ac:dyDescent="0.25">
      <c r="A875">
        <v>874</v>
      </c>
      <c r="B875" t="s">
        <v>26</v>
      </c>
      <c r="C875" t="s">
        <v>678</v>
      </c>
      <c r="D875" t="s">
        <v>2</v>
      </c>
      <c r="E875" t="s">
        <v>339</v>
      </c>
      <c r="F875" s="138">
        <v>43989</v>
      </c>
      <c r="G875" t="s">
        <v>685</v>
      </c>
      <c r="H875" t="s">
        <v>686</v>
      </c>
      <c r="I875" t="s">
        <v>234</v>
      </c>
      <c r="J875" t="s">
        <v>671</v>
      </c>
      <c r="K875">
        <v>1000</v>
      </c>
      <c r="M875">
        <v>273</v>
      </c>
      <c r="P875">
        <v>26</v>
      </c>
      <c r="Q875">
        <f>SUM(Table2[[#This Row],[ BUYER G]:[BUYER S]])</f>
        <v>26</v>
      </c>
      <c r="R875">
        <v>0</v>
      </c>
      <c r="S875">
        <v>10</v>
      </c>
      <c r="T875">
        <f>SUM(Table2[[#This Row],[SALE G]:[SALE S]])</f>
        <v>10</v>
      </c>
      <c r="U875">
        <v>442</v>
      </c>
      <c r="V875">
        <v>0.7</v>
      </c>
    </row>
    <row r="876" spans="1:22" x14ac:dyDescent="0.25">
      <c r="A876">
        <v>875</v>
      </c>
      <c r="B876" t="s">
        <v>26</v>
      </c>
      <c r="C876" t="s">
        <v>678</v>
      </c>
      <c r="D876" t="s">
        <v>2</v>
      </c>
      <c r="E876" t="s">
        <v>339</v>
      </c>
      <c r="F876" s="138">
        <v>43989</v>
      </c>
      <c r="G876" t="s">
        <v>685</v>
      </c>
      <c r="H876" t="s">
        <v>688</v>
      </c>
      <c r="I876" t="s">
        <v>414</v>
      </c>
      <c r="J876" t="s">
        <v>671</v>
      </c>
      <c r="K876">
        <v>1000</v>
      </c>
      <c r="M876">
        <v>256</v>
      </c>
      <c r="P876">
        <v>24</v>
      </c>
      <c r="Q876">
        <f>SUM(Table2[[#This Row],[ BUYER G]:[BUYER S]])</f>
        <v>24</v>
      </c>
      <c r="R876">
        <v>0</v>
      </c>
      <c r="S876">
        <v>15.333333333333334</v>
      </c>
      <c r="T876">
        <f>SUM(Table2[[#This Row],[SALE G]:[SALE S]])</f>
        <v>15.333333333333334</v>
      </c>
      <c r="U876">
        <v>266</v>
      </c>
      <c r="V876">
        <v>0.65</v>
      </c>
    </row>
    <row r="877" spans="1:22" x14ac:dyDescent="0.25">
      <c r="A877">
        <v>876</v>
      </c>
      <c r="B877" t="s">
        <v>26</v>
      </c>
      <c r="C877" t="s">
        <v>678</v>
      </c>
      <c r="D877" t="s">
        <v>2</v>
      </c>
      <c r="E877" t="s">
        <v>339</v>
      </c>
      <c r="F877" s="138">
        <v>43989</v>
      </c>
      <c r="G877" t="s">
        <v>685</v>
      </c>
      <c r="H877" t="s">
        <v>688</v>
      </c>
      <c r="I877" t="s">
        <v>412</v>
      </c>
      <c r="J877" t="s">
        <v>671</v>
      </c>
      <c r="K877">
        <v>1000</v>
      </c>
      <c r="M877">
        <v>256</v>
      </c>
      <c r="P877">
        <v>25</v>
      </c>
      <c r="Q877">
        <f>SUM(Table2[[#This Row],[ BUYER G]:[BUYER S]])</f>
        <v>25</v>
      </c>
      <c r="R877">
        <v>0</v>
      </c>
      <c r="S877">
        <v>11.916666666666666</v>
      </c>
      <c r="T877">
        <f>SUM(Table2[[#This Row],[SALE G]:[SALE S]])</f>
        <v>11.916666666666666</v>
      </c>
      <c r="U877">
        <v>267</v>
      </c>
      <c r="V877">
        <v>0.65</v>
      </c>
    </row>
    <row r="878" spans="1:22" x14ac:dyDescent="0.25">
      <c r="A878">
        <v>877</v>
      </c>
      <c r="B878" t="s">
        <v>26</v>
      </c>
      <c r="C878" t="s">
        <v>678</v>
      </c>
      <c r="D878" t="s">
        <v>2</v>
      </c>
      <c r="E878" t="s">
        <v>339</v>
      </c>
      <c r="F878" s="138">
        <v>43989</v>
      </c>
      <c r="G878" t="s">
        <v>685</v>
      </c>
      <c r="H878" t="s">
        <v>688</v>
      </c>
      <c r="I878" t="s">
        <v>418</v>
      </c>
      <c r="J878" t="s">
        <v>671</v>
      </c>
      <c r="K878">
        <v>1000</v>
      </c>
      <c r="M878">
        <v>256</v>
      </c>
      <c r="P878">
        <v>22</v>
      </c>
      <c r="Q878">
        <f>SUM(Table2[[#This Row],[ BUYER G]:[BUYER S]])</f>
        <v>22</v>
      </c>
      <c r="R878">
        <v>0</v>
      </c>
      <c r="S878">
        <v>17.083333333333336</v>
      </c>
      <c r="T878">
        <f>SUM(Table2[[#This Row],[SALE G]:[SALE S]])</f>
        <v>17.083333333333336</v>
      </c>
      <c r="U878">
        <v>355</v>
      </c>
      <c r="V878">
        <v>0.65</v>
      </c>
    </row>
    <row r="879" spans="1:22" x14ac:dyDescent="0.25">
      <c r="A879">
        <v>878</v>
      </c>
      <c r="B879" t="s">
        <v>26</v>
      </c>
      <c r="C879" t="s">
        <v>680</v>
      </c>
      <c r="D879" t="s">
        <v>2</v>
      </c>
      <c r="E879" t="s">
        <v>339</v>
      </c>
      <c r="F879" s="138">
        <v>43989</v>
      </c>
      <c r="G879" t="s">
        <v>666</v>
      </c>
      <c r="H879" t="s">
        <v>681</v>
      </c>
      <c r="I879" t="s">
        <v>236</v>
      </c>
      <c r="J879" t="s">
        <v>669</v>
      </c>
      <c r="K879">
        <v>2700</v>
      </c>
      <c r="M879">
        <v>728</v>
      </c>
      <c r="O879">
        <v>66</v>
      </c>
      <c r="P879">
        <v>121</v>
      </c>
      <c r="Q879">
        <f>SUM(Table2[[#This Row],[ BUYER G]:[BUYER S]])</f>
        <v>187</v>
      </c>
      <c r="R879">
        <v>59.357142857142854</v>
      </c>
      <c r="S879">
        <v>113.60714285714286</v>
      </c>
      <c r="T879">
        <f>SUM(Table2[[#This Row],[SALE G]:[SALE S]])</f>
        <v>172.96428571428572</v>
      </c>
      <c r="U879">
        <v>754</v>
      </c>
      <c r="V879">
        <v>0.7</v>
      </c>
    </row>
    <row r="880" spans="1:22" x14ac:dyDescent="0.25">
      <c r="A880">
        <v>879</v>
      </c>
      <c r="B880" t="s">
        <v>26</v>
      </c>
      <c r="C880" t="s">
        <v>680</v>
      </c>
      <c r="D880" t="s">
        <v>2</v>
      </c>
      <c r="E880" t="s">
        <v>339</v>
      </c>
      <c r="F880" s="138">
        <v>43989</v>
      </c>
      <c r="G880" t="s">
        <v>666</v>
      </c>
      <c r="H880" t="s">
        <v>681</v>
      </c>
      <c r="I880" t="s">
        <v>428</v>
      </c>
      <c r="J880" t="s">
        <v>669</v>
      </c>
      <c r="K880">
        <v>2700</v>
      </c>
      <c r="M880">
        <v>740</v>
      </c>
      <c r="O880">
        <v>46</v>
      </c>
      <c r="P880">
        <v>138</v>
      </c>
      <c r="Q880">
        <f>SUM(Table2[[#This Row],[ BUYER G]:[BUYER S]])</f>
        <v>184</v>
      </c>
      <c r="R880">
        <v>24.428571428571427</v>
      </c>
      <c r="S880">
        <v>111.96428571428571</v>
      </c>
      <c r="T880">
        <f>SUM(Table2[[#This Row],[SALE G]:[SALE S]])</f>
        <v>136.39285714285714</v>
      </c>
      <c r="U880">
        <v>720</v>
      </c>
      <c r="V880">
        <v>0.7</v>
      </c>
    </row>
    <row r="881" spans="1:22" x14ac:dyDescent="0.25">
      <c r="A881">
        <v>880</v>
      </c>
      <c r="B881" t="s">
        <v>26</v>
      </c>
      <c r="C881" t="s">
        <v>680</v>
      </c>
      <c r="D881" t="s">
        <v>2</v>
      </c>
      <c r="E881" t="s">
        <v>339</v>
      </c>
      <c r="F881" s="138">
        <v>43989</v>
      </c>
      <c r="G881" t="s">
        <v>670</v>
      </c>
      <c r="H881" t="s">
        <v>681</v>
      </c>
      <c r="I881" t="s">
        <v>375</v>
      </c>
      <c r="J881" t="s">
        <v>671</v>
      </c>
      <c r="K881">
        <v>1200</v>
      </c>
      <c r="M881">
        <v>780</v>
      </c>
      <c r="O881">
        <v>72</v>
      </c>
      <c r="P881">
        <v>209</v>
      </c>
      <c r="Q881">
        <f>SUM(Table2[[#This Row],[ BUYER G]:[BUYER S]])</f>
        <v>281</v>
      </c>
      <c r="R881">
        <v>84.857142857142861</v>
      </c>
      <c r="S881">
        <v>188.42857142857142</v>
      </c>
      <c r="T881">
        <f>SUM(Table2[[#This Row],[SALE G]:[SALE S]])</f>
        <v>273.28571428571428</v>
      </c>
      <c r="U881">
        <v>877</v>
      </c>
      <c r="V881">
        <v>0.7</v>
      </c>
    </row>
    <row r="882" spans="1:22" x14ac:dyDescent="0.25">
      <c r="A882">
        <v>881</v>
      </c>
      <c r="B882" t="s">
        <v>26</v>
      </c>
      <c r="C882" t="s">
        <v>680</v>
      </c>
      <c r="D882" t="s">
        <v>2</v>
      </c>
      <c r="E882" t="s">
        <v>339</v>
      </c>
      <c r="F882" s="138">
        <v>43989</v>
      </c>
      <c r="G882" t="s">
        <v>670</v>
      </c>
      <c r="H882" t="s">
        <v>681</v>
      </c>
      <c r="I882" t="s">
        <v>376</v>
      </c>
      <c r="J882" t="s">
        <v>671</v>
      </c>
      <c r="K882">
        <v>1200</v>
      </c>
      <c r="M882">
        <v>564</v>
      </c>
      <c r="O882">
        <v>14</v>
      </c>
      <c r="P882">
        <v>88</v>
      </c>
      <c r="Q882">
        <f>SUM(Table2[[#This Row],[ BUYER G]:[BUYER S]])</f>
        <v>102</v>
      </c>
      <c r="R882">
        <v>14.857142857142858</v>
      </c>
      <c r="S882">
        <v>74.321428571428569</v>
      </c>
      <c r="T882">
        <f>SUM(Table2[[#This Row],[SALE G]:[SALE S]])</f>
        <v>89.178571428571431</v>
      </c>
      <c r="U882">
        <v>756</v>
      </c>
      <c r="V882">
        <v>0.7</v>
      </c>
    </row>
    <row r="883" spans="1:22" x14ac:dyDescent="0.25">
      <c r="A883">
        <v>882</v>
      </c>
      <c r="B883" t="s">
        <v>26</v>
      </c>
      <c r="C883" t="s">
        <v>680</v>
      </c>
      <c r="D883" t="s">
        <v>2</v>
      </c>
      <c r="E883" t="s">
        <v>339</v>
      </c>
      <c r="F883" s="138">
        <v>43989</v>
      </c>
      <c r="G883" t="s">
        <v>670</v>
      </c>
      <c r="H883" t="s">
        <v>681</v>
      </c>
      <c r="I883" t="s">
        <v>369</v>
      </c>
      <c r="J883" t="s">
        <v>671</v>
      </c>
      <c r="K883">
        <v>1200</v>
      </c>
      <c r="M883">
        <v>480</v>
      </c>
      <c r="O883">
        <v>39</v>
      </c>
      <c r="P883">
        <v>48</v>
      </c>
      <c r="Q883">
        <f>SUM(Table2[[#This Row],[ BUYER G]:[BUYER S]])</f>
        <v>87</v>
      </c>
      <c r="R883">
        <v>33.357142857142854</v>
      </c>
      <c r="S883">
        <v>33.839285714285715</v>
      </c>
      <c r="T883">
        <f>SUM(Table2[[#This Row],[SALE G]:[SALE S]])</f>
        <v>67.196428571428569</v>
      </c>
      <c r="U883">
        <v>507</v>
      </c>
      <c r="V883">
        <v>0.6</v>
      </c>
    </row>
    <row r="884" spans="1:22" x14ac:dyDescent="0.25">
      <c r="A884">
        <v>883</v>
      </c>
      <c r="B884" t="s">
        <v>26</v>
      </c>
      <c r="C884" t="s">
        <v>680</v>
      </c>
      <c r="D884" t="s">
        <v>2</v>
      </c>
      <c r="E884" t="s">
        <v>339</v>
      </c>
      <c r="F884" s="138">
        <v>43989</v>
      </c>
      <c r="G884" t="s">
        <v>670</v>
      </c>
      <c r="H884" t="s">
        <v>681</v>
      </c>
      <c r="I884" t="s">
        <v>373</v>
      </c>
      <c r="J884" t="s">
        <v>671</v>
      </c>
      <c r="K884">
        <v>1200</v>
      </c>
      <c r="M884">
        <v>288</v>
      </c>
      <c r="O884">
        <v>37</v>
      </c>
      <c r="P884">
        <v>46</v>
      </c>
      <c r="Q884">
        <f>SUM(Table2[[#This Row],[ BUYER G]:[BUYER S]])</f>
        <v>83</v>
      </c>
      <c r="R884">
        <v>24.928571428571427</v>
      </c>
      <c r="S884">
        <v>36.535714285714285</v>
      </c>
      <c r="T884">
        <f>SUM(Table2[[#This Row],[SALE G]:[SALE S]])</f>
        <v>61.464285714285708</v>
      </c>
      <c r="U884">
        <v>340</v>
      </c>
      <c r="V884">
        <v>0.6</v>
      </c>
    </row>
    <row r="885" spans="1:22" x14ac:dyDescent="0.25">
      <c r="A885">
        <v>884</v>
      </c>
      <c r="B885" t="s">
        <v>26</v>
      </c>
      <c r="C885" t="s">
        <v>680</v>
      </c>
      <c r="D885" t="s">
        <v>2</v>
      </c>
      <c r="E885" t="s">
        <v>339</v>
      </c>
      <c r="F885" s="138">
        <v>43989</v>
      </c>
      <c r="G885" t="s">
        <v>670</v>
      </c>
      <c r="H885" t="s">
        <v>681</v>
      </c>
      <c r="I885" t="s">
        <v>374</v>
      </c>
      <c r="J885" t="s">
        <v>671</v>
      </c>
      <c r="K885">
        <v>1200</v>
      </c>
      <c r="M885">
        <v>644</v>
      </c>
      <c r="O885">
        <v>85</v>
      </c>
      <c r="P885">
        <v>30</v>
      </c>
      <c r="Q885">
        <f>SUM(Table2[[#This Row],[ BUYER G]:[BUYER S]])</f>
        <v>115</v>
      </c>
      <c r="R885">
        <v>78.678571428571431</v>
      </c>
      <c r="S885">
        <v>23.928571428571427</v>
      </c>
      <c r="T885">
        <f>SUM(Table2[[#This Row],[SALE G]:[SALE S]])</f>
        <v>102.60714285714286</v>
      </c>
      <c r="U885">
        <v>624</v>
      </c>
      <c r="V885">
        <v>0.65</v>
      </c>
    </row>
    <row r="886" spans="1:22" x14ac:dyDescent="0.25">
      <c r="A886">
        <v>885</v>
      </c>
      <c r="B886" t="s">
        <v>26</v>
      </c>
      <c r="C886" t="s">
        <v>680</v>
      </c>
      <c r="D886" t="s">
        <v>2</v>
      </c>
      <c r="E886" t="s">
        <v>339</v>
      </c>
      <c r="F886" s="138">
        <v>43989</v>
      </c>
      <c r="G886" t="s">
        <v>670</v>
      </c>
      <c r="H886" t="s">
        <v>681</v>
      </c>
      <c r="I886" t="s">
        <v>384</v>
      </c>
      <c r="J886" t="s">
        <v>671</v>
      </c>
      <c r="K886">
        <v>1200</v>
      </c>
      <c r="M886">
        <v>224</v>
      </c>
      <c r="O886">
        <v>8</v>
      </c>
      <c r="P886">
        <v>32</v>
      </c>
      <c r="Q886">
        <f>SUM(Table2[[#This Row],[ BUYER G]:[BUYER S]])</f>
        <v>40</v>
      </c>
      <c r="R886">
        <v>4.7142857142857144</v>
      </c>
      <c r="S886">
        <v>24.428571428571427</v>
      </c>
      <c r="T886">
        <f>SUM(Table2[[#This Row],[SALE G]:[SALE S]])</f>
        <v>29.142857142857142</v>
      </c>
      <c r="U886">
        <v>287</v>
      </c>
      <c r="V886">
        <v>0.6</v>
      </c>
    </row>
    <row r="887" spans="1:22" x14ac:dyDescent="0.25">
      <c r="A887">
        <v>886</v>
      </c>
      <c r="B887" t="s">
        <v>26</v>
      </c>
      <c r="C887" t="s">
        <v>680</v>
      </c>
      <c r="D887" t="s">
        <v>2</v>
      </c>
      <c r="E887" t="s">
        <v>339</v>
      </c>
      <c r="F887" s="138">
        <v>43989</v>
      </c>
      <c r="G887" t="s">
        <v>670</v>
      </c>
      <c r="H887" t="s">
        <v>681</v>
      </c>
      <c r="I887" t="s">
        <v>386</v>
      </c>
      <c r="J887" t="s">
        <v>671</v>
      </c>
      <c r="K887">
        <v>1200</v>
      </c>
      <c r="M887">
        <v>276</v>
      </c>
      <c r="O887">
        <v>17</v>
      </c>
      <c r="P887">
        <v>32</v>
      </c>
      <c r="Q887">
        <f>SUM(Table2[[#This Row],[ BUYER G]:[BUYER S]])</f>
        <v>49</v>
      </c>
      <c r="R887">
        <v>10.642857142857142</v>
      </c>
      <c r="S887">
        <v>25</v>
      </c>
      <c r="T887">
        <f>SUM(Table2[[#This Row],[SALE G]:[SALE S]])</f>
        <v>35.642857142857139</v>
      </c>
      <c r="U887">
        <v>277</v>
      </c>
      <c r="V887">
        <v>0.6</v>
      </c>
    </row>
    <row r="888" spans="1:22" x14ac:dyDescent="0.25">
      <c r="A888">
        <v>887</v>
      </c>
      <c r="B888" t="s">
        <v>26</v>
      </c>
      <c r="C888" t="s">
        <v>680</v>
      </c>
      <c r="D888" t="s">
        <v>2</v>
      </c>
      <c r="E888" t="s">
        <v>339</v>
      </c>
      <c r="F888" s="138">
        <v>43989</v>
      </c>
      <c r="G888" t="s">
        <v>682</v>
      </c>
      <c r="H888" t="s">
        <v>681</v>
      </c>
      <c r="I888" t="s">
        <v>397</v>
      </c>
      <c r="J888" t="s">
        <v>671</v>
      </c>
      <c r="K888">
        <v>1200</v>
      </c>
      <c r="M888">
        <v>196</v>
      </c>
      <c r="O888">
        <v>3</v>
      </c>
      <c r="P888">
        <v>31</v>
      </c>
      <c r="Q888">
        <f>SUM(Table2[[#This Row],[ BUYER G]:[BUYER S]])</f>
        <v>34</v>
      </c>
      <c r="R888">
        <v>2.2857142857142856</v>
      </c>
      <c r="S888">
        <v>24.428571428571427</v>
      </c>
      <c r="T888">
        <f>SUM(Table2[[#This Row],[SALE G]:[SALE S]])</f>
        <v>26.714285714285712</v>
      </c>
      <c r="U888">
        <v>246</v>
      </c>
      <c r="V888">
        <v>0.65</v>
      </c>
    </row>
    <row r="889" spans="1:22" x14ac:dyDescent="0.25">
      <c r="A889">
        <v>888</v>
      </c>
      <c r="B889" t="s">
        <v>26</v>
      </c>
      <c r="C889" t="s">
        <v>680</v>
      </c>
      <c r="D889" t="s">
        <v>2</v>
      </c>
      <c r="E889" t="s">
        <v>339</v>
      </c>
      <c r="F889" s="138">
        <v>43989</v>
      </c>
      <c r="G889" t="s">
        <v>682</v>
      </c>
      <c r="H889" t="s">
        <v>681</v>
      </c>
      <c r="I889" t="s">
        <v>493</v>
      </c>
      <c r="J889" t="s">
        <v>671</v>
      </c>
      <c r="K889">
        <v>1000</v>
      </c>
      <c r="M889">
        <v>192</v>
      </c>
      <c r="O889">
        <v>1</v>
      </c>
      <c r="P889">
        <v>38</v>
      </c>
      <c r="Q889">
        <f>SUM(Table2[[#This Row],[ BUYER G]:[BUYER S]])</f>
        <v>39</v>
      </c>
      <c r="R889">
        <v>0.42857142857142855</v>
      </c>
      <c r="S889">
        <v>29.464285714285715</v>
      </c>
      <c r="T889">
        <f>SUM(Table2[[#This Row],[SALE G]:[SALE S]])</f>
        <v>29.892857142857142</v>
      </c>
      <c r="U889">
        <v>206</v>
      </c>
      <c r="V889">
        <v>0.6</v>
      </c>
    </row>
    <row r="890" spans="1:22" x14ac:dyDescent="0.25">
      <c r="A890">
        <v>889</v>
      </c>
      <c r="B890" t="s">
        <v>26</v>
      </c>
      <c r="C890" t="s">
        <v>680</v>
      </c>
      <c r="D890" t="s">
        <v>2</v>
      </c>
      <c r="E890" t="s">
        <v>339</v>
      </c>
      <c r="F890" s="138">
        <v>43989</v>
      </c>
      <c r="G890" t="s">
        <v>676</v>
      </c>
      <c r="H890" t="s">
        <v>681</v>
      </c>
      <c r="I890" t="s">
        <v>379</v>
      </c>
      <c r="J890" t="s">
        <v>669</v>
      </c>
      <c r="K890">
        <v>1200</v>
      </c>
      <c r="M890">
        <v>384</v>
      </c>
      <c r="O890">
        <v>2</v>
      </c>
      <c r="P890">
        <v>44</v>
      </c>
      <c r="Q890">
        <f>SUM(Table2[[#This Row],[ BUYER G]:[BUYER S]])</f>
        <v>46</v>
      </c>
      <c r="R890">
        <v>0.8571428571428571</v>
      </c>
      <c r="S890">
        <v>38.428571428571431</v>
      </c>
      <c r="T890">
        <f>SUM(Table2[[#This Row],[SALE G]:[SALE S]])</f>
        <v>39.285714285714285</v>
      </c>
      <c r="U890">
        <v>400</v>
      </c>
      <c r="V890">
        <v>0.6</v>
      </c>
    </row>
    <row r="891" spans="1:22" x14ac:dyDescent="0.25">
      <c r="A891">
        <v>890</v>
      </c>
      <c r="B891" t="s">
        <v>26</v>
      </c>
      <c r="C891" t="s">
        <v>680</v>
      </c>
      <c r="D891" t="s">
        <v>2</v>
      </c>
      <c r="E891" t="s">
        <v>339</v>
      </c>
      <c r="F891" s="138">
        <v>43989</v>
      </c>
      <c r="G891" t="s">
        <v>676</v>
      </c>
      <c r="H891" t="s">
        <v>681</v>
      </c>
      <c r="I891" t="s">
        <v>378</v>
      </c>
      <c r="J891" t="s">
        <v>669</v>
      </c>
      <c r="K891">
        <v>1200</v>
      </c>
      <c r="M891">
        <v>320</v>
      </c>
      <c r="O891">
        <v>6</v>
      </c>
      <c r="P891">
        <v>45</v>
      </c>
      <c r="Q891">
        <f>SUM(Table2[[#This Row],[ BUYER G]:[BUYER S]])</f>
        <v>51</v>
      </c>
      <c r="R891">
        <v>3.5</v>
      </c>
      <c r="S891">
        <v>40.964285714285715</v>
      </c>
      <c r="T891">
        <f>SUM(Table2[[#This Row],[SALE G]:[SALE S]])</f>
        <v>44.464285714285715</v>
      </c>
      <c r="U891">
        <v>350</v>
      </c>
      <c r="V891">
        <v>0.6</v>
      </c>
    </row>
    <row r="892" spans="1:22" x14ac:dyDescent="0.25">
      <c r="A892">
        <v>891</v>
      </c>
      <c r="B892" t="s">
        <v>26</v>
      </c>
      <c r="C892" t="s">
        <v>680</v>
      </c>
      <c r="D892" t="s">
        <v>2</v>
      </c>
      <c r="E892" t="s">
        <v>339</v>
      </c>
      <c r="F892" s="138">
        <v>43989</v>
      </c>
      <c r="G892" t="s">
        <v>676</v>
      </c>
      <c r="H892" t="s">
        <v>681</v>
      </c>
      <c r="I892" t="s">
        <v>377</v>
      </c>
      <c r="J892" t="s">
        <v>669</v>
      </c>
      <c r="K892">
        <v>1200</v>
      </c>
      <c r="M892">
        <v>304</v>
      </c>
      <c r="O892">
        <v>15</v>
      </c>
      <c r="P892">
        <v>59</v>
      </c>
      <c r="Q892">
        <f>SUM(Table2[[#This Row],[ BUYER G]:[BUYER S]])</f>
        <v>74</v>
      </c>
      <c r="R892">
        <v>10.428571428571429</v>
      </c>
      <c r="S892">
        <v>39.107142857142861</v>
      </c>
      <c r="T892">
        <f>SUM(Table2[[#This Row],[SALE G]:[SALE S]])</f>
        <v>49.535714285714292</v>
      </c>
      <c r="U892">
        <v>592</v>
      </c>
      <c r="V892">
        <v>0.6</v>
      </c>
    </row>
    <row r="893" spans="1:22" x14ac:dyDescent="0.25">
      <c r="A893">
        <v>892</v>
      </c>
      <c r="B893" t="s">
        <v>26</v>
      </c>
      <c r="C893" t="s">
        <v>680</v>
      </c>
      <c r="D893" t="s">
        <v>2</v>
      </c>
      <c r="E893" t="s">
        <v>339</v>
      </c>
      <c r="F893" s="138">
        <v>43989</v>
      </c>
      <c r="G893" t="s">
        <v>685</v>
      </c>
      <c r="H893" t="s">
        <v>681</v>
      </c>
      <c r="I893" t="s">
        <v>258</v>
      </c>
      <c r="J893" t="s">
        <v>671</v>
      </c>
      <c r="K893">
        <v>1000</v>
      </c>
      <c r="M893">
        <v>264</v>
      </c>
      <c r="P893">
        <v>47</v>
      </c>
      <c r="Q893">
        <f>SUM(Table2[[#This Row],[ BUYER G]:[BUYER S]])</f>
        <v>47</v>
      </c>
      <c r="R893">
        <v>0</v>
      </c>
      <c r="S893">
        <v>28.857142857142858</v>
      </c>
      <c r="T893">
        <f>SUM(Table2[[#This Row],[SALE G]:[SALE S]])</f>
        <v>28.857142857142858</v>
      </c>
      <c r="U893">
        <v>291</v>
      </c>
      <c r="V893">
        <v>0.6</v>
      </c>
    </row>
    <row r="894" spans="1:22" x14ac:dyDescent="0.25">
      <c r="A894">
        <v>893</v>
      </c>
      <c r="B894" t="s">
        <v>26</v>
      </c>
      <c r="C894" t="s">
        <v>680</v>
      </c>
      <c r="D894" t="s">
        <v>2</v>
      </c>
      <c r="E894" t="s">
        <v>339</v>
      </c>
      <c r="F894" s="138">
        <v>43989</v>
      </c>
      <c r="G894" t="s">
        <v>685</v>
      </c>
      <c r="H894" t="s">
        <v>681</v>
      </c>
      <c r="I894" t="s">
        <v>261</v>
      </c>
      <c r="J894" t="s">
        <v>671</v>
      </c>
      <c r="K894">
        <v>1000</v>
      </c>
      <c r="M894">
        <v>275</v>
      </c>
      <c r="P894">
        <v>50</v>
      </c>
      <c r="Q894">
        <f>SUM(Table2[[#This Row],[ BUYER G]:[BUYER S]])</f>
        <v>50</v>
      </c>
      <c r="R894">
        <v>0</v>
      </c>
      <c r="S894">
        <v>40.464285714285715</v>
      </c>
      <c r="T894">
        <f>SUM(Table2[[#This Row],[SALE G]:[SALE S]])</f>
        <v>40.464285714285715</v>
      </c>
      <c r="U894">
        <v>415</v>
      </c>
      <c r="V894">
        <v>0.6</v>
      </c>
    </row>
    <row r="895" spans="1:22" x14ac:dyDescent="0.25">
      <c r="A895">
        <v>894</v>
      </c>
      <c r="B895" t="s">
        <v>26</v>
      </c>
      <c r="C895" t="s">
        <v>680</v>
      </c>
      <c r="D895" t="s">
        <v>2</v>
      </c>
      <c r="E895" t="s">
        <v>339</v>
      </c>
      <c r="F895" s="138">
        <v>43989</v>
      </c>
      <c r="G895" t="s">
        <v>685</v>
      </c>
      <c r="H895" t="s">
        <v>681</v>
      </c>
      <c r="I895" t="s">
        <v>264</v>
      </c>
      <c r="J895" t="s">
        <v>671</v>
      </c>
      <c r="K895">
        <v>1000</v>
      </c>
      <c r="M895">
        <v>292</v>
      </c>
      <c r="P895">
        <v>27</v>
      </c>
      <c r="Q895">
        <f>SUM(Table2[[#This Row],[ BUYER G]:[BUYER S]])</f>
        <v>27</v>
      </c>
      <c r="R895">
        <v>0</v>
      </c>
      <c r="S895">
        <v>22.285714285714285</v>
      </c>
      <c r="T895">
        <f>SUM(Table2[[#This Row],[SALE G]:[SALE S]])</f>
        <v>22.285714285714285</v>
      </c>
      <c r="U895">
        <v>317</v>
      </c>
      <c r="V895">
        <v>0.6</v>
      </c>
    </row>
    <row r="896" spans="1:22" x14ac:dyDescent="0.25">
      <c r="A896">
        <v>895</v>
      </c>
      <c r="B896" t="s">
        <v>26</v>
      </c>
      <c r="C896" t="s">
        <v>680</v>
      </c>
      <c r="D896" t="s">
        <v>2</v>
      </c>
      <c r="E896" t="s">
        <v>339</v>
      </c>
      <c r="F896" s="138">
        <v>43989</v>
      </c>
      <c r="G896" t="s">
        <v>685</v>
      </c>
      <c r="H896" t="s">
        <v>681</v>
      </c>
      <c r="I896" t="s">
        <v>445</v>
      </c>
      <c r="J896" t="s">
        <v>671</v>
      </c>
      <c r="K896">
        <v>1000</v>
      </c>
      <c r="M896">
        <v>264</v>
      </c>
      <c r="O896">
        <v>8</v>
      </c>
      <c r="P896">
        <v>45</v>
      </c>
      <c r="Q896">
        <f>SUM(Table2[[#This Row],[ BUYER G]:[BUYER S]])</f>
        <v>53</v>
      </c>
      <c r="R896">
        <v>5.4285714285714288</v>
      </c>
      <c r="S896">
        <v>36.321428571428569</v>
      </c>
      <c r="T896">
        <f>SUM(Table2[[#This Row],[SALE G]:[SALE S]])</f>
        <v>41.75</v>
      </c>
      <c r="U896">
        <v>285</v>
      </c>
      <c r="V896">
        <v>0.6</v>
      </c>
    </row>
    <row r="897" spans="1:22" x14ac:dyDescent="0.25">
      <c r="A897">
        <v>896</v>
      </c>
      <c r="B897" t="s">
        <v>26</v>
      </c>
      <c r="C897" t="s">
        <v>680</v>
      </c>
      <c r="D897" t="s">
        <v>2</v>
      </c>
      <c r="E897" t="s">
        <v>339</v>
      </c>
      <c r="F897" s="138">
        <v>43989</v>
      </c>
      <c r="G897" t="s">
        <v>685</v>
      </c>
      <c r="H897" t="s">
        <v>681</v>
      </c>
      <c r="I897" t="s">
        <v>259</v>
      </c>
      <c r="J897" t="s">
        <v>671</v>
      </c>
      <c r="K897">
        <v>1000</v>
      </c>
      <c r="M897">
        <v>292</v>
      </c>
      <c r="O897">
        <v>1</v>
      </c>
      <c r="P897">
        <v>33</v>
      </c>
      <c r="Q897">
        <f>SUM(Table2[[#This Row],[ BUYER G]:[BUYER S]])</f>
        <v>34</v>
      </c>
      <c r="R897">
        <v>0.8571428571428571</v>
      </c>
      <c r="S897">
        <v>19.642857142857142</v>
      </c>
      <c r="T897">
        <f>SUM(Table2[[#This Row],[SALE G]:[SALE S]])</f>
        <v>20.5</v>
      </c>
      <c r="U897">
        <v>290</v>
      </c>
      <c r="V897">
        <v>0.6</v>
      </c>
    </row>
    <row r="898" spans="1:22" x14ac:dyDescent="0.25">
      <c r="A898">
        <v>897</v>
      </c>
      <c r="B898" t="s">
        <v>26</v>
      </c>
      <c r="C898" t="s">
        <v>680</v>
      </c>
      <c r="D898" t="s">
        <v>2</v>
      </c>
      <c r="E898" t="s">
        <v>339</v>
      </c>
      <c r="F898" s="138">
        <v>43989</v>
      </c>
      <c r="G898" t="s">
        <v>685</v>
      </c>
      <c r="H898" t="s">
        <v>681</v>
      </c>
      <c r="I898" t="s">
        <v>260</v>
      </c>
      <c r="J898" t="s">
        <v>671</v>
      </c>
      <c r="K898">
        <v>1000</v>
      </c>
      <c r="M898">
        <v>267</v>
      </c>
      <c r="O898">
        <v>3</v>
      </c>
      <c r="P898">
        <v>35</v>
      </c>
      <c r="Q898">
        <f>SUM(Table2[[#This Row],[ BUYER G]:[BUYER S]])</f>
        <v>38</v>
      </c>
      <c r="R898">
        <v>2.8571428571428572</v>
      </c>
      <c r="S898">
        <v>22.642857142857142</v>
      </c>
      <c r="T898">
        <f>SUM(Table2[[#This Row],[SALE G]:[SALE S]])</f>
        <v>25.5</v>
      </c>
      <c r="U898">
        <v>275</v>
      </c>
      <c r="V898">
        <v>0.6</v>
      </c>
    </row>
    <row r="899" spans="1:22" x14ac:dyDescent="0.25">
      <c r="A899">
        <v>898</v>
      </c>
      <c r="B899" t="s">
        <v>26</v>
      </c>
      <c r="C899" t="s">
        <v>680</v>
      </c>
      <c r="D899" t="s">
        <v>2</v>
      </c>
      <c r="E899" t="s">
        <v>339</v>
      </c>
      <c r="F899" s="138">
        <v>43989</v>
      </c>
      <c r="G899" t="s">
        <v>685</v>
      </c>
      <c r="H899" t="s">
        <v>681</v>
      </c>
      <c r="I899" t="s">
        <v>446</v>
      </c>
      <c r="J899" t="s">
        <v>671</v>
      </c>
      <c r="K899">
        <v>1000</v>
      </c>
      <c r="M899">
        <v>267</v>
      </c>
      <c r="O899">
        <v>3</v>
      </c>
      <c r="P899">
        <v>35</v>
      </c>
      <c r="Q899">
        <f>SUM(Table2[[#This Row],[ BUYER G]:[BUYER S]])</f>
        <v>38</v>
      </c>
      <c r="R899">
        <v>1.2857142857142858</v>
      </c>
      <c r="S899">
        <v>29.571428571428573</v>
      </c>
      <c r="T899">
        <f>SUM(Table2[[#This Row],[SALE G]:[SALE S]])</f>
        <v>30.857142857142858</v>
      </c>
      <c r="U899">
        <v>287</v>
      </c>
      <c r="V899">
        <v>0.6</v>
      </c>
    </row>
    <row r="900" spans="1:22" x14ac:dyDescent="0.25">
      <c r="A900">
        <v>899</v>
      </c>
      <c r="B900" t="s">
        <v>26</v>
      </c>
      <c r="C900" t="s">
        <v>680</v>
      </c>
      <c r="D900" t="s">
        <v>2</v>
      </c>
      <c r="E900" t="s">
        <v>339</v>
      </c>
      <c r="F900" s="138">
        <v>43989</v>
      </c>
      <c r="G900" t="s">
        <v>685</v>
      </c>
      <c r="H900" t="s">
        <v>681</v>
      </c>
      <c r="I900" t="s">
        <v>413</v>
      </c>
      <c r="J900" t="s">
        <v>671</v>
      </c>
      <c r="K900">
        <v>1000</v>
      </c>
      <c r="M900">
        <v>368</v>
      </c>
      <c r="P900">
        <v>60</v>
      </c>
      <c r="Q900">
        <f>SUM(Table2[[#This Row],[ BUYER G]:[BUYER S]])</f>
        <v>60</v>
      </c>
      <c r="R900">
        <v>0</v>
      </c>
      <c r="S900">
        <v>48.714285714285715</v>
      </c>
      <c r="T900">
        <f>SUM(Table2[[#This Row],[SALE G]:[SALE S]])</f>
        <v>48.714285714285715</v>
      </c>
      <c r="U900">
        <v>372</v>
      </c>
      <c r="V900">
        <v>0.6</v>
      </c>
    </row>
    <row r="901" spans="1:22" x14ac:dyDescent="0.25">
      <c r="A901">
        <v>900</v>
      </c>
      <c r="B901" t="s">
        <v>26</v>
      </c>
      <c r="C901" t="s">
        <v>680</v>
      </c>
      <c r="D901" t="s">
        <v>2</v>
      </c>
      <c r="E901" t="s">
        <v>339</v>
      </c>
      <c r="F901" s="138">
        <v>43989</v>
      </c>
      <c r="G901" t="s">
        <v>685</v>
      </c>
      <c r="H901" t="s">
        <v>681</v>
      </c>
      <c r="I901" t="s">
        <v>404</v>
      </c>
      <c r="J901" t="s">
        <v>671</v>
      </c>
      <c r="K901">
        <v>1000</v>
      </c>
      <c r="M901">
        <v>384</v>
      </c>
      <c r="O901">
        <v>3</v>
      </c>
      <c r="P901">
        <v>73</v>
      </c>
      <c r="Q901">
        <f>SUM(Table2[[#This Row],[ BUYER G]:[BUYER S]])</f>
        <v>76</v>
      </c>
      <c r="R901">
        <v>0.9642857142857143</v>
      </c>
      <c r="S901">
        <v>48.482142857142854</v>
      </c>
      <c r="T901">
        <f>SUM(Table2[[#This Row],[SALE G]:[SALE S]])</f>
        <v>49.446428571428569</v>
      </c>
      <c r="U901">
        <v>459</v>
      </c>
      <c r="V901">
        <v>0.65</v>
      </c>
    </row>
    <row r="902" spans="1:22" x14ac:dyDescent="0.25">
      <c r="A902">
        <v>901</v>
      </c>
      <c r="B902" t="s">
        <v>26</v>
      </c>
      <c r="C902" t="s">
        <v>680</v>
      </c>
      <c r="D902" t="s">
        <v>2</v>
      </c>
      <c r="E902" t="s">
        <v>339</v>
      </c>
      <c r="F902" s="138">
        <v>43989</v>
      </c>
      <c r="G902" t="s">
        <v>685</v>
      </c>
      <c r="H902" t="s">
        <v>681</v>
      </c>
      <c r="I902" t="s">
        <v>252</v>
      </c>
      <c r="J902" t="s">
        <v>671</v>
      </c>
      <c r="K902">
        <v>1000</v>
      </c>
      <c r="M902">
        <v>430</v>
      </c>
      <c r="O902">
        <v>4</v>
      </c>
      <c r="P902">
        <v>57</v>
      </c>
      <c r="Q902">
        <f>SUM(Table2[[#This Row],[ BUYER G]:[BUYER S]])</f>
        <v>61</v>
      </c>
      <c r="R902">
        <v>1.7678571428571428</v>
      </c>
      <c r="S902">
        <v>48.196428571428569</v>
      </c>
      <c r="T902">
        <f>SUM(Table2[[#This Row],[SALE G]:[SALE S]])</f>
        <v>49.964285714285715</v>
      </c>
      <c r="U902">
        <v>714</v>
      </c>
      <c r="V902">
        <v>0.65</v>
      </c>
    </row>
    <row r="903" spans="1:22" x14ac:dyDescent="0.25">
      <c r="A903">
        <v>902</v>
      </c>
      <c r="B903" t="s">
        <v>26</v>
      </c>
      <c r="C903" t="s">
        <v>680</v>
      </c>
      <c r="D903" t="s">
        <v>2</v>
      </c>
      <c r="E903" t="s">
        <v>339</v>
      </c>
      <c r="F903" s="138">
        <v>43989</v>
      </c>
      <c r="G903" t="s">
        <v>685</v>
      </c>
      <c r="H903" t="s">
        <v>681</v>
      </c>
      <c r="I903" t="s">
        <v>251</v>
      </c>
      <c r="J903" t="s">
        <v>671</v>
      </c>
      <c r="K903">
        <v>1000</v>
      </c>
      <c r="M903">
        <v>728</v>
      </c>
      <c r="O903">
        <v>11</v>
      </c>
      <c r="P903">
        <v>105</v>
      </c>
      <c r="Q903">
        <f>SUM(Table2[[#This Row],[ BUYER G]:[BUYER S]])</f>
        <v>116</v>
      </c>
      <c r="R903">
        <v>12.857142857142858</v>
      </c>
      <c r="S903">
        <v>75.571428571428569</v>
      </c>
      <c r="T903">
        <f>SUM(Table2[[#This Row],[SALE G]:[SALE S]])</f>
        <v>88.428571428571431</v>
      </c>
      <c r="U903">
        <v>703</v>
      </c>
      <c r="V903">
        <v>0.7</v>
      </c>
    </row>
    <row r="904" spans="1:22" x14ac:dyDescent="0.25">
      <c r="A904">
        <v>903</v>
      </c>
      <c r="B904" t="s">
        <v>26</v>
      </c>
      <c r="C904" t="s">
        <v>680</v>
      </c>
      <c r="D904" t="s">
        <v>2</v>
      </c>
      <c r="E904" t="s">
        <v>339</v>
      </c>
      <c r="F904" s="138">
        <v>43989</v>
      </c>
      <c r="G904" t="s">
        <v>685</v>
      </c>
      <c r="H904" t="s">
        <v>681</v>
      </c>
      <c r="I904" t="s">
        <v>417</v>
      </c>
      <c r="J904" t="s">
        <v>671</v>
      </c>
      <c r="K904">
        <v>1000</v>
      </c>
      <c r="M904">
        <v>568</v>
      </c>
      <c r="O904">
        <v>31</v>
      </c>
      <c r="P904">
        <v>120</v>
      </c>
      <c r="Q904">
        <f>SUM(Table2[[#This Row],[ BUYER G]:[BUYER S]])</f>
        <v>151</v>
      </c>
      <c r="R904">
        <v>25.517857142857142</v>
      </c>
      <c r="S904">
        <v>129.78571428571428</v>
      </c>
      <c r="T904">
        <f>SUM(Table2[[#This Row],[SALE G]:[SALE S]])</f>
        <v>155.30357142857142</v>
      </c>
      <c r="U904">
        <v>780</v>
      </c>
      <c r="V904">
        <v>0.7</v>
      </c>
    </row>
    <row r="905" spans="1:22" x14ac:dyDescent="0.25">
      <c r="A905">
        <v>904</v>
      </c>
      <c r="B905" t="s">
        <v>26</v>
      </c>
      <c r="C905" t="s">
        <v>680</v>
      </c>
      <c r="D905" t="s">
        <v>2</v>
      </c>
      <c r="E905" t="s">
        <v>339</v>
      </c>
      <c r="F905" s="138">
        <v>43989</v>
      </c>
      <c r="G905" t="s">
        <v>685</v>
      </c>
      <c r="H905" t="s">
        <v>681</v>
      </c>
      <c r="I905" t="s">
        <v>254</v>
      </c>
      <c r="J905" t="s">
        <v>671</v>
      </c>
      <c r="K905">
        <v>1000</v>
      </c>
      <c r="M905">
        <v>368</v>
      </c>
      <c r="O905">
        <v>7</v>
      </c>
      <c r="P905">
        <v>62</v>
      </c>
      <c r="Q905">
        <f>SUM(Table2[[#This Row],[ BUYER G]:[BUYER S]])</f>
        <v>69</v>
      </c>
      <c r="R905">
        <v>3</v>
      </c>
      <c r="S905">
        <v>55.285714285714285</v>
      </c>
      <c r="T905">
        <f>SUM(Table2[[#This Row],[SALE G]:[SALE S]])</f>
        <v>58.285714285714285</v>
      </c>
      <c r="U905">
        <v>453</v>
      </c>
      <c r="V905">
        <v>0.6</v>
      </c>
    </row>
    <row r="906" spans="1:22" x14ac:dyDescent="0.25">
      <c r="A906">
        <v>905</v>
      </c>
      <c r="B906" t="s">
        <v>26</v>
      </c>
      <c r="C906" t="s">
        <v>680</v>
      </c>
      <c r="D906" t="s">
        <v>2</v>
      </c>
      <c r="E906" t="s">
        <v>339</v>
      </c>
      <c r="F906" s="138">
        <v>43989</v>
      </c>
      <c r="G906" t="s">
        <v>685</v>
      </c>
      <c r="H906" t="s">
        <v>681</v>
      </c>
      <c r="I906" t="s">
        <v>255</v>
      </c>
      <c r="J906" t="s">
        <v>671</v>
      </c>
      <c r="K906">
        <v>1000</v>
      </c>
      <c r="M906">
        <v>240</v>
      </c>
      <c r="O906">
        <v>12</v>
      </c>
      <c r="P906">
        <v>47</v>
      </c>
      <c r="Q906">
        <f>SUM(Table2[[#This Row],[ BUYER G]:[BUYER S]])</f>
        <v>59</v>
      </c>
      <c r="R906">
        <v>3.7678571428571428</v>
      </c>
      <c r="S906">
        <v>28.517857142857142</v>
      </c>
      <c r="T906">
        <f>SUM(Table2[[#This Row],[SALE G]:[SALE S]])</f>
        <v>32.285714285714285</v>
      </c>
      <c r="U906">
        <v>208</v>
      </c>
      <c r="V906">
        <v>0.6</v>
      </c>
    </row>
    <row r="907" spans="1:22" x14ac:dyDescent="0.25">
      <c r="A907">
        <v>906</v>
      </c>
      <c r="B907" t="s">
        <v>26</v>
      </c>
      <c r="C907" t="s">
        <v>680</v>
      </c>
      <c r="D907" t="s">
        <v>2</v>
      </c>
      <c r="E907" t="s">
        <v>339</v>
      </c>
      <c r="F907" s="138">
        <v>43989</v>
      </c>
      <c r="G907" t="s">
        <v>685</v>
      </c>
      <c r="H907" t="s">
        <v>681</v>
      </c>
      <c r="I907" t="s">
        <v>448</v>
      </c>
      <c r="J907" t="s">
        <v>671</v>
      </c>
      <c r="K907">
        <v>1000</v>
      </c>
      <c r="M907">
        <v>384</v>
      </c>
      <c r="O907">
        <v>5</v>
      </c>
      <c r="P907">
        <v>44</v>
      </c>
      <c r="Q907">
        <f>SUM(Table2[[#This Row],[ BUYER G]:[BUYER S]])</f>
        <v>49</v>
      </c>
      <c r="R907">
        <v>4.1428571428571432</v>
      </c>
      <c r="S907">
        <v>42.285714285714285</v>
      </c>
      <c r="T907">
        <f>SUM(Table2[[#This Row],[SALE G]:[SALE S]])</f>
        <v>46.428571428571431</v>
      </c>
      <c r="U907">
        <v>402</v>
      </c>
      <c r="V907">
        <v>0.6</v>
      </c>
    </row>
    <row r="908" spans="1:22" x14ac:dyDescent="0.25">
      <c r="A908">
        <v>907</v>
      </c>
      <c r="B908" t="s">
        <v>26</v>
      </c>
      <c r="C908" t="s">
        <v>680</v>
      </c>
      <c r="D908" t="s">
        <v>2</v>
      </c>
      <c r="E908" t="s">
        <v>339</v>
      </c>
      <c r="F908" s="138">
        <v>43989</v>
      </c>
      <c r="G908" t="s">
        <v>685</v>
      </c>
      <c r="H908" t="s">
        <v>681</v>
      </c>
      <c r="I908" t="s">
        <v>406</v>
      </c>
      <c r="J908" t="s">
        <v>671</v>
      </c>
      <c r="K908">
        <v>1000</v>
      </c>
      <c r="M908">
        <v>320</v>
      </c>
      <c r="O908">
        <v>11</v>
      </c>
      <c r="P908">
        <v>44</v>
      </c>
      <c r="Q908">
        <f>SUM(Table2[[#This Row],[ BUYER G]:[BUYER S]])</f>
        <v>55</v>
      </c>
      <c r="R908">
        <v>6.5</v>
      </c>
      <c r="S908">
        <v>33.375</v>
      </c>
      <c r="T908">
        <f>SUM(Table2[[#This Row],[SALE G]:[SALE S]])</f>
        <v>39.875</v>
      </c>
      <c r="U908">
        <v>317</v>
      </c>
      <c r="V908">
        <v>0.6</v>
      </c>
    </row>
    <row r="909" spans="1:22" x14ac:dyDescent="0.25">
      <c r="A909">
        <v>908</v>
      </c>
      <c r="B909" t="s">
        <v>26</v>
      </c>
      <c r="C909" t="s">
        <v>680</v>
      </c>
      <c r="D909" t="s">
        <v>2</v>
      </c>
      <c r="E909" t="s">
        <v>339</v>
      </c>
      <c r="F909" s="138">
        <v>43989</v>
      </c>
      <c r="G909" t="s">
        <v>685</v>
      </c>
      <c r="H909" t="s">
        <v>681</v>
      </c>
      <c r="I909" t="s">
        <v>422</v>
      </c>
      <c r="J909" t="s">
        <v>671</v>
      </c>
      <c r="K909">
        <v>1000</v>
      </c>
      <c r="M909">
        <v>198</v>
      </c>
      <c r="O909">
        <v>9</v>
      </c>
      <c r="P909">
        <v>31</v>
      </c>
      <c r="Q909">
        <f>SUM(Table2[[#This Row],[ BUYER G]:[BUYER S]])</f>
        <v>40</v>
      </c>
      <c r="R909">
        <v>8.3571428571428577</v>
      </c>
      <c r="S909">
        <v>22.214285714285715</v>
      </c>
      <c r="T909">
        <f>SUM(Table2[[#This Row],[SALE G]:[SALE S]])</f>
        <v>30.571428571428573</v>
      </c>
      <c r="U909">
        <v>356</v>
      </c>
      <c r="V909">
        <v>0.6</v>
      </c>
    </row>
    <row r="910" spans="1:22" x14ac:dyDescent="0.25">
      <c r="A910">
        <v>909</v>
      </c>
      <c r="B910" t="s">
        <v>26</v>
      </c>
      <c r="C910" t="s">
        <v>680</v>
      </c>
      <c r="D910" t="s">
        <v>2</v>
      </c>
      <c r="E910" t="s">
        <v>339</v>
      </c>
      <c r="F910" s="138">
        <v>43989</v>
      </c>
      <c r="G910" t="s">
        <v>685</v>
      </c>
      <c r="H910" t="s">
        <v>681</v>
      </c>
      <c r="I910" t="s">
        <v>424</v>
      </c>
      <c r="J910" t="s">
        <v>671</v>
      </c>
      <c r="K910">
        <v>1000</v>
      </c>
      <c r="M910">
        <v>246</v>
      </c>
      <c r="O910">
        <v>2</v>
      </c>
      <c r="P910">
        <v>31</v>
      </c>
      <c r="Q910">
        <f>SUM(Table2[[#This Row],[ BUYER G]:[BUYER S]])</f>
        <v>33</v>
      </c>
      <c r="R910">
        <v>0.7142857142857143</v>
      </c>
      <c r="S910">
        <v>25.107142857142858</v>
      </c>
      <c r="T910">
        <f>SUM(Table2[[#This Row],[SALE G]:[SALE S]])</f>
        <v>25.821428571428573</v>
      </c>
      <c r="U910">
        <v>256</v>
      </c>
      <c r="V910">
        <v>0.6</v>
      </c>
    </row>
    <row r="911" spans="1:22" x14ac:dyDescent="0.25">
      <c r="A911">
        <v>910</v>
      </c>
      <c r="B911" t="s">
        <v>26</v>
      </c>
      <c r="C911" t="s">
        <v>680</v>
      </c>
      <c r="D911" t="s">
        <v>2</v>
      </c>
      <c r="E911" t="s">
        <v>339</v>
      </c>
      <c r="F911" s="138">
        <v>43989</v>
      </c>
      <c r="G911" t="s">
        <v>685</v>
      </c>
      <c r="H911" t="s">
        <v>681</v>
      </c>
      <c r="I911" t="s">
        <v>410</v>
      </c>
      <c r="J911" t="s">
        <v>671</v>
      </c>
      <c r="K911">
        <v>1000</v>
      </c>
      <c r="M911">
        <v>242</v>
      </c>
      <c r="P911">
        <v>42</v>
      </c>
      <c r="Q911">
        <f>SUM(Table2[[#This Row],[ BUYER G]:[BUYER S]])</f>
        <v>42</v>
      </c>
      <c r="R911">
        <v>0</v>
      </c>
      <c r="S911">
        <v>36.428571428571431</v>
      </c>
      <c r="T911">
        <f>SUM(Table2[[#This Row],[SALE G]:[SALE S]])</f>
        <v>36.428571428571431</v>
      </c>
      <c r="U911">
        <v>231</v>
      </c>
      <c r="V911">
        <v>0.6</v>
      </c>
    </row>
    <row r="912" spans="1:22" x14ac:dyDescent="0.25">
      <c r="A912">
        <v>911</v>
      </c>
      <c r="B912" t="s">
        <v>26</v>
      </c>
      <c r="C912" t="s">
        <v>680</v>
      </c>
      <c r="D912" t="s">
        <v>2</v>
      </c>
      <c r="E912" t="s">
        <v>339</v>
      </c>
      <c r="F912" s="138">
        <v>43989</v>
      </c>
      <c r="G912" t="s">
        <v>685</v>
      </c>
      <c r="H912" t="s">
        <v>681</v>
      </c>
      <c r="I912" t="s">
        <v>421</v>
      </c>
      <c r="J912" t="s">
        <v>671</v>
      </c>
      <c r="K912">
        <v>1000</v>
      </c>
      <c r="M912">
        <v>248</v>
      </c>
      <c r="O912">
        <v>6</v>
      </c>
      <c r="P912">
        <v>35</v>
      </c>
      <c r="Q912">
        <f>SUM(Table2[[#This Row],[ BUYER G]:[BUYER S]])</f>
        <v>41</v>
      </c>
      <c r="R912">
        <v>2.4285714285714284</v>
      </c>
      <c r="S912">
        <v>28</v>
      </c>
      <c r="T912">
        <f>SUM(Table2[[#This Row],[SALE G]:[SALE S]])</f>
        <v>30.428571428571427</v>
      </c>
      <c r="U912">
        <v>280</v>
      </c>
      <c r="V912">
        <v>0.6</v>
      </c>
    </row>
    <row r="913" spans="1:22" x14ac:dyDescent="0.25">
      <c r="A913">
        <v>912</v>
      </c>
      <c r="B913" t="s">
        <v>26</v>
      </c>
      <c r="C913" t="s">
        <v>680</v>
      </c>
      <c r="D913" t="s">
        <v>2</v>
      </c>
      <c r="E913" t="s">
        <v>339</v>
      </c>
      <c r="F913" s="138">
        <v>43989</v>
      </c>
      <c r="G913" t="s">
        <v>685</v>
      </c>
      <c r="H913" t="s">
        <v>681</v>
      </c>
      <c r="I913" t="s">
        <v>426</v>
      </c>
      <c r="J913" t="s">
        <v>671</v>
      </c>
      <c r="K913">
        <v>1000</v>
      </c>
      <c r="M913">
        <v>224</v>
      </c>
      <c r="O913">
        <v>4</v>
      </c>
      <c r="P913">
        <v>22</v>
      </c>
      <c r="Q913">
        <f>SUM(Table2[[#This Row],[ BUYER G]:[BUYER S]])</f>
        <v>26</v>
      </c>
      <c r="R913">
        <v>1.75</v>
      </c>
      <c r="S913">
        <v>22.053571428571427</v>
      </c>
      <c r="T913">
        <f>SUM(Table2[[#This Row],[SALE G]:[SALE S]])</f>
        <v>23.803571428571427</v>
      </c>
      <c r="U913">
        <v>220</v>
      </c>
      <c r="V913">
        <v>0.6</v>
      </c>
    </row>
    <row r="914" spans="1:22" x14ac:dyDescent="0.25">
      <c r="A914">
        <v>913</v>
      </c>
      <c r="B914" t="s">
        <v>26</v>
      </c>
      <c r="C914" t="s">
        <v>680</v>
      </c>
      <c r="D914" t="s">
        <v>2</v>
      </c>
      <c r="E914" t="s">
        <v>339</v>
      </c>
      <c r="F914" s="138">
        <v>43989</v>
      </c>
      <c r="G914" t="s">
        <v>685</v>
      </c>
      <c r="H914" t="s">
        <v>681</v>
      </c>
      <c r="I914" t="s">
        <v>447</v>
      </c>
      <c r="J914" t="s">
        <v>671</v>
      </c>
      <c r="K914">
        <v>1000</v>
      </c>
      <c r="M914">
        <v>240</v>
      </c>
      <c r="O914">
        <v>8</v>
      </c>
      <c r="P914">
        <v>50</v>
      </c>
      <c r="Q914">
        <f>SUM(Table2[[#This Row],[ BUYER G]:[BUYER S]])</f>
        <v>58</v>
      </c>
      <c r="R914">
        <v>3.25</v>
      </c>
      <c r="S914">
        <v>35.410714285714285</v>
      </c>
      <c r="T914">
        <f>SUM(Table2[[#This Row],[SALE G]:[SALE S]])</f>
        <v>38.660714285714285</v>
      </c>
      <c r="U914">
        <v>274</v>
      </c>
      <c r="V914">
        <v>0.6</v>
      </c>
    </row>
    <row r="915" spans="1:22" x14ac:dyDescent="0.25">
      <c r="A915">
        <v>914</v>
      </c>
      <c r="B915" t="s">
        <v>26</v>
      </c>
      <c r="C915" t="s">
        <v>680</v>
      </c>
      <c r="D915" t="s">
        <v>2</v>
      </c>
      <c r="E915" t="s">
        <v>339</v>
      </c>
      <c r="F915" s="138">
        <v>43989</v>
      </c>
      <c r="G915" t="s">
        <v>685</v>
      </c>
      <c r="H915" t="s">
        <v>681</v>
      </c>
      <c r="I915" t="s">
        <v>449</v>
      </c>
      <c r="J915" t="s">
        <v>671</v>
      </c>
      <c r="K915">
        <v>1000</v>
      </c>
      <c r="M915">
        <v>244</v>
      </c>
      <c r="P915">
        <v>37</v>
      </c>
      <c r="Q915">
        <f>SUM(Table2[[#This Row],[ BUYER G]:[BUYER S]])</f>
        <v>37</v>
      </c>
      <c r="R915">
        <v>0</v>
      </c>
      <c r="S915">
        <v>25.714285714285715</v>
      </c>
      <c r="T915">
        <f>SUM(Table2[[#This Row],[SALE G]:[SALE S]])</f>
        <v>25.714285714285715</v>
      </c>
      <c r="U915">
        <v>262</v>
      </c>
      <c r="V915">
        <v>0.6</v>
      </c>
    </row>
    <row r="916" spans="1:22" x14ac:dyDescent="0.25">
      <c r="A916">
        <v>915</v>
      </c>
      <c r="B916" t="s">
        <v>26</v>
      </c>
      <c r="C916" t="s">
        <v>680</v>
      </c>
      <c r="D916" t="s">
        <v>2</v>
      </c>
      <c r="E916" t="s">
        <v>339</v>
      </c>
      <c r="F916" s="138">
        <v>43989</v>
      </c>
      <c r="G916" t="s">
        <v>685</v>
      </c>
      <c r="H916" t="s">
        <v>681</v>
      </c>
      <c r="I916" t="s">
        <v>427</v>
      </c>
      <c r="J916" t="s">
        <v>671</v>
      </c>
      <c r="K916">
        <v>1000</v>
      </c>
      <c r="M916">
        <v>336</v>
      </c>
      <c r="O916">
        <v>4</v>
      </c>
      <c r="P916">
        <v>44</v>
      </c>
      <c r="Q916">
        <f>SUM(Table2[[#This Row],[ BUYER G]:[BUYER S]])</f>
        <v>48</v>
      </c>
      <c r="R916">
        <v>1.5714285714285714</v>
      </c>
      <c r="S916">
        <v>38.75</v>
      </c>
      <c r="T916">
        <f>SUM(Table2[[#This Row],[SALE G]:[SALE S]])</f>
        <v>40.321428571428569</v>
      </c>
      <c r="U916">
        <v>301</v>
      </c>
      <c r="V916">
        <v>0.6</v>
      </c>
    </row>
    <row r="917" spans="1:22" x14ac:dyDescent="0.25">
      <c r="A917">
        <v>916</v>
      </c>
      <c r="B917" t="s">
        <v>26</v>
      </c>
      <c r="C917" t="s">
        <v>680</v>
      </c>
      <c r="D917" t="s">
        <v>2</v>
      </c>
      <c r="E917" t="s">
        <v>339</v>
      </c>
      <c r="F917" s="138">
        <v>43989</v>
      </c>
      <c r="G917" t="s">
        <v>710</v>
      </c>
      <c r="H917" t="s">
        <v>681</v>
      </c>
      <c r="I917" t="s">
        <v>506</v>
      </c>
      <c r="J917" t="s">
        <v>711</v>
      </c>
      <c r="K917">
        <v>1000</v>
      </c>
      <c r="M917">
        <v>176</v>
      </c>
      <c r="O917">
        <v>5</v>
      </c>
      <c r="P917">
        <v>28</v>
      </c>
      <c r="Q917">
        <f>SUM(Table2[[#This Row],[ BUYER G]:[BUYER S]])</f>
        <v>33</v>
      </c>
      <c r="R917">
        <v>2.8571428571428572</v>
      </c>
      <c r="S917">
        <v>19.714285714285715</v>
      </c>
      <c r="T917">
        <f>SUM(Table2[[#This Row],[SALE G]:[SALE S]])</f>
        <v>22.571428571428573</v>
      </c>
      <c r="U917">
        <v>178</v>
      </c>
      <c r="V917">
        <v>0.55000000000000004</v>
      </c>
    </row>
    <row r="918" spans="1:22" x14ac:dyDescent="0.25">
      <c r="A918">
        <v>917</v>
      </c>
      <c r="B918" t="s">
        <v>26</v>
      </c>
      <c r="C918" t="s">
        <v>680</v>
      </c>
      <c r="D918" t="s">
        <v>2</v>
      </c>
      <c r="E918" t="s">
        <v>339</v>
      </c>
      <c r="F918" s="138">
        <v>43989</v>
      </c>
      <c r="G918" t="s">
        <v>710</v>
      </c>
      <c r="H918" t="s">
        <v>681</v>
      </c>
      <c r="I918" t="s">
        <v>502</v>
      </c>
      <c r="J918" t="s">
        <v>711</v>
      </c>
      <c r="K918">
        <v>1000</v>
      </c>
      <c r="M918">
        <v>64</v>
      </c>
      <c r="P918">
        <v>8</v>
      </c>
      <c r="Q918">
        <f>SUM(Table2[[#This Row],[ BUYER G]:[BUYER S]])</f>
        <v>8</v>
      </c>
      <c r="R918">
        <v>0</v>
      </c>
      <c r="S918">
        <v>7.4285714285714288</v>
      </c>
      <c r="T918">
        <f>SUM(Table2[[#This Row],[SALE G]:[SALE S]])</f>
        <v>7.4285714285714288</v>
      </c>
      <c r="U918">
        <v>67</v>
      </c>
      <c r="V918">
        <v>0.55000000000000004</v>
      </c>
    </row>
    <row r="919" spans="1:22" x14ac:dyDescent="0.25">
      <c r="A919">
        <v>918</v>
      </c>
      <c r="B919" t="s">
        <v>26</v>
      </c>
      <c r="C919" t="s">
        <v>680</v>
      </c>
      <c r="D919" t="s">
        <v>2</v>
      </c>
      <c r="E919" t="s">
        <v>339</v>
      </c>
      <c r="F919" s="138">
        <v>43989</v>
      </c>
      <c r="G919" t="s">
        <v>710</v>
      </c>
      <c r="H919" t="s">
        <v>681</v>
      </c>
      <c r="I919" t="s">
        <v>507</v>
      </c>
      <c r="J919" t="s">
        <v>711</v>
      </c>
      <c r="K919">
        <v>1000</v>
      </c>
      <c r="M919">
        <v>160</v>
      </c>
      <c r="O919">
        <v>2</v>
      </c>
      <c r="P919">
        <v>13</v>
      </c>
      <c r="Q919">
        <f>SUM(Table2[[#This Row],[ BUYER G]:[BUYER S]])</f>
        <v>15</v>
      </c>
      <c r="R919">
        <v>2.5</v>
      </c>
      <c r="S919">
        <v>5.375</v>
      </c>
      <c r="T919">
        <f>SUM(Table2[[#This Row],[SALE G]:[SALE S]])</f>
        <v>7.875</v>
      </c>
      <c r="U919">
        <v>169</v>
      </c>
      <c r="V919">
        <v>0.55000000000000004</v>
      </c>
    </row>
    <row r="920" spans="1:22" x14ac:dyDescent="0.25">
      <c r="A920">
        <v>919</v>
      </c>
      <c r="B920" t="s">
        <v>26</v>
      </c>
      <c r="C920" t="s">
        <v>680</v>
      </c>
      <c r="D920" t="s">
        <v>2</v>
      </c>
      <c r="E920" t="s">
        <v>339</v>
      </c>
      <c r="F920" s="138">
        <v>43989</v>
      </c>
      <c r="G920" t="s">
        <v>710</v>
      </c>
      <c r="H920" t="s">
        <v>681</v>
      </c>
      <c r="I920" t="s">
        <v>501</v>
      </c>
      <c r="J920" t="s">
        <v>711</v>
      </c>
      <c r="K920">
        <v>1000</v>
      </c>
      <c r="M920">
        <v>128</v>
      </c>
      <c r="P920">
        <v>14</v>
      </c>
      <c r="Q920">
        <f>SUM(Table2[[#This Row],[ BUYER G]:[BUYER S]])</f>
        <v>14</v>
      </c>
      <c r="R920">
        <v>0</v>
      </c>
      <c r="S920">
        <v>9.1428571428571423</v>
      </c>
      <c r="T920">
        <f>SUM(Table2[[#This Row],[SALE G]:[SALE S]])</f>
        <v>9.1428571428571423</v>
      </c>
      <c r="U920">
        <v>130</v>
      </c>
      <c r="V920">
        <v>0.55000000000000004</v>
      </c>
    </row>
    <row r="921" spans="1:22" x14ac:dyDescent="0.25">
      <c r="A921">
        <v>920</v>
      </c>
      <c r="B921" t="s">
        <v>26</v>
      </c>
      <c r="C921" t="s">
        <v>680</v>
      </c>
      <c r="D921" t="s">
        <v>2</v>
      </c>
      <c r="E921" t="s">
        <v>339</v>
      </c>
      <c r="F921" s="138">
        <v>43989</v>
      </c>
      <c r="G921" t="s">
        <v>710</v>
      </c>
      <c r="H921" t="s">
        <v>681</v>
      </c>
      <c r="I921" t="s">
        <v>504</v>
      </c>
      <c r="J921" t="s">
        <v>711</v>
      </c>
      <c r="K921">
        <v>1000</v>
      </c>
      <c r="M921">
        <v>144</v>
      </c>
      <c r="O921">
        <v>8</v>
      </c>
      <c r="P921">
        <v>27</v>
      </c>
      <c r="Q921">
        <f>SUM(Table2[[#This Row],[ BUYER G]:[BUYER S]])</f>
        <v>35</v>
      </c>
      <c r="R921">
        <v>3.6428571428571428</v>
      </c>
      <c r="S921">
        <v>16.357142857142858</v>
      </c>
      <c r="T921">
        <f>SUM(Table2[[#This Row],[SALE G]:[SALE S]])</f>
        <v>20</v>
      </c>
      <c r="U921">
        <v>203</v>
      </c>
      <c r="V921">
        <v>0.55000000000000004</v>
      </c>
    </row>
    <row r="922" spans="1:22" x14ac:dyDescent="0.25">
      <c r="A922">
        <v>921</v>
      </c>
      <c r="B922" t="s">
        <v>26</v>
      </c>
      <c r="C922" t="s">
        <v>680</v>
      </c>
      <c r="D922" t="s">
        <v>2</v>
      </c>
      <c r="E922" t="s">
        <v>339</v>
      </c>
      <c r="F922" s="138">
        <v>43989</v>
      </c>
      <c r="G922" t="s">
        <v>710</v>
      </c>
      <c r="H922" t="s">
        <v>681</v>
      </c>
      <c r="I922" t="s">
        <v>505</v>
      </c>
      <c r="J922" t="s">
        <v>711</v>
      </c>
      <c r="K922">
        <v>1000</v>
      </c>
      <c r="M922">
        <v>144</v>
      </c>
      <c r="O922">
        <v>10</v>
      </c>
      <c r="P922">
        <v>33</v>
      </c>
      <c r="Q922">
        <f>SUM(Table2[[#This Row],[ BUYER G]:[BUYER S]])</f>
        <v>43</v>
      </c>
      <c r="R922">
        <v>4.1428571428571423</v>
      </c>
      <c r="S922">
        <v>16.821428571428569</v>
      </c>
      <c r="T922">
        <f>SUM(Table2[[#This Row],[SALE G]:[SALE S]])</f>
        <v>20.964285714285712</v>
      </c>
      <c r="U922">
        <v>186</v>
      </c>
      <c r="V922">
        <v>0.55000000000000004</v>
      </c>
    </row>
    <row r="923" spans="1:22" x14ac:dyDescent="0.25">
      <c r="A923">
        <v>922</v>
      </c>
      <c r="B923" t="s">
        <v>26</v>
      </c>
      <c r="C923" t="s">
        <v>680</v>
      </c>
      <c r="D923" t="s">
        <v>2</v>
      </c>
      <c r="E923" t="s">
        <v>339</v>
      </c>
      <c r="F923" s="138">
        <v>43989</v>
      </c>
      <c r="G923" t="s">
        <v>710</v>
      </c>
      <c r="H923" t="s">
        <v>681</v>
      </c>
      <c r="I923" t="s">
        <v>503</v>
      </c>
      <c r="J923" t="s">
        <v>711</v>
      </c>
      <c r="K923">
        <v>1000</v>
      </c>
      <c r="M923">
        <v>160</v>
      </c>
      <c r="O923">
        <v>10</v>
      </c>
      <c r="P923">
        <v>31</v>
      </c>
      <c r="Q923">
        <f>SUM(Table2[[#This Row],[ BUYER G]:[BUYER S]])</f>
        <v>41</v>
      </c>
      <c r="R923">
        <v>5.0714285714285712</v>
      </c>
      <c r="S923">
        <v>20.928571428571427</v>
      </c>
      <c r="T923">
        <f>SUM(Table2[[#This Row],[SALE G]:[SALE S]])</f>
        <v>26</v>
      </c>
      <c r="U923">
        <v>204</v>
      </c>
      <c r="V923">
        <v>0.55000000000000004</v>
      </c>
    </row>
    <row r="924" spans="1:22" x14ac:dyDescent="0.25">
      <c r="A924">
        <v>923</v>
      </c>
      <c r="B924" t="s">
        <v>26</v>
      </c>
      <c r="C924" t="s">
        <v>680</v>
      </c>
      <c r="D924" t="s">
        <v>2</v>
      </c>
      <c r="E924" t="s">
        <v>339</v>
      </c>
      <c r="F924" s="138">
        <v>43989</v>
      </c>
      <c r="G924" t="s">
        <v>682</v>
      </c>
      <c r="H924" t="s">
        <v>689</v>
      </c>
      <c r="I924" t="s">
        <v>438</v>
      </c>
      <c r="J924" t="s">
        <v>671</v>
      </c>
      <c r="K924">
        <v>1000</v>
      </c>
      <c r="M924">
        <v>248</v>
      </c>
      <c r="O924">
        <v>11</v>
      </c>
      <c r="P924">
        <v>42</v>
      </c>
      <c r="Q924">
        <f>SUM(Table2[[#This Row],[ BUYER G]:[BUYER S]])</f>
        <v>53</v>
      </c>
      <c r="R924">
        <v>5.7857142857142856</v>
      </c>
      <c r="S924">
        <v>21.410714285714285</v>
      </c>
      <c r="T924">
        <f>SUM(Table2[[#This Row],[SALE G]:[SALE S]])</f>
        <v>27.196428571428569</v>
      </c>
      <c r="U924">
        <v>268</v>
      </c>
      <c r="V924">
        <v>0.6</v>
      </c>
    </row>
    <row r="925" spans="1:22" x14ac:dyDescent="0.25">
      <c r="A925">
        <v>924</v>
      </c>
      <c r="B925" t="s">
        <v>26</v>
      </c>
      <c r="C925" t="s">
        <v>680</v>
      </c>
      <c r="D925" t="s">
        <v>2</v>
      </c>
      <c r="E925" t="s">
        <v>339</v>
      </c>
      <c r="F925" s="138">
        <v>43989</v>
      </c>
      <c r="G925" t="s">
        <v>685</v>
      </c>
      <c r="H925" t="s">
        <v>689</v>
      </c>
      <c r="I925" t="s">
        <v>423</v>
      </c>
      <c r="J925" t="s">
        <v>671</v>
      </c>
      <c r="K925">
        <v>1000</v>
      </c>
      <c r="M925">
        <v>258</v>
      </c>
      <c r="O925">
        <v>18</v>
      </c>
      <c r="P925">
        <v>47</v>
      </c>
      <c r="Q925">
        <f>SUM(Table2[[#This Row],[ BUYER G]:[BUYER S]])</f>
        <v>65</v>
      </c>
      <c r="R925">
        <v>3.2142857142857144</v>
      </c>
      <c r="S925">
        <v>35.5</v>
      </c>
      <c r="T925">
        <f>SUM(Table2[[#This Row],[SALE G]:[SALE S]])</f>
        <v>38.714285714285715</v>
      </c>
      <c r="U925">
        <v>460</v>
      </c>
      <c r="V925">
        <v>0.6</v>
      </c>
    </row>
    <row r="926" spans="1:22" x14ac:dyDescent="0.25">
      <c r="A926">
        <v>925</v>
      </c>
      <c r="B926" t="s">
        <v>26</v>
      </c>
      <c r="C926" t="s">
        <v>680</v>
      </c>
      <c r="D926" t="s">
        <v>2</v>
      </c>
      <c r="E926" t="s">
        <v>339</v>
      </c>
      <c r="F926" s="138">
        <v>43989</v>
      </c>
      <c r="G926" t="s">
        <v>685</v>
      </c>
      <c r="H926" t="s">
        <v>689</v>
      </c>
      <c r="I926" t="s">
        <v>425</v>
      </c>
      <c r="J926" t="s">
        <v>671</v>
      </c>
      <c r="K926">
        <v>1000</v>
      </c>
      <c r="M926">
        <v>284</v>
      </c>
      <c r="P926">
        <v>46</v>
      </c>
      <c r="Q926">
        <f>SUM(Table2[[#This Row],[ BUYER G]:[BUYER S]])</f>
        <v>46</v>
      </c>
      <c r="R926">
        <v>0</v>
      </c>
      <c r="S926">
        <v>38.785714285714285</v>
      </c>
      <c r="T926">
        <f>SUM(Table2[[#This Row],[SALE G]:[SALE S]])</f>
        <v>38.785714285714285</v>
      </c>
      <c r="U926">
        <v>426</v>
      </c>
      <c r="V926">
        <v>0.6</v>
      </c>
    </row>
    <row r="927" spans="1:22" x14ac:dyDescent="0.25">
      <c r="A927">
        <v>926</v>
      </c>
      <c r="B927" t="s">
        <v>26</v>
      </c>
      <c r="C927" t="s">
        <v>665</v>
      </c>
      <c r="D927" t="s">
        <v>2</v>
      </c>
      <c r="E927" t="s">
        <v>340</v>
      </c>
      <c r="F927" s="138">
        <v>43995</v>
      </c>
      <c r="G927" t="s">
        <v>666</v>
      </c>
      <c r="H927" t="s">
        <v>668</v>
      </c>
      <c r="I927" t="s">
        <v>129</v>
      </c>
      <c r="J927" t="s">
        <v>669</v>
      </c>
      <c r="K927">
        <v>2700</v>
      </c>
      <c r="M927">
        <v>672</v>
      </c>
      <c r="O927">
        <v>23</v>
      </c>
      <c r="P927">
        <v>90</v>
      </c>
      <c r="Q927">
        <f>SUM(Table2[[#This Row],[ BUYER G]:[BUYER S]])</f>
        <v>113</v>
      </c>
      <c r="R927">
        <v>15.583333333333332</v>
      </c>
      <c r="S927">
        <v>74.833333333333329</v>
      </c>
      <c r="T927">
        <f>SUM(Table2[[#This Row],[SALE G]:[SALE S]])</f>
        <v>90.416666666666657</v>
      </c>
      <c r="U927">
        <v>772</v>
      </c>
      <c r="V927">
        <v>0.8</v>
      </c>
    </row>
    <row r="928" spans="1:22" x14ac:dyDescent="0.25">
      <c r="A928">
        <v>927</v>
      </c>
      <c r="B928" t="s">
        <v>26</v>
      </c>
      <c r="C928" t="s">
        <v>665</v>
      </c>
      <c r="D928" t="s">
        <v>2</v>
      </c>
      <c r="E928" t="s">
        <v>340</v>
      </c>
      <c r="F928" s="138">
        <v>43995</v>
      </c>
      <c r="G928" t="s">
        <v>666</v>
      </c>
      <c r="H928" t="s">
        <v>668</v>
      </c>
      <c r="I928" t="s">
        <v>130</v>
      </c>
      <c r="J928" t="s">
        <v>669</v>
      </c>
      <c r="K928">
        <v>2700</v>
      </c>
      <c r="M928">
        <v>536</v>
      </c>
      <c r="O928">
        <v>25</v>
      </c>
      <c r="P928">
        <v>64</v>
      </c>
      <c r="Q928">
        <f>SUM(Table2[[#This Row],[ BUYER G]:[BUYER S]])</f>
        <v>89</v>
      </c>
      <c r="R928">
        <v>22.083333333333336</v>
      </c>
      <c r="S928">
        <v>59.583333333333329</v>
      </c>
      <c r="T928">
        <f>SUM(Table2[[#This Row],[SALE G]:[SALE S]])</f>
        <v>81.666666666666657</v>
      </c>
      <c r="U928">
        <v>610</v>
      </c>
      <c r="V928">
        <v>0.8</v>
      </c>
    </row>
    <row r="929" spans="1:22" x14ac:dyDescent="0.25">
      <c r="A929">
        <v>928</v>
      </c>
      <c r="B929" t="s">
        <v>26</v>
      </c>
      <c r="C929" t="s">
        <v>665</v>
      </c>
      <c r="D929" t="s">
        <v>2</v>
      </c>
      <c r="E929" t="s">
        <v>340</v>
      </c>
      <c r="F929" s="138">
        <v>43995</v>
      </c>
      <c r="G929" t="s">
        <v>666</v>
      </c>
      <c r="H929" t="s">
        <v>672</v>
      </c>
      <c r="I929" t="s">
        <v>189</v>
      </c>
      <c r="J929" t="s">
        <v>669</v>
      </c>
      <c r="K929">
        <v>2700</v>
      </c>
      <c r="M929">
        <v>896</v>
      </c>
      <c r="O929">
        <v>46</v>
      </c>
      <c r="P929">
        <v>74</v>
      </c>
      <c r="Q929">
        <f>SUM(Table2[[#This Row],[ BUYER G]:[BUYER S]])</f>
        <v>120</v>
      </c>
      <c r="R929">
        <v>26.333333333333336</v>
      </c>
      <c r="S929">
        <v>58.666666666666664</v>
      </c>
      <c r="T929">
        <f>SUM(Table2[[#This Row],[SALE G]:[SALE S]])</f>
        <v>85</v>
      </c>
      <c r="U929">
        <v>910</v>
      </c>
      <c r="V929">
        <v>0.75</v>
      </c>
    </row>
    <row r="930" spans="1:22" x14ac:dyDescent="0.25">
      <c r="A930">
        <v>929</v>
      </c>
      <c r="B930" t="s">
        <v>26</v>
      </c>
      <c r="C930" t="s">
        <v>665</v>
      </c>
      <c r="D930" t="s">
        <v>2</v>
      </c>
      <c r="E930" t="s">
        <v>340</v>
      </c>
      <c r="F930" s="138">
        <v>43995</v>
      </c>
      <c r="G930" t="s">
        <v>670</v>
      </c>
      <c r="H930" t="s">
        <v>672</v>
      </c>
      <c r="I930" t="s">
        <v>190</v>
      </c>
      <c r="J930" t="s">
        <v>671</v>
      </c>
      <c r="K930">
        <v>1200</v>
      </c>
      <c r="M930">
        <v>544</v>
      </c>
      <c r="O930">
        <v>18</v>
      </c>
      <c r="P930">
        <v>30</v>
      </c>
      <c r="Q930">
        <f>SUM(Table2[[#This Row],[ BUYER G]:[BUYER S]])</f>
        <v>48</v>
      </c>
      <c r="R930">
        <v>13.833333333333332</v>
      </c>
      <c r="S930">
        <v>25.833333333333336</v>
      </c>
      <c r="T930">
        <f>SUM(Table2[[#This Row],[SALE G]:[SALE S]])</f>
        <v>39.666666666666671</v>
      </c>
      <c r="U930">
        <v>743</v>
      </c>
      <c r="V930">
        <v>0.65</v>
      </c>
    </row>
    <row r="931" spans="1:22" x14ac:dyDescent="0.25">
      <c r="A931">
        <v>930</v>
      </c>
      <c r="B931" t="s">
        <v>26</v>
      </c>
      <c r="C931" t="s">
        <v>665</v>
      </c>
      <c r="D931" t="s">
        <v>2</v>
      </c>
      <c r="E931" t="s">
        <v>340</v>
      </c>
      <c r="F931" s="138">
        <v>43995</v>
      </c>
      <c r="G931" t="s">
        <v>670</v>
      </c>
      <c r="H931" t="s">
        <v>672</v>
      </c>
      <c r="I931" t="s">
        <v>191</v>
      </c>
      <c r="J931" t="s">
        <v>671</v>
      </c>
      <c r="K931">
        <v>1200</v>
      </c>
      <c r="M931">
        <v>192</v>
      </c>
      <c r="O931">
        <v>8</v>
      </c>
      <c r="P931">
        <v>17</v>
      </c>
      <c r="Q931">
        <f>SUM(Table2[[#This Row],[ BUYER G]:[BUYER S]])</f>
        <v>25</v>
      </c>
      <c r="R931">
        <v>6.083333333333333</v>
      </c>
      <c r="S931">
        <v>10.666666666666668</v>
      </c>
      <c r="T931">
        <f>SUM(Table2[[#This Row],[SALE G]:[SALE S]])</f>
        <v>16.75</v>
      </c>
      <c r="U931">
        <v>326</v>
      </c>
      <c r="V931">
        <v>0.7</v>
      </c>
    </row>
    <row r="932" spans="1:22" x14ac:dyDescent="0.25">
      <c r="A932">
        <v>931</v>
      </c>
      <c r="B932" t="s">
        <v>26</v>
      </c>
      <c r="C932" t="s">
        <v>665</v>
      </c>
      <c r="D932" t="s">
        <v>2</v>
      </c>
      <c r="E932" t="s">
        <v>340</v>
      </c>
      <c r="F932" s="138">
        <v>43995</v>
      </c>
      <c r="G932" t="s">
        <v>670</v>
      </c>
      <c r="H932" t="s">
        <v>677</v>
      </c>
      <c r="I932" t="s">
        <v>195</v>
      </c>
      <c r="J932" t="s">
        <v>671</v>
      </c>
      <c r="K932">
        <v>1200</v>
      </c>
      <c r="M932">
        <v>320</v>
      </c>
      <c r="O932">
        <v>23</v>
      </c>
      <c r="P932">
        <v>40</v>
      </c>
      <c r="Q932">
        <f>SUM(Table2[[#This Row],[ BUYER G]:[BUYER S]])</f>
        <v>63</v>
      </c>
      <c r="R932">
        <v>5.189054726368159</v>
      </c>
      <c r="S932">
        <v>45.916666666666671</v>
      </c>
      <c r="T932">
        <f>SUM(Table2[[#This Row],[SALE G]:[SALE S]])</f>
        <v>51.105721393034827</v>
      </c>
      <c r="U932">
        <v>408</v>
      </c>
      <c r="V932">
        <v>0.75</v>
      </c>
    </row>
    <row r="933" spans="1:22" x14ac:dyDescent="0.25">
      <c r="A933">
        <v>932</v>
      </c>
      <c r="B933" t="s">
        <v>26</v>
      </c>
      <c r="C933" t="s">
        <v>665</v>
      </c>
      <c r="D933" t="s">
        <v>2</v>
      </c>
      <c r="E933" t="s">
        <v>340</v>
      </c>
      <c r="F933" s="138">
        <v>43995</v>
      </c>
      <c r="G933" t="s">
        <v>670</v>
      </c>
      <c r="H933" t="s">
        <v>677</v>
      </c>
      <c r="I933" t="s">
        <v>196</v>
      </c>
      <c r="J933" t="s">
        <v>671</v>
      </c>
      <c r="K933">
        <v>1200</v>
      </c>
      <c r="M933">
        <v>272</v>
      </c>
      <c r="O933">
        <v>16</v>
      </c>
      <c r="P933">
        <v>70</v>
      </c>
      <c r="Q933">
        <f>SUM(Table2[[#This Row],[ BUYER G]:[BUYER S]])</f>
        <v>86</v>
      </c>
      <c r="R933">
        <v>12.166666666666666</v>
      </c>
      <c r="S933">
        <v>50.166666666666671</v>
      </c>
      <c r="T933">
        <f>SUM(Table2[[#This Row],[SALE G]:[SALE S]])</f>
        <v>62.333333333333336</v>
      </c>
      <c r="U933">
        <v>287</v>
      </c>
      <c r="V933">
        <v>0.7</v>
      </c>
    </row>
    <row r="934" spans="1:22" x14ac:dyDescent="0.25">
      <c r="A934">
        <v>933</v>
      </c>
      <c r="B934" t="s">
        <v>26</v>
      </c>
      <c r="C934" t="s">
        <v>665</v>
      </c>
      <c r="D934" t="s">
        <v>2</v>
      </c>
      <c r="E934" t="s">
        <v>340</v>
      </c>
      <c r="F934" s="138">
        <v>43995</v>
      </c>
      <c r="G934" t="s">
        <v>670</v>
      </c>
      <c r="H934" t="s">
        <v>673</v>
      </c>
      <c r="I934" t="s">
        <v>370</v>
      </c>
      <c r="J934" t="s">
        <v>671</v>
      </c>
      <c r="K934">
        <v>1200</v>
      </c>
      <c r="M934">
        <v>384</v>
      </c>
      <c r="O934">
        <v>21</v>
      </c>
      <c r="P934">
        <v>60</v>
      </c>
      <c r="Q934">
        <f>SUM(Table2[[#This Row],[ BUYER G]:[BUYER S]])</f>
        <v>81</v>
      </c>
      <c r="R934">
        <v>13.833333333333332</v>
      </c>
      <c r="S934">
        <v>32.25</v>
      </c>
      <c r="T934">
        <f>SUM(Table2[[#This Row],[SALE G]:[SALE S]])</f>
        <v>46.083333333333329</v>
      </c>
      <c r="U934">
        <v>523</v>
      </c>
      <c r="V934">
        <v>0.7</v>
      </c>
    </row>
    <row r="935" spans="1:22" x14ac:dyDescent="0.25">
      <c r="A935">
        <v>934</v>
      </c>
      <c r="B935" t="s">
        <v>26</v>
      </c>
      <c r="C935" t="s">
        <v>665</v>
      </c>
      <c r="D935" t="s">
        <v>2</v>
      </c>
      <c r="E935" t="s">
        <v>340</v>
      </c>
      <c r="F935" s="138">
        <v>43995</v>
      </c>
      <c r="G935" t="s">
        <v>682</v>
      </c>
      <c r="H935" t="s">
        <v>668</v>
      </c>
      <c r="I935" t="s">
        <v>151</v>
      </c>
      <c r="J935" t="s">
        <v>671</v>
      </c>
      <c r="K935">
        <v>1000</v>
      </c>
      <c r="M935">
        <v>208</v>
      </c>
      <c r="O935">
        <v>15</v>
      </c>
      <c r="P935">
        <v>33</v>
      </c>
      <c r="Q935">
        <f>SUM(Table2[[#This Row],[ BUYER G]:[BUYER S]])</f>
        <v>48</v>
      </c>
      <c r="R935">
        <v>5.5</v>
      </c>
      <c r="S935">
        <v>13.333333333333332</v>
      </c>
      <c r="T935">
        <f>SUM(Table2[[#This Row],[SALE G]:[SALE S]])</f>
        <v>18.833333333333332</v>
      </c>
      <c r="U935">
        <v>198</v>
      </c>
      <c r="V935">
        <v>0.65</v>
      </c>
    </row>
    <row r="936" spans="1:22" x14ac:dyDescent="0.25">
      <c r="A936">
        <v>935</v>
      </c>
      <c r="B936" t="s">
        <v>26</v>
      </c>
      <c r="C936" t="s">
        <v>665</v>
      </c>
      <c r="D936" t="s">
        <v>2</v>
      </c>
      <c r="E936" t="s">
        <v>340</v>
      </c>
      <c r="F936" s="138">
        <v>43995</v>
      </c>
      <c r="G936" t="s">
        <v>682</v>
      </c>
      <c r="H936" t="s">
        <v>668</v>
      </c>
      <c r="I936" t="s">
        <v>147</v>
      </c>
      <c r="J936" t="s">
        <v>671</v>
      </c>
      <c r="K936">
        <v>1000</v>
      </c>
      <c r="M936">
        <v>208</v>
      </c>
      <c r="P936">
        <v>24</v>
      </c>
      <c r="Q936">
        <f>SUM(Table2[[#This Row],[ BUYER G]:[BUYER S]])</f>
        <v>24</v>
      </c>
      <c r="R936">
        <v>0</v>
      </c>
      <c r="S936">
        <v>11.333333333333334</v>
      </c>
      <c r="T936">
        <f>SUM(Table2[[#This Row],[SALE G]:[SALE S]])</f>
        <v>11.333333333333334</v>
      </c>
      <c r="U936">
        <v>168</v>
      </c>
      <c r="V936">
        <v>0.65</v>
      </c>
    </row>
    <row r="937" spans="1:22" x14ac:dyDescent="0.25">
      <c r="A937">
        <v>936</v>
      </c>
      <c r="B937" t="s">
        <v>26</v>
      </c>
      <c r="C937" t="s">
        <v>665</v>
      </c>
      <c r="D937" t="s">
        <v>2</v>
      </c>
      <c r="E937" t="s">
        <v>340</v>
      </c>
      <c r="F937" s="138">
        <v>43995</v>
      </c>
      <c r="G937" t="s">
        <v>682</v>
      </c>
      <c r="H937" t="s">
        <v>668</v>
      </c>
      <c r="I937" t="s">
        <v>149</v>
      </c>
      <c r="J937" t="s">
        <v>671</v>
      </c>
      <c r="K937">
        <v>1000</v>
      </c>
      <c r="M937">
        <v>256</v>
      </c>
      <c r="P937">
        <v>28</v>
      </c>
      <c r="Q937">
        <f>SUM(Table2[[#This Row],[ BUYER G]:[BUYER S]])</f>
        <v>28</v>
      </c>
      <c r="R937">
        <v>0</v>
      </c>
      <c r="S937">
        <v>16.25</v>
      </c>
      <c r="T937">
        <f>SUM(Table2[[#This Row],[SALE G]:[SALE S]])</f>
        <v>16.25</v>
      </c>
      <c r="U937">
        <v>189</v>
      </c>
      <c r="V937">
        <v>0.7</v>
      </c>
    </row>
    <row r="938" spans="1:22" x14ac:dyDescent="0.25">
      <c r="A938">
        <v>937</v>
      </c>
      <c r="B938" t="s">
        <v>26</v>
      </c>
      <c r="C938" t="s">
        <v>665</v>
      </c>
      <c r="D938" t="s">
        <v>2</v>
      </c>
      <c r="E938" t="s">
        <v>340</v>
      </c>
      <c r="F938" s="138">
        <v>43995</v>
      </c>
      <c r="G938" t="s">
        <v>682</v>
      </c>
      <c r="H938" t="s">
        <v>668</v>
      </c>
      <c r="I938" t="s">
        <v>152</v>
      </c>
      <c r="J938" t="s">
        <v>671</v>
      </c>
      <c r="K938">
        <v>1000</v>
      </c>
      <c r="M938">
        <v>272</v>
      </c>
      <c r="O938">
        <v>2</v>
      </c>
      <c r="P938">
        <v>23</v>
      </c>
      <c r="Q938">
        <f>SUM(Table2[[#This Row],[ BUYER G]:[BUYER S]])</f>
        <v>25</v>
      </c>
      <c r="R938">
        <v>1.1666666666666667</v>
      </c>
      <c r="S938">
        <v>18.25</v>
      </c>
      <c r="T938">
        <f>SUM(Table2[[#This Row],[SALE G]:[SALE S]])</f>
        <v>19.416666666666668</v>
      </c>
      <c r="U938">
        <v>256</v>
      </c>
      <c r="V938">
        <v>0.65</v>
      </c>
    </row>
    <row r="939" spans="1:22" x14ac:dyDescent="0.25">
      <c r="A939">
        <v>938</v>
      </c>
      <c r="B939" t="s">
        <v>26</v>
      </c>
      <c r="C939" t="s">
        <v>665</v>
      </c>
      <c r="D939" t="s">
        <v>2</v>
      </c>
      <c r="E939" t="s">
        <v>340</v>
      </c>
      <c r="F939" s="138">
        <v>43995</v>
      </c>
      <c r="G939" t="s">
        <v>682</v>
      </c>
      <c r="H939" t="s">
        <v>668</v>
      </c>
      <c r="I939" t="s">
        <v>434</v>
      </c>
      <c r="J939" t="s">
        <v>671</v>
      </c>
      <c r="K939">
        <v>1000</v>
      </c>
      <c r="M939">
        <v>208</v>
      </c>
      <c r="O939">
        <v>5</v>
      </c>
      <c r="P939">
        <v>12</v>
      </c>
      <c r="Q939">
        <f>SUM(Table2[[#This Row],[ BUYER G]:[BUYER S]])</f>
        <v>17</v>
      </c>
      <c r="R939">
        <v>3.8333333333333335</v>
      </c>
      <c r="S939">
        <v>2</v>
      </c>
      <c r="T939">
        <f>SUM(Table2[[#This Row],[SALE G]:[SALE S]])</f>
        <v>5.8333333333333339</v>
      </c>
      <c r="U939">
        <v>267</v>
      </c>
      <c r="V939">
        <v>0.65</v>
      </c>
    </row>
    <row r="940" spans="1:22" x14ac:dyDescent="0.25">
      <c r="A940">
        <v>939</v>
      </c>
      <c r="B940" t="s">
        <v>26</v>
      </c>
      <c r="C940" t="s">
        <v>665</v>
      </c>
      <c r="D940" t="s">
        <v>2</v>
      </c>
      <c r="E940" t="s">
        <v>340</v>
      </c>
      <c r="F940" s="138">
        <v>43995</v>
      </c>
      <c r="G940" t="s">
        <v>682</v>
      </c>
      <c r="H940" t="s">
        <v>668</v>
      </c>
      <c r="I940" t="s">
        <v>435</v>
      </c>
      <c r="J940" t="s">
        <v>671</v>
      </c>
      <c r="K940">
        <v>1000</v>
      </c>
      <c r="M940">
        <v>208</v>
      </c>
      <c r="O940">
        <v>2</v>
      </c>
      <c r="P940">
        <v>16</v>
      </c>
      <c r="Q940">
        <f>SUM(Table2[[#This Row],[ BUYER G]:[BUYER S]])</f>
        <v>18</v>
      </c>
      <c r="R940">
        <v>1.1666666666666667</v>
      </c>
      <c r="S940">
        <v>12.416666666666668</v>
      </c>
      <c r="T940">
        <f>SUM(Table2[[#This Row],[SALE G]:[SALE S]])</f>
        <v>13.583333333333334</v>
      </c>
      <c r="U940">
        <v>345</v>
      </c>
      <c r="V940">
        <v>0.65</v>
      </c>
    </row>
    <row r="941" spans="1:22" x14ac:dyDescent="0.25">
      <c r="A941">
        <v>940</v>
      </c>
      <c r="B941" t="s">
        <v>26</v>
      </c>
      <c r="C941" t="s">
        <v>665</v>
      </c>
      <c r="D941" t="s">
        <v>2</v>
      </c>
      <c r="E941" t="s">
        <v>340</v>
      </c>
      <c r="F941" s="138">
        <v>43995</v>
      </c>
      <c r="G941" t="s">
        <v>682</v>
      </c>
      <c r="H941" t="s">
        <v>668</v>
      </c>
      <c r="I941" t="s">
        <v>436</v>
      </c>
      <c r="J941" t="s">
        <v>671</v>
      </c>
      <c r="K941">
        <v>1000</v>
      </c>
      <c r="M941">
        <v>288</v>
      </c>
      <c r="O941">
        <v>10</v>
      </c>
      <c r="P941">
        <v>20</v>
      </c>
      <c r="Q941">
        <f>SUM(Table2[[#This Row],[ BUYER G]:[BUYER S]])</f>
        <v>30</v>
      </c>
      <c r="R941">
        <v>4.3333333333333339</v>
      </c>
      <c r="S941">
        <v>13.583333333333332</v>
      </c>
      <c r="T941">
        <f>SUM(Table2[[#This Row],[SALE G]:[SALE S]])</f>
        <v>17.916666666666664</v>
      </c>
      <c r="U941">
        <v>321</v>
      </c>
      <c r="V941">
        <v>0.65</v>
      </c>
    </row>
    <row r="942" spans="1:22" x14ac:dyDescent="0.25">
      <c r="A942">
        <v>941</v>
      </c>
      <c r="B942" t="s">
        <v>26</v>
      </c>
      <c r="C942" t="s">
        <v>665</v>
      </c>
      <c r="D942" t="s">
        <v>2</v>
      </c>
      <c r="E942" t="s">
        <v>340</v>
      </c>
      <c r="F942" s="138">
        <v>43995</v>
      </c>
      <c r="G942" t="s">
        <v>682</v>
      </c>
      <c r="H942" t="s">
        <v>668</v>
      </c>
      <c r="I942" t="s">
        <v>148</v>
      </c>
      <c r="J942" t="s">
        <v>671</v>
      </c>
      <c r="K942">
        <v>1000</v>
      </c>
      <c r="M942">
        <v>160</v>
      </c>
      <c r="O942">
        <v>10</v>
      </c>
      <c r="P942">
        <v>25</v>
      </c>
      <c r="Q942">
        <f>SUM(Table2[[#This Row],[ BUYER G]:[BUYER S]])</f>
        <v>35</v>
      </c>
      <c r="R942">
        <v>4.166666666666667</v>
      </c>
      <c r="S942">
        <v>12.333333333333334</v>
      </c>
      <c r="T942">
        <f>SUM(Table2[[#This Row],[SALE G]:[SALE S]])</f>
        <v>16.5</v>
      </c>
      <c r="U942">
        <v>280</v>
      </c>
      <c r="V942">
        <v>0.65</v>
      </c>
    </row>
    <row r="943" spans="1:22" x14ac:dyDescent="0.25">
      <c r="A943">
        <v>942</v>
      </c>
      <c r="B943" t="s">
        <v>26</v>
      </c>
      <c r="C943" t="s">
        <v>665</v>
      </c>
      <c r="D943" t="s">
        <v>2</v>
      </c>
      <c r="E943" t="s">
        <v>340</v>
      </c>
      <c r="F943" s="138">
        <v>43995</v>
      </c>
      <c r="G943" t="s">
        <v>683</v>
      </c>
      <c r="H943" t="s">
        <v>668</v>
      </c>
      <c r="I943" t="s">
        <v>391</v>
      </c>
      <c r="J943" t="s">
        <v>669</v>
      </c>
      <c r="K943">
        <v>1500</v>
      </c>
      <c r="M943">
        <v>408</v>
      </c>
      <c r="O943">
        <v>12</v>
      </c>
      <c r="P943">
        <v>44</v>
      </c>
      <c r="Q943">
        <f>SUM(Table2[[#This Row],[ BUYER G]:[BUYER S]])</f>
        <v>56</v>
      </c>
      <c r="R943">
        <v>4.833333333333333</v>
      </c>
      <c r="S943">
        <v>33.416666666666664</v>
      </c>
      <c r="T943">
        <f>SUM(Table2[[#This Row],[SALE G]:[SALE S]])</f>
        <v>38.25</v>
      </c>
      <c r="U943">
        <v>434</v>
      </c>
      <c r="V943">
        <v>0.7</v>
      </c>
    </row>
    <row r="944" spans="1:22" x14ac:dyDescent="0.25">
      <c r="A944">
        <v>943</v>
      </c>
      <c r="B944" t="s">
        <v>26</v>
      </c>
      <c r="C944" t="s">
        <v>665</v>
      </c>
      <c r="D944" t="s">
        <v>2</v>
      </c>
      <c r="E944" t="s">
        <v>340</v>
      </c>
      <c r="F944" s="138">
        <v>43995</v>
      </c>
      <c r="G944" t="s">
        <v>683</v>
      </c>
      <c r="H944" t="s">
        <v>668</v>
      </c>
      <c r="I944" t="s">
        <v>394</v>
      </c>
      <c r="J944" t="s">
        <v>669</v>
      </c>
      <c r="K944">
        <v>1500</v>
      </c>
      <c r="M944">
        <v>388</v>
      </c>
      <c r="O944">
        <v>3</v>
      </c>
      <c r="P944">
        <v>24</v>
      </c>
      <c r="Q944">
        <f>SUM(Table2[[#This Row],[ BUYER G]:[BUYER S]])</f>
        <v>27</v>
      </c>
      <c r="R944">
        <v>0.25</v>
      </c>
      <c r="S944">
        <v>17.166666666666668</v>
      </c>
      <c r="T944">
        <f>SUM(Table2[[#This Row],[SALE G]:[SALE S]])</f>
        <v>17.416666666666668</v>
      </c>
      <c r="U944">
        <v>489</v>
      </c>
      <c r="V944">
        <v>0.7</v>
      </c>
    </row>
    <row r="945" spans="1:22" x14ac:dyDescent="0.25">
      <c r="A945">
        <v>944</v>
      </c>
      <c r="B945" t="s">
        <v>26</v>
      </c>
      <c r="C945" t="s">
        <v>665</v>
      </c>
      <c r="D945" t="s">
        <v>2</v>
      </c>
      <c r="E945" t="s">
        <v>340</v>
      </c>
      <c r="F945" s="138">
        <v>43995</v>
      </c>
      <c r="G945" t="s">
        <v>683</v>
      </c>
      <c r="H945" t="s">
        <v>668</v>
      </c>
      <c r="I945" t="s">
        <v>392</v>
      </c>
      <c r="J945" t="s">
        <v>669</v>
      </c>
      <c r="K945">
        <v>1500</v>
      </c>
      <c r="M945">
        <v>528</v>
      </c>
      <c r="O945">
        <v>9</v>
      </c>
      <c r="P945">
        <v>23</v>
      </c>
      <c r="Q945">
        <f>SUM(Table2[[#This Row],[ BUYER G]:[BUYER S]])</f>
        <v>32</v>
      </c>
      <c r="R945">
        <v>7.5833333333333339</v>
      </c>
      <c r="S945">
        <v>15.666666666666668</v>
      </c>
      <c r="T945">
        <f>SUM(Table2[[#This Row],[SALE G]:[SALE S]])</f>
        <v>23.25</v>
      </c>
      <c r="U945">
        <v>712</v>
      </c>
      <c r="V945">
        <v>0.65</v>
      </c>
    </row>
    <row r="946" spans="1:22" x14ac:dyDescent="0.25">
      <c r="A946">
        <v>945</v>
      </c>
      <c r="B946" t="s">
        <v>26</v>
      </c>
      <c r="C946" t="s">
        <v>665</v>
      </c>
      <c r="D946" t="s">
        <v>2</v>
      </c>
      <c r="E946" t="s">
        <v>340</v>
      </c>
      <c r="F946" s="138">
        <v>43995</v>
      </c>
      <c r="G946" t="s">
        <v>683</v>
      </c>
      <c r="H946" t="s">
        <v>668</v>
      </c>
      <c r="I946" t="s">
        <v>393</v>
      </c>
      <c r="J946" t="s">
        <v>669</v>
      </c>
      <c r="K946">
        <v>1500</v>
      </c>
      <c r="M946">
        <v>288</v>
      </c>
      <c r="O946">
        <v>9</v>
      </c>
      <c r="P946">
        <v>45</v>
      </c>
      <c r="Q946">
        <f>SUM(Table2[[#This Row],[ BUYER G]:[BUYER S]])</f>
        <v>54</v>
      </c>
      <c r="R946">
        <v>3.625</v>
      </c>
      <c r="S946">
        <v>15.25</v>
      </c>
      <c r="T946">
        <f>SUM(Table2[[#This Row],[SALE G]:[SALE S]])</f>
        <v>18.875</v>
      </c>
      <c r="U946">
        <v>331</v>
      </c>
      <c r="V946">
        <v>0.7</v>
      </c>
    </row>
    <row r="947" spans="1:22" x14ac:dyDescent="0.25">
      <c r="A947">
        <v>946</v>
      </c>
      <c r="B947" t="s">
        <v>26</v>
      </c>
      <c r="C947" t="s">
        <v>665</v>
      </c>
      <c r="D947" t="s">
        <v>2</v>
      </c>
      <c r="E947" t="s">
        <v>340</v>
      </c>
      <c r="F947" s="138">
        <v>43995</v>
      </c>
      <c r="G947" t="s">
        <v>675</v>
      </c>
      <c r="H947" t="s">
        <v>668</v>
      </c>
      <c r="I947" t="s">
        <v>164</v>
      </c>
      <c r="J947" t="s">
        <v>669</v>
      </c>
      <c r="K947">
        <v>4200</v>
      </c>
      <c r="M947">
        <v>976</v>
      </c>
      <c r="O947">
        <v>33</v>
      </c>
      <c r="P947">
        <v>84</v>
      </c>
      <c r="Q947">
        <f>SUM(Table2[[#This Row],[ BUYER G]:[BUYER S]])</f>
        <v>117</v>
      </c>
      <c r="R947">
        <v>26.916666666666664</v>
      </c>
      <c r="S947">
        <v>80.666666666666671</v>
      </c>
      <c r="T947">
        <f>SUM(Table2[[#This Row],[SALE G]:[SALE S]])</f>
        <v>107.58333333333334</v>
      </c>
      <c r="U947">
        <v>1098</v>
      </c>
      <c r="V947">
        <v>0.7</v>
      </c>
    </row>
    <row r="948" spans="1:22" x14ac:dyDescent="0.25">
      <c r="A948">
        <v>947</v>
      </c>
      <c r="B948" t="s">
        <v>26</v>
      </c>
      <c r="C948" t="s">
        <v>665</v>
      </c>
      <c r="D948" t="s">
        <v>2</v>
      </c>
      <c r="E948" t="s">
        <v>340</v>
      </c>
      <c r="F948" s="138">
        <v>43995</v>
      </c>
      <c r="G948" t="s">
        <v>676</v>
      </c>
      <c r="H948" t="s">
        <v>668</v>
      </c>
      <c r="I948" t="s">
        <v>165</v>
      </c>
      <c r="J948" t="s">
        <v>669</v>
      </c>
      <c r="K948">
        <v>1200</v>
      </c>
      <c r="M948">
        <v>288</v>
      </c>
      <c r="O948">
        <v>23</v>
      </c>
      <c r="P948">
        <v>64</v>
      </c>
      <c r="Q948">
        <f>SUM(Table2[[#This Row],[ BUYER G]:[BUYER S]])</f>
        <v>87</v>
      </c>
      <c r="R948">
        <v>19.333333333333336</v>
      </c>
      <c r="S948">
        <v>42.833333333333329</v>
      </c>
      <c r="T948">
        <f>SUM(Table2[[#This Row],[SALE G]:[SALE S]])</f>
        <v>62.166666666666664</v>
      </c>
      <c r="U948">
        <v>755</v>
      </c>
      <c r="V948">
        <v>0.75</v>
      </c>
    </row>
    <row r="949" spans="1:22" x14ac:dyDescent="0.25">
      <c r="A949">
        <v>948</v>
      </c>
      <c r="B949" t="s">
        <v>26</v>
      </c>
      <c r="C949" t="s">
        <v>665</v>
      </c>
      <c r="D949" t="s">
        <v>2</v>
      </c>
      <c r="E949" t="s">
        <v>340</v>
      </c>
      <c r="F949" s="138">
        <v>43995</v>
      </c>
      <c r="G949" t="s">
        <v>676</v>
      </c>
      <c r="H949" t="s">
        <v>668</v>
      </c>
      <c r="I949" t="s">
        <v>166</v>
      </c>
      <c r="J949" t="s">
        <v>669</v>
      </c>
      <c r="K949">
        <v>1200</v>
      </c>
      <c r="M949">
        <v>480</v>
      </c>
      <c r="O949">
        <v>33</v>
      </c>
      <c r="P949">
        <v>43</v>
      </c>
      <c r="Q949">
        <f>SUM(Table2[[#This Row],[ BUYER G]:[BUYER S]])</f>
        <v>76</v>
      </c>
      <c r="R949">
        <v>29.666666666666664</v>
      </c>
      <c r="S949">
        <v>38.666666666666664</v>
      </c>
      <c r="T949">
        <f>SUM(Table2[[#This Row],[SALE G]:[SALE S]])</f>
        <v>68.333333333333329</v>
      </c>
      <c r="U949">
        <v>432</v>
      </c>
      <c r="V949">
        <v>0.75</v>
      </c>
    </row>
    <row r="950" spans="1:22" x14ac:dyDescent="0.25">
      <c r="A950">
        <v>949</v>
      </c>
      <c r="B950" t="s">
        <v>26</v>
      </c>
      <c r="C950" t="s">
        <v>665</v>
      </c>
      <c r="D950" t="s">
        <v>2</v>
      </c>
      <c r="E950" t="s">
        <v>340</v>
      </c>
      <c r="F950" s="138">
        <v>43995</v>
      </c>
      <c r="G950" t="s">
        <v>676</v>
      </c>
      <c r="H950" t="s">
        <v>668</v>
      </c>
      <c r="I950" t="s">
        <v>167</v>
      </c>
      <c r="J950" t="s">
        <v>669</v>
      </c>
      <c r="K950">
        <v>1200</v>
      </c>
      <c r="M950">
        <v>272</v>
      </c>
      <c r="O950">
        <v>10</v>
      </c>
      <c r="P950">
        <v>33</v>
      </c>
      <c r="Q950">
        <f>SUM(Table2[[#This Row],[ BUYER G]:[BUYER S]])</f>
        <v>43</v>
      </c>
      <c r="R950">
        <v>5.3333333333333339</v>
      </c>
      <c r="S950">
        <v>23.666666666666668</v>
      </c>
      <c r="T950">
        <f>SUM(Table2[[#This Row],[SALE G]:[SALE S]])</f>
        <v>29</v>
      </c>
      <c r="U950">
        <v>300</v>
      </c>
      <c r="V950">
        <v>0.75</v>
      </c>
    </row>
    <row r="951" spans="1:22" x14ac:dyDescent="0.25">
      <c r="A951">
        <v>950</v>
      </c>
      <c r="B951" t="s">
        <v>26</v>
      </c>
      <c r="C951" t="s">
        <v>665</v>
      </c>
      <c r="D951" t="s">
        <v>2</v>
      </c>
      <c r="E951" t="s">
        <v>340</v>
      </c>
      <c r="F951" s="138">
        <v>43995</v>
      </c>
      <c r="G951" t="s">
        <v>676</v>
      </c>
      <c r="H951" t="s">
        <v>668</v>
      </c>
      <c r="I951" t="s">
        <v>168</v>
      </c>
      <c r="J951" t="s">
        <v>669</v>
      </c>
      <c r="K951">
        <v>1200</v>
      </c>
      <c r="M951">
        <v>356</v>
      </c>
      <c r="O951">
        <v>4</v>
      </c>
      <c r="P951">
        <v>23</v>
      </c>
      <c r="Q951">
        <f>SUM(Table2[[#This Row],[ BUYER G]:[BUYER S]])</f>
        <v>27</v>
      </c>
      <c r="R951">
        <v>2.1666666666666665</v>
      </c>
      <c r="S951">
        <v>12.833333333333332</v>
      </c>
      <c r="T951">
        <f>SUM(Table2[[#This Row],[SALE G]:[SALE S]])</f>
        <v>14.999999999999998</v>
      </c>
      <c r="U951">
        <v>213</v>
      </c>
      <c r="V951">
        <v>0.7</v>
      </c>
    </row>
    <row r="952" spans="1:22" x14ac:dyDescent="0.25">
      <c r="A952">
        <v>951</v>
      </c>
      <c r="B952" t="s">
        <v>26</v>
      </c>
      <c r="C952" t="s">
        <v>665</v>
      </c>
      <c r="D952" t="s">
        <v>2</v>
      </c>
      <c r="E952" t="s">
        <v>340</v>
      </c>
      <c r="F952" s="138">
        <v>43995</v>
      </c>
      <c r="G952" t="s">
        <v>685</v>
      </c>
      <c r="H952" t="s">
        <v>668</v>
      </c>
      <c r="I952" t="s">
        <v>175</v>
      </c>
      <c r="J952" t="s">
        <v>671</v>
      </c>
      <c r="K952">
        <v>1000</v>
      </c>
      <c r="M952">
        <v>496</v>
      </c>
      <c r="O952">
        <v>19</v>
      </c>
      <c r="P952">
        <v>40</v>
      </c>
      <c r="Q952">
        <f>SUM(Table2[[#This Row],[ BUYER G]:[BUYER S]])</f>
        <v>59</v>
      </c>
      <c r="R952">
        <v>8</v>
      </c>
      <c r="S952">
        <v>26.25</v>
      </c>
      <c r="T952">
        <f>SUM(Table2[[#This Row],[SALE G]:[SALE S]])</f>
        <v>34.25</v>
      </c>
      <c r="U952">
        <v>523</v>
      </c>
      <c r="V952">
        <v>0.8</v>
      </c>
    </row>
    <row r="953" spans="1:22" x14ac:dyDescent="0.25">
      <c r="A953">
        <v>952</v>
      </c>
      <c r="B953" t="s">
        <v>26</v>
      </c>
      <c r="C953" t="s">
        <v>665</v>
      </c>
      <c r="D953" t="s">
        <v>2</v>
      </c>
      <c r="E953" t="s">
        <v>340</v>
      </c>
      <c r="F953" s="138">
        <v>43995</v>
      </c>
      <c r="G953" t="s">
        <v>685</v>
      </c>
      <c r="H953" t="s">
        <v>668</v>
      </c>
      <c r="I953" t="s">
        <v>416</v>
      </c>
      <c r="J953" t="s">
        <v>671</v>
      </c>
      <c r="K953">
        <v>1000</v>
      </c>
      <c r="M953">
        <v>256</v>
      </c>
      <c r="O953">
        <v>12</v>
      </c>
      <c r="P953">
        <v>32</v>
      </c>
      <c r="Q953">
        <f>SUM(Table2[[#This Row],[ BUYER G]:[BUYER S]])</f>
        <v>44</v>
      </c>
      <c r="R953">
        <v>11.583333333333332</v>
      </c>
      <c r="S953">
        <v>19.333333333333336</v>
      </c>
      <c r="T953">
        <f>SUM(Table2[[#This Row],[SALE G]:[SALE S]])</f>
        <v>30.916666666666668</v>
      </c>
      <c r="U953">
        <v>308</v>
      </c>
      <c r="V953">
        <v>0.65</v>
      </c>
    </row>
    <row r="954" spans="1:22" x14ac:dyDescent="0.25">
      <c r="A954">
        <v>953</v>
      </c>
      <c r="B954" t="s">
        <v>26</v>
      </c>
      <c r="C954" t="s">
        <v>665</v>
      </c>
      <c r="D954" t="s">
        <v>2</v>
      </c>
      <c r="E954" t="s">
        <v>340</v>
      </c>
      <c r="F954" s="138">
        <v>43995</v>
      </c>
      <c r="G954" t="s">
        <v>685</v>
      </c>
      <c r="H954" t="s">
        <v>677</v>
      </c>
      <c r="I954" t="s">
        <v>405</v>
      </c>
      <c r="J954" t="s">
        <v>671</v>
      </c>
      <c r="K954">
        <v>1000</v>
      </c>
      <c r="M954">
        <v>208</v>
      </c>
      <c r="P954">
        <v>31</v>
      </c>
      <c r="Q954">
        <f>SUM(Table2[[#This Row],[ BUYER G]:[BUYER S]])</f>
        <v>31</v>
      </c>
      <c r="R954">
        <v>0</v>
      </c>
      <c r="S954">
        <v>22.25</v>
      </c>
      <c r="T954">
        <f>SUM(Table2[[#This Row],[SALE G]:[SALE S]])</f>
        <v>22.25</v>
      </c>
      <c r="U954">
        <v>245</v>
      </c>
      <c r="V954">
        <v>0.65</v>
      </c>
    </row>
    <row r="955" spans="1:22" x14ac:dyDescent="0.25">
      <c r="A955">
        <v>954</v>
      </c>
      <c r="B955" t="s">
        <v>26</v>
      </c>
      <c r="C955" t="s">
        <v>665</v>
      </c>
      <c r="D955" t="s">
        <v>2</v>
      </c>
      <c r="E955" t="s">
        <v>340</v>
      </c>
      <c r="F955" s="138">
        <v>43995</v>
      </c>
      <c r="G955" t="s">
        <v>684</v>
      </c>
      <c r="H955" t="s">
        <v>668</v>
      </c>
      <c r="I955" t="s">
        <v>169</v>
      </c>
      <c r="J955" t="s">
        <v>669</v>
      </c>
      <c r="K955">
        <v>1250</v>
      </c>
      <c r="M955">
        <v>288</v>
      </c>
      <c r="O955">
        <v>12</v>
      </c>
      <c r="P955">
        <v>48</v>
      </c>
      <c r="Q955">
        <f>SUM(Table2[[#This Row],[ BUYER G]:[BUYER S]])</f>
        <v>60</v>
      </c>
      <c r="R955">
        <v>12</v>
      </c>
      <c r="S955">
        <v>45.333333333333329</v>
      </c>
      <c r="T955">
        <f>SUM(Table2[[#This Row],[SALE G]:[SALE S]])</f>
        <v>57.333333333333329</v>
      </c>
      <c r="U955">
        <v>348</v>
      </c>
      <c r="V955">
        <v>0.65</v>
      </c>
    </row>
    <row r="956" spans="1:22" x14ac:dyDescent="0.25">
      <c r="A956">
        <v>955</v>
      </c>
      <c r="B956" t="s">
        <v>26</v>
      </c>
      <c r="C956" t="s">
        <v>665</v>
      </c>
      <c r="D956" t="s">
        <v>2</v>
      </c>
      <c r="E956" t="s">
        <v>340</v>
      </c>
      <c r="F956" s="138">
        <v>43995</v>
      </c>
      <c r="G956" t="s">
        <v>684</v>
      </c>
      <c r="H956" t="s">
        <v>668</v>
      </c>
      <c r="I956" t="s">
        <v>170</v>
      </c>
      <c r="J956" t="s">
        <v>669</v>
      </c>
      <c r="K956">
        <v>1250</v>
      </c>
      <c r="M956">
        <v>192</v>
      </c>
      <c r="O956">
        <v>4</v>
      </c>
      <c r="P956">
        <v>14</v>
      </c>
      <c r="Q956">
        <f>SUM(Table2[[#This Row],[ BUYER G]:[BUYER S]])</f>
        <v>18</v>
      </c>
      <c r="R956">
        <v>2.666666666666667</v>
      </c>
      <c r="S956">
        <v>10.583333333333334</v>
      </c>
      <c r="T956">
        <f>SUM(Table2[[#This Row],[SALE G]:[SALE S]])</f>
        <v>13.25</v>
      </c>
      <c r="U956">
        <v>167</v>
      </c>
      <c r="V956">
        <v>0.65</v>
      </c>
    </row>
    <row r="957" spans="1:22" x14ac:dyDescent="0.25">
      <c r="A957">
        <v>956</v>
      </c>
      <c r="B957" t="s">
        <v>26</v>
      </c>
      <c r="C957" t="s">
        <v>665</v>
      </c>
      <c r="D957" t="s">
        <v>2</v>
      </c>
      <c r="E957" t="s">
        <v>340</v>
      </c>
      <c r="F957" s="138">
        <v>43995</v>
      </c>
      <c r="G957" t="s">
        <v>684</v>
      </c>
      <c r="H957" t="s">
        <v>668</v>
      </c>
      <c r="I957" t="s">
        <v>171</v>
      </c>
      <c r="J957" t="s">
        <v>669</v>
      </c>
      <c r="K957">
        <v>1250</v>
      </c>
      <c r="M957">
        <v>240</v>
      </c>
      <c r="O957">
        <v>8</v>
      </c>
      <c r="P957">
        <v>73</v>
      </c>
      <c r="Q957">
        <f>SUM(Table2[[#This Row],[ BUYER G]:[BUYER S]])</f>
        <v>81</v>
      </c>
      <c r="R957">
        <v>4</v>
      </c>
      <c r="S957">
        <v>41.375</v>
      </c>
      <c r="T957">
        <f>SUM(Table2[[#This Row],[SALE G]:[SALE S]])</f>
        <v>45.375</v>
      </c>
      <c r="U957">
        <v>199</v>
      </c>
      <c r="V957">
        <v>0.65</v>
      </c>
    </row>
    <row r="958" spans="1:22" x14ac:dyDescent="0.25">
      <c r="A958">
        <v>957</v>
      </c>
      <c r="B958" t="s">
        <v>26</v>
      </c>
      <c r="C958" t="s">
        <v>665</v>
      </c>
      <c r="D958" t="s">
        <v>2</v>
      </c>
      <c r="E958" t="s">
        <v>340</v>
      </c>
      <c r="F958" s="138">
        <v>43995</v>
      </c>
      <c r="G958" t="s">
        <v>684</v>
      </c>
      <c r="H958" t="s">
        <v>672</v>
      </c>
      <c r="I958" t="s">
        <v>402</v>
      </c>
      <c r="J958" t="s">
        <v>669</v>
      </c>
      <c r="K958">
        <v>1250</v>
      </c>
      <c r="M958">
        <v>256</v>
      </c>
      <c r="P958">
        <v>22</v>
      </c>
      <c r="Q958">
        <f>SUM(Table2[[#This Row],[ BUYER G]:[BUYER S]])</f>
        <v>22</v>
      </c>
      <c r="R958">
        <v>0</v>
      </c>
      <c r="S958">
        <v>13.5</v>
      </c>
      <c r="T958">
        <f>SUM(Table2[[#This Row],[SALE G]:[SALE S]])</f>
        <v>13.5</v>
      </c>
      <c r="U958">
        <v>307</v>
      </c>
      <c r="V958">
        <v>0.65</v>
      </c>
    </row>
    <row r="959" spans="1:22" x14ac:dyDescent="0.25">
      <c r="A959">
        <v>958</v>
      </c>
      <c r="B959" t="s">
        <v>26</v>
      </c>
      <c r="C959" t="s">
        <v>665</v>
      </c>
      <c r="D959" t="s">
        <v>2</v>
      </c>
      <c r="E959" t="s">
        <v>340</v>
      </c>
      <c r="F959" s="138">
        <v>43995</v>
      </c>
      <c r="G959" t="s">
        <v>684</v>
      </c>
      <c r="H959" t="s">
        <v>677</v>
      </c>
      <c r="I959" t="s">
        <v>401</v>
      </c>
      <c r="J959" t="s">
        <v>669</v>
      </c>
      <c r="K959">
        <v>1250</v>
      </c>
      <c r="M959">
        <v>256</v>
      </c>
      <c r="O959">
        <v>2</v>
      </c>
      <c r="P959">
        <v>32</v>
      </c>
      <c r="Q959">
        <f>SUM(Table2[[#This Row],[ BUYER G]:[BUYER S]])</f>
        <v>34</v>
      </c>
      <c r="R959">
        <v>1</v>
      </c>
      <c r="S959">
        <v>20.333333333333336</v>
      </c>
      <c r="T959">
        <f>SUM(Table2[[#This Row],[SALE G]:[SALE S]])</f>
        <v>21.333333333333336</v>
      </c>
      <c r="U959">
        <v>307</v>
      </c>
      <c r="V959">
        <v>0.65</v>
      </c>
    </row>
    <row r="960" spans="1:22" x14ac:dyDescent="0.25">
      <c r="A960">
        <v>959</v>
      </c>
      <c r="B960" t="s">
        <v>26</v>
      </c>
      <c r="C960" t="s">
        <v>665</v>
      </c>
      <c r="D960" t="s">
        <v>2</v>
      </c>
      <c r="E960" t="s">
        <v>340</v>
      </c>
      <c r="F960" s="138">
        <v>43995</v>
      </c>
      <c r="G960" t="s">
        <v>710</v>
      </c>
      <c r="H960" t="s">
        <v>668</v>
      </c>
      <c r="I960" t="s">
        <v>511</v>
      </c>
      <c r="J960" t="s">
        <v>711</v>
      </c>
      <c r="K960">
        <v>180</v>
      </c>
      <c r="M960">
        <v>80</v>
      </c>
      <c r="O960">
        <v>1</v>
      </c>
      <c r="P960">
        <v>3</v>
      </c>
      <c r="Q960">
        <f>SUM(Table2[[#This Row],[ BUYER G]:[BUYER S]])</f>
        <v>4</v>
      </c>
      <c r="R960">
        <v>0.5</v>
      </c>
      <c r="S960">
        <v>0.16666666666666666</v>
      </c>
      <c r="T960">
        <f>SUM(Table2[[#This Row],[SALE G]:[SALE S]])</f>
        <v>0.66666666666666663</v>
      </c>
      <c r="U960">
        <v>89</v>
      </c>
      <c r="V960">
        <v>0.65</v>
      </c>
    </row>
    <row r="961" spans="1:22" x14ac:dyDescent="0.25">
      <c r="A961">
        <v>960</v>
      </c>
      <c r="B961" t="s">
        <v>26</v>
      </c>
      <c r="C961" t="s">
        <v>665</v>
      </c>
      <c r="D961" t="s">
        <v>2</v>
      </c>
      <c r="E961" t="s">
        <v>340</v>
      </c>
      <c r="F961" s="138">
        <v>43995</v>
      </c>
      <c r="G961" t="s">
        <v>710</v>
      </c>
      <c r="H961" t="s">
        <v>668</v>
      </c>
      <c r="I961" t="s">
        <v>512</v>
      </c>
      <c r="J961" t="s">
        <v>711</v>
      </c>
      <c r="K961">
        <v>180</v>
      </c>
      <c r="M961">
        <v>208</v>
      </c>
      <c r="O961">
        <v>8</v>
      </c>
      <c r="P961">
        <v>11</v>
      </c>
      <c r="Q961">
        <f>SUM(Table2[[#This Row],[ BUYER G]:[BUYER S]])</f>
        <v>19</v>
      </c>
      <c r="R961">
        <v>4.166666666666667</v>
      </c>
      <c r="S961">
        <v>7.6666666666666661</v>
      </c>
      <c r="T961">
        <f>SUM(Table2[[#This Row],[SALE G]:[SALE S]])</f>
        <v>11.833333333333332</v>
      </c>
      <c r="U961">
        <v>132</v>
      </c>
      <c r="V961">
        <v>0.7</v>
      </c>
    </row>
    <row r="962" spans="1:22" x14ac:dyDescent="0.25">
      <c r="A962">
        <v>961</v>
      </c>
      <c r="B962" t="s">
        <v>26</v>
      </c>
      <c r="C962" t="s">
        <v>665</v>
      </c>
      <c r="D962" t="s">
        <v>2</v>
      </c>
      <c r="E962" t="s">
        <v>340</v>
      </c>
      <c r="F962" s="138">
        <v>43995</v>
      </c>
      <c r="G962" t="s">
        <v>710</v>
      </c>
      <c r="H962" t="s">
        <v>668</v>
      </c>
      <c r="I962" t="s">
        <v>514</v>
      </c>
      <c r="J962" t="s">
        <v>711</v>
      </c>
      <c r="K962">
        <v>180</v>
      </c>
      <c r="M962">
        <v>96</v>
      </c>
      <c r="P962">
        <v>5</v>
      </c>
      <c r="Q962">
        <f>SUM(Table2[[#This Row],[ BUYER G]:[BUYER S]])</f>
        <v>5</v>
      </c>
      <c r="R962">
        <v>0</v>
      </c>
      <c r="S962">
        <v>1.5</v>
      </c>
      <c r="T962">
        <f>SUM(Table2[[#This Row],[SALE G]:[SALE S]])</f>
        <v>1.5</v>
      </c>
      <c r="U962">
        <v>120</v>
      </c>
      <c r="V962">
        <v>0.75</v>
      </c>
    </row>
    <row r="963" spans="1:22" x14ac:dyDescent="0.25">
      <c r="A963">
        <v>962</v>
      </c>
      <c r="B963" t="s">
        <v>26</v>
      </c>
      <c r="C963" t="s">
        <v>665</v>
      </c>
      <c r="D963" t="s">
        <v>2</v>
      </c>
      <c r="E963" t="s">
        <v>340</v>
      </c>
      <c r="F963" s="138">
        <v>43995</v>
      </c>
      <c r="G963" t="s">
        <v>710</v>
      </c>
      <c r="H963" t="s">
        <v>668</v>
      </c>
      <c r="I963" t="s">
        <v>510</v>
      </c>
      <c r="J963" t="s">
        <v>711</v>
      </c>
      <c r="K963">
        <v>180</v>
      </c>
      <c r="M963">
        <v>80</v>
      </c>
      <c r="O963">
        <v>1</v>
      </c>
      <c r="P963">
        <v>18</v>
      </c>
      <c r="Q963">
        <f>SUM(Table2[[#This Row],[ BUYER G]:[BUYER S]])</f>
        <v>19</v>
      </c>
      <c r="R963">
        <v>0.33333333333333331</v>
      </c>
      <c r="S963">
        <v>8.1666666666666679</v>
      </c>
      <c r="T963">
        <f>SUM(Table2[[#This Row],[SALE G]:[SALE S]])</f>
        <v>8.5000000000000018</v>
      </c>
      <c r="U963">
        <v>87</v>
      </c>
      <c r="V963">
        <v>0.65</v>
      </c>
    </row>
    <row r="964" spans="1:22" x14ac:dyDescent="0.25">
      <c r="A964">
        <v>963</v>
      </c>
      <c r="B964" t="s">
        <v>26</v>
      </c>
      <c r="C964" t="s">
        <v>665</v>
      </c>
      <c r="D964" t="s">
        <v>2</v>
      </c>
      <c r="E964" t="s">
        <v>340</v>
      </c>
      <c r="F964" s="138">
        <v>43995</v>
      </c>
      <c r="G964" t="s">
        <v>710</v>
      </c>
      <c r="H964" t="s">
        <v>668</v>
      </c>
      <c r="I964" t="s">
        <v>509</v>
      </c>
      <c r="J964" t="s">
        <v>711</v>
      </c>
      <c r="K964">
        <v>180</v>
      </c>
      <c r="M964">
        <v>192</v>
      </c>
      <c r="O964">
        <v>3</v>
      </c>
      <c r="P964">
        <v>8</v>
      </c>
      <c r="Q964">
        <f>SUM(Table2[[#This Row],[ BUYER G]:[BUYER S]])</f>
        <v>11</v>
      </c>
      <c r="R964">
        <v>2.333333333333333</v>
      </c>
      <c r="S964">
        <v>4</v>
      </c>
      <c r="T964">
        <f>SUM(Table2[[#This Row],[SALE G]:[SALE S]])</f>
        <v>6.333333333333333</v>
      </c>
      <c r="U964">
        <v>88</v>
      </c>
      <c r="V964">
        <v>0.65</v>
      </c>
    </row>
    <row r="965" spans="1:22" x14ac:dyDescent="0.25">
      <c r="A965">
        <v>964</v>
      </c>
      <c r="B965" t="s">
        <v>26</v>
      </c>
      <c r="C965" t="s">
        <v>665</v>
      </c>
      <c r="D965" t="s">
        <v>2</v>
      </c>
      <c r="E965" t="s">
        <v>340</v>
      </c>
      <c r="F965" s="138">
        <v>43995</v>
      </c>
      <c r="G965" t="s">
        <v>710</v>
      </c>
      <c r="H965" t="s">
        <v>668</v>
      </c>
      <c r="I965" t="s">
        <v>513</v>
      </c>
      <c r="J965" t="s">
        <v>711</v>
      </c>
      <c r="K965">
        <v>180</v>
      </c>
      <c r="M965">
        <v>144</v>
      </c>
      <c r="P965">
        <v>12</v>
      </c>
      <c r="Q965">
        <f>SUM(Table2[[#This Row],[ BUYER G]:[BUYER S]])</f>
        <v>12</v>
      </c>
      <c r="R965">
        <v>0</v>
      </c>
      <c r="S965">
        <v>6.3333333333333339</v>
      </c>
      <c r="T965">
        <f>SUM(Table2[[#This Row],[SALE G]:[SALE S]])</f>
        <v>6.3333333333333339</v>
      </c>
      <c r="U965">
        <v>167</v>
      </c>
      <c r="V965">
        <v>0.7</v>
      </c>
    </row>
    <row r="966" spans="1:22" x14ac:dyDescent="0.25">
      <c r="A966">
        <v>965</v>
      </c>
      <c r="B966" t="s">
        <v>26</v>
      </c>
      <c r="C966" t="s">
        <v>665</v>
      </c>
      <c r="D966" t="s">
        <v>2</v>
      </c>
      <c r="E966" t="s">
        <v>340</v>
      </c>
      <c r="F966" s="138">
        <v>43995</v>
      </c>
      <c r="G966" t="s">
        <v>710</v>
      </c>
      <c r="H966" t="s">
        <v>668</v>
      </c>
      <c r="I966" t="s">
        <v>515</v>
      </c>
      <c r="J966" t="s">
        <v>711</v>
      </c>
      <c r="K966">
        <v>180</v>
      </c>
      <c r="M966">
        <v>96</v>
      </c>
      <c r="O966">
        <v>5</v>
      </c>
      <c r="P966">
        <v>14</v>
      </c>
      <c r="Q966">
        <f>SUM(Table2[[#This Row],[ BUYER G]:[BUYER S]])</f>
        <v>19</v>
      </c>
      <c r="R966">
        <v>2.4166666666666665</v>
      </c>
      <c r="S966">
        <v>5.416666666666667</v>
      </c>
      <c r="T966">
        <f>SUM(Table2[[#This Row],[SALE G]:[SALE S]])</f>
        <v>7.8333333333333339</v>
      </c>
      <c r="U966">
        <v>160</v>
      </c>
      <c r="V966">
        <v>0.65</v>
      </c>
    </row>
    <row r="967" spans="1:22" x14ac:dyDescent="0.25">
      <c r="A967">
        <v>966</v>
      </c>
      <c r="B967" t="s">
        <v>26</v>
      </c>
      <c r="C967" t="s">
        <v>665</v>
      </c>
      <c r="D967" t="s">
        <v>2</v>
      </c>
      <c r="E967" t="s">
        <v>340</v>
      </c>
      <c r="F967" s="138">
        <v>43995</v>
      </c>
      <c r="G967" t="s">
        <v>712</v>
      </c>
      <c r="H967" t="s">
        <v>668</v>
      </c>
      <c r="I967" t="s">
        <v>466</v>
      </c>
      <c r="J967" t="s">
        <v>711</v>
      </c>
      <c r="K967">
        <v>288</v>
      </c>
      <c r="M967">
        <v>180</v>
      </c>
      <c r="O967">
        <v>5</v>
      </c>
      <c r="P967">
        <v>15</v>
      </c>
      <c r="Q967">
        <f>SUM(Table2[[#This Row],[ BUYER G]:[BUYER S]])</f>
        <v>20</v>
      </c>
      <c r="R967">
        <v>1.6666666666666665</v>
      </c>
      <c r="S967">
        <v>6.8333333333333339</v>
      </c>
      <c r="T967">
        <f>SUM(Table2[[#This Row],[SALE G]:[SALE S]])</f>
        <v>8.5</v>
      </c>
      <c r="U967">
        <v>188</v>
      </c>
      <c r="V967">
        <v>0.65</v>
      </c>
    </row>
    <row r="968" spans="1:22" x14ac:dyDescent="0.25">
      <c r="A968">
        <v>967</v>
      </c>
      <c r="B968" t="s">
        <v>26</v>
      </c>
      <c r="C968" t="s">
        <v>678</v>
      </c>
      <c r="D968" t="s">
        <v>2</v>
      </c>
      <c r="E968" t="s">
        <v>340</v>
      </c>
      <c r="F968" s="138">
        <v>43995</v>
      </c>
      <c r="G968" t="s">
        <v>670</v>
      </c>
      <c r="H968" t="s">
        <v>688</v>
      </c>
      <c r="I968" t="s">
        <v>430</v>
      </c>
      <c r="J968" t="s">
        <v>671</v>
      </c>
      <c r="K968">
        <v>1200</v>
      </c>
      <c r="M968">
        <v>304</v>
      </c>
      <c r="P968">
        <v>27</v>
      </c>
      <c r="Q968">
        <f>SUM(Table2[[#This Row],[ BUYER G]:[BUYER S]])</f>
        <v>27</v>
      </c>
      <c r="R968">
        <v>0</v>
      </c>
      <c r="S968">
        <v>31</v>
      </c>
      <c r="T968">
        <f>SUM(Table2[[#This Row],[SALE G]:[SALE S]])</f>
        <v>31</v>
      </c>
      <c r="U968">
        <v>235</v>
      </c>
      <c r="V968">
        <v>0.75</v>
      </c>
    </row>
    <row r="969" spans="1:22" x14ac:dyDescent="0.25">
      <c r="A969">
        <v>968</v>
      </c>
      <c r="B969" t="s">
        <v>26</v>
      </c>
      <c r="C969" t="s">
        <v>678</v>
      </c>
      <c r="D969" t="s">
        <v>2</v>
      </c>
      <c r="E969" t="s">
        <v>340</v>
      </c>
      <c r="F969" s="138">
        <v>43995</v>
      </c>
      <c r="G969" t="s">
        <v>670</v>
      </c>
      <c r="H969" t="s">
        <v>698</v>
      </c>
      <c r="I969" t="s">
        <v>431</v>
      </c>
      <c r="J969" t="s">
        <v>671</v>
      </c>
      <c r="K969">
        <v>1200</v>
      </c>
      <c r="M969">
        <v>370</v>
      </c>
      <c r="O969">
        <v>7</v>
      </c>
      <c r="P969">
        <v>20</v>
      </c>
      <c r="Q969">
        <f>SUM(Table2[[#This Row],[ BUYER G]:[BUYER S]])</f>
        <v>27</v>
      </c>
      <c r="R969">
        <v>5.5</v>
      </c>
      <c r="S969">
        <v>12.625</v>
      </c>
      <c r="T969">
        <f>SUM(Table2[[#This Row],[SALE G]:[SALE S]])</f>
        <v>18.125</v>
      </c>
      <c r="U969">
        <v>431</v>
      </c>
      <c r="V969">
        <v>0.65</v>
      </c>
    </row>
    <row r="970" spans="1:22" x14ac:dyDescent="0.25">
      <c r="A970">
        <v>969</v>
      </c>
      <c r="B970" t="s">
        <v>26</v>
      </c>
      <c r="C970" t="s">
        <v>678</v>
      </c>
      <c r="D970" t="s">
        <v>2</v>
      </c>
      <c r="E970" t="s">
        <v>340</v>
      </c>
      <c r="F970" s="138">
        <v>43995</v>
      </c>
      <c r="G970" t="s">
        <v>670</v>
      </c>
      <c r="H970" t="s">
        <v>713</v>
      </c>
      <c r="I970" t="s">
        <v>508</v>
      </c>
      <c r="J970" t="s">
        <v>671</v>
      </c>
      <c r="K970">
        <v>1200</v>
      </c>
      <c r="M970">
        <v>384</v>
      </c>
      <c r="O970">
        <v>17</v>
      </c>
      <c r="P970">
        <v>15</v>
      </c>
      <c r="Q970">
        <f>SUM(Table2[[#This Row],[ BUYER G]:[BUYER S]])</f>
        <v>32</v>
      </c>
      <c r="R970">
        <v>14.5</v>
      </c>
      <c r="S970">
        <v>14.833333333333334</v>
      </c>
      <c r="T970">
        <f>SUM(Table2[[#This Row],[SALE G]:[SALE S]])</f>
        <v>29.333333333333336</v>
      </c>
      <c r="U970">
        <v>392</v>
      </c>
      <c r="V970">
        <v>0.8</v>
      </c>
    </row>
    <row r="971" spans="1:22" x14ac:dyDescent="0.25">
      <c r="A971">
        <v>970</v>
      </c>
      <c r="B971" t="s">
        <v>26</v>
      </c>
      <c r="C971" t="s">
        <v>678</v>
      </c>
      <c r="D971" t="s">
        <v>2</v>
      </c>
      <c r="E971" t="s">
        <v>340</v>
      </c>
      <c r="F971" s="138">
        <v>43995</v>
      </c>
      <c r="G971" t="s">
        <v>670</v>
      </c>
      <c r="H971" t="s">
        <v>699</v>
      </c>
      <c r="I971" t="s">
        <v>429</v>
      </c>
      <c r="J971" t="s">
        <v>671</v>
      </c>
      <c r="K971">
        <v>1200</v>
      </c>
      <c r="M971">
        <v>384</v>
      </c>
      <c r="O971">
        <v>7</v>
      </c>
      <c r="P971">
        <v>39</v>
      </c>
      <c r="Q971">
        <f>SUM(Table2[[#This Row],[ BUYER G]:[BUYER S]])</f>
        <v>46</v>
      </c>
      <c r="R971">
        <v>6.25</v>
      </c>
      <c r="S971">
        <v>13.916666666666666</v>
      </c>
      <c r="T971">
        <f>SUM(Table2[[#This Row],[SALE G]:[SALE S]])</f>
        <v>20.166666666666664</v>
      </c>
      <c r="U971">
        <v>410</v>
      </c>
      <c r="V971">
        <v>0.65</v>
      </c>
    </row>
    <row r="972" spans="1:22" x14ac:dyDescent="0.25">
      <c r="A972">
        <v>971</v>
      </c>
      <c r="B972" t="s">
        <v>26</v>
      </c>
      <c r="C972" t="s">
        <v>678</v>
      </c>
      <c r="D972" t="s">
        <v>2</v>
      </c>
      <c r="E972" t="s">
        <v>340</v>
      </c>
      <c r="F972" s="138">
        <v>43995</v>
      </c>
      <c r="G972" t="s">
        <v>682</v>
      </c>
      <c r="H972" t="s">
        <v>679</v>
      </c>
      <c r="I972" t="s">
        <v>437</v>
      </c>
      <c r="J972" t="s">
        <v>671</v>
      </c>
      <c r="K972">
        <v>1000</v>
      </c>
      <c r="M972">
        <v>256</v>
      </c>
      <c r="P972">
        <v>49</v>
      </c>
      <c r="Q972">
        <f>SUM(Table2[[#This Row],[ BUYER G]:[BUYER S]])</f>
        <v>49</v>
      </c>
      <c r="R972">
        <v>0</v>
      </c>
      <c r="S972">
        <v>25</v>
      </c>
      <c r="T972">
        <f>SUM(Table2[[#This Row],[SALE G]:[SALE S]])</f>
        <v>25</v>
      </c>
      <c r="U972">
        <v>295</v>
      </c>
      <c r="V972">
        <v>0.65</v>
      </c>
    </row>
    <row r="973" spans="1:22" x14ac:dyDescent="0.25">
      <c r="A973">
        <v>972</v>
      </c>
      <c r="B973" t="s">
        <v>26</v>
      </c>
      <c r="C973" t="s">
        <v>678</v>
      </c>
      <c r="D973" t="s">
        <v>2</v>
      </c>
      <c r="E973" t="s">
        <v>340</v>
      </c>
      <c r="F973" s="138">
        <v>43995</v>
      </c>
      <c r="G973" t="s">
        <v>676</v>
      </c>
      <c r="H973" t="s">
        <v>679</v>
      </c>
      <c r="I973" t="s">
        <v>380</v>
      </c>
      <c r="J973" t="s">
        <v>669</v>
      </c>
      <c r="K973">
        <v>1200</v>
      </c>
      <c r="M973">
        <v>384</v>
      </c>
      <c r="O973">
        <v>11</v>
      </c>
      <c r="P973">
        <v>67</v>
      </c>
      <c r="Q973">
        <f>SUM(Table2[[#This Row],[ BUYER G]:[BUYER S]])</f>
        <v>78</v>
      </c>
      <c r="R973">
        <v>12</v>
      </c>
      <c r="S973">
        <v>31.166666666666668</v>
      </c>
      <c r="T973">
        <f>SUM(Table2[[#This Row],[SALE G]:[SALE S]])</f>
        <v>43.166666666666671</v>
      </c>
      <c r="U973">
        <v>438</v>
      </c>
      <c r="V973">
        <v>0.7</v>
      </c>
    </row>
    <row r="974" spans="1:22" x14ac:dyDescent="0.25">
      <c r="A974">
        <v>973</v>
      </c>
      <c r="B974" t="s">
        <v>26</v>
      </c>
      <c r="C974" t="s">
        <v>678</v>
      </c>
      <c r="D974" t="s">
        <v>2</v>
      </c>
      <c r="E974" t="s">
        <v>340</v>
      </c>
      <c r="F974" s="138">
        <v>43995</v>
      </c>
      <c r="G974" t="s">
        <v>685</v>
      </c>
      <c r="H974" t="s">
        <v>679</v>
      </c>
      <c r="I974" t="s">
        <v>444</v>
      </c>
      <c r="J974" t="s">
        <v>671</v>
      </c>
      <c r="K974">
        <v>1000</v>
      </c>
      <c r="M974">
        <v>288</v>
      </c>
      <c r="O974">
        <v>10</v>
      </c>
      <c r="P974">
        <v>50</v>
      </c>
      <c r="Q974">
        <f>SUM(Table2[[#This Row],[ BUYER G]:[BUYER S]])</f>
        <v>60</v>
      </c>
      <c r="R974">
        <v>8.6666666666666661</v>
      </c>
      <c r="S974">
        <v>31.083333333333332</v>
      </c>
      <c r="T974">
        <f>SUM(Table2[[#This Row],[SALE G]:[SALE S]])</f>
        <v>39.75</v>
      </c>
      <c r="U974">
        <v>509</v>
      </c>
      <c r="V974">
        <v>0.65</v>
      </c>
    </row>
    <row r="975" spans="1:22" x14ac:dyDescent="0.25">
      <c r="A975">
        <v>974</v>
      </c>
      <c r="B975" t="s">
        <v>26</v>
      </c>
      <c r="C975" t="s">
        <v>678</v>
      </c>
      <c r="D975" t="s">
        <v>2</v>
      </c>
      <c r="E975" t="s">
        <v>340</v>
      </c>
      <c r="F975" s="138">
        <v>43995</v>
      </c>
      <c r="G975" t="s">
        <v>685</v>
      </c>
      <c r="H975" t="s">
        <v>686</v>
      </c>
      <c r="I975" t="s">
        <v>234</v>
      </c>
      <c r="J975" t="s">
        <v>671</v>
      </c>
      <c r="K975">
        <v>1000</v>
      </c>
      <c r="M975">
        <v>368</v>
      </c>
      <c r="P975">
        <v>46</v>
      </c>
      <c r="Q975">
        <f>SUM(Table2[[#This Row],[ BUYER G]:[BUYER S]])</f>
        <v>46</v>
      </c>
      <c r="R975">
        <v>0</v>
      </c>
      <c r="S975">
        <v>27</v>
      </c>
      <c r="T975">
        <f>SUM(Table2[[#This Row],[SALE G]:[SALE S]])</f>
        <v>27</v>
      </c>
      <c r="U975">
        <v>557</v>
      </c>
      <c r="V975">
        <v>0.65</v>
      </c>
    </row>
    <row r="976" spans="1:22" x14ac:dyDescent="0.25">
      <c r="A976">
        <v>975</v>
      </c>
      <c r="B976" t="s">
        <v>26</v>
      </c>
      <c r="C976" t="s">
        <v>678</v>
      </c>
      <c r="D976" t="s">
        <v>2</v>
      </c>
      <c r="E976" t="s">
        <v>340</v>
      </c>
      <c r="F976" s="138">
        <v>43995</v>
      </c>
      <c r="G976" t="s">
        <v>685</v>
      </c>
      <c r="H976" t="s">
        <v>688</v>
      </c>
      <c r="I976" t="s">
        <v>414</v>
      </c>
      <c r="J976" t="s">
        <v>671</v>
      </c>
      <c r="K976">
        <v>1000</v>
      </c>
      <c r="M976">
        <v>232</v>
      </c>
      <c r="P976">
        <v>21</v>
      </c>
      <c r="Q976">
        <f>SUM(Table2[[#This Row],[ BUYER G]:[BUYER S]])</f>
        <v>21</v>
      </c>
      <c r="R976">
        <v>0</v>
      </c>
      <c r="S976">
        <v>15</v>
      </c>
      <c r="T976">
        <f>SUM(Table2[[#This Row],[SALE G]:[SALE S]])</f>
        <v>15</v>
      </c>
      <c r="U976">
        <v>240</v>
      </c>
      <c r="V976">
        <v>0.65</v>
      </c>
    </row>
    <row r="977" spans="1:22" x14ac:dyDescent="0.25">
      <c r="A977">
        <v>976</v>
      </c>
      <c r="B977" t="s">
        <v>26</v>
      </c>
      <c r="C977" t="s">
        <v>678</v>
      </c>
      <c r="D977" t="s">
        <v>2</v>
      </c>
      <c r="E977" t="s">
        <v>340</v>
      </c>
      <c r="F977" s="138">
        <v>43995</v>
      </c>
      <c r="G977" t="s">
        <v>685</v>
      </c>
      <c r="H977" t="s">
        <v>688</v>
      </c>
      <c r="I977" t="s">
        <v>412</v>
      </c>
      <c r="J977" t="s">
        <v>671</v>
      </c>
      <c r="K977">
        <v>1000</v>
      </c>
      <c r="M977">
        <v>232</v>
      </c>
      <c r="P977">
        <v>27</v>
      </c>
      <c r="Q977">
        <f>SUM(Table2[[#This Row],[ BUYER G]:[BUYER S]])</f>
        <v>27</v>
      </c>
      <c r="R977">
        <v>0</v>
      </c>
      <c r="S977">
        <v>20.666666666666668</v>
      </c>
      <c r="T977">
        <f>SUM(Table2[[#This Row],[SALE G]:[SALE S]])</f>
        <v>20.666666666666668</v>
      </c>
      <c r="U977">
        <v>240</v>
      </c>
      <c r="V977">
        <v>0.65</v>
      </c>
    </row>
    <row r="978" spans="1:22" x14ac:dyDescent="0.25">
      <c r="A978">
        <v>977</v>
      </c>
      <c r="B978" t="s">
        <v>26</v>
      </c>
      <c r="C978" t="s">
        <v>678</v>
      </c>
      <c r="D978" t="s">
        <v>2</v>
      </c>
      <c r="E978" t="s">
        <v>340</v>
      </c>
      <c r="F978" s="138">
        <v>43995</v>
      </c>
      <c r="G978" t="s">
        <v>685</v>
      </c>
      <c r="H978" t="s">
        <v>688</v>
      </c>
      <c r="I978" t="s">
        <v>418</v>
      </c>
      <c r="J978" t="s">
        <v>671</v>
      </c>
      <c r="K978">
        <v>1000</v>
      </c>
      <c r="M978">
        <v>232</v>
      </c>
      <c r="P978">
        <v>23</v>
      </c>
      <c r="Q978">
        <f>SUM(Table2[[#This Row],[ BUYER G]:[BUYER S]])</f>
        <v>23</v>
      </c>
      <c r="R978">
        <v>0</v>
      </c>
      <c r="S978">
        <v>18.083333333333336</v>
      </c>
      <c r="T978">
        <f>SUM(Table2[[#This Row],[SALE G]:[SALE S]])</f>
        <v>18.083333333333336</v>
      </c>
      <c r="U978">
        <v>266</v>
      </c>
      <c r="V978">
        <v>0.65</v>
      </c>
    </row>
    <row r="979" spans="1:22" x14ac:dyDescent="0.25">
      <c r="A979">
        <v>978</v>
      </c>
      <c r="B979" t="s">
        <v>26</v>
      </c>
      <c r="C979" t="s">
        <v>680</v>
      </c>
      <c r="D979" t="s">
        <v>2</v>
      </c>
      <c r="E979" t="s">
        <v>340</v>
      </c>
      <c r="F979" s="138">
        <v>43995</v>
      </c>
      <c r="G979" t="s">
        <v>666</v>
      </c>
      <c r="H979" t="s">
        <v>681</v>
      </c>
      <c r="I979" t="s">
        <v>236</v>
      </c>
      <c r="J979" t="s">
        <v>669</v>
      </c>
      <c r="K979">
        <v>2700</v>
      </c>
      <c r="M979">
        <v>840</v>
      </c>
      <c r="O979">
        <v>46</v>
      </c>
      <c r="P979">
        <v>145</v>
      </c>
      <c r="Q979">
        <f>SUM(Table2[[#This Row],[ BUYER G]:[BUYER S]])</f>
        <v>191</v>
      </c>
      <c r="R979">
        <v>31.142857142857142</v>
      </c>
      <c r="S979">
        <v>142.85714285714286</v>
      </c>
      <c r="T979">
        <f>SUM(Table2[[#This Row],[SALE G]:[SALE S]])</f>
        <v>174</v>
      </c>
      <c r="U979">
        <v>864</v>
      </c>
      <c r="V979">
        <v>0.7</v>
      </c>
    </row>
    <row r="980" spans="1:22" x14ac:dyDescent="0.25">
      <c r="A980">
        <v>979</v>
      </c>
      <c r="B980" t="s">
        <v>26</v>
      </c>
      <c r="C980" t="s">
        <v>680</v>
      </c>
      <c r="D980" t="s">
        <v>2</v>
      </c>
      <c r="E980" t="s">
        <v>340</v>
      </c>
      <c r="F980" s="138">
        <v>43995</v>
      </c>
      <c r="G980" t="s">
        <v>666</v>
      </c>
      <c r="H980" t="s">
        <v>681</v>
      </c>
      <c r="I980" t="s">
        <v>428</v>
      </c>
      <c r="J980" t="s">
        <v>669</v>
      </c>
      <c r="K980">
        <v>2700</v>
      </c>
      <c r="M980">
        <v>849</v>
      </c>
      <c r="O980">
        <v>46</v>
      </c>
      <c r="P980">
        <v>133</v>
      </c>
      <c r="Q980">
        <f>SUM(Table2[[#This Row],[ BUYER G]:[BUYER S]])</f>
        <v>179</v>
      </c>
      <c r="R980">
        <v>29.5</v>
      </c>
      <c r="S980">
        <v>102.10714285714286</v>
      </c>
      <c r="T980">
        <f>SUM(Table2[[#This Row],[SALE G]:[SALE S]])</f>
        <v>131.60714285714286</v>
      </c>
      <c r="U980">
        <v>998</v>
      </c>
      <c r="V980">
        <v>0.7</v>
      </c>
    </row>
    <row r="981" spans="1:22" x14ac:dyDescent="0.25">
      <c r="A981">
        <v>980</v>
      </c>
      <c r="B981" t="s">
        <v>26</v>
      </c>
      <c r="C981" t="s">
        <v>680</v>
      </c>
      <c r="D981" t="s">
        <v>2</v>
      </c>
      <c r="E981" t="s">
        <v>340</v>
      </c>
      <c r="F981" s="138">
        <v>43995</v>
      </c>
      <c r="G981" t="s">
        <v>684</v>
      </c>
      <c r="H981" t="s">
        <v>681</v>
      </c>
      <c r="I981" t="s">
        <v>403</v>
      </c>
      <c r="J981" t="s">
        <v>669</v>
      </c>
      <c r="K981">
        <v>1200</v>
      </c>
      <c r="M981">
        <v>670</v>
      </c>
      <c r="O981">
        <v>15</v>
      </c>
      <c r="P981">
        <v>102</v>
      </c>
      <c r="Q981">
        <f>SUM(Table2[[#This Row],[ BUYER G]:[BUYER S]])</f>
        <v>117</v>
      </c>
      <c r="R981">
        <v>9.3214285714285712</v>
      </c>
      <c r="S981">
        <v>76.767857142857139</v>
      </c>
      <c r="T981">
        <f>SUM(Table2[[#This Row],[SALE G]:[SALE S]])</f>
        <v>86.089285714285708</v>
      </c>
      <c r="U981">
        <v>727</v>
      </c>
      <c r="V981">
        <v>0.7</v>
      </c>
    </row>
    <row r="982" spans="1:22" x14ac:dyDescent="0.25">
      <c r="A982">
        <v>981</v>
      </c>
      <c r="B982" t="s">
        <v>26</v>
      </c>
      <c r="C982" t="s">
        <v>680</v>
      </c>
      <c r="D982" t="s">
        <v>2</v>
      </c>
      <c r="E982" t="s">
        <v>340</v>
      </c>
      <c r="F982" s="138">
        <v>43995</v>
      </c>
      <c r="G982" t="s">
        <v>684</v>
      </c>
      <c r="H982" t="s">
        <v>681</v>
      </c>
      <c r="I982" t="s">
        <v>398</v>
      </c>
      <c r="J982" t="s">
        <v>669</v>
      </c>
      <c r="K982">
        <v>1200</v>
      </c>
      <c r="M982">
        <v>372</v>
      </c>
      <c r="O982">
        <v>23</v>
      </c>
      <c r="P982">
        <v>59</v>
      </c>
      <c r="Q982">
        <f>SUM(Table2[[#This Row],[ BUYER G]:[BUYER S]])</f>
        <v>82</v>
      </c>
      <c r="R982">
        <v>14.714285714285714</v>
      </c>
      <c r="S982">
        <v>43.357142857142854</v>
      </c>
      <c r="T982">
        <f>SUM(Table2[[#This Row],[SALE G]:[SALE S]])</f>
        <v>58.071428571428569</v>
      </c>
      <c r="U982">
        <v>415</v>
      </c>
      <c r="V982">
        <v>0.65</v>
      </c>
    </row>
    <row r="983" spans="1:22" x14ac:dyDescent="0.25">
      <c r="A983">
        <v>982</v>
      </c>
      <c r="B983" t="s">
        <v>26</v>
      </c>
      <c r="C983" t="s">
        <v>680</v>
      </c>
      <c r="D983" t="s">
        <v>2</v>
      </c>
      <c r="E983" t="s">
        <v>340</v>
      </c>
      <c r="F983" s="138">
        <v>43995</v>
      </c>
      <c r="G983" t="s">
        <v>684</v>
      </c>
      <c r="H983" t="s">
        <v>681</v>
      </c>
      <c r="I983" t="s">
        <v>399</v>
      </c>
      <c r="J983" t="s">
        <v>669</v>
      </c>
      <c r="K983">
        <v>1200</v>
      </c>
      <c r="M983">
        <v>264</v>
      </c>
      <c r="O983">
        <v>13</v>
      </c>
      <c r="P983">
        <v>33</v>
      </c>
      <c r="Q983">
        <f>SUM(Table2[[#This Row],[ BUYER G]:[BUYER S]])</f>
        <v>46</v>
      </c>
      <c r="R983">
        <v>7.4285714285714288</v>
      </c>
      <c r="S983">
        <v>23.178571428571427</v>
      </c>
      <c r="T983">
        <f>SUM(Table2[[#This Row],[SALE G]:[SALE S]])</f>
        <v>30.607142857142854</v>
      </c>
      <c r="U983">
        <v>307</v>
      </c>
      <c r="V983">
        <v>0.65</v>
      </c>
    </row>
    <row r="984" spans="1:22" x14ac:dyDescent="0.25">
      <c r="A984">
        <v>983</v>
      </c>
      <c r="B984" t="s">
        <v>26</v>
      </c>
      <c r="C984" t="s">
        <v>680</v>
      </c>
      <c r="D984" t="s">
        <v>2</v>
      </c>
      <c r="E984" t="s">
        <v>340</v>
      </c>
      <c r="F984" s="138">
        <v>43995</v>
      </c>
      <c r="G984" t="s">
        <v>682</v>
      </c>
      <c r="H984" t="s">
        <v>681</v>
      </c>
      <c r="I984" t="s">
        <v>397</v>
      </c>
      <c r="J984" t="s">
        <v>671</v>
      </c>
      <c r="K984">
        <v>1200</v>
      </c>
      <c r="M984">
        <v>384</v>
      </c>
      <c r="O984">
        <v>19</v>
      </c>
      <c r="P984">
        <v>32</v>
      </c>
      <c r="Q984">
        <f>SUM(Table2[[#This Row],[ BUYER G]:[BUYER S]])</f>
        <v>51</v>
      </c>
      <c r="R984">
        <v>11.714285714285714</v>
      </c>
      <c r="S984">
        <v>20.535714285714285</v>
      </c>
      <c r="T984">
        <f>SUM(Table2[[#This Row],[SALE G]:[SALE S]])</f>
        <v>32.25</v>
      </c>
      <c r="U984">
        <v>472</v>
      </c>
      <c r="V984">
        <v>0.6</v>
      </c>
    </row>
    <row r="985" spans="1:22" x14ac:dyDescent="0.25">
      <c r="A985">
        <v>984</v>
      </c>
      <c r="B985" t="s">
        <v>26</v>
      </c>
      <c r="C985" t="s">
        <v>680</v>
      </c>
      <c r="D985" t="s">
        <v>2</v>
      </c>
      <c r="E985" t="s">
        <v>340</v>
      </c>
      <c r="F985" s="138">
        <v>43995</v>
      </c>
      <c r="G985" t="s">
        <v>676</v>
      </c>
      <c r="H985" t="s">
        <v>681</v>
      </c>
      <c r="I985" t="s">
        <v>379</v>
      </c>
      <c r="J985" t="s">
        <v>669</v>
      </c>
      <c r="K985">
        <v>1200</v>
      </c>
      <c r="M985">
        <v>382</v>
      </c>
      <c r="O985">
        <v>19</v>
      </c>
      <c r="P985">
        <v>63</v>
      </c>
      <c r="Q985">
        <f>SUM(Table2[[#This Row],[ BUYER G]:[BUYER S]])</f>
        <v>82</v>
      </c>
      <c r="R985">
        <v>12.285714285714286</v>
      </c>
      <c r="S985">
        <v>47.571428571428569</v>
      </c>
      <c r="T985">
        <f>SUM(Table2[[#This Row],[SALE G]:[SALE S]])</f>
        <v>59.857142857142854</v>
      </c>
      <c r="U985">
        <v>431</v>
      </c>
      <c r="V985">
        <v>0.65</v>
      </c>
    </row>
    <row r="986" spans="1:22" x14ac:dyDescent="0.25">
      <c r="A986">
        <v>985</v>
      </c>
      <c r="B986" t="s">
        <v>26</v>
      </c>
      <c r="C986" t="s">
        <v>680</v>
      </c>
      <c r="D986" t="s">
        <v>2</v>
      </c>
      <c r="E986" t="s">
        <v>340</v>
      </c>
      <c r="F986" s="138">
        <v>43995</v>
      </c>
      <c r="G986" t="s">
        <v>676</v>
      </c>
      <c r="H986" t="s">
        <v>681</v>
      </c>
      <c r="I986" t="s">
        <v>378</v>
      </c>
      <c r="J986" t="s">
        <v>669</v>
      </c>
      <c r="K986">
        <v>1200</v>
      </c>
      <c r="M986">
        <v>420</v>
      </c>
      <c r="P986">
        <v>49</v>
      </c>
      <c r="Q986">
        <f>SUM(Table2[[#This Row],[ BUYER G]:[BUYER S]])</f>
        <v>49</v>
      </c>
      <c r="R986">
        <v>0</v>
      </c>
      <c r="S986">
        <v>40.821428571428569</v>
      </c>
      <c r="T986">
        <f>SUM(Table2[[#This Row],[SALE G]:[SALE S]])</f>
        <v>40.821428571428569</v>
      </c>
      <c r="U986">
        <v>592</v>
      </c>
      <c r="V986">
        <v>0.65</v>
      </c>
    </row>
    <row r="987" spans="1:22" x14ac:dyDescent="0.25">
      <c r="A987">
        <v>986</v>
      </c>
      <c r="B987" t="s">
        <v>26</v>
      </c>
      <c r="C987" t="s">
        <v>680</v>
      </c>
      <c r="D987" t="s">
        <v>2</v>
      </c>
      <c r="E987" t="s">
        <v>340</v>
      </c>
      <c r="F987" s="138">
        <v>43995</v>
      </c>
      <c r="G987" t="s">
        <v>676</v>
      </c>
      <c r="H987" t="s">
        <v>681</v>
      </c>
      <c r="I987" t="s">
        <v>377</v>
      </c>
      <c r="J987" t="s">
        <v>669</v>
      </c>
      <c r="K987">
        <v>1200</v>
      </c>
      <c r="M987">
        <v>369</v>
      </c>
      <c r="O987">
        <v>22</v>
      </c>
      <c r="P987">
        <v>47</v>
      </c>
      <c r="Q987">
        <f>SUM(Table2[[#This Row],[ BUYER G]:[BUYER S]])</f>
        <v>69</v>
      </c>
      <c r="R987">
        <v>15.571428571428571</v>
      </c>
      <c r="S987">
        <v>38.571428571428569</v>
      </c>
      <c r="T987">
        <f>SUM(Table2[[#This Row],[SALE G]:[SALE S]])</f>
        <v>54.142857142857139</v>
      </c>
      <c r="U987">
        <v>520</v>
      </c>
      <c r="V987">
        <v>0.65</v>
      </c>
    </row>
    <row r="988" spans="1:22" x14ac:dyDescent="0.25">
      <c r="A988">
        <v>987</v>
      </c>
      <c r="B988" t="s">
        <v>26</v>
      </c>
      <c r="C988" t="s">
        <v>680</v>
      </c>
      <c r="D988" t="s">
        <v>2</v>
      </c>
      <c r="E988" t="s">
        <v>340</v>
      </c>
      <c r="F988" s="138">
        <v>43995</v>
      </c>
      <c r="G988" t="s">
        <v>685</v>
      </c>
      <c r="H988" t="s">
        <v>681</v>
      </c>
      <c r="I988" t="s">
        <v>258</v>
      </c>
      <c r="J988" t="s">
        <v>671</v>
      </c>
      <c r="K988">
        <v>1000</v>
      </c>
      <c r="M988">
        <v>276</v>
      </c>
      <c r="P988">
        <v>60</v>
      </c>
      <c r="Q988">
        <f>SUM(Table2[[#This Row],[ BUYER G]:[BUYER S]])</f>
        <v>60</v>
      </c>
      <c r="R988">
        <v>0</v>
      </c>
      <c r="S988">
        <v>30.142857142857142</v>
      </c>
      <c r="T988">
        <f>SUM(Table2[[#This Row],[SALE G]:[SALE S]])</f>
        <v>30.142857142857142</v>
      </c>
      <c r="U988">
        <v>296</v>
      </c>
      <c r="V988">
        <v>0.6</v>
      </c>
    </row>
    <row r="989" spans="1:22" x14ac:dyDescent="0.25">
      <c r="A989">
        <v>988</v>
      </c>
      <c r="B989" t="s">
        <v>26</v>
      </c>
      <c r="C989" t="s">
        <v>680</v>
      </c>
      <c r="D989" t="s">
        <v>2</v>
      </c>
      <c r="E989" t="s">
        <v>340</v>
      </c>
      <c r="F989" s="138">
        <v>43995</v>
      </c>
      <c r="G989" t="s">
        <v>685</v>
      </c>
      <c r="H989" t="s">
        <v>681</v>
      </c>
      <c r="I989" t="s">
        <v>261</v>
      </c>
      <c r="J989" t="s">
        <v>671</v>
      </c>
      <c r="K989">
        <v>1000</v>
      </c>
      <c r="M989">
        <v>220</v>
      </c>
      <c r="P989">
        <v>40</v>
      </c>
      <c r="Q989">
        <f>SUM(Table2[[#This Row],[ BUYER G]:[BUYER S]])</f>
        <v>40</v>
      </c>
      <c r="R989">
        <v>0</v>
      </c>
      <c r="S989">
        <v>30.285714285714285</v>
      </c>
      <c r="T989">
        <f>SUM(Table2[[#This Row],[SALE G]:[SALE S]])</f>
        <v>30.285714285714285</v>
      </c>
      <c r="U989">
        <v>400</v>
      </c>
      <c r="V989">
        <v>0.6</v>
      </c>
    </row>
    <row r="990" spans="1:22" x14ac:dyDescent="0.25">
      <c r="A990">
        <v>989</v>
      </c>
      <c r="B990" t="s">
        <v>26</v>
      </c>
      <c r="C990" t="s">
        <v>680</v>
      </c>
      <c r="D990" t="s">
        <v>2</v>
      </c>
      <c r="E990" t="s">
        <v>340</v>
      </c>
      <c r="F990" s="138">
        <v>43995</v>
      </c>
      <c r="G990" t="s">
        <v>685</v>
      </c>
      <c r="H990" t="s">
        <v>681</v>
      </c>
      <c r="I990" t="s">
        <v>264</v>
      </c>
      <c r="J990" t="s">
        <v>671</v>
      </c>
      <c r="K990">
        <v>1000</v>
      </c>
      <c r="M990">
        <v>260</v>
      </c>
      <c r="O990">
        <v>8</v>
      </c>
      <c r="P990">
        <v>39</v>
      </c>
      <c r="Q990">
        <f>SUM(Table2[[#This Row],[ BUYER G]:[BUYER S]])</f>
        <v>47</v>
      </c>
      <c r="R990">
        <v>4.9642857142857144</v>
      </c>
      <c r="S990">
        <v>28.714285714285715</v>
      </c>
      <c r="T990">
        <f>SUM(Table2[[#This Row],[SALE G]:[SALE S]])</f>
        <v>33.678571428571431</v>
      </c>
      <c r="U990">
        <v>281</v>
      </c>
      <c r="V990">
        <v>0.6</v>
      </c>
    </row>
    <row r="991" spans="1:22" x14ac:dyDescent="0.25">
      <c r="A991">
        <v>990</v>
      </c>
      <c r="B991" t="s">
        <v>26</v>
      </c>
      <c r="C991" t="s">
        <v>680</v>
      </c>
      <c r="D991" t="s">
        <v>2</v>
      </c>
      <c r="E991" t="s">
        <v>340</v>
      </c>
      <c r="F991" s="138">
        <v>43995</v>
      </c>
      <c r="G991" t="s">
        <v>685</v>
      </c>
      <c r="H991" t="s">
        <v>681</v>
      </c>
      <c r="I991" t="s">
        <v>445</v>
      </c>
      <c r="J991" t="s">
        <v>671</v>
      </c>
      <c r="K991">
        <v>1000</v>
      </c>
      <c r="M991">
        <v>276</v>
      </c>
      <c r="O991">
        <v>6</v>
      </c>
      <c r="P991">
        <v>54</v>
      </c>
      <c r="Q991">
        <f>SUM(Table2[[#This Row],[ BUYER G]:[BUYER S]])</f>
        <v>60</v>
      </c>
      <c r="R991">
        <v>4.1428571428571432</v>
      </c>
      <c r="S991">
        <v>37.142857142857146</v>
      </c>
      <c r="T991">
        <f>SUM(Table2[[#This Row],[SALE G]:[SALE S]])</f>
        <v>41.285714285714292</v>
      </c>
      <c r="U991">
        <v>295</v>
      </c>
      <c r="V991">
        <v>0.6</v>
      </c>
    </row>
    <row r="992" spans="1:22" x14ac:dyDescent="0.25">
      <c r="A992">
        <v>991</v>
      </c>
      <c r="B992" t="s">
        <v>26</v>
      </c>
      <c r="C992" t="s">
        <v>680</v>
      </c>
      <c r="D992" t="s">
        <v>2</v>
      </c>
      <c r="E992" t="s">
        <v>340</v>
      </c>
      <c r="F992" s="138">
        <v>43995</v>
      </c>
      <c r="G992" t="s">
        <v>685</v>
      </c>
      <c r="H992" t="s">
        <v>681</v>
      </c>
      <c r="I992" t="s">
        <v>259</v>
      </c>
      <c r="J992" t="s">
        <v>671</v>
      </c>
      <c r="K992">
        <v>1000</v>
      </c>
      <c r="M992">
        <v>244</v>
      </c>
      <c r="O992">
        <v>3</v>
      </c>
      <c r="P992">
        <v>48</v>
      </c>
      <c r="Q992">
        <f>SUM(Table2[[#This Row],[ BUYER G]:[BUYER S]])</f>
        <v>51</v>
      </c>
      <c r="R992">
        <v>1.25</v>
      </c>
      <c r="S992">
        <v>27.857142857142858</v>
      </c>
      <c r="T992">
        <f>SUM(Table2[[#This Row],[SALE G]:[SALE S]])</f>
        <v>29.107142857142858</v>
      </c>
      <c r="U992">
        <v>221</v>
      </c>
      <c r="V992">
        <v>0.6</v>
      </c>
    </row>
    <row r="993" spans="1:22" x14ac:dyDescent="0.25">
      <c r="A993">
        <v>992</v>
      </c>
      <c r="B993" t="s">
        <v>26</v>
      </c>
      <c r="C993" t="s">
        <v>680</v>
      </c>
      <c r="D993" t="s">
        <v>2</v>
      </c>
      <c r="E993" t="s">
        <v>340</v>
      </c>
      <c r="F993" s="138">
        <v>43995</v>
      </c>
      <c r="G993" t="s">
        <v>685</v>
      </c>
      <c r="H993" t="s">
        <v>681</v>
      </c>
      <c r="I993" t="s">
        <v>260</v>
      </c>
      <c r="J993" t="s">
        <v>671</v>
      </c>
      <c r="K993">
        <v>1000</v>
      </c>
      <c r="M993">
        <v>292</v>
      </c>
      <c r="O993">
        <v>2</v>
      </c>
      <c r="P993">
        <v>49</v>
      </c>
      <c r="Q993">
        <f>SUM(Table2[[#This Row],[ BUYER G]:[BUYER S]])</f>
        <v>51</v>
      </c>
      <c r="R993">
        <v>0.5714285714285714</v>
      </c>
      <c r="S993">
        <v>28.642857142857142</v>
      </c>
      <c r="T993">
        <f>SUM(Table2[[#This Row],[SALE G]:[SALE S]])</f>
        <v>29.214285714285715</v>
      </c>
      <c r="U993">
        <v>340</v>
      </c>
      <c r="V993">
        <v>0.6</v>
      </c>
    </row>
    <row r="994" spans="1:22" x14ac:dyDescent="0.25">
      <c r="A994">
        <v>993</v>
      </c>
      <c r="B994" t="s">
        <v>26</v>
      </c>
      <c r="C994" t="s">
        <v>680</v>
      </c>
      <c r="D994" t="s">
        <v>2</v>
      </c>
      <c r="E994" t="s">
        <v>340</v>
      </c>
      <c r="F994" s="138">
        <v>43995</v>
      </c>
      <c r="G994" t="s">
        <v>685</v>
      </c>
      <c r="H994" t="s">
        <v>681</v>
      </c>
      <c r="I994" t="s">
        <v>446</v>
      </c>
      <c r="J994" t="s">
        <v>671</v>
      </c>
      <c r="K994">
        <v>1000</v>
      </c>
      <c r="M994">
        <v>226</v>
      </c>
      <c r="O994">
        <v>1</v>
      </c>
      <c r="P994">
        <v>51</v>
      </c>
      <c r="Q994">
        <f>SUM(Table2[[#This Row],[ BUYER G]:[BUYER S]])</f>
        <v>52</v>
      </c>
      <c r="R994">
        <v>0.42857142857142855</v>
      </c>
      <c r="S994">
        <v>37.178571428571431</v>
      </c>
      <c r="T994">
        <f>SUM(Table2[[#This Row],[SALE G]:[SALE S]])</f>
        <v>37.607142857142861</v>
      </c>
      <c r="U994">
        <v>226</v>
      </c>
      <c r="V994">
        <v>0.6</v>
      </c>
    </row>
    <row r="995" spans="1:22" x14ac:dyDescent="0.25">
      <c r="A995">
        <v>994</v>
      </c>
      <c r="B995" t="s">
        <v>26</v>
      </c>
      <c r="C995" t="s">
        <v>680</v>
      </c>
      <c r="D995" t="s">
        <v>2</v>
      </c>
      <c r="E995" t="s">
        <v>340</v>
      </c>
      <c r="F995" s="138">
        <v>43995</v>
      </c>
      <c r="G995" t="s">
        <v>685</v>
      </c>
      <c r="H995" t="s">
        <v>681</v>
      </c>
      <c r="I995" t="s">
        <v>413</v>
      </c>
      <c r="J995" t="s">
        <v>671</v>
      </c>
      <c r="K995">
        <v>1000</v>
      </c>
      <c r="M995">
        <v>302</v>
      </c>
      <c r="O995">
        <v>2</v>
      </c>
      <c r="P995">
        <v>71</v>
      </c>
      <c r="Q995">
        <f>SUM(Table2[[#This Row],[ BUYER G]:[BUYER S]])</f>
        <v>73</v>
      </c>
      <c r="R995">
        <v>0.75</v>
      </c>
      <c r="S995">
        <v>64.803571428571431</v>
      </c>
      <c r="T995">
        <f>SUM(Table2[[#This Row],[SALE G]:[SALE S]])</f>
        <v>65.553571428571431</v>
      </c>
      <c r="U995">
        <v>319</v>
      </c>
      <c r="V995">
        <v>0.65</v>
      </c>
    </row>
    <row r="996" spans="1:22" x14ac:dyDescent="0.25">
      <c r="A996">
        <v>995</v>
      </c>
      <c r="B996" t="s">
        <v>26</v>
      </c>
      <c r="C996" t="s">
        <v>680</v>
      </c>
      <c r="D996" t="s">
        <v>2</v>
      </c>
      <c r="E996" t="s">
        <v>340</v>
      </c>
      <c r="F996" s="138">
        <v>43995</v>
      </c>
      <c r="G996" t="s">
        <v>685</v>
      </c>
      <c r="H996" t="s">
        <v>681</v>
      </c>
      <c r="I996" t="s">
        <v>404</v>
      </c>
      <c r="J996" t="s">
        <v>671</v>
      </c>
      <c r="K996">
        <v>1000</v>
      </c>
      <c r="M996">
        <v>352</v>
      </c>
      <c r="O996">
        <v>4</v>
      </c>
      <c r="P996">
        <v>67</v>
      </c>
      <c r="Q996">
        <f>SUM(Table2[[#This Row],[ BUYER G]:[BUYER S]])</f>
        <v>71</v>
      </c>
      <c r="R996">
        <v>1.5178571428571428</v>
      </c>
      <c r="S996">
        <v>50.089285714285715</v>
      </c>
      <c r="T996">
        <f>SUM(Table2[[#This Row],[SALE G]:[SALE S]])</f>
        <v>51.607142857142861</v>
      </c>
      <c r="U996">
        <v>350</v>
      </c>
      <c r="V996">
        <v>0.65</v>
      </c>
    </row>
    <row r="997" spans="1:22" x14ac:dyDescent="0.25">
      <c r="A997">
        <v>996</v>
      </c>
      <c r="B997" t="s">
        <v>26</v>
      </c>
      <c r="C997" t="s">
        <v>680</v>
      </c>
      <c r="D997" t="s">
        <v>2</v>
      </c>
      <c r="E997" t="s">
        <v>340</v>
      </c>
      <c r="F997" s="138">
        <v>43995</v>
      </c>
      <c r="G997" t="s">
        <v>685</v>
      </c>
      <c r="H997" t="s">
        <v>681</v>
      </c>
      <c r="I997" t="s">
        <v>252</v>
      </c>
      <c r="J997" t="s">
        <v>671</v>
      </c>
      <c r="K997">
        <v>1000</v>
      </c>
      <c r="M997">
        <v>352</v>
      </c>
      <c r="O997">
        <v>1</v>
      </c>
      <c r="P997">
        <v>77</v>
      </c>
      <c r="Q997">
        <f>SUM(Table2[[#This Row],[ BUYER G]:[BUYER S]])</f>
        <v>78</v>
      </c>
      <c r="R997">
        <v>0.7142857142857143</v>
      </c>
      <c r="S997">
        <v>66.714285714285708</v>
      </c>
      <c r="T997">
        <f>SUM(Table2[[#This Row],[SALE G]:[SALE S]])</f>
        <v>67.428571428571416</v>
      </c>
      <c r="U997">
        <v>483</v>
      </c>
      <c r="V997">
        <v>0.65</v>
      </c>
    </row>
    <row r="998" spans="1:22" x14ac:dyDescent="0.25">
      <c r="A998">
        <v>997</v>
      </c>
      <c r="B998" t="s">
        <v>26</v>
      </c>
      <c r="C998" t="s">
        <v>680</v>
      </c>
      <c r="D998" t="s">
        <v>2</v>
      </c>
      <c r="E998" t="s">
        <v>340</v>
      </c>
      <c r="F998" s="138">
        <v>43995</v>
      </c>
      <c r="G998" t="s">
        <v>685</v>
      </c>
      <c r="H998" t="s">
        <v>681</v>
      </c>
      <c r="I998" t="s">
        <v>251</v>
      </c>
      <c r="J998" t="s">
        <v>671</v>
      </c>
      <c r="K998">
        <v>1000</v>
      </c>
      <c r="M998">
        <v>652</v>
      </c>
      <c r="O998">
        <v>9</v>
      </c>
      <c r="P998">
        <v>101</v>
      </c>
      <c r="Q998">
        <f>SUM(Table2[[#This Row],[ BUYER G]:[BUYER S]])</f>
        <v>110</v>
      </c>
      <c r="R998">
        <v>5.5357142857142856</v>
      </c>
      <c r="S998">
        <v>70.285714285714292</v>
      </c>
      <c r="T998">
        <f>SUM(Table2[[#This Row],[SALE G]:[SALE S]])</f>
        <v>75.821428571428584</v>
      </c>
      <c r="U998">
        <v>595</v>
      </c>
      <c r="V998">
        <v>0.7</v>
      </c>
    </row>
    <row r="999" spans="1:22" x14ac:dyDescent="0.25">
      <c r="A999">
        <v>998</v>
      </c>
      <c r="B999" t="s">
        <v>26</v>
      </c>
      <c r="C999" t="s">
        <v>680</v>
      </c>
      <c r="D999" t="s">
        <v>2</v>
      </c>
      <c r="E999" t="s">
        <v>340</v>
      </c>
      <c r="F999" s="138">
        <v>43995</v>
      </c>
      <c r="G999" t="s">
        <v>685</v>
      </c>
      <c r="H999" t="s">
        <v>681</v>
      </c>
      <c r="I999" t="s">
        <v>417</v>
      </c>
      <c r="J999" t="s">
        <v>671</v>
      </c>
      <c r="K999">
        <v>1000</v>
      </c>
      <c r="M999">
        <v>600</v>
      </c>
      <c r="O999">
        <v>28</v>
      </c>
      <c r="P999">
        <v>97</v>
      </c>
      <c r="Q999">
        <f>SUM(Table2[[#This Row],[ BUYER G]:[BUYER S]])</f>
        <v>125</v>
      </c>
      <c r="R999">
        <v>21.964285714285715</v>
      </c>
      <c r="S999">
        <v>90.571428571428569</v>
      </c>
      <c r="T999">
        <f>SUM(Table2[[#This Row],[SALE G]:[SALE S]])</f>
        <v>112.53571428571428</v>
      </c>
      <c r="U999">
        <v>742</v>
      </c>
      <c r="V999">
        <v>0.7</v>
      </c>
    </row>
    <row r="1000" spans="1:22" x14ac:dyDescent="0.25">
      <c r="A1000">
        <v>999</v>
      </c>
      <c r="B1000" t="s">
        <v>26</v>
      </c>
      <c r="C1000" t="s">
        <v>680</v>
      </c>
      <c r="D1000" t="s">
        <v>2</v>
      </c>
      <c r="E1000" t="s">
        <v>340</v>
      </c>
      <c r="F1000" s="138">
        <v>43995</v>
      </c>
      <c r="G1000" t="s">
        <v>685</v>
      </c>
      <c r="H1000" t="s">
        <v>681</v>
      </c>
      <c r="I1000" t="s">
        <v>254</v>
      </c>
      <c r="J1000" t="s">
        <v>671</v>
      </c>
      <c r="K1000">
        <v>1000</v>
      </c>
      <c r="M1000">
        <v>320</v>
      </c>
      <c r="O1000">
        <v>14</v>
      </c>
      <c r="P1000">
        <v>51</v>
      </c>
      <c r="Q1000">
        <f>SUM(Table2[[#This Row],[ BUYER G]:[BUYER S]])</f>
        <v>65</v>
      </c>
      <c r="R1000">
        <v>10.785714285714286</v>
      </c>
      <c r="S1000">
        <v>53.678571428571431</v>
      </c>
      <c r="T1000">
        <f>SUM(Table2[[#This Row],[SALE G]:[SALE S]])</f>
        <v>64.464285714285722</v>
      </c>
      <c r="U1000">
        <v>349</v>
      </c>
      <c r="V1000">
        <v>0.65</v>
      </c>
    </row>
    <row r="1001" spans="1:22" x14ac:dyDescent="0.25">
      <c r="A1001">
        <v>1000</v>
      </c>
      <c r="B1001" t="s">
        <v>26</v>
      </c>
      <c r="C1001" t="s">
        <v>680</v>
      </c>
      <c r="D1001" t="s">
        <v>2</v>
      </c>
      <c r="E1001" t="s">
        <v>340</v>
      </c>
      <c r="F1001" s="138">
        <v>43995</v>
      </c>
      <c r="G1001" t="s">
        <v>685</v>
      </c>
      <c r="H1001" t="s">
        <v>681</v>
      </c>
      <c r="I1001" t="s">
        <v>255</v>
      </c>
      <c r="J1001" t="s">
        <v>671</v>
      </c>
      <c r="K1001">
        <v>1000</v>
      </c>
      <c r="M1001">
        <v>224</v>
      </c>
      <c r="O1001">
        <v>3</v>
      </c>
      <c r="P1001">
        <v>65</v>
      </c>
      <c r="Q1001">
        <f>SUM(Table2[[#This Row],[ BUYER G]:[BUYER S]])</f>
        <v>68</v>
      </c>
      <c r="R1001">
        <v>1.9642857142857142</v>
      </c>
      <c r="S1001">
        <v>45.214285714285715</v>
      </c>
      <c r="T1001">
        <f>SUM(Table2[[#This Row],[SALE G]:[SALE S]])</f>
        <v>47.178571428571431</v>
      </c>
      <c r="U1001">
        <v>288</v>
      </c>
      <c r="V1001">
        <v>0.6</v>
      </c>
    </row>
    <row r="1002" spans="1:22" x14ac:dyDescent="0.25">
      <c r="A1002">
        <v>1001</v>
      </c>
      <c r="B1002" t="s">
        <v>26</v>
      </c>
      <c r="C1002" t="s">
        <v>680</v>
      </c>
      <c r="D1002" t="s">
        <v>2</v>
      </c>
      <c r="E1002" t="s">
        <v>340</v>
      </c>
      <c r="F1002" s="138">
        <v>43995</v>
      </c>
      <c r="G1002" t="s">
        <v>685</v>
      </c>
      <c r="H1002" t="s">
        <v>681</v>
      </c>
      <c r="I1002" t="s">
        <v>448</v>
      </c>
      <c r="J1002" t="s">
        <v>671</v>
      </c>
      <c r="K1002">
        <v>1000</v>
      </c>
      <c r="M1002">
        <v>368</v>
      </c>
      <c r="O1002">
        <v>6</v>
      </c>
      <c r="P1002">
        <v>40</v>
      </c>
      <c r="Q1002">
        <f>SUM(Table2[[#This Row],[ BUYER G]:[BUYER S]])</f>
        <v>46</v>
      </c>
      <c r="R1002">
        <v>4.7857142857142856</v>
      </c>
      <c r="S1002">
        <v>41.642857142857146</v>
      </c>
      <c r="T1002">
        <f>SUM(Table2[[#This Row],[SALE G]:[SALE S]])</f>
        <v>46.428571428571431</v>
      </c>
      <c r="U1002">
        <v>407</v>
      </c>
      <c r="V1002">
        <v>0.6</v>
      </c>
    </row>
    <row r="1003" spans="1:22" x14ac:dyDescent="0.25">
      <c r="A1003">
        <v>1002</v>
      </c>
      <c r="B1003" t="s">
        <v>26</v>
      </c>
      <c r="C1003" t="s">
        <v>680</v>
      </c>
      <c r="D1003" t="s">
        <v>2</v>
      </c>
      <c r="E1003" t="s">
        <v>340</v>
      </c>
      <c r="F1003" s="138">
        <v>43995</v>
      </c>
      <c r="G1003" t="s">
        <v>685</v>
      </c>
      <c r="H1003" t="s">
        <v>681</v>
      </c>
      <c r="I1003" t="s">
        <v>406</v>
      </c>
      <c r="J1003" t="s">
        <v>671</v>
      </c>
      <c r="K1003">
        <v>1000</v>
      </c>
      <c r="M1003">
        <v>300</v>
      </c>
      <c r="O1003">
        <v>21</v>
      </c>
      <c r="P1003">
        <v>52</v>
      </c>
      <c r="Q1003">
        <f>SUM(Table2[[#This Row],[ BUYER G]:[BUYER S]])</f>
        <v>73</v>
      </c>
      <c r="R1003">
        <v>11.785714285714286</v>
      </c>
      <c r="S1003">
        <v>38.285714285714285</v>
      </c>
      <c r="T1003">
        <f>SUM(Table2[[#This Row],[SALE G]:[SALE S]])</f>
        <v>50.071428571428569</v>
      </c>
      <c r="U1003">
        <v>528</v>
      </c>
      <c r="V1003">
        <v>0.6</v>
      </c>
    </row>
    <row r="1004" spans="1:22" x14ac:dyDescent="0.25">
      <c r="A1004">
        <v>1003</v>
      </c>
      <c r="B1004" t="s">
        <v>26</v>
      </c>
      <c r="C1004" t="s">
        <v>680</v>
      </c>
      <c r="D1004" t="s">
        <v>2</v>
      </c>
      <c r="E1004" t="s">
        <v>340</v>
      </c>
      <c r="F1004" s="138">
        <v>43995</v>
      </c>
      <c r="G1004" t="s">
        <v>685</v>
      </c>
      <c r="H1004" t="s">
        <v>681</v>
      </c>
      <c r="I1004" t="s">
        <v>422</v>
      </c>
      <c r="J1004" t="s">
        <v>671</v>
      </c>
      <c r="K1004">
        <v>1000</v>
      </c>
      <c r="M1004">
        <v>196</v>
      </c>
      <c r="O1004">
        <v>5</v>
      </c>
      <c r="P1004">
        <v>38</v>
      </c>
      <c r="Q1004">
        <f>SUM(Table2[[#This Row],[ BUYER G]:[BUYER S]])</f>
        <v>43</v>
      </c>
      <c r="R1004">
        <v>4.6428571428571423</v>
      </c>
      <c r="S1004">
        <v>26.642857142857142</v>
      </c>
      <c r="T1004">
        <f>SUM(Table2[[#This Row],[SALE G]:[SALE S]])</f>
        <v>31.285714285714285</v>
      </c>
      <c r="U1004">
        <v>214</v>
      </c>
      <c r="V1004">
        <v>0.6</v>
      </c>
    </row>
    <row r="1005" spans="1:22" x14ac:dyDescent="0.25">
      <c r="A1005">
        <v>1004</v>
      </c>
      <c r="B1005" t="s">
        <v>26</v>
      </c>
      <c r="C1005" t="s">
        <v>680</v>
      </c>
      <c r="D1005" t="s">
        <v>2</v>
      </c>
      <c r="E1005" t="s">
        <v>340</v>
      </c>
      <c r="F1005" s="138">
        <v>43995</v>
      </c>
      <c r="G1005" t="s">
        <v>685</v>
      </c>
      <c r="H1005" t="s">
        <v>681</v>
      </c>
      <c r="I1005" t="s">
        <v>424</v>
      </c>
      <c r="J1005" t="s">
        <v>671</v>
      </c>
      <c r="K1005">
        <v>1000</v>
      </c>
      <c r="M1005">
        <v>256</v>
      </c>
      <c r="O1005">
        <v>1</v>
      </c>
      <c r="P1005">
        <v>34</v>
      </c>
      <c r="Q1005">
        <f>SUM(Table2[[#This Row],[ BUYER G]:[BUYER S]])</f>
        <v>35</v>
      </c>
      <c r="R1005">
        <v>0.2857142857142857</v>
      </c>
      <c r="S1005">
        <v>26.142857142857142</v>
      </c>
      <c r="T1005">
        <f>SUM(Table2[[#This Row],[SALE G]:[SALE S]])</f>
        <v>26.428571428571427</v>
      </c>
      <c r="U1005">
        <v>272</v>
      </c>
      <c r="V1005">
        <v>0.6</v>
      </c>
    </row>
    <row r="1006" spans="1:22" x14ac:dyDescent="0.25">
      <c r="A1006">
        <v>1005</v>
      </c>
      <c r="B1006" t="s">
        <v>26</v>
      </c>
      <c r="C1006" t="s">
        <v>680</v>
      </c>
      <c r="D1006" t="s">
        <v>2</v>
      </c>
      <c r="E1006" t="s">
        <v>340</v>
      </c>
      <c r="F1006" s="138">
        <v>43995</v>
      </c>
      <c r="G1006" t="s">
        <v>685</v>
      </c>
      <c r="H1006" t="s">
        <v>681</v>
      </c>
      <c r="I1006" t="s">
        <v>410</v>
      </c>
      <c r="J1006" t="s">
        <v>671</v>
      </c>
      <c r="K1006">
        <v>1000</v>
      </c>
      <c r="M1006">
        <v>292</v>
      </c>
      <c r="P1006">
        <v>51</v>
      </c>
      <c r="Q1006">
        <f>SUM(Table2[[#This Row],[ BUYER G]:[BUYER S]])</f>
        <v>51</v>
      </c>
      <c r="R1006">
        <v>0</v>
      </c>
      <c r="S1006">
        <v>50.928571428571431</v>
      </c>
      <c r="T1006">
        <f>SUM(Table2[[#This Row],[SALE G]:[SALE S]])</f>
        <v>50.928571428571431</v>
      </c>
      <c r="U1006">
        <v>338</v>
      </c>
      <c r="V1006">
        <v>0.6</v>
      </c>
    </row>
    <row r="1007" spans="1:22" x14ac:dyDescent="0.25">
      <c r="A1007">
        <v>1006</v>
      </c>
      <c r="B1007" t="s">
        <v>26</v>
      </c>
      <c r="C1007" t="s">
        <v>680</v>
      </c>
      <c r="D1007" t="s">
        <v>2</v>
      </c>
      <c r="E1007" t="s">
        <v>340</v>
      </c>
      <c r="F1007" s="138">
        <v>43995</v>
      </c>
      <c r="G1007" t="s">
        <v>685</v>
      </c>
      <c r="H1007" t="s">
        <v>681</v>
      </c>
      <c r="I1007" t="s">
        <v>421</v>
      </c>
      <c r="J1007" t="s">
        <v>671</v>
      </c>
      <c r="K1007">
        <v>1000</v>
      </c>
      <c r="M1007">
        <v>264</v>
      </c>
      <c r="O1007">
        <v>13</v>
      </c>
      <c r="P1007">
        <v>39</v>
      </c>
      <c r="Q1007">
        <f>SUM(Table2[[#This Row],[ BUYER G]:[BUYER S]])</f>
        <v>52</v>
      </c>
      <c r="R1007">
        <v>7.2142857142857144</v>
      </c>
      <c r="S1007">
        <v>26.803571428571427</v>
      </c>
      <c r="T1007">
        <f>SUM(Table2[[#This Row],[SALE G]:[SALE S]])</f>
        <v>34.017857142857139</v>
      </c>
      <c r="U1007">
        <v>299</v>
      </c>
      <c r="V1007">
        <v>0.6</v>
      </c>
    </row>
    <row r="1008" spans="1:22" x14ac:dyDescent="0.25">
      <c r="A1008">
        <v>1007</v>
      </c>
      <c r="B1008" t="s">
        <v>26</v>
      </c>
      <c r="C1008" t="s">
        <v>680</v>
      </c>
      <c r="D1008" t="s">
        <v>2</v>
      </c>
      <c r="E1008" t="s">
        <v>340</v>
      </c>
      <c r="F1008" s="138">
        <v>43995</v>
      </c>
      <c r="G1008" t="s">
        <v>685</v>
      </c>
      <c r="H1008" t="s">
        <v>681</v>
      </c>
      <c r="I1008" t="s">
        <v>426</v>
      </c>
      <c r="J1008" t="s">
        <v>671</v>
      </c>
      <c r="K1008">
        <v>1000</v>
      </c>
      <c r="M1008">
        <v>160</v>
      </c>
      <c r="O1008">
        <v>19</v>
      </c>
      <c r="P1008">
        <v>42</v>
      </c>
      <c r="Q1008">
        <f>SUM(Table2[[#This Row],[ BUYER G]:[BUYER S]])</f>
        <v>61</v>
      </c>
      <c r="R1008">
        <v>9.7857142857142865</v>
      </c>
      <c r="S1008">
        <v>22.571428571428573</v>
      </c>
      <c r="T1008">
        <f>SUM(Table2[[#This Row],[SALE G]:[SALE S]])</f>
        <v>32.357142857142861</v>
      </c>
      <c r="U1008">
        <v>170</v>
      </c>
      <c r="V1008">
        <v>0.6</v>
      </c>
    </row>
    <row r="1009" spans="1:22" x14ac:dyDescent="0.25">
      <c r="A1009">
        <v>1008</v>
      </c>
      <c r="B1009" t="s">
        <v>26</v>
      </c>
      <c r="C1009" t="s">
        <v>680</v>
      </c>
      <c r="D1009" t="s">
        <v>2</v>
      </c>
      <c r="E1009" t="s">
        <v>340</v>
      </c>
      <c r="F1009" s="138">
        <v>43995</v>
      </c>
      <c r="G1009" t="s">
        <v>685</v>
      </c>
      <c r="H1009" t="s">
        <v>681</v>
      </c>
      <c r="I1009" t="s">
        <v>447</v>
      </c>
      <c r="J1009" t="s">
        <v>671</v>
      </c>
      <c r="K1009">
        <v>1000</v>
      </c>
      <c r="M1009">
        <v>210</v>
      </c>
      <c r="O1009">
        <v>13</v>
      </c>
      <c r="P1009">
        <v>30</v>
      </c>
      <c r="Q1009">
        <f>SUM(Table2[[#This Row],[ BUYER G]:[BUYER S]])</f>
        <v>43</v>
      </c>
      <c r="R1009">
        <v>14</v>
      </c>
      <c r="S1009">
        <v>33.892857142857139</v>
      </c>
      <c r="T1009">
        <f>SUM(Table2[[#This Row],[SALE G]:[SALE S]])</f>
        <v>47.892857142857139</v>
      </c>
      <c r="U1009">
        <v>352</v>
      </c>
      <c r="V1009">
        <v>0.6</v>
      </c>
    </row>
    <row r="1010" spans="1:22" x14ac:dyDescent="0.25">
      <c r="A1010">
        <v>1009</v>
      </c>
      <c r="B1010" t="s">
        <v>26</v>
      </c>
      <c r="C1010" t="s">
        <v>680</v>
      </c>
      <c r="D1010" t="s">
        <v>2</v>
      </c>
      <c r="E1010" t="s">
        <v>340</v>
      </c>
      <c r="F1010" s="138">
        <v>43995</v>
      </c>
      <c r="G1010" t="s">
        <v>685</v>
      </c>
      <c r="H1010" t="s">
        <v>681</v>
      </c>
      <c r="I1010" t="s">
        <v>449</v>
      </c>
      <c r="J1010" t="s">
        <v>671</v>
      </c>
      <c r="K1010">
        <v>1000</v>
      </c>
      <c r="M1010">
        <v>208</v>
      </c>
      <c r="O1010">
        <v>3</v>
      </c>
      <c r="P1010">
        <v>39</v>
      </c>
      <c r="Q1010">
        <f>SUM(Table2[[#This Row],[ BUYER G]:[BUYER S]])</f>
        <v>42</v>
      </c>
      <c r="R1010">
        <v>1.7142857142857142</v>
      </c>
      <c r="S1010">
        <v>31.267857142857142</v>
      </c>
      <c r="T1010">
        <f>SUM(Table2[[#This Row],[SALE G]:[SALE S]])</f>
        <v>32.982142857142854</v>
      </c>
      <c r="U1010">
        <v>234</v>
      </c>
      <c r="V1010">
        <v>0.6</v>
      </c>
    </row>
    <row r="1011" spans="1:22" x14ac:dyDescent="0.25">
      <c r="A1011">
        <v>1010</v>
      </c>
      <c r="B1011" t="s">
        <v>26</v>
      </c>
      <c r="C1011" t="s">
        <v>680</v>
      </c>
      <c r="D1011" t="s">
        <v>2</v>
      </c>
      <c r="E1011" t="s">
        <v>340</v>
      </c>
      <c r="F1011" s="138">
        <v>43995</v>
      </c>
      <c r="G1011" t="s">
        <v>685</v>
      </c>
      <c r="H1011" t="s">
        <v>681</v>
      </c>
      <c r="I1011" t="s">
        <v>427</v>
      </c>
      <c r="J1011" t="s">
        <v>671</v>
      </c>
      <c r="K1011">
        <v>1000</v>
      </c>
      <c r="M1011">
        <v>210</v>
      </c>
      <c r="O1011">
        <v>13</v>
      </c>
      <c r="P1011">
        <v>30</v>
      </c>
      <c r="Q1011">
        <f>SUM(Table2[[#This Row],[ BUYER G]:[BUYER S]])</f>
        <v>43</v>
      </c>
      <c r="R1011">
        <v>14</v>
      </c>
      <c r="S1011">
        <v>33.892857142857139</v>
      </c>
      <c r="T1011">
        <f>SUM(Table2[[#This Row],[SALE G]:[SALE S]])</f>
        <v>47.892857142857139</v>
      </c>
      <c r="U1011">
        <v>352</v>
      </c>
      <c r="V1011">
        <v>0.6</v>
      </c>
    </row>
    <row r="1012" spans="1:22" x14ac:dyDescent="0.25">
      <c r="A1012">
        <v>1011</v>
      </c>
      <c r="B1012" t="s">
        <v>26</v>
      </c>
      <c r="C1012" t="s">
        <v>680</v>
      </c>
      <c r="D1012" t="s">
        <v>2</v>
      </c>
      <c r="E1012" t="s">
        <v>340</v>
      </c>
      <c r="F1012" s="138">
        <v>43995</v>
      </c>
      <c r="G1012" t="s">
        <v>710</v>
      </c>
      <c r="H1012" t="s">
        <v>681</v>
      </c>
      <c r="I1012" t="s">
        <v>516</v>
      </c>
      <c r="J1012" t="s">
        <v>711</v>
      </c>
      <c r="K1012">
        <v>180</v>
      </c>
      <c r="M1012">
        <v>128</v>
      </c>
      <c r="O1012">
        <v>3</v>
      </c>
      <c r="P1012">
        <v>17</v>
      </c>
      <c r="Q1012">
        <f>SUM(Table2[[#This Row],[ BUYER G]:[BUYER S]])</f>
        <v>20</v>
      </c>
      <c r="R1012">
        <v>2.2857142857142856</v>
      </c>
      <c r="S1012">
        <v>16.142857142857142</v>
      </c>
      <c r="T1012">
        <f>SUM(Table2[[#This Row],[SALE G]:[SALE S]])</f>
        <v>18.428571428571427</v>
      </c>
      <c r="U1012">
        <v>115</v>
      </c>
      <c r="V1012">
        <v>0.5</v>
      </c>
    </row>
    <row r="1013" spans="1:22" x14ac:dyDescent="0.25">
      <c r="A1013">
        <v>1012</v>
      </c>
      <c r="B1013" t="s">
        <v>26</v>
      </c>
      <c r="C1013" t="s">
        <v>680</v>
      </c>
      <c r="D1013" t="s">
        <v>2</v>
      </c>
      <c r="E1013" t="s">
        <v>340</v>
      </c>
      <c r="F1013" s="138">
        <v>43995</v>
      </c>
      <c r="G1013" t="s">
        <v>710</v>
      </c>
      <c r="H1013" t="s">
        <v>681</v>
      </c>
      <c r="I1013" t="s">
        <v>519</v>
      </c>
      <c r="J1013" t="s">
        <v>711</v>
      </c>
      <c r="K1013">
        <v>180</v>
      </c>
      <c r="M1013">
        <v>120</v>
      </c>
      <c r="O1013">
        <v>3</v>
      </c>
      <c r="P1013">
        <v>16</v>
      </c>
      <c r="Q1013">
        <f>SUM(Table2[[#This Row],[ BUYER G]:[BUYER S]])</f>
        <v>19</v>
      </c>
      <c r="R1013">
        <v>1.4285714285714286</v>
      </c>
      <c r="S1013">
        <v>10</v>
      </c>
      <c r="T1013">
        <f>SUM(Table2[[#This Row],[SALE G]:[SALE S]])</f>
        <v>11.428571428571429</v>
      </c>
      <c r="U1013">
        <v>178</v>
      </c>
      <c r="V1013">
        <v>0.5</v>
      </c>
    </row>
    <row r="1014" spans="1:22" x14ac:dyDescent="0.25">
      <c r="A1014">
        <v>1013</v>
      </c>
      <c r="B1014" t="s">
        <v>26</v>
      </c>
      <c r="C1014" t="s">
        <v>680</v>
      </c>
      <c r="D1014" t="s">
        <v>2</v>
      </c>
      <c r="E1014" t="s">
        <v>340</v>
      </c>
      <c r="F1014" s="138">
        <v>43995</v>
      </c>
      <c r="G1014" t="s">
        <v>710</v>
      </c>
      <c r="H1014" t="s">
        <v>681</v>
      </c>
      <c r="I1014" t="s">
        <v>520</v>
      </c>
      <c r="J1014" t="s">
        <v>711</v>
      </c>
      <c r="K1014">
        <v>180</v>
      </c>
      <c r="M1014">
        <v>114</v>
      </c>
      <c r="P1014">
        <v>17</v>
      </c>
      <c r="Q1014">
        <f>SUM(Table2[[#This Row],[ BUYER G]:[BUYER S]])</f>
        <v>17</v>
      </c>
      <c r="R1014">
        <v>0</v>
      </c>
      <c r="S1014">
        <v>13.857142857142858</v>
      </c>
      <c r="T1014">
        <f>SUM(Table2[[#This Row],[SALE G]:[SALE S]])</f>
        <v>13.857142857142858</v>
      </c>
      <c r="U1014">
        <v>123</v>
      </c>
      <c r="V1014">
        <v>0.5</v>
      </c>
    </row>
    <row r="1015" spans="1:22" x14ac:dyDescent="0.25">
      <c r="A1015">
        <v>1014</v>
      </c>
      <c r="B1015" t="s">
        <v>26</v>
      </c>
      <c r="C1015" t="s">
        <v>680</v>
      </c>
      <c r="D1015" t="s">
        <v>2</v>
      </c>
      <c r="E1015" t="s">
        <v>340</v>
      </c>
      <c r="F1015" s="138">
        <v>43995</v>
      </c>
      <c r="G1015" t="s">
        <v>710</v>
      </c>
      <c r="H1015" t="s">
        <v>681</v>
      </c>
      <c r="I1015" t="s">
        <v>518</v>
      </c>
      <c r="J1015" t="s">
        <v>711</v>
      </c>
      <c r="K1015">
        <v>180</v>
      </c>
      <c r="M1015">
        <v>32</v>
      </c>
      <c r="P1015">
        <v>25</v>
      </c>
      <c r="Q1015">
        <f>SUM(Table2[[#This Row],[ BUYER G]:[BUYER S]])</f>
        <v>25</v>
      </c>
      <c r="R1015">
        <v>0</v>
      </c>
      <c r="S1015">
        <v>14</v>
      </c>
      <c r="T1015">
        <f>SUM(Table2[[#This Row],[SALE G]:[SALE S]])</f>
        <v>14</v>
      </c>
      <c r="U1015">
        <v>51</v>
      </c>
      <c r="V1015">
        <v>0.5</v>
      </c>
    </row>
    <row r="1016" spans="1:22" x14ac:dyDescent="0.25">
      <c r="A1016">
        <v>1015</v>
      </c>
      <c r="B1016" t="s">
        <v>26</v>
      </c>
      <c r="C1016" t="s">
        <v>680</v>
      </c>
      <c r="D1016" t="s">
        <v>2</v>
      </c>
      <c r="E1016" t="s">
        <v>340</v>
      </c>
      <c r="F1016" s="138">
        <v>43995</v>
      </c>
      <c r="G1016" t="s">
        <v>710</v>
      </c>
      <c r="H1016" t="s">
        <v>681</v>
      </c>
      <c r="I1016" t="s">
        <v>517</v>
      </c>
      <c r="J1016" t="s">
        <v>711</v>
      </c>
      <c r="K1016">
        <v>180</v>
      </c>
      <c r="M1016">
        <v>64</v>
      </c>
      <c r="P1016">
        <v>24</v>
      </c>
      <c r="Q1016">
        <f>SUM(Table2[[#This Row],[ BUYER G]:[BUYER S]])</f>
        <v>24</v>
      </c>
      <c r="R1016">
        <v>0</v>
      </c>
      <c r="S1016">
        <v>11.142857142857142</v>
      </c>
      <c r="T1016">
        <f>SUM(Table2[[#This Row],[SALE G]:[SALE S]])</f>
        <v>11.142857142857142</v>
      </c>
      <c r="U1016">
        <v>63</v>
      </c>
      <c r="V1016">
        <v>0.5</v>
      </c>
    </row>
    <row r="1017" spans="1:22" x14ac:dyDescent="0.25">
      <c r="A1017">
        <v>1016</v>
      </c>
      <c r="B1017" t="s">
        <v>26</v>
      </c>
      <c r="C1017" t="s">
        <v>680</v>
      </c>
      <c r="D1017" t="s">
        <v>2</v>
      </c>
      <c r="E1017" t="s">
        <v>340</v>
      </c>
      <c r="F1017" s="138">
        <v>43995</v>
      </c>
      <c r="G1017" t="s">
        <v>710</v>
      </c>
      <c r="H1017" t="s">
        <v>681</v>
      </c>
      <c r="I1017" t="s">
        <v>522</v>
      </c>
      <c r="J1017" t="s">
        <v>711</v>
      </c>
      <c r="K1017">
        <v>180</v>
      </c>
      <c r="M1017">
        <v>110</v>
      </c>
      <c r="P1017">
        <v>12</v>
      </c>
      <c r="Q1017">
        <f>SUM(Table2[[#This Row],[ BUYER G]:[BUYER S]])</f>
        <v>12</v>
      </c>
      <c r="R1017">
        <v>0</v>
      </c>
      <c r="S1017">
        <v>12.857142857142858</v>
      </c>
      <c r="T1017">
        <f>SUM(Table2[[#This Row],[SALE G]:[SALE S]])</f>
        <v>12.857142857142858</v>
      </c>
      <c r="U1017">
        <v>179</v>
      </c>
      <c r="V1017">
        <v>0.5</v>
      </c>
    </row>
    <row r="1018" spans="1:22" x14ac:dyDescent="0.25">
      <c r="A1018">
        <v>1017</v>
      </c>
      <c r="B1018" t="s">
        <v>26</v>
      </c>
      <c r="C1018" t="s">
        <v>680</v>
      </c>
      <c r="D1018" t="s">
        <v>2</v>
      </c>
      <c r="E1018" t="s">
        <v>340</v>
      </c>
      <c r="F1018" s="138">
        <v>43995</v>
      </c>
      <c r="G1018" t="s">
        <v>710</v>
      </c>
      <c r="H1018" t="s">
        <v>681</v>
      </c>
      <c r="I1018" t="s">
        <v>521</v>
      </c>
      <c r="J1018" t="s">
        <v>711</v>
      </c>
      <c r="K1018">
        <v>180</v>
      </c>
      <c r="M1018">
        <v>64</v>
      </c>
      <c r="P1018">
        <v>24</v>
      </c>
      <c r="Q1018">
        <f>SUM(Table2[[#This Row],[ BUYER G]:[BUYER S]])</f>
        <v>24</v>
      </c>
      <c r="R1018">
        <v>0</v>
      </c>
      <c r="S1018">
        <v>10.285714285714286</v>
      </c>
      <c r="T1018">
        <f>SUM(Table2[[#This Row],[SALE G]:[SALE S]])</f>
        <v>10.285714285714286</v>
      </c>
      <c r="U1018">
        <v>64</v>
      </c>
      <c r="V1018">
        <v>0.5</v>
      </c>
    </row>
    <row r="1019" spans="1:22" x14ac:dyDescent="0.25">
      <c r="A1019">
        <v>1018</v>
      </c>
      <c r="B1019" t="s">
        <v>26</v>
      </c>
      <c r="C1019" t="s">
        <v>680</v>
      </c>
      <c r="D1019" t="s">
        <v>2</v>
      </c>
      <c r="E1019" t="s">
        <v>340</v>
      </c>
      <c r="F1019" s="138">
        <v>43995</v>
      </c>
      <c r="G1019" t="s">
        <v>670</v>
      </c>
      <c r="H1019" t="s">
        <v>690</v>
      </c>
      <c r="I1019" t="s">
        <v>388</v>
      </c>
      <c r="J1019" t="s">
        <v>671</v>
      </c>
      <c r="K1019">
        <v>1200</v>
      </c>
      <c r="M1019">
        <v>392</v>
      </c>
      <c r="O1019">
        <v>17</v>
      </c>
      <c r="P1019">
        <v>66</v>
      </c>
      <c r="Q1019">
        <f>SUM(Table2[[#This Row],[ BUYER G]:[BUYER S]])</f>
        <v>83</v>
      </c>
      <c r="R1019">
        <v>7.7142857142857144</v>
      </c>
      <c r="S1019">
        <v>34.464285714285715</v>
      </c>
      <c r="T1019">
        <f>SUM(Table2[[#This Row],[SALE G]:[SALE S]])</f>
        <v>42.178571428571431</v>
      </c>
      <c r="U1019">
        <v>460</v>
      </c>
      <c r="V1019">
        <v>0.6</v>
      </c>
    </row>
    <row r="1020" spans="1:22" x14ac:dyDescent="0.25">
      <c r="A1020">
        <v>1019</v>
      </c>
      <c r="B1020" t="s">
        <v>26</v>
      </c>
      <c r="C1020" t="s">
        <v>680</v>
      </c>
      <c r="D1020" t="s">
        <v>2</v>
      </c>
      <c r="E1020" t="s">
        <v>340</v>
      </c>
      <c r="F1020" s="138">
        <v>43995</v>
      </c>
      <c r="G1020" t="s">
        <v>670</v>
      </c>
      <c r="H1020" t="s">
        <v>691</v>
      </c>
      <c r="I1020" t="s">
        <v>390</v>
      </c>
      <c r="J1020" t="s">
        <v>671</v>
      </c>
      <c r="K1020">
        <v>1200</v>
      </c>
      <c r="M1020">
        <v>388</v>
      </c>
      <c r="P1020">
        <v>39</v>
      </c>
      <c r="Q1020">
        <f>SUM(Table2[[#This Row],[ BUYER G]:[BUYER S]])</f>
        <v>39</v>
      </c>
      <c r="R1020">
        <v>0</v>
      </c>
      <c r="S1020">
        <v>26</v>
      </c>
      <c r="T1020">
        <f>SUM(Table2[[#This Row],[SALE G]:[SALE S]])</f>
        <v>26</v>
      </c>
      <c r="U1020">
        <v>435</v>
      </c>
      <c r="V1020">
        <v>0.55000000000000004</v>
      </c>
    </row>
    <row r="1021" spans="1:22" x14ac:dyDescent="0.25">
      <c r="A1021">
        <v>1020</v>
      </c>
      <c r="B1021" t="s">
        <v>26</v>
      </c>
      <c r="C1021" t="s">
        <v>680</v>
      </c>
      <c r="D1021" t="s">
        <v>2</v>
      </c>
      <c r="E1021" t="s">
        <v>340</v>
      </c>
      <c r="F1021" s="138">
        <v>43995</v>
      </c>
      <c r="G1021" t="s">
        <v>670</v>
      </c>
      <c r="H1021" t="s">
        <v>692</v>
      </c>
      <c r="I1021" t="s">
        <v>383</v>
      </c>
      <c r="J1021" t="s">
        <v>671</v>
      </c>
      <c r="K1021">
        <v>1200</v>
      </c>
      <c r="M1021">
        <v>368</v>
      </c>
      <c r="P1021">
        <v>47</v>
      </c>
      <c r="Q1021">
        <f>SUM(Table2[[#This Row],[ BUYER G]:[BUYER S]])</f>
        <v>47</v>
      </c>
      <c r="R1021">
        <v>0</v>
      </c>
      <c r="S1021">
        <v>30.285714285714285</v>
      </c>
      <c r="T1021">
        <f>SUM(Table2[[#This Row],[SALE G]:[SALE S]])</f>
        <v>30.285714285714285</v>
      </c>
      <c r="U1021">
        <v>436</v>
      </c>
      <c r="V1021">
        <v>0.55000000000000004</v>
      </c>
    </row>
    <row r="1022" spans="1:22" x14ac:dyDescent="0.25">
      <c r="A1022">
        <v>1021</v>
      </c>
      <c r="B1022" t="s">
        <v>26</v>
      </c>
      <c r="C1022" t="s">
        <v>680</v>
      </c>
      <c r="D1022" t="s">
        <v>2</v>
      </c>
      <c r="E1022" t="s">
        <v>340</v>
      </c>
      <c r="F1022" s="138">
        <v>43995</v>
      </c>
      <c r="G1022" t="s">
        <v>670</v>
      </c>
      <c r="H1022" t="s">
        <v>693</v>
      </c>
      <c r="I1022" t="s">
        <v>385</v>
      </c>
      <c r="J1022" t="s">
        <v>671</v>
      </c>
      <c r="K1022">
        <v>1200</v>
      </c>
      <c r="M1022">
        <v>352</v>
      </c>
      <c r="P1022">
        <v>40</v>
      </c>
      <c r="Q1022">
        <f>SUM(Table2[[#This Row],[ BUYER G]:[BUYER S]])</f>
        <v>40</v>
      </c>
      <c r="R1022">
        <v>0</v>
      </c>
      <c r="S1022">
        <v>25.285714285714285</v>
      </c>
      <c r="T1022">
        <f>SUM(Table2[[#This Row],[SALE G]:[SALE S]])</f>
        <v>25.285714285714285</v>
      </c>
      <c r="U1022">
        <v>390</v>
      </c>
      <c r="V1022">
        <v>0.55000000000000004</v>
      </c>
    </row>
    <row r="1023" spans="1:22" x14ac:dyDescent="0.25">
      <c r="A1023">
        <v>1022</v>
      </c>
      <c r="B1023" t="s">
        <v>26</v>
      </c>
      <c r="C1023" t="s">
        <v>680</v>
      </c>
      <c r="D1023" t="s">
        <v>2</v>
      </c>
      <c r="E1023" t="s">
        <v>340</v>
      </c>
      <c r="F1023" s="138">
        <v>43995</v>
      </c>
      <c r="G1023" t="s">
        <v>670</v>
      </c>
      <c r="H1023" t="s">
        <v>694</v>
      </c>
      <c r="I1023" t="s">
        <v>381</v>
      </c>
      <c r="J1023" t="s">
        <v>671</v>
      </c>
      <c r="K1023">
        <v>1200</v>
      </c>
      <c r="M1023">
        <v>388</v>
      </c>
      <c r="P1023">
        <v>51</v>
      </c>
      <c r="Q1023">
        <f>SUM(Table2[[#This Row],[ BUYER G]:[BUYER S]])</f>
        <v>51</v>
      </c>
      <c r="R1023">
        <v>0</v>
      </c>
      <c r="S1023">
        <v>24.160714285714285</v>
      </c>
      <c r="T1023">
        <f>SUM(Table2[[#This Row],[SALE G]:[SALE S]])</f>
        <v>24.160714285714285</v>
      </c>
      <c r="U1023">
        <v>421</v>
      </c>
      <c r="V1023">
        <v>0.55000000000000004</v>
      </c>
    </row>
    <row r="1024" spans="1:22" x14ac:dyDescent="0.25">
      <c r="A1024">
        <v>1023</v>
      </c>
      <c r="B1024" t="s">
        <v>26</v>
      </c>
      <c r="C1024" t="s">
        <v>680</v>
      </c>
      <c r="D1024" t="s">
        <v>2</v>
      </c>
      <c r="E1024" t="s">
        <v>340</v>
      </c>
      <c r="F1024" s="138">
        <v>43995</v>
      </c>
      <c r="G1024" t="s">
        <v>670</v>
      </c>
      <c r="H1024" t="s">
        <v>695</v>
      </c>
      <c r="I1024" t="s">
        <v>387</v>
      </c>
      <c r="J1024" t="s">
        <v>671</v>
      </c>
      <c r="K1024">
        <v>1200</v>
      </c>
      <c r="M1024">
        <v>416</v>
      </c>
      <c r="P1024">
        <v>43</v>
      </c>
      <c r="Q1024">
        <f>SUM(Table2[[#This Row],[ BUYER G]:[BUYER S]])</f>
        <v>43</v>
      </c>
      <c r="R1024">
        <v>0</v>
      </c>
      <c r="S1024">
        <v>23.821428571428573</v>
      </c>
      <c r="T1024">
        <f>SUM(Table2[[#This Row],[SALE G]:[SALE S]])</f>
        <v>23.821428571428573</v>
      </c>
      <c r="U1024">
        <v>425</v>
      </c>
      <c r="V1024">
        <v>0.55000000000000004</v>
      </c>
    </row>
    <row r="1025" spans="1:22" x14ac:dyDescent="0.25">
      <c r="A1025">
        <v>1024</v>
      </c>
      <c r="B1025" t="s">
        <v>26</v>
      </c>
      <c r="C1025" t="s">
        <v>680</v>
      </c>
      <c r="D1025" t="s">
        <v>2</v>
      </c>
      <c r="E1025" t="s">
        <v>340</v>
      </c>
      <c r="F1025" s="138">
        <v>43995</v>
      </c>
      <c r="G1025" t="s">
        <v>670</v>
      </c>
      <c r="H1025" t="s">
        <v>696</v>
      </c>
      <c r="I1025" t="s">
        <v>389</v>
      </c>
      <c r="J1025" t="s">
        <v>671</v>
      </c>
      <c r="K1025">
        <v>1200</v>
      </c>
      <c r="M1025">
        <v>336</v>
      </c>
      <c r="O1025">
        <v>11</v>
      </c>
      <c r="P1025">
        <v>43</v>
      </c>
      <c r="Q1025">
        <f>SUM(Table2[[#This Row],[ BUYER G]:[BUYER S]])</f>
        <v>54</v>
      </c>
      <c r="R1025">
        <v>4.7142857142857144</v>
      </c>
      <c r="S1025">
        <v>22.428571428571427</v>
      </c>
      <c r="T1025">
        <f>SUM(Table2[[#This Row],[SALE G]:[SALE S]])</f>
        <v>27.142857142857142</v>
      </c>
      <c r="U1025">
        <v>395</v>
      </c>
      <c r="V1025">
        <v>0.55000000000000004</v>
      </c>
    </row>
    <row r="1026" spans="1:22" x14ac:dyDescent="0.25">
      <c r="A1026">
        <v>1025</v>
      </c>
      <c r="B1026" t="s">
        <v>26</v>
      </c>
      <c r="C1026" t="s">
        <v>680</v>
      </c>
      <c r="D1026" t="s">
        <v>2</v>
      </c>
      <c r="E1026" t="s">
        <v>340</v>
      </c>
      <c r="F1026" s="138">
        <v>43995</v>
      </c>
      <c r="G1026" t="s">
        <v>670</v>
      </c>
      <c r="H1026" t="s">
        <v>701</v>
      </c>
      <c r="I1026" t="s">
        <v>433</v>
      </c>
      <c r="J1026" t="s">
        <v>671</v>
      </c>
      <c r="K1026">
        <v>1200</v>
      </c>
      <c r="M1026">
        <v>388</v>
      </c>
      <c r="P1026">
        <v>41</v>
      </c>
      <c r="Q1026">
        <f>SUM(Table2[[#This Row],[ BUYER G]:[BUYER S]])</f>
        <v>41</v>
      </c>
      <c r="R1026">
        <v>0</v>
      </c>
      <c r="S1026">
        <v>30.714285714285715</v>
      </c>
      <c r="T1026">
        <f>SUM(Table2[[#This Row],[SALE G]:[SALE S]])</f>
        <v>30.714285714285715</v>
      </c>
      <c r="U1026">
        <v>398</v>
      </c>
      <c r="V1026">
        <v>0.55000000000000004</v>
      </c>
    </row>
    <row r="1027" spans="1:22" x14ac:dyDescent="0.25">
      <c r="A1027">
        <v>1026</v>
      </c>
      <c r="B1027" t="s">
        <v>26</v>
      </c>
      <c r="C1027" t="s">
        <v>680</v>
      </c>
      <c r="D1027" t="s">
        <v>2</v>
      </c>
      <c r="E1027" t="s">
        <v>340</v>
      </c>
      <c r="F1027" s="138">
        <v>43995</v>
      </c>
      <c r="G1027" t="s">
        <v>670</v>
      </c>
      <c r="H1027" t="s">
        <v>702</v>
      </c>
      <c r="I1027" t="s">
        <v>432</v>
      </c>
      <c r="J1027" t="s">
        <v>671</v>
      </c>
      <c r="K1027">
        <v>1200</v>
      </c>
      <c r="M1027">
        <v>374</v>
      </c>
      <c r="O1027">
        <v>3</v>
      </c>
      <c r="P1027">
        <v>38</v>
      </c>
      <c r="Q1027">
        <f>SUM(Table2[[#This Row],[ BUYER G]:[BUYER S]])</f>
        <v>41</v>
      </c>
      <c r="R1027">
        <v>1.7142857142857142</v>
      </c>
      <c r="S1027">
        <v>26.25</v>
      </c>
      <c r="T1027">
        <f>SUM(Table2[[#This Row],[SALE G]:[SALE S]])</f>
        <v>27.964285714285715</v>
      </c>
      <c r="U1027">
        <v>414</v>
      </c>
      <c r="V1027">
        <v>0.55000000000000004</v>
      </c>
    </row>
    <row r="1028" spans="1:22" x14ac:dyDescent="0.25">
      <c r="A1028">
        <v>1027</v>
      </c>
      <c r="B1028" t="s">
        <v>26</v>
      </c>
      <c r="C1028" t="s">
        <v>680</v>
      </c>
      <c r="D1028" t="s">
        <v>2</v>
      </c>
      <c r="E1028" t="s">
        <v>340</v>
      </c>
      <c r="F1028" s="138">
        <v>43995</v>
      </c>
      <c r="G1028" t="s">
        <v>670</v>
      </c>
      <c r="H1028" t="s">
        <v>689</v>
      </c>
      <c r="I1028" t="s">
        <v>307</v>
      </c>
      <c r="J1028" t="s">
        <v>671</v>
      </c>
      <c r="K1028">
        <v>1200</v>
      </c>
      <c r="M1028">
        <v>362</v>
      </c>
      <c r="O1028">
        <v>28</v>
      </c>
      <c r="P1028">
        <v>56</v>
      </c>
      <c r="Q1028">
        <f>SUM(Table2[[#This Row],[ BUYER G]:[BUYER S]])</f>
        <v>84</v>
      </c>
      <c r="R1028">
        <v>24.392857142857142</v>
      </c>
      <c r="S1028">
        <v>47.714285714285715</v>
      </c>
      <c r="T1028">
        <f>SUM(Table2[[#This Row],[SALE G]:[SALE S]])</f>
        <v>72.107142857142861</v>
      </c>
      <c r="U1028">
        <v>350</v>
      </c>
      <c r="V1028">
        <v>0.6</v>
      </c>
    </row>
    <row r="1029" spans="1:22" x14ac:dyDescent="0.25">
      <c r="A1029">
        <v>1028</v>
      </c>
      <c r="B1029" t="s">
        <v>26</v>
      </c>
      <c r="C1029" t="s">
        <v>680</v>
      </c>
      <c r="D1029" t="s">
        <v>2</v>
      </c>
      <c r="E1029" t="s">
        <v>340</v>
      </c>
      <c r="F1029" s="138">
        <v>43995</v>
      </c>
      <c r="G1029" t="s">
        <v>684</v>
      </c>
      <c r="H1029" t="s">
        <v>689</v>
      </c>
      <c r="I1029" t="s">
        <v>400</v>
      </c>
      <c r="J1029" t="s">
        <v>669</v>
      </c>
      <c r="K1029">
        <v>1000</v>
      </c>
      <c r="M1029">
        <v>366</v>
      </c>
      <c r="O1029">
        <v>8</v>
      </c>
      <c r="P1029">
        <v>32</v>
      </c>
      <c r="Q1029">
        <f>SUM(Table2[[#This Row],[ BUYER G]:[BUYER S]])</f>
        <v>40</v>
      </c>
      <c r="R1029">
        <v>7</v>
      </c>
      <c r="S1029">
        <v>34.571428571428569</v>
      </c>
      <c r="T1029">
        <f>SUM(Table2[[#This Row],[SALE G]:[SALE S]])</f>
        <v>41.571428571428569</v>
      </c>
      <c r="U1029">
        <v>389</v>
      </c>
      <c r="V1029">
        <v>0.6</v>
      </c>
    </row>
    <row r="1030" spans="1:22" x14ac:dyDescent="0.25">
      <c r="A1030">
        <v>1029</v>
      </c>
      <c r="B1030" t="s">
        <v>26</v>
      </c>
      <c r="C1030" t="s">
        <v>680</v>
      </c>
      <c r="D1030" t="s">
        <v>2</v>
      </c>
      <c r="E1030" t="s">
        <v>340</v>
      </c>
      <c r="F1030" s="138">
        <v>43995</v>
      </c>
      <c r="G1030" t="s">
        <v>682</v>
      </c>
      <c r="H1030" t="s">
        <v>689</v>
      </c>
      <c r="I1030" t="s">
        <v>438</v>
      </c>
      <c r="J1030" t="s">
        <v>671</v>
      </c>
      <c r="K1030">
        <v>1000</v>
      </c>
      <c r="M1030">
        <v>296</v>
      </c>
      <c r="O1030">
        <v>22</v>
      </c>
      <c r="P1030">
        <v>59</v>
      </c>
      <c r="Q1030">
        <f>SUM(Table2[[#This Row],[ BUYER G]:[BUYER S]])</f>
        <v>81</v>
      </c>
      <c r="R1030">
        <v>8.0535714285714288</v>
      </c>
      <c r="S1030">
        <v>34.535714285714285</v>
      </c>
      <c r="T1030">
        <f>SUM(Table2[[#This Row],[SALE G]:[SALE S]])</f>
        <v>42.589285714285715</v>
      </c>
      <c r="U1030">
        <v>312</v>
      </c>
      <c r="V1030">
        <v>0.6</v>
      </c>
    </row>
    <row r="1031" spans="1:22" x14ac:dyDescent="0.25">
      <c r="A1031">
        <v>1030</v>
      </c>
      <c r="B1031" t="s">
        <v>26</v>
      </c>
      <c r="C1031" t="s">
        <v>680</v>
      </c>
      <c r="D1031" t="s">
        <v>2</v>
      </c>
      <c r="E1031" t="s">
        <v>340</v>
      </c>
      <c r="F1031" s="138">
        <v>43995</v>
      </c>
      <c r="G1031" t="s">
        <v>685</v>
      </c>
      <c r="H1031" t="s">
        <v>689</v>
      </c>
      <c r="I1031" t="s">
        <v>423</v>
      </c>
      <c r="J1031" t="s">
        <v>671</v>
      </c>
      <c r="K1031">
        <v>1000</v>
      </c>
      <c r="M1031">
        <v>324</v>
      </c>
      <c r="O1031">
        <v>3</v>
      </c>
      <c r="P1031">
        <v>36</v>
      </c>
      <c r="Q1031">
        <f>SUM(Table2[[#This Row],[ BUYER G]:[BUYER S]])</f>
        <v>39</v>
      </c>
      <c r="R1031">
        <v>1.5</v>
      </c>
      <c r="S1031">
        <v>35.642857142857146</v>
      </c>
      <c r="T1031">
        <f>SUM(Table2[[#This Row],[SALE G]:[SALE S]])</f>
        <v>37.142857142857146</v>
      </c>
      <c r="U1031">
        <v>346</v>
      </c>
      <c r="V1031">
        <v>0.6</v>
      </c>
    </row>
    <row r="1032" spans="1:22" x14ac:dyDescent="0.25">
      <c r="A1032">
        <v>1031</v>
      </c>
      <c r="B1032" t="s">
        <v>26</v>
      </c>
      <c r="C1032" t="s">
        <v>680</v>
      </c>
      <c r="D1032" t="s">
        <v>2</v>
      </c>
      <c r="E1032" t="s">
        <v>340</v>
      </c>
      <c r="F1032" s="138">
        <v>43995</v>
      </c>
      <c r="G1032" t="s">
        <v>685</v>
      </c>
      <c r="H1032" t="s">
        <v>689</v>
      </c>
      <c r="I1032" t="s">
        <v>425</v>
      </c>
      <c r="J1032" t="s">
        <v>671</v>
      </c>
      <c r="K1032">
        <v>1000</v>
      </c>
      <c r="M1032">
        <v>376</v>
      </c>
      <c r="P1032">
        <v>46</v>
      </c>
      <c r="Q1032">
        <f>SUM(Table2[[#This Row],[ BUYER G]:[BUYER S]])</f>
        <v>46</v>
      </c>
      <c r="R1032">
        <v>0</v>
      </c>
      <c r="S1032">
        <v>43.857142857142854</v>
      </c>
      <c r="T1032">
        <f>SUM(Table2[[#This Row],[SALE G]:[SALE S]])</f>
        <v>43.857142857142854</v>
      </c>
      <c r="U1032">
        <v>444</v>
      </c>
      <c r="V1032">
        <v>0.6</v>
      </c>
    </row>
    <row r="1033" spans="1:22" x14ac:dyDescent="0.25">
      <c r="A1033">
        <v>1032</v>
      </c>
      <c r="B1033" t="s">
        <v>26</v>
      </c>
      <c r="C1033" t="s">
        <v>665</v>
      </c>
      <c r="D1033" t="s">
        <v>2</v>
      </c>
      <c r="E1033" t="s">
        <v>340</v>
      </c>
      <c r="F1033" s="138">
        <v>43996</v>
      </c>
      <c r="G1033" t="s">
        <v>666</v>
      </c>
      <c r="H1033" t="s">
        <v>668</v>
      </c>
      <c r="I1033" t="s">
        <v>129</v>
      </c>
      <c r="J1033" t="s">
        <v>669</v>
      </c>
      <c r="K1033">
        <v>2700</v>
      </c>
      <c r="M1033">
        <v>1104</v>
      </c>
      <c r="O1033">
        <v>42</v>
      </c>
      <c r="P1033">
        <v>133</v>
      </c>
      <c r="Q1033">
        <f>SUM(Table2[[#This Row],[ BUYER G]:[BUYER S]])</f>
        <v>175</v>
      </c>
      <c r="R1033">
        <v>25.75</v>
      </c>
      <c r="S1033">
        <v>113.08333333333333</v>
      </c>
      <c r="T1033">
        <f>SUM(Table2[[#This Row],[SALE G]:[SALE S]])</f>
        <v>138.83333333333331</v>
      </c>
      <c r="U1033">
        <v>1468</v>
      </c>
      <c r="V1033">
        <v>0.8</v>
      </c>
    </row>
    <row r="1034" spans="1:22" x14ac:dyDescent="0.25">
      <c r="A1034">
        <v>1033</v>
      </c>
      <c r="B1034" t="s">
        <v>26</v>
      </c>
      <c r="C1034" t="s">
        <v>665</v>
      </c>
      <c r="D1034" t="s">
        <v>2</v>
      </c>
      <c r="E1034" t="s">
        <v>340</v>
      </c>
      <c r="F1034" s="138">
        <v>43996</v>
      </c>
      <c r="G1034" t="s">
        <v>666</v>
      </c>
      <c r="H1034" t="s">
        <v>668</v>
      </c>
      <c r="I1034" t="s">
        <v>130</v>
      </c>
      <c r="J1034" t="s">
        <v>669</v>
      </c>
      <c r="K1034">
        <v>2700</v>
      </c>
      <c r="M1034">
        <v>656</v>
      </c>
      <c r="O1034">
        <v>85</v>
      </c>
      <c r="P1034">
        <v>156</v>
      </c>
      <c r="Q1034">
        <f>SUM(Table2[[#This Row],[ BUYER G]:[BUYER S]])</f>
        <v>241</v>
      </c>
      <c r="R1034">
        <v>52.5</v>
      </c>
      <c r="S1034">
        <v>129.91666666666669</v>
      </c>
      <c r="T1034">
        <f>SUM(Table2[[#This Row],[SALE G]:[SALE S]])</f>
        <v>182.41666666666669</v>
      </c>
      <c r="U1034">
        <v>988</v>
      </c>
      <c r="V1034">
        <v>0.8</v>
      </c>
    </row>
    <row r="1035" spans="1:22" x14ac:dyDescent="0.25">
      <c r="A1035">
        <v>1034</v>
      </c>
      <c r="B1035" t="s">
        <v>26</v>
      </c>
      <c r="C1035" t="s">
        <v>665</v>
      </c>
      <c r="D1035" t="s">
        <v>2</v>
      </c>
      <c r="E1035" t="s">
        <v>340</v>
      </c>
      <c r="F1035" s="138">
        <v>43996</v>
      </c>
      <c r="G1035" t="s">
        <v>666</v>
      </c>
      <c r="H1035" t="s">
        <v>672</v>
      </c>
      <c r="I1035" t="s">
        <v>189</v>
      </c>
      <c r="J1035" t="s">
        <v>669</v>
      </c>
      <c r="K1035">
        <v>2700</v>
      </c>
      <c r="M1035">
        <v>1456</v>
      </c>
      <c r="O1035">
        <v>85</v>
      </c>
      <c r="P1035">
        <v>186</v>
      </c>
      <c r="Q1035">
        <f>SUM(Table2[[#This Row],[ BUYER G]:[BUYER S]])</f>
        <v>271</v>
      </c>
      <c r="R1035">
        <v>47</v>
      </c>
      <c r="S1035">
        <v>112.5</v>
      </c>
      <c r="T1035">
        <f>SUM(Table2[[#This Row],[SALE G]:[SALE S]])</f>
        <v>159.5</v>
      </c>
      <c r="U1035">
        <v>1497</v>
      </c>
      <c r="V1035">
        <v>0.75</v>
      </c>
    </row>
    <row r="1036" spans="1:22" x14ac:dyDescent="0.25">
      <c r="A1036">
        <v>1035</v>
      </c>
      <c r="B1036" t="s">
        <v>26</v>
      </c>
      <c r="C1036" t="s">
        <v>665</v>
      </c>
      <c r="D1036" t="s">
        <v>2</v>
      </c>
      <c r="E1036" t="s">
        <v>340</v>
      </c>
      <c r="F1036" s="138">
        <v>43996</v>
      </c>
      <c r="G1036" t="s">
        <v>670</v>
      </c>
      <c r="H1036" t="s">
        <v>672</v>
      </c>
      <c r="I1036" t="s">
        <v>190</v>
      </c>
      <c r="J1036" t="s">
        <v>671</v>
      </c>
      <c r="K1036">
        <v>1200</v>
      </c>
      <c r="M1036">
        <v>368</v>
      </c>
      <c r="O1036">
        <v>31</v>
      </c>
      <c r="P1036">
        <v>80</v>
      </c>
      <c r="Q1036">
        <f>SUM(Table2[[#This Row],[ BUYER G]:[BUYER S]])</f>
        <v>111</v>
      </c>
      <c r="R1036">
        <v>22.166666666666668</v>
      </c>
      <c r="S1036">
        <v>61.5</v>
      </c>
      <c r="T1036">
        <f>SUM(Table2[[#This Row],[SALE G]:[SALE S]])</f>
        <v>83.666666666666671</v>
      </c>
      <c r="U1036">
        <v>400</v>
      </c>
      <c r="V1036">
        <v>0.65</v>
      </c>
    </row>
    <row r="1037" spans="1:22" x14ac:dyDescent="0.25">
      <c r="A1037">
        <v>1036</v>
      </c>
      <c r="B1037" t="s">
        <v>26</v>
      </c>
      <c r="C1037" t="s">
        <v>665</v>
      </c>
      <c r="D1037" t="s">
        <v>2</v>
      </c>
      <c r="E1037" t="s">
        <v>340</v>
      </c>
      <c r="F1037" s="138">
        <v>43996</v>
      </c>
      <c r="G1037" t="s">
        <v>670</v>
      </c>
      <c r="H1037" t="s">
        <v>672</v>
      </c>
      <c r="I1037" t="s">
        <v>191</v>
      </c>
      <c r="J1037" t="s">
        <v>671</v>
      </c>
      <c r="K1037">
        <v>1200</v>
      </c>
      <c r="M1037">
        <v>352</v>
      </c>
      <c r="O1037">
        <v>24</v>
      </c>
      <c r="P1037">
        <v>46</v>
      </c>
      <c r="Q1037">
        <f>SUM(Table2[[#This Row],[ BUYER G]:[BUYER S]])</f>
        <v>70</v>
      </c>
      <c r="R1037">
        <v>17.75</v>
      </c>
      <c r="S1037">
        <v>30.5</v>
      </c>
      <c r="T1037">
        <f>SUM(Table2[[#This Row],[SALE G]:[SALE S]])</f>
        <v>48.25</v>
      </c>
      <c r="U1037">
        <v>470</v>
      </c>
      <c r="V1037">
        <v>0.7</v>
      </c>
    </row>
    <row r="1038" spans="1:22" x14ac:dyDescent="0.25">
      <c r="A1038">
        <v>1037</v>
      </c>
      <c r="B1038" t="s">
        <v>26</v>
      </c>
      <c r="C1038" t="s">
        <v>665</v>
      </c>
      <c r="D1038" t="s">
        <v>2</v>
      </c>
      <c r="E1038" t="s">
        <v>340</v>
      </c>
      <c r="F1038" s="138">
        <v>43996</v>
      </c>
      <c r="G1038" t="s">
        <v>670</v>
      </c>
      <c r="H1038" t="s">
        <v>677</v>
      </c>
      <c r="I1038" t="s">
        <v>195</v>
      </c>
      <c r="J1038" t="s">
        <v>671</v>
      </c>
      <c r="K1038">
        <v>1200</v>
      </c>
      <c r="M1038">
        <v>384</v>
      </c>
      <c r="O1038">
        <v>49</v>
      </c>
      <c r="P1038">
        <v>63</v>
      </c>
      <c r="Q1038">
        <f>SUM(Table2[[#This Row],[ BUYER G]:[BUYER S]])</f>
        <v>112</v>
      </c>
      <c r="R1038">
        <v>39.166666666666664</v>
      </c>
      <c r="S1038">
        <v>48.666666666666671</v>
      </c>
      <c r="T1038">
        <f>SUM(Table2[[#This Row],[SALE G]:[SALE S]])</f>
        <v>87.833333333333343</v>
      </c>
      <c r="U1038">
        <v>786</v>
      </c>
      <c r="V1038">
        <v>0.75</v>
      </c>
    </row>
    <row r="1039" spans="1:22" x14ac:dyDescent="0.25">
      <c r="A1039">
        <v>1038</v>
      </c>
      <c r="B1039" t="s">
        <v>26</v>
      </c>
      <c r="C1039" t="s">
        <v>665</v>
      </c>
      <c r="D1039" t="s">
        <v>2</v>
      </c>
      <c r="E1039" t="s">
        <v>340</v>
      </c>
      <c r="F1039" s="138">
        <v>43996</v>
      </c>
      <c r="G1039" t="s">
        <v>670</v>
      </c>
      <c r="H1039" t="s">
        <v>677</v>
      </c>
      <c r="I1039" t="s">
        <v>196</v>
      </c>
      <c r="J1039" t="s">
        <v>671</v>
      </c>
      <c r="K1039">
        <v>1200</v>
      </c>
      <c r="M1039">
        <v>432</v>
      </c>
      <c r="O1039">
        <v>24</v>
      </c>
      <c r="P1039">
        <v>120</v>
      </c>
      <c r="Q1039">
        <f>SUM(Table2[[#This Row],[ BUYER G]:[BUYER S]])</f>
        <v>144</v>
      </c>
      <c r="R1039">
        <v>13.916666666666666</v>
      </c>
      <c r="S1039">
        <v>97.25</v>
      </c>
      <c r="T1039">
        <f>SUM(Table2[[#This Row],[SALE G]:[SALE S]])</f>
        <v>111.16666666666667</v>
      </c>
      <c r="U1039">
        <v>544</v>
      </c>
      <c r="V1039">
        <v>0.7</v>
      </c>
    </row>
    <row r="1040" spans="1:22" x14ac:dyDescent="0.25">
      <c r="A1040">
        <v>1039</v>
      </c>
      <c r="B1040" t="s">
        <v>26</v>
      </c>
      <c r="C1040" t="s">
        <v>665</v>
      </c>
      <c r="D1040" t="s">
        <v>2</v>
      </c>
      <c r="E1040" t="s">
        <v>340</v>
      </c>
      <c r="F1040" s="138">
        <v>43996</v>
      </c>
      <c r="G1040" t="s">
        <v>670</v>
      </c>
      <c r="H1040" t="s">
        <v>673</v>
      </c>
      <c r="I1040" t="s">
        <v>370</v>
      </c>
      <c r="J1040" t="s">
        <v>671</v>
      </c>
      <c r="K1040">
        <v>1200</v>
      </c>
      <c r="M1040">
        <v>384</v>
      </c>
      <c r="O1040">
        <v>36</v>
      </c>
      <c r="P1040">
        <v>86</v>
      </c>
      <c r="Q1040">
        <f>SUM(Table2[[#This Row],[ BUYER G]:[BUYER S]])</f>
        <v>122</v>
      </c>
      <c r="R1040">
        <v>25.833333333333336</v>
      </c>
      <c r="S1040">
        <v>41.75</v>
      </c>
      <c r="T1040">
        <f>SUM(Table2[[#This Row],[SALE G]:[SALE S]])</f>
        <v>67.583333333333343</v>
      </c>
      <c r="U1040">
        <v>645</v>
      </c>
      <c r="V1040">
        <v>0.7</v>
      </c>
    </row>
    <row r="1041" spans="1:22" x14ac:dyDescent="0.25">
      <c r="A1041">
        <v>1040</v>
      </c>
      <c r="B1041" t="s">
        <v>26</v>
      </c>
      <c r="C1041" t="s">
        <v>665</v>
      </c>
      <c r="D1041" t="s">
        <v>2</v>
      </c>
      <c r="E1041" t="s">
        <v>340</v>
      </c>
      <c r="F1041" s="138">
        <v>43996</v>
      </c>
      <c r="G1041" t="s">
        <v>682</v>
      </c>
      <c r="H1041" t="s">
        <v>668</v>
      </c>
      <c r="I1041" t="s">
        <v>151</v>
      </c>
      <c r="J1041" t="s">
        <v>671</v>
      </c>
      <c r="K1041">
        <v>1000</v>
      </c>
      <c r="M1041">
        <v>240</v>
      </c>
      <c r="O1041">
        <v>21</v>
      </c>
      <c r="P1041">
        <v>59</v>
      </c>
      <c r="Q1041">
        <f>SUM(Table2[[#This Row],[ BUYER G]:[BUYER S]])</f>
        <v>80</v>
      </c>
      <c r="R1041">
        <v>8.75</v>
      </c>
      <c r="S1041">
        <v>27.25</v>
      </c>
      <c r="T1041">
        <f>SUM(Table2[[#This Row],[SALE G]:[SALE S]])</f>
        <v>36</v>
      </c>
      <c r="U1041">
        <v>310</v>
      </c>
      <c r="V1041">
        <v>0.65</v>
      </c>
    </row>
    <row r="1042" spans="1:22" x14ac:dyDescent="0.25">
      <c r="A1042">
        <v>1041</v>
      </c>
      <c r="B1042" t="s">
        <v>26</v>
      </c>
      <c r="C1042" t="s">
        <v>665</v>
      </c>
      <c r="D1042" t="s">
        <v>2</v>
      </c>
      <c r="E1042" t="s">
        <v>340</v>
      </c>
      <c r="F1042" s="138">
        <v>43996</v>
      </c>
      <c r="G1042" t="s">
        <v>682</v>
      </c>
      <c r="H1042" t="s">
        <v>668</v>
      </c>
      <c r="I1042" t="s">
        <v>147</v>
      </c>
      <c r="J1042" t="s">
        <v>671</v>
      </c>
      <c r="K1042">
        <v>1000</v>
      </c>
      <c r="M1042">
        <v>400</v>
      </c>
      <c r="P1042">
        <v>40</v>
      </c>
      <c r="Q1042">
        <f>SUM(Table2[[#This Row],[ BUYER G]:[BUYER S]])</f>
        <v>40</v>
      </c>
      <c r="R1042">
        <v>0</v>
      </c>
      <c r="S1042">
        <v>14.333333333333334</v>
      </c>
      <c r="T1042">
        <f>SUM(Table2[[#This Row],[SALE G]:[SALE S]])</f>
        <v>14.333333333333334</v>
      </c>
      <c r="U1042">
        <v>400</v>
      </c>
      <c r="V1042">
        <v>0.65</v>
      </c>
    </row>
    <row r="1043" spans="1:22" x14ac:dyDescent="0.25">
      <c r="A1043">
        <v>1042</v>
      </c>
      <c r="B1043" t="s">
        <v>26</v>
      </c>
      <c r="C1043" t="s">
        <v>665</v>
      </c>
      <c r="D1043" t="s">
        <v>2</v>
      </c>
      <c r="E1043" t="s">
        <v>340</v>
      </c>
      <c r="F1043" s="138">
        <v>43996</v>
      </c>
      <c r="G1043" t="s">
        <v>682</v>
      </c>
      <c r="H1043" t="s">
        <v>668</v>
      </c>
      <c r="I1043" t="s">
        <v>149</v>
      </c>
      <c r="J1043" t="s">
        <v>671</v>
      </c>
      <c r="K1043">
        <v>1000</v>
      </c>
      <c r="M1043">
        <v>288</v>
      </c>
      <c r="P1043">
        <v>58</v>
      </c>
      <c r="Q1043">
        <f>SUM(Table2[[#This Row],[ BUYER G]:[BUYER S]])</f>
        <v>58</v>
      </c>
      <c r="R1043">
        <v>0</v>
      </c>
      <c r="S1043">
        <v>21</v>
      </c>
      <c r="T1043">
        <f>SUM(Table2[[#This Row],[SALE G]:[SALE S]])</f>
        <v>21</v>
      </c>
      <c r="U1043">
        <v>223</v>
      </c>
      <c r="V1043">
        <v>0.7</v>
      </c>
    </row>
    <row r="1044" spans="1:22" x14ac:dyDescent="0.25">
      <c r="A1044">
        <v>1043</v>
      </c>
      <c r="B1044" t="s">
        <v>26</v>
      </c>
      <c r="C1044" t="s">
        <v>665</v>
      </c>
      <c r="D1044" t="s">
        <v>2</v>
      </c>
      <c r="E1044" t="s">
        <v>340</v>
      </c>
      <c r="F1044" s="138">
        <v>43996</v>
      </c>
      <c r="G1044" t="s">
        <v>682</v>
      </c>
      <c r="H1044" t="s">
        <v>668</v>
      </c>
      <c r="I1044" t="s">
        <v>152</v>
      </c>
      <c r="J1044" t="s">
        <v>671</v>
      </c>
      <c r="K1044">
        <v>1000</v>
      </c>
      <c r="M1044">
        <v>352</v>
      </c>
      <c r="O1044">
        <v>6</v>
      </c>
      <c r="P1044">
        <v>25</v>
      </c>
      <c r="Q1044">
        <f>SUM(Table2[[#This Row],[ BUYER G]:[BUYER S]])</f>
        <v>31</v>
      </c>
      <c r="R1044">
        <v>4.666666666666667</v>
      </c>
      <c r="S1044">
        <v>21.583333333333332</v>
      </c>
      <c r="T1044">
        <f>SUM(Table2[[#This Row],[SALE G]:[SALE S]])</f>
        <v>26.25</v>
      </c>
      <c r="U1044">
        <v>290</v>
      </c>
      <c r="V1044">
        <v>0.65</v>
      </c>
    </row>
    <row r="1045" spans="1:22" x14ac:dyDescent="0.25">
      <c r="A1045">
        <v>1044</v>
      </c>
      <c r="B1045" t="s">
        <v>26</v>
      </c>
      <c r="C1045" t="s">
        <v>665</v>
      </c>
      <c r="D1045" t="s">
        <v>2</v>
      </c>
      <c r="E1045" t="s">
        <v>340</v>
      </c>
      <c r="F1045" s="138">
        <v>43996</v>
      </c>
      <c r="G1045" t="s">
        <v>682</v>
      </c>
      <c r="H1045" t="s">
        <v>668</v>
      </c>
      <c r="I1045" t="s">
        <v>434</v>
      </c>
      <c r="J1045" t="s">
        <v>671</v>
      </c>
      <c r="K1045">
        <v>1000</v>
      </c>
      <c r="M1045">
        <v>240</v>
      </c>
      <c r="O1045">
        <v>2</v>
      </c>
      <c r="P1045">
        <v>2</v>
      </c>
      <c r="Q1045">
        <f>SUM(Table2[[#This Row],[ BUYER G]:[BUYER S]])</f>
        <v>4</v>
      </c>
      <c r="R1045">
        <v>1.3333333333333333</v>
      </c>
      <c r="S1045">
        <v>2.1666666666666665</v>
      </c>
      <c r="T1045">
        <f>SUM(Table2[[#This Row],[SALE G]:[SALE S]])</f>
        <v>3.5</v>
      </c>
      <c r="U1045">
        <v>225</v>
      </c>
      <c r="V1045">
        <v>0.65</v>
      </c>
    </row>
    <row r="1046" spans="1:22" x14ac:dyDescent="0.25">
      <c r="A1046">
        <v>1045</v>
      </c>
      <c r="B1046" t="s">
        <v>26</v>
      </c>
      <c r="C1046" t="s">
        <v>665</v>
      </c>
      <c r="D1046" t="s">
        <v>2</v>
      </c>
      <c r="E1046" t="s">
        <v>340</v>
      </c>
      <c r="F1046" s="138">
        <v>43996</v>
      </c>
      <c r="G1046" t="s">
        <v>682</v>
      </c>
      <c r="H1046" t="s">
        <v>668</v>
      </c>
      <c r="I1046" t="s">
        <v>435</v>
      </c>
      <c r="J1046" t="s">
        <v>671</v>
      </c>
      <c r="K1046">
        <v>1000</v>
      </c>
      <c r="M1046">
        <v>320</v>
      </c>
      <c r="O1046">
        <v>8</v>
      </c>
      <c r="P1046">
        <v>22</v>
      </c>
      <c r="Q1046">
        <f>SUM(Table2[[#This Row],[ BUYER G]:[BUYER S]])</f>
        <v>30</v>
      </c>
      <c r="R1046">
        <v>4.166666666666667</v>
      </c>
      <c r="S1046">
        <v>14.5</v>
      </c>
      <c r="T1046">
        <f>SUM(Table2[[#This Row],[SALE G]:[SALE S]])</f>
        <v>18.666666666666668</v>
      </c>
      <c r="U1046">
        <v>424</v>
      </c>
      <c r="V1046">
        <v>0.65</v>
      </c>
    </row>
    <row r="1047" spans="1:22" x14ac:dyDescent="0.25">
      <c r="A1047">
        <v>1046</v>
      </c>
      <c r="B1047" t="s">
        <v>26</v>
      </c>
      <c r="C1047" t="s">
        <v>665</v>
      </c>
      <c r="D1047" t="s">
        <v>2</v>
      </c>
      <c r="E1047" t="s">
        <v>340</v>
      </c>
      <c r="F1047" s="138">
        <v>43996</v>
      </c>
      <c r="G1047" t="s">
        <v>682</v>
      </c>
      <c r="H1047" t="s">
        <v>668</v>
      </c>
      <c r="I1047" t="s">
        <v>436</v>
      </c>
      <c r="J1047" t="s">
        <v>671</v>
      </c>
      <c r="K1047">
        <v>1000</v>
      </c>
      <c r="M1047">
        <v>288</v>
      </c>
      <c r="O1047">
        <v>7</v>
      </c>
      <c r="P1047">
        <v>29</v>
      </c>
      <c r="Q1047">
        <f>SUM(Table2[[#This Row],[ BUYER G]:[BUYER S]])</f>
        <v>36</v>
      </c>
      <c r="R1047">
        <v>4.8333333333333339</v>
      </c>
      <c r="S1047">
        <v>18.166666666666664</v>
      </c>
      <c r="T1047">
        <f>SUM(Table2[[#This Row],[SALE G]:[SALE S]])</f>
        <v>23</v>
      </c>
      <c r="U1047">
        <v>412</v>
      </c>
      <c r="V1047">
        <v>0.65</v>
      </c>
    </row>
    <row r="1048" spans="1:22" x14ac:dyDescent="0.25">
      <c r="A1048">
        <v>1047</v>
      </c>
      <c r="B1048" t="s">
        <v>26</v>
      </c>
      <c r="C1048" t="s">
        <v>665</v>
      </c>
      <c r="D1048" t="s">
        <v>2</v>
      </c>
      <c r="E1048" t="s">
        <v>340</v>
      </c>
      <c r="F1048" s="138">
        <v>43996</v>
      </c>
      <c r="G1048" t="s">
        <v>682</v>
      </c>
      <c r="H1048" t="s">
        <v>668</v>
      </c>
      <c r="I1048" t="s">
        <v>148</v>
      </c>
      <c r="J1048" t="s">
        <v>671</v>
      </c>
      <c r="K1048">
        <v>1000</v>
      </c>
      <c r="M1048">
        <v>208</v>
      </c>
      <c r="O1048">
        <v>11</v>
      </c>
      <c r="P1048">
        <v>43</v>
      </c>
      <c r="Q1048">
        <f>SUM(Table2[[#This Row],[ BUYER G]:[BUYER S]])</f>
        <v>54</v>
      </c>
      <c r="R1048">
        <v>6.333333333333333</v>
      </c>
      <c r="S1048">
        <v>21.75</v>
      </c>
      <c r="T1048">
        <f>SUM(Table2[[#This Row],[SALE G]:[SALE S]])</f>
        <v>28.083333333333332</v>
      </c>
      <c r="U1048">
        <v>278</v>
      </c>
      <c r="V1048">
        <v>0.65</v>
      </c>
    </row>
    <row r="1049" spans="1:22" x14ac:dyDescent="0.25">
      <c r="A1049">
        <v>1048</v>
      </c>
      <c r="B1049" t="s">
        <v>26</v>
      </c>
      <c r="C1049" t="s">
        <v>665</v>
      </c>
      <c r="D1049" t="s">
        <v>2</v>
      </c>
      <c r="E1049" t="s">
        <v>340</v>
      </c>
      <c r="F1049" s="138">
        <v>43996</v>
      </c>
      <c r="G1049" t="s">
        <v>683</v>
      </c>
      <c r="H1049" t="s">
        <v>668</v>
      </c>
      <c r="I1049" t="s">
        <v>391</v>
      </c>
      <c r="J1049" t="s">
        <v>669</v>
      </c>
      <c r="K1049">
        <v>1500</v>
      </c>
      <c r="M1049">
        <v>416</v>
      </c>
      <c r="O1049">
        <v>33</v>
      </c>
      <c r="P1049">
        <v>92</v>
      </c>
      <c r="Q1049">
        <f>SUM(Table2[[#This Row],[ BUYER G]:[BUYER S]])</f>
        <v>125</v>
      </c>
      <c r="R1049">
        <v>20.166666666666664</v>
      </c>
      <c r="S1049">
        <v>51.666666666666664</v>
      </c>
      <c r="T1049">
        <f>SUM(Table2[[#This Row],[SALE G]:[SALE S]])</f>
        <v>71.833333333333329</v>
      </c>
      <c r="U1049">
        <v>342</v>
      </c>
      <c r="V1049">
        <v>0.7</v>
      </c>
    </row>
    <row r="1050" spans="1:22" x14ac:dyDescent="0.25">
      <c r="A1050">
        <v>1049</v>
      </c>
      <c r="B1050" t="s">
        <v>26</v>
      </c>
      <c r="C1050" t="s">
        <v>665</v>
      </c>
      <c r="D1050" t="s">
        <v>2</v>
      </c>
      <c r="E1050" t="s">
        <v>340</v>
      </c>
      <c r="F1050" s="138">
        <v>43996</v>
      </c>
      <c r="G1050" t="s">
        <v>683</v>
      </c>
      <c r="H1050" t="s">
        <v>668</v>
      </c>
      <c r="I1050" t="s">
        <v>394</v>
      </c>
      <c r="J1050" t="s">
        <v>669</v>
      </c>
      <c r="K1050">
        <v>1500</v>
      </c>
      <c r="M1050">
        <v>448</v>
      </c>
      <c r="O1050">
        <v>9</v>
      </c>
      <c r="P1050">
        <v>47</v>
      </c>
      <c r="Q1050">
        <f>SUM(Table2[[#This Row],[ BUYER G]:[BUYER S]])</f>
        <v>56</v>
      </c>
      <c r="R1050">
        <v>4.5833333333333339</v>
      </c>
      <c r="S1050">
        <v>32.208333333333336</v>
      </c>
      <c r="T1050">
        <f>SUM(Table2[[#This Row],[SALE G]:[SALE S]])</f>
        <v>36.791666666666671</v>
      </c>
      <c r="U1050">
        <v>435</v>
      </c>
      <c r="V1050">
        <v>0.7</v>
      </c>
    </row>
    <row r="1051" spans="1:22" x14ac:dyDescent="0.25">
      <c r="A1051">
        <v>1050</v>
      </c>
      <c r="B1051" t="s">
        <v>26</v>
      </c>
      <c r="C1051" t="s">
        <v>665</v>
      </c>
      <c r="D1051" t="s">
        <v>2</v>
      </c>
      <c r="E1051" t="s">
        <v>340</v>
      </c>
      <c r="F1051" s="138">
        <v>43996</v>
      </c>
      <c r="G1051" t="s">
        <v>683</v>
      </c>
      <c r="H1051" t="s">
        <v>668</v>
      </c>
      <c r="I1051" t="s">
        <v>392</v>
      </c>
      <c r="J1051" t="s">
        <v>669</v>
      </c>
      <c r="K1051">
        <v>1500</v>
      </c>
      <c r="M1051">
        <v>528</v>
      </c>
      <c r="O1051">
        <v>16</v>
      </c>
      <c r="P1051">
        <v>41</v>
      </c>
      <c r="Q1051">
        <f>SUM(Table2[[#This Row],[ BUYER G]:[BUYER S]])</f>
        <v>57</v>
      </c>
      <c r="R1051">
        <v>9.875</v>
      </c>
      <c r="S1051">
        <v>29.666666666666664</v>
      </c>
      <c r="T1051">
        <f>SUM(Table2[[#This Row],[SALE G]:[SALE S]])</f>
        <v>39.541666666666664</v>
      </c>
      <c r="U1051">
        <v>805</v>
      </c>
      <c r="V1051">
        <v>0.65</v>
      </c>
    </row>
    <row r="1052" spans="1:22" x14ac:dyDescent="0.25">
      <c r="A1052">
        <v>1051</v>
      </c>
      <c r="B1052" t="s">
        <v>26</v>
      </c>
      <c r="C1052" t="s">
        <v>665</v>
      </c>
      <c r="D1052" t="s">
        <v>2</v>
      </c>
      <c r="E1052" t="s">
        <v>340</v>
      </c>
      <c r="F1052" s="138">
        <v>43996</v>
      </c>
      <c r="G1052" t="s">
        <v>683</v>
      </c>
      <c r="H1052" t="s">
        <v>668</v>
      </c>
      <c r="I1052" t="s">
        <v>393</v>
      </c>
      <c r="J1052" t="s">
        <v>669</v>
      </c>
      <c r="K1052">
        <v>1500</v>
      </c>
      <c r="M1052">
        <v>544</v>
      </c>
      <c r="O1052">
        <v>10</v>
      </c>
      <c r="P1052">
        <v>60</v>
      </c>
      <c r="Q1052">
        <f>SUM(Table2[[#This Row],[ BUYER G]:[BUYER S]])</f>
        <v>70</v>
      </c>
      <c r="R1052">
        <v>4</v>
      </c>
      <c r="S1052">
        <v>28.5</v>
      </c>
      <c r="T1052">
        <f>SUM(Table2[[#This Row],[SALE G]:[SALE S]])</f>
        <v>32.5</v>
      </c>
      <c r="U1052">
        <v>345</v>
      </c>
      <c r="V1052">
        <v>0.7</v>
      </c>
    </row>
    <row r="1053" spans="1:22" x14ac:dyDescent="0.25">
      <c r="A1053">
        <v>1052</v>
      </c>
      <c r="B1053" t="s">
        <v>26</v>
      </c>
      <c r="C1053" t="s">
        <v>665</v>
      </c>
      <c r="D1053" t="s">
        <v>2</v>
      </c>
      <c r="E1053" t="s">
        <v>340</v>
      </c>
      <c r="F1053" s="138">
        <v>43996</v>
      </c>
      <c r="G1053" t="s">
        <v>675</v>
      </c>
      <c r="H1053" t="s">
        <v>668</v>
      </c>
      <c r="I1053" t="s">
        <v>164</v>
      </c>
      <c r="J1053" t="s">
        <v>669</v>
      </c>
      <c r="K1053">
        <v>4200</v>
      </c>
      <c r="M1053">
        <v>784</v>
      </c>
      <c r="O1053">
        <v>70</v>
      </c>
      <c r="P1053">
        <v>106</v>
      </c>
      <c r="Q1053">
        <f>SUM(Table2[[#This Row],[ BUYER G]:[BUYER S]])</f>
        <v>176</v>
      </c>
      <c r="R1053">
        <v>60.625</v>
      </c>
      <c r="S1053">
        <v>102.66666666666666</v>
      </c>
      <c r="T1053">
        <f>SUM(Table2[[#This Row],[SALE G]:[SALE S]])</f>
        <v>163.29166666666666</v>
      </c>
      <c r="U1053">
        <v>643</v>
      </c>
      <c r="V1053">
        <v>0.7</v>
      </c>
    </row>
    <row r="1054" spans="1:22" x14ac:dyDescent="0.25">
      <c r="A1054">
        <v>1053</v>
      </c>
      <c r="B1054" t="s">
        <v>26</v>
      </c>
      <c r="C1054" t="s">
        <v>665</v>
      </c>
      <c r="D1054" t="s">
        <v>2</v>
      </c>
      <c r="E1054" t="s">
        <v>340</v>
      </c>
      <c r="F1054" s="138">
        <v>43996</v>
      </c>
      <c r="G1054" t="s">
        <v>676</v>
      </c>
      <c r="H1054" t="s">
        <v>668</v>
      </c>
      <c r="I1054" t="s">
        <v>165</v>
      </c>
      <c r="J1054" t="s">
        <v>669</v>
      </c>
      <c r="K1054">
        <v>1200</v>
      </c>
      <c r="M1054">
        <v>496</v>
      </c>
      <c r="O1054">
        <v>49</v>
      </c>
      <c r="P1054">
        <v>63</v>
      </c>
      <c r="Q1054">
        <f>SUM(Table2[[#This Row],[ BUYER G]:[BUYER S]])</f>
        <v>112</v>
      </c>
      <c r="R1054">
        <v>35.666666666666664</v>
      </c>
      <c r="S1054">
        <v>39.5</v>
      </c>
      <c r="T1054">
        <f>SUM(Table2[[#This Row],[SALE G]:[SALE S]])</f>
        <v>75.166666666666657</v>
      </c>
      <c r="U1054">
        <v>770</v>
      </c>
      <c r="V1054">
        <v>0.75</v>
      </c>
    </row>
    <row r="1055" spans="1:22" x14ac:dyDescent="0.25">
      <c r="A1055">
        <v>1054</v>
      </c>
      <c r="B1055" t="s">
        <v>26</v>
      </c>
      <c r="C1055" t="s">
        <v>665</v>
      </c>
      <c r="D1055" t="s">
        <v>2</v>
      </c>
      <c r="E1055" t="s">
        <v>340</v>
      </c>
      <c r="F1055" s="138">
        <v>43996</v>
      </c>
      <c r="G1055" t="s">
        <v>676</v>
      </c>
      <c r="H1055" t="s">
        <v>668</v>
      </c>
      <c r="I1055" t="s">
        <v>166</v>
      </c>
      <c r="J1055" t="s">
        <v>669</v>
      </c>
      <c r="K1055">
        <v>1200</v>
      </c>
      <c r="M1055">
        <v>516</v>
      </c>
      <c r="O1055">
        <v>89</v>
      </c>
      <c r="P1055">
        <v>105</v>
      </c>
      <c r="Q1055">
        <f>SUM(Table2[[#This Row],[ BUYER G]:[BUYER S]])</f>
        <v>194</v>
      </c>
      <c r="R1055">
        <v>78</v>
      </c>
      <c r="S1055">
        <v>88.25</v>
      </c>
      <c r="T1055">
        <f>SUM(Table2[[#This Row],[SALE G]:[SALE S]])</f>
        <v>166.25</v>
      </c>
      <c r="U1055">
        <v>1076</v>
      </c>
      <c r="V1055">
        <v>0.75</v>
      </c>
    </row>
    <row r="1056" spans="1:22" x14ac:dyDescent="0.25">
      <c r="A1056">
        <v>1055</v>
      </c>
      <c r="B1056" t="s">
        <v>26</v>
      </c>
      <c r="C1056" t="s">
        <v>665</v>
      </c>
      <c r="D1056" t="s">
        <v>2</v>
      </c>
      <c r="E1056" t="s">
        <v>340</v>
      </c>
      <c r="F1056" s="138">
        <v>43996</v>
      </c>
      <c r="G1056" t="s">
        <v>676</v>
      </c>
      <c r="H1056" t="s">
        <v>668</v>
      </c>
      <c r="I1056" t="s">
        <v>167</v>
      </c>
      <c r="J1056" t="s">
        <v>669</v>
      </c>
      <c r="K1056">
        <v>1200</v>
      </c>
      <c r="M1056">
        <v>336</v>
      </c>
      <c r="O1056">
        <v>9</v>
      </c>
      <c r="P1056">
        <v>56</v>
      </c>
      <c r="Q1056">
        <f>SUM(Table2[[#This Row],[ BUYER G]:[BUYER S]])</f>
        <v>65</v>
      </c>
      <c r="R1056">
        <v>4.333333333333333</v>
      </c>
      <c r="S1056">
        <v>35.666666666666671</v>
      </c>
      <c r="T1056">
        <f>SUM(Table2[[#This Row],[SALE G]:[SALE S]])</f>
        <v>40.000000000000007</v>
      </c>
      <c r="U1056">
        <v>412</v>
      </c>
      <c r="V1056">
        <v>0.75</v>
      </c>
    </row>
    <row r="1057" spans="1:22" x14ac:dyDescent="0.25">
      <c r="A1057">
        <v>1056</v>
      </c>
      <c r="B1057" t="s">
        <v>26</v>
      </c>
      <c r="C1057" t="s">
        <v>665</v>
      </c>
      <c r="D1057" t="s">
        <v>2</v>
      </c>
      <c r="E1057" t="s">
        <v>340</v>
      </c>
      <c r="F1057" s="138">
        <v>43996</v>
      </c>
      <c r="G1057" t="s">
        <v>676</v>
      </c>
      <c r="H1057" t="s">
        <v>668</v>
      </c>
      <c r="I1057" t="s">
        <v>168</v>
      </c>
      <c r="J1057" t="s">
        <v>669</v>
      </c>
      <c r="K1057">
        <v>1200</v>
      </c>
      <c r="M1057">
        <v>452</v>
      </c>
      <c r="O1057">
        <v>10</v>
      </c>
      <c r="P1057">
        <v>38</v>
      </c>
      <c r="Q1057">
        <f>SUM(Table2[[#This Row],[ BUYER G]:[BUYER S]])</f>
        <v>48</v>
      </c>
      <c r="R1057">
        <v>6</v>
      </c>
      <c r="S1057">
        <v>22.166666666666664</v>
      </c>
      <c r="T1057">
        <f>SUM(Table2[[#This Row],[SALE G]:[SALE S]])</f>
        <v>28.166666666666664</v>
      </c>
      <c r="U1057">
        <v>314</v>
      </c>
      <c r="V1057">
        <v>0.7</v>
      </c>
    </row>
    <row r="1058" spans="1:22" x14ac:dyDescent="0.25">
      <c r="A1058">
        <v>1057</v>
      </c>
      <c r="B1058" t="s">
        <v>26</v>
      </c>
      <c r="C1058" t="s">
        <v>665</v>
      </c>
      <c r="D1058" t="s">
        <v>2</v>
      </c>
      <c r="E1058" t="s">
        <v>340</v>
      </c>
      <c r="F1058" s="138">
        <v>43996</v>
      </c>
      <c r="G1058" t="s">
        <v>685</v>
      </c>
      <c r="H1058" t="s">
        <v>668</v>
      </c>
      <c r="I1058" t="s">
        <v>175</v>
      </c>
      <c r="J1058" t="s">
        <v>671</v>
      </c>
      <c r="K1058">
        <v>1000</v>
      </c>
      <c r="M1058">
        <v>416</v>
      </c>
      <c r="O1058">
        <v>22</v>
      </c>
      <c r="P1058">
        <v>51</v>
      </c>
      <c r="Q1058">
        <f>SUM(Table2[[#This Row],[ BUYER G]:[BUYER S]])</f>
        <v>73</v>
      </c>
      <c r="R1058">
        <v>11.5</v>
      </c>
      <c r="S1058">
        <v>43</v>
      </c>
      <c r="T1058">
        <f>SUM(Table2[[#This Row],[SALE G]:[SALE S]])</f>
        <v>54.5</v>
      </c>
      <c r="U1058">
        <v>489</v>
      </c>
      <c r="V1058">
        <v>0.8</v>
      </c>
    </row>
    <row r="1059" spans="1:22" x14ac:dyDescent="0.25">
      <c r="A1059">
        <v>1058</v>
      </c>
      <c r="B1059" t="s">
        <v>26</v>
      </c>
      <c r="C1059" t="s">
        <v>665</v>
      </c>
      <c r="D1059" t="s">
        <v>2</v>
      </c>
      <c r="E1059" t="s">
        <v>340</v>
      </c>
      <c r="F1059" s="138">
        <v>43996</v>
      </c>
      <c r="G1059" t="s">
        <v>685</v>
      </c>
      <c r="H1059" t="s">
        <v>668</v>
      </c>
      <c r="I1059" t="s">
        <v>416</v>
      </c>
      <c r="J1059" t="s">
        <v>671</v>
      </c>
      <c r="K1059">
        <v>1000</v>
      </c>
      <c r="M1059">
        <v>240</v>
      </c>
      <c r="O1059">
        <v>26</v>
      </c>
      <c r="P1059">
        <v>42</v>
      </c>
      <c r="Q1059">
        <f>SUM(Table2[[#This Row],[ BUYER G]:[BUYER S]])</f>
        <v>68</v>
      </c>
      <c r="R1059">
        <v>18.25</v>
      </c>
      <c r="S1059">
        <v>31.25</v>
      </c>
      <c r="T1059">
        <f>SUM(Table2[[#This Row],[SALE G]:[SALE S]])</f>
        <v>49.5</v>
      </c>
      <c r="U1059">
        <v>380</v>
      </c>
      <c r="V1059">
        <v>0.65</v>
      </c>
    </row>
    <row r="1060" spans="1:22" x14ac:dyDescent="0.25">
      <c r="A1060">
        <v>1059</v>
      </c>
      <c r="B1060" t="s">
        <v>26</v>
      </c>
      <c r="C1060" t="s">
        <v>665</v>
      </c>
      <c r="D1060" t="s">
        <v>2</v>
      </c>
      <c r="E1060" t="s">
        <v>340</v>
      </c>
      <c r="F1060" s="138">
        <v>43996</v>
      </c>
      <c r="G1060" t="s">
        <v>685</v>
      </c>
      <c r="H1060" t="s">
        <v>677</v>
      </c>
      <c r="I1060" t="s">
        <v>405</v>
      </c>
      <c r="J1060" t="s">
        <v>671</v>
      </c>
      <c r="K1060">
        <v>1000</v>
      </c>
      <c r="M1060">
        <v>368</v>
      </c>
      <c r="P1060">
        <v>54</v>
      </c>
      <c r="Q1060">
        <f>SUM(Table2[[#This Row],[ BUYER G]:[BUYER S]])</f>
        <v>54</v>
      </c>
      <c r="R1060">
        <v>0</v>
      </c>
      <c r="S1060">
        <v>43.833333333333336</v>
      </c>
      <c r="T1060">
        <f>SUM(Table2[[#This Row],[SALE G]:[SALE S]])</f>
        <v>43.833333333333336</v>
      </c>
      <c r="U1060">
        <v>334</v>
      </c>
      <c r="V1060">
        <v>0.65</v>
      </c>
    </row>
    <row r="1061" spans="1:22" x14ac:dyDescent="0.25">
      <c r="A1061">
        <v>1060</v>
      </c>
      <c r="B1061" t="s">
        <v>26</v>
      </c>
      <c r="C1061" t="s">
        <v>665</v>
      </c>
      <c r="D1061" t="s">
        <v>2</v>
      </c>
      <c r="E1061" t="s">
        <v>340</v>
      </c>
      <c r="F1061" s="138">
        <v>43996</v>
      </c>
      <c r="G1061" t="s">
        <v>684</v>
      </c>
      <c r="H1061" t="s">
        <v>668</v>
      </c>
      <c r="I1061" t="s">
        <v>169</v>
      </c>
      <c r="J1061" t="s">
        <v>669</v>
      </c>
      <c r="K1061">
        <v>1250</v>
      </c>
      <c r="M1061">
        <v>256</v>
      </c>
      <c r="O1061">
        <v>28</v>
      </c>
      <c r="P1061">
        <v>79</v>
      </c>
      <c r="Q1061">
        <f>SUM(Table2[[#This Row],[ BUYER G]:[BUYER S]])</f>
        <v>107</v>
      </c>
      <c r="R1061">
        <v>16.416666666666668</v>
      </c>
      <c r="S1061">
        <v>60.083333333333336</v>
      </c>
      <c r="T1061">
        <f>SUM(Table2[[#This Row],[SALE G]:[SALE S]])</f>
        <v>76.5</v>
      </c>
      <c r="U1061">
        <v>460</v>
      </c>
      <c r="V1061">
        <v>0.65</v>
      </c>
    </row>
    <row r="1062" spans="1:22" x14ac:dyDescent="0.25">
      <c r="A1062">
        <v>1061</v>
      </c>
      <c r="B1062" t="s">
        <v>26</v>
      </c>
      <c r="C1062" t="s">
        <v>665</v>
      </c>
      <c r="D1062" t="s">
        <v>2</v>
      </c>
      <c r="E1062" t="s">
        <v>340</v>
      </c>
      <c r="F1062" s="138">
        <v>43996</v>
      </c>
      <c r="G1062" t="s">
        <v>684</v>
      </c>
      <c r="H1062" t="s">
        <v>668</v>
      </c>
      <c r="I1062" t="s">
        <v>170</v>
      </c>
      <c r="J1062" t="s">
        <v>669</v>
      </c>
      <c r="K1062">
        <v>1250</v>
      </c>
      <c r="M1062">
        <v>240</v>
      </c>
      <c r="O1062">
        <v>12</v>
      </c>
      <c r="P1062">
        <v>36</v>
      </c>
      <c r="Q1062">
        <f>SUM(Table2[[#This Row],[ BUYER G]:[BUYER S]])</f>
        <v>48</v>
      </c>
      <c r="R1062">
        <v>12.166666666666668</v>
      </c>
      <c r="S1062">
        <v>30</v>
      </c>
      <c r="T1062">
        <f>SUM(Table2[[#This Row],[SALE G]:[SALE S]])</f>
        <v>42.166666666666671</v>
      </c>
      <c r="U1062">
        <v>300</v>
      </c>
      <c r="V1062">
        <v>0.65</v>
      </c>
    </row>
    <row r="1063" spans="1:22" x14ac:dyDescent="0.25">
      <c r="A1063">
        <v>1062</v>
      </c>
      <c r="B1063" t="s">
        <v>26</v>
      </c>
      <c r="C1063" t="s">
        <v>665</v>
      </c>
      <c r="D1063" t="s">
        <v>2</v>
      </c>
      <c r="E1063" t="s">
        <v>340</v>
      </c>
      <c r="F1063" s="138">
        <v>43996</v>
      </c>
      <c r="G1063" t="s">
        <v>684</v>
      </c>
      <c r="H1063" t="s">
        <v>668</v>
      </c>
      <c r="I1063" t="s">
        <v>171</v>
      </c>
      <c r="J1063" t="s">
        <v>669</v>
      </c>
      <c r="K1063">
        <v>1250</v>
      </c>
      <c r="M1063">
        <v>384</v>
      </c>
      <c r="O1063">
        <v>41</v>
      </c>
      <c r="P1063">
        <v>90</v>
      </c>
      <c r="Q1063">
        <f>SUM(Table2[[#This Row],[ BUYER G]:[BUYER S]])</f>
        <v>131</v>
      </c>
      <c r="R1063">
        <v>15.5</v>
      </c>
      <c r="S1063">
        <v>42.375</v>
      </c>
      <c r="T1063">
        <f>SUM(Table2[[#This Row],[SALE G]:[SALE S]])</f>
        <v>57.875</v>
      </c>
      <c r="U1063">
        <v>362</v>
      </c>
      <c r="V1063">
        <v>0.65</v>
      </c>
    </row>
    <row r="1064" spans="1:22" x14ac:dyDescent="0.25">
      <c r="A1064">
        <v>1063</v>
      </c>
      <c r="B1064" t="s">
        <v>26</v>
      </c>
      <c r="C1064" t="s">
        <v>665</v>
      </c>
      <c r="D1064" t="s">
        <v>2</v>
      </c>
      <c r="E1064" t="s">
        <v>340</v>
      </c>
      <c r="F1064" s="138">
        <v>43996</v>
      </c>
      <c r="G1064" t="s">
        <v>684</v>
      </c>
      <c r="H1064" t="s">
        <v>672</v>
      </c>
      <c r="I1064" t="s">
        <v>402</v>
      </c>
      <c r="J1064" t="s">
        <v>669</v>
      </c>
      <c r="K1064">
        <v>1250</v>
      </c>
      <c r="M1064">
        <v>320</v>
      </c>
      <c r="P1064">
        <v>50</v>
      </c>
      <c r="Q1064">
        <f>SUM(Table2[[#This Row],[ BUYER G]:[BUYER S]])</f>
        <v>50</v>
      </c>
      <c r="R1064">
        <v>0</v>
      </c>
      <c r="S1064">
        <v>28.666666666666668</v>
      </c>
      <c r="T1064">
        <f>SUM(Table2[[#This Row],[SALE G]:[SALE S]])</f>
        <v>28.666666666666668</v>
      </c>
      <c r="U1064">
        <v>357</v>
      </c>
      <c r="V1064">
        <v>0.65</v>
      </c>
    </row>
    <row r="1065" spans="1:22" x14ac:dyDescent="0.25">
      <c r="A1065">
        <v>1064</v>
      </c>
      <c r="B1065" t="s">
        <v>26</v>
      </c>
      <c r="C1065" t="s">
        <v>665</v>
      </c>
      <c r="D1065" t="s">
        <v>2</v>
      </c>
      <c r="E1065" t="s">
        <v>340</v>
      </c>
      <c r="F1065" s="138">
        <v>43996</v>
      </c>
      <c r="G1065" t="s">
        <v>684</v>
      </c>
      <c r="H1065" t="s">
        <v>677</v>
      </c>
      <c r="I1065" t="s">
        <v>401</v>
      </c>
      <c r="J1065" t="s">
        <v>669</v>
      </c>
      <c r="K1065">
        <v>1250</v>
      </c>
      <c r="M1065">
        <v>336</v>
      </c>
      <c r="O1065">
        <v>22</v>
      </c>
      <c r="P1065">
        <v>58</v>
      </c>
      <c r="Q1065">
        <f>SUM(Table2[[#This Row],[ BUYER G]:[BUYER S]])</f>
        <v>80</v>
      </c>
      <c r="R1065">
        <v>12.833333333333332</v>
      </c>
      <c r="S1065">
        <v>30.708333333333336</v>
      </c>
      <c r="T1065">
        <f>SUM(Table2[[#This Row],[SALE G]:[SALE S]])</f>
        <v>43.541666666666671</v>
      </c>
      <c r="U1065">
        <v>454</v>
      </c>
      <c r="V1065">
        <v>0.65</v>
      </c>
    </row>
    <row r="1066" spans="1:22" x14ac:dyDescent="0.25">
      <c r="A1066">
        <v>1065</v>
      </c>
      <c r="B1066" t="s">
        <v>26</v>
      </c>
      <c r="C1066" t="s">
        <v>665</v>
      </c>
      <c r="D1066" t="s">
        <v>2</v>
      </c>
      <c r="E1066" t="s">
        <v>340</v>
      </c>
      <c r="F1066" s="138">
        <v>43996</v>
      </c>
      <c r="G1066" t="s">
        <v>710</v>
      </c>
      <c r="H1066" t="s">
        <v>668</v>
      </c>
      <c r="I1066" t="s">
        <v>511</v>
      </c>
      <c r="J1066" t="s">
        <v>711</v>
      </c>
      <c r="K1066">
        <v>180</v>
      </c>
      <c r="M1066">
        <v>112</v>
      </c>
      <c r="O1066">
        <v>7</v>
      </c>
      <c r="P1066">
        <v>5</v>
      </c>
      <c r="Q1066">
        <f>SUM(Table2[[#This Row],[ BUYER G]:[BUYER S]])</f>
        <v>12</v>
      </c>
      <c r="R1066">
        <v>3.6666666666666665</v>
      </c>
      <c r="S1066">
        <v>3.166666666666667</v>
      </c>
      <c r="T1066">
        <f>SUM(Table2[[#This Row],[SALE G]:[SALE S]])</f>
        <v>6.8333333333333339</v>
      </c>
      <c r="U1066">
        <v>109</v>
      </c>
      <c r="V1066">
        <v>0.65</v>
      </c>
    </row>
    <row r="1067" spans="1:22" x14ac:dyDescent="0.25">
      <c r="A1067">
        <v>1066</v>
      </c>
      <c r="B1067" t="s">
        <v>26</v>
      </c>
      <c r="C1067" t="s">
        <v>665</v>
      </c>
      <c r="D1067" t="s">
        <v>2</v>
      </c>
      <c r="E1067" t="s">
        <v>340</v>
      </c>
      <c r="F1067" s="138">
        <v>43996</v>
      </c>
      <c r="G1067" t="s">
        <v>710</v>
      </c>
      <c r="H1067" t="s">
        <v>668</v>
      </c>
      <c r="I1067" t="s">
        <v>512</v>
      </c>
      <c r="J1067" t="s">
        <v>711</v>
      </c>
      <c r="K1067">
        <v>180</v>
      </c>
      <c r="M1067">
        <v>48</v>
      </c>
      <c r="O1067">
        <v>10</v>
      </c>
      <c r="P1067">
        <v>8</v>
      </c>
      <c r="Q1067">
        <f>SUM(Table2[[#This Row],[ BUYER G]:[BUYER S]])</f>
        <v>18</v>
      </c>
      <c r="R1067">
        <v>5.8333333333333339</v>
      </c>
      <c r="S1067">
        <v>3.333333333333333</v>
      </c>
      <c r="T1067">
        <f>SUM(Table2[[#This Row],[SALE G]:[SALE S]])</f>
        <v>9.1666666666666679</v>
      </c>
      <c r="U1067">
        <v>55</v>
      </c>
      <c r="V1067">
        <v>0.7</v>
      </c>
    </row>
    <row r="1068" spans="1:22" x14ac:dyDescent="0.25">
      <c r="A1068">
        <v>1067</v>
      </c>
      <c r="B1068" t="s">
        <v>26</v>
      </c>
      <c r="C1068" t="s">
        <v>665</v>
      </c>
      <c r="D1068" t="s">
        <v>2</v>
      </c>
      <c r="E1068" t="s">
        <v>340</v>
      </c>
      <c r="F1068" s="138">
        <v>43996</v>
      </c>
      <c r="G1068" t="s">
        <v>710</v>
      </c>
      <c r="H1068" t="s">
        <v>668</v>
      </c>
      <c r="I1068" t="s">
        <v>514</v>
      </c>
      <c r="J1068" t="s">
        <v>711</v>
      </c>
      <c r="K1068">
        <v>180</v>
      </c>
      <c r="M1068">
        <v>128</v>
      </c>
      <c r="P1068">
        <v>4</v>
      </c>
      <c r="Q1068">
        <f>SUM(Table2[[#This Row],[ BUYER G]:[BUYER S]])</f>
        <v>4</v>
      </c>
      <c r="R1068">
        <v>0</v>
      </c>
      <c r="S1068">
        <v>1.3333333333333333</v>
      </c>
      <c r="T1068">
        <f>SUM(Table2[[#This Row],[SALE G]:[SALE S]])</f>
        <v>1.3333333333333333</v>
      </c>
      <c r="U1068">
        <v>145</v>
      </c>
      <c r="V1068">
        <v>0.75</v>
      </c>
    </row>
    <row r="1069" spans="1:22" x14ac:dyDescent="0.25">
      <c r="A1069">
        <v>1068</v>
      </c>
      <c r="B1069" t="s">
        <v>26</v>
      </c>
      <c r="C1069" t="s">
        <v>665</v>
      </c>
      <c r="D1069" t="s">
        <v>2</v>
      </c>
      <c r="E1069" t="s">
        <v>340</v>
      </c>
      <c r="F1069" s="138">
        <v>43996</v>
      </c>
      <c r="G1069" t="s">
        <v>710</v>
      </c>
      <c r="H1069" t="s">
        <v>668</v>
      </c>
      <c r="I1069" t="s">
        <v>510</v>
      </c>
      <c r="J1069" t="s">
        <v>711</v>
      </c>
      <c r="K1069">
        <v>180</v>
      </c>
      <c r="M1069">
        <v>128</v>
      </c>
      <c r="O1069">
        <v>13</v>
      </c>
      <c r="P1069">
        <v>10</v>
      </c>
      <c r="Q1069">
        <f>SUM(Table2[[#This Row],[ BUYER G]:[BUYER S]])</f>
        <v>23</v>
      </c>
      <c r="R1069">
        <v>5.166666666666667</v>
      </c>
      <c r="S1069">
        <v>4.666666666666667</v>
      </c>
      <c r="T1069">
        <f>SUM(Table2[[#This Row],[SALE G]:[SALE S]])</f>
        <v>9.8333333333333339</v>
      </c>
      <c r="U1069">
        <v>201</v>
      </c>
      <c r="V1069">
        <v>0.65</v>
      </c>
    </row>
    <row r="1070" spans="1:22" x14ac:dyDescent="0.25">
      <c r="A1070">
        <v>1069</v>
      </c>
      <c r="B1070" t="s">
        <v>26</v>
      </c>
      <c r="C1070" t="s">
        <v>665</v>
      </c>
      <c r="D1070" t="s">
        <v>2</v>
      </c>
      <c r="E1070" t="s">
        <v>340</v>
      </c>
      <c r="F1070" s="138">
        <v>43996</v>
      </c>
      <c r="G1070" t="s">
        <v>710</v>
      </c>
      <c r="H1070" t="s">
        <v>668</v>
      </c>
      <c r="I1070" t="s">
        <v>509</v>
      </c>
      <c r="J1070" t="s">
        <v>711</v>
      </c>
      <c r="K1070">
        <v>180</v>
      </c>
      <c r="M1070">
        <v>144</v>
      </c>
      <c r="O1070">
        <v>2</v>
      </c>
      <c r="P1070">
        <v>6</v>
      </c>
      <c r="Q1070">
        <f>SUM(Table2[[#This Row],[ BUYER G]:[BUYER S]])</f>
        <v>8</v>
      </c>
      <c r="R1070">
        <v>0.83333333333333326</v>
      </c>
      <c r="S1070">
        <v>2.5</v>
      </c>
      <c r="T1070">
        <f>SUM(Table2[[#This Row],[SALE G]:[SALE S]])</f>
        <v>3.333333333333333</v>
      </c>
      <c r="U1070">
        <v>70</v>
      </c>
      <c r="V1070">
        <v>0.65</v>
      </c>
    </row>
    <row r="1071" spans="1:22" x14ac:dyDescent="0.25">
      <c r="A1071">
        <v>1070</v>
      </c>
      <c r="B1071" t="s">
        <v>26</v>
      </c>
      <c r="C1071" t="s">
        <v>665</v>
      </c>
      <c r="D1071" t="s">
        <v>2</v>
      </c>
      <c r="E1071" t="s">
        <v>340</v>
      </c>
      <c r="F1071" s="138">
        <v>43996</v>
      </c>
      <c r="G1071" t="s">
        <v>710</v>
      </c>
      <c r="H1071" t="s">
        <v>668</v>
      </c>
      <c r="I1071" t="s">
        <v>513</v>
      </c>
      <c r="J1071" t="s">
        <v>711</v>
      </c>
      <c r="K1071">
        <v>180</v>
      </c>
      <c r="M1071">
        <v>128</v>
      </c>
      <c r="O1071">
        <v>1</v>
      </c>
      <c r="P1071">
        <v>7</v>
      </c>
      <c r="Q1071">
        <f>SUM(Table2[[#This Row],[ BUYER G]:[BUYER S]])</f>
        <v>8</v>
      </c>
      <c r="R1071">
        <v>1</v>
      </c>
      <c r="S1071">
        <v>8.8333333333333321</v>
      </c>
      <c r="T1071">
        <f>SUM(Table2[[#This Row],[SALE G]:[SALE S]])</f>
        <v>9.8333333333333321</v>
      </c>
      <c r="U1071">
        <v>134</v>
      </c>
      <c r="V1071">
        <v>0.7</v>
      </c>
    </row>
    <row r="1072" spans="1:22" x14ac:dyDescent="0.25">
      <c r="A1072">
        <v>1071</v>
      </c>
      <c r="B1072" t="s">
        <v>26</v>
      </c>
      <c r="C1072" t="s">
        <v>665</v>
      </c>
      <c r="D1072" t="s">
        <v>2</v>
      </c>
      <c r="E1072" t="s">
        <v>340</v>
      </c>
      <c r="F1072" s="138">
        <v>43996</v>
      </c>
      <c r="G1072" t="s">
        <v>710</v>
      </c>
      <c r="H1072" t="s">
        <v>668</v>
      </c>
      <c r="I1072" t="s">
        <v>515</v>
      </c>
      <c r="J1072" t="s">
        <v>711</v>
      </c>
      <c r="K1072">
        <v>180</v>
      </c>
      <c r="M1072">
        <v>128</v>
      </c>
      <c r="O1072">
        <v>6</v>
      </c>
      <c r="P1072">
        <v>8</v>
      </c>
      <c r="Q1072">
        <f>SUM(Table2[[#This Row],[ BUYER G]:[BUYER S]])</f>
        <v>14</v>
      </c>
      <c r="R1072">
        <v>2.75</v>
      </c>
      <c r="S1072">
        <v>4.5</v>
      </c>
      <c r="T1072">
        <f>SUM(Table2[[#This Row],[SALE G]:[SALE S]])</f>
        <v>7.25</v>
      </c>
      <c r="U1072">
        <v>154</v>
      </c>
      <c r="V1072">
        <v>0.65</v>
      </c>
    </row>
    <row r="1073" spans="1:22" x14ac:dyDescent="0.25">
      <c r="A1073">
        <v>1072</v>
      </c>
      <c r="B1073" t="s">
        <v>26</v>
      </c>
      <c r="C1073" t="s">
        <v>665</v>
      </c>
      <c r="D1073" t="s">
        <v>2</v>
      </c>
      <c r="E1073" t="s">
        <v>340</v>
      </c>
      <c r="F1073" s="138">
        <v>43996</v>
      </c>
      <c r="G1073" t="s">
        <v>712</v>
      </c>
      <c r="H1073" t="s">
        <v>668</v>
      </c>
      <c r="I1073" t="s">
        <v>466</v>
      </c>
      <c r="J1073" t="s">
        <v>711</v>
      </c>
      <c r="K1073">
        <v>288</v>
      </c>
      <c r="M1073">
        <v>212</v>
      </c>
      <c r="O1073">
        <v>1</v>
      </c>
      <c r="P1073">
        <v>15</v>
      </c>
      <c r="Q1073">
        <f>SUM(Table2[[#This Row],[ BUYER G]:[BUYER S]])</f>
        <v>16</v>
      </c>
      <c r="R1073">
        <v>0.5</v>
      </c>
      <c r="S1073">
        <v>5.8333333333333339</v>
      </c>
      <c r="T1073">
        <f>SUM(Table2[[#This Row],[SALE G]:[SALE S]])</f>
        <v>6.3333333333333339</v>
      </c>
      <c r="U1073">
        <v>89</v>
      </c>
      <c r="V1073">
        <v>0.65</v>
      </c>
    </row>
    <row r="1074" spans="1:22" x14ac:dyDescent="0.25">
      <c r="A1074">
        <v>1073</v>
      </c>
      <c r="B1074" t="s">
        <v>26</v>
      </c>
      <c r="C1074" t="s">
        <v>678</v>
      </c>
      <c r="D1074" t="s">
        <v>2</v>
      </c>
      <c r="E1074" t="s">
        <v>340</v>
      </c>
      <c r="F1074" s="138">
        <v>43996</v>
      </c>
      <c r="G1074" t="s">
        <v>670</v>
      </c>
      <c r="H1074" t="s">
        <v>688</v>
      </c>
      <c r="I1074" t="s">
        <v>430</v>
      </c>
      <c r="J1074" t="s">
        <v>671</v>
      </c>
      <c r="K1074">
        <v>1200</v>
      </c>
      <c r="M1074">
        <v>336</v>
      </c>
      <c r="P1074">
        <v>31</v>
      </c>
      <c r="Q1074">
        <f>SUM(Table2[[#This Row],[ BUYER G]:[BUYER S]])</f>
        <v>31</v>
      </c>
      <c r="R1074">
        <v>0</v>
      </c>
      <c r="S1074">
        <v>26</v>
      </c>
      <c r="T1074">
        <f>SUM(Table2[[#This Row],[SALE G]:[SALE S]])</f>
        <v>26</v>
      </c>
      <c r="U1074">
        <v>420</v>
      </c>
      <c r="V1074">
        <v>0.75</v>
      </c>
    </row>
    <row r="1075" spans="1:22" x14ac:dyDescent="0.25">
      <c r="A1075">
        <v>1074</v>
      </c>
      <c r="B1075" t="s">
        <v>26</v>
      </c>
      <c r="C1075" t="s">
        <v>678</v>
      </c>
      <c r="D1075" t="s">
        <v>2</v>
      </c>
      <c r="E1075" t="s">
        <v>340</v>
      </c>
      <c r="F1075" s="138">
        <v>43996</v>
      </c>
      <c r="G1075" t="s">
        <v>670</v>
      </c>
      <c r="H1075" t="s">
        <v>698</v>
      </c>
      <c r="I1075" t="s">
        <v>431</v>
      </c>
      <c r="J1075" t="s">
        <v>671</v>
      </c>
      <c r="K1075">
        <v>1200</v>
      </c>
      <c r="M1075">
        <v>375</v>
      </c>
      <c r="O1075">
        <v>10</v>
      </c>
      <c r="P1075">
        <v>24</v>
      </c>
      <c r="Q1075">
        <f>SUM(Table2[[#This Row],[ BUYER G]:[BUYER S]])</f>
        <v>34</v>
      </c>
      <c r="R1075">
        <v>4.833333333333333</v>
      </c>
      <c r="S1075">
        <v>8.9166666666666679</v>
      </c>
      <c r="T1075">
        <f>SUM(Table2[[#This Row],[SALE G]:[SALE S]])</f>
        <v>13.75</v>
      </c>
      <c r="U1075">
        <v>355</v>
      </c>
      <c r="V1075">
        <v>0.65</v>
      </c>
    </row>
    <row r="1076" spans="1:22" x14ac:dyDescent="0.25">
      <c r="A1076">
        <v>1075</v>
      </c>
      <c r="B1076" t="s">
        <v>26</v>
      </c>
      <c r="C1076" t="s">
        <v>678</v>
      </c>
      <c r="D1076" t="s">
        <v>2</v>
      </c>
      <c r="E1076" t="s">
        <v>340</v>
      </c>
      <c r="F1076" s="138">
        <v>43996</v>
      </c>
      <c r="G1076" t="s">
        <v>670</v>
      </c>
      <c r="H1076" t="s">
        <v>713</v>
      </c>
      <c r="I1076" t="s">
        <v>508</v>
      </c>
      <c r="J1076" t="s">
        <v>671</v>
      </c>
      <c r="K1076">
        <v>1200</v>
      </c>
      <c r="M1076">
        <v>367</v>
      </c>
      <c r="O1076">
        <v>24</v>
      </c>
      <c r="P1076">
        <v>23</v>
      </c>
      <c r="Q1076">
        <f>SUM(Table2[[#This Row],[ BUYER G]:[BUYER S]])</f>
        <v>47</v>
      </c>
      <c r="R1076">
        <v>21.666666666666668</v>
      </c>
      <c r="S1076">
        <v>23.166666666666668</v>
      </c>
      <c r="T1076">
        <f>SUM(Table2[[#This Row],[SALE G]:[SALE S]])</f>
        <v>44.833333333333336</v>
      </c>
      <c r="U1076">
        <v>470</v>
      </c>
      <c r="V1076">
        <v>0.8</v>
      </c>
    </row>
    <row r="1077" spans="1:22" x14ac:dyDescent="0.25">
      <c r="A1077">
        <v>1076</v>
      </c>
      <c r="B1077" t="s">
        <v>26</v>
      </c>
      <c r="C1077" t="s">
        <v>678</v>
      </c>
      <c r="D1077" t="s">
        <v>2</v>
      </c>
      <c r="E1077" t="s">
        <v>340</v>
      </c>
      <c r="F1077" s="138">
        <v>43996</v>
      </c>
      <c r="G1077" t="s">
        <v>670</v>
      </c>
      <c r="H1077" t="s">
        <v>699</v>
      </c>
      <c r="I1077" t="s">
        <v>429</v>
      </c>
      <c r="J1077" t="s">
        <v>671</v>
      </c>
      <c r="K1077">
        <v>1200</v>
      </c>
      <c r="M1077">
        <v>384</v>
      </c>
      <c r="O1077">
        <v>12</v>
      </c>
      <c r="P1077">
        <v>35</v>
      </c>
      <c r="Q1077">
        <f>SUM(Table2[[#This Row],[ BUYER G]:[BUYER S]])</f>
        <v>47</v>
      </c>
      <c r="R1077">
        <v>11.5</v>
      </c>
      <c r="S1077">
        <v>17.125</v>
      </c>
      <c r="T1077">
        <f>SUM(Table2[[#This Row],[SALE G]:[SALE S]])</f>
        <v>28.625</v>
      </c>
      <c r="U1077">
        <v>358</v>
      </c>
      <c r="V1077">
        <v>0.65</v>
      </c>
    </row>
    <row r="1078" spans="1:22" x14ac:dyDescent="0.25">
      <c r="A1078">
        <v>1077</v>
      </c>
      <c r="B1078" t="s">
        <v>26</v>
      </c>
      <c r="C1078" t="s">
        <v>678</v>
      </c>
      <c r="D1078" t="s">
        <v>2</v>
      </c>
      <c r="E1078" t="s">
        <v>340</v>
      </c>
      <c r="F1078" s="138">
        <v>43996</v>
      </c>
      <c r="G1078" t="s">
        <v>682</v>
      </c>
      <c r="H1078" t="s">
        <v>679</v>
      </c>
      <c r="I1078" t="s">
        <v>437</v>
      </c>
      <c r="J1078" t="s">
        <v>671</v>
      </c>
      <c r="K1078">
        <v>1000</v>
      </c>
      <c r="M1078">
        <v>256</v>
      </c>
      <c r="O1078">
        <v>14</v>
      </c>
      <c r="P1078">
        <v>33</v>
      </c>
      <c r="Q1078">
        <f>SUM(Table2[[#This Row],[ BUYER G]:[BUYER S]])</f>
        <v>47</v>
      </c>
      <c r="R1078">
        <v>10.5</v>
      </c>
      <c r="S1078">
        <v>13</v>
      </c>
      <c r="T1078">
        <f>SUM(Table2[[#This Row],[SALE G]:[SALE S]])</f>
        <v>23.5</v>
      </c>
      <c r="U1078">
        <v>384</v>
      </c>
      <c r="V1078">
        <v>0.65</v>
      </c>
    </row>
    <row r="1079" spans="1:22" x14ac:dyDescent="0.25">
      <c r="A1079">
        <v>1078</v>
      </c>
      <c r="B1079" t="s">
        <v>26</v>
      </c>
      <c r="C1079" t="s">
        <v>678</v>
      </c>
      <c r="D1079" t="s">
        <v>2</v>
      </c>
      <c r="E1079" t="s">
        <v>340</v>
      </c>
      <c r="F1079" s="138">
        <v>43996</v>
      </c>
      <c r="G1079" t="s">
        <v>676</v>
      </c>
      <c r="H1079" t="s">
        <v>679</v>
      </c>
      <c r="I1079" t="s">
        <v>380</v>
      </c>
      <c r="J1079" t="s">
        <v>669</v>
      </c>
      <c r="K1079">
        <v>1200</v>
      </c>
      <c r="M1079">
        <v>384</v>
      </c>
      <c r="O1079">
        <v>13</v>
      </c>
      <c r="P1079">
        <v>75</v>
      </c>
      <c r="Q1079">
        <f>SUM(Table2[[#This Row],[ BUYER G]:[BUYER S]])</f>
        <v>88</v>
      </c>
      <c r="R1079">
        <v>8.8333333333333339</v>
      </c>
      <c r="S1079">
        <v>38.5</v>
      </c>
      <c r="T1079">
        <f>SUM(Table2[[#This Row],[SALE G]:[SALE S]])</f>
        <v>47.333333333333336</v>
      </c>
      <c r="U1079">
        <v>466</v>
      </c>
      <c r="V1079">
        <v>0.65</v>
      </c>
    </row>
    <row r="1080" spans="1:22" x14ac:dyDescent="0.25">
      <c r="A1080">
        <v>1079</v>
      </c>
      <c r="B1080" t="s">
        <v>26</v>
      </c>
      <c r="C1080" t="s">
        <v>678</v>
      </c>
      <c r="D1080" t="s">
        <v>2</v>
      </c>
      <c r="E1080" t="s">
        <v>340</v>
      </c>
      <c r="F1080" s="138">
        <v>43996</v>
      </c>
      <c r="G1080" t="s">
        <v>685</v>
      </c>
      <c r="H1080" t="s">
        <v>679</v>
      </c>
      <c r="I1080" t="s">
        <v>444</v>
      </c>
      <c r="J1080" t="s">
        <v>671</v>
      </c>
      <c r="K1080">
        <v>1000</v>
      </c>
      <c r="M1080">
        <v>378</v>
      </c>
      <c r="O1080">
        <v>12</v>
      </c>
      <c r="P1080">
        <v>50</v>
      </c>
      <c r="Q1080">
        <f>SUM(Table2[[#This Row],[ BUYER G]:[BUYER S]])</f>
        <v>62</v>
      </c>
      <c r="R1080">
        <v>9.125</v>
      </c>
      <c r="S1080">
        <v>31.666666666666668</v>
      </c>
      <c r="T1080">
        <f>SUM(Table2[[#This Row],[SALE G]:[SALE S]])</f>
        <v>40.791666666666671</v>
      </c>
      <c r="U1080">
        <v>611</v>
      </c>
      <c r="V1080">
        <v>0.7</v>
      </c>
    </row>
    <row r="1081" spans="1:22" x14ac:dyDescent="0.25">
      <c r="A1081">
        <v>1080</v>
      </c>
      <c r="B1081" t="s">
        <v>26</v>
      </c>
      <c r="C1081" t="s">
        <v>678</v>
      </c>
      <c r="D1081" t="s">
        <v>2</v>
      </c>
      <c r="E1081" t="s">
        <v>340</v>
      </c>
      <c r="F1081" s="138">
        <v>43996</v>
      </c>
      <c r="G1081" t="s">
        <v>685</v>
      </c>
      <c r="H1081" t="s">
        <v>686</v>
      </c>
      <c r="I1081" t="s">
        <v>234</v>
      </c>
      <c r="J1081" t="s">
        <v>671</v>
      </c>
      <c r="K1081">
        <v>1000</v>
      </c>
      <c r="M1081">
        <v>272</v>
      </c>
      <c r="P1081">
        <v>31</v>
      </c>
      <c r="Q1081">
        <f>SUM(Table2[[#This Row],[ BUYER G]:[BUYER S]])</f>
        <v>31</v>
      </c>
      <c r="R1081">
        <v>0</v>
      </c>
      <c r="S1081">
        <v>18.5</v>
      </c>
      <c r="T1081">
        <f>SUM(Table2[[#This Row],[SALE G]:[SALE S]])</f>
        <v>18.5</v>
      </c>
      <c r="U1081">
        <v>403</v>
      </c>
      <c r="V1081">
        <v>0.7</v>
      </c>
    </row>
    <row r="1082" spans="1:22" x14ac:dyDescent="0.25">
      <c r="A1082">
        <v>1081</v>
      </c>
      <c r="B1082" t="s">
        <v>26</v>
      </c>
      <c r="C1082" t="s">
        <v>678</v>
      </c>
      <c r="D1082" t="s">
        <v>2</v>
      </c>
      <c r="E1082" t="s">
        <v>340</v>
      </c>
      <c r="F1082" s="138">
        <v>43996</v>
      </c>
      <c r="G1082" t="s">
        <v>685</v>
      </c>
      <c r="H1082" t="s">
        <v>688</v>
      </c>
      <c r="I1082" t="s">
        <v>414</v>
      </c>
      <c r="J1082" t="s">
        <v>671</v>
      </c>
      <c r="K1082">
        <v>1000</v>
      </c>
      <c r="M1082">
        <v>272</v>
      </c>
      <c r="P1082">
        <v>21</v>
      </c>
      <c r="Q1082">
        <f>SUM(Table2[[#This Row],[ BUYER G]:[BUYER S]])</f>
        <v>21</v>
      </c>
      <c r="R1082">
        <v>0</v>
      </c>
      <c r="S1082">
        <v>19.416666666666668</v>
      </c>
      <c r="T1082">
        <f>SUM(Table2[[#This Row],[SALE G]:[SALE S]])</f>
        <v>19.416666666666668</v>
      </c>
      <c r="U1082">
        <v>266</v>
      </c>
      <c r="V1082">
        <v>0.65</v>
      </c>
    </row>
    <row r="1083" spans="1:22" x14ac:dyDescent="0.25">
      <c r="A1083">
        <v>1082</v>
      </c>
      <c r="B1083" t="s">
        <v>26</v>
      </c>
      <c r="C1083" t="s">
        <v>678</v>
      </c>
      <c r="D1083" t="s">
        <v>2</v>
      </c>
      <c r="E1083" t="s">
        <v>340</v>
      </c>
      <c r="F1083" s="138">
        <v>43996</v>
      </c>
      <c r="G1083" t="s">
        <v>685</v>
      </c>
      <c r="H1083" t="s">
        <v>688</v>
      </c>
      <c r="I1083" t="s">
        <v>412</v>
      </c>
      <c r="J1083" t="s">
        <v>671</v>
      </c>
      <c r="K1083">
        <v>1000</v>
      </c>
      <c r="M1083">
        <v>272</v>
      </c>
      <c r="P1083">
        <v>31</v>
      </c>
      <c r="Q1083">
        <f>SUM(Table2[[#This Row],[ BUYER G]:[BUYER S]])</f>
        <v>31</v>
      </c>
      <c r="R1083">
        <v>0</v>
      </c>
      <c r="S1083">
        <v>17</v>
      </c>
      <c r="T1083">
        <f>SUM(Table2[[#This Row],[SALE G]:[SALE S]])</f>
        <v>17</v>
      </c>
      <c r="U1083">
        <v>248</v>
      </c>
      <c r="V1083">
        <v>0.65</v>
      </c>
    </row>
    <row r="1084" spans="1:22" x14ac:dyDescent="0.25">
      <c r="A1084">
        <v>1083</v>
      </c>
      <c r="B1084" t="s">
        <v>26</v>
      </c>
      <c r="C1084" t="s">
        <v>678</v>
      </c>
      <c r="D1084" t="s">
        <v>2</v>
      </c>
      <c r="E1084" t="s">
        <v>340</v>
      </c>
      <c r="F1084" s="138">
        <v>43996</v>
      </c>
      <c r="G1084" t="s">
        <v>685</v>
      </c>
      <c r="H1084" t="s">
        <v>688</v>
      </c>
      <c r="I1084" t="s">
        <v>418</v>
      </c>
      <c r="J1084" t="s">
        <v>671</v>
      </c>
      <c r="K1084">
        <v>1000</v>
      </c>
      <c r="M1084">
        <v>272</v>
      </c>
      <c r="P1084">
        <v>23</v>
      </c>
      <c r="Q1084">
        <f>SUM(Table2[[#This Row],[ BUYER G]:[BUYER S]])</f>
        <v>23</v>
      </c>
      <c r="R1084">
        <v>0</v>
      </c>
      <c r="S1084">
        <v>14.958333333333334</v>
      </c>
      <c r="T1084">
        <f>SUM(Table2[[#This Row],[SALE G]:[SALE S]])</f>
        <v>14.958333333333334</v>
      </c>
      <c r="U1084">
        <v>255</v>
      </c>
      <c r="V1084">
        <v>0.65</v>
      </c>
    </row>
    <row r="1085" spans="1:22" x14ac:dyDescent="0.25">
      <c r="A1085">
        <v>1084</v>
      </c>
      <c r="B1085" t="s">
        <v>26</v>
      </c>
      <c r="C1085" t="s">
        <v>680</v>
      </c>
      <c r="D1085" t="s">
        <v>2</v>
      </c>
      <c r="E1085" t="s">
        <v>340</v>
      </c>
      <c r="F1085" s="138">
        <v>43996</v>
      </c>
      <c r="G1085" t="s">
        <v>666</v>
      </c>
      <c r="H1085" t="s">
        <v>681</v>
      </c>
      <c r="I1085" t="s">
        <v>236</v>
      </c>
      <c r="J1085" t="s">
        <v>669</v>
      </c>
      <c r="K1085">
        <v>2700</v>
      </c>
      <c r="M1085">
        <v>860</v>
      </c>
      <c r="O1085">
        <v>70</v>
      </c>
      <c r="P1085">
        <v>147</v>
      </c>
      <c r="Q1085">
        <f>SUM(Table2[[#This Row],[ BUYER G]:[BUYER S]])</f>
        <v>217</v>
      </c>
      <c r="R1085">
        <v>57.5</v>
      </c>
      <c r="S1085">
        <v>162.35714285714286</v>
      </c>
      <c r="T1085">
        <f>SUM(Table2[[#This Row],[SALE G]:[SALE S]])</f>
        <v>219.85714285714286</v>
      </c>
      <c r="U1085">
        <v>1108</v>
      </c>
      <c r="V1085">
        <v>0.7</v>
      </c>
    </row>
    <row r="1086" spans="1:22" x14ac:dyDescent="0.25">
      <c r="A1086">
        <v>1085</v>
      </c>
      <c r="B1086" t="s">
        <v>26</v>
      </c>
      <c r="C1086" t="s">
        <v>680</v>
      </c>
      <c r="D1086" t="s">
        <v>2</v>
      </c>
      <c r="E1086" t="s">
        <v>340</v>
      </c>
      <c r="F1086" s="138">
        <v>43996</v>
      </c>
      <c r="G1086" t="s">
        <v>666</v>
      </c>
      <c r="H1086" t="s">
        <v>681</v>
      </c>
      <c r="I1086" t="s">
        <v>428</v>
      </c>
      <c r="J1086" t="s">
        <v>669</v>
      </c>
      <c r="K1086">
        <v>2700</v>
      </c>
      <c r="M1086">
        <v>884</v>
      </c>
      <c r="O1086">
        <v>31</v>
      </c>
      <c r="P1086">
        <v>146</v>
      </c>
      <c r="Q1086">
        <f>SUM(Table2[[#This Row],[ BUYER G]:[BUYER S]])</f>
        <v>177</v>
      </c>
      <c r="R1086">
        <v>29.571428571428573</v>
      </c>
      <c r="S1086">
        <v>121.07142857142857</v>
      </c>
      <c r="T1086">
        <f>SUM(Table2[[#This Row],[SALE G]:[SALE S]])</f>
        <v>150.64285714285714</v>
      </c>
      <c r="U1086">
        <v>991</v>
      </c>
      <c r="V1086">
        <v>0.7</v>
      </c>
    </row>
    <row r="1087" spans="1:22" x14ac:dyDescent="0.25">
      <c r="A1087">
        <v>1086</v>
      </c>
      <c r="B1087" t="s">
        <v>26</v>
      </c>
      <c r="C1087" t="s">
        <v>680</v>
      </c>
      <c r="D1087" t="s">
        <v>2</v>
      </c>
      <c r="E1087" t="s">
        <v>340</v>
      </c>
      <c r="F1087" s="138">
        <v>43996</v>
      </c>
      <c r="G1087" t="s">
        <v>684</v>
      </c>
      <c r="H1087" t="s">
        <v>681</v>
      </c>
      <c r="I1087" t="s">
        <v>403</v>
      </c>
      <c r="J1087" t="s">
        <v>669</v>
      </c>
      <c r="K1087">
        <v>1200</v>
      </c>
      <c r="M1087">
        <v>638</v>
      </c>
      <c r="O1087">
        <v>17</v>
      </c>
      <c r="P1087">
        <v>107</v>
      </c>
      <c r="Q1087">
        <f>SUM(Table2[[#This Row],[ BUYER G]:[BUYER S]])</f>
        <v>124</v>
      </c>
      <c r="R1087">
        <v>9.25</v>
      </c>
      <c r="S1087">
        <v>83.142857142857139</v>
      </c>
      <c r="T1087">
        <f>SUM(Table2[[#This Row],[SALE G]:[SALE S]])</f>
        <v>92.392857142857139</v>
      </c>
      <c r="U1087">
        <v>683</v>
      </c>
      <c r="V1087">
        <v>0.7</v>
      </c>
    </row>
    <row r="1088" spans="1:22" x14ac:dyDescent="0.25">
      <c r="A1088">
        <v>1087</v>
      </c>
      <c r="B1088" t="s">
        <v>26</v>
      </c>
      <c r="C1088" t="s">
        <v>680</v>
      </c>
      <c r="D1088" t="s">
        <v>2</v>
      </c>
      <c r="E1088" t="s">
        <v>340</v>
      </c>
      <c r="F1088" s="138">
        <v>43996</v>
      </c>
      <c r="G1088" t="s">
        <v>684</v>
      </c>
      <c r="H1088" t="s">
        <v>681</v>
      </c>
      <c r="I1088" t="s">
        <v>398</v>
      </c>
      <c r="J1088" t="s">
        <v>669</v>
      </c>
      <c r="K1088">
        <v>1200</v>
      </c>
      <c r="M1088">
        <v>272</v>
      </c>
      <c r="O1088">
        <v>27</v>
      </c>
      <c r="P1088">
        <v>59</v>
      </c>
      <c r="Q1088">
        <f>SUM(Table2[[#This Row],[ BUYER G]:[BUYER S]])</f>
        <v>86</v>
      </c>
      <c r="R1088">
        <v>20.142857142857142</v>
      </c>
      <c r="S1088">
        <v>49.928571428571431</v>
      </c>
      <c r="T1088">
        <f>SUM(Table2[[#This Row],[SALE G]:[SALE S]])</f>
        <v>70.071428571428569</v>
      </c>
      <c r="U1088">
        <v>315</v>
      </c>
      <c r="V1088">
        <v>0.65</v>
      </c>
    </row>
    <row r="1089" spans="1:22" x14ac:dyDescent="0.25">
      <c r="A1089">
        <v>1088</v>
      </c>
      <c r="B1089" t="s">
        <v>26</v>
      </c>
      <c r="C1089" t="s">
        <v>680</v>
      </c>
      <c r="D1089" t="s">
        <v>2</v>
      </c>
      <c r="E1089" t="s">
        <v>340</v>
      </c>
      <c r="F1089" s="138">
        <v>43996</v>
      </c>
      <c r="G1089" t="s">
        <v>684</v>
      </c>
      <c r="H1089" t="s">
        <v>681</v>
      </c>
      <c r="I1089" t="s">
        <v>399</v>
      </c>
      <c r="J1089" t="s">
        <v>669</v>
      </c>
      <c r="K1089">
        <v>1200</v>
      </c>
      <c r="M1089">
        <v>252</v>
      </c>
      <c r="O1089">
        <v>9</v>
      </c>
      <c r="P1089">
        <v>49</v>
      </c>
      <c r="Q1089">
        <f>SUM(Table2[[#This Row],[ BUYER G]:[BUYER S]])</f>
        <v>58</v>
      </c>
      <c r="R1089">
        <v>4.8928571428571432</v>
      </c>
      <c r="S1089">
        <v>31.857142857142858</v>
      </c>
      <c r="T1089">
        <f>SUM(Table2[[#This Row],[SALE G]:[SALE S]])</f>
        <v>36.75</v>
      </c>
      <c r="U1089">
        <v>284</v>
      </c>
      <c r="V1089">
        <v>0.65</v>
      </c>
    </row>
    <row r="1090" spans="1:22" x14ac:dyDescent="0.25">
      <c r="A1090">
        <v>1089</v>
      </c>
      <c r="B1090" t="s">
        <v>26</v>
      </c>
      <c r="C1090" t="s">
        <v>680</v>
      </c>
      <c r="D1090" t="s">
        <v>2</v>
      </c>
      <c r="E1090" t="s">
        <v>340</v>
      </c>
      <c r="F1090" s="138">
        <v>43996</v>
      </c>
      <c r="G1090" t="s">
        <v>682</v>
      </c>
      <c r="H1090" t="s">
        <v>681</v>
      </c>
      <c r="I1090" t="s">
        <v>397</v>
      </c>
      <c r="J1090" t="s">
        <v>671</v>
      </c>
      <c r="K1090">
        <v>1200</v>
      </c>
      <c r="M1090">
        <v>224</v>
      </c>
      <c r="O1090">
        <v>21</v>
      </c>
      <c r="P1090">
        <v>47</v>
      </c>
      <c r="Q1090">
        <f>SUM(Table2[[#This Row],[ BUYER G]:[BUYER S]])</f>
        <v>68</v>
      </c>
      <c r="R1090">
        <v>14.214285714285714</v>
      </c>
      <c r="S1090">
        <v>29.142857142857142</v>
      </c>
      <c r="T1090">
        <f>SUM(Table2[[#This Row],[SALE G]:[SALE S]])</f>
        <v>43.357142857142854</v>
      </c>
      <c r="U1090">
        <v>350</v>
      </c>
      <c r="V1090">
        <v>0.6</v>
      </c>
    </row>
    <row r="1091" spans="1:22" x14ac:dyDescent="0.25">
      <c r="A1091">
        <v>1090</v>
      </c>
      <c r="B1091" t="s">
        <v>26</v>
      </c>
      <c r="C1091" t="s">
        <v>680</v>
      </c>
      <c r="D1091" t="s">
        <v>2</v>
      </c>
      <c r="E1091" t="s">
        <v>340</v>
      </c>
      <c r="F1091" s="138">
        <v>43996</v>
      </c>
      <c r="G1091" t="s">
        <v>676</v>
      </c>
      <c r="H1091" t="s">
        <v>681</v>
      </c>
      <c r="I1091" t="s">
        <v>379</v>
      </c>
      <c r="J1091" t="s">
        <v>669</v>
      </c>
      <c r="K1091">
        <v>1200</v>
      </c>
      <c r="M1091">
        <v>320</v>
      </c>
      <c r="O1091">
        <v>8</v>
      </c>
      <c r="P1091">
        <v>54</v>
      </c>
      <c r="Q1091">
        <f>SUM(Table2[[#This Row],[ BUYER G]:[BUYER S]])</f>
        <v>62</v>
      </c>
      <c r="R1091">
        <v>4</v>
      </c>
      <c r="S1091">
        <v>36.785714285714285</v>
      </c>
      <c r="T1091">
        <f>SUM(Table2[[#This Row],[SALE G]:[SALE S]])</f>
        <v>40.785714285714285</v>
      </c>
      <c r="U1091">
        <v>394</v>
      </c>
      <c r="V1091">
        <v>0.65</v>
      </c>
    </row>
    <row r="1092" spans="1:22" x14ac:dyDescent="0.25">
      <c r="A1092">
        <v>1091</v>
      </c>
      <c r="B1092" t="s">
        <v>26</v>
      </c>
      <c r="C1092" t="s">
        <v>680</v>
      </c>
      <c r="D1092" t="s">
        <v>2</v>
      </c>
      <c r="E1092" t="s">
        <v>340</v>
      </c>
      <c r="F1092" s="138">
        <v>43996</v>
      </c>
      <c r="G1092" t="s">
        <v>676</v>
      </c>
      <c r="H1092" t="s">
        <v>681</v>
      </c>
      <c r="I1092" t="s">
        <v>378</v>
      </c>
      <c r="J1092" t="s">
        <v>669</v>
      </c>
      <c r="K1092">
        <v>1200</v>
      </c>
      <c r="M1092">
        <v>425</v>
      </c>
      <c r="O1092">
        <v>4</v>
      </c>
      <c r="P1092">
        <v>40</v>
      </c>
      <c r="Q1092">
        <f>SUM(Table2[[#This Row],[ BUYER G]:[BUYER S]])</f>
        <v>44</v>
      </c>
      <c r="R1092">
        <v>3.0178571428571428</v>
      </c>
      <c r="S1092">
        <v>34.607142857142861</v>
      </c>
      <c r="T1092">
        <f>SUM(Table2[[#This Row],[SALE G]:[SALE S]])</f>
        <v>37.625000000000007</v>
      </c>
      <c r="U1092">
        <v>555</v>
      </c>
      <c r="V1092">
        <v>0.65</v>
      </c>
    </row>
    <row r="1093" spans="1:22" x14ac:dyDescent="0.25">
      <c r="A1093">
        <v>1092</v>
      </c>
      <c r="B1093" t="s">
        <v>26</v>
      </c>
      <c r="C1093" t="s">
        <v>680</v>
      </c>
      <c r="D1093" t="s">
        <v>2</v>
      </c>
      <c r="E1093" t="s">
        <v>340</v>
      </c>
      <c r="F1093" s="138">
        <v>43996</v>
      </c>
      <c r="G1093" t="s">
        <v>676</v>
      </c>
      <c r="H1093" t="s">
        <v>681</v>
      </c>
      <c r="I1093" t="s">
        <v>377</v>
      </c>
      <c r="J1093" t="s">
        <v>669</v>
      </c>
      <c r="K1093">
        <v>1200</v>
      </c>
      <c r="M1093">
        <v>324</v>
      </c>
      <c r="O1093">
        <v>25</v>
      </c>
      <c r="P1093">
        <v>54</v>
      </c>
      <c r="Q1093">
        <f>SUM(Table2[[#This Row],[ BUYER G]:[BUYER S]])</f>
        <v>79</v>
      </c>
      <c r="R1093">
        <v>15.428571428571429</v>
      </c>
      <c r="S1093">
        <v>34.285714285714285</v>
      </c>
      <c r="T1093">
        <f>SUM(Table2[[#This Row],[SALE G]:[SALE S]])</f>
        <v>49.714285714285715</v>
      </c>
      <c r="U1093">
        <v>565</v>
      </c>
      <c r="V1093">
        <v>0.65</v>
      </c>
    </row>
    <row r="1094" spans="1:22" x14ac:dyDescent="0.25">
      <c r="A1094">
        <v>1093</v>
      </c>
      <c r="B1094" t="s">
        <v>26</v>
      </c>
      <c r="C1094" t="s">
        <v>680</v>
      </c>
      <c r="D1094" t="s">
        <v>2</v>
      </c>
      <c r="E1094" t="s">
        <v>340</v>
      </c>
      <c r="F1094" s="138">
        <v>43996</v>
      </c>
      <c r="G1094" t="s">
        <v>685</v>
      </c>
      <c r="H1094" t="s">
        <v>681</v>
      </c>
      <c r="I1094" t="s">
        <v>258</v>
      </c>
      <c r="J1094" t="s">
        <v>671</v>
      </c>
      <c r="K1094">
        <v>1000</v>
      </c>
      <c r="M1094">
        <v>276</v>
      </c>
      <c r="P1094">
        <v>56</v>
      </c>
      <c r="Q1094">
        <f>SUM(Table2[[#This Row],[ BUYER G]:[BUYER S]])</f>
        <v>56</v>
      </c>
      <c r="R1094">
        <v>0</v>
      </c>
      <c r="S1094">
        <v>31</v>
      </c>
      <c r="T1094">
        <f>SUM(Table2[[#This Row],[SALE G]:[SALE S]])</f>
        <v>31</v>
      </c>
      <c r="U1094">
        <v>295</v>
      </c>
      <c r="V1094">
        <v>0.6</v>
      </c>
    </row>
    <row r="1095" spans="1:22" x14ac:dyDescent="0.25">
      <c r="A1095">
        <v>1094</v>
      </c>
      <c r="B1095" t="s">
        <v>26</v>
      </c>
      <c r="C1095" t="s">
        <v>680</v>
      </c>
      <c r="D1095" t="s">
        <v>2</v>
      </c>
      <c r="E1095" t="s">
        <v>340</v>
      </c>
      <c r="F1095" s="138">
        <v>43996</v>
      </c>
      <c r="G1095" t="s">
        <v>685</v>
      </c>
      <c r="H1095" t="s">
        <v>681</v>
      </c>
      <c r="I1095" t="s">
        <v>261</v>
      </c>
      <c r="J1095" t="s">
        <v>671</v>
      </c>
      <c r="K1095">
        <v>1000</v>
      </c>
      <c r="M1095">
        <v>240</v>
      </c>
      <c r="P1095">
        <v>52</v>
      </c>
      <c r="Q1095">
        <f>SUM(Table2[[#This Row],[ BUYER G]:[BUYER S]])</f>
        <v>52</v>
      </c>
      <c r="R1095">
        <v>0</v>
      </c>
      <c r="S1095">
        <v>37.571428571428569</v>
      </c>
      <c r="T1095">
        <f>SUM(Table2[[#This Row],[SALE G]:[SALE S]])</f>
        <v>37.571428571428569</v>
      </c>
      <c r="U1095">
        <v>400</v>
      </c>
      <c r="V1095">
        <v>0.6</v>
      </c>
    </row>
    <row r="1096" spans="1:22" x14ac:dyDescent="0.25">
      <c r="A1096">
        <v>1095</v>
      </c>
      <c r="B1096" t="s">
        <v>26</v>
      </c>
      <c r="C1096" t="s">
        <v>680</v>
      </c>
      <c r="D1096" t="s">
        <v>2</v>
      </c>
      <c r="E1096" t="s">
        <v>340</v>
      </c>
      <c r="F1096" s="138">
        <v>43996</v>
      </c>
      <c r="G1096" t="s">
        <v>685</v>
      </c>
      <c r="H1096" t="s">
        <v>681</v>
      </c>
      <c r="I1096" t="s">
        <v>264</v>
      </c>
      <c r="J1096" t="s">
        <v>671</v>
      </c>
      <c r="K1096">
        <v>1000</v>
      </c>
      <c r="M1096">
        <v>192</v>
      </c>
      <c r="O1096">
        <v>7</v>
      </c>
      <c r="P1096">
        <v>53</v>
      </c>
      <c r="Q1096">
        <f>SUM(Table2[[#This Row],[ BUYER G]:[BUYER S]])</f>
        <v>60</v>
      </c>
      <c r="R1096">
        <v>2.6785714285714288</v>
      </c>
      <c r="S1096">
        <v>34.392857142857146</v>
      </c>
      <c r="T1096">
        <f>SUM(Table2[[#This Row],[SALE G]:[SALE S]])</f>
        <v>37.071428571428577</v>
      </c>
      <c r="U1096">
        <v>213</v>
      </c>
      <c r="V1096">
        <v>0.6</v>
      </c>
    </row>
    <row r="1097" spans="1:22" x14ac:dyDescent="0.25">
      <c r="A1097">
        <v>1096</v>
      </c>
      <c r="B1097" t="s">
        <v>26</v>
      </c>
      <c r="C1097" t="s">
        <v>680</v>
      </c>
      <c r="D1097" t="s">
        <v>2</v>
      </c>
      <c r="E1097" t="s">
        <v>340</v>
      </c>
      <c r="F1097" s="138">
        <v>43996</v>
      </c>
      <c r="G1097" t="s">
        <v>685</v>
      </c>
      <c r="H1097" t="s">
        <v>681</v>
      </c>
      <c r="I1097" t="s">
        <v>445</v>
      </c>
      <c r="J1097" t="s">
        <v>671</v>
      </c>
      <c r="K1097">
        <v>1000</v>
      </c>
      <c r="M1097">
        <v>240</v>
      </c>
      <c r="O1097">
        <v>9</v>
      </c>
      <c r="P1097">
        <v>48</v>
      </c>
      <c r="Q1097">
        <f>SUM(Table2[[#This Row],[ BUYER G]:[BUYER S]])</f>
        <v>57</v>
      </c>
      <c r="R1097">
        <v>6.1785714285714288</v>
      </c>
      <c r="S1097">
        <v>27.857142857142858</v>
      </c>
      <c r="T1097">
        <f>SUM(Table2[[#This Row],[SALE G]:[SALE S]])</f>
        <v>34.035714285714285</v>
      </c>
      <c r="U1097">
        <v>291</v>
      </c>
      <c r="V1097">
        <v>0.6</v>
      </c>
    </row>
    <row r="1098" spans="1:22" x14ac:dyDescent="0.25">
      <c r="A1098">
        <v>1097</v>
      </c>
      <c r="B1098" t="s">
        <v>26</v>
      </c>
      <c r="C1098" t="s">
        <v>680</v>
      </c>
      <c r="D1098" t="s">
        <v>2</v>
      </c>
      <c r="E1098" t="s">
        <v>340</v>
      </c>
      <c r="F1098" s="138">
        <v>43996</v>
      </c>
      <c r="G1098" t="s">
        <v>685</v>
      </c>
      <c r="H1098" t="s">
        <v>681</v>
      </c>
      <c r="I1098" t="s">
        <v>259</v>
      </c>
      <c r="J1098" t="s">
        <v>671</v>
      </c>
      <c r="K1098">
        <v>1000</v>
      </c>
      <c r="M1098">
        <v>276</v>
      </c>
      <c r="O1098">
        <v>4</v>
      </c>
      <c r="P1098">
        <v>32</v>
      </c>
      <c r="Q1098">
        <f>SUM(Table2[[#This Row],[ BUYER G]:[BUYER S]])</f>
        <v>36</v>
      </c>
      <c r="R1098">
        <v>1.3571428571428572</v>
      </c>
      <c r="S1098">
        <v>19.928571428571427</v>
      </c>
      <c r="T1098">
        <f>SUM(Table2[[#This Row],[SALE G]:[SALE S]])</f>
        <v>21.285714285714285</v>
      </c>
      <c r="U1098">
        <v>296</v>
      </c>
      <c r="V1098">
        <v>0.6</v>
      </c>
    </row>
    <row r="1099" spans="1:22" x14ac:dyDescent="0.25">
      <c r="A1099">
        <v>1098</v>
      </c>
      <c r="B1099" t="s">
        <v>26</v>
      </c>
      <c r="C1099" t="s">
        <v>680</v>
      </c>
      <c r="D1099" t="s">
        <v>2</v>
      </c>
      <c r="E1099" t="s">
        <v>340</v>
      </c>
      <c r="F1099" s="138">
        <v>43996</v>
      </c>
      <c r="G1099" t="s">
        <v>685</v>
      </c>
      <c r="H1099" t="s">
        <v>681</v>
      </c>
      <c r="I1099" t="s">
        <v>260</v>
      </c>
      <c r="J1099" t="s">
        <v>671</v>
      </c>
      <c r="K1099">
        <v>1000</v>
      </c>
      <c r="M1099">
        <v>320</v>
      </c>
      <c r="O1099">
        <v>6</v>
      </c>
      <c r="P1099">
        <v>38</v>
      </c>
      <c r="Q1099">
        <f>SUM(Table2[[#This Row],[ BUYER G]:[BUYER S]])</f>
        <v>44</v>
      </c>
      <c r="R1099">
        <v>2.6428571428571428</v>
      </c>
      <c r="S1099">
        <v>23.142857142857142</v>
      </c>
      <c r="T1099">
        <f>SUM(Table2[[#This Row],[SALE G]:[SALE S]])</f>
        <v>25.785714285714285</v>
      </c>
      <c r="U1099">
        <v>360</v>
      </c>
      <c r="V1099">
        <v>0.6</v>
      </c>
    </row>
    <row r="1100" spans="1:22" x14ac:dyDescent="0.25">
      <c r="A1100">
        <v>1099</v>
      </c>
      <c r="B1100" t="s">
        <v>26</v>
      </c>
      <c r="C1100" t="s">
        <v>680</v>
      </c>
      <c r="D1100" t="s">
        <v>2</v>
      </c>
      <c r="E1100" t="s">
        <v>340</v>
      </c>
      <c r="F1100" s="138">
        <v>43996</v>
      </c>
      <c r="G1100" t="s">
        <v>685</v>
      </c>
      <c r="H1100" t="s">
        <v>681</v>
      </c>
      <c r="I1100" t="s">
        <v>446</v>
      </c>
      <c r="J1100" t="s">
        <v>671</v>
      </c>
      <c r="K1100">
        <v>1000</v>
      </c>
      <c r="M1100">
        <v>144</v>
      </c>
      <c r="O1100">
        <v>1</v>
      </c>
      <c r="P1100">
        <v>35</v>
      </c>
      <c r="Q1100">
        <f>SUM(Table2[[#This Row],[ BUYER G]:[BUYER S]])</f>
        <v>36</v>
      </c>
      <c r="R1100">
        <v>0.5714285714285714</v>
      </c>
      <c r="S1100">
        <v>27.214285714285715</v>
      </c>
      <c r="T1100">
        <f>SUM(Table2[[#This Row],[SALE G]:[SALE S]])</f>
        <v>27.785714285714288</v>
      </c>
      <c r="U1100">
        <v>144</v>
      </c>
      <c r="V1100">
        <v>0.6</v>
      </c>
    </row>
    <row r="1101" spans="1:22" x14ac:dyDescent="0.25">
      <c r="A1101">
        <v>1100</v>
      </c>
      <c r="B1101" t="s">
        <v>26</v>
      </c>
      <c r="C1101" t="s">
        <v>680</v>
      </c>
      <c r="D1101" t="s">
        <v>2</v>
      </c>
      <c r="E1101" t="s">
        <v>340</v>
      </c>
      <c r="F1101" s="138">
        <v>43996</v>
      </c>
      <c r="G1101" t="s">
        <v>685</v>
      </c>
      <c r="H1101" t="s">
        <v>681</v>
      </c>
      <c r="I1101" t="s">
        <v>413</v>
      </c>
      <c r="J1101" t="s">
        <v>671</v>
      </c>
      <c r="K1101">
        <v>1000</v>
      </c>
      <c r="M1101">
        <v>304</v>
      </c>
      <c r="O1101">
        <v>1</v>
      </c>
      <c r="P1101">
        <v>91</v>
      </c>
      <c r="Q1101">
        <f>SUM(Table2[[#This Row],[ BUYER G]:[BUYER S]])</f>
        <v>92</v>
      </c>
      <c r="R1101">
        <v>0.5</v>
      </c>
      <c r="S1101">
        <v>73.517857142857139</v>
      </c>
      <c r="T1101">
        <f>SUM(Table2[[#This Row],[SALE G]:[SALE S]])</f>
        <v>74.017857142857139</v>
      </c>
      <c r="U1101">
        <v>396</v>
      </c>
      <c r="V1101">
        <v>0.65</v>
      </c>
    </row>
    <row r="1102" spans="1:22" x14ac:dyDescent="0.25">
      <c r="A1102">
        <v>1101</v>
      </c>
      <c r="B1102" t="s">
        <v>26</v>
      </c>
      <c r="C1102" t="s">
        <v>680</v>
      </c>
      <c r="D1102" t="s">
        <v>2</v>
      </c>
      <c r="E1102" t="s">
        <v>340</v>
      </c>
      <c r="F1102" s="138">
        <v>43996</v>
      </c>
      <c r="G1102" t="s">
        <v>685</v>
      </c>
      <c r="H1102" t="s">
        <v>681</v>
      </c>
      <c r="I1102" t="s">
        <v>404</v>
      </c>
      <c r="J1102" t="s">
        <v>671</v>
      </c>
      <c r="K1102">
        <v>1000</v>
      </c>
      <c r="M1102">
        <v>352</v>
      </c>
      <c r="O1102">
        <v>3</v>
      </c>
      <c r="P1102">
        <v>59</v>
      </c>
      <c r="Q1102">
        <f>SUM(Table2[[#This Row],[ BUYER G]:[BUYER S]])</f>
        <v>62</v>
      </c>
      <c r="R1102">
        <v>1.5178571428571428</v>
      </c>
      <c r="S1102">
        <v>53.5</v>
      </c>
      <c r="T1102">
        <f>SUM(Table2[[#This Row],[SALE G]:[SALE S]])</f>
        <v>55.017857142857146</v>
      </c>
      <c r="U1102">
        <v>435</v>
      </c>
      <c r="V1102">
        <v>0.65</v>
      </c>
    </row>
    <row r="1103" spans="1:22" x14ac:dyDescent="0.25">
      <c r="A1103">
        <v>1102</v>
      </c>
      <c r="B1103" t="s">
        <v>26</v>
      </c>
      <c r="C1103" t="s">
        <v>680</v>
      </c>
      <c r="D1103" t="s">
        <v>2</v>
      </c>
      <c r="E1103" t="s">
        <v>340</v>
      </c>
      <c r="F1103" s="138">
        <v>43996</v>
      </c>
      <c r="G1103" t="s">
        <v>685</v>
      </c>
      <c r="H1103" t="s">
        <v>681</v>
      </c>
      <c r="I1103" t="s">
        <v>252</v>
      </c>
      <c r="J1103" t="s">
        <v>671</v>
      </c>
      <c r="K1103">
        <v>1000</v>
      </c>
      <c r="M1103">
        <v>325</v>
      </c>
      <c r="O1103">
        <v>3</v>
      </c>
      <c r="P1103">
        <v>97</v>
      </c>
      <c r="Q1103">
        <f>SUM(Table2[[#This Row],[ BUYER G]:[BUYER S]])</f>
        <v>100</v>
      </c>
      <c r="R1103">
        <v>2.2857142857142856</v>
      </c>
      <c r="S1103">
        <v>69.803571428571431</v>
      </c>
      <c r="T1103">
        <f>SUM(Table2[[#This Row],[SALE G]:[SALE S]])</f>
        <v>72.089285714285722</v>
      </c>
      <c r="U1103">
        <v>556</v>
      </c>
      <c r="V1103">
        <v>0.65</v>
      </c>
    </row>
    <row r="1104" spans="1:22" x14ac:dyDescent="0.25">
      <c r="A1104">
        <v>1103</v>
      </c>
      <c r="B1104" t="s">
        <v>26</v>
      </c>
      <c r="C1104" t="s">
        <v>680</v>
      </c>
      <c r="D1104" t="s">
        <v>2</v>
      </c>
      <c r="E1104" t="s">
        <v>340</v>
      </c>
      <c r="F1104" s="138">
        <v>43996</v>
      </c>
      <c r="G1104" t="s">
        <v>685</v>
      </c>
      <c r="H1104" t="s">
        <v>681</v>
      </c>
      <c r="I1104" t="s">
        <v>251</v>
      </c>
      <c r="J1104" t="s">
        <v>671</v>
      </c>
      <c r="K1104">
        <v>1000</v>
      </c>
      <c r="M1104">
        <v>704</v>
      </c>
      <c r="O1104">
        <v>12</v>
      </c>
      <c r="P1104">
        <v>102</v>
      </c>
      <c r="Q1104">
        <f>SUM(Table2[[#This Row],[ BUYER G]:[BUYER S]])</f>
        <v>114</v>
      </c>
      <c r="R1104">
        <v>7.7142857142857144</v>
      </c>
      <c r="S1104">
        <v>79.392857142857139</v>
      </c>
      <c r="T1104">
        <f>SUM(Table2[[#This Row],[SALE G]:[SALE S]])</f>
        <v>87.107142857142847</v>
      </c>
      <c r="U1104">
        <v>767</v>
      </c>
      <c r="V1104">
        <v>0.7</v>
      </c>
    </row>
    <row r="1105" spans="1:22" x14ac:dyDescent="0.25">
      <c r="A1105">
        <v>1104</v>
      </c>
      <c r="B1105" t="s">
        <v>26</v>
      </c>
      <c r="C1105" t="s">
        <v>680</v>
      </c>
      <c r="D1105" t="s">
        <v>2</v>
      </c>
      <c r="E1105" t="s">
        <v>340</v>
      </c>
      <c r="F1105" s="138">
        <v>43996</v>
      </c>
      <c r="G1105" t="s">
        <v>685</v>
      </c>
      <c r="H1105" t="s">
        <v>681</v>
      </c>
      <c r="I1105" t="s">
        <v>417</v>
      </c>
      <c r="J1105" t="s">
        <v>671</v>
      </c>
      <c r="K1105">
        <v>1000</v>
      </c>
      <c r="M1105">
        <v>496</v>
      </c>
      <c r="O1105">
        <v>26</v>
      </c>
      <c r="P1105">
        <v>94</v>
      </c>
      <c r="Q1105">
        <f>SUM(Table2[[#This Row],[ BUYER G]:[BUYER S]])</f>
        <v>120</v>
      </c>
      <c r="R1105">
        <v>19.321428571428573</v>
      </c>
      <c r="S1105">
        <v>82.428571428571431</v>
      </c>
      <c r="T1105">
        <f>SUM(Table2[[#This Row],[SALE G]:[SALE S]])</f>
        <v>101.75</v>
      </c>
      <c r="U1105">
        <v>832</v>
      </c>
      <c r="V1105">
        <v>0.7</v>
      </c>
    </row>
    <row r="1106" spans="1:22" x14ac:dyDescent="0.25">
      <c r="A1106">
        <v>1105</v>
      </c>
      <c r="B1106" t="s">
        <v>26</v>
      </c>
      <c r="C1106" t="s">
        <v>680</v>
      </c>
      <c r="D1106" t="s">
        <v>2</v>
      </c>
      <c r="E1106" t="s">
        <v>340</v>
      </c>
      <c r="F1106" s="138">
        <v>43996</v>
      </c>
      <c r="G1106" t="s">
        <v>685</v>
      </c>
      <c r="H1106" t="s">
        <v>681</v>
      </c>
      <c r="I1106" t="s">
        <v>254</v>
      </c>
      <c r="J1106" t="s">
        <v>671</v>
      </c>
      <c r="K1106">
        <v>1000</v>
      </c>
      <c r="M1106">
        <v>340</v>
      </c>
      <c r="O1106">
        <v>11</v>
      </c>
      <c r="P1106">
        <v>67</v>
      </c>
      <c r="Q1106">
        <f>SUM(Table2[[#This Row],[ BUYER G]:[BUYER S]])</f>
        <v>78</v>
      </c>
      <c r="R1106">
        <v>5.6428571428571432</v>
      </c>
      <c r="S1106">
        <v>56.607142857142854</v>
      </c>
      <c r="T1106">
        <f>SUM(Table2[[#This Row],[SALE G]:[SALE S]])</f>
        <v>62.25</v>
      </c>
      <c r="U1106">
        <v>397</v>
      </c>
      <c r="V1106">
        <v>0.65</v>
      </c>
    </row>
    <row r="1107" spans="1:22" x14ac:dyDescent="0.25">
      <c r="A1107">
        <v>1106</v>
      </c>
      <c r="B1107" t="s">
        <v>26</v>
      </c>
      <c r="C1107" t="s">
        <v>680</v>
      </c>
      <c r="D1107" t="s">
        <v>2</v>
      </c>
      <c r="E1107" t="s">
        <v>340</v>
      </c>
      <c r="F1107" s="138">
        <v>43996</v>
      </c>
      <c r="G1107" t="s">
        <v>685</v>
      </c>
      <c r="H1107" t="s">
        <v>681</v>
      </c>
      <c r="I1107" t="s">
        <v>255</v>
      </c>
      <c r="J1107" t="s">
        <v>671</v>
      </c>
      <c r="K1107">
        <v>1000</v>
      </c>
      <c r="M1107">
        <v>416</v>
      </c>
      <c r="O1107">
        <v>10</v>
      </c>
      <c r="P1107">
        <v>57</v>
      </c>
      <c r="Q1107">
        <f>SUM(Table2[[#This Row],[ BUYER G]:[BUYER S]])</f>
        <v>67</v>
      </c>
      <c r="R1107">
        <v>6.1428571428571432</v>
      </c>
      <c r="S1107">
        <v>39.642857142857146</v>
      </c>
      <c r="T1107">
        <f>SUM(Table2[[#This Row],[SALE G]:[SALE S]])</f>
        <v>45.785714285714292</v>
      </c>
      <c r="U1107">
        <v>445</v>
      </c>
      <c r="V1107">
        <v>0.6</v>
      </c>
    </row>
    <row r="1108" spans="1:22" x14ac:dyDescent="0.25">
      <c r="A1108">
        <v>1107</v>
      </c>
      <c r="B1108" t="s">
        <v>26</v>
      </c>
      <c r="C1108" t="s">
        <v>680</v>
      </c>
      <c r="D1108" t="s">
        <v>2</v>
      </c>
      <c r="E1108" t="s">
        <v>340</v>
      </c>
      <c r="F1108" s="138">
        <v>43996</v>
      </c>
      <c r="G1108" t="s">
        <v>685</v>
      </c>
      <c r="H1108" t="s">
        <v>681</v>
      </c>
      <c r="I1108" t="s">
        <v>448</v>
      </c>
      <c r="J1108" t="s">
        <v>671</v>
      </c>
      <c r="K1108">
        <v>1000</v>
      </c>
      <c r="M1108">
        <v>336</v>
      </c>
      <c r="O1108">
        <v>3</v>
      </c>
      <c r="P1108">
        <v>45</v>
      </c>
      <c r="Q1108">
        <f>SUM(Table2[[#This Row],[ BUYER G]:[BUYER S]])</f>
        <v>48</v>
      </c>
      <c r="R1108">
        <v>1</v>
      </c>
      <c r="S1108">
        <v>43.642857142857146</v>
      </c>
      <c r="T1108">
        <f>SUM(Table2[[#This Row],[SALE G]:[SALE S]])</f>
        <v>44.642857142857146</v>
      </c>
      <c r="U1108">
        <v>382</v>
      </c>
      <c r="V1108">
        <v>0.6</v>
      </c>
    </row>
    <row r="1109" spans="1:22" x14ac:dyDescent="0.25">
      <c r="A1109">
        <v>1108</v>
      </c>
      <c r="B1109" t="s">
        <v>26</v>
      </c>
      <c r="C1109" t="s">
        <v>680</v>
      </c>
      <c r="D1109" t="s">
        <v>2</v>
      </c>
      <c r="E1109" t="s">
        <v>340</v>
      </c>
      <c r="F1109" s="138">
        <v>43996</v>
      </c>
      <c r="G1109" t="s">
        <v>685</v>
      </c>
      <c r="H1109" t="s">
        <v>681</v>
      </c>
      <c r="I1109" t="s">
        <v>406</v>
      </c>
      <c r="J1109" t="s">
        <v>671</v>
      </c>
      <c r="K1109">
        <v>1000</v>
      </c>
      <c r="M1109">
        <v>322</v>
      </c>
      <c r="O1109">
        <v>11</v>
      </c>
      <c r="P1109">
        <v>53</v>
      </c>
      <c r="Q1109">
        <f>SUM(Table2[[#This Row],[ BUYER G]:[BUYER S]])</f>
        <v>64</v>
      </c>
      <c r="R1109">
        <v>9</v>
      </c>
      <c r="S1109">
        <v>43.857142857142854</v>
      </c>
      <c r="T1109">
        <f>SUM(Table2[[#This Row],[SALE G]:[SALE S]])</f>
        <v>52.857142857142854</v>
      </c>
      <c r="U1109">
        <v>398</v>
      </c>
      <c r="V1109">
        <v>0.6</v>
      </c>
    </row>
    <row r="1110" spans="1:22" x14ac:dyDescent="0.25">
      <c r="A1110">
        <v>1109</v>
      </c>
      <c r="B1110" t="s">
        <v>26</v>
      </c>
      <c r="C1110" t="s">
        <v>680</v>
      </c>
      <c r="D1110" t="s">
        <v>2</v>
      </c>
      <c r="E1110" t="s">
        <v>340</v>
      </c>
      <c r="F1110" s="138">
        <v>43996</v>
      </c>
      <c r="G1110" t="s">
        <v>685</v>
      </c>
      <c r="H1110" t="s">
        <v>681</v>
      </c>
      <c r="I1110" t="s">
        <v>422</v>
      </c>
      <c r="J1110" t="s">
        <v>671</v>
      </c>
      <c r="K1110">
        <v>1000</v>
      </c>
      <c r="M1110">
        <v>276</v>
      </c>
      <c r="O1110">
        <v>5</v>
      </c>
      <c r="P1110">
        <v>41</v>
      </c>
      <c r="Q1110">
        <f>SUM(Table2[[#This Row],[ BUYER G]:[BUYER S]])</f>
        <v>46</v>
      </c>
      <c r="R1110">
        <v>3.25</v>
      </c>
      <c r="S1110">
        <v>31</v>
      </c>
      <c r="T1110">
        <f>SUM(Table2[[#This Row],[SALE G]:[SALE S]])</f>
        <v>34.25</v>
      </c>
      <c r="U1110">
        <v>290</v>
      </c>
      <c r="V1110">
        <v>0.6</v>
      </c>
    </row>
    <row r="1111" spans="1:22" x14ac:dyDescent="0.25">
      <c r="A1111">
        <v>1110</v>
      </c>
      <c r="B1111" t="s">
        <v>26</v>
      </c>
      <c r="C1111" t="s">
        <v>680</v>
      </c>
      <c r="D1111" t="s">
        <v>2</v>
      </c>
      <c r="E1111" t="s">
        <v>340</v>
      </c>
      <c r="F1111" s="138">
        <v>43996</v>
      </c>
      <c r="G1111" t="s">
        <v>685</v>
      </c>
      <c r="H1111" t="s">
        <v>681</v>
      </c>
      <c r="I1111" t="s">
        <v>424</v>
      </c>
      <c r="J1111" t="s">
        <v>671</v>
      </c>
      <c r="K1111">
        <v>1000</v>
      </c>
      <c r="M1111">
        <v>256</v>
      </c>
      <c r="O1111">
        <v>7</v>
      </c>
      <c r="P1111">
        <v>34</v>
      </c>
      <c r="Q1111">
        <f>SUM(Table2[[#This Row],[ BUYER G]:[BUYER S]])</f>
        <v>41</v>
      </c>
      <c r="R1111">
        <v>3.1964285714285716</v>
      </c>
      <c r="S1111">
        <v>21.178571428571427</v>
      </c>
      <c r="T1111">
        <f>SUM(Table2[[#This Row],[SALE G]:[SALE S]])</f>
        <v>24.375</v>
      </c>
      <c r="U1111">
        <v>319</v>
      </c>
      <c r="V1111">
        <v>0.6</v>
      </c>
    </row>
    <row r="1112" spans="1:22" x14ac:dyDescent="0.25">
      <c r="A1112">
        <v>1111</v>
      </c>
      <c r="B1112" t="s">
        <v>26</v>
      </c>
      <c r="C1112" t="s">
        <v>680</v>
      </c>
      <c r="D1112" t="s">
        <v>2</v>
      </c>
      <c r="E1112" t="s">
        <v>340</v>
      </c>
      <c r="F1112" s="138">
        <v>43996</v>
      </c>
      <c r="G1112" t="s">
        <v>685</v>
      </c>
      <c r="H1112" t="s">
        <v>681</v>
      </c>
      <c r="I1112" t="s">
        <v>410</v>
      </c>
      <c r="J1112" t="s">
        <v>671</v>
      </c>
      <c r="K1112">
        <v>1000</v>
      </c>
      <c r="M1112">
        <v>192</v>
      </c>
      <c r="P1112">
        <v>55</v>
      </c>
      <c r="Q1112">
        <f>SUM(Table2[[#This Row],[ BUYER G]:[BUYER S]])</f>
        <v>55</v>
      </c>
      <c r="R1112">
        <v>0</v>
      </c>
      <c r="S1112">
        <v>46.375</v>
      </c>
      <c r="T1112">
        <f>SUM(Table2[[#This Row],[SALE G]:[SALE S]])</f>
        <v>46.375</v>
      </c>
      <c r="U1112">
        <v>227</v>
      </c>
      <c r="V1112">
        <v>0.6</v>
      </c>
    </row>
    <row r="1113" spans="1:22" x14ac:dyDescent="0.25">
      <c r="A1113">
        <v>1112</v>
      </c>
      <c r="B1113" t="s">
        <v>26</v>
      </c>
      <c r="C1113" t="s">
        <v>680</v>
      </c>
      <c r="D1113" t="s">
        <v>2</v>
      </c>
      <c r="E1113" t="s">
        <v>340</v>
      </c>
      <c r="F1113" s="138">
        <v>43996</v>
      </c>
      <c r="G1113" t="s">
        <v>685</v>
      </c>
      <c r="H1113" t="s">
        <v>681</v>
      </c>
      <c r="I1113" t="s">
        <v>421</v>
      </c>
      <c r="J1113" t="s">
        <v>671</v>
      </c>
      <c r="K1113">
        <v>1000</v>
      </c>
      <c r="M1113">
        <v>264</v>
      </c>
      <c r="O1113">
        <v>33</v>
      </c>
      <c r="P1113">
        <v>48</v>
      </c>
      <c r="Q1113">
        <f>SUM(Table2[[#This Row],[ BUYER G]:[BUYER S]])</f>
        <v>81</v>
      </c>
      <c r="R1113">
        <v>20.928571428571427</v>
      </c>
      <c r="S1113">
        <v>41.107142857142854</v>
      </c>
      <c r="T1113">
        <f>SUM(Table2[[#This Row],[SALE G]:[SALE S]])</f>
        <v>62.035714285714278</v>
      </c>
      <c r="U1113">
        <v>296</v>
      </c>
      <c r="V1113">
        <v>0.6</v>
      </c>
    </row>
    <row r="1114" spans="1:22" x14ac:dyDescent="0.25">
      <c r="A1114">
        <v>1113</v>
      </c>
      <c r="B1114" t="s">
        <v>26</v>
      </c>
      <c r="C1114" t="s">
        <v>680</v>
      </c>
      <c r="D1114" t="s">
        <v>2</v>
      </c>
      <c r="E1114" t="s">
        <v>340</v>
      </c>
      <c r="F1114" s="138">
        <v>43996</v>
      </c>
      <c r="G1114" t="s">
        <v>685</v>
      </c>
      <c r="H1114" t="s">
        <v>681</v>
      </c>
      <c r="I1114" t="s">
        <v>426</v>
      </c>
      <c r="J1114" t="s">
        <v>671</v>
      </c>
      <c r="K1114">
        <v>1000</v>
      </c>
      <c r="M1114">
        <v>192</v>
      </c>
      <c r="P1114">
        <v>36</v>
      </c>
      <c r="Q1114">
        <f>SUM(Table2[[#This Row],[ BUYER G]:[BUYER S]])</f>
        <v>36</v>
      </c>
      <c r="R1114">
        <v>0</v>
      </c>
      <c r="S1114">
        <v>31.571428571428573</v>
      </c>
      <c r="T1114">
        <f>SUM(Table2[[#This Row],[SALE G]:[SALE S]])</f>
        <v>31.571428571428573</v>
      </c>
      <c r="U1114">
        <v>240</v>
      </c>
      <c r="V1114">
        <v>0.6</v>
      </c>
    </row>
    <row r="1115" spans="1:22" x14ac:dyDescent="0.25">
      <c r="A1115">
        <v>1114</v>
      </c>
      <c r="B1115" t="s">
        <v>26</v>
      </c>
      <c r="C1115" t="s">
        <v>680</v>
      </c>
      <c r="D1115" t="s">
        <v>2</v>
      </c>
      <c r="E1115" t="s">
        <v>340</v>
      </c>
      <c r="F1115" s="138">
        <v>43996</v>
      </c>
      <c r="G1115" t="s">
        <v>685</v>
      </c>
      <c r="H1115" t="s">
        <v>681</v>
      </c>
      <c r="I1115" t="s">
        <v>447</v>
      </c>
      <c r="J1115" t="s">
        <v>671</v>
      </c>
      <c r="K1115">
        <v>1000</v>
      </c>
      <c r="M1115">
        <v>256</v>
      </c>
      <c r="O1115">
        <v>5</v>
      </c>
      <c r="P1115">
        <v>64</v>
      </c>
      <c r="Q1115">
        <f>SUM(Table2[[#This Row],[ BUYER G]:[BUYER S]])</f>
        <v>69</v>
      </c>
      <c r="R1115">
        <v>3.0892857142857144</v>
      </c>
      <c r="S1115">
        <v>45.25</v>
      </c>
      <c r="T1115">
        <f>SUM(Table2[[#This Row],[SALE G]:[SALE S]])</f>
        <v>48.339285714285715</v>
      </c>
      <c r="U1115">
        <v>383</v>
      </c>
      <c r="V1115">
        <v>0.6</v>
      </c>
    </row>
    <row r="1116" spans="1:22" x14ac:dyDescent="0.25">
      <c r="A1116">
        <v>1115</v>
      </c>
      <c r="B1116" t="s">
        <v>26</v>
      </c>
      <c r="C1116" t="s">
        <v>680</v>
      </c>
      <c r="D1116" t="s">
        <v>2</v>
      </c>
      <c r="E1116" t="s">
        <v>340</v>
      </c>
      <c r="F1116" s="138">
        <v>43996</v>
      </c>
      <c r="G1116" t="s">
        <v>685</v>
      </c>
      <c r="H1116" t="s">
        <v>681</v>
      </c>
      <c r="I1116" t="s">
        <v>449</v>
      </c>
      <c r="J1116" t="s">
        <v>671</v>
      </c>
      <c r="K1116">
        <v>1000</v>
      </c>
      <c r="M1116">
        <v>240</v>
      </c>
      <c r="O1116">
        <v>5</v>
      </c>
      <c r="P1116">
        <v>62</v>
      </c>
      <c r="Q1116">
        <f>SUM(Table2[[#This Row],[ BUYER G]:[BUYER S]])</f>
        <v>67</v>
      </c>
      <c r="R1116">
        <v>3.1428571428571428</v>
      </c>
      <c r="S1116">
        <v>41.625</v>
      </c>
      <c r="T1116">
        <f>SUM(Table2[[#This Row],[SALE G]:[SALE S]])</f>
        <v>44.767857142857146</v>
      </c>
      <c r="U1116">
        <v>408</v>
      </c>
      <c r="V1116">
        <v>0.6</v>
      </c>
    </row>
    <row r="1117" spans="1:22" x14ac:dyDescent="0.25">
      <c r="A1117">
        <v>1116</v>
      </c>
      <c r="B1117" t="s">
        <v>26</v>
      </c>
      <c r="C1117" t="s">
        <v>680</v>
      </c>
      <c r="D1117" t="s">
        <v>2</v>
      </c>
      <c r="E1117" t="s">
        <v>340</v>
      </c>
      <c r="F1117" s="138">
        <v>43996</v>
      </c>
      <c r="G1117" t="s">
        <v>685</v>
      </c>
      <c r="H1117" t="s">
        <v>681</v>
      </c>
      <c r="I1117" t="s">
        <v>427</v>
      </c>
      <c r="J1117" t="s">
        <v>671</v>
      </c>
      <c r="K1117">
        <v>1000</v>
      </c>
      <c r="M1117">
        <v>230</v>
      </c>
      <c r="O1117">
        <v>9</v>
      </c>
      <c r="P1117">
        <v>45</v>
      </c>
      <c r="Q1117">
        <f>SUM(Table2[[#This Row],[ BUYER G]:[BUYER S]])</f>
        <v>54</v>
      </c>
      <c r="R1117">
        <v>4.4285714285714288</v>
      </c>
      <c r="S1117">
        <v>48.803571428571431</v>
      </c>
      <c r="T1117">
        <f>SUM(Table2[[#This Row],[SALE G]:[SALE S]])</f>
        <v>53.232142857142861</v>
      </c>
      <c r="U1117">
        <v>412</v>
      </c>
      <c r="V1117">
        <v>0.6</v>
      </c>
    </row>
    <row r="1118" spans="1:22" x14ac:dyDescent="0.25">
      <c r="A1118">
        <v>1117</v>
      </c>
      <c r="B1118" t="s">
        <v>26</v>
      </c>
      <c r="C1118" t="s">
        <v>680</v>
      </c>
      <c r="D1118" t="s">
        <v>2</v>
      </c>
      <c r="E1118" t="s">
        <v>340</v>
      </c>
      <c r="F1118" s="138">
        <v>43996</v>
      </c>
      <c r="G1118" t="s">
        <v>710</v>
      </c>
      <c r="H1118" t="s">
        <v>681</v>
      </c>
      <c r="I1118" t="s">
        <v>516</v>
      </c>
      <c r="J1118" t="s">
        <v>711</v>
      </c>
      <c r="K1118">
        <v>180</v>
      </c>
      <c r="M1118">
        <v>118</v>
      </c>
      <c r="O1118">
        <v>2</v>
      </c>
      <c r="P1118">
        <v>15</v>
      </c>
      <c r="Q1118">
        <f>SUM(Table2[[#This Row],[ BUYER G]:[BUYER S]])</f>
        <v>17</v>
      </c>
      <c r="R1118">
        <v>1.1428571428571428</v>
      </c>
      <c r="S1118">
        <v>12.071428571428571</v>
      </c>
      <c r="T1118">
        <f>SUM(Table2[[#This Row],[SALE G]:[SALE S]])</f>
        <v>13.214285714285714</v>
      </c>
      <c r="U1118">
        <v>118</v>
      </c>
      <c r="V1118">
        <v>0.5</v>
      </c>
    </row>
    <row r="1119" spans="1:22" x14ac:dyDescent="0.25">
      <c r="A1119">
        <v>1118</v>
      </c>
      <c r="B1119" t="s">
        <v>26</v>
      </c>
      <c r="C1119" t="s">
        <v>680</v>
      </c>
      <c r="D1119" t="s">
        <v>2</v>
      </c>
      <c r="E1119" t="s">
        <v>340</v>
      </c>
      <c r="F1119" s="138">
        <v>43996</v>
      </c>
      <c r="G1119" t="s">
        <v>710</v>
      </c>
      <c r="H1119" t="s">
        <v>681</v>
      </c>
      <c r="I1119" t="s">
        <v>519</v>
      </c>
      <c r="J1119" t="s">
        <v>711</v>
      </c>
      <c r="K1119">
        <v>180</v>
      </c>
      <c r="M1119">
        <v>128</v>
      </c>
      <c r="O1119">
        <v>3</v>
      </c>
      <c r="P1119">
        <v>14</v>
      </c>
      <c r="Q1119">
        <f>SUM(Table2[[#This Row],[ BUYER G]:[BUYER S]])</f>
        <v>17</v>
      </c>
      <c r="R1119">
        <v>1.7142857142857142</v>
      </c>
      <c r="S1119">
        <v>11.428571428571429</v>
      </c>
      <c r="T1119">
        <f>SUM(Table2[[#This Row],[SALE G]:[SALE S]])</f>
        <v>13.142857142857142</v>
      </c>
      <c r="U1119">
        <v>177</v>
      </c>
      <c r="V1119">
        <v>0.5</v>
      </c>
    </row>
    <row r="1120" spans="1:22" x14ac:dyDescent="0.25">
      <c r="A1120">
        <v>1119</v>
      </c>
      <c r="B1120" t="s">
        <v>26</v>
      </c>
      <c r="C1120" t="s">
        <v>680</v>
      </c>
      <c r="D1120" t="s">
        <v>2</v>
      </c>
      <c r="E1120" t="s">
        <v>340</v>
      </c>
      <c r="F1120" s="138">
        <v>43996</v>
      </c>
      <c r="G1120" t="s">
        <v>710</v>
      </c>
      <c r="H1120" t="s">
        <v>681</v>
      </c>
      <c r="I1120" t="s">
        <v>520</v>
      </c>
      <c r="J1120" t="s">
        <v>711</v>
      </c>
      <c r="K1120">
        <v>180</v>
      </c>
      <c r="M1120">
        <v>96</v>
      </c>
      <c r="O1120">
        <v>1</v>
      </c>
      <c r="P1120">
        <v>21</v>
      </c>
      <c r="Q1120">
        <f>SUM(Table2[[#This Row],[ BUYER G]:[BUYER S]])</f>
        <v>22</v>
      </c>
      <c r="R1120">
        <v>1</v>
      </c>
      <c r="S1120">
        <v>13.285714285714286</v>
      </c>
      <c r="T1120">
        <f>SUM(Table2[[#This Row],[SALE G]:[SALE S]])</f>
        <v>14.285714285714286</v>
      </c>
      <c r="U1120">
        <v>101</v>
      </c>
      <c r="V1120">
        <v>0.5</v>
      </c>
    </row>
    <row r="1121" spans="1:22" x14ac:dyDescent="0.25">
      <c r="A1121">
        <v>1120</v>
      </c>
      <c r="B1121" t="s">
        <v>26</v>
      </c>
      <c r="C1121" t="s">
        <v>680</v>
      </c>
      <c r="D1121" t="s">
        <v>2</v>
      </c>
      <c r="E1121" t="s">
        <v>340</v>
      </c>
      <c r="F1121" s="138">
        <v>43996</v>
      </c>
      <c r="G1121" t="s">
        <v>710</v>
      </c>
      <c r="H1121" t="s">
        <v>681</v>
      </c>
      <c r="I1121" t="s">
        <v>518</v>
      </c>
      <c r="J1121" t="s">
        <v>711</v>
      </c>
      <c r="K1121">
        <v>180</v>
      </c>
      <c r="M1121">
        <v>90</v>
      </c>
      <c r="O1121">
        <v>1</v>
      </c>
      <c r="P1121">
        <v>17</v>
      </c>
      <c r="Q1121">
        <f>SUM(Table2[[#This Row],[ BUYER G]:[BUYER S]])</f>
        <v>18</v>
      </c>
      <c r="R1121">
        <v>0.42857142857142855</v>
      </c>
      <c r="S1121">
        <v>10.142857142857142</v>
      </c>
      <c r="T1121">
        <f>SUM(Table2[[#This Row],[SALE G]:[SALE S]])</f>
        <v>10.571428571428571</v>
      </c>
      <c r="U1121">
        <v>92</v>
      </c>
      <c r="V1121">
        <v>0.5</v>
      </c>
    </row>
    <row r="1122" spans="1:22" x14ac:dyDescent="0.25">
      <c r="A1122">
        <v>1121</v>
      </c>
      <c r="B1122" t="s">
        <v>26</v>
      </c>
      <c r="C1122" t="s">
        <v>680</v>
      </c>
      <c r="D1122" t="s">
        <v>2</v>
      </c>
      <c r="E1122" t="s">
        <v>340</v>
      </c>
      <c r="F1122" s="138">
        <v>43996</v>
      </c>
      <c r="G1122" t="s">
        <v>710</v>
      </c>
      <c r="H1122" t="s">
        <v>681</v>
      </c>
      <c r="I1122" t="s">
        <v>517</v>
      </c>
      <c r="J1122" t="s">
        <v>711</v>
      </c>
      <c r="K1122">
        <v>180</v>
      </c>
      <c r="M1122">
        <v>90</v>
      </c>
      <c r="O1122">
        <v>1</v>
      </c>
      <c r="P1122">
        <v>10</v>
      </c>
      <c r="Q1122">
        <f>SUM(Table2[[#This Row],[ BUYER G]:[BUYER S]])</f>
        <v>11</v>
      </c>
      <c r="R1122">
        <v>0.42857142857142855</v>
      </c>
      <c r="S1122">
        <v>9.4285714285714288</v>
      </c>
      <c r="T1122">
        <f>SUM(Table2[[#This Row],[SALE G]:[SALE S]])</f>
        <v>9.8571428571428577</v>
      </c>
      <c r="U1122">
        <v>92</v>
      </c>
      <c r="V1122">
        <v>0.5</v>
      </c>
    </row>
    <row r="1123" spans="1:22" x14ac:dyDescent="0.25">
      <c r="A1123">
        <v>1122</v>
      </c>
      <c r="B1123" t="s">
        <v>26</v>
      </c>
      <c r="C1123" t="s">
        <v>680</v>
      </c>
      <c r="D1123" t="s">
        <v>2</v>
      </c>
      <c r="E1123" t="s">
        <v>340</v>
      </c>
      <c r="F1123" s="138">
        <v>43996</v>
      </c>
      <c r="G1123" t="s">
        <v>710</v>
      </c>
      <c r="H1123" t="s">
        <v>681</v>
      </c>
      <c r="I1123" t="s">
        <v>522</v>
      </c>
      <c r="J1123" t="s">
        <v>711</v>
      </c>
      <c r="K1123">
        <v>180</v>
      </c>
      <c r="M1123">
        <v>110</v>
      </c>
      <c r="O1123">
        <v>8</v>
      </c>
      <c r="P1123">
        <v>19</v>
      </c>
      <c r="Q1123">
        <f>SUM(Table2[[#This Row],[ BUYER G]:[BUYER S]])</f>
        <v>27</v>
      </c>
      <c r="R1123">
        <v>4</v>
      </c>
      <c r="S1123">
        <v>11.071428571428571</v>
      </c>
      <c r="T1123">
        <f>SUM(Table2[[#This Row],[SALE G]:[SALE S]])</f>
        <v>15.071428571428571</v>
      </c>
      <c r="U1123">
        <v>195</v>
      </c>
      <c r="V1123">
        <v>0.5</v>
      </c>
    </row>
    <row r="1124" spans="1:22" x14ac:dyDescent="0.25">
      <c r="A1124">
        <v>1123</v>
      </c>
      <c r="B1124" t="s">
        <v>26</v>
      </c>
      <c r="C1124" t="s">
        <v>680</v>
      </c>
      <c r="D1124" t="s">
        <v>2</v>
      </c>
      <c r="E1124" t="s">
        <v>340</v>
      </c>
      <c r="F1124" s="138">
        <v>43996</v>
      </c>
      <c r="G1124" t="s">
        <v>710</v>
      </c>
      <c r="H1124" t="s">
        <v>681</v>
      </c>
      <c r="I1124" t="s">
        <v>521</v>
      </c>
      <c r="J1124" t="s">
        <v>711</v>
      </c>
      <c r="K1124">
        <v>180</v>
      </c>
      <c r="M1124">
        <v>106</v>
      </c>
      <c r="P1124">
        <v>19</v>
      </c>
      <c r="Q1124">
        <f>SUM(Table2[[#This Row],[ BUYER G]:[BUYER S]])</f>
        <v>19</v>
      </c>
      <c r="R1124">
        <v>0</v>
      </c>
      <c r="S1124">
        <v>12.857142857142858</v>
      </c>
      <c r="T1124">
        <f>SUM(Table2[[#This Row],[SALE G]:[SALE S]])</f>
        <v>12.857142857142858</v>
      </c>
      <c r="U1124">
        <v>118</v>
      </c>
      <c r="V1124">
        <v>0.5</v>
      </c>
    </row>
    <row r="1125" spans="1:22" x14ac:dyDescent="0.25">
      <c r="A1125">
        <v>1124</v>
      </c>
      <c r="B1125" t="s">
        <v>26</v>
      </c>
      <c r="C1125" t="s">
        <v>680</v>
      </c>
      <c r="D1125" t="s">
        <v>2</v>
      </c>
      <c r="E1125" t="s">
        <v>340</v>
      </c>
      <c r="F1125" s="138">
        <v>43996</v>
      </c>
      <c r="G1125" t="s">
        <v>670</v>
      </c>
      <c r="H1125" t="s">
        <v>690</v>
      </c>
      <c r="I1125" t="s">
        <v>388</v>
      </c>
      <c r="J1125" t="s">
        <v>671</v>
      </c>
      <c r="K1125">
        <v>1200</v>
      </c>
      <c r="M1125">
        <v>368</v>
      </c>
      <c r="O1125">
        <v>21</v>
      </c>
      <c r="P1125">
        <v>83</v>
      </c>
      <c r="Q1125">
        <f>SUM(Table2[[#This Row],[ BUYER G]:[BUYER S]])</f>
        <v>104</v>
      </c>
      <c r="R1125">
        <v>10.714285714285714</v>
      </c>
      <c r="S1125">
        <v>45.982142857142854</v>
      </c>
      <c r="T1125">
        <f>SUM(Table2[[#This Row],[SALE G]:[SALE S]])</f>
        <v>56.696428571428569</v>
      </c>
      <c r="U1125">
        <v>430</v>
      </c>
      <c r="V1125">
        <v>0.6</v>
      </c>
    </row>
    <row r="1126" spans="1:22" x14ac:dyDescent="0.25">
      <c r="A1126">
        <v>1125</v>
      </c>
      <c r="B1126" t="s">
        <v>26</v>
      </c>
      <c r="C1126" t="s">
        <v>680</v>
      </c>
      <c r="D1126" t="s">
        <v>2</v>
      </c>
      <c r="E1126" t="s">
        <v>340</v>
      </c>
      <c r="F1126" s="138">
        <v>43996</v>
      </c>
      <c r="G1126" t="s">
        <v>670</v>
      </c>
      <c r="H1126" t="s">
        <v>691</v>
      </c>
      <c r="I1126" t="s">
        <v>390</v>
      </c>
      <c r="J1126" t="s">
        <v>671</v>
      </c>
      <c r="K1126">
        <v>1200</v>
      </c>
      <c r="M1126">
        <v>408</v>
      </c>
      <c r="O1126">
        <v>4</v>
      </c>
      <c r="P1126">
        <v>28</v>
      </c>
      <c r="Q1126">
        <f>SUM(Table2[[#This Row],[ BUYER G]:[BUYER S]])</f>
        <v>32</v>
      </c>
      <c r="R1126">
        <v>3.1428571428571428</v>
      </c>
      <c r="S1126">
        <v>20.428571428571427</v>
      </c>
      <c r="T1126">
        <f>SUM(Table2[[#This Row],[SALE G]:[SALE S]])</f>
        <v>23.571428571428569</v>
      </c>
      <c r="U1126">
        <v>438</v>
      </c>
      <c r="V1126">
        <v>0.55000000000000004</v>
      </c>
    </row>
    <row r="1127" spans="1:22" x14ac:dyDescent="0.25">
      <c r="A1127">
        <v>1126</v>
      </c>
      <c r="B1127" t="s">
        <v>26</v>
      </c>
      <c r="C1127" t="s">
        <v>680</v>
      </c>
      <c r="D1127" t="s">
        <v>2</v>
      </c>
      <c r="E1127" t="s">
        <v>340</v>
      </c>
      <c r="F1127" s="138">
        <v>43996</v>
      </c>
      <c r="G1127" t="s">
        <v>670</v>
      </c>
      <c r="H1127" t="s">
        <v>692</v>
      </c>
      <c r="I1127" t="s">
        <v>383</v>
      </c>
      <c r="J1127" t="s">
        <v>671</v>
      </c>
      <c r="K1127">
        <v>1200</v>
      </c>
      <c r="M1127">
        <v>368</v>
      </c>
      <c r="P1127">
        <v>43</v>
      </c>
      <c r="Q1127">
        <f>SUM(Table2[[#This Row],[ BUYER G]:[BUYER S]])</f>
        <v>43</v>
      </c>
      <c r="R1127">
        <v>0</v>
      </c>
      <c r="S1127">
        <v>28</v>
      </c>
      <c r="T1127">
        <f>SUM(Table2[[#This Row],[SALE G]:[SALE S]])</f>
        <v>28</v>
      </c>
      <c r="U1127">
        <v>462</v>
      </c>
      <c r="V1127">
        <v>0.55000000000000004</v>
      </c>
    </row>
    <row r="1128" spans="1:22" x14ac:dyDescent="0.25">
      <c r="A1128">
        <v>1127</v>
      </c>
      <c r="B1128" t="s">
        <v>26</v>
      </c>
      <c r="C1128" t="s">
        <v>680</v>
      </c>
      <c r="D1128" t="s">
        <v>2</v>
      </c>
      <c r="E1128" t="s">
        <v>340</v>
      </c>
      <c r="F1128" s="138">
        <v>43996</v>
      </c>
      <c r="G1128" t="s">
        <v>670</v>
      </c>
      <c r="H1128" t="s">
        <v>693</v>
      </c>
      <c r="I1128" t="s">
        <v>385</v>
      </c>
      <c r="J1128" t="s">
        <v>671</v>
      </c>
      <c r="K1128">
        <v>1200</v>
      </c>
      <c r="M1128">
        <v>400</v>
      </c>
      <c r="P1128">
        <v>35</v>
      </c>
      <c r="Q1128">
        <f>SUM(Table2[[#This Row],[ BUYER G]:[BUYER S]])</f>
        <v>35</v>
      </c>
      <c r="R1128">
        <v>0</v>
      </c>
      <c r="S1128">
        <v>21.375</v>
      </c>
      <c r="T1128">
        <f>SUM(Table2[[#This Row],[SALE G]:[SALE S]])</f>
        <v>21.375</v>
      </c>
      <c r="U1128">
        <v>512</v>
      </c>
      <c r="V1128">
        <v>0.55000000000000004</v>
      </c>
    </row>
    <row r="1129" spans="1:22" x14ac:dyDescent="0.25">
      <c r="A1129">
        <v>1128</v>
      </c>
      <c r="B1129" t="s">
        <v>26</v>
      </c>
      <c r="C1129" t="s">
        <v>680</v>
      </c>
      <c r="D1129" t="s">
        <v>2</v>
      </c>
      <c r="E1129" t="s">
        <v>340</v>
      </c>
      <c r="F1129" s="138">
        <v>43996</v>
      </c>
      <c r="G1129" t="s">
        <v>670</v>
      </c>
      <c r="H1129" t="s">
        <v>694</v>
      </c>
      <c r="I1129" t="s">
        <v>381</v>
      </c>
      <c r="J1129" t="s">
        <v>671</v>
      </c>
      <c r="K1129">
        <v>1200</v>
      </c>
      <c r="M1129">
        <v>368</v>
      </c>
      <c r="P1129">
        <v>53</v>
      </c>
      <c r="Q1129">
        <f>SUM(Table2[[#This Row],[ BUYER G]:[BUYER S]])</f>
        <v>53</v>
      </c>
      <c r="R1129">
        <v>0</v>
      </c>
      <c r="S1129">
        <v>29.5</v>
      </c>
      <c r="T1129">
        <f>SUM(Table2[[#This Row],[SALE G]:[SALE S]])</f>
        <v>29.5</v>
      </c>
      <c r="U1129">
        <v>380</v>
      </c>
      <c r="V1129">
        <v>0.55000000000000004</v>
      </c>
    </row>
    <row r="1130" spans="1:22" x14ac:dyDescent="0.25">
      <c r="A1130">
        <v>1129</v>
      </c>
      <c r="B1130" t="s">
        <v>26</v>
      </c>
      <c r="C1130" t="s">
        <v>680</v>
      </c>
      <c r="D1130" t="s">
        <v>2</v>
      </c>
      <c r="E1130" t="s">
        <v>340</v>
      </c>
      <c r="F1130" s="138">
        <v>43996</v>
      </c>
      <c r="G1130" t="s">
        <v>670</v>
      </c>
      <c r="H1130" t="s">
        <v>695</v>
      </c>
      <c r="I1130" t="s">
        <v>387</v>
      </c>
      <c r="J1130" t="s">
        <v>671</v>
      </c>
      <c r="K1130">
        <v>1200</v>
      </c>
      <c r="M1130">
        <v>336</v>
      </c>
      <c r="P1130">
        <v>19</v>
      </c>
      <c r="Q1130">
        <f>SUM(Table2[[#This Row],[ BUYER G]:[BUYER S]])</f>
        <v>19</v>
      </c>
      <c r="R1130">
        <v>0</v>
      </c>
      <c r="S1130">
        <v>8.8214285714285712</v>
      </c>
      <c r="T1130">
        <f>SUM(Table2[[#This Row],[SALE G]:[SALE S]])</f>
        <v>8.8214285714285712</v>
      </c>
      <c r="U1130">
        <v>342</v>
      </c>
      <c r="V1130">
        <v>0.55000000000000004</v>
      </c>
    </row>
    <row r="1131" spans="1:22" x14ac:dyDescent="0.25">
      <c r="A1131">
        <v>1130</v>
      </c>
      <c r="B1131" t="s">
        <v>26</v>
      </c>
      <c r="C1131" t="s">
        <v>680</v>
      </c>
      <c r="D1131" t="s">
        <v>2</v>
      </c>
      <c r="E1131" t="s">
        <v>340</v>
      </c>
      <c r="F1131" s="138">
        <v>43996</v>
      </c>
      <c r="G1131" t="s">
        <v>670</v>
      </c>
      <c r="H1131" t="s">
        <v>696</v>
      </c>
      <c r="I1131" t="s">
        <v>389</v>
      </c>
      <c r="J1131" t="s">
        <v>671</v>
      </c>
      <c r="K1131">
        <v>1200</v>
      </c>
      <c r="M1131">
        <v>464</v>
      </c>
      <c r="O1131">
        <v>8</v>
      </c>
      <c r="P1131">
        <v>55</v>
      </c>
      <c r="Q1131">
        <f>SUM(Table2[[#This Row],[ BUYER G]:[BUYER S]])</f>
        <v>63</v>
      </c>
      <c r="R1131">
        <v>3.4285714285714284</v>
      </c>
      <c r="S1131">
        <v>25.839285714285715</v>
      </c>
      <c r="T1131">
        <f>SUM(Table2[[#This Row],[SALE G]:[SALE S]])</f>
        <v>29.267857142857142</v>
      </c>
      <c r="U1131">
        <v>508</v>
      </c>
      <c r="V1131">
        <v>0.55000000000000004</v>
      </c>
    </row>
    <row r="1132" spans="1:22" x14ac:dyDescent="0.25">
      <c r="A1132">
        <v>1131</v>
      </c>
      <c r="B1132" t="s">
        <v>26</v>
      </c>
      <c r="C1132" t="s">
        <v>680</v>
      </c>
      <c r="D1132" t="s">
        <v>2</v>
      </c>
      <c r="E1132" t="s">
        <v>340</v>
      </c>
      <c r="F1132" s="138">
        <v>43996</v>
      </c>
      <c r="G1132" t="s">
        <v>670</v>
      </c>
      <c r="H1132" t="s">
        <v>701</v>
      </c>
      <c r="I1132" t="s">
        <v>433</v>
      </c>
      <c r="J1132" t="s">
        <v>671</v>
      </c>
      <c r="K1132">
        <v>1200</v>
      </c>
      <c r="M1132">
        <v>360</v>
      </c>
      <c r="O1132">
        <v>10</v>
      </c>
      <c r="P1132">
        <v>48</v>
      </c>
      <c r="Q1132">
        <f>SUM(Table2[[#This Row],[ BUYER G]:[BUYER S]])</f>
        <v>58</v>
      </c>
      <c r="R1132">
        <v>3.2857142857142856</v>
      </c>
      <c r="S1132">
        <v>21.5</v>
      </c>
      <c r="T1132">
        <f>SUM(Table2[[#This Row],[SALE G]:[SALE S]])</f>
        <v>24.785714285714285</v>
      </c>
      <c r="U1132">
        <v>416</v>
      </c>
      <c r="V1132">
        <v>0.55000000000000004</v>
      </c>
    </row>
    <row r="1133" spans="1:22" x14ac:dyDescent="0.25">
      <c r="A1133">
        <v>1132</v>
      </c>
      <c r="B1133" t="s">
        <v>26</v>
      </c>
      <c r="C1133" t="s">
        <v>680</v>
      </c>
      <c r="D1133" t="s">
        <v>2</v>
      </c>
      <c r="E1133" t="s">
        <v>340</v>
      </c>
      <c r="F1133" s="138">
        <v>43996</v>
      </c>
      <c r="G1133" t="s">
        <v>670</v>
      </c>
      <c r="H1133" t="s">
        <v>702</v>
      </c>
      <c r="I1133" t="s">
        <v>432</v>
      </c>
      <c r="J1133" t="s">
        <v>671</v>
      </c>
      <c r="K1133">
        <v>1200</v>
      </c>
      <c r="M1133">
        <v>372</v>
      </c>
      <c r="O1133">
        <v>6</v>
      </c>
      <c r="P1133">
        <v>33</v>
      </c>
      <c r="Q1133">
        <f>SUM(Table2[[#This Row],[ BUYER G]:[BUYER S]])</f>
        <v>39</v>
      </c>
      <c r="R1133">
        <v>3.7857142857142856</v>
      </c>
      <c r="S1133">
        <v>22.571428571428573</v>
      </c>
      <c r="T1133">
        <f>SUM(Table2[[#This Row],[SALE G]:[SALE S]])</f>
        <v>26.357142857142858</v>
      </c>
      <c r="U1133">
        <v>437</v>
      </c>
      <c r="V1133">
        <v>0.55000000000000004</v>
      </c>
    </row>
    <row r="1134" spans="1:22" x14ac:dyDescent="0.25">
      <c r="A1134">
        <v>1133</v>
      </c>
      <c r="B1134" t="s">
        <v>26</v>
      </c>
      <c r="C1134" t="s">
        <v>680</v>
      </c>
      <c r="D1134" t="s">
        <v>2</v>
      </c>
      <c r="E1134" t="s">
        <v>340</v>
      </c>
      <c r="F1134" s="138">
        <v>43996</v>
      </c>
      <c r="G1134" t="s">
        <v>670</v>
      </c>
      <c r="H1134" t="s">
        <v>689</v>
      </c>
      <c r="I1134" t="s">
        <v>307</v>
      </c>
      <c r="J1134" t="s">
        <v>671</v>
      </c>
      <c r="K1134">
        <v>1200</v>
      </c>
      <c r="M1134">
        <v>360</v>
      </c>
      <c r="O1134">
        <v>34</v>
      </c>
      <c r="P1134">
        <v>77</v>
      </c>
      <c r="Q1134">
        <f>SUM(Table2[[#This Row],[ BUYER G]:[BUYER S]])</f>
        <v>111</v>
      </c>
      <c r="R1134">
        <v>26.535714285714285</v>
      </c>
      <c r="S1134">
        <v>67.357142857142861</v>
      </c>
      <c r="T1134">
        <f>SUM(Table2[[#This Row],[SALE G]:[SALE S]])</f>
        <v>93.892857142857139</v>
      </c>
      <c r="U1134">
        <v>361</v>
      </c>
      <c r="V1134">
        <v>0.6</v>
      </c>
    </row>
    <row r="1135" spans="1:22" x14ac:dyDescent="0.25">
      <c r="A1135">
        <v>1134</v>
      </c>
      <c r="B1135" t="s">
        <v>26</v>
      </c>
      <c r="C1135" t="s">
        <v>680</v>
      </c>
      <c r="D1135" t="s">
        <v>2</v>
      </c>
      <c r="E1135" t="s">
        <v>340</v>
      </c>
      <c r="F1135" s="138">
        <v>43996</v>
      </c>
      <c r="G1135" t="s">
        <v>684</v>
      </c>
      <c r="H1135" t="s">
        <v>689</v>
      </c>
      <c r="I1135" t="s">
        <v>400</v>
      </c>
      <c r="J1135" t="s">
        <v>669</v>
      </c>
      <c r="K1135">
        <v>1000</v>
      </c>
      <c r="M1135">
        <v>376</v>
      </c>
      <c r="O1135">
        <v>9</v>
      </c>
      <c r="P1135">
        <v>43</v>
      </c>
      <c r="Q1135">
        <f>SUM(Table2[[#This Row],[ BUYER G]:[BUYER S]])</f>
        <v>52</v>
      </c>
      <c r="R1135">
        <v>6.5714285714285712</v>
      </c>
      <c r="S1135">
        <v>44.571428571428569</v>
      </c>
      <c r="T1135">
        <f>SUM(Table2[[#This Row],[SALE G]:[SALE S]])</f>
        <v>51.142857142857139</v>
      </c>
      <c r="U1135">
        <v>435</v>
      </c>
      <c r="V1135">
        <v>0.6</v>
      </c>
    </row>
    <row r="1136" spans="1:22" x14ac:dyDescent="0.25">
      <c r="A1136">
        <v>1135</v>
      </c>
      <c r="B1136" t="s">
        <v>26</v>
      </c>
      <c r="C1136" t="s">
        <v>680</v>
      </c>
      <c r="D1136" t="s">
        <v>2</v>
      </c>
      <c r="E1136" t="s">
        <v>340</v>
      </c>
      <c r="F1136" s="138">
        <v>43996</v>
      </c>
      <c r="G1136" t="s">
        <v>682</v>
      </c>
      <c r="H1136" t="s">
        <v>689</v>
      </c>
      <c r="I1136" t="s">
        <v>438</v>
      </c>
      <c r="J1136" t="s">
        <v>671</v>
      </c>
      <c r="K1136">
        <v>1000</v>
      </c>
      <c r="M1136">
        <v>376</v>
      </c>
      <c r="O1136">
        <v>28</v>
      </c>
      <c r="P1136">
        <v>67</v>
      </c>
      <c r="Q1136">
        <f>SUM(Table2[[#This Row],[ BUYER G]:[BUYER S]])</f>
        <v>95</v>
      </c>
      <c r="R1136">
        <v>13.660714285714286</v>
      </c>
      <c r="S1136">
        <v>32.625</v>
      </c>
      <c r="T1136">
        <f>SUM(Table2[[#This Row],[SALE G]:[SALE S]])</f>
        <v>46.285714285714285</v>
      </c>
      <c r="U1136">
        <v>411</v>
      </c>
      <c r="V1136">
        <v>0.6</v>
      </c>
    </row>
    <row r="1137" spans="1:22" x14ac:dyDescent="0.25">
      <c r="A1137">
        <v>1136</v>
      </c>
      <c r="B1137" t="s">
        <v>26</v>
      </c>
      <c r="C1137" t="s">
        <v>680</v>
      </c>
      <c r="D1137" t="s">
        <v>2</v>
      </c>
      <c r="E1137" t="s">
        <v>340</v>
      </c>
      <c r="F1137" s="138">
        <v>43996</v>
      </c>
      <c r="G1137" t="s">
        <v>685</v>
      </c>
      <c r="H1137" t="s">
        <v>689</v>
      </c>
      <c r="I1137" t="s">
        <v>423</v>
      </c>
      <c r="J1137" t="s">
        <v>671</v>
      </c>
      <c r="K1137">
        <v>1000</v>
      </c>
      <c r="M1137">
        <v>344</v>
      </c>
      <c r="O1137">
        <v>22</v>
      </c>
      <c r="P1137">
        <v>39</v>
      </c>
      <c r="Q1137">
        <f>SUM(Table2[[#This Row],[ BUYER G]:[BUYER S]])</f>
        <v>61</v>
      </c>
      <c r="R1137">
        <v>10.178571428571429</v>
      </c>
      <c r="S1137">
        <v>38.785714285714285</v>
      </c>
      <c r="T1137">
        <f>SUM(Table2[[#This Row],[SALE G]:[SALE S]])</f>
        <v>48.964285714285715</v>
      </c>
      <c r="U1137">
        <v>348</v>
      </c>
      <c r="V1137">
        <v>0.6</v>
      </c>
    </row>
    <row r="1138" spans="1:22" x14ac:dyDescent="0.25">
      <c r="A1138">
        <v>1137</v>
      </c>
      <c r="B1138" t="s">
        <v>26</v>
      </c>
      <c r="C1138" t="s">
        <v>680</v>
      </c>
      <c r="D1138" t="s">
        <v>2</v>
      </c>
      <c r="E1138" t="s">
        <v>340</v>
      </c>
      <c r="F1138" s="138">
        <v>43996</v>
      </c>
      <c r="G1138" t="s">
        <v>685</v>
      </c>
      <c r="H1138" t="s">
        <v>689</v>
      </c>
      <c r="I1138" t="s">
        <v>425</v>
      </c>
      <c r="J1138" t="s">
        <v>671</v>
      </c>
      <c r="K1138">
        <v>1000</v>
      </c>
      <c r="M1138">
        <v>376</v>
      </c>
      <c r="O1138">
        <v>5</v>
      </c>
      <c r="P1138">
        <v>54</v>
      </c>
      <c r="Q1138">
        <f>SUM(Table2[[#This Row],[ BUYER G]:[BUYER S]])</f>
        <v>59</v>
      </c>
      <c r="R1138">
        <v>3.6785714285714284</v>
      </c>
      <c r="S1138">
        <v>45.5</v>
      </c>
      <c r="T1138">
        <f>SUM(Table2[[#This Row],[SALE G]:[SALE S]])</f>
        <v>49.178571428571431</v>
      </c>
      <c r="U1138">
        <v>370</v>
      </c>
      <c r="V1138">
        <v>0.6</v>
      </c>
    </row>
    <row r="1139" spans="1:22" x14ac:dyDescent="0.25">
      <c r="A1139">
        <v>1138</v>
      </c>
      <c r="B1139" t="s">
        <v>26</v>
      </c>
      <c r="C1139" t="s">
        <v>665</v>
      </c>
      <c r="D1139" t="s">
        <v>2</v>
      </c>
      <c r="E1139" t="s">
        <v>341</v>
      </c>
      <c r="F1139" s="138">
        <v>43998</v>
      </c>
      <c r="G1139" t="s">
        <v>670</v>
      </c>
      <c r="H1139" t="s">
        <v>673</v>
      </c>
      <c r="I1139" t="s">
        <v>370</v>
      </c>
      <c r="J1139" t="s">
        <v>671</v>
      </c>
      <c r="K1139">
        <v>1200</v>
      </c>
      <c r="M1139">
        <v>288</v>
      </c>
      <c r="O1139">
        <v>11</v>
      </c>
      <c r="P1139">
        <v>39</v>
      </c>
      <c r="Q1139">
        <f>SUM(Table2[[#This Row],[ BUYER G]:[BUYER S]])</f>
        <v>50</v>
      </c>
      <c r="R1139">
        <v>4</v>
      </c>
      <c r="S1139">
        <v>18</v>
      </c>
      <c r="T1139">
        <f>SUM(Table2[[#This Row],[SALE G]:[SALE S]])</f>
        <v>22</v>
      </c>
      <c r="U1139">
        <v>344</v>
      </c>
      <c r="V1139">
        <v>0.6</v>
      </c>
    </row>
    <row r="1140" spans="1:22" x14ac:dyDescent="0.25">
      <c r="A1140">
        <v>1139</v>
      </c>
      <c r="B1140" t="s">
        <v>26</v>
      </c>
      <c r="C1140" t="s">
        <v>665</v>
      </c>
      <c r="D1140" t="s">
        <v>2</v>
      </c>
      <c r="E1140" t="s">
        <v>341</v>
      </c>
      <c r="F1140" s="138">
        <v>43998</v>
      </c>
      <c r="G1140" t="s">
        <v>670</v>
      </c>
      <c r="H1140" t="s">
        <v>674</v>
      </c>
      <c r="I1140" t="s">
        <v>371</v>
      </c>
      <c r="J1140" t="s">
        <v>671</v>
      </c>
      <c r="K1140">
        <v>1200</v>
      </c>
      <c r="M1140">
        <v>288</v>
      </c>
      <c r="P1140">
        <v>15</v>
      </c>
      <c r="Q1140">
        <f>SUM(Table2[[#This Row],[ BUYER G]:[BUYER S]])</f>
        <v>15</v>
      </c>
      <c r="R1140">
        <v>0</v>
      </c>
      <c r="S1140">
        <v>4.75</v>
      </c>
      <c r="T1140">
        <f>SUM(Table2[[#This Row],[SALE G]:[SALE S]])</f>
        <v>4.75</v>
      </c>
      <c r="U1140">
        <v>352</v>
      </c>
      <c r="V1140">
        <v>0.6</v>
      </c>
    </row>
    <row r="1141" spans="1:22" x14ac:dyDescent="0.25">
      <c r="A1141">
        <v>1140</v>
      </c>
      <c r="B1141" t="s">
        <v>26</v>
      </c>
      <c r="C1141" t="s">
        <v>665</v>
      </c>
      <c r="D1141" t="s">
        <v>2</v>
      </c>
      <c r="E1141" t="s">
        <v>341</v>
      </c>
      <c r="F1141" s="138">
        <v>43999</v>
      </c>
      <c r="G1141" t="s">
        <v>670</v>
      </c>
      <c r="H1141" t="s">
        <v>673</v>
      </c>
      <c r="I1141" t="s">
        <v>370</v>
      </c>
      <c r="J1141" t="s">
        <v>671</v>
      </c>
      <c r="K1141">
        <v>1200</v>
      </c>
      <c r="M1141">
        <v>312</v>
      </c>
      <c r="O1141">
        <v>16</v>
      </c>
      <c r="P1141">
        <v>36</v>
      </c>
      <c r="Q1141">
        <f>SUM(Table2[[#This Row],[ BUYER G]:[BUYER S]])</f>
        <v>52</v>
      </c>
      <c r="R1141">
        <v>7.5</v>
      </c>
      <c r="S1141">
        <v>16.666666666666668</v>
      </c>
      <c r="T1141">
        <f>SUM(Table2[[#This Row],[SALE G]:[SALE S]])</f>
        <v>24.166666666666668</v>
      </c>
      <c r="U1141">
        <v>422</v>
      </c>
      <c r="V1141">
        <v>0.6</v>
      </c>
    </row>
    <row r="1142" spans="1:22" x14ac:dyDescent="0.25">
      <c r="A1142">
        <v>1141</v>
      </c>
      <c r="B1142" t="s">
        <v>26</v>
      </c>
      <c r="C1142" t="s">
        <v>665</v>
      </c>
      <c r="D1142" t="s">
        <v>2</v>
      </c>
      <c r="E1142" t="s">
        <v>341</v>
      </c>
      <c r="F1142" s="138">
        <v>43999</v>
      </c>
      <c r="G1142" t="s">
        <v>670</v>
      </c>
      <c r="H1142" t="s">
        <v>674</v>
      </c>
      <c r="I1142" t="s">
        <v>371</v>
      </c>
      <c r="J1142" t="s">
        <v>671</v>
      </c>
      <c r="K1142">
        <v>1200</v>
      </c>
      <c r="M1142">
        <v>288</v>
      </c>
      <c r="O1142">
        <v>2</v>
      </c>
      <c r="P1142">
        <v>15</v>
      </c>
      <c r="Q1142">
        <f>SUM(Table2[[#This Row],[ BUYER G]:[BUYER S]])</f>
        <v>17</v>
      </c>
      <c r="R1142">
        <v>0.5</v>
      </c>
      <c r="S1142">
        <v>3.75</v>
      </c>
      <c r="T1142">
        <f>SUM(Table2[[#This Row],[SALE G]:[SALE S]])</f>
        <v>4.25</v>
      </c>
      <c r="U1142">
        <v>344</v>
      </c>
      <c r="V1142">
        <v>0.6</v>
      </c>
    </row>
    <row r="1143" spans="1:22" x14ac:dyDescent="0.25">
      <c r="A1143">
        <v>1142</v>
      </c>
      <c r="B1143" t="s">
        <v>26</v>
      </c>
      <c r="C1143" t="s">
        <v>665</v>
      </c>
      <c r="D1143" t="s">
        <v>2</v>
      </c>
      <c r="E1143" t="s">
        <v>341</v>
      </c>
      <c r="F1143" s="138">
        <v>43999</v>
      </c>
      <c r="G1143" t="s">
        <v>670</v>
      </c>
      <c r="H1143" t="s">
        <v>714</v>
      </c>
      <c r="I1143" t="s">
        <v>523</v>
      </c>
      <c r="J1143" t="s">
        <v>671</v>
      </c>
      <c r="K1143">
        <v>1200</v>
      </c>
      <c r="M1143">
        <v>288</v>
      </c>
      <c r="P1143">
        <v>7</v>
      </c>
      <c r="Q1143">
        <f>SUM(Table2[[#This Row],[ BUYER G]:[BUYER S]])</f>
        <v>7</v>
      </c>
      <c r="R1143">
        <v>0</v>
      </c>
      <c r="S1143">
        <v>5</v>
      </c>
      <c r="T1143">
        <f>SUM(Table2[[#This Row],[SALE G]:[SALE S]])</f>
        <v>5</v>
      </c>
      <c r="U1143">
        <v>354</v>
      </c>
      <c r="V1143">
        <v>0.6</v>
      </c>
    </row>
    <row r="1144" spans="1:22" x14ac:dyDescent="0.25">
      <c r="A1144">
        <v>1143</v>
      </c>
      <c r="B1144" t="s">
        <v>26</v>
      </c>
      <c r="C1144" t="s">
        <v>665</v>
      </c>
      <c r="D1144" t="s">
        <v>2</v>
      </c>
      <c r="E1144" t="s">
        <v>341</v>
      </c>
      <c r="F1144" s="138">
        <v>43999</v>
      </c>
      <c r="G1144" t="s">
        <v>666</v>
      </c>
      <c r="H1144" t="s">
        <v>668</v>
      </c>
      <c r="I1144" t="s">
        <v>129</v>
      </c>
      <c r="J1144" t="s">
        <v>669</v>
      </c>
      <c r="K1144">
        <v>2700</v>
      </c>
      <c r="M1144">
        <v>576</v>
      </c>
      <c r="O1144">
        <v>15</v>
      </c>
      <c r="P1144">
        <v>99</v>
      </c>
      <c r="Q1144">
        <f>SUM(Table2[[#This Row],[ BUYER G]:[BUYER S]])</f>
        <v>114</v>
      </c>
      <c r="R1144">
        <v>14.833333333333334</v>
      </c>
      <c r="S1144">
        <v>134</v>
      </c>
      <c r="T1144">
        <f>SUM(Table2[[#This Row],[SALE G]:[SALE S]])</f>
        <v>148.83333333333334</v>
      </c>
      <c r="U1144">
        <v>753</v>
      </c>
      <c r="V1144">
        <v>0.8</v>
      </c>
    </row>
    <row r="1145" spans="1:22" x14ac:dyDescent="0.25">
      <c r="A1145">
        <v>1144</v>
      </c>
      <c r="B1145" t="s">
        <v>26</v>
      </c>
      <c r="C1145" t="s">
        <v>665</v>
      </c>
      <c r="D1145" t="s">
        <v>2</v>
      </c>
      <c r="E1145" t="s">
        <v>341</v>
      </c>
      <c r="F1145" s="138">
        <v>43999</v>
      </c>
      <c r="G1145" t="s">
        <v>666</v>
      </c>
      <c r="H1145" t="s">
        <v>668</v>
      </c>
      <c r="I1145" t="s">
        <v>130</v>
      </c>
      <c r="J1145" t="s">
        <v>669</v>
      </c>
      <c r="K1145">
        <v>2700</v>
      </c>
      <c r="M1145">
        <v>514</v>
      </c>
      <c r="O1145">
        <v>11</v>
      </c>
      <c r="P1145">
        <v>64</v>
      </c>
      <c r="Q1145">
        <f>SUM(Table2[[#This Row],[ BUYER G]:[BUYER S]])</f>
        <v>75</v>
      </c>
      <c r="R1145">
        <v>4.3333333333333339</v>
      </c>
      <c r="S1145">
        <v>29.5</v>
      </c>
      <c r="T1145">
        <f>SUM(Table2[[#This Row],[SALE G]:[SALE S]])</f>
        <v>33.833333333333336</v>
      </c>
      <c r="U1145">
        <v>577</v>
      </c>
      <c r="V1145">
        <v>0.8</v>
      </c>
    </row>
    <row r="1146" spans="1:22" x14ac:dyDescent="0.25">
      <c r="A1146">
        <v>1145</v>
      </c>
      <c r="B1146" t="s">
        <v>26</v>
      </c>
      <c r="C1146" t="s">
        <v>665</v>
      </c>
      <c r="D1146" t="s">
        <v>2</v>
      </c>
      <c r="E1146" t="s">
        <v>341</v>
      </c>
      <c r="F1146" s="138">
        <v>43999</v>
      </c>
      <c r="G1146" t="s">
        <v>666</v>
      </c>
      <c r="H1146" t="s">
        <v>672</v>
      </c>
      <c r="I1146" t="s">
        <v>189</v>
      </c>
      <c r="J1146" t="s">
        <v>669</v>
      </c>
      <c r="K1146">
        <v>2700</v>
      </c>
      <c r="M1146">
        <v>608</v>
      </c>
      <c r="O1146">
        <v>60</v>
      </c>
      <c r="P1146">
        <v>67</v>
      </c>
      <c r="Q1146">
        <f>SUM(Table2[[#This Row],[ BUYER G]:[BUYER S]])</f>
        <v>127</v>
      </c>
      <c r="R1146">
        <v>43.833333333333329</v>
      </c>
      <c r="S1146">
        <v>69.333333333333343</v>
      </c>
      <c r="T1146">
        <f>SUM(Table2[[#This Row],[SALE G]:[SALE S]])</f>
        <v>113.16666666666667</v>
      </c>
      <c r="U1146">
        <v>630</v>
      </c>
      <c r="V1146">
        <v>0.75</v>
      </c>
    </row>
    <row r="1147" spans="1:22" x14ac:dyDescent="0.25">
      <c r="A1147">
        <v>1146</v>
      </c>
      <c r="B1147" t="s">
        <v>26</v>
      </c>
      <c r="C1147" t="s">
        <v>680</v>
      </c>
      <c r="D1147" t="s">
        <v>2</v>
      </c>
      <c r="E1147" t="s">
        <v>341</v>
      </c>
      <c r="F1147" s="138">
        <v>43999</v>
      </c>
      <c r="G1147" t="s">
        <v>666</v>
      </c>
      <c r="H1147" t="s">
        <v>681</v>
      </c>
      <c r="I1147" t="s">
        <v>236</v>
      </c>
      <c r="J1147" t="s">
        <v>669</v>
      </c>
      <c r="K1147">
        <v>2700</v>
      </c>
      <c r="M1147">
        <v>500</v>
      </c>
      <c r="O1147">
        <v>53</v>
      </c>
      <c r="P1147">
        <v>156</v>
      </c>
      <c r="Q1147">
        <f>SUM(Table2[[#This Row],[ BUYER G]:[BUYER S]])</f>
        <v>209</v>
      </c>
      <c r="R1147">
        <v>121.14285714285714</v>
      </c>
      <c r="S1147">
        <v>168.875</v>
      </c>
      <c r="T1147">
        <f>SUM(Table2[[#This Row],[SALE G]:[SALE S]])</f>
        <v>290.01785714285711</v>
      </c>
      <c r="U1147">
        <v>536</v>
      </c>
      <c r="V1147">
        <v>0.7</v>
      </c>
    </row>
    <row r="1148" spans="1:22" x14ac:dyDescent="0.25">
      <c r="A1148">
        <v>1147</v>
      </c>
      <c r="B1148" t="s">
        <v>26</v>
      </c>
      <c r="C1148" t="s">
        <v>680</v>
      </c>
      <c r="D1148" t="s">
        <v>2</v>
      </c>
      <c r="E1148" t="s">
        <v>341</v>
      </c>
      <c r="F1148" s="138">
        <v>43999</v>
      </c>
      <c r="G1148" t="s">
        <v>666</v>
      </c>
      <c r="H1148" t="s">
        <v>681</v>
      </c>
      <c r="I1148" t="s">
        <v>428</v>
      </c>
      <c r="J1148" t="s">
        <v>669</v>
      </c>
      <c r="K1148">
        <v>2700</v>
      </c>
      <c r="M1148">
        <v>552</v>
      </c>
      <c r="O1148">
        <v>23</v>
      </c>
      <c r="P1148">
        <v>64</v>
      </c>
      <c r="Q1148">
        <f>SUM(Table2[[#This Row],[ BUYER G]:[BUYER S]])</f>
        <v>87</v>
      </c>
      <c r="R1148">
        <v>53.339285714285715</v>
      </c>
      <c r="S1148">
        <v>157.875</v>
      </c>
      <c r="T1148">
        <f>SUM(Table2[[#This Row],[SALE G]:[SALE S]])</f>
        <v>211.21428571428572</v>
      </c>
      <c r="U1148">
        <v>370</v>
      </c>
      <c r="V1148">
        <v>0.7</v>
      </c>
    </row>
    <row r="1149" spans="1:22" x14ac:dyDescent="0.25">
      <c r="A1149">
        <v>1148</v>
      </c>
      <c r="B1149" t="s">
        <v>26</v>
      </c>
      <c r="C1149" t="s">
        <v>665</v>
      </c>
      <c r="D1149" t="s">
        <v>2</v>
      </c>
      <c r="E1149" t="s">
        <v>341</v>
      </c>
      <c r="F1149" s="138">
        <v>44000</v>
      </c>
      <c r="G1149" t="s">
        <v>670</v>
      </c>
      <c r="H1149" t="s">
        <v>673</v>
      </c>
      <c r="I1149" t="s">
        <v>370</v>
      </c>
      <c r="J1149" t="s">
        <v>671</v>
      </c>
      <c r="K1149">
        <v>1200</v>
      </c>
      <c r="M1149">
        <v>323</v>
      </c>
      <c r="O1149">
        <v>15</v>
      </c>
      <c r="P1149">
        <v>40</v>
      </c>
      <c r="Q1149">
        <f>SUM(Table2[[#This Row],[ BUYER G]:[BUYER S]])</f>
        <v>55</v>
      </c>
      <c r="R1149">
        <v>5.833333333333333</v>
      </c>
      <c r="S1149">
        <v>30</v>
      </c>
      <c r="T1149">
        <f>SUM(Table2[[#This Row],[SALE G]:[SALE S]])</f>
        <v>35.833333333333336</v>
      </c>
      <c r="U1149">
        <v>322</v>
      </c>
      <c r="V1149">
        <v>0.8</v>
      </c>
    </row>
    <row r="1150" spans="1:22" x14ac:dyDescent="0.25">
      <c r="A1150">
        <v>1149</v>
      </c>
      <c r="B1150" t="s">
        <v>26</v>
      </c>
      <c r="C1150" t="s">
        <v>665</v>
      </c>
      <c r="D1150" t="s">
        <v>2</v>
      </c>
      <c r="E1150" t="s">
        <v>341</v>
      </c>
      <c r="F1150" s="138">
        <v>44000</v>
      </c>
      <c r="G1150" t="s">
        <v>670</v>
      </c>
      <c r="H1150" t="s">
        <v>674</v>
      </c>
      <c r="I1150" t="s">
        <v>371</v>
      </c>
      <c r="J1150" t="s">
        <v>671</v>
      </c>
      <c r="K1150">
        <v>1200</v>
      </c>
      <c r="M1150">
        <v>288</v>
      </c>
      <c r="O1150">
        <v>5</v>
      </c>
      <c r="P1150">
        <v>23</v>
      </c>
      <c r="Q1150">
        <f>SUM(Table2[[#This Row],[ BUYER G]:[BUYER S]])</f>
        <v>28</v>
      </c>
      <c r="R1150">
        <v>0.5</v>
      </c>
      <c r="S1150">
        <v>4.5</v>
      </c>
      <c r="T1150">
        <f>SUM(Table2[[#This Row],[SALE G]:[SALE S]])</f>
        <v>5</v>
      </c>
      <c r="U1150">
        <v>372</v>
      </c>
      <c r="V1150">
        <v>0.8</v>
      </c>
    </row>
    <row r="1151" spans="1:22" x14ac:dyDescent="0.25">
      <c r="A1151">
        <v>1150</v>
      </c>
      <c r="B1151" t="s">
        <v>26</v>
      </c>
      <c r="C1151" t="s">
        <v>665</v>
      </c>
      <c r="D1151" t="s">
        <v>2</v>
      </c>
      <c r="E1151" t="s">
        <v>341</v>
      </c>
      <c r="F1151" s="138">
        <v>44000</v>
      </c>
      <c r="G1151" t="s">
        <v>670</v>
      </c>
      <c r="H1151" t="s">
        <v>714</v>
      </c>
      <c r="I1151" t="s">
        <v>523</v>
      </c>
      <c r="J1151" t="s">
        <v>671</v>
      </c>
      <c r="K1151">
        <v>1200</v>
      </c>
      <c r="M1151">
        <v>312</v>
      </c>
      <c r="O1151">
        <v>2</v>
      </c>
      <c r="P1151">
        <v>11</v>
      </c>
      <c r="Q1151">
        <f>SUM(Table2[[#This Row],[ BUYER G]:[BUYER S]])</f>
        <v>13</v>
      </c>
      <c r="R1151">
        <v>0.83333333333333337</v>
      </c>
      <c r="S1151">
        <v>12.333333333333334</v>
      </c>
      <c r="T1151">
        <f>SUM(Table2[[#This Row],[SALE G]:[SALE S]])</f>
        <v>13.166666666666668</v>
      </c>
      <c r="U1151">
        <v>312</v>
      </c>
      <c r="V1151">
        <v>0.75</v>
      </c>
    </row>
    <row r="1152" spans="1:22" x14ac:dyDescent="0.25">
      <c r="A1152">
        <v>1151</v>
      </c>
      <c r="B1152" t="s">
        <v>26</v>
      </c>
      <c r="C1152" t="s">
        <v>665</v>
      </c>
      <c r="D1152" t="s">
        <v>2</v>
      </c>
      <c r="E1152" t="s">
        <v>341</v>
      </c>
      <c r="F1152" s="138">
        <v>44002</v>
      </c>
      <c r="G1152" t="s">
        <v>666</v>
      </c>
      <c r="H1152" t="s">
        <v>668</v>
      </c>
      <c r="I1152" t="s">
        <v>129</v>
      </c>
      <c r="J1152" t="s">
        <v>669</v>
      </c>
      <c r="K1152">
        <v>2700</v>
      </c>
      <c r="M1152">
        <v>736</v>
      </c>
      <c r="O1152">
        <v>64</v>
      </c>
      <c r="P1152">
        <v>126</v>
      </c>
      <c r="Q1152">
        <f>SUM(Table2[[#This Row],[ BUYER G]:[BUYER S]])</f>
        <v>190</v>
      </c>
      <c r="R1152">
        <v>52.166666666666664</v>
      </c>
      <c r="S1152">
        <v>111.33333333333334</v>
      </c>
      <c r="T1152">
        <f>SUM(Table2[[#This Row],[SALE G]:[SALE S]])</f>
        <v>163.5</v>
      </c>
      <c r="U1152">
        <v>1042</v>
      </c>
      <c r="V1152">
        <v>0.8</v>
      </c>
    </row>
    <row r="1153" spans="1:22" x14ac:dyDescent="0.25">
      <c r="A1153">
        <v>1152</v>
      </c>
      <c r="B1153" t="s">
        <v>26</v>
      </c>
      <c r="C1153" t="s">
        <v>665</v>
      </c>
      <c r="D1153" t="s">
        <v>2</v>
      </c>
      <c r="E1153" t="s">
        <v>341</v>
      </c>
      <c r="F1153" s="138">
        <v>44002</v>
      </c>
      <c r="G1153" t="s">
        <v>666</v>
      </c>
      <c r="H1153" t="s">
        <v>668</v>
      </c>
      <c r="I1153" t="s">
        <v>130</v>
      </c>
      <c r="J1153" t="s">
        <v>669</v>
      </c>
      <c r="K1153">
        <v>2700</v>
      </c>
      <c r="M1153">
        <v>512</v>
      </c>
      <c r="O1153">
        <v>57</v>
      </c>
      <c r="P1153">
        <v>152</v>
      </c>
      <c r="Q1153">
        <f>SUM(Table2[[#This Row],[ BUYER G]:[BUYER S]])</f>
        <v>209</v>
      </c>
      <c r="R1153">
        <v>40</v>
      </c>
      <c r="S1153">
        <v>111.75</v>
      </c>
      <c r="T1153">
        <f>SUM(Table2[[#This Row],[SALE G]:[SALE S]])</f>
        <v>151.75</v>
      </c>
      <c r="U1153">
        <v>748</v>
      </c>
      <c r="V1153">
        <v>0.8</v>
      </c>
    </row>
    <row r="1154" spans="1:22" x14ac:dyDescent="0.25">
      <c r="A1154">
        <v>1153</v>
      </c>
      <c r="B1154" t="s">
        <v>26</v>
      </c>
      <c r="C1154" t="s">
        <v>665</v>
      </c>
      <c r="D1154" t="s">
        <v>2</v>
      </c>
      <c r="E1154" t="s">
        <v>341</v>
      </c>
      <c r="F1154" s="138">
        <v>44002</v>
      </c>
      <c r="G1154" t="s">
        <v>666</v>
      </c>
      <c r="H1154" t="s">
        <v>672</v>
      </c>
      <c r="I1154" t="s">
        <v>189</v>
      </c>
      <c r="J1154" t="s">
        <v>669</v>
      </c>
      <c r="K1154">
        <v>2700</v>
      </c>
      <c r="M1154">
        <v>800</v>
      </c>
      <c r="O1154">
        <v>64</v>
      </c>
      <c r="P1154">
        <v>165</v>
      </c>
      <c r="Q1154">
        <f>SUM(Table2[[#This Row],[ BUYER G]:[BUYER S]])</f>
        <v>229</v>
      </c>
      <c r="R1154">
        <v>33.666666666666671</v>
      </c>
      <c r="S1154">
        <v>86.916666666666671</v>
      </c>
      <c r="T1154">
        <f>SUM(Table2[[#This Row],[SALE G]:[SALE S]])</f>
        <v>120.58333333333334</v>
      </c>
      <c r="U1154">
        <v>838</v>
      </c>
      <c r="V1154">
        <v>0.75</v>
      </c>
    </row>
    <row r="1155" spans="1:22" x14ac:dyDescent="0.25">
      <c r="A1155">
        <v>1154</v>
      </c>
      <c r="B1155" t="s">
        <v>26</v>
      </c>
      <c r="C1155" t="s">
        <v>665</v>
      </c>
      <c r="D1155" t="s">
        <v>2</v>
      </c>
      <c r="E1155" t="s">
        <v>341</v>
      </c>
      <c r="F1155" s="138">
        <v>44002</v>
      </c>
      <c r="G1155" t="s">
        <v>703</v>
      </c>
      <c r="H1155" t="s">
        <v>668</v>
      </c>
      <c r="I1155" t="s">
        <v>451</v>
      </c>
      <c r="J1155" t="s">
        <v>669</v>
      </c>
      <c r="K1155">
        <v>1800</v>
      </c>
      <c r="M1155">
        <v>576</v>
      </c>
      <c r="O1155">
        <v>18</v>
      </c>
      <c r="P1155">
        <v>55</v>
      </c>
      <c r="Q1155">
        <f>SUM(Table2[[#This Row],[ BUYER G]:[BUYER S]])</f>
        <v>73</v>
      </c>
      <c r="R1155">
        <v>8</v>
      </c>
      <c r="S1155">
        <v>38.5</v>
      </c>
      <c r="T1155">
        <f>SUM(Table2[[#This Row],[SALE G]:[SALE S]])</f>
        <v>46.5</v>
      </c>
      <c r="U1155">
        <v>180</v>
      </c>
      <c r="V1155">
        <v>0.75</v>
      </c>
    </row>
    <row r="1156" spans="1:22" x14ac:dyDescent="0.25">
      <c r="A1156">
        <v>1155</v>
      </c>
      <c r="B1156" t="s">
        <v>26</v>
      </c>
      <c r="C1156" t="s">
        <v>665</v>
      </c>
      <c r="D1156" t="s">
        <v>2</v>
      </c>
      <c r="E1156" t="s">
        <v>341</v>
      </c>
      <c r="F1156" s="138">
        <v>44002</v>
      </c>
      <c r="G1156" t="s">
        <v>670</v>
      </c>
      <c r="H1156" t="s">
        <v>668</v>
      </c>
      <c r="I1156" t="s">
        <v>137</v>
      </c>
      <c r="J1156" t="s">
        <v>671</v>
      </c>
      <c r="K1156">
        <v>1200</v>
      </c>
      <c r="M1156">
        <v>464</v>
      </c>
      <c r="O1156">
        <v>34</v>
      </c>
      <c r="P1156">
        <v>47</v>
      </c>
      <c r="Q1156">
        <f>SUM(Table2[[#This Row],[ BUYER G]:[BUYER S]])</f>
        <v>81</v>
      </c>
      <c r="R1156">
        <v>22.583333333333336</v>
      </c>
      <c r="S1156">
        <v>31.333333333333336</v>
      </c>
      <c r="T1156">
        <f>SUM(Table2[[#This Row],[SALE G]:[SALE S]])</f>
        <v>53.916666666666671</v>
      </c>
      <c r="U1156">
        <v>866</v>
      </c>
      <c r="V1156">
        <v>0.65</v>
      </c>
    </row>
    <row r="1157" spans="1:22" x14ac:dyDescent="0.25">
      <c r="A1157">
        <v>1156</v>
      </c>
      <c r="B1157" t="s">
        <v>26</v>
      </c>
      <c r="C1157" t="s">
        <v>665</v>
      </c>
      <c r="D1157" t="s">
        <v>2</v>
      </c>
      <c r="E1157" t="s">
        <v>341</v>
      </c>
      <c r="F1157" s="138">
        <v>44002</v>
      </c>
      <c r="G1157" t="s">
        <v>670</v>
      </c>
      <c r="H1157" t="s">
        <v>668</v>
      </c>
      <c r="I1157" t="s">
        <v>138</v>
      </c>
      <c r="J1157" t="s">
        <v>671</v>
      </c>
      <c r="K1157">
        <v>1200</v>
      </c>
      <c r="M1157">
        <v>528</v>
      </c>
      <c r="O1157">
        <v>31</v>
      </c>
      <c r="P1157">
        <v>74</v>
      </c>
      <c r="Q1157">
        <f>SUM(Table2[[#This Row],[ BUYER G]:[BUYER S]])</f>
        <v>105</v>
      </c>
      <c r="R1157">
        <v>21.25</v>
      </c>
      <c r="S1157">
        <v>47</v>
      </c>
      <c r="T1157">
        <f>SUM(Table2[[#This Row],[SALE G]:[SALE S]])</f>
        <v>68.25</v>
      </c>
      <c r="U1157">
        <v>624</v>
      </c>
      <c r="V1157">
        <v>0.7</v>
      </c>
    </row>
    <row r="1158" spans="1:22" x14ac:dyDescent="0.25">
      <c r="A1158">
        <v>1157</v>
      </c>
      <c r="B1158" t="s">
        <v>26</v>
      </c>
      <c r="C1158" t="s">
        <v>665</v>
      </c>
      <c r="D1158" t="s">
        <v>2</v>
      </c>
      <c r="E1158" t="s">
        <v>341</v>
      </c>
      <c r="F1158" s="138">
        <v>44002</v>
      </c>
      <c r="G1158" t="s">
        <v>670</v>
      </c>
      <c r="H1158" t="s">
        <v>668</v>
      </c>
      <c r="I1158" t="s">
        <v>139</v>
      </c>
      <c r="J1158" t="s">
        <v>671</v>
      </c>
      <c r="K1158">
        <v>1200</v>
      </c>
      <c r="M1158">
        <v>322</v>
      </c>
      <c r="O1158">
        <v>22</v>
      </c>
      <c r="P1158">
        <v>37</v>
      </c>
      <c r="Q1158">
        <f>SUM(Table2[[#This Row],[ BUYER G]:[BUYER S]])</f>
        <v>59</v>
      </c>
      <c r="R1158">
        <v>18.333333333333332</v>
      </c>
      <c r="S1158">
        <v>26.916666666666668</v>
      </c>
      <c r="T1158">
        <f>SUM(Table2[[#This Row],[SALE G]:[SALE S]])</f>
        <v>45.25</v>
      </c>
      <c r="U1158">
        <v>331</v>
      </c>
      <c r="V1158">
        <v>0.75</v>
      </c>
    </row>
    <row r="1159" spans="1:22" x14ac:dyDescent="0.25">
      <c r="A1159">
        <v>1158</v>
      </c>
      <c r="B1159" t="s">
        <v>26</v>
      </c>
      <c r="C1159" t="s">
        <v>665</v>
      </c>
      <c r="D1159" t="s">
        <v>2</v>
      </c>
      <c r="E1159" t="s">
        <v>341</v>
      </c>
      <c r="F1159" s="138">
        <v>44002</v>
      </c>
      <c r="G1159" t="s">
        <v>670</v>
      </c>
      <c r="H1159" t="s">
        <v>668</v>
      </c>
      <c r="I1159" t="s">
        <v>140</v>
      </c>
      <c r="J1159" t="s">
        <v>671</v>
      </c>
      <c r="K1159">
        <v>1200</v>
      </c>
      <c r="M1159">
        <v>608</v>
      </c>
      <c r="O1159">
        <v>15</v>
      </c>
      <c r="P1159">
        <v>50</v>
      </c>
      <c r="Q1159">
        <f>SUM(Table2[[#This Row],[ BUYER G]:[BUYER S]])</f>
        <v>65</v>
      </c>
      <c r="R1159">
        <v>8.6666666666666679</v>
      </c>
      <c r="S1159">
        <v>26.5</v>
      </c>
      <c r="T1159">
        <f>SUM(Table2[[#This Row],[SALE G]:[SALE S]])</f>
        <v>35.166666666666671</v>
      </c>
      <c r="U1159">
        <v>991</v>
      </c>
      <c r="V1159">
        <v>0.7</v>
      </c>
    </row>
    <row r="1160" spans="1:22" x14ac:dyDescent="0.25">
      <c r="A1160">
        <v>1159</v>
      </c>
      <c r="B1160" t="s">
        <v>26</v>
      </c>
      <c r="C1160" t="s">
        <v>665</v>
      </c>
      <c r="D1160" t="s">
        <v>2</v>
      </c>
      <c r="E1160" t="s">
        <v>341</v>
      </c>
      <c r="F1160" s="138">
        <v>44002</v>
      </c>
      <c r="G1160" t="s">
        <v>670</v>
      </c>
      <c r="H1160" t="s">
        <v>668</v>
      </c>
      <c r="I1160" t="s">
        <v>141</v>
      </c>
      <c r="J1160" t="s">
        <v>671</v>
      </c>
      <c r="K1160">
        <v>1200</v>
      </c>
      <c r="M1160">
        <v>352</v>
      </c>
      <c r="O1160">
        <v>26</v>
      </c>
      <c r="P1160">
        <v>40</v>
      </c>
      <c r="Q1160">
        <f>SUM(Table2[[#This Row],[ BUYER G]:[BUYER S]])</f>
        <v>66</v>
      </c>
      <c r="R1160">
        <v>16.916666666666664</v>
      </c>
      <c r="S1160">
        <v>26.833333333333336</v>
      </c>
      <c r="T1160">
        <f>SUM(Table2[[#This Row],[SALE G]:[SALE S]])</f>
        <v>43.75</v>
      </c>
      <c r="U1160">
        <v>532</v>
      </c>
      <c r="V1160">
        <v>0.7</v>
      </c>
    </row>
    <row r="1161" spans="1:22" x14ac:dyDescent="0.25">
      <c r="A1161">
        <v>1160</v>
      </c>
      <c r="B1161" t="s">
        <v>26</v>
      </c>
      <c r="C1161" t="s">
        <v>665</v>
      </c>
      <c r="D1161" t="s">
        <v>2</v>
      </c>
      <c r="E1161" t="s">
        <v>341</v>
      </c>
      <c r="F1161" s="138">
        <v>44002</v>
      </c>
      <c r="G1161" t="s">
        <v>670</v>
      </c>
      <c r="H1161" t="s">
        <v>668</v>
      </c>
      <c r="I1161" t="s">
        <v>142</v>
      </c>
      <c r="J1161" t="s">
        <v>671</v>
      </c>
      <c r="K1161">
        <v>1200</v>
      </c>
      <c r="M1161">
        <v>464</v>
      </c>
      <c r="O1161">
        <v>35</v>
      </c>
      <c r="P1161">
        <v>61</v>
      </c>
      <c r="Q1161">
        <f>SUM(Table2[[#This Row],[ BUYER G]:[BUYER S]])</f>
        <v>96</v>
      </c>
      <c r="R1161">
        <v>31.5</v>
      </c>
      <c r="S1161">
        <v>42.916666666666671</v>
      </c>
      <c r="T1161">
        <f>SUM(Table2[[#This Row],[SALE G]:[SALE S]])</f>
        <v>74.416666666666671</v>
      </c>
      <c r="U1161">
        <v>638</v>
      </c>
      <c r="V1161">
        <v>0.7</v>
      </c>
    </row>
    <row r="1162" spans="1:22" x14ac:dyDescent="0.25">
      <c r="A1162">
        <v>1161</v>
      </c>
      <c r="B1162" t="s">
        <v>26</v>
      </c>
      <c r="C1162" t="s">
        <v>665</v>
      </c>
      <c r="D1162" t="s">
        <v>2</v>
      </c>
      <c r="E1162" t="s">
        <v>341</v>
      </c>
      <c r="F1162" s="138">
        <v>44002</v>
      </c>
      <c r="G1162" t="s">
        <v>670</v>
      </c>
      <c r="H1162" t="s">
        <v>668</v>
      </c>
      <c r="I1162" t="s">
        <v>143</v>
      </c>
      <c r="J1162" t="s">
        <v>671</v>
      </c>
      <c r="K1162">
        <v>1200</v>
      </c>
      <c r="M1162">
        <v>304</v>
      </c>
      <c r="O1162">
        <v>49</v>
      </c>
      <c r="P1162">
        <v>25</v>
      </c>
      <c r="Q1162">
        <f>SUM(Table2[[#This Row],[ BUYER G]:[BUYER S]])</f>
        <v>74</v>
      </c>
      <c r="R1162">
        <v>28.833333333333332</v>
      </c>
      <c r="S1162">
        <v>17.833333333333336</v>
      </c>
      <c r="T1162">
        <f>SUM(Table2[[#This Row],[SALE G]:[SALE S]])</f>
        <v>46.666666666666671</v>
      </c>
      <c r="U1162">
        <v>359</v>
      </c>
      <c r="V1162">
        <v>0.75</v>
      </c>
    </row>
    <row r="1163" spans="1:22" x14ac:dyDescent="0.25">
      <c r="A1163">
        <v>1162</v>
      </c>
      <c r="B1163" t="s">
        <v>26</v>
      </c>
      <c r="C1163" t="s">
        <v>665</v>
      </c>
      <c r="D1163" t="s">
        <v>2</v>
      </c>
      <c r="E1163" t="s">
        <v>341</v>
      </c>
      <c r="F1163" s="138">
        <v>44002</v>
      </c>
      <c r="G1163" t="s">
        <v>670</v>
      </c>
      <c r="H1163" t="s">
        <v>668</v>
      </c>
      <c r="I1163" t="s">
        <v>144</v>
      </c>
      <c r="J1163" t="s">
        <v>671</v>
      </c>
      <c r="K1163">
        <v>1200</v>
      </c>
      <c r="M1163">
        <v>288</v>
      </c>
      <c r="O1163">
        <v>27</v>
      </c>
      <c r="P1163">
        <v>63</v>
      </c>
      <c r="Q1163">
        <f>SUM(Table2[[#This Row],[ BUYER G]:[BUYER S]])</f>
        <v>90</v>
      </c>
      <c r="R1163">
        <v>15.25</v>
      </c>
      <c r="S1163">
        <v>32</v>
      </c>
      <c r="T1163">
        <f>SUM(Table2[[#This Row],[SALE G]:[SALE S]])</f>
        <v>47.25</v>
      </c>
      <c r="U1163">
        <v>236</v>
      </c>
      <c r="V1163">
        <v>0.7</v>
      </c>
    </row>
    <row r="1164" spans="1:22" x14ac:dyDescent="0.25">
      <c r="A1164">
        <v>1163</v>
      </c>
      <c r="B1164" t="s">
        <v>26</v>
      </c>
      <c r="C1164" t="s">
        <v>665</v>
      </c>
      <c r="D1164" t="s">
        <v>2</v>
      </c>
      <c r="E1164" t="s">
        <v>341</v>
      </c>
      <c r="F1164" s="138">
        <v>44002</v>
      </c>
      <c r="G1164" t="s">
        <v>670</v>
      </c>
      <c r="H1164" t="s">
        <v>668</v>
      </c>
      <c r="I1164" t="s">
        <v>145</v>
      </c>
      <c r="J1164" t="s">
        <v>671</v>
      </c>
      <c r="K1164">
        <v>1200</v>
      </c>
      <c r="M1164">
        <v>324</v>
      </c>
      <c r="O1164">
        <v>5</v>
      </c>
      <c r="P1164">
        <v>5</v>
      </c>
      <c r="Q1164">
        <f>SUM(Table2[[#This Row],[ BUYER G]:[BUYER S]])</f>
        <v>10</v>
      </c>
      <c r="R1164">
        <v>4.0833333333333339</v>
      </c>
      <c r="S1164">
        <v>7</v>
      </c>
      <c r="T1164">
        <f>SUM(Table2[[#This Row],[SALE G]:[SALE S]])</f>
        <v>11.083333333333334</v>
      </c>
      <c r="U1164">
        <v>242</v>
      </c>
      <c r="V1164">
        <v>0.75</v>
      </c>
    </row>
    <row r="1165" spans="1:22" x14ac:dyDescent="0.25">
      <c r="A1165">
        <v>1164</v>
      </c>
      <c r="B1165" t="s">
        <v>26</v>
      </c>
      <c r="C1165" t="s">
        <v>665</v>
      </c>
      <c r="D1165" t="s">
        <v>2</v>
      </c>
      <c r="E1165" t="s">
        <v>341</v>
      </c>
      <c r="F1165" s="138">
        <v>44002</v>
      </c>
      <c r="G1165" t="s">
        <v>682</v>
      </c>
      <c r="H1165" t="s">
        <v>668</v>
      </c>
      <c r="I1165" t="s">
        <v>151</v>
      </c>
      <c r="J1165" t="s">
        <v>671</v>
      </c>
      <c r="K1165">
        <v>1000</v>
      </c>
      <c r="M1165">
        <v>212</v>
      </c>
      <c r="O1165">
        <v>16</v>
      </c>
      <c r="P1165">
        <v>27</v>
      </c>
      <c r="Q1165">
        <f>SUM(Table2[[#This Row],[ BUYER G]:[BUYER S]])</f>
        <v>43</v>
      </c>
      <c r="R1165">
        <v>4.25</v>
      </c>
      <c r="S1165">
        <v>14.25</v>
      </c>
      <c r="T1165">
        <f>SUM(Table2[[#This Row],[SALE G]:[SALE S]])</f>
        <v>18.5</v>
      </c>
      <c r="U1165">
        <v>246</v>
      </c>
      <c r="V1165">
        <v>0.6</v>
      </c>
    </row>
    <row r="1166" spans="1:22" x14ac:dyDescent="0.25">
      <c r="A1166">
        <v>1165</v>
      </c>
      <c r="B1166" t="s">
        <v>26</v>
      </c>
      <c r="C1166" t="s">
        <v>665</v>
      </c>
      <c r="D1166" t="s">
        <v>2</v>
      </c>
      <c r="E1166" t="s">
        <v>341</v>
      </c>
      <c r="F1166" s="138">
        <v>44002</v>
      </c>
      <c r="G1166" t="s">
        <v>682</v>
      </c>
      <c r="H1166" t="s">
        <v>668</v>
      </c>
      <c r="I1166" t="s">
        <v>147</v>
      </c>
      <c r="J1166" t="s">
        <v>671</v>
      </c>
      <c r="K1166">
        <v>1000</v>
      </c>
      <c r="M1166">
        <v>224</v>
      </c>
      <c r="P1166">
        <v>39</v>
      </c>
      <c r="Q1166">
        <f>SUM(Table2[[#This Row],[ BUYER G]:[BUYER S]])</f>
        <v>39</v>
      </c>
      <c r="R1166">
        <v>0</v>
      </c>
      <c r="S1166">
        <v>21.833333333333336</v>
      </c>
      <c r="T1166">
        <f>SUM(Table2[[#This Row],[SALE G]:[SALE S]])</f>
        <v>21.833333333333336</v>
      </c>
      <c r="U1166">
        <v>312</v>
      </c>
      <c r="V1166">
        <v>0.65</v>
      </c>
    </row>
    <row r="1167" spans="1:22" x14ac:dyDescent="0.25">
      <c r="A1167">
        <v>1166</v>
      </c>
      <c r="B1167" t="s">
        <v>26</v>
      </c>
      <c r="C1167" t="s">
        <v>665</v>
      </c>
      <c r="D1167" t="s">
        <v>2</v>
      </c>
      <c r="E1167" t="s">
        <v>341</v>
      </c>
      <c r="F1167" s="138">
        <v>44002</v>
      </c>
      <c r="G1167" t="s">
        <v>682</v>
      </c>
      <c r="H1167" t="s">
        <v>668</v>
      </c>
      <c r="I1167" t="s">
        <v>149</v>
      </c>
      <c r="J1167" t="s">
        <v>671</v>
      </c>
      <c r="K1167">
        <v>1000</v>
      </c>
      <c r="M1167">
        <v>304</v>
      </c>
      <c r="P1167">
        <v>41</v>
      </c>
      <c r="Q1167">
        <f>SUM(Table2[[#This Row],[ BUYER G]:[BUYER S]])</f>
        <v>41</v>
      </c>
      <c r="R1167">
        <v>0</v>
      </c>
      <c r="S1167">
        <v>25.833333333333332</v>
      </c>
      <c r="T1167">
        <f>SUM(Table2[[#This Row],[SALE G]:[SALE S]])</f>
        <v>25.833333333333332</v>
      </c>
      <c r="U1167">
        <v>250</v>
      </c>
      <c r="V1167">
        <v>0.65</v>
      </c>
    </row>
    <row r="1168" spans="1:22" x14ac:dyDescent="0.25">
      <c r="A1168">
        <v>1167</v>
      </c>
      <c r="B1168" t="s">
        <v>26</v>
      </c>
      <c r="C1168" t="s">
        <v>665</v>
      </c>
      <c r="D1168" t="s">
        <v>2</v>
      </c>
      <c r="E1168" t="s">
        <v>341</v>
      </c>
      <c r="F1168" s="138">
        <v>44002</v>
      </c>
      <c r="G1168" t="s">
        <v>682</v>
      </c>
      <c r="H1168" t="s">
        <v>668</v>
      </c>
      <c r="I1168" t="s">
        <v>152</v>
      </c>
      <c r="J1168" t="s">
        <v>671</v>
      </c>
      <c r="K1168">
        <v>1000</v>
      </c>
      <c r="M1168">
        <v>288</v>
      </c>
      <c r="O1168">
        <v>18</v>
      </c>
      <c r="P1168">
        <v>39</v>
      </c>
      <c r="Q1168">
        <f>SUM(Table2[[#This Row],[ BUYER G]:[BUYER S]])</f>
        <v>57</v>
      </c>
      <c r="R1168">
        <v>14.5</v>
      </c>
      <c r="S1168">
        <v>35.5</v>
      </c>
      <c r="T1168">
        <f>SUM(Table2[[#This Row],[SALE G]:[SALE S]])</f>
        <v>50</v>
      </c>
      <c r="U1168">
        <v>324</v>
      </c>
      <c r="V1168">
        <v>0.7</v>
      </c>
    </row>
    <row r="1169" spans="1:22" x14ac:dyDescent="0.25">
      <c r="A1169">
        <v>1168</v>
      </c>
      <c r="B1169" t="s">
        <v>26</v>
      </c>
      <c r="C1169" t="s">
        <v>665</v>
      </c>
      <c r="D1169" t="s">
        <v>2</v>
      </c>
      <c r="E1169" t="s">
        <v>341</v>
      </c>
      <c r="F1169" s="138">
        <v>44002</v>
      </c>
      <c r="G1169" t="s">
        <v>682</v>
      </c>
      <c r="H1169" t="s">
        <v>668</v>
      </c>
      <c r="I1169" t="s">
        <v>153</v>
      </c>
      <c r="J1169" t="s">
        <v>671</v>
      </c>
      <c r="K1169">
        <v>1000</v>
      </c>
      <c r="M1169">
        <v>212</v>
      </c>
      <c r="O1169">
        <v>7</v>
      </c>
      <c r="P1169">
        <v>12</v>
      </c>
      <c r="Q1169">
        <f>SUM(Table2[[#This Row],[ BUYER G]:[BUYER S]])</f>
        <v>19</v>
      </c>
      <c r="R1169">
        <v>3.5</v>
      </c>
      <c r="S1169">
        <v>12</v>
      </c>
      <c r="T1169">
        <f>SUM(Table2[[#This Row],[SALE G]:[SALE S]])</f>
        <v>15.5</v>
      </c>
      <c r="U1169">
        <v>213</v>
      </c>
      <c r="V1169">
        <v>0.65</v>
      </c>
    </row>
    <row r="1170" spans="1:22" x14ac:dyDescent="0.25">
      <c r="A1170">
        <v>1169</v>
      </c>
      <c r="B1170" t="s">
        <v>26</v>
      </c>
      <c r="C1170" t="s">
        <v>665</v>
      </c>
      <c r="D1170" t="s">
        <v>2</v>
      </c>
      <c r="E1170" t="s">
        <v>341</v>
      </c>
      <c r="F1170" s="138">
        <v>44002</v>
      </c>
      <c r="G1170" t="s">
        <v>682</v>
      </c>
      <c r="H1170" t="s">
        <v>668</v>
      </c>
      <c r="I1170" t="s">
        <v>154</v>
      </c>
      <c r="J1170" t="s">
        <v>671</v>
      </c>
      <c r="K1170">
        <v>1000</v>
      </c>
      <c r="M1170">
        <v>272</v>
      </c>
      <c r="O1170">
        <v>17</v>
      </c>
      <c r="P1170">
        <v>26</v>
      </c>
      <c r="Q1170">
        <f>SUM(Table2[[#This Row],[ BUYER G]:[BUYER S]])</f>
        <v>43</v>
      </c>
      <c r="R1170">
        <v>9</v>
      </c>
      <c r="S1170">
        <v>14</v>
      </c>
      <c r="T1170">
        <f>SUM(Table2[[#This Row],[SALE G]:[SALE S]])</f>
        <v>23</v>
      </c>
      <c r="U1170">
        <v>221</v>
      </c>
      <c r="V1170">
        <v>0.65</v>
      </c>
    </row>
    <row r="1171" spans="1:22" x14ac:dyDescent="0.25">
      <c r="A1171">
        <v>1170</v>
      </c>
      <c r="B1171" t="s">
        <v>26</v>
      </c>
      <c r="C1171" t="s">
        <v>665</v>
      </c>
      <c r="D1171" t="s">
        <v>2</v>
      </c>
      <c r="E1171" t="s">
        <v>341</v>
      </c>
      <c r="F1171" s="138">
        <v>44002</v>
      </c>
      <c r="G1171" t="s">
        <v>682</v>
      </c>
      <c r="H1171" t="s">
        <v>668</v>
      </c>
      <c r="I1171" t="s">
        <v>150</v>
      </c>
      <c r="J1171" t="s">
        <v>671</v>
      </c>
      <c r="K1171">
        <v>1000</v>
      </c>
      <c r="M1171">
        <v>208</v>
      </c>
      <c r="O1171">
        <v>7</v>
      </c>
      <c r="P1171">
        <v>24</v>
      </c>
      <c r="Q1171">
        <f>SUM(Table2[[#This Row],[ BUYER G]:[BUYER S]])</f>
        <v>31</v>
      </c>
      <c r="R1171">
        <v>2.8333333333333335</v>
      </c>
      <c r="S1171">
        <v>15.166666666666666</v>
      </c>
      <c r="T1171">
        <f>SUM(Table2[[#This Row],[SALE G]:[SALE S]])</f>
        <v>18</v>
      </c>
      <c r="U1171">
        <v>180</v>
      </c>
      <c r="V1171">
        <v>0.65</v>
      </c>
    </row>
    <row r="1172" spans="1:22" x14ac:dyDescent="0.25">
      <c r="A1172">
        <v>1171</v>
      </c>
      <c r="B1172" t="s">
        <v>26</v>
      </c>
      <c r="C1172" t="s">
        <v>665</v>
      </c>
      <c r="D1172" t="s">
        <v>2</v>
      </c>
      <c r="E1172" t="s">
        <v>341</v>
      </c>
      <c r="F1172" s="138">
        <v>44002</v>
      </c>
      <c r="G1172" t="s">
        <v>682</v>
      </c>
      <c r="H1172" t="s">
        <v>668</v>
      </c>
      <c r="I1172" t="s">
        <v>434</v>
      </c>
      <c r="J1172" t="s">
        <v>671</v>
      </c>
      <c r="K1172">
        <v>1000</v>
      </c>
      <c r="M1172">
        <v>288</v>
      </c>
      <c r="O1172">
        <v>3</v>
      </c>
      <c r="P1172">
        <v>14</v>
      </c>
      <c r="Q1172">
        <f>SUM(Table2[[#This Row],[ BUYER G]:[BUYER S]])</f>
        <v>17</v>
      </c>
      <c r="R1172">
        <v>2.3333333333333335</v>
      </c>
      <c r="S1172">
        <v>10.833333333333332</v>
      </c>
      <c r="T1172">
        <f>SUM(Table2[[#This Row],[SALE G]:[SALE S]])</f>
        <v>13.166666666666666</v>
      </c>
      <c r="U1172">
        <v>203</v>
      </c>
      <c r="V1172">
        <v>0.65</v>
      </c>
    </row>
    <row r="1173" spans="1:22" x14ac:dyDescent="0.25">
      <c r="A1173">
        <v>1172</v>
      </c>
      <c r="B1173" t="s">
        <v>26</v>
      </c>
      <c r="C1173" t="s">
        <v>665</v>
      </c>
      <c r="D1173" t="s">
        <v>2</v>
      </c>
      <c r="E1173" t="s">
        <v>341</v>
      </c>
      <c r="F1173" s="138">
        <v>44002</v>
      </c>
      <c r="G1173" t="s">
        <v>682</v>
      </c>
      <c r="H1173" t="s">
        <v>668</v>
      </c>
      <c r="I1173" t="s">
        <v>435</v>
      </c>
      <c r="J1173" t="s">
        <v>671</v>
      </c>
      <c r="K1173">
        <v>1000</v>
      </c>
      <c r="M1173">
        <v>272</v>
      </c>
      <c r="O1173">
        <v>13</v>
      </c>
      <c r="P1173">
        <v>18</v>
      </c>
      <c r="Q1173">
        <f>SUM(Table2[[#This Row],[ BUYER G]:[BUYER S]])</f>
        <v>31</v>
      </c>
      <c r="R1173">
        <v>10.166666666666666</v>
      </c>
      <c r="S1173">
        <v>13.583333333333334</v>
      </c>
      <c r="T1173">
        <f>SUM(Table2[[#This Row],[SALE G]:[SALE S]])</f>
        <v>23.75</v>
      </c>
      <c r="U1173">
        <v>377</v>
      </c>
      <c r="V1173">
        <v>0.65</v>
      </c>
    </row>
    <row r="1174" spans="1:22" x14ac:dyDescent="0.25">
      <c r="A1174">
        <v>1173</v>
      </c>
      <c r="B1174" t="s">
        <v>26</v>
      </c>
      <c r="C1174" t="s">
        <v>665</v>
      </c>
      <c r="D1174" t="s">
        <v>2</v>
      </c>
      <c r="E1174" t="s">
        <v>341</v>
      </c>
      <c r="F1174" s="138">
        <v>44002</v>
      </c>
      <c r="G1174" t="s">
        <v>682</v>
      </c>
      <c r="H1174" t="s">
        <v>668</v>
      </c>
      <c r="I1174" t="s">
        <v>436</v>
      </c>
      <c r="J1174" t="s">
        <v>671</v>
      </c>
      <c r="K1174">
        <v>1000</v>
      </c>
      <c r="M1174">
        <v>228</v>
      </c>
      <c r="O1174">
        <v>3</v>
      </c>
      <c r="P1174">
        <v>16</v>
      </c>
      <c r="Q1174">
        <f>SUM(Table2[[#This Row],[ BUYER G]:[BUYER S]])</f>
        <v>19</v>
      </c>
      <c r="R1174">
        <v>1.5</v>
      </c>
      <c r="S1174">
        <v>7.5833333333333339</v>
      </c>
      <c r="T1174">
        <f>SUM(Table2[[#This Row],[SALE G]:[SALE S]])</f>
        <v>9.0833333333333339</v>
      </c>
      <c r="U1174">
        <v>289</v>
      </c>
      <c r="V1174">
        <v>0.65</v>
      </c>
    </row>
    <row r="1175" spans="1:22" x14ac:dyDescent="0.25">
      <c r="A1175">
        <v>1174</v>
      </c>
      <c r="B1175" t="s">
        <v>26</v>
      </c>
      <c r="C1175" t="s">
        <v>665</v>
      </c>
      <c r="D1175" t="s">
        <v>2</v>
      </c>
      <c r="E1175" t="s">
        <v>341</v>
      </c>
      <c r="F1175" s="138">
        <v>44002</v>
      </c>
      <c r="G1175" t="s">
        <v>682</v>
      </c>
      <c r="H1175" t="s">
        <v>668</v>
      </c>
      <c r="I1175" t="s">
        <v>148</v>
      </c>
      <c r="J1175" t="s">
        <v>671</v>
      </c>
      <c r="K1175">
        <v>1000</v>
      </c>
      <c r="M1175">
        <v>228</v>
      </c>
      <c r="O1175">
        <v>8</v>
      </c>
      <c r="P1175">
        <v>20</v>
      </c>
      <c r="Q1175">
        <f>SUM(Table2[[#This Row],[ BUYER G]:[BUYER S]])</f>
        <v>28</v>
      </c>
      <c r="R1175">
        <v>4.583333333333333</v>
      </c>
      <c r="S1175">
        <v>13.416666666666666</v>
      </c>
      <c r="T1175">
        <f>SUM(Table2[[#This Row],[SALE G]:[SALE S]])</f>
        <v>18</v>
      </c>
      <c r="U1175">
        <v>320</v>
      </c>
      <c r="V1175">
        <v>0.65</v>
      </c>
    </row>
    <row r="1176" spans="1:22" x14ac:dyDescent="0.25">
      <c r="A1176">
        <v>1175</v>
      </c>
      <c r="B1176" t="s">
        <v>26</v>
      </c>
      <c r="C1176" t="s">
        <v>665</v>
      </c>
      <c r="D1176" t="s">
        <v>2</v>
      </c>
      <c r="E1176" t="s">
        <v>341</v>
      </c>
      <c r="F1176" s="138">
        <v>44002</v>
      </c>
      <c r="G1176" t="s">
        <v>682</v>
      </c>
      <c r="H1176" t="s">
        <v>668</v>
      </c>
      <c r="I1176" t="s">
        <v>146</v>
      </c>
      <c r="J1176" t="s">
        <v>671</v>
      </c>
      <c r="K1176">
        <v>1000</v>
      </c>
      <c r="M1176">
        <v>276</v>
      </c>
      <c r="O1176">
        <v>28</v>
      </c>
      <c r="P1176">
        <v>36</v>
      </c>
      <c r="Q1176">
        <f>SUM(Table2[[#This Row],[ BUYER G]:[BUYER S]])</f>
        <v>64</v>
      </c>
      <c r="R1176">
        <v>11.208333333333332</v>
      </c>
      <c r="S1176">
        <v>17.958333333333332</v>
      </c>
      <c r="T1176">
        <f>SUM(Table2[[#This Row],[SALE G]:[SALE S]])</f>
        <v>29.166666666666664</v>
      </c>
      <c r="U1176">
        <v>354</v>
      </c>
      <c r="V1176">
        <v>0.65</v>
      </c>
    </row>
    <row r="1177" spans="1:22" x14ac:dyDescent="0.25">
      <c r="A1177">
        <v>1176</v>
      </c>
      <c r="B1177" t="s">
        <v>26</v>
      </c>
      <c r="C1177" t="s">
        <v>665</v>
      </c>
      <c r="D1177" t="s">
        <v>2</v>
      </c>
      <c r="E1177" t="s">
        <v>341</v>
      </c>
      <c r="F1177" s="138">
        <v>44002</v>
      </c>
      <c r="G1177" t="s">
        <v>682</v>
      </c>
      <c r="H1177" t="s">
        <v>668</v>
      </c>
      <c r="I1177" t="s">
        <v>395</v>
      </c>
      <c r="J1177" t="s">
        <v>671</v>
      </c>
      <c r="K1177">
        <v>1000</v>
      </c>
      <c r="M1177">
        <v>240</v>
      </c>
      <c r="O1177">
        <v>2</v>
      </c>
      <c r="P1177">
        <v>61</v>
      </c>
      <c r="Q1177">
        <f>SUM(Table2[[#This Row],[ BUYER G]:[BUYER S]])</f>
        <v>63</v>
      </c>
      <c r="R1177">
        <v>1</v>
      </c>
      <c r="S1177">
        <v>27.708333333333332</v>
      </c>
      <c r="T1177">
        <f>SUM(Table2[[#This Row],[SALE G]:[SALE S]])</f>
        <v>28.708333333333332</v>
      </c>
      <c r="U1177">
        <v>346</v>
      </c>
      <c r="V1177">
        <v>0.65</v>
      </c>
    </row>
    <row r="1178" spans="1:22" x14ac:dyDescent="0.25">
      <c r="A1178">
        <v>1177</v>
      </c>
      <c r="B1178" t="s">
        <v>26</v>
      </c>
      <c r="C1178" t="s">
        <v>665</v>
      </c>
      <c r="D1178" t="s">
        <v>2</v>
      </c>
      <c r="E1178" t="s">
        <v>341</v>
      </c>
      <c r="F1178" s="138">
        <v>44002</v>
      </c>
      <c r="G1178" t="s">
        <v>682</v>
      </c>
      <c r="H1178" t="s">
        <v>668</v>
      </c>
      <c r="I1178" t="s">
        <v>396</v>
      </c>
      <c r="J1178" t="s">
        <v>671</v>
      </c>
      <c r="K1178">
        <v>1000</v>
      </c>
      <c r="M1178">
        <v>248</v>
      </c>
      <c r="O1178">
        <v>19</v>
      </c>
      <c r="P1178">
        <v>54</v>
      </c>
      <c r="Q1178">
        <f>SUM(Table2[[#This Row],[ BUYER G]:[BUYER S]])</f>
        <v>73</v>
      </c>
      <c r="R1178">
        <v>6.125</v>
      </c>
      <c r="S1178">
        <v>25.125</v>
      </c>
      <c r="T1178">
        <f>SUM(Table2[[#This Row],[SALE G]:[SALE S]])</f>
        <v>31.25</v>
      </c>
      <c r="U1178">
        <v>432</v>
      </c>
      <c r="V1178">
        <v>0.65</v>
      </c>
    </row>
    <row r="1179" spans="1:22" x14ac:dyDescent="0.25">
      <c r="A1179">
        <v>1178</v>
      </c>
      <c r="B1179" t="s">
        <v>26</v>
      </c>
      <c r="C1179" t="s">
        <v>665</v>
      </c>
      <c r="D1179" t="s">
        <v>2</v>
      </c>
      <c r="E1179" t="s">
        <v>341</v>
      </c>
      <c r="F1179" s="138">
        <v>44002</v>
      </c>
      <c r="G1179" t="s">
        <v>682</v>
      </c>
      <c r="H1179" t="s">
        <v>668</v>
      </c>
      <c r="I1179" t="s">
        <v>488</v>
      </c>
      <c r="J1179" t="s">
        <v>671</v>
      </c>
      <c r="K1179">
        <v>1000</v>
      </c>
      <c r="M1179">
        <v>208</v>
      </c>
      <c r="P1179">
        <v>23</v>
      </c>
      <c r="Q1179">
        <f>SUM(Table2[[#This Row],[ BUYER G]:[BUYER S]])</f>
        <v>23</v>
      </c>
      <c r="R1179">
        <v>0</v>
      </c>
      <c r="S1179">
        <v>13.5</v>
      </c>
      <c r="T1179">
        <f>SUM(Table2[[#This Row],[SALE G]:[SALE S]])</f>
        <v>13.5</v>
      </c>
      <c r="U1179">
        <v>259</v>
      </c>
      <c r="V1179">
        <v>0.65</v>
      </c>
    </row>
    <row r="1180" spans="1:22" x14ac:dyDescent="0.25">
      <c r="A1180">
        <v>1179</v>
      </c>
      <c r="B1180" t="s">
        <v>26</v>
      </c>
      <c r="C1180" t="s">
        <v>665</v>
      </c>
      <c r="D1180" t="s">
        <v>2</v>
      </c>
      <c r="E1180" t="s">
        <v>341</v>
      </c>
      <c r="F1180" s="138">
        <v>44002</v>
      </c>
      <c r="G1180" t="s">
        <v>682</v>
      </c>
      <c r="H1180" t="s">
        <v>668</v>
      </c>
      <c r="I1180" t="s">
        <v>489</v>
      </c>
      <c r="J1180" t="s">
        <v>671</v>
      </c>
      <c r="K1180">
        <v>1000</v>
      </c>
      <c r="M1180">
        <v>288</v>
      </c>
      <c r="P1180">
        <v>25</v>
      </c>
      <c r="Q1180">
        <f>SUM(Table2[[#This Row],[ BUYER G]:[BUYER S]])</f>
        <v>25</v>
      </c>
      <c r="R1180">
        <v>0</v>
      </c>
      <c r="S1180">
        <v>15</v>
      </c>
      <c r="T1180">
        <f>SUM(Table2[[#This Row],[SALE G]:[SALE S]])</f>
        <v>15</v>
      </c>
      <c r="U1180">
        <v>221</v>
      </c>
      <c r="V1180">
        <v>0.65</v>
      </c>
    </row>
    <row r="1181" spans="1:22" x14ac:dyDescent="0.25">
      <c r="A1181">
        <v>1180</v>
      </c>
      <c r="B1181" t="s">
        <v>26</v>
      </c>
      <c r="C1181" t="s">
        <v>665</v>
      </c>
      <c r="D1181" t="s">
        <v>2</v>
      </c>
      <c r="E1181" t="s">
        <v>341</v>
      </c>
      <c r="F1181" s="138">
        <v>44002</v>
      </c>
      <c r="G1181" t="s">
        <v>682</v>
      </c>
      <c r="H1181" t="s">
        <v>668</v>
      </c>
      <c r="I1181" t="s">
        <v>490</v>
      </c>
      <c r="J1181" t="s">
        <v>671</v>
      </c>
      <c r="K1181">
        <v>1000</v>
      </c>
      <c r="M1181">
        <v>212</v>
      </c>
      <c r="P1181">
        <v>9</v>
      </c>
      <c r="Q1181">
        <f>SUM(Table2[[#This Row],[ BUYER G]:[BUYER S]])</f>
        <v>9</v>
      </c>
      <c r="R1181">
        <v>0</v>
      </c>
      <c r="S1181">
        <v>4.083333333333333</v>
      </c>
      <c r="T1181">
        <f>SUM(Table2[[#This Row],[SALE G]:[SALE S]])</f>
        <v>4.083333333333333</v>
      </c>
      <c r="U1181">
        <v>214</v>
      </c>
      <c r="V1181">
        <v>0.65</v>
      </c>
    </row>
    <row r="1182" spans="1:22" x14ac:dyDescent="0.25">
      <c r="A1182">
        <v>1181</v>
      </c>
      <c r="B1182" t="s">
        <v>26</v>
      </c>
      <c r="C1182" t="s">
        <v>665</v>
      </c>
      <c r="D1182" t="s">
        <v>2</v>
      </c>
      <c r="E1182" t="s">
        <v>341</v>
      </c>
      <c r="F1182" s="138">
        <v>44002</v>
      </c>
      <c r="G1182" t="s">
        <v>682</v>
      </c>
      <c r="H1182" t="s">
        <v>668</v>
      </c>
      <c r="I1182" t="s">
        <v>472</v>
      </c>
      <c r="J1182" t="s">
        <v>671</v>
      </c>
      <c r="K1182">
        <v>1000</v>
      </c>
      <c r="M1182">
        <v>208</v>
      </c>
      <c r="O1182">
        <v>7</v>
      </c>
      <c r="P1182">
        <v>16</v>
      </c>
      <c r="Q1182">
        <f>SUM(Table2[[#This Row],[ BUYER G]:[BUYER S]])</f>
        <v>23</v>
      </c>
      <c r="R1182">
        <v>4.9166666666666661</v>
      </c>
      <c r="S1182">
        <v>42.833333333333329</v>
      </c>
      <c r="T1182">
        <f>SUM(Table2[[#This Row],[SALE G]:[SALE S]])</f>
        <v>47.749999999999993</v>
      </c>
      <c r="U1182">
        <v>250</v>
      </c>
      <c r="V1182">
        <v>0.65</v>
      </c>
    </row>
    <row r="1183" spans="1:22" x14ac:dyDescent="0.25">
      <c r="A1183">
        <v>1182</v>
      </c>
      <c r="B1183" t="s">
        <v>26</v>
      </c>
      <c r="C1183" t="s">
        <v>665</v>
      </c>
      <c r="D1183" t="s">
        <v>2</v>
      </c>
      <c r="E1183" t="s">
        <v>341</v>
      </c>
      <c r="F1183" s="138">
        <v>44002</v>
      </c>
      <c r="G1183" t="s">
        <v>682</v>
      </c>
      <c r="H1183" t="s">
        <v>668</v>
      </c>
      <c r="I1183" t="s">
        <v>476</v>
      </c>
      <c r="J1183" t="s">
        <v>671</v>
      </c>
      <c r="K1183">
        <v>1000</v>
      </c>
      <c r="M1183">
        <v>260</v>
      </c>
      <c r="P1183">
        <v>6</v>
      </c>
      <c r="Q1183">
        <f>SUM(Table2[[#This Row],[ BUYER G]:[BUYER S]])</f>
        <v>6</v>
      </c>
      <c r="R1183">
        <v>0</v>
      </c>
      <c r="S1183">
        <v>2.8333333333333335</v>
      </c>
      <c r="T1183">
        <f>SUM(Table2[[#This Row],[SALE G]:[SALE S]])</f>
        <v>2.8333333333333335</v>
      </c>
      <c r="U1183">
        <v>261</v>
      </c>
      <c r="V1183">
        <v>0.65</v>
      </c>
    </row>
    <row r="1184" spans="1:22" x14ac:dyDescent="0.25">
      <c r="A1184">
        <v>1183</v>
      </c>
      <c r="B1184" t="s">
        <v>26</v>
      </c>
      <c r="C1184" t="s">
        <v>665</v>
      </c>
      <c r="D1184" t="s">
        <v>2</v>
      </c>
      <c r="E1184" t="s">
        <v>341</v>
      </c>
      <c r="F1184" s="138">
        <v>44002</v>
      </c>
      <c r="G1184" t="s">
        <v>682</v>
      </c>
      <c r="H1184" t="s">
        <v>668</v>
      </c>
      <c r="I1184" t="s">
        <v>477</v>
      </c>
      <c r="J1184" t="s">
        <v>671</v>
      </c>
      <c r="K1184">
        <v>1000</v>
      </c>
      <c r="M1184">
        <v>266</v>
      </c>
      <c r="O1184">
        <v>3</v>
      </c>
      <c r="P1184">
        <v>5</v>
      </c>
      <c r="Q1184">
        <f>SUM(Table2[[#This Row],[ BUYER G]:[BUYER S]])</f>
        <v>8</v>
      </c>
      <c r="R1184">
        <v>2.1666666666666665</v>
      </c>
      <c r="S1184">
        <v>2.6666666666666665</v>
      </c>
      <c r="T1184">
        <f>SUM(Table2[[#This Row],[SALE G]:[SALE S]])</f>
        <v>4.833333333333333</v>
      </c>
      <c r="U1184">
        <v>212</v>
      </c>
      <c r="V1184">
        <v>0.65</v>
      </c>
    </row>
    <row r="1185" spans="1:22" x14ac:dyDescent="0.25">
      <c r="A1185">
        <v>1184</v>
      </c>
      <c r="B1185" t="s">
        <v>26</v>
      </c>
      <c r="C1185" t="s">
        <v>665</v>
      </c>
      <c r="D1185" t="s">
        <v>2</v>
      </c>
      <c r="E1185" t="s">
        <v>341</v>
      </c>
      <c r="F1185" s="138">
        <v>44002</v>
      </c>
      <c r="G1185" t="s">
        <v>682</v>
      </c>
      <c r="H1185" t="s">
        <v>668</v>
      </c>
      <c r="I1185" t="s">
        <v>475</v>
      </c>
      <c r="J1185" t="s">
        <v>671</v>
      </c>
      <c r="K1185">
        <v>1000</v>
      </c>
      <c r="M1185">
        <v>213</v>
      </c>
      <c r="O1185">
        <v>6</v>
      </c>
      <c r="P1185">
        <v>49</v>
      </c>
      <c r="Q1185">
        <f>SUM(Table2[[#This Row],[ BUYER G]:[BUYER S]])</f>
        <v>55</v>
      </c>
      <c r="R1185">
        <v>3</v>
      </c>
      <c r="S1185">
        <v>24.5</v>
      </c>
      <c r="T1185">
        <f>SUM(Table2[[#This Row],[SALE G]:[SALE S]])</f>
        <v>27.5</v>
      </c>
      <c r="U1185">
        <v>278</v>
      </c>
      <c r="V1185">
        <v>0.65</v>
      </c>
    </row>
    <row r="1186" spans="1:22" x14ac:dyDescent="0.25">
      <c r="A1186">
        <v>1185</v>
      </c>
      <c r="B1186" t="s">
        <v>26</v>
      </c>
      <c r="C1186" t="s">
        <v>665</v>
      </c>
      <c r="D1186" t="s">
        <v>2</v>
      </c>
      <c r="E1186" t="s">
        <v>341</v>
      </c>
      <c r="F1186" s="138">
        <v>44002</v>
      </c>
      <c r="G1186" t="s">
        <v>682</v>
      </c>
      <c r="H1186" t="s">
        <v>668</v>
      </c>
      <c r="I1186" t="s">
        <v>478</v>
      </c>
      <c r="J1186" t="s">
        <v>671</v>
      </c>
      <c r="K1186">
        <v>1000</v>
      </c>
      <c r="M1186">
        <v>320</v>
      </c>
      <c r="O1186">
        <v>12</v>
      </c>
      <c r="P1186">
        <v>17</v>
      </c>
      <c r="Q1186">
        <f>SUM(Table2[[#This Row],[ BUYER G]:[BUYER S]])</f>
        <v>29</v>
      </c>
      <c r="R1186">
        <v>10.041666666666668</v>
      </c>
      <c r="S1186">
        <v>10.166666666666668</v>
      </c>
      <c r="T1186">
        <f>SUM(Table2[[#This Row],[SALE G]:[SALE S]])</f>
        <v>20.208333333333336</v>
      </c>
      <c r="U1186">
        <v>292</v>
      </c>
      <c r="V1186">
        <v>0.65</v>
      </c>
    </row>
    <row r="1187" spans="1:22" x14ac:dyDescent="0.25">
      <c r="A1187">
        <v>1186</v>
      </c>
      <c r="B1187" t="s">
        <v>26</v>
      </c>
      <c r="C1187" t="s">
        <v>665</v>
      </c>
      <c r="D1187" t="s">
        <v>2</v>
      </c>
      <c r="E1187" t="s">
        <v>341</v>
      </c>
      <c r="F1187" s="138">
        <v>44002</v>
      </c>
      <c r="G1187" t="s">
        <v>682</v>
      </c>
      <c r="H1187" t="s">
        <v>668</v>
      </c>
      <c r="I1187" t="s">
        <v>479</v>
      </c>
      <c r="J1187" t="s">
        <v>671</v>
      </c>
      <c r="K1187">
        <v>1000</v>
      </c>
      <c r="M1187">
        <v>288</v>
      </c>
      <c r="P1187">
        <v>15</v>
      </c>
      <c r="Q1187">
        <f>SUM(Table2[[#This Row],[ BUYER G]:[BUYER S]])</f>
        <v>15</v>
      </c>
      <c r="R1187">
        <v>0</v>
      </c>
      <c r="S1187">
        <v>7.833333333333333</v>
      </c>
      <c r="T1187">
        <f>SUM(Table2[[#This Row],[SALE G]:[SALE S]])</f>
        <v>7.833333333333333</v>
      </c>
      <c r="U1187">
        <v>178</v>
      </c>
      <c r="V1187">
        <v>0.65</v>
      </c>
    </row>
    <row r="1188" spans="1:22" x14ac:dyDescent="0.25">
      <c r="A1188">
        <v>1187</v>
      </c>
      <c r="B1188" t="s">
        <v>26</v>
      </c>
      <c r="C1188" t="s">
        <v>665</v>
      </c>
      <c r="D1188" t="s">
        <v>2</v>
      </c>
      <c r="E1188" t="s">
        <v>341</v>
      </c>
      <c r="F1188" s="138">
        <v>44002</v>
      </c>
      <c r="G1188" t="s">
        <v>682</v>
      </c>
      <c r="H1188" t="s">
        <v>668</v>
      </c>
      <c r="I1188" t="s">
        <v>463</v>
      </c>
      <c r="J1188" t="s">
        <v>671</v>
      </c>
      <c r="K1188">
        <v>1000</v>
      </c>
      <c r="M1188">
        <v>272</v>
      </c>
      <c r="O1188">
        <v>2</v>
      </c>
      <c r="P1188">
        <v>8</v>
      </c>
      <c r="Q1188">
        <f>SUM(Table2[[#This Row],[ BUYER G]:[BUYER S]])</f>
        <v>10</v>
      </c>
      <c r="R1188">
        <v>1.1666666666666667</v>
      </c>
      <c r="S1188">
        <v>5.833333333333333</v>
      </c>
      <c r="T1188">
        <f>SUM(Table2[[#This Row],[SALE G]:[SALE S]])</f>
        <v>7</v>
      </c>
      <c r="U1188">
        <v>302</v>
      </c>
      <c r="V1188">
        <v>0.65</v>
      </c>
    </row>
    <row r="1189" spans="1:22" x14ac:dyDescent="0.25">
      <c r="A1189">
        <v>1188</v>
      </c>
      <c r="B1189" t="s">
        <v>26</v>
      </c>
      <c r="C1189" t="s">
        <v>665</v>
      </c>
      <c r="D1189" t="s">
        <v>2</v>
      </c>
      <c r="E1189" t="s">
        <v>341</v>
      </c>
      <c r="F1189" s="138">
        <v>44002</v>
      </c>
      <c r="G1189" t="s">
        <v>682</v>
      </c>
      <c r="H1189" t="s">
        <v>668</v>
      </c>
      <c r="I1189" t="s">
        <v>481</v>
      </c>
      <c r="J1189" t="s">
        <v>671</v>
      </c>
      <c r="K1189">
        <v>1000</v>
      </c>
      <c r="M1189">
        <v>256</v>
      </c>
      <c r="O1189">
        <v>11</v>
      </c>
      <c r="P1189">
        <v>44</v>
      </c>
      <c r="Q1189">
        <f>SUM(Table2[[#This Row],[ BUYER G]:[BUYER S]])</f>
        <v>55</v>
      </c>
      <c r="R1189">
        <v>5.5</v>
      </c>
      <c r="S1189">
        <v>27.666666666666664</v>
      </c>
      <c r="T1189">
        <f>SUM(Table2[[#This Row],[SALE G]:[SALE S]])</f>
        <v>33.166666666666664</v>
      </c>
      <c r="U1189">
        <v>277</v>
      </c>
      <c r="V1189">
        <v>0.65</v>
      </c>
    </row>
    <row r="1190" spans="1:22" x14ac:dyDescent="0.25">
      <c r="A1190">
        <v>1189</v>
      </c>
      <c r="B1190" t="s">
        <v>26</v>
      </c>
      <c r="C1190" t="s">
        <v>665</v>
      </c>
      <c r="D1190" t="s">
        <v>2</v>
      </c>
      <c r="E1190" t="s">
        <v>341</v>
      </c>
      <c r="F1190" s="138">
        <v>44002</v>
      </c>
      <c r="G1190" t="s">
        <v>682</v>
      </c>
      <c r="H1190" t="s">
        <v>668</v>
      </c>
      <c r="I1190" t="s">
        <v>482</v>
      </c>
      <c r="J1190" t="s">
        <v>671</v>
      </c>
      <c r="K1190">
        <v>1000</v>
      </c>
      <c r="M1190">
        <v>304</v>
      </c>
      <c r="P1190">
        <v>23</v>
      </c>
      <c r="Q1190">
        <f>SUM(Table2[[#This Row],[ BUYER G]:[BUYER S]])</f>
        <v>23</v>
      </c>
      <c r="R1190">
        <v>0</v>
      </c>
      <c r="S1190">
        <v>13.666666666666666</v>
      </c>
      <c r="T1190">
        <f>SUM(Table2[[#This Row],[SALE G]:[SALE S]])</f>
        <v>13.666666666666666</v>
      </c>
      <c r="U1190">
        <v>515</v>
      </c>
      <c r="V1190">
        <v>0.65</v>
      </c>
    </row>
    <row r="1191" spans="1:22" x14ac:dyDescent="0.25">
      <c r="A1191">
        <v>1190</v>
      </c>
      <c r="B1191" t="s">
        <v>26</v>
      </c>
      <c r="C1191" t="s">
        <v>665</v>
      </c>
      <c r="D1191" t="s">
        <v>2</v>
      </c>
      <c r="E1191" t="s">
        <v>341</v>
      </c>
      <c r="F1191" s="138">
        <v>44002</v>
      </c>
      <c r="G1191" t="s">
        <v>682</v>
      </c>
      <c r="H1191" t="s">
        <v>668</v>
      </c>
      <c r="I1191" t="s">
        <v>464</v>
      </c>
      <c r="J1191" t="s">
        <v>671</v>
      </c>
      <c r="K1191">
        <v>1000</v>
      </c>
      <c r="M1191">
        <v>320</v>
      </c>
      <c r="P1191">
        <v>4</v>
      </c>
      <c r="Q1191">
        <f>SUM(Table2[[#This Row],[ BUYER G]:[BUYER S]])</f>
        <v>4</v>
      </c>
      <c r="R1191">
        <v>0</v>
      </c>
      <c r="S1191">
        <v>3.6666666666666665</v>
      </c>
      <c r="T1191">
        <f>SUM(Table2[[#This Row],[SALE G]:[SALE S]])</f>
        <v>3.6666666666666665</v>
      </c>
      <c r="U1191">
        <v>226</v>
      </c>
      <c r="V1191">
        <v>0.65</v>
      </c>
    </row>
    <row r="1192" spans="1:22" x14ac:dyDescent="0.25">
      <c r="A1192">
        <v>1191</v>
      </c>
      <c r="B1192" t="s">
        <v>26</v>
      </c>
      <c r="C1192" t="s">
        <v>665</v>
      </c>
      <c r="D1192" t="s">
        <v>2</v>
      </c>
      <c r="E1192" t="s">
        <v>341</v>
      </c>
      <c r="F1192" s="138">
        <v>44002</v>
      </c>
      <c r="G1192" t="s">
        <v>682</v>
      </c>
      <c r="H1192" t="s">
        <v>668</v>
      </c>
      <c r="I1192" t="s">
        <v>484</v>
      </c>
      <c r="J1192" t="s">
        <v>671</v>
      </c>
      <c r="K1192">
        <v>1000</v>
      </c>
      <c r="M1192">
        <v>196</v>
      </c>
      <c r="P1192">
        <v>8</v>
      </c>
      <c r="Q1192">
        <f>SUM(Table2[[#This Row],[ BUYER G]:[BUYER S]])</f>
        <v>8</v>
      </c>
      <c r="R1192">
        <v>0</v>
      </c>
      <c r="S1192">
        <v>4</v>
      </c>
      <c r="T1192">
        <f>SUM(Table2[[#This Row],[SALE G]:[SALE S]])</f>
        <v>4</v>
      </c>
      <c r="U1192">
        <v>391</v>
      </c>
      <c r="V1192">
        <v>0.65</v>
      </c>
    </row>
    <row r="1193" spans="1:22" x14ac:dyDescent="0.25">
      <c r="A1193">
        <v>1192</v>
      </c>
      <c r="B1193" t="s">
        <v>26</v>
      </c>
      <c r="C1193" t="s">
        <v>665</v>
      </c>
      <c r="D1193" t="s">
        <v>2</v>
      </c>
      <c r="E1193" t="s">
        <v>341</v>
      </c>
      <c r="F1193" s="138">
        <v>44002</v>
      </c>
      <c r="G1193" t="s">
        <v>682</v>
      </c>
      <c r="H1193" t="s">
        <v>668</v>
      </c>
      <c r="I1193" t="s">
        <v>465</v>
      </c>
      <c r="J1193" t="s">
        <v>671</v>
      </c>
      <c r="K1193">
        <v>1000</v>
      </c>
      <c r="M1193">
        <v>336</v>
      </c>
      <c r="O1193">
        <v>6</v>
      </c>
      <c r="P1193">
        <v>15</v>
      </c>
      <c r="Q1193">
        <f>SUM(Table2[[#This Row],[ BUYER G]:[BUYER S]])</f>
        <v>21</v>
      </c>
      <c r="R1193">
        <v>2.5</v>
      </c>
      <c r="S1193">
        <v>6</v>
      </c>
      <c r="T1193">
        <f>SUM(Table2[[#This Row],[SALE G]:[SALE S]])</f>
        <v>8.5</v>
      </c>
      <c r="U1193">
        <v>298</v>
      </c>
      <c r="V1193">
        <v>0.65</v>
      </c>
    </row>
    <row r="1194" spans="1:22" x14ac:dyDescent="0.25">
      <c r="A1194">
        <v>1193</v>
      </c>
      <c r="B1194" t="s">
        <v>26</v>
      </c>
      <c r="C1194" t="s">
        <v>665</v>
      </c>
      <c r="D1194" t="s">
        <v>2</v>
      </c>
      <c r="E1194" t="s">
        <v>341</v>
      </c>
      <c r="F1194" s="138">
        <v>44002</v>
      </c>
      <c r="G1194" t="s">
        <v>682</v>
      </c>
      <c r="H1194" t="s">
        <v>668</v>
      </c>
      <c r="I1194" t="s">
        <v>485</v>
      </c>
      <c r="J1194" t="s">
        <v>671</v>
      </c>
      <c r="K1194">
        <v>1000</v>
      </c>
      <c r="M1194">
        <v>400</v>
      </c>
      <c r="O1194">
        <v>8</v>
      </c>
      <c r="P1194">
        <v>20</v>
      </c>
      <c r="Q1194">
        <f>SUM(Table2[[#This Row],[ BUYER G]:[BUYER S]])</f>
        <v>28</v>
      </c>
      <c r="R1194">
        <v>6.5</v>
      </c>
      <c r="S1194">
        <v>17.166666666666664</v>
      </c>
      <c r="T1194">
        <f>SUM(Table2[[#This Row],[SALE G]:[SALE S]])</f>
        <v>23.666666666666664</v>
      </c>
      <c r="U1194">
        <v>720</v>
      </c>
      <c r="V1194">
        <v>0.65</v>
      </c>
    </row>
    <row r="1195" spans="1:22" x14ac:dyDescent="0.25">
      <c r="A1195">
        <v>1194</v>
      </c>
      <c r="B1195" t="s">
        <v>26</v>
      </c>
      <c r="C1195" t="s">
        <v>665</v>
      </c>
      <c r="D1195" t="s">
        <v>2</v>
      </c>
      <c r="E1195" t="s">
        <v>341</v>
      </c>
      <c r="F1195" s="138">
        <v>44002</v>
      </c>
      <c r="G1195" t="s">
        <v>682</v>
      </c>
      <c r="H1195" t="s">
        <v>668</v>
      </c>
      <c r="I1195" t="s">
        <v>524</v>
      </c>
      <c r="J1195" t="s">
        <v>671</v>
      </c>
      <c r="K1195">
        <v>1000</v>
      </c>
      <c r="M1195">
        <v>320</v>
      </c>
      <c r="O1195">
        <v>9</v>
      </c>
      <c r="P1195">
        <v>12</v>
      </c>
      <c r="Q1195">
        <f>SUM(Table2[[#This Row],[ BUYER G]:[BUYER S]])</f>
        <v>21</v>
      </c>
      <c r="R1195">
        <v>5.3333333333333339</v>
      </c>
      <c r="S1195">
        <v>7.833333333333333</v>
      </c>
      <c r="T1195">
        <f>SUM(Table2[[#This Row],[SALE G]:[SALE S]])</f>
        <v>13.166666666666668</v>
      </c>
      <c r="U1195">
        <v>386</v>
      </c>
      <c r="V1195">
        <v>0.65</v>
      </c>
    </row>
    <row r="1196" spans="1:22" x14ac:dyDescent="0.25">
      <c r="A1196">
        <v>1195</v>
      </c>
      <c r="B1196" t="s">
        <v>26</v>
      </c>
      <c r="C1196" t="s">
        <v>665</v>
      </c>
      <c r="D1196" t="s">
        <v>2</v>
      </c>
      <c r="E1196" t="s">
        <v>341</v>
      </c>
      <c r="F1196" s="138">
        <v>44002</v>
      </c>
      <c r="G1196" t="s">
        <v>682</v>
      </c>
      <c r="H1196" t="s">
        <v>672</v>
      </c>
      <c r="I1196" t="s">
        <v>470</v>
      </c>
      <c r="J1196" t="s">
        <v>671</v>
      </c>
      <c r="K1196">
        <v>1000</v>
      </c>
      <c r="M1196">
        <v>260</v>
      </c>
      <c r="O1196">
        <v>14</v>
      </c>
      <c r="P1196">
        <v>46</v>
      </c>
      <c r="Q1196">
        <f>SUM(Table2[[#This Row],[ BUYER G]:[BUYER S]])</f>
        <v>60</v>
      </c>
      <c r="R1196">
        <v>11.166666666666666</v>
      </c>
      <c r="S1196">
        <v>34.333333333333329</v>
      </c>
      <c r="T1196">
        <f>SUM(Table2[[#This Row],[SALE G]:[SALE S]])</f>
        <v>45.499999999999993</v>
      </c>
      <c r="U1196">
        <v>233</v>
      </c>
      <c r="V1196">
        <v>0.65</v>
      </c>
    </row>
    <row r="1197" spans="1:22" x14ac:dyDescent="0.25">
      <c r="A1197">
        <v>1196</v>
      </c>
      <c r="B1197" t="s">
        <v>26</v>
      </c>
      <c r="C1197" t="s">
        <v>665</v>
      </c>
      <c r="D1197" t="s">
        <v>2</v>
      </c>
      <c r="E1197" t="s">
        <v>341</v>
      </c>
      <c r="F1197" s="138">
        <v>44002</v>
      </c>
      <c r="G1197" t="s">
        <v>682</v>
      </c>
      <c r="H1197" t="s">
        <v>672</v>
      </c>
      <c r="I1197" t="s">
        <v>471</v>
      </c>
      <c r="J1197" t="s">
        <v>671</v>
      </c>
      <c r="K1197">
        <v>1000</v>
      </c>
      <c r="M1197">
        <v>260</v>
      </c>
      <c r="O1197">
        <v>13</v>
      </c>
      <c r="P1197">
        <v>27</v>
      </c>
      <c r="Q1197">
        <f>SUM(Table2[[#This Row],[ BUYER G]:[BUYER S]])</f>
        <v>40</v>
      </c>
      <c r="R1197">
        <v>7.166666666666667</v>
      </c>
      <c r="S1197">
        <v>17.833333333333336</v>
      </c>
      <c r="T1197">
        <f>SUM(Table2[[#This Row],[SALE G]:[SALE S]])</f>
        <v>25.000000000000004</v>
      </c>
      <c r="U1197">
        <v>210</v>
      </c>
      <c r="V1197">
        <v>0.65</v>
      </c>
    </row>
    <row r="1198" spans="1:22" x14ac:dyDescent="0.25">
      <c r="A1198">
        <v>1197</v>
      </c>
      <c r="B1198" t="s">
        <v>26</v>
      </c>
      <c r="C1198" t="s">
        <v>665</v>
      </c>
      <c r="D1198" t="s">
        <v>2</v>
      </c>
      <c r="E1198" t="s">
        <v>341</v>
      </c>
      <c r="F1198" s="138">
        <v>44002</v>
      </c>
      <c r="G1198" t="s">
        <v>682</v>
      </c>
      <c r="H1198" t="s">
        <v>677</v>
      </c>
      <c r="I1198" t="s">
        <v>469</v>
      </c>
      <c r="J1198" t="s">
        <v>671</v>
      </c>
      <c r="K1198">
        <v>1000</v>
      </c>
      <c r="M1198">
        <v>304</v>
      </c>
      <c r="O1198">
        <v>19</v>
      </c>
      <c r="P1198">
        <v>50</v>
      </c>
      <c r="Q1198">
        <f>SUM(Table2[[#This Row],[ BUYER G]:[BUYER S]])</f>
        <v>69</v>
      </c>
      <c r="R1198">
        <v>11.708333333333332</v>
      </c>
      <c r="S1198">
        <v>25.5</v>
      </c>
      <c r="T1198">
        <f>SUM(Table2[[#This Row],[SALE G]:[SALE S]])</f>
        <v>37.208333333333329</v>
      </c>
      <c r="U1198">
        <v>378</v>
      </c>
      <c r="V1198">
        <v>0.7</v>
      </c>
    </row>
    <row r="1199" spans="1:22" x14ac:dyDescent="0.25">
      <c r="A1199">
        <v>1198</v>
      </c>
      <c r="B1199" t="s">
        <v>26</v>
      </c>
      <c r="C1199" t="s">
        <v>665</v>
      </c>
      <c r="D1199" t="s">
        <v>2</v>
      </c>
      <c r="E1199" t="s">
        <v>341</v>
      </c>
      <c r="F1199" s="138">
        <v>44002</v>
      </c>
      <c r="G1199" t="s">
        <v>682</v>
      </c>
      <c r="H1199" t="s">
        <v>697</v>
      </c>
      <c r="I1199" t="s">
        <v>467</v>
      </c>
      <c r="J1199" t="s">
        <v>671</v>
      </c>
      <c r="K1199">
        <v>1000</v>
      </c>
      <c r="M1199">
        <v>288</v>
      </c>
      <c r="P1199">
        <v>27</v>
      </c>
      <c r="Q1199">
        <f>SUM(Table2[[#This Row],[ BUYER G]:[BUYER S]])</f>
        <v>27</v>
      </c>
      <c r="R1199">
        <v>0</v>
      </c>
      <c r="S1199">
        <v>38.166666666666671</v>
      </c>
      <c r="T1199">
        <f>SUM(Table2[[#This Row],[SALE G]:[SALE S]])</f>
        <v>38.166666666666671</v>
      </c>
      <c r="U1199">
        <v>387</v>
      </c>
      <c r="V1199">
        <v>0.65</v>
      </c>
    </row>
    <row r="1200" spans="1:22" x14ac:dyDescent="0.25">
      <c r="A1200">
        <v>1199</v>
      </c>
      <c r="B1200" t="s">
        <v>26</v>
      </c>
      <c r="C1200" t="s">
        <v>665</v>
      </c>
      <c r="D1200" t="s">
        <v>2</v>
      </c>
      <c r="E1200" t="s">
        <v>341</v>
      </c>
      <c r="F1200" s="138">
        <v>44002</v>
      </c>
      <c r="G1200" t="s">
        <v>682</v>
      </c>
      <c r="H1200" t="s">
        <v>697</v>
      </c>
      <c r="I1200" t="s">
        <v>487</v>
      </c>
      <c r="J1200" t="s">
        <v>671</v>
      </c>
      <c r="K1200">
        <v>1000</v>
      </c>
      <c r="M1200">
        <v>276</v>
      </c>
      <c r="P1200">
        <v>26</v>
      </c>
      <c r="Q1200">
        <f>SUM(Table2[[#This Row],[ BUYER G]:[BUYER S]])</f>
        <v>26</v>
      </c>
      <c r="R1200">
        <v>0</v>
      </c>
      <c r="S1200">
        <v>16.5</v>
      </c>
      <c r="T1200">
        <f>SUM(Table2[[#This Row],[SALE G]:[SALE S]])</f>
        <v>16.5</v>
      </c>
      <c r="U1200">
        <v>344</v>
      </c>
      <c r="V1200">
        <v>0.65</v>
      </c>
    </row>
    <row r="1201" spans="1:22" x14ac:dyDescent="0.25">
      <c r="A1201">
        <v>1200</v>
      </c>
      <c r="B1201" t="s">
        <v>26</v>
      </c>
      <c r="C1201" t="s">
        <v>665</v>
      </c>
      <c r="D1201" t="s">
        <v>2</v>
      </c>
      <c r="E1201" t="s">
        <v>341</v>
      </c>
      <c r="F1201" s="138">
        <v>44002</v>
      </c>
      <c r="G1201" t="s">
        <v>682</v>
      </c>
      <c r="H1201" t="s">
        <v>707</v>
      </c>
      <c r="I1201" t="s">
        <v>480</v>
      </c>
      <c r="J1201" t="s">
        <v>671</v>
      </c>
      <c r="K1201">
        <v>1000</v>
      </c>
      <c r="M1201">
        <v>340</v>
      </c>
      <c r="O1201">
        <v>6</v>
      </c>
      <c r="P1201">
        <v>42</v>
      </c>
      <c r="Q1201">
        <f>SUM(Table2[[#This Row],[ BUYER G]:[BUYER S]])</f>
        <v>48</v>
      </c>
      <c r="R1201">
        <v>3</v>
      </c>
      <c r="S1201">
        <v>17.125</v>
      </c>
      <c r="T1201">
        <f>SUM(Table2[[#This Row],[SALE G]:[SALE S]])</f>
        <v>20.125</v>
      </c>
      <c r="U1201">
        <v>355</v>
      </c>
      <c r="V1201">
        <v>0.65</v>
      </c>
    </row>
    <row r="1202" spans="1:22" x14ac:dyDescent="0.25">
      <c r="A1202">
        <v>1201</v>
      </c>
      <c r="B1202" t="s">
        <v>26</v>
      </c>
      <c r="C1202" t="s">
        <v>665</v>
      </c>
      <c r="D1202" t="s">
        <v>2</v>
      </c>
      <c r="E1202" t="s">
        <v>341</v>
      </c>
      <c r="F1202" s="138">
        <v>44002</v>
      </c>
      <c r="G1202" t="s">
        <v>682</v>
      </c>
      <c r="H1202" t="s">
        <v>707</v>
      </c>
      <c r="I1202" t="s">
        <v>468</v>
      </c>
      <c r="J1202" t="s">
        <v>671</v>
      </c>
      <c r="K1202">
        <v>1000</v>
      </c>
      <c r="M1202">
        <v>224</v>
      </c>
      <c r="O1202">
        <v>1</v>
      </c>
      <c r="P1202">
        <v>31</v>
      </c>
      <c r="Q1202">
        <f>SUM(Table2[[#This Row],[ BUYER G]:[BUYER S]])</f>
        <v>32</v>
      </c>
      <c r="R1202">
        <v>0.5</v>
      </c>
      <c r="S1202">
        <v>14.75</v>
      </c>
      <c r="T1202">
        <f>SUM(Table2[[#This Row],[SALE G]:[SALE S]])</f>
        <v>15.25</v>
      </c>
      <c r="U1202">
        <v>341</v>
      </c>
      <c r="V1202">
        <v>0.65</v>
      </c>
    </row>
    <row r="1203" spans="1:22" x14ac:dyDescent="0.25">
      <c r="A1203">
        <v>1202</v>
      </c>
      <c r="B1203" t="s">
        <v>26</v>
      </c>
      <c r="C1203" t="s">
        <v>665</v>
      </c>
      <c r="D1203" t="s">
        <v>2</v>
      </c>
      <c r="E1203" t="s">
        <v>341</v>
      </c>
      <c r="F1203" s="138">
        <v>44002</v>
      </c>
      <c r="G1203" t="s">
        <v>682</v>
      </c>
      <c r="H1203" t="s">
        <v>673</v>
      </c>
      <c r="I1203" t="s">
        <v>473</v>
      </c>
      <c r="J1203" t="s">
        <v>671</v>
      </c>
      <c r="K1203">
        <v>1000</v>
      </c>
      <c r="M1203">
        <v>320</v>
      </c>
      <c r="O1203">
        <v>7</v>
      </c>
      <c r="P1203">
        <v>39</v>
      </c>
      <c r="Q1203">
        <f>SUM(Table2[[#This Row],[ BUYER G]:[BUYER S]])</f>
        <v>46</v>
      </c>
      <c r="R1203">
        <v>4.5</v>
      </c>
      <c r="S1203">
        <v>26.833333333333332</v>
      </c>
      <c r="T1203">
        <f>SUM(Table2[[#This Row],[SALE G]:[SALE S]])</f>
        <v>31.333333333333332</v>
      </c>
      <c r="U1203">
        <v>356</v>
      </c>
      <c r="V1203">
        <v>0.65</v>
      </c>
    </row>
    <row r="1204" spans="1:22" x14ac:dyDescent="0.25">
      <c r="A1204">
        <v>1203</v>
      </c>
      <c r="B1204" t="s">
        <v>26</v>
      </c>
      <c r="C1204" t="s">
        <v>665</v>
      </c>
      <c r="D1204" t="s">
        <v>2</v>
      </c>
      <c r="E1204" t="s">
        <v>341</v>
      </c>
      <c r="F1204" s="138">
        <v>44002</v>
      </c>
      <c r="G1204" t="s">
        <v>682</v>
      </c>
      <c r="H1204" t="s">
        <v>708</v>
      </c>
      <c r="I1204" t="s">
        <v>486</v>
      </c>
      <c r="J1204" t="s">
        <v>671</v>
      </c>
      <c r="K1204">
        <v>1000</v>
      </c>
      <c r="M1204">
        <v>320</v>
      </c>
      <c r="O1204">
        <v>22</v>
      </c>
      <c r="P1204">
        <v>56</v>
      </c>
      <c r="Q1204">
        <f>SUM(Table2[[#This Row],[ BUYER G]:[BUYER S]])</f>
        <v>78</v>
      </c>
      <c r="R1204">
        <v>7.791666666666667</v>
      </c>
      <c r="S1204">
        <v>20.416666666666664</v>
      </c>
      <c r="T1204">
        <f>SUM(Table2[[#This Row],[SALE G]:[SALE S]])</f>
        <v>28.208333333333332</v>
      </c>
      <c r="U1204">
        <v>550</v>
      </c>
      <c r="V1204">
        <v>0.65</v>
      </c>
    </row>
    <row r="1205" spans="1:22" x14ac:dyDescent="0.25">
      <c r="A1205">
        <v>1204</v>
      </c>
      <c r="B1205" t="s">
        <v>26</v>
      </c>
      <c r="C1205" t="s">
        <v>665</v>
      </c>
      <c r="D1205" t="s">
        <v>2</v>
      </c>
      <c r="E1205" t="s">
        <v>341</v>
      </c>
      <c r="F1205" s="138">
        <v>44002</v>
      </c>
      <c r="G1205" t="s">
        <v>682</v>
      </c>
      <c r="H1205" t="s">
        <v>709</v>
      </c>
      <c r="I1205" t="s">
        <v>474</v>
      </c>
      <c r="J1205" t="s">
        <v>671</v>
      </c>
      <c r="K1205">
        <v>1000</v>
      </c>
      <c r="M1205">
        <v>320</v>
      </c>
      <c r="P1205">
        <v>49</v>
      </c>
      <c r="Q1205">
        <f>SUM(Table2[[#This Row],[ BUYER G]:[BUYER S]])</f>
        <v>49</v>
      </c>
      <c r="R1205">
        <v>0</v>
      </c>
      <c r="S1205">
        <v>48.25</v>
      </c>
      <c r="T1205">
        <f>SUM(Table2[[#This Row],[SALE G]:[SALE S]])</f>
        <v>48.25</v>
      </c>
      <c r="U1205">
        <v>344</v>
      </c>
      <c r="V1205">
        <v>0.65</v>
      </c>
    </row>
    <row r="1206" spans="1:22" x14ac:dyDescent="0.25">
      <c r="A1206">
        <v>1205</v>
      </c>
      <c r="B1206" t="s">
        <v>26</v>
      </c>
      <c r="C1206" t="s">
        <v>665</v>
      </c>
      <c r="D1206" t="s">
        <v>2</v>
      </c>
      <c r="E1206" t="s">
        <v>341</v>
      </c>
      <c r="F1206" s="138">
        <v>44002</v>
      </c>
      <c r="G1206" t="s">
        <v>682</v>
      </c>
      <c r="H1206" t="s">
        <v>709</v>
      </c>
      <c r="I1206" t="s">
        <v>483</v>
      </c>
      <c r="J1206" t="s">
        <v>671</v>
      </c>
      <c r="K1206">
        <v>1000</v>
      </c>
      <c r="M1206">
        <v>320</v>
      </c>
      <c r="O1206">
        <v>4</v>
      </c>
      <c r="P1206">
        <v>21</v>
      </c>
      <c r="Q1206">
        <f>SUM(Table2[[#This Row],[ BUYER G]:[BUYER S]])</f>
        <v>25</v>
      </c>
      <c r="R1206">
        <v>2.5</v>
      </c>
      <c r="S1206">
        <v>13.333333333333334</v>
      </c>
      <c r="T1206">
        <f>SUM(Table2[[#This Row],[SALE G]:[SALE S]])</f>
        <v>15.833333333333334</v>
      </c>
      <c r="U1206">
        <v>387</v>
      </c>
      <c r="V1206">
        <v>0.65</v>
      </c>
    </row>
    <row r="1207" spans="1:22" x14ac:dyDescent="0.25">
      <c r="A1207">
        <v>1206</v>
      </c>
      <c r="B1207" t="s">
        <v>26</v>
      </c>
      <c r="C1207" t="s">
        <v>665</v>
      </c>
      <c r="D1207" t="s">
        <v>2</v>
      </c>
      <c r="E1207" t="s">
        <v>341</v>
      </c>
      <c r="F1207" s="138">
        <v>44002</v>
      </c>
      <c r="G1207" t="s">
        <v>683</v>
      </c>
      <c r="H1207" t="s">
        <v>668</v>
      </c>
      <c r="I1207" t="s">
        <v>391</v>
      </c>
      <c r="J1207" t="s">
        <v>669</v>
      </c>
      <c r="K1207">
        <v>1500</v>
      </c>
      <c r="M1207">
        <v>400</v>
      </c>
      <c r="O1207">
        <v>30</v>
      </c>
      <c r="P1207">
        <v>76</v>
      </c>
      <c r="Q1207">
        <f>SUM(Table2[[#This Row],[ BUYER G]:[BUYER S]])</f>
        <v>106</v>
      </c>
      <c r="R1207">
        <v>19.333333333333332</v>
      </c>
      <c r="S1207">
        <v>44.416666666666664</v>
      </c>
      <c r="T1207">
        <f>SUM(Table2[[#This Row],[SALE G]:[SALE S]])</f>
        <v>63.75</v>
      </c>
      <c r="U1207">
        <v>288</v>
      </c>
      <c r="V1207">
        <v>0.7</v>
      </c>
    </row>
    <row r="1208" spans="1:22" x14ac:dyDescent="0.25">
      <c r="A1208">
        <v>1207</v>
      </c>
      <c r="B1208" t="s">
        <v>26</v>
      </c>
      <c r="C1208" t="s">
        <v>665</v>
      </c>
      <c r="D1208" t="s">
        <v>2</v>
      </c>
      <c r="E1208" t="s">
        <v>341</v>
      </c>
      <c r="F1208" s="138">
        <v>44002</v>
      </c>
      <c r="G1208" t="s">
        <v>683</v>
      </c>
      <c r="H1208" t="s">
        <v>668</v>
      </c>
      <c r="I1208" t="s">
        <v>394</v>
      </c>
      <c r="J1208" t="s">
        <v>669</v>
      </c>
      <c r="K1208">
        <v>1500</v>
      </c>
      <c r="M1208">
        <v>400</v>
      </c>
      <c r="O1208">
        <v>12</v>
      </c>
      <c r="P1208">
        <v>40</v>
      </c>
      <c r="Q1208">
        <f>SUM(Table2[[#This Row],[ BUYER G]:[BUYER S]])</f>
        <v>52</v>
      </c>
      <c r="R1208">
        <v>8.5833333333333339</v>
      </c>
      <c r="S1208">
        <v>33.333333333333336</v>
      </c>
      <c r="T1208">
        <f>SUM(Table2[[#This Row],[SALE G]:[SALE S]])</f>
        <v>41.916666666666671</v>
      </c>
      <c r="U1208">
        <v>534</v>
      </c>
      <c r="V1208">
        <v>0.7</v>
      </c>
    </row>
    <row r="1209" spans="1:22" x14ac:dyDescent="0.25">
      <c r="A1209">
        <v>1208</v>
      </c>
      <c r="B1209" t="s">
        <v>26</v>
      </c>
      <c r="C1209" t="s">
        <v>665</v>
      </c>
      <c r="D1209" t="s">
        <v>2</v>
      </c>
      <c r="E1209" t="s">
        <v>341</v>
      </c>
      <c r="F1209" s="138">
        <v>44002</v>
      </c>
      <c r="G1209" t="s">
        <v>683</v>
      </c>
      <c r="H1209" t="s">
        <v>668</v>
      </c>
      <c r="I1209" t="s">
        <v>392</v>
      </c>
      <c r="J1209" t="s">
        <v>669</v>
      </c>
      <c r="K1209">
        <v>1500</v>
      </c>
      <c r="M1209">
        <v>480</v>
      </c>
      <c r="O1209">
        <v>12</v>
      </c>
      <c r="P1209">
        <v>51</v>
      </c>
      <c r="Q1209">
        <f>SUM(Table2[[#This Row],[ BUYER G]:[BUYER S]])</f>
        <v>63</v>
      </c>
      <c r="R1209">
        <v>5</v>
      </c>
      <c r="S1209">
        <v>23.625</v>
      </c>
      <c r="T1209">
        <f>SUM(Table2[[#This Row],[SALE G]:[SALE S]])</f>
        <v>28.625</v>
      </c>
      <c r="U1209">
        <v>550</v>
      </c>
      <c r="V1209">
        <v>0.65</v>
      </c>
    </row>
    <row r="1210" spans="1:22" x14ac:dyDescent="0.25">
      <c r="A1210">
        <v>1209</v>
      </c>
      <c r="B1210" t="s">
        <v>26</v>
      </c>
      <c r="C1210" t="s">
        <v>665</v>
      </c>
      <c r="D1210" t="s">
        <v>2</v>
      </c>
      <c r="E1210" t="s">
        <v>341</v>
      </c>
      <c r="F1210" s="138">
        <v>44002</v>
      </c>
      <c r="G1210" t="s">
        <v>683</v>
      </c>
      <c r="H1210" t="s">
        <v>668</v>
      </c>
      <c r="I1210" t="s">
        <v>393</v>
      </c>
      <c r="J1210" t="s">
        <v>669</v>
      </c>
      <c r="K1210">
        <v>1500</v>
      </c>
      <c r="M1210">
        <v>432</v>
      </c>
      <c r="O1210">
        <v>25</v>
      </c>
      <c r="P1210">
        <v>60</v>
      </c>
      <c r="Q1210">
        <f>SUM(Table2[[#This Row],[ BUYER G]:[BUYER S]])</f>
        <v>85</v>
      </c>
      <c r="R1210">
        <v>9.625</v>
      </c>
      <c r="S1210">
        <v>24.125</v>
      </c>
      <c r="T1210">
        <f>SUM(Table2[[#This Row],[SALE G]:[SALE S]])</f>
        <v>33.75</v>
      </c>
      <c r="U1210">
        <v>409</v>
      </c>
      <c r="V1210">
        <v>0.7</v>
      </c>
    </row>
    <row r="1211" spans="1:22" x14ac:dyDescent="0.25">
      <c r="A1211">
        <v>1210</v>
      </c>
      <c r="B1211" t="s">
        <v>26</v>
      </c>
      <c r="C1211" t="s">
        <v>665</v>
      </c>
      <c r="D1211" t="s">
        <v>2</v>
      </c>
      <c r="E1211" t="s">
        <v>341</v>
      </c>
      <c r="F1211" s="138">
        <v>44002</v>
      </c>
      <c r="G1211" t="s">
        <v>675</v>
      </c>
      <c r="H1211" t="s">
        <v>668</v>
      </c>
      <c r="I1211" t="s">
        <v>164</v>
      </c>
      <c r="J1211" t="s">
        <v>669</v>
      </c>
      <c r="K1211">
        <v>4200</v>
      </c>
      <c r="M1211">
        <v>880</v>
      </c>
      <c r="O1211">
        <v>36</v>
      </c>
      <c r="P1211">
        <v>90</v>
      </c>
      <c r="Q1211">
        <f>SUM(Table2[[#This Row],[ BUYER G]:[BUYER S]])</f>
        <v>126</v>
      </c>
      <c r="R1211">
        <v>31.583333333333332</v>
      </c>
      <c r="S1211">
        <v>87.166666666666671</v>
      </c>
      <c r="T1211">
        <f>SUM(Table2[[#This Row],[SALE G]:[SALE S]])</f>
        <v>118.75</v>
      </c>
      <c r="U1211">
        <v>927</v>
      </c>
      <c r="V1211">
        <v>0.7</v>
      </c>
    </row>
    <row r="1212" spans="1:22" x14ac:dyDescent="0.25">
      <c r="A1212">
        <v>1211</v>
      </c>
      <c r="B1212" t="s">
        <v>26</v>
      </c>
      <c r="C1212" t="s">
        <v>665</v>
      </c>
      <c r="D1212" t="s">
        <v>2</v>
      </c>
      <c r="E1212" t="s">
        <v>341</v>
      </c>
      <c r="F1212" s="138">
        <v>44002</v>
      </c>
      <c r="G1212" t="s">
        <v>676</v>
      </c>
      <c r="H1212" t="s">
        <v>668</v>
      </c>
      <c r="I1212" t="s">
        <v>165</v>
      </c>
      <c r="J1212" t="s">
        <v>669</v>
      </c>
      <c r="K1212">
        <v>1200</v>
      </c>
      <c r="M1212">
        <v>448</v>
      </c>
      <c r="O1212">
        <v>22</v>
      </c>
      <c r="P1212">
        <v>35</v>
      </c>
      <c r="Q1212">
        <f>SUM(Table2[[#This Row],[ BUYER G]:[BUYER S]])</f>
        <v>57</v>
      </c>
      <c r="R1212">
        <v>14.166666666666668</v>
      </c>
      <c r="S1212">
        <v>30.166666666666668</v>
      </c>
      <c r="T1212">
        <f>SUM(Table2[[#This Row],[SALE G]:[SALE S]])</f>
        <v>44.333333333333336</v>
      </c>
      <c r="U1212">
        <v>464</v>
      </c>
      <c r="V1212">
        <v>0.75</v>
      </c>
    </row>
    <row r="1213" spans="1:22" x14ac:dyDescent="0.25">
      <c r="A1213">
        <v>1212</v>
      </c>
      <c r="B1213" t="s">
        <v>26</v>
      </c>
      <c r="C1213" t="s">
        <v>665</v>
      </c>
      <c r="D1213" t="s">
        <v>2</v>
      </c>
      <c r="E1213" t="s">
        <v>341</v>
      </c>
      <c r="F1213" s="138">
        <v>44002</v>
      </c>
      <c r="G1213" t="s">
        <v>676</v>
      </c>
      <c r="H1213" t="s">
        <v>668</v>
      </c>
      <c r="I1213" t="s">
        <v>166</v>
      </c>
      <c r="J1213" t="s">
        <v>669</v>
      </c>
      <c r="K1213">
        <v>1200</v>
      </c>
      <c r="M1213">
        <v>400</v>
      </c>
      <c r="O1213">
        <v>36</v>
      </c>
      <c r="P1213">
        <v>121</v>
      </c>
      <c r="Q1213">
        <f>SUM(Table2[[#This Row],[ BUYER G]:[BUYER S]])</f>
        <v>157</v>
      </c>
      <c r="R1213">
        <v>25.166666666666668</v>
      </c>
      <c r="S1213">
        <v>108.33333333333333</v>
      </c>
      <c r="T1213">
        <f>SUM(Table2[[#This Row],[SALE G]:[SALE S]])</f>
        <v>133.5</v>
      </c>
      <c r="U1213">
        <v>744</v>
      </c>
      <c r="V1213">
        <v>0.75</v>
      </c>
    </row>
    <row r="1214" spans="1:22" x14ac:dyDescent="0.25">
      <c r="A1214">
        <v>1213</v>
      </c>
      <c r="B1214" t="s">
        <v>26</v>
      </c>
      <c r="C1214" t="s">
        <v>665</v>
      </c>
      <c r="D1214" t="s">
        <v>2</v>
      </c>
      <c r="E1214" t="s">
        <v>341</v>
      </c>
      <c r="F1214" s="138">
        <v>44002</v>
      </c>
      <c r="G1214" t="s">
        <v>676</v>
      </c>
      <c r="H1214" t="s">
        <v>668</v>
      </c>
      <c r="I1214" t="s">
        <v>167</v>
      </c>
      <c r="J1214" t="s">
        <v>669</v>
      </c>
      <c r="K1214">
        <v>1200</v>
      </c>
      <c r="M1214">
        <v>288</v>
      </c>
      <c r="O1214">
        <v>4</v>
      </c>
      <c r="P1214">
        <v>48</v>
      </c>
      <c r="Q1214">
        <f>SUM(Table2[[#This Row],[ BUYER G]:[BUYER S]])</f>
        <v>52</v>
      </c>
      <c r="R1214">
        <v>1.6666666666666665</v>
      </c>
      <c r="S1214">
        <v>34.5</v>
      </c>
      <c r="T1214">
        <f>SUM(Table2[[#This Row],[SALE G]:[SALE S]])</f>
        <v>36.166666666666664</v>
      </c>
      <c r="U1214">
        <v>337</v>
      </c>
      <c r="V1214">
        <v>0.75</v>
      </c>
    </row>
    <row r="1215" spans="1:22" x14ac:dyDescent="0.25">
      <c r="A1215">
        <v>1214</v>
      </c>
      <c r="B1215" t="s">
        <v>26</v>
      </c>
      <c r="C1215" t="s">
        <v>665</v>
      </c>
      <c r="D1215" t="s">
        <v>2</v>
      </c>
      <c r="E1215" t="s">
        <v>341</v>
      </c>
      <c r="F1215" s="138">
        <v>44002</v>
      </c>
      <c r="G1215" t="s">
        <v>676</v>
      </c>
      <c r="H1215" t="s">
        <v>668</v>
      </c>
      <c r="I1215" t="s">
        <v>168</v>
      </c>
      <c r="J1215" t="s">
        <v>669</v>
      </c>
      <c r="K1215">
        <v>1200</v>
      </c>
      <c r="M1215">
        <v>362</v>
      </c>
      <c r="O1215">
        <v>5</v>
      </c>
      <c r="P1215">
        <v>34</v>
      </c>
      <c r="Q1215">
        <f>SUM(Table2[[#This Row],[ BUYER G]:[BUYER S]])</f>
        <v>39</v>
      </c>
      <c r="R1215">
        <v>5.166666666666667</v>
      </c>
      <c r="S1215">
        <v>22.833333333333332</v>
      </c>
      <c r="T1215">
        <f>SUM(Table2[[#This Row],[SALE G]:[SALE S]])</f>
        <v>28</v>
      </c>
      <c r="U1215">
        <v>942</v>
      </c>
      <c r="V1215">
        <v>0.7</v>
      </c>
    </row>
    <row r="1216" spans="1:22" x14ac:dyDescent="0.25">
      <c r="A1216">
        <v>1215</v>
      </c>
      <c r="B1216" t="s">
        <v>26</v>
      </c>
      <c r="C1216" t="s">
        <v>665</v>
      </c>
      <c r="D1216" t="s">
        <v>2</v>
      </c>
      <c r="E1216" t="s">
        <v>341</v>
      </c>
      <c r="F1216" s="138">
        <v>44002</v>
      </c>
      <c r="G1216" t="s">
        <v>676</v>
      </c>
      <c r="H1216" t="s">
        <v>677</v>
      </c>
      <c r="I1216" t="s">
        <v>440</v>
      </c>
      <c r="J1216" t="s">
        <v>669</v>
      </c>
      <c r="K1216">
        <v>1200</v>
      </c>
      <c r="M1216">
        <v>412</v>
      </c>
      <c r="O1216">
        <v>17</v>
      </c>
      <c r="P1216">
        <v>41</v>
      </c>
      <c r="Q1216">
        <f>SUM(Table2[[#This Row],[ BUYER G]:[BUYER S]])</f>
        <v>58</v>
      </c>
      <c r="R1216">
        <v>7.666666666666667</v>
      </c>
      <c r="S1216">
        <v>18.166666666666668</v>
      </c>
      <c r="T1216">
        <f>SUM(Table2[[#This Row],[SALE G]:[SALE S]])</f>
        <v>25.833333333333336</v>
      </c>
      <c r="U1216">
        <v>337</v>
      </c>
      <c r="V1216">
        <v>0.8</v>
      </c>
    </row>
    <row r="1217" spans="1:22" x14ac:dyDescent="0.25">
      <c r="A1217">
        <v>1216</v>
      </c>
      <c r="B1217" t="s">
        <v>26</v>
      </c>
      <c r="C1217" t="s">
        <v>665</v>
      </c>
      <c r="D1217" t="s">
        <v>2</v>
      </c>
      <c r="E1217" t="s">
        <v>341</v>
      </c>
      <c r="F1217" s="138">
        <v>44002</v>
      </c>
      <c r="G1217" t="s">
        <v>676</v>
      </c>
      <c r="H1217" t="s">
        <v>673</v>
      </c>
      <c r="I1217" t="s">
        <v>439</v>
      </c>
      <c r="J1217" t="s">
        <v>669</v>
      </c>
      <c r="K1217">
        <v>1200</v>
      </c>
      <c r="M1217">
        <v>352</v>
      </c>
      <c r="P1217">
        <v>49</v>
      </c>
      <c r="Q1217">
        <f>SUM(Table2[[#This Row],[ BUYER G]:[BUYER S]])</f>
        <v>49</v>
      </c>
      <c r="R1217">
        <v>0</v>
      </c>
      <c r="S1217">
        <v>35.833333333333336</v>
      </c>
      <c r="T1217">
        <f>SUM(Table2[[#This Row],[SALE G]:[SALE S]])</f>
        <v>35.833333333333336</v>
      </c>
      <c r="U1217">
        <v>356</v>
      </c>
      <c r="V1217">
        <v>0.65</v>
      </c>
    </row>
    <row r="1218" spans="1:22" x14ac:dyDescent="0.25">
      <c r="A1218">
        <v>1217</v>
      </c>
      <c r="B1218" t="s">
        <v>26</v>
      </c>
      <c r="C1218" t="s">
        <v>665</v>
      </c>
      <c r="D1218" t="s">
        <v>2</v>
      </c>
      <c r="E1218" t="s">
        <v>341</v>
      </c>
      <c r="F1218" s="138">
        <v>44002</v>
      </c>
      <c r="G1218" t="s">
        <v>676</v>
      </c>
      <c r="H1218" t="s">
        <v>697</v>
      </c>
      <c r="I1218" t="s">
        <v>441</v>
      </c>
      <c r="J1218" t="s">
        <v>669</v>
      </c>
      <c r="K1218">
        <v>1200</v>
      </c>
      <c r="M1218">
        <v>364</v>
      </c>
      <c r="O1218">
        <v>7</v>
      </c>
      <c r="P1218">
        <v>29</v>
      </c>
      <c r="Q1218">
        <f>SUM(Table2[[#This Row],[ BUYER G]:[BUYER S]])</f>
        <v>36</v>
      </c>
      <c r="R1218">
        <v>10.166666666666666</v>
      </c>
      <c r="S1218">
        <v>26.333333333333336</v>
      </c>
      <c r="T1218">
        <f>SUM(Table2[[#This Row],[SALE G]:[SALE S]])</f>
        <v>36.5</v>
      </c>
      <c r="U1218">
        <v>311</v>
      </c>
      <c r="V1218">
        <v>0.65</v>
      </c>
    </row>
    <row r="1219" spans="1:22" x14ac:dyDescent="0.25">
      <c r="A1219">
        <v>1218</v>
      </c>
      <c r="B1219" t="s">
        <v>26</v>
      </c>
      <c r="C1219" t="s">
        <v>665</v>
      </c>
      <c r="D1219" t="s">
        <v>2</v>
      </c>
      <c r="E1219" t="s">
        <v>341</v>
      </c>
      <c r="F1219" s="138">
        <v>44002</v>
      </c>
      <c r="G1219" t="s">
        <v>685</v>
      </c>
      <c r="H1219" t="s">
        <v>668</v>
      </c>
      <c r="I1219" t="s">
        <v>172</v>
      </c>
      <c r="J1219" t="s">
        <v>671</v>
      </c>
      <c r="K1219">
        <v>1000</v>
      </c>
      <c r="M1219">
        <v>288</v>
      </c>
      <c r="O1219">
        <v>10</v>
      </c>
      <c r="P1219">
        <v>15</v>
      </c>
      <c r="Q1219">
        <f>SUM(Table2[[#This Row],[ BUYER G]:[BUYER S]])</f>
        <v>25</v>
      </c>
      <c r="R1219">
        <v>11.333333333333334</v>
      </c>
      <c r="S1219">
        <v>15.833333333333334</v>
      </c>
      <c r="T1219">
        <f>SUM(Table2[[#This Row],[SALE G]:[SALE S]])</f>
        <v>27.166666666666668</v>
      </c>
      <c r="U1219">
        <v>211</v>
      </c>
      <c r="V1219">
        <v>0.65</v>
      </c>
    </row>
    <row r="1220" spans="1:22" x14ac:dyDescent="0.25">
      <c r="A1220">
        <v>1219</v>
      </c>
      <c r="B1220" t="s">
        <v>26</v>
      </c>
      <c r="C1220" t="s">
        <v>665</v>
      </c>
      <c r="D1220" t="s">
        <v>2</v>
      </c>
      <c r="E1220" t="s">
        <v>341</v>
      </c>
      <c r="F1220" s="138">
        <v>44002</v>
      </c>
      <c r="G1220" t="s">
        <v>685</v>
      </c>
      <c r="H1220" t="s">
        <v>668</v>
      </c>
      <c r="I1220" t="s">
        <v>173</v>
      </c>
      <c r="J1220" t="s">
        <v>671</v>
      </c>
      <c r="K1220">
        <v>1000</v>
      </c>
      <c r="M1220">
        <v>248</v>
      </c>
      <c r="O1220">
        <v>9</v>
      </c>
      <c r="P1220">
        <v>29</v>
      </c>
      <c r="Q1220">
        <f>SUM(Table2[[#This Row],[ BUYER G]:[BUYER S]])</f>
        <v>38</v>
      </c>
      <c r="R1220">
        <v>9.4166666666666661</v>
      </c>
      <c r="S1220">
        <v>31.166666666666664</v>
      </c>
      <c r="T1220">
        <f>SUM(Table2[[#This Row],[SALE G]:[SALE S]])</f>
        <v>40.583333333333329</v>
      </c>
      <c r="U1220">
        <v>426</v>
      </c>
      <c r="V1220">
        <v>0.65</v>
      </c>
    </row>
    <row r="1221" spans="1:22" x14ac:dyDescent="0.25">
      <c r="A1221">
        <v>1220</v>
      </c>
      <c r="B1221" t="s">
        <v>26</v>
      </c>
      <c r="C1221" t="s">
        <v>665</v>
      </c>
      <c r="D1221" t="s">
        <v>2</v>
      </c>
      <c r="E1221" t="s">
        <v>341</v>
      </c>
      <c r="F1221" s="138">
        <v>44002</v>
      </c>
      <c r="G1221" t="s">
        <v>685</v>
      </c>
      <c r="H1221" t="s">
        <v>668</v>
      </c>
      <c r="I1221" t="s">
        <v>177</v>
      </c>
      <c r="J1221" t="s">
        <v>671</v>
      </c>
      <c r="K1221">
        <v>1000</v>
      </c>
      <c r="M1221">
        <v>224</v>
      </c>
      <c r="O1221">
        <v>14</v>
      </c>
      <c r="P1221">
        <v>60</v>
      </c>
      <c r="Q1221">
        <f>SUM(Table2[[#This Row],[ BUYER G]:[BUYER S]])</f>
        <v>74</v>
      </c>
      <c r="R1221">
        <v>18</v>
      </c>
      <c r="S1221">
        <v>45.916666666666671</v>
      </c>
      <c r="T1221">
        <f>SUM(Table2[[#This Row],[SALE G]:[SALE S]])</f>
        <v>63.916666666666671</v>
      </c>
      <c r="U1221">
        <v>213</v>
      </c>
      <c r="V1221">
        <v>0.65</v>
      </c>
    </row>
    <row r="1222" spans="1:22" x14ac:dyDescent="0.25">
      <c r="A1222">
        <v>1221</v>
      </c>
      <c r="B1222" t="s">
        <v>26</v>
      </c>
      <c r="C1222" t="s">
        <v>665</v>
      </c>
      <c r="D1222" t="s">
        <v>2</v>
      </c>
      <c r="E1222" t="s">
        <v>341</v>
      </c>
      <c r="F1222" s="138">
        <v>44002</v>
      </c>
      <c r="G1222" t="s">
        <v>685</v>
      </c>
      <c r="H1222" t="s">
        <v>672</v>
      </c>
      <c r="I1222" t="s">
        <v>407</v>
      </c>
      <c r="J1222" t="s">
        <v>671</v>
      </c>
      <c r="K1222">
        <v>1000</v>
      </c>
      <c r="M1222">
        <v>288</v>
      </c>
      <c r="O1222">
        <v>7</v>
      </c>
      <c r="P1222">
        <v>32</v>
      </c>
      <c r="Q1222">
        <f>SUM(Table2[[#This Row],[ BUYER G]:[BUYER S]])</f>
        <v>39</v>
      </c>
      <c r="R1222">
        <v>4.666666666666667</v>
      </c>
      <c r="S1222">
        <v>23.083333333333336</v>
      </c>
      <c r="T1222">
        <f>SUM(Table2[[#This Row],[SALE G]:[SALE S]])</f>
        <v>27.750000000000004</v>
      </c>
      <c r="U1222">
        <v>224</v>
      </c>
      <c r="V1222">
        <v>0.65</v>
      </c>
    </row>
    <row r="1223" spans="1:22" x14ac:dyDescent="0.25">
      <c r="A1223">
        <v>1222</v>
      </c>
      <c r="B1223" t="s">
        <v>26</v>
      </c>
      <c r="C1223" t="s">
        <v>665</v>
      </c>
      <c r="D1223" t="s">
        <v>2</v>
      </c>
      <c r="E1223" t="s">
        <v>341</v>
      </c>
      <c r="F1223" s="138">
        <v>44002</v>
      </c>
      <c r="G1223" t="s">
        <v>685</v>
      </c>
      <c r="H1223" t="s">
        <v>677</v>
      </c>
      <c r="I1223" t="s">
        <v>405</v>
      </c>
      <c r="J1223" t="s">
        <v>671</v>
      </c>
      <c r="K1223">
        <v>1000</v>
      </c>
      <c r="M1223">
        <v>256</v>
      </c>
      <c r="O1223">
        <v>8</v>
      </c>
      <c r="P1223">
        <v>32</v>
      </c>
      <c r="Q1223">
        <f>SUM(Table2[[#This Row],[ BUYER G]:[BUYER S]])</f>
        <v>40</v>
      </c>
      <c r="R1223">
        <v>5.8333333333333339</v>
      </c>
      <c r="S1223">
        <v>24.166666666666664</v>
      </c>
      <c r="T1223">
        <f>SUM(Table2[[#This Row],[SALE G]:[SALE S]])</f>
        <v>30</v>
      </c>
      <c r="U1223">
        <v>231</v>
      </c>
      <c r="V1223">
        <v>0.65</v>
      </c>
    </row>
    <row r="1224" spans="1:22" x14ac:dyDescent="0.25">
      <c r="A1224">
        <v>1223</v>
      </c>
      <c r="B1224" t="s">
        <v>26</v>
      </c>
      <c r="C1224" t="s">
        <v>665</v>
      </c>
      <c r="D1224" t="s">
        <v>2</v>
      </c>
      <c r="E1224" t="s">
        <v>341</v>
      </c>
      <c r="F1224" s="138">
        <v>44002</v>
      </c>
      <c r="G1224" t="s">
        <v>685</v>
      </c>
      <c r="H1224" t="s">
        <v>704</v>
      </c>
      <c r="I1224" t="s">
        <v>526</v>
      </c>
      <c r="J1224" t="s">
        <v>671</v>
      </c>
      <c r="K1224">
        <v>1000</v>
      </c>
      <c r="M1224">
        <v>288</v>
      </c>
      <c r="O1224">
        <v>8</v>
      </c>
      <c r="P1224">
        <v>33</v>
      </c>
      <c r="Q1224">
        <f>SUM(Table2[[#This Row],[ BUYER G]:[BUYER S]])</f>
        <v>41</v>
      </c>
      <c r="R1224">
        <v>9.3333333333333321</v>
      </c>
      <c r="S1224">
        <v>14.958333333333334</v>
      </c>
      <c r="T1224">
        <f>SUM(Table2[[#This Row],[SALE G]:[SALE S]])</f>
        <v>24.291666666666664</v>
      </c>
      <c r="U1224">
        <v>432</v>
      </c>
      <c r="V1224">
        <v>0.65</v>
      </c>
    </row>
    <row r="1225" spans="1:22" x14ac:dyDescent="0.25">
      <c r="A1225">
        <v>1224</v>
      </c>
      <c r="B1225" t="s">
        <v>26</v>
      </c>
      <c r="C1225" t="s">
        <v>665</v>
      </c>
      <c r="D1225" t="s">
        <v>2</v>
      </c>
      <c r="E1225" t="s">
        <v>341</v>
      </c>
      <c r="F1225" s="138">
        <v>44002</v>
      </c>
      <c r="G1225" t="s">
        <v>685</v>
      </c>
      <c r="H1225" t="s">
        <v>705</v>
      </c>
      <c r="I1225" t="s">
        <v>528</v>
      </c>
      <c r="J1225" t="s">
        <v>671</v>
      </c>
      <c r="K1225">
        <v>1000</v>
      </c>
      <c r="M1225">
        <v>284</v>
      </c>
      <c r="O1225">
        <v>4</v>
      </c>
      <c r="P1225">
        <v>24</v>
      </c>
      <c r="Q1225">
        <f>SUM(Table2[[#This Row],[ BUYER G]:[BUYER S]])</f>
        <v>28</v>
      </c>
      <c r="R1225">
        <v>3.3333333333333335</v>
      </c>
      <c r="S1225">
        <v>13.75</v>
      </c>
      <c r="T1225">
        <f>SUM(Table2[[#This Row],[SALE G]:[SALE S]])</f>
        <v>17.083333333333332</v>
      </c>
      <c r="U1225">
        <v>303</v>
      </c>
      <c r="V1225">
        <v>0.65</v>
      </c>
    </row>
    <row r="1226" spans="1:22" x14ac:dyDescent="0.25">
      <c r="A1226">
        <v>1225</v>
      </c>
      <c r="B1226" t="s">
        <v>26</v>
      </c>
      <c r="C1226" t="s">
        <v>665</v>
      </c>
      <c r="D1226" t="s">
        <v>2</v>
      </c>
      <c r="E1226" t="s">
        <v>341</v>
      </c>
      <c r="F1226" s="138">
        <v>44002</v>
      </c>
      <c r="G1226" t="s">
        <v>685</v>
      </c>
      <c r="H1226" t="s">
        <v>708</v>
      </c>
      <c r="I1226" t="s">
        <v>530</v>
      </c>
      <c r="J1226" t="s">
        <v>671</v>
      </c>
      <c r="K1226">
        <v>1000</v>
      </c>
      <c r="M1226">
        <v>320</v>
      </c>
      <c r="O1226">
        <v>16</v>
      </c>
      <c r="P1226">
        <v>26</v>
      </c>
      <c r="Q1226">
        <f>SUM(Table2[[#This Row],[ BUYER G]:[BUYER S]])</f>
        <v>42</v>
      </c>
      <c r="R1226">
        <v>5.5833333333333339</v>
      </c>
      <c r="S1226">
        <v>9</v>
      </c>
      <c r="T1226">
        <f>SUM(Table2[[#This Row],[SALE G]:[SALE S]])</f>
        <v>14.583333333333334</v>
      </c>
      <c r="U1226">
        <v>250</v>
      </c>
      <c r="V1226">
        <v>0.6</v>
      </c>
    </row>
    <row r="1227" spans="1:22" x14ac:dyDescent="0.25">
      <c r="A1227">
        <v>1226</v>
      </c>
      <c r="B1227" t="s">
        <v>26</v>
      </c>
      <c r="C1227" t="s">
        <v>665</v>
      </c>
      <c r="D1227" t="s">
        <v>2</v>
      </c>
      <c r="E1227" t="s">
        <v>341</v>
      </c>
      <c r="F1227" s="138">
        <v>44002</v>
      </c>
      <c r="G1227" t="s">
        <v>710</v>
      </c>
      <c r="H1227" t="s">
        <v>668</v>
      </c>
      <c r="I1227" t="s">
        <v>533</v>
      </c>
      <c r="J1227" t="s">
        <v>711</v>
      </c>
      <c r="K1227">
        <v>180</v>
      </c>
      <c r="M1227">
        <v>112</v>
      </c>
      <c r="O1227">
        <v>2</v>
      </c>
      <c r="P1227">
        <v>11</v>
      </c>
      <c r="Q1227">
        <f>SUM(Table2[[#This Row],[ BUYER G]:[BUYER S]])</f>
        <v>13</v>
      </c>
      <c r="R1227">
        <v>0.83333333333333326</v>
      </c>
      <c r="S1227">
        <v>8.6666666666666679</v>
      </c>
      <c r="T1227">
        <f>SUM(Table2[[#This Row],[SALE G]:[SALE S]])</f>
        <v>9.5000000000000018</v>
      </c>
      <c r="U1227">
        <v>142</v>
      </c>
      <c r="V1227">
        <v>0.65</v>
      </c>
    </row>
    <row r="1228" spans="1:22" x14ac:dyDescent="0.25">
      <c r="A1228">
        <v>1227</v>
      </c>
      <c r="B1228" t="s">
        <v>26</v>
      </c>
      <c r="C1228" t="s">
        <v>665</v>
      </c>
      <c r="D1228" t="s">
        <v>2</v>
      </c>
      <c r="E1228" t="s">
        <v>341</v>
      </c>
      <c r="F1228" s="138">
        <v>44002</v>
      </c>
      <c r="G1228" t="s">
        <v>710</v>
      </c>
      <c r="H1228" t="s">
        <v>668</v>
      </c>
      <c r="I1228" t="s">
        <v>536</v>
      </c>
      <c r="J1228" t="s">
        <v>711</v>
      </c>
      <c r="K1228">
        <v>180</v>
      </c>
      <c r="M1228">
        <v>112</v>
      </c>
      <c r="O1228">
        <v>6</v>
      </c>
      <c r="P1228">
        <v>5</v>
      </c>
      <c r="Q1228">
        <f>SUM(Table2[[#This Row],[ BUYER G]:[BUYER S]])</f>
        <v>11</v>
      </c>
      <c r="R1228">
        <v>5.3333333333333339</v>
      </c>
      <c r="S1228">
        <v>3.6666666666666665</v>
      </c>
      <c r="T1228">
        <f>SUM(Table2[[#This Row],[SALE G]:[SALE S]])</f>
        <v>9</v>
      </c>
      <c r="U1228">
        <v>155</v>
      </c>
      <c r="V1228">
        <v>0.65</v>
      </c>
    </row>
    <row r="1229" spans="1:22" x14ac:dyDescent="0.25">
      <c r="A1229">
        <v>1228</v>
      </c>
      <c r="B1229" t="s">
        <v>26</v>
      </c>
      <c r="C1229" t="s">
        <v>665</v>
      </c>
      <c r="D1229" t="s">
        <v>2</v>
      </c>
      <c r="E1229" t="s">
        <v>341</v>
      </c>
      <c r="F1229" s="138">
        <v>44002</v>
      </c>
      <c r="G1229" t="s">
        <v>710</v>
      </c>
      <c r="H1229" t="s">
        <v>668</v>
      </c>
      <c r="I1229" t="s">
        <v>537</v>
      </c>
      <c r="J1229" t="s">
        <v>711</v>
      </c>
      <c r="K1229">
        <v>180</v>
      </c>
      <c r="M1229">
        <v>144</v>
      </c>
      <c r="O1229">
        <v>3</v>
      </c>
      <c r="P1229">
        <v>10</v>
      </c>
      <c r="Q1229">
        <f>SUM(Table2[[#This Row],[ BUYER G]:[BUYER S]])</f>
        <v>13</v>
      </c>
      <c r="R1229">
        <v>1.5</v>
      </c>
      <c r="S1229">
        <v>4.666666666666667</v>
      </c>
      <c r="T1229">
        <f>SUM(Table2[[#This Row],[SALE G]:[SALE S]])</f>
        <v>6.166666666666667</v>
      </c>
      <c r="U1229">
        <v>100</v>
      </c>
      <c r="V1229">
        <v>0.65</v>
      </c>
    </row>
    <row r="1230" spans="1:22" x14ac:dyDescent="0.25">
      <c r="A1230">
        <v>1229</v>
      </c>
      <c r="B1230" t="s">
        <v>26</v>
      </c>
      <c r="C1230" t="s">
        <v>665</v>
      </c>
      <c r="D1230" t="s">
        <v>2</v>
      </c>
      <c r="E1230" t="s">
        <v>341</v>
      </c>
      <c r="F1230" s="138">
        <v>44002</v>
      </c>
      <c r="G1230" t="s">
        <v>710</v>
      </c>
      <c r="H1230" t="s">
        <v>668</v>
      </c>
      <c r="I1230" t="s">
        <v>535</v>
      </c>
      <c r="J1230" t="s">
        <v>711</v>
      </c>
      <c r="K1230">
        <v>180</v>
      </c>
      <c r="M1230">
        <v>124</v>
      </c>
      <c r="O1230">
        <v>6</v>
      </c>
      <c r="P1230">
        <v>9</v>
      </c>
      <c r="Q1230">
        <f>SUM(Table2[[#This Row],[ BUYER G]:[BUYER S]])</f>
        <v>15</v>
      </c>
      <c r="R1230">
        <v>5.833333333333333</v>
      </c>
      <c r="S1230">
        <v>7</v>
      </c>
      <c r="T1230">
        <f>SUM(Table2[[#This Row],[SALE G]:[SALE S]])</f>
        <v>12.833333333333332</v>
      </c>
      <c r="U1230">
        <v>88</v>
      </c>
      <c r="V1230">
        <v>0.65</v>
      </c>
    </row>
    <row r="1231" spans="1:22" x14ac:dyDescent="0.25">
      <c r="A1231">
        <v>1230</v>
      </c>
      <c r="B1231" t="s">
        <v>26</v>
      </c>
      <c r="C1231" t="s">
        <v>665</v>
      </c>
      <c r="D1231" t="s">
        <v>2</v>
      </c>
      <c r="E1231" t="s">
        <v>341</v>
      </c>
      <c r="F1231" s="138">
        <v>44002</v>
      </c>
      <c r="G1231" t="s">
        <v>710</v>
      </c>
      <c r="H1231" t="s">
        <v>668</v>
      </c>
      <c r="I1231" t="s">
        <v>534</v>
      </c>
      <c r="J1231" t="s">
        <v>711</v>
      </c>
      <c r="K1231">
        <v>180</v>
      </c>
      <c r="M1231">
        <v>112</v>
      </c>
      <c r="O1231">
        <v>1</v>
      </c>
      <c r="P1231">
        <v>7</v>
      </c>
      <c r="Q1231">
        <f>SUM(Table2[[#This Row],[ BUYER G]:[BUYER S]])</f>
        <v>8</v>
      </c>
      <c r="R1231">
        <v>1.1666666666666667</v>
      </c>
      <c r="S1231">
        <v>5.166666666666667</v>
      </c>
      <c r="T1231">
        <f>SUM(Table2[[#This Row],[SALE G]:[SALE S]])</f>
        <v>6.3333333333333339</v>
      </c>
      <c r="U1231">
        <v>174</v>
      </c>
      <c r="V1231">
        <v>0.65</v>
      </c>
    </row>
    <row r="1232" spans="1:22" x14ac:dyDescent="0.25">
      <c r="A1232">
        <v>1231</v>
      </c>
      <c r="B1232" t="s">
        <v>26</v>
      </c>
      <c r="C1232" t="s">
        <v>665</v>
      </c>
      <c r="D1232" t="s">
        <v>2</v>
      </c>
      <c r="E1232" t="s">
        <v>341</v>
      </c>
      <c r="F1232" s="138">
        <v>44002</v>
      </c>
      <c r="G1232" t="s">
        <v>710</v>
      </c>
      <c r="H1232" t="s">
        <v>668</v>
      </c>
      <c r="I1232" t="s">
        <v>532</v>
      </c>
      <c r="J1232" t="s">
        <v>711</v>
      </c>
      <c r="K1232">
        <v>180</v>
      </c>
      <c r="M1232">
        <v>112</v>
      </c>
      <c r="O1232">
        <v>6</v>
      </c>
      <c r="P1232">
        <v>6</v>
      </c>
      <c r="Q1232">
        <f>SUM(Table2[[#This Row],[ BUYER G]:[BUYER S]])</f>
        <v>12</v>
      </c>
      <c r="R1232">
        <v>6.333333333333333</v>
      </c>
      <c r="S1232">
        <v>5.833333333333333</v>
      </c>
      <c r="T1232">
        <f>SUM(Table2[[#This Row],[SALE G]:[SALE S]])</f>
        <v>12.166666666666666</v>
      </c>
      <c r="U1232">
        <v>78</v>
      </c>
      <c r="V1232">
        <v>0.65</v>
      </c>
    </row>
    <row r="1233" spans="1:22" x14ac:dyDescent="0.25">
      <c r="A1233">
        <v>1232</v>
      </c>
      <c r="B1233" t="s">
        <v>26</v>
      </c>
      <c r="C1233" t="s">
        <v>665</v>
      </c>
      <c r="D1233" t="s">
        <v>2</v>
      </c>
      <c r="E1233" t="s">
        <v>341</v>
      </c>
      <c r="F1233" s="138">
        <v>44002</v>
      </c>
      <c r="G1233" t="s">
        <v>710</v>
      </c>
      <c r="H1233" t="s">
        <v>668</v>
      </c>
      <c r="I1233" t="s">
        <v>531</v>
      </c>
      <c r="J1233" t="s">
        <v>711</v>
      </c>
      <c r="K1233">
        <v>180</v>
      </c>
      <c r="M1233">
        <v>112</v>
      </c>
      <c r="P1233">
        <v>11</v>
      </c>
      <c r="Q1233">
        <f>SUM(Table2[[#This Row],[ BUYER G]:[BUYER S]])</f>
        <v>11</v>
      </c>
      <c r="R1233">
        <v>0</v>
      </c>
      <c r="S1233">
        <v>4.916666666666667</v>
      </c>
      <c r="T1233">
        <f>SUM(Table2[[#This Row],[SALE G]:[SALE S]])</f>
        <v>4.916666666666667</v>
      </c>
      <c r="U1233">
        <v>90</v>
      </c>
      <c r="V1233">
        <v>0.65</v>
      </c>
    </row>
    <row r="1234" spans="1:22" x14ac:dyDescent="0.25">
      <c r="A1234">
        <v>1233</v>
      </c>
      <c r="B1234" t="s">
        <v>26</v>
      </c>
      <c r="C1234" t="s">
        <v>665</v>
      </c>
      <c r="D1234" t="s">
        <v>2</v>
      </c>
      <c r="E1234" t="s">
        <v>341</v>
      </c>
      <c r="F1234" s="138">
        <v>44002</v>
      </c>
      <c r="G1234" t="s">
        <v>685</v>
      </c>
      <c r="H1234" t="s">
        <v>677</v>
      </c>
      <c r="I1234" t="s">
        <v>529</v>
      </c>
      <c r="J1234" t="s">
        <v>671</v>
      </c>
      <c r="K1234">
        <v>400</v>
      </c>
      <c r="M1234">
        <v>292</v>
      </c>
      <c r="P1234">
        <v>35</v>
      </c>
      <c r="Q1234">
        <f>SUM(Table2[[#This Row],[ BUYER G]:[BUYER S]])</f>
        <v>35</v>
      </c>
      <c r="R1234">
        <v>0</v>
      </c>
      <c r="S1234">
        <v>30.5</v>
      </c>
      <c r="T1234">
        <f>SUM(Table2[[#This Row],[SALE G]:[SALE S]])</f>
        <v>30.5</v>
      </c>
      <c r="U1234">
        <v>265</v>
      </c>
      <c r="V1234">
        <v>0.65</v>
      </c>
    </row>
    <row r="1235" spans="1:22" x14ac:dyDescent="0.25">
      <c r="A1235">
        <v>1234</v>
      </c>
      <c r="B1235" t="s">
        <v>26</v>
      </c>
      <c r="C1235" t="s">
        <v>665</v>
      </c>
      <c r="D1235" t="s">
        <v>2</v>
      </c>
      <c r="E1235" t="s">
        <v>341</v>
      </c>
      <c r="F1235" s="138">
        <v>44002</v>
      </c>
      <c r="G1235" t="s">
        <v>712</v>
      </c>
      <c r="H1235" t="s">
        <v>668</v>
      </c>
      <c r="I1235" t="s">
        <v>466</v>
      </c>
      <c r="J1235" t="s">
        <v>711</v>
      </c>
      <c r="K1235">
        <v>288</v>
      </c>
      <c r="M1235">
        <v>96</v>
      </c>
      <c r="O1235">
        <v>7</v>
      </c>
      <c r="P1235">
        <v>10</v>
      </c>
      <c r="Q1235">
        <f>SUM(Table2[[#This Row],[ BUYER G]:[BUYER S]])</f>
        <v>17</v>
      </c>
      <c r="R1235">
        <v>2.833333333333333</v>
      </c>
      <c r="S1235">
        <v>4.333333333333333</v>
      </c>
      <c r="T1235">
        <f>SUM(Table2[[#This Row],[SALE G]:[SALE S]])</f>
        <v>7.1666666666666661</v>
      </c>
      <c r="U1235">
        <v>123</v>
      </c>
      <c r="V1235">
        <v>0.65</v>
      </c>
    </row>
    <row r="1236" spans="1:22" x14ac:dyDescent="0.25">
      <c r="A1236">
        <v>1235</v>
      </c>
      <c r="B1236" t="s">
        <v>26</v>
      </c>
      <c r="C1236" t="s">
        <v>665</v>
      </c>
      <c r="D1236" t="s">
        <v>2</v>
      </c>
      <c r="E1236" t="s">
        <v>341</v>
      </c>
      <c r="F1236" s="138">
        <v>44002</v>
      </c>
      <c r="G1236" t="s">
        <v>715</v>
      </c>
      <c r="H1236" t="s">
        <v>668</v>
      </c>
      <c r="I1236" t="s">
        <v>525</v>
      </c>
      <c r="J1236" t="s">
        <v>711</v>
      </c>
      <c r="K1236">
        <v>180</v>
      </c>
      <c r="M1236">
        <v>160</v>
      </c>
      <c r="O1236">
        <v>12</v>
      </c>
      <c r="P1236">
        <v>32</v>
      </c>
      <c r="Q1236">
        <f>SUM(Table2[[#This Row],[ BUYER G]:[BUYER S]])</f>
        <v>44</v>
      </c>
      <c r="R1236">
        <v>7</v>
      </c>
      <c r="S1236">
        <v>34.333333333333336</v>
      </c>
      <c r="T1236">
        <f>SUM(Table2[[#This Row],[SALE G]:[SALE S]])</f>
        <v>41.333333333333336</v>
      </c>
      <c r="U1236">
        <v>199</v>
      </c>
      <c r="V1236">
        <v>0.65</v>
      </c>
    </row>
    <row r="1237" spans="1:22" x14ac:dyDescent="0.25">
      <c r="A1237">
        <v>1236</v>
      </c>
      <c r="B1237" t="s">
        <v>26</v>
      </c>
      <c r="C1237" t="s">
        <v>678</v>
      </c>
      <c r="D1237" t="s">
        <v>2</v>
      </c>
      <c r="E1237" t="s">
        <v>341</v>
      </c>
      <c r="F1237" s="138">
        <v>44002</v>
      </c>
      <c r="G1237" t="s">
        <v>670</v>
      </c>
      <c r="H1237" t="s">
        <v>679</v>
      </c>
      <c r="I1237" t="s">
        <v>382</v>
      </c>
      <c r="J1237" t="s">
        <v>671</v>
      </c>
      <c r="K1237">
        <v>1000</v>
      </c>
      <c r="M1237">
        <v>288</v>
      </c>
      <c r="O1237">
        <v>57</v>
      </c>
      <c r="P1237">
        <v>86</v>
      </c>
      <c r="Q1237">
        <f>SUM(Table2[[#This Row],[ BUYER G]:[BUYER S]])</f>
        <v>143</v>
      </c>
      <c r="R1237">
        <v>46.666666666666664</v>
      </c>
      <c r="S1237">
        <v>48.916666666666664</v>
      </c>
      <c r="T1237">
        <f>SUM(Table2[[#This Row],[SALE G]:[SALE S]])</f>
        <v>95.583333333333329</v>
      </c>
      <c r="U1237">
        <v>972</v>
      </c>
      <c r="V1237">
        <v>0.75</v>
      </c>
    </row>
    <row r="1238" spans="1:22" x14ac:dyDescent="0.25">
      <c r="A1238">
        <v>1237</v>
      </c>
      <c r="B1238" t="s">
        <v>26</v>
      </c>
      <c r="C1238" t="s">
        <v>678</v>
      </c>
      <c r="D1238" t="s">
        <v>2</v>
      </c>
      <c r="E1238" t="s">
        <v>341</v>
      </c>
      <c r="F1238" s="138">
        <v>44002</v>
      </c>
      <c r="G1238" t="s">
        <v>670</v>
      </c>
      <c r="H1238" t="s">
        <v>686</v>
      </c>
      <c r="I1238" t="s">
        <v>233</v>
      </c>
      <c r="J1238" t="s">
        <v>671</v>
      </c>
      <c r="K1238">
        <v>1000</v>
      </c>
      <c r="M1238">
        <v>312</v>
      </c>
      <c r="P1238">
        <v>19</v>
      </c>
      <c r="Q1238">
        <f>SUM(Table2[[#This Row],[ BUYER G]:[BUYER S]])</f>
        <v>19</v>
      </c>
      <c r="R1238">
        <v>67</v>
      </c>
      <c r="S1238">
        <v>10.166666666666666</v>
      </c>
      <c r="T1238">
        <f>SUM(Table2[[#This Row],[SALE G]:[SALE S]])</f>
        <v>77.166666666666671</v>
      </c>
      <c r="U1238">
        <v>341</v>
      </c>
      <c r="V1238">
        <v>0.65</v>
      </c>
    </row>
    <row r="1239" spans="1:22" x14ac:dyDescent="0.25">
      <c r="A1239">
        <v>1238</v>
      </c>
      <c r="B1239" t="s">
        <v>26</v>
      </c>
      <c r="C1239" t="s">
        <v>678</v>
      </c>
      <c r="D1239" t="s">
        <v>2</v>
      </c>
      <c r="E1239" t="s">
        <v>341</v>
      </c>
      <c r="F1239" s="138">
        <v>44002</v>
      </c>
      <c r="G1239" t="s">
        <v>682</v>
      </c>
      <c r="H1239" t="s">
        <v>679</v>
      </c>
      <c r="I1239" t="s">
        <v>437</v>
      </c>
      <c r="J1239" t="s">
        <v>671</v>
      </c>
      <c r="K1239">
        <v>1000</v>
      </c>
      <c r="M1239">
        <v>320</v>
      </c>
      <c r="O1239">
        <v>13</v>
      </c>
      <c r="P1239">
        <v>58</v>
      </c>
      <c r="Q1239">
        <f>SUM(Table2[[#This Row],[ BUYER G]:[BUYER S]])</f>
        <v>71</v>
      </c>
      <c r="R1239">
        <v>7.5</v>
      </c>
      <c r="S1239">
        <v>28.083333333333332</v>
      </c>
      <c r="T1239">
        <f>SUM(Table2[[#This Row],[SALE G]:[SALE S]])</f>
        <v>35.583333333333329</v>
      </c>
      <c r="U1239">
        <v>508</v>
      </c>
      <c r="V1239">
        <v>0.8</v>
      </c>
    </row>
    <row r="1240" spans="1:22" x14ac:dyDescent="0.25">
      <c r="A1240">
        <v>1239</v>
      </c>
      <c r="B1240" t="s">
        <v>26</v>
      </c>
      <c r="C1240" t="s">
        <v>678</v>
      </c>
      <c r="D1240" t="s">
        <v>2</v>
      </c>
      <c r="E1240" t="s">
        <v>341</v>
      </c>
      <c r="F1240" s="138">
        <v>44002</v>
      </c>
      <c r="G1240" t="s">
        <v>682</v>
      </c>
      <c r="H1240" t="s">
        <v>688</v>
      </c>
      <c r="I1240" t="s">
        <v>492</v>
      </c>
      <c r="J1240" t="s">
        <v>671</v>
      </c>
      <c r="K1240">
        <v>1000</v>
      </c>
      <c r="M1240">
        <v>326</v>
      </c>
      <c r="P1240">
        <v>19</v>
      </c>
      <c r="Q1240">
        <f>SUM(Table2[[#This Row],[ BUYER G]:[BUYER S]])</f>
        <v>19</v>
      </c>
      <c r="R1240">
        <v>0</v>
      </c>
      <c r="S1240">
        <v>9.5</v>
      </c>
      <c r="T1240">
        <f>SUM(Table2[[#This Row],[SALE G]:[SALE S]])</f>
        <v>9.5</v>
      </c>
      <c r="U1240">
        <v>323</v>
      </c>
      <c r="V1240">
        <v>0.65</v>
      </c>
    </row>
    <row r="1241" spans="1:22" x14ac:dyDescent="0.25">
      <c r="A1241">
        <v>1240</v>
      </c>
      <c r="B1241" t="s">
        <v>26</v>
      </c>
      <c r="C1241" t="s">
        <v>678</v>
      </c>
      <c r="D1241" t="s">
        <v>2</v>
      </c>
      <c r="E1241" t="s">
        <v>341</v>
      </c>
      <c r="F1241" s="138">
        <v>44002</v>
      </c>
      <c r="G1241" t="s">
        <v>682</v>
      </c>
      <c r="H1241" t="s">
        <v>686</v>
      </c>
      <c r="I1241" t="s">
        <v>491</v>
      </c>
      <c r="J1241" t="s">
        <v>671</v>
      </c>
      <c r="K1241">
        <v>1000</v>
      </c>
      <c r="M1241">
        <v>336</v>
      </c>
      <c r="P1241">
        <v>28</v>
      </c>
      <c r="Q1241">
        <f>SUM(Table2[[#This Row],[ BUYER G]:[BUYER S]])</f>
        <v>28</v>
      </c>
      <c r="R1241">
        <v>0</v>
      </c>
      <c r="S1241">
        <v>14.333333333333334</v>
      </c>
      <c r="T1241">
        <f>SUM(Table2[[#This Row],[SALE G]:[SALE S]])</f>
        <v>14.333333333333334</v>
      </c>
      <c r="U1241">
        <v>512</v>
      </c>
      <c r="V1241">
        <v>0.65</v>
      </c>
    </row>
    <row r="1242" spans="1:22" x14ac:dyDescent="0.25">
      <c r="A1242">
        <v>1241</v>
      </c>
      <c r="B1242" t="s">
        <v>26</v>
      </c>
      <c r="C1242" t="s">
        <v>678</v>
      </c>
      <c r="D1242" t="s">
        <v>2</v>
      </c>
      <c r="E1242" t="s">
        <v>341</v>
      </c>
      <c r="F1242" s="138">
        <v>44002</v>
      </c>
      <c r="G1242" t="s">
        <v>676</v>
      </c>
      <c r="H1242" t="s">
        <v>679</v>
      </c>
      <c r="I1242" t="s">
        <v>380</v>
      </c>
      <c r="J1242" t="s">
        <v>669</v>
      </c>
      <c r="K1242">
        <v>1200</v>
      </c>
      <c r="M1242">
        <v>394</v>
      </c>
      <c r="O1242">
        <v>26</v>
      </c>
      <c r="P1242">
        <v>71</v>
      </c>
      <c r="Q1242">
        <f>SUM(Table2[[#This Row],[ BUYER G]:[BUYER S]])</f>
        <v>97</v>
      </c>
      <c r="R1242">
        <v>12.5</v>
      </c>
      <c r="S1242">
        <v>37.75</v>
      </c>
      <c r="T1242">
        <f>SUM(Table2[[#This Row],[SALE G]:[SALE S]])</f>
        <v>50.25</v>
      </c>
      <c r="U1242">
        <v>487</v>
      </c>
      <c r="V1242">
        <v>0.7</v>
      </c>
    </row>
    <row r="1243" spans="1:22" x14ac:dyDescent="0.25">
      <c r="A1243">
        <v>1242</v>
      </c>
      <c r="B1243" t="s">
        <v>26</v>
      </c>
      <c r="C1243" t="s">
        <v>678</v>
      </c>
      <c r="D1243" t="s">
        <v>2</v>
      </c>
      <c r="E1243" t="s">
        <v>341</v>
      </c>
      <c r="F1243" s="138">
        <v>44002</v>
      </c>
      <c r="G1243" t="s">
        <v>684</v>
      </c>
      <c r="H1243" t="s">
        <v>679</v>
      </c>
      <c r="I1243" t="s">
        <v>455</v>
      </c>
      <c r="J1243" t="s">
        <v>669</v>
      </c>
      <c r="K1243">
        <v>1250</v>
      </c>
      <c r="M1243">
        <v>352</v>
      </c>
      <c r="O1243">
        <v>20</v>
      </c>
      <c r="P1243">
        <v>56</v>
      </c>
      <c r="Q1243">
        <f>SUM(Table2[[#This Row],[ BUYER G]:[BUYER S]])</f>
        <v>76</v>
      </c>
      <c r="R1243">
        <v>13.5</v>
      </c>
      <c r="S1243">
        <v>37.25</v>
      </c>
      <c r="T1243">
        <f>SUM(Table2[[#This Row],[SALE G]:[SALE S]])</f>
        <v>50.75</v>
      </c>
      <c r="U1243">
        <v>382</v>
      </c>
      <c r="V1243">
        <v>0.65</v>
      </c>
    </row>
    <row r="1244" spans="1:22" x14ac:dyDescent="0.25">
      <c r="A1244">
        <v>1243</v>
      </c>
      <c r="B1244" t="s">
        <v>26</v>
      </c>
      <c r="C1244" t="s">
        <v>678</v>
      </c>
      <c r="D1244" t="s">
        <v>2</v>
      </c>
      <c r="E1244" t="s">
        <v>341</v>
      </c>
      <c r="F1244" s="138">
        <v>44002</v>
      </c>
      <c r="G1244" t="s">
        <v>684</v>
      </c>
      <c r="H1244" t="s">
        <v>688</v>
      </c>
      <c r="I1244" t="s">
        <v>457</v>
      </c>
      <c r="J1244" t="s">
        <v>669</v>
      </c>
      <c r="K1244">
        <v>1250</v>
      </c>
      <c r="M1244">
        <v>326</v>
      </c>
      <c r="P1244">
        <v>24</v>
      </c>
      <c r="Q1244">
        <f>SUM(Table2[[#This Row],[ BUYER G]:[BUYER S]])</f>
        <v>24</v>
      </c>
      <c r="R1244">
        <v>0</v>
      </c>
      <c r="S1244">
        <v>20.708333333333332</v>
      </c>
      <c r="T1244">
        <f>SUM(Table2[[#This Row],[SALE G]:[SALE S]])</f>
        <v>20.708333333333332</v>
      </c>
      <c r="U1244">
        <v>325</v>
      </c>
      <c r="V1244">
        <v>0.65</v>
      </c>
    </row>
    <row r="1245" spans="1:22" x14ac:dyDescent="0.25">
      <c r="A1245">
        <v>1244</v>
      </c>
      <c r="B1245" t="s">
        <v>26</v>
      </c>
      <c r="C1245" t="s">
        <v>678</v>
      </c>
      <c r="D1245" t="s">
        <v>2</v>
      </c>
      <c r="E1245" t="s">
        <v>341</v>
      </c>
      <c r="F1245" s="138">
        <v>44002</v>
      </c>
      <c r="G1245" t="s">
        <v>685</v>
      </c>
      <c r="H1245" t="s">
        <v>706</v>
      </c>
      <c r="I1245" t="s">
        <v>527</v>
      </c>
      <c r="J1245" t="s">
        <v>671</v>
      </c>
      <c r="K1245">
        <v>1000</v>
      </c>
      <c r="M1245">
        <v>252</v>
      </c>
      <c r="P1245">
        <v>55</v>
      </c>
      <c r="Q1245">
        <f>SUM(Table2[[#This Row],[ BUYER G]:[BUYER S]])</f>
        <v>55</v>
      </c>
      <c r="R1245">
        <v>0</v>
      </c>
      <c r="S1245">
        <v>48.5</v>
      </c>
      <c r="T1245">
        <f>SUM(Table2[[#This Row],[SALE G]:[SALE S]])</f>
        <v>48.5</v>
      </c>
      <c r="U1245">
        <v>389</v>
      </c>
      <c r="V1245">
        <v>0.65</v>
      </c>
    </row>
    <row r="1246" spans="1:22" x14ac:dyDescent="0.25">
      <c r="A1246">
        <v>1245</v>
      </c>
      <c r="B1246" t="s">
        <v>26</v>
      </c>
      <c r="C1246" t="s">
        <v>678</v>
      </c>
      <c r="D1246" t="s">
        <v>2</v>
      </c>
      <c r="E1246" t="s">
        <v>341</v>
      </c>
      <c r="F1246" s="138">
        <v>44002</v>
      </c>
      <c r="G1246" t="s">
        <v>685</v>
      </c>
      <c r="H1246" t="s">
        <v>688</v>
      </c>
      <c r="I1246" t="s">
        <v>418</v>
      </c>
      <c r="J1246" t="s">
        <v>671</v>
      </c>
      <c r="K1246">
        <v>1000</v>
      </c>
      <c r="M1246">
        <v>272</v>
      </c>
      <c r="P1246">
        <v>23</v>
      </c>
      <c r="Q1246">
        <f>SUM(Table2[[#This Row],[ BUYER G]:[BUYER S]])</f>
        <v>23</v>
      </c>
      <c r="R1246">
        <v>0</v>
      </c>
      <c r="S1246">
        <v>16.833333333333336</v>
      </c>
      <c r="T1246">
        <f>SUM(Table2[[#This Row],[SALE G]:[SALE S]])</f>
        <v>16.833333333333336</v>
      </c>
      <c r="U1246">
        <v>248</v>
      </c>
      <c r="V1246">
        <v>0.65</v>
      </c>
    </row>
    <row r="1247" spans="1:22" x14ac:dyDescent="0.25">
      <c r="A1247">
        <v>1246</v>
      </c>
      <c r="B1247" t="s">
        <v>26</v>
      </c>
      <c r="C1247" t="s">
        <v>680</v>
      </c>
      <c r="D1247" t="s">
        <v>2</v>
      </c>
      <c r="E1247" t="s">
        <v>341</v>
      </c>
      <c r="F1247" s="138">
        <v>44002</v>
      </c>
      <c r="G1247" t="s">
        <v>666</v>
      </c>
      <c r="H1247" t="s">
        <v>681</v>
      </c>
      <c r="I1247" t="s">
        <v>236</v>
      </c>
      <c r="J1247" t="s">
        <v>669</v>
      </c>
      <c r="K1247">
        <v>2700</v>
      </c>
      <c r="M1247">
        <v>980</v>
      </c>
      <c r="O1247">
        <v>49</v>
      </c>
      <c r="P1247">
        <v>126</v>
      </c>
      <c r="Q1247">
        <f>SUM(Table2[[#This Row],[ BUYER G]:[BUYER S]])</f>
        <v>175</v>
      </c>
      <c r="R1247">
        <v>3.75</v>
      </c>
      <c r="S1247">
        <v>152.25</v>
      </c>
      <c r="T1247">
        <f>SUM(Table2[[#This Row],[SALE G]:[SALE S]])</f>
        <v>156</v>
      </c>
      <c r="U1247">
        <v>1009</v>
      </c>
      <c r="V1247">
        <v>0.7</v>
      </c>
    </row>
    <row r="1248" spans="1:22" x14ac:dyDescent="0.25">
      <c r="A1248">
        <v>1247</v>
      </c>
      <c r="B1248" t="s">
        <v>26</v>
      </c>
      <c r="C1248" t="s">
        <v>680</v>
      </c>
      <c r="D1248" t="s">
        <v>2</v>
      </c>
      <c r="E1248" t="s">
        <v>341</v>
      </c>
      <c r="F1248" s="138">
        <v>44002</v>
      </c>
      <c r="G1248" t="s">
        <v>666</v>
      </c>
      <c r="H1248" t="s">
        <v>681</v>
      </c>
      <c r="I1248" t="s">
        <v>428</v>
      </c>
      <c r="J1248" t="s">
        <v>669</v>
      </c>
      <c r="K1248">
        <v>2700</v>
      </c>
      <c r="M1248">
        <v>860</v>
      </c>
      <c r="O1248">
        <v>27</v>
      </c>
      <c r="P1248">
        <v>119</v>
      </c>
      <c r="Q1248">
        <f>SUM(Table2[[#This Row],[ BUYER G]:[BUYER S]])</f>
        <v>146</v>
      </c>
      <c r="R1248">
        <v>7.5</v>
      </c>
      <c r="S1248">
        <v>109.42857142857143</v>
      </c>
      <c r="T1248">
        <f>SUM(Table2[[#This Row],[SALE G]:[SALE S]])</f>
        <v>116.92857142857143</v>
      </c>
      <c r="U1248">
        <v>909</v>
      </c>
      <c r="V1248">
        <v>0.7</v>
      </c>
    </row>
    <row r="1249" spans="1:22" x14ac:dyDescent="0.25">
      <c r="A1249">
        <v>1248</v>
      </c>
      <c r="B1249" t="s">
        <v>26</v>
      </c>
      <c r="C1249" t="s">
        <v>680</v>
      </c>
      <c r="D1249" t="s">
        <v>2</v>
      </c>
      <c r="E1249" t="s">
        <v>341</v>
      </c>
      <c r="F1249" s="138">
        <v>44002</v>
      </c>
      <c r="G1249" t="s">
        <v>670</v>
      </c>
      <c r="H1249" t="s">
        <v>681</v>
      </c>
      <c r="I1249" t="s">
        <v>375</v>
      </c>
      <c r="J1249" t="s">
        <v>671</v>
      </c>
      <c r="K1249">
        <v>1200</v>
      </c>
      <c r="M1249">
        <v>830</v>
      </c>
      <c r="O1249">
        <v>53</v>
      </c>
      <c r="P1249">
        <v>170</v>
      </c>
      <c r="Q1249">
        <f>SUM(Table2[[#This Row],[ BUYER G]:[BUYER S]])</f>
        <v>223</v>
      </c>
      <c r="R1249">
        <v>4.125</v>
      </c>
      <c r="S1249">
        <v>124.44642857142857</v>
      </c>
      <c r="T1249">
        <f>SUM(Table2[[#This Row],[SALE G]:[SALE S]])</f>
        <v>128.57142857142856</v>
      </c>
      <c r="U1249">
        <v>839</v>
      </c>
      <c r="V1249">
        <v>0.7</v>
      </c>
    </row>
    <row r="1250" spans="1:22" x14ac:dyDescent="0.25">
      <c r="A1250">
        <v>1249</v>
      </c>
      <c r="B1250" t="s">
        <v>26</v>
      </c>
      <c r="C1250" t="s">
        <v>680</v>
      </c>
      <c r="D1250" t="s">
        <v>2</v>
      </c>
      <c r="E1250" t="s">
        <v>341</v>
      </c>
      <c r="F1250" s="138">
        <v>44002</v>
      </c>
      <c r="G1250" t="s">
        <v>670</v>
      </c>
      <c r="H1250" t="s">
        <v>681</v>
      </c>
      <c r="I1250" t="s">
        <v>376</v>
      </c>
      <c r="J1250" t="s">
        <v>671</v>
      </c>
      <c r="K1250">
        <v>1200</v>
      </c>
      <c r="M1250">
        <v>352</v>
      </c>
      <c r="O1250">
        <v>9</v>
      </c>
      <c r="P1250">
        <v>51</v>
      </c>
      <c r="Q1250">
        <f>SUM(Table2[[#This Row],[ BUYER G]:[BUYER S]])</f>
        <v>60</v>
      </c>
      <c r="R1250">
        <v>0</v>
      </c>
      <c r="S1250">
        <v>54.071428571428569</v>
      </c>
      <c r="T1250">
        <f>SUM(Table2[[#This Row],[SALE G]:[SALE S]])</f>
        <v>54.071428571428569</v>
      </c>
      <c r="U1250">
        <v>403</v>
      </c>
      <c r="V1250">
        <v>0.7</v>
      </c>
    </row>
    <row r="1251" spans="1:22" x14ac:dyDescent="0.25">
      <c r="A1251">
        <v>1250</v>
      </c>
      <c r="B1251" t="s">
        <v>26</v>
      </c>
      <c r="C1251" t="s">
        <v>680</v>
      </c>
      <c r="D1251" t="s">
        <v>2</v>
      </c>
      <c r="E1251" t="s">
        <v>341</v>
      </c>
      <c r="F1251" s="138">
        <v>44002</v>
      </c>
      <c r="G1251" t="s">
        <v>670</v>
      </c>
      <c r="H1251" t="s">
        <v>681</v>
      </c>
      <c r="I1251" t="s">
        <v>369</v>
      </c>
      <c r="J1251" t="s">
        <v>671</v>
      </c>
      <c r="K1251">
        <v>1200</v>
      </c>
      <c r="M1251">
        <v>400</v>
      </c>
      <c r="O1251">
        <v>18</v>
      </c>
      <c r="P1251">
        <v>89</v>
      </c>
      <c r="Q1251">
        <f>SUM(Table2[[#This Row],[ BUYER G]:[BUYER S]])</f>
        <v>107</v>
      </c>
      <c r="R1251">
        <v>4.75</v>
      </c>
      <c r="S1251">
        <v>62.803571428571431</v>
      </c>
      <c r="T1251">
        <f>SUM(Table2[[#This Row],[SALE G]:[SALE S]])</f>
        <v>67.553571428571431</v>
      </c>
      <c r="U1251">
        <v>401</v>
      </c>
      <c r="V1251">
        <v>0.6</v>
      </c>
    </row>
    <row r="1252" spans="1:22" x14ac:dyDescent="0.25">
      <c r="A1252">
        <v>1251</v>
      </c>
      <c r="B1252" t="s">
        <v>26</v>
      </c>
      <c r="C1252" t="s">
        <v>680</v>
      </c>
      <c r="D1252" t="s">
        <v>2</v>
      </c>
      <c r="E1252" t="s">
        <v>341</v>
      </c>
      <c r="F1252" s="138">
        <v>44002</v>
      </c>
      <c r="G1252" t="s">
        <v>670</v>
      </c>
      <c r="H1252" t="s">
        <v>681</v>
      </c>
      <c r="I1252" t="s">
        <v>373</v>
      </c>
      <c r="J1252" t="s">
        <v>671</v>
      </c>
      <c r="K1252">
        <v>1200</v>
      </c>
      <c r="M1252">
        <v>308</v>
      </c>
      <c r="O1252">
        <v>36</v>
      </c>
      <c r="P1252">
        <v>47</v>
      </c>
      <c r="Q1252">
        <f>SUM(Table2[[#This Row],[ BUYER G]:[BUYER S]])</f>
        <v>83</v>
      </c>
      <c r="R1252">
        <v>3.625</v>
      </c>
      <c r="S1252">
        <v>51.285714285714285</v>
      </c>
      <c r="T1252">
        <f>SUM(Table2[[#This Row],[SALE G]:[SALE S]])</f>
        <v>54.910714285714285</v>
      </c>
      <c r="U1252">
        <v>303</v>
      </c>
      <c r="V1252">
        <v>0.6</v>
      </c>
    </row>
    <row r="1253" spans="1:22" x14ac:dyDescent="0.25">
      <c r="A1253">
        <v>1252</v>
      </c>
      <c r="B1253" t="s">
        <v>26</v>
      </c>
      <c r="C1253" t="s">
        <v>680</v>
      </c>
      <c r="D1253" t="s">
        <v>2</v>
      </c>
      <c r="E1253" t="s">
        <v>341</v>
      </c>
      <c r="F1253" s="138">
        <v>44002</v>
      </c>
      <c r="G1253" t="s">
        <v>670</v>
      </c>
      <c r="H1253" t="s">
        <v>681</v>
      </c>
      <c r="I1253" t="s">
        <v>374</v>
      </c>
      <c r="J1253" t="s">
        <v>671</v>
      </c>
      <c r="K1253">
        <v>1200</v>
      </c>
      <c r="M1253">
        <v>288</v>
      </c>
      <c r="O1253">
        <v>40</v>
      </c>
      <c r="P1253">
        <v>73</v>
      </c>
      <c r="Q1253">
        <f>SUM(Table2[[#This Row],[ BUYER G]:[BUYER S]])</f>
        <v>113</v>
      </c>
      <c r="R1253">
        <v>5.375</v>
      </c>
      <c r="S1253">
        <v>54.375</v>
      </c>
      <c r="T1253">
        <f>SUM(Table2[[#This Row],[SALE G]:[SALE S]])</f>
        <v>59.75</v>
      </c>
      <c r="U1253">
        <v>295</v>
      </c>
      <c r="V1253">
        <v>0.65</v>
      </c>
    </row>
    <row r="1254" spans="1:22" x14ac:dyDescent="0.25">
      <c r="A1254">
        <v>1253</v>
      </c>
      <c r="B1254" t="s">
        <v>26</v>
      </c>
      <c r="C1254" t="s">
        <v>680</v>
      </c>
      <c r="D1254" t="s">
        <v>2</v>
      </c>
      <c r="E1254" t="s">
        <v>341</v>
      </c>
      <c r="F1254" s="138">
        <v>44002</v>
      </c>
      <c r="G1254" t="s">
        <v>670</v>
      </c>
      <c r="H1254" t="s">
        <v>681</v>
      </c>
      <c r="I1254" t="s">
        <v>384</v>
      </c>
      <c r="J1254" t="s">
        <v>671</v>
      </c>
      <c r="K1254">
        <v>1200</v>
      </c>
      <c r="M1254">
        <v>292</v>
      </c>
      <c r="O1254">
        <v>9</v>
      </c>
      <c r="P1254">
        <v>34</v>
      </c>
      <c r="Q1254">
        <f>SUM(Table2[[#This Row],[ BUYER G]:[BUYER S]])</f>
        <v>43</v>
      </c>
      <c r="R1254">
        <v>0</v>
      </c>
      <c r="S1254">
        <v>20.857142857142858</v>
      </c>
      <c r="T1254">
        <f>SUM(Table2[[#This Row],[SALE G]:[SALE S]])</f>
        <v>20.857142857142858</v>
      </c>
      <c r="U1254">
        <v>291</v>
      </c>
      <c r="V1254">
        <v>0.6</v>
      </c>
    </row>
    <row r="1255" spans="1:22" x14ac:dyDescent="0.25">
      <c r="A1255">
        <v>1254</v>
      </c>
      <c r="B1255" t="s">
        <v>26</v>
      </c>
      <c r="C1255" t="s">
        <v>680</v>
      </c>
      <c r="D1255" t="s">
        <v>2</v>
      </c>
      <c r="E1255" t="s">
        <v>341</v>
      </c>
      <c r="F1255" s="138">
        <v>44002</v>
      </c>
      <c r="G1255" t="s">
        <v>670</v>
      </c>
      <c r="H1255" t="s">
        <v>681</v>
      </c>
      <c r="I1255" t="s">
        <v>386</v>
      </c>
      <c r="J1255" t="s">
        <v>671</v>
      </c>
      <c r="K1255">
        <v>1200</v>
      </c>
      <c r="M1255">
        <v>276</v>
      </c>
      <c r="O1255">
        <v>26</v>
      </c>
      <c r="P1255">
        <v>46</v>
      </c>
      <c r="Q1255">
        <f>SUM(Table2[[#This Row],[ BUYER G]:[BUYER S]])</f>
        <v>72</v>
      </c>
      <c r="R1255">
        <v>1.125</v>
      </c>
      <c r="S1255">
        <v>31.5</v>
      </c>
      <c r="T1255">
        <f>SUM(Table2[[#This Row],[SALE G]:[SALE S]])</f>
        <v>32.625</v>
      </c>
      <c r="U1255">
        <v>386</v>
      </c>
      <c r="V1255">
        <v>0.6</v>
      </c>
    </row>
    <row r="1256" spans="1:22" x14ac:dyDescent="0.25">
      <c r="A1256">
        <v>1255</v>
      </c>
      <c r="B1256" t="s">
        <v>26</v>
      </c>
      <c r="C1256" t="s">
        <v>680</v>
      </c>
      <c r="D1256" t="s">
        <v>2</v>
      </c>
      <c r="E1256" t="s">
        <v>341</v>
      </c>
      <c r="F1256" s="138">
        <v>44002</v>
      </c>
      <c r="G1256" t="s">
        <v>682</v>
      </c>
      <c r="H1256" t="s">
        <v>681</v>
      </c>
      <c r="I1256" t="s">
        <v>493</v>
      </c>
      <c r="J1256" t="s">
        <v>671</v>
      </c>
      <c r="K1256">
        <v>1000</v>
      </c>
      <c r="M1256">
        <v>228</v>
      </c>
      <c r="O1256">
        <v>1</v>
      </c>
      <c r="P1256">
        <v>36</v>
      </c>
      <c r="Q1256">
        <f>SUM(Table2[[#This Row],[ BUYER G]:[BUYER S]])</f>
        <v>37</v>
      </c>
      <c r="R1256">
        <v>0.5</v>
      </c>
      <c r="S1256">
        <v>24.785714285714285</v>
      </c>
      <c r="T1256">
        <f>SUM(Table2[[#This Row],[SALE G]:[SALE S]])</f>
        <v>25.285714285714285</v>
      </c>
      <c r="U1256">
        <v>232</v>
      </c>
      <c r="V1256">
        <v>0.65</v>
      </c>
    </row>
    <row r="1257" spans="1:22" x14ac:dyDescent="0.25">
      <c r="A1257">
        <v>1256</v>
      </c>
      <c r="B1257" t="s">
        <v>26</v>
      </c>
      <c r="C1257" t="s">
        <v>680</v>
      </c>
      <c r="D1257" t="s">
        <v>2</v>
      </c>
      <c r="E1257" t="s">
        <v>341</v>
      </c>
      <c r="F1257" s="138">
        <v>44002</v>
      </c>
      <c r="G1257" t="s">
        <v>682</v>
      </c>
      <c r="H1257" t="s">
        <v>681</v>
      </c>
      <c r="I1257" t="s">
        <v>397</v>
      </c>
      <c r="J1257" t="s">
        <v>671</v>
      </c>
      <c r="K1257">
        <v>1200</v>
      </c>
      <c r="M1257">
        <v>224</v>
      </c>
      <c r="O1257">
        <v>11</v>
      </c>
      <c r="P1257">
        <v>53</v>
      </c>
      <c r="Q1257">
        <f>SUM(Table2[[#This Row],[ BUYER G]:[BUYER S]])</f>
        <v>64</v>
      </c>
      <c r="R1257">
        <v>3.125</v>
      </c>
      <c r="S1257">
        <v>41.535714285714285</v>
      </c>
      <c r="T1257">
        <f>SUM(Table2[[#This Row],[SALE G]:[SALE S]])</f>
        <v>44.660714285714285</v>
      </c>
      <c r="U1257">
        <v>361</v>
      </c>
      <c r="V1257">
        <v>0.6</v>
      </c>
    </row>
    <row r="1258" spans="1:22" x14ac:dyDescent="0.25">
      <c r="A1258">
        <v>1257</v>
      </c>
      <c r="B1258" t="s">
        <v>26</v>
      </c>
      <c r="C1258" t="s">
        <v>680</v>
      </c>
      <c r="D1258" t="s">
        <v>2</v>
      </c>
      <c r="E1258" t="s">
        <v>341</v>
      </c>
      <c r="F1258" s="138">
        <v>44002</v>
      </c>
      <c r="G1258" t="s">
        <v>676</v>
      </c>
      <c r="H1258" t="s">
        <v>681</v>
      </c>
      <c r="I1258" t="s">
        <v>379</v>
      </c>
      <c r="J1258" t="s">
        <v>669</v>
      </c>
      <c r="K1258">
        <v>1200</v>
      </c>
      <c r="M1258">
        <v>384</v>
      </c>
      <c r="O1258">
        <v>15</v>
      </c>
      <c r="P1258">
        <v>54</v>
      </c>
      <c r="Q1258">
        <f>SUM(Table2[[#This Row],[ BUYER G]:[BUYER S]])</f>
        <v>69</v>
      </c>
      <c r="R1258">
        <v>4</v>
      </c>
      <c r="S1258">
        <v>37.660714285714285</v>
      </c>
      <c r="T1258">
        <f>SUM(Table2[[#This Row],[SALE G]:[SALE S]])</f>
        <v>41.660714285714285</v>
      </c>
      <c r="U1258">
        <v>427</v>
      </c>
      <c r="V1258">
        <v>0.6</v>
      </c>
    </row>
    <row r="1259" spans="1:22" x14ac:dyDescent="0.25">
      <c r="A1259">
        <v>1258</v>
      </c>
      <c r="B1259" t="s">
        <v>26</v>
      </c>
      <c r="C1259" t="s">
        <v>680</v>
      </c>
      <c r="D1259" t="s">
        <v>2</v>
      </c>
      <c r="E1259" t="s">
        <v>341</v>
      </c>
      <c r="F1259" s="138">
        <v>44002</v>
      </c>
      <c r="G1259" t="s">
        <v>676</v>
      </c>
      <c r="H1259" t="s">
        <v>681</v>
      </c>
      <c r="I1259" t="s">
        <v>378</v>
      </c>
      <c r="J1259" t="s">
        <v>669</v>
      </c>
      <c r="K1259">
        <v>1200</v>
      </c>
      <c r="M1259">
        <v>302</v>
      </c>
      <c r="O1259">
        <v>3</v>
      </c>
      <c r="P1259">
        <v>48</v>
      </c>
      <c r="Q1259">
        <f>SUM(Table2[[#This Row],[ BUYER G]:[BUYER S]])</f>
        <v>51</v>
      </c>
      <c r="R1259">
        <v>1.375</v>
      </c>
      <c r="S1259">
        <v>35.25</v>
      </c>
      <c r="T1259">
        <f>SUM(Table2[[#This Row],[SALE G]:[SALE S]])</f>
        <v>36.625</v>
      </c>
      <c r="U1259">
        <v>301</v>
      </c>
      <c r="V1259">
        <v>0.6</v>
      </c>
    </row>
    <row r="1260" spans="1:22" x14ac:dyDescent="0.25">
      <c r="A1260">
        <v>1259</v>
      </c>
      <c r="B1260" t="s">
        <v>26</v>
      </c>
      <c r="C1260" t="s">
        <v>680</v>
      </c>
      <c r="D1260" t="s">
        <v>2</v>
      </c>
      <c r="E1260" t="s">
        <v>341</v>
      </c>
      <c r="F1260" s="138">
        <v>44002</v>
      </c>
      <c r="G1260" t="s">
        <v>676</v>
      </c>
      <c r="H1260" t="s">
        <v>681</v>
      </c>
      <c r="I1260" t="s">
        <v>377</v>
      </c>
      <c r="J1260" t="s">
        <v>669</v>
      </c>
      <c r="K1260">
        <v>1200</v>
      </c>
      <c r="M1260">
        <v>232</v>
      </c>
      <c r="O1260">
        <v>12</v>
      </c>
      <c r="P1260">
        <v>58</v>
      </c>
      <c r="Q1260">
        <f>SUM(Table2[[#This Row],[ BUYER G]:[BUYER S]])</f>
        <v>70</v>
      </c>
      <c r="R1260">
        <v>0.375</v>
      </c>
      <c r="S1260">
        <v>47.928571428571431</v>
      </c>
      <c r="T1260">
        <f>SUM(Table2[[#This Row],[SALE G]:[SALE S]])</f>
        <v>48.303571428571431</v>
      </c>
      <c r="U1260">
        <v>612</v>
      </c>
      <c r="V1260">
        <v>0.6</v>
      </c>
    </row>
    <row r="1261" spans="1:22" x14ac:dyDescent="0.25">
      <c r="A1261">
        <v>1260</v>
      </c>
      <c r="B1261" t="s">
        <v>26</v>
      </c>
      <c r="C1261" t="s">
        <v>680</v>
      </c>
      <c r="D1261" t="s">
        <v>2</v>
      </c>
      <c r="E1261" t="s">
        <v>341</v>
      </c>
      <c r="F1261" s="138">
        <v>44002</v>
      </c>
      <c r="G1261" t="s">
        <v>684</v>
      </c>
      <c r="H1261" t="s">
        <v>681</v>
      </c>
      <c r="I1261" t="s">
        <v>461</v>
      </c>
      <c r="J1261" t="s">
        <v>669</v>
      </c>
      <c r="K1261">
        <v>1200</v>
      </c>
      <c r="M1261">
        <v>192</v>
      </c>
      <c r="O1261">
        <v>17</v>
      </c>
      <c r="P1261">
        <v>35</v>
      </c>
      <c r="Q1261">
        <f>SUM(Table2[[#This Row],[ BUYER G]:[BUYER S]])</f>
        <v>52</v>
      </c>
      <c r="R1261">
        <v>0.75</v>
      </c>
      <c r="S1261">
        <v>24.678571428571427</v>
      </c>
      <c r="T1261">
        <f>SUM(Table2[[#This Row],[SALE G]:[SALE S]])</f>
        <v>25.428571428571427</v>
      </c>
      <c r="U1261">
        <v>190</v>
      </c>
      <c r="V1261">
        <v>0.6</v>
      </c>
    </row>
    <row r="1262" spans="1:22" x14ac:dyDescent="0.25">
      <c r="A1262">
        <v>1261</v>
      </c>
      <c r="B1262" t="s">
        <v>26</v>
      </c>
      <c r="C1262" t="s">
        <v>680</v>
      </c>
      <c r="D1262" t="s">
        <v>2</v>
      </c>
      <c r="E1262" t="s">
        <v>341</v>
      </c>
      <c r="F1262" s="138">
        <v>44002</v>
      </c>
      <c r="G1262" t="s">
        <v>685</v>
      </c>
      <c r="H1262" t="s">
        <v>681</v>
      </c>
      <c r="I1262" t="s">
        <v>258</v>
      </c>
      <c r="J1262" t="s">
        <v>671</v>
      </c>
      <c r="K1262">
        <v>1000</v>
      </c>
      <c r="M1262">
        <v>260</v>
      </c>
      <c r="O1262">
        <v>15</v>
      </c>
      <c r="P1262">
        <v>50</v>
      </c>
      <c r="Q1262">
        <f>SUM(Table2[[#This Row],[ BUYER G]:[BUYER S]])</f>
        <v>65</v>
      </c>
      <c r="R1262">
        <v>0</v>
      </c>
      <c r="S1262">
        <v>25.714285714285715</v>
      </c>
      <c r="T1262">
        <f>SUM(Table2[[#This Row],[SALE G]:[SALE S]])</f>
        <v>25.714285714285715</v>
      </c>
      <c r="U1262">
        <v>280</v>
      </c>
      <c r="V1262">
        <v>0.6</v>
      </c>
    </row>
    <row r="1263" spans="1:22" x14ac:dyDescent="0.25">
      <c r="A1263">
        <v>1262</v>
      </c>
      <c r="B1263" t="s">
        <v>26</v>
      </c>
      <c r="C1263" t="s">
        <v>680</v>
      </c>
      <c r="D1263" t="s">
        <v>2</v>
      </c>
      <c r="E1263" t="s">
        <v>341</v>
      </c>
      <c r="F1263" s="138">
        <v>44002</v>
      </c>
      <c r="G1263" t="s">
        <v>685</v>
      </c>
      <c r="H1263" t="s">
        <v>681</v>
      </c>
      <c r="I1263" t="s">
        <v>261</v>
      </c>
      <c r="J1263" t="s">
        <v>671</v>
      </c>
      <c r="K1263">
        <v>1000</v>
      </c>
      <c r="M1263">
        <v>205</v>
      </c>
      <c r="P1263">
        <v>35</v>
      </c>
      <c r="Q1263">
        <f>SUM(Table2[[#This Row],[ BUYER G]:[BUYER S]])</f>
        <v>35</v>
      </c>
      <c r="R1263">
        <v>0</v>
      </c>
      <c r="S1263">
        <v>21.714285714285715</v>
      </c>
      <c r="T1263">
        <f>SUM(Table2[[#This Row],[SALE G]:[SALE S]])</f>
        <v>21.714285714285715</v>
      </c>
      <c r="U1263">
        <v>410</v>
      </c>
      <c r="V1263">
        <v>0.6</v>
      </c>
    </row>
    <row r="1264" spans="1:22" x14ac:dyDescent="0.25">
      <c r="A1264">
        <v>1263</v>
      </c>
      <c r="B1264" t="s">
        <v>26</v>
      </c>
      <c r="C1264" t="s">
        <v>680</v>
      </c>
      <c r="D1264" t="s">
        <v>2</v>
      </c>
      <c r="E1264" t="s">
        <v>341</v>
      </c>
      <c r="F1264" s="138">
        <v>44002</v>
      </c>
      <c r="G1264" t="s">
        <v>685</v>
      </c>
      <c r="H1264" t="s">
        <v>681</v>
      </c>
      <c r="I1264" t="s">
        <v>264</v>
      </c>
      <c r="J1264" t="s">
        <v>671</v>
      </c>
      <c r="K1264">
        <v>1000</v>
      </c>
      <c r="M1264">
        <v>260</v>
      </c>
      <c r="O1264">
        <v>6</v>
      </c>
      <c r="P1264">
        <v>47</v>
      </c>
      <c r="Q1264">
        <f>SUM(Table2[[#This Row],[ BUYER G]:[BUYER S]])</f>
        <v>53</v>
      </c>
      <c r="R1264">
        <v>2</v>
      </c>
      <c r="S1264">
        <v>39.785714285714285</v>
      </c>
      <c r="T1264">
        <f>SUM(Table2[[#This Row],[SALE G]:[SALE S]])</f>
        <v>41.785714285714285</v>
      </c>
      <c r="U1264">
        <v>269</v>
      </c>
      <c r="V1264">
        <v>0.6</v>
      </c>
    </row>
    <row r="1265" spans="1:22" x14ac:dyDescent="0.25">
      <c r="A1265">
        <v>1264</v>
      </c>
      <c r="B1265" t="s">
        <v>26</v>
      </c>
      <c r="C1265" t="s">
        <v>680</v>
      </c>
      <c r="D1265" t="s">
        <v>2</v>
      </c>
      <c r="E1265" t="s">
        <v>341</v>
      </c>
      <c r="F1265" s="138">
        <v>44002</v>
      </c>
      <c r="G1265" t="s">
        <v>685</v>
      </c>
      <c r="H1265" t="s">
        <v>681</v>
      </c>
      <c r="I1265" t="s">
        <v>445</v>
      </c>
      <c r="J1265" t="s">
        <v>671</v>
      </c>
      <c r="K1265">
        <v>1000</v>
      </c>
      <c r="M1265">
        <v>269</v>
      </c>
      <c r="O1265">
        <v>5</v>
      </c>
      <c r="P1265">
        <v>43</v>
      </c>
      <c r="Q1265">
        <f>SUM(Table2[[#This Row],[ BUYER G]:[BUYER S]])</f>
        <v>48</v>
      </c>
      <c r="R1265">
        <v>0</v>
      </c>
      <c r="S1265">
        <v>30.428571428571427</v>
      </c>
      <c r="T1265">
        <f>SUM(Table2[[#This Row],[SALE G]:[SALE S]])</f>
        <v>30.428571428571427</v>
      </c>
      <c r="U1265">
        <v>278</v>
      </c>
      <c r="V1265">
        <v>0.6</v>
      </c>
    </row>
    <row r="1266" spans="1:22" x14ac:dyDescent="0.25">
      <c r="A1266">
        <v>1265</v>
      </c>
      <c r="B1266" t="s">
        <v>26</v>
      </c>
      <c r="C1266" t="s">
        <v>680</v>
      </c>
      <c r="D1266" t="s">
        <v>2</v>
      </c>
      <c r="E1266" t="s">
        <v>341</v>
      </c>
      <c r="F1266" s="138">
        <v>44002</v>
      </c>
      <c r="G1266" t="s">
        <v>685</v>
      </c>
      <c r="H1266" t="s">
        <v>681</v>
      </c>
      <c r="I1266" t="s">
        <v>259</v>
      </c>
      <c r="J1266" t="s">
        <v>671</v>
      </c>
      <c r="K1266">
        <v>1000</v>
      </c>
      <c r="M1266">
        <v>258</v>
      </c>
      <c r="O1266">
        <v>2</v>
      </c>
      <c r="P1266">
        <v>32</v>
      </c>
      <c r="Q1266">
        <f>SUM(Table2[[#This Row],[ BUYER G]:[BUYER S]])</f>
        <v>34</v>
      </c>
      <c r="R1266">
        <v>1</v>
      </c>
      <c r="S1266">
        <v>20.178571428571427</v>
      </c>
      <c r="T1266">
        <f>SUM(Table2[[#This Row],[SALE G]:[SALE S]])</f>
        <v>21.178571428571427</v>
      </c>
      <c r="U1266">
        <v>300</v>
      </c>
      <c r="V1266">
        <v>0.6</v>
      </c>
    </row>
    <row r="1267" spans="1:22" x14ac:dyDescent="0.25">
      <c r="A1267">
        <v>1266</v>
      </c>
      <c r="B1267" t="s">
        <v>26</v>
      </c>
      <c r="C1267" t="s">
        <v>680</v>
      </c>
      <c r="D1267" t="s">
        <v>2</v>
      </c>
      <c r="E1267" t="s">
        <v>341</v>
      </c>
      <c r="F1267" s="138">
        <v>44002</v>
      </c>
      <c r="G1267" t="s">
        <v>685</v>
      </c>
      <c r="H1267" t="s">
        <v>681</v>
      </c>
      <c r="I1267" t="s">
        <v>260</v>
      </c>
      <c r="J1267" t="s">
        <v>671</v>
      </c>
      <c r="K1267">
        <v>1000</v>
      </c>
      <c r="M1267">
        <v>256</v>
      </c>
      <c r="O1267">
        <v>4</v>
      </c>
      <c r="P1267">
        <v>42</v>
      </c>
      <c r="Q1267">
        <f>SUM(Table2[[#This Row],[ BUYER G]:[BUYER S]])</f>
        <v>46</v>
      </c>
      <c r="R1267">
        <v>0</v>
      </c>
      <c r="S1267">
        <v>32.285714285714285</v>
      </c>
      <c r="T1267">
        <f>SUM(Table2[[#This Row],[SALE G]:[SALE S]])</f>
        <v>32.285714285714285</v>
      </c>
      <c r="U1267">
        <v>223</v>
      </c>
      <c r="V1267">
        <v>0.6</v>
      </c>
    </row>
    <row r="1268" spans="1:22" x14ac:dyDescent="0.25">
      <c r="A1268">
        <v>1267</v>
      </c>
      <c r="B1268" t="s">
        <v>26</v>
      </c>
      <c r="C1268" t="s">
        <v>680</v>
      </c>
      <c r="D1268" t="s">
        <v>2</v>
      </c>
      <c r="E1268" t="s">
        <v>341</v>
      </c>
      <c r="F1268" s="138">
        <v>44002</v>
      </c>
      <c r="G1268" t="s">
        <v>685</v>
      </c>
      <c r="H1268" t="s">
        <v>681</v>
      </c>
      <c r="I1268" t="s">
        <v>446</v>
      </c>
      <c r="J1268" t="s">
        <v>671</v>
      </c>
      <c r="K1268">
        <v>1000</v>
      </c>
      <c r="M1268">
        <v>258</v>
      </c>
      <c r="O1268">
        <v>5</v>
      </c>
      <c r="P1268">
        <v>42</v>
      </c>
      <c r="Q1268">
        <f>SUM(Table2[[#This Row],[ BUYER G]:[BUYER S]])</f>
        <v>47</v>
      </c>
      <c r="R1268">
        <v>0</v>
      </c>
      <c r="S1268">
        <v>37</v>
      </c>
      <c r="T1268">
        <f>SUM(Table2[[#This Row],[SALE G]:[SALE S]])</f>
        <v>37</v>
      </c>
      <c r="U1268">
        <v>249</v>
      </c>
      <c r="V1268">
        <v>0.6</v>
      </c>
    </row>
    <row r="1269" spans="1:22" x14ac:dyDescent="0.25">
      <c r="A1269">
        <v>1268</v>
      </c>
      <c r="B1269" t="s">
        <v>26</v>
      </c>
      <c r="C1269" t="s">
        <v>680</v>
      </c>
      <c r="D1269" t="s">
        <v>2</v>
      </c>
      <c r="E1269" t="s">
        <v>341</v>
      </c>
      <c r="F1269" s="138">
        <v>44002</v>
      </c>
      <c r="G1269" t="s">
        <v>685</v>
      </c>
      <c r="H1269" t="s">
        <v>681</v>
      </c>
      <c r="I1269" t="s">
        <v>413</v>
      </c>
      <c r="J1269" t="s">
        <v>671</v>
      </c>
      <c r="K1269">
        <v>1000</v>
      </c>
      <c r="M1269">
        <v>324</v>
      </c>
      <c r="P1269">
        <v>81</v>
      </c>
      <c r="Q1269">
        <f>SUM(Table2[[#This Row],[ BUYER G]:[BUYER S]])</f>
        <v>81</v>
      </c>
      <c r="R1269">
        <v>0</v>
      </c>
      <c r="S1269">
        <v>69</v>
      </c>
      <c r="T1269">
        <f>SUM(Table2[[#This Row],[SALE G]:[SALE S]])</f>
        <v>69</v>
      </c>
      <c r="U1269">
        <v>384</v>
      </c>
      <c r="V1269">
        <v>0.65</v>
      </c>
    </row>
    <row r="1270" spans="1:22" x14ac:dyDescent="0.25">
      <c r="A1270">
        <v>1269</v>
      </c>
      <c r="B1270" t="s">
        <v>26</v>
      </c>
      <c r="C1270" t="s">
        <v>680</v>
      </c>
      <c r="D1270" t="s">
        <v>2</v>
      </c>
      <c r="E1270" t="s">
        <v>341</v>
      </c>
      <c r="F1270" s="138">
        <v>44002</v>
      </c>
      <c r="G1270" t="s">
        <v>685</v>
      </c>
      <c r="H1270" t="s">
        <v>681</v>
      </c>
      <c r="I1270" t="s">
        <v>404</v>
      </c>
      <c r="J1270" t="s">
        <v>671</v>
      </c>
      <c r="K1270">
        <v>1000</v>
      </c>
      <c r="M1270">
        <v>360</v>
      </c>
      <c r="O1270">
        <v>3</v>
      </c>
      <c r="P1270">
        <v>68</v>
      </c>
      <c r="Q1270">
        <f>SUM(Table2[[#This Row],[ BUYER G]:[BUYER S]])</f>
        <v>71</v>
      </c>
      <c r="R1270">
        <v>1.125</v>
      </c>
      <c r="S1270">
        <v>51.285714285714285</v>
      </c>
      <c r="T1270">
        <f>SUM(Table2[[#This Row],[SALE G]:[SALE S]])</f>
        <v>52.410714285714285</v>
      </c>
      <c r="U1270">
        <v>337</v>
      </c>
      <c r="V1270">
        <v>0.65</v>
      </c>
    </row>
    <row r="1271" spans="1:22" x14ac:dyDescent="0.25">
      <c r="A1271">
        <v>1270</v>
      </c>
      <c r="B1271" t="s">
        <v>26</v>
      </c>
      <c r="C1271" t="s">
        <v>680</v>
      </c>
      <c r="D1271" t="s">
        <v>2</v>
      </c>
      <c r="E1271" t="s">
        <v>341</v>
      </c>
      <c r="F1271" s="138">
        <v>44002</v>
      </c>
      <c r="G1271" t="s">
        <v>685</v>
      </c>
      <c r="H1271" t="s">
        <v>681</v>
      </c>
      <c r="I1271" t="s">
        <v>252</v>
      </c>
      <c r="J1271" t="s">
        <v>671</v>
      </c>
      <c r="K1271">
        <v>1000</v>
      </c>
      <c r="M1271">
        <v>372</v>
      </c>
      <c r="O1271">
        <v>5</v>
      </c>
      <c r="P1271">
        <v>64</v>
      </c>
      <c r="Q1271">
        <f>SUM(Table2[[#This Row],[ BUYER G]:[BUYER S]])</f>
        <v>69</v>
      </c>
      <c r="R1271">
        <v>0</v>
      </c>
      <c r="S1271">
        <v>68.714285714285708</v>
      </c>
      <c r="T1271">
        <f>SUM(Table2[[#This Row],[SALE G]:[SALE S]])</f>
        <v>68.714285714285708</v>
      </c>
      <c r="U1271">
        <v>509</v>
      </c>
      <c r="V1271">
        <v>0.65</v>
      </c>
    </row>
    <row r="1272" spans="1:22" x14ac:dyDescent="0.25">
      <c r="A1272">
        <v>1271</v>
      </c>
      <c r="B1272" t="s">
        <v>26</v>
      </c>
      <c r="C1272" t="s">
        <v>680</v>
      </c>
      <c r="D1272" t="s">
        <v>2</v>
      </c>
      <c r="E1272" t="s">
        <v>341</v>
      </c>
      <c r="F1272" s="138">
        <v>44002</v>
      </c>
      <c r="G1272" t="s">
        <v>685</v>
      </c>
      <c r="H1272" t="s">
        <v>681</v>
      </c>
      <c r="I1272" t="s">
        <v>251</v>
      </c>
      <c r="J1272" t="s">
        <v>671</v>
      </c>
      <c r="K1272">
        <v>1000</v>
      </c>
      <c r="M1272">
        <v>652</v>
      </c>
      <c r="O1272">
        <v>9</v>
      </c>
      <c r="P1272">
        <v>114</v>
      </c>
      <c r="Q1272">
        <f>SUM(Table2[[#This Row],[ BUYER G]:[BUYER S]])</f>
        <v>123</v>
      </c>
      <c r="R1272">
        <v>0</v>
      </c>
      <c r="S1272">
        <v>84.571428571428569</v>
      </c>
      <c r="T1272">
        <f>SUM(Table2[[#This Row],[SALE G]:[SALE S]])</f>
        <v>84.571428571428569</v>
      </c>
      <c r="U1272">
        <v>616</v>
      </c>
      <c r="V1272">
        <v>0.7</v>
      </c>
    </row>
    <row r="1273" spans="1:22" x14ac:dyDescent="0.25">
      <c r="A1273">
        <v>1272</v>
      </c>
      <c r="B1273" t="s">
        <v>26</v>
      </c>
      <c r="C1273" t="s">
        <v>680</v>
      </c>
      <c r="D1273" t="s">
        <v>2</v>
      </c>
      <c r="E1273" t="s">
        <v>341</v>
      </c>
      <c r="F1273" s="138">
        <v>44002</v>
      </c>
      <c r="G1273" t="s">
        <v>685</v>
      </c>
      <c r="H1273" t="s">
        <v>681</v>
      </c>
      <c r="I1273" t="s">
        <v>417</v>
      </c>
      <c r="J1273" t="s">
        <v>671</v>
      </c>
      <c r="K1273">
        <v>1000</v>
      </c>
      <c r="M1273">
        <v>640</v>
      </c>
      <c r="O1273">
        <v>22</v>
      </c>
      <c r="P1273">
        <v>100</v>
      </c>
      <c r="Q1273">
        <f>SUM(Table2[[#This Row],[ BUYER G]:[BUYER S]])</f>
        <v>122</v>
      </c>
      <c r="R1273">
        <v>16.25</v>
      </c>
      <c r="S1273">
        <v>131.26785714285714</v>
      </c>
      <c r="T1273">
        <f>SUM(Table2[[#This Row],[SALE G]:[SALE S]])</f>
        <v>147.51785714285714</v>
      </c>
      <c r="U1273">
        <v>660</v>
      </c>
      <c r="V1273">
        <v>0.7</v>
      </c>
    </row>
    <row r="1274" spans="1:22" x14ac:dyDescent="0.25">
      <c r="A1274">
        <v>1273</v>
      </c>
      <c r="B1274" t="s">
        <v>26</v>
      </c>
      <c r="C1274" t="s">
        <v>680</v>
      </c>
      <c r="D1274" t="s">
        <v>2</v>
      </c>
      <c r="E1274" t="s">
        <v>341</v>
      </c>
      <c r="F1274" s="138">
        <v>44002</v>
      </c>
      <c r="G1274" t="s">
        <v>685</v>
      </c>
      <c r="H1274" t="s">
        <v>681</v>
      </c>
      <c r="I1274" t="s">
        <v>254</v>
      </c>
      <c r="J1274" t="s">
        <v>671</v>
      </c>
      <c r="K1274">
        <v>1000</v>
      </c>
      <c r="M1274">
        <v>304</v>
      </c>
      <c r="O1274">
        <v>6</v>
      </c>
      <c r="P1274">
        <v>74</v>
      </c>
      <c r="Q1274">
        <f>SUM(Table2[[#This Row],[ BUYER G]:[BUYER S]])</f>
        <v>80</v>
      </c>
      <c r="R1274">
        <v>10.5</v>
      </c>
      <c r="S1274">
        <v>55</v>
      </c>
      <c r="T1274">
        <f>SUM(Table2[[#This Row],[SALE G]:[SALE S]])</f>
        <v>65.5</v>
      </c>
      <c r="U1274">
        <v>401</v>
      </c>
      <c r="V1274">
        <v>0.6</v>
      </c>
    </row>
    <row r="1275" spans="1:22" x14ac:dyDescent="0.25">
      <c r="A1275">
        <v>1274</v>
      </c>
      <c r="B1275" t="s">
        <v>26</v>
      </c>
      <c r="C1275" t="s">
        <v>680</v>
      </c>
      <c r="D1275" t="s">
        <v>2</v>
      </c>
      <c r="E1275" t="s">
        <v>341</v>
      </c>
      <c r="F1275" s="138">
        <v>44002</v>
      </c>
      <c r="G1275" t="s">
        <v>685</v>
      </c>
      <c r="H1275" t="s">
        <v>681</v>
      </c>
      <c r="I1275" t="s">
        <v>255</v>
      </c>
      <c r="J1275" t="s">
        <v>671</v>
      </c>
      <c r="K1275">
        <v>1000</v>
      </c>
      <c r="M1275">
        <v>192</v>
      </c>
      <c r="O1275">
        <v>4</v>
      </c>
      <c r="P1275">
        <v>72</v>
      </c>
      <c r="Q1275">
        <f>SUM(Table2[[#This Row],[ BUYER G]:[BUYER S]])</f>
        <v>76</v>
      </c>
      <c r="R1275">
        <v>1.375</v>
      </c>
      <c r="S1275">
        <v>53.285714285714285</v>
      </c>
      <c r="T1275">
        <f>SUM(Table2[[#This Row],[SALE G]:[SALE S]])</f>
        <v>54.660714285714285</v>
      </c>
      <c r="U1275">
        <v>196</v>
      </c>
      <c r="V1275">
        <v>0.6</v>
      </c>
    </row>
    <row r="1276" spans="1:22" x14ac:dyDescent="0.25">
      <c r="A1276">
        <v>1275</v>
      </c>
      <c r="B1276" t="s">
        <v>26</v>
      </c>
      <c r="C1276" t="s">
        <v>680</v>
      </c>
      <c r="D1276" t="s">
        <v>2</v>
      </c>
      <c r="E1276" t="s">
        <v>341</v>
      </c>
      <c r="F1276" s="138">
        <v>44002</v>
      </c>
      <c r="G1276" t="s">
        <v>685</v>
      </c>
      <c r="H1276" t="s">
        <v>681</v>
      </c>
      <c r="I1276" t="s">
        <v>420</v>
      </c>
      <c r="J1276" t="s">
        <v>671</v>
      </c>
      <c r="K1276">
        <v>1000</v>
      </c>
      <c r="M1276">
        <v>144</v>
      </c>
      <c r="O1276">
        <v>2</v>
      </c>
      <c r="P1276">
        <v>35</v>
      </c>
      <c r="Q1276">
        <f>SUM(Table2[[#This Row],[ BUYER G]:[BUYER S]])</f>
        <v>37</v>
      </c>
      <c r="R1276">
        <v>0</v>
      </c>
      <c r="S1276">
        <v>31.482142857142858</v>
      </c>
      <c r="T1276">
        <f>SUM(Table2[[#This Row],[SALE G]:[SALE S]])</f>
        <v>31.482142857142858</v>
      </c>
      <c r="U1276">
        <v>249</v>
      </c>
      <c r="V1276">
        <v>0.6</v>
      </c>
    </row>
    <row r="1277" spans="1:22" x14ac:dyDescent="0.25">
      <c r="A1277">
        <v>1276</v>
      </c>
      <c r="B1277" t="s">
        <v>26</v>
      </c>
      <c r="C1277" t="s">
        <v>680</v>
      </c>
      <c r="D1277" t="s">
        <v>2</v>
      </c>
      <c r="E1277" t="s">
        <v>341</v>
      </c>
      <c r="F1277" s="138">
        <v>44002</v>
      </c>
      <c r="G1277" t="s">
        <v>685</v>
      </c>
      <c r="H1277" t="s">
        <v>681</v>
      </c>
      <c r="I1277" t="s">
        <v>248</v>
      </c>
      <c r="J1277" t="s">
        <v>671</v>
      </c>
      <c r="K1277">
        <v>1000</v>
      </c>
      <c r="M1277">
        <v>276</v>
      </c>
      <c r="O1277">
        <v>10</v>
      </c>
      <c r="P1277">
        <v>55</v>
      </c>
      <c r="Q1277">
        <f>SUM(Table2[[#This Row],[ BUYER G]:[BUYER S]])</f>
        <v>65</v>
      </c>
      <c r="R1277">
        <v>2.25</v>
      </c>
      <c r="S1277">
        <v>57.035714285714285</v>
      </c>
      <c r="T1277">
        <f>SUM(Table2[[#This Row],[SALE G]:[SALE S]])</f>
        <v>59.285714285714285</v>
      </c>
      <c r="U1277">
        <v>291</v>
      </c>
      <c r="V1277">
        <v>0.6</v>
      </c>
    </row>
    <row r="1278" spans="1:22" x14ac:dyDescent="0.25">
      <c r="A1278">
        <v>1277</v>
      </c>
      <c r="B1278" t="s">
        <v>26</v>
      </c>
      <c r="C1278" t="s">
        <v>680</v>
      </c>
      <c r="D1278" t="s">
        <v>2</v>
      </c>
      <c r="E1278" t="s">
        <v>341</v>
      </c>
      <c r="F1278" s="138">
        <v>44002</v>
      </c>
      <c r="G1278" t="s">
        <v>685</v>
      </c>
      <c r="H1278" t="s">
        <v>681</v>
      </c>
      <c r="I1278" t="s">
        <v>448</v>
      </c>
      <c r="J1278" t="s">
        <v>671</v>
      </c>
      <c r="K1278">
        <v>1000</v>
      </c>
      <c r="M1278">
        <v>384</v>
      </c>
      <c r="O1278">
        <v>8</v>
      </c>
      <c r="P1278">
        <v>46</v>
      </c>
      <c r="Q1278">
        <f>SUM(Table2[[#This Row],[ BUYER G]:[BUYER S]])</f>
        <v>54</v>
      </c>
      <c r="R1278">
        <v>2.375</v>
      </c>
      <c r="S1278">
        <v>47.071428571428569</v>
      </c>
      <c r="T1278">
        <f>SUM(Table2[[#This Row],[SALE G]:[SALE S]])</f>
        <v>49.446428571428569</v>
      </c>
      <c r="U1278">
        <v>423</v>
      </c>
      <c r="V1278">
        <v>0.6</v>
      </c>
    </row>
    <row r="1279" spans="1:22" x14ac:dyDescent="0.25">
      <c r="A1279">
        <v>1278</v>
      </c>
      <c r="B1279" t="s">
        <v>26</v>
      </c>
      <c r="C1279" t="s">
        <v>680</v>
      </c>
      <c r="D1279" t="s">
        <v>2</v>
      </c>
      <c r="E1279" t="s">
        <v>341</v>
      </c>
      <c r="F1279" s="138">
        <v>44002</v>
      </c>
      <c r="G1279" t="s">
        <v>685</v>
      </c>
      <c r="H1279" t="s">
        <v>681</v>
      </c>
      <c r="I1279" t="s">
        <v>406</v>
      </c>
      <c r="J1279" t="s">
        <v>671</v>
      </c>
      <c r="K1279">
        <v>1000</v>
      </c>
      <c r="M1279">
        <v>288</v>
      </c>
      <c r="O1279">
        <v>35</v>
      </c>
      <c r="P1279">
        <v>33</v>
      </c>
      <c r="Q1279">
        <f>SUM(Table2[[#This Row],[ BUYER G]:[BUYER S]])</f>
        <v>68</v>
      </c>
      <c r="R1279">
        <v>0</v>
      </c>
      <c r="S1279">
        <v>23.857142857142858</v>
      </c>
      <c r="T1279">
        <f>SUM(Table2[[#This Row],[SALE G]:[SALE S]])</f>
        <v>23.857142857142858</v>
      </c>
      <c r="U1279">
        <v>302</v>
      </c>
      <c r="V1279">
        <v>0.6</v>
      </c>
    </row>
    <row r="1280" spans="1:22" x14ac:dyDescent="0.25">
      <c r="A1280">
        <v>1279</v>
      </c>
      <c r="B1280" t="s">
        <v>26</v>
      </c>
      <c r="C1280" t="s">
        <v>680</v>
      </c>
      <c r="D1280" t="s">
        <v>2</v>
      </c>
      <c r="E1280" t="s">
        <v>341</v>
      </c>
      <c r="F1280" s="138">
        <v>44002</v>
      </c>
      <c r="G1280" t="s">
        <v>685</v>
      </c>
      <c r="H1280" t="s">
        <v>681</v>
      </c>
      <c r="I1280" t="s">
        <v>422</v>
      </c>
      <c r="J1280" t="s">
        <v>671</v>
      </c>
      <c r="K1280">
        <v>1000</v>
      </c>
      <c r="M1280">
        <v>176</v>
      </c>
      <c r="O1280">
        <v>10</v>
      </c>
      <c r="P1280">
        <v>31</v>
      </c>
      <c r="Q1280">
        <f>SUM(Table2[[#This Row],[ BUYER G]:[BUYER S]])</f>
        <v>41</v>
      </c>
      <c r="R1280">
        <v>3.75</v>
      </c>
      <c r="S1280">
        <v>24.785714285714285</v>
      </c>
      <c r="T1280">
        <f>SUM(Table2[[#This Row],[SALE G]:[SALE S]])</f>
        <v>28.535714285714285</v>
      </c>
      <c r="U1280">
        <v>187</v>
      </c>
      <c r="V1280">
        <v>0.6</v>
      </c>
    </row>
    <row r="1281" spans="1:22" x14ac:dyDescent="0.25">
      <c r="A1281">
        <v>1280</v>
      </c>
      <c r="B1281" t="s">
        <v>26</v>
      </c>
      <c r="C1281" t="s">
        <v>680</v>
      </c>
      <c r="D1281" t="s">
        <v>2</v>
      </c>
      <c r="E1281" t="s">
        <v>341</v>
      </c>
      <c r="F1281" s="138">
        <v>44002</v>
      </c>
      <c r="G1281" t="s">
        <v>685</v>
      </c>
      <c r="H1281" t="s">
        <v>681</v>
      </c>
      <c r="I1281" t="s">
        <v>424</v>
      </c>
      <c r="J1281" t="s">
        <v>671</v>
      </c>
      <c r="K1281">
        <v>1000</v>
      </c>
      <c r="M1281">
        <v>176</v>
      </c>
      <c r="O1281">
        <v>3</v>
      </c>
      <c r="P1281">
        <v>27</v>
      </c>
      <c r="Q1281">
        <f>SUM(Table2[[#This Row],[ BUYER G]:[BUYER S]])</f>
        <v>30</v>
      </c>
      <c r="R1281">
        <v>1</v>
      </c>
      <c r="S1281">
        <v>23.428571428571427</v>
      </c>
      <c r="T1281">
        <f>SUM(Table2[[#This Row],[SALE G]:[SALE S]])</f>
        <v>24.428571428571427</v>
      </c>
      <c r="U1281">
        <v>252</v>
      </c>
      <c r="V1281">
        <v>0.6</v>
      </c>
    </row>
    <row r="1282" spans="1:22" x14ac:dyDescent="0.25">
      <c r="A1282">
        <v>1281</v>
      </c>
      <c r="B1282" t="s">
        <v>26</v>
      </c>
      <c r="C1282" t="s">
        <v>680</v>
      </c>
      <c r="D1282" t="s">
        <v>2</v>
      </c>
      <c r="E1282" t="s">
        <v>341</v>
      </c>
      <c r="F1282" s="138">
        <v>44002</v>
      </c>
      <c r="G1282" t="s">
        <v>685</v>
      </c>
      <c r="H1282" t="s">
        <v>681</v>
      </c>
      <c r="I1282" t="s">
        <v>410</v>
      </c>
      <c r="J1282" t="s">
        <v>671</v>
      </c>
      <c r="K1282">
        <v>1000</v>
      </c>
      <c r="M1282">
        <v>192</v>
      </c>
      <c r="O1282">
        <v>2</v>
      </c>
      <c r="P1282">
        <v>76</v>
      </c>
      <c r="Q1282">
        <f>SUM(Table2[[#This Row],[ BUYER G]:[BUYER S]])</f>
        <v>78</v>
      </c>
      <c r="R1282">
        <v>0</v>
      </c>
      <c r="S1282">
        <v>68.982142857142861</v>
      </c>
      <c r="T1282">
        <f>SUM(Table2[[#This Row],[SALE G]:[SALE S]])</f>
        <v>68.982142857142861</v>
      </c>
      <c r="U1282">
        <v>267</v>
      </c>
      <c r="V1282">
        <v>0.6</v>
      </c>
    </row>
    <row r="1283" spans="1:22" x14ac:dyDescent="0.25">
      <c r="A1283">
        <v>1282</v>
      </c>
      <c r="B1283" t="s">
        <v>26</v>
      </c>
      <c r="C1283" t="s">
        <v>680</v>
      </c>
      <c r="D1283" t="s">
        <v>2</v>
      </c>
      <c r="E1283" t="s">
        <v>341</v>
      </c>
      <c r="F1283" s="138">
        <v>44002</v>
      </c>
      <c r="G1283" t="s">
        <v>685</v>
      </c>
      <c r="H1283" t="s">
        <v>681</v>
      </c>
      <c r="I1283" t="s">
        <v>421</v>
      </c>
      <c r="J1283" t="s">
        <v>671</v>
      </c>
      <c r="K1283">
        <v>1000</v>
      </c>
      <c r="M1283">
        <v>160</v>
      </c>
      <c r="P1283">
        <v>52</v>
      </c>
      <c r="Q1283">
        <f>SUM(Table2[[#This Row],[ BUYER G]:[BUYER S]])</f>
        <v>52</v>
      </c>
      <c r="R1283">
        <v>0</v>
      </c>
      <c r="S1283">
        <v>34.571428571428569</v>
      </c>
      <c r="T1283">
        <f>SUM(Table2[[#This Row],[SALE G]:[SALE S]])</f>
        <v>34.571428571428569</v>
      </c>
      <c r="U1283">
        <v>170</v>
      </c>
      <c r="V1283">
        <v>0.6</v>
      </c>
    </row>
    <row r="1284" spans="1:22" x14ac:dyDescent="0.25">
      <c r="A1284">
        <v>1283</v>
      </c>
      <c r="B1284" t="s">
        <v>26</v>
      </c>
      <c r="C1284" t="s">
        <v>680</v>
      </c>
      <c r="D1284" t="s">
        <v>2</v>
      </c>
      <c r="E1284" t="s">
        <v>341</v>
      </c>
      <c r="F1284" s="138">
        <v>44002</v>
      </c>
      <c r="G1284" t="s">
        <v>685</v>
      </c>
      <c r="H1284" t="s">
        <v>681</v>
      </c>
      <c r="I1284" t="s">
        <v>426</v>
      </c>
      <c r="J1284" t="s">
        <v>671</v>
      </c>
      <c r="K1284">
        <v>1000</v>
      </c>
      <c r="M1284">
        <v>160</v>
      </c>
      <c r="O1284">
        <v>4</v>
      </c>
      <c r="P1284">
        <v>33</v>
      </c>
      <c r="Q1284">
        <f>SUM(Table2[[#This Row],[ BUYER G]:[BUYER S]])</f>
        <v>37</v>
      </c>
      <c r="R1284">
        <v>0</v>
      </c>
      <c r="S1284">
        <v>36.285714285714285</v>
      </c>
      <c r="T1284">
        <f>SUM(Table2[[#This Row],[SALE G]:[SALE S]])</f>
        <v>36.285714285714285</v>
      </c>
      <c r="U1284">
        <v>262</v>
      </c>
      <c r="V1284">
        <v>0.6</v>
      </c>
    </row>
    <row r="1285" spans="1:22" x14ac:dyDescent="0.25">
      <c r="A1285">
        <v>1284</v>
      </c>
      <c r="B1285" t="s">
        <v>26</v>
      </c>
      <c r="C1285" t="s">
        <v>680</v>
      </c>
      <c r="D1285" t="s">
        <v>2</v>
      </c>
      <c r="E1285" t="s">
        <v>341</v>
      </c>
      <c r="F1285" s="138">
        <v>44002</v>
      </c>
      <c r="G1285" t="s">
        <v>685</v>
      </c>
      <c r="H1285" t="s">
        <v>681</v>
      </c>
      <c r="I1285" t="s">
        <v>447</v>
      </c>
      <c r="J1285" t="s">
        <v>671</v>
      </c>
      <c r="K1285">
        <v>1000</v>
      </c>
      <c r="M1285">
        <v>260</v>
      </c>
      <c r="O1285">
        <v>8</v>
      </c>
      <c r="P1285">
        <v>34</v>
      </c>
      <c r="Q1285">
        <f>SUM(Table2[[#This Row],[ BUYER G]:[BUYER S]])</f>
        <v>42</v>
      </c>
      <c r="R1285">
        <v>1.375</v>
      </c>
      <c r="S1285">
        <v>28.5</v>
      </c>
      <c r="T1285">
        <f>SUM(Table2[[#This Row],[SALE G]:[SALE S]])</f>
        <v>29.875</v>
      </c>
      <c r="U1285">
        <v>270</v>
      </c>
      <c r="V1285">
        <v>0.6</v>
      </c>
    </row>
    <row r="1286" spans="1:22" x14ac:dyDescent="0.25">
      <c r="A1286">
        <v>1285</v>
      </c>
      <c r="B1286" t="s">
        <v>26</v>
      </c>
      <c r="C1286" t="s">
        <v>680</v>
      </c>
      <c r="D1286" t="s">
        <v>2</v>
      </c>
      <c r="E1286" t="s">
        <v>341</v>
      </c>
      <c r="F1286" s="138">
        <v>44002</v>
      </c>
      <c r="G1286" t="s">
        <v>685</v>
      </c>
      <c r="H1286" t="s">
        <v>681</v>
      </c>
      <c r="I1286" t="s">
        <v>449</v>
      </c>
      <c r="J1286" t="s">
        <v>671</v>
      </c>
      <c r="K1286">
        <v>1000</v>
      </c>
      <c r="M1286">
        <v>176</v>
      </c>
      <c r="O1286">
        <v>4</v>
      </c>
      <c r="P1286">
        <v>49</v>
      </c>
      <c r="Q1286">
        <f>SUM(Table2[[#This Row],[ BUYER G]:[BUYER S]])</f>
        <v>53</v>
      </c>
      <c r="R1286">
        <v>0.375</v>
      </c>
      <c r="S1286">
        <v>43.321428571428569</v>
      </c>
      <c r="T1286">
        <f>SUM(Table2[[#This Row],[SALE G]:[SALE S]])</f>
        <v>43.696428571428569</v>
      </c>
      <c r="U1286">
        <v>328</v>
      </c>
      <c r="V1286">
        <v>0.6</v>
      </c>
    </row>
    <row r="1287" spans="1:22" x14ac:dyDescent="0.25">
      <c r="A1287">
        <v>1286</v>
      </c>
      <c r="B1287" t="s">
        <v>26</v>
      </c>
      <c r="C1287" t="s">
        <v>680</v>
      </c>
      <c r="D1287" t="s">
        <v>2</v>
      </c>
      <c r="E1287" t="s">
        <v>341</v>
      </c>
      <c r="F1287" s="138">
        <v>44002</v>
      </c>
      <c r="G1287" t="s">
        <v>685</v>
      </c>
      <c r="H1287" t="s">
        <v>681</v>
      </c>
      <c r="I1287" t="s">
        <v>427</v>
      </c>
      <c r="J1287" t="s">
        <v>671</v>
      </c>
      <c r="K1287">
        <v>1000</v>
      </c>
      <c r="M1287">
        <v>175</v>
      </c>
      <c r="O1287">
        <v>5</v>
      </c>
      <c r="P1287">
        <v>46</v>
      </c>
      <c r="Q1287">
        <f>SUM(Table2[[#This Row],[ BUYER G]:[BUYER S]])</f>
        <v>51</v>
      </c>
      <c r="R1287">
        <v>1.25</v>
      </c>
      <c r="S1287">
        <v>30.214285714285715</v>
      </c>
      <c r="T1287">
        <f>SUM(Table2[[#This Row],[SALE G]:[SALE S]])</f>
        <v>31.464285714285715</v>
      </c>
      <c r="U1287">
        <v>345</v>
      </c>
      <c r="V1287">
        <v>0.6</v>
      </c>
    </row>
    <row r="1288" spans="1:22" x14ac:dyDescent="0.25">
      <c r="A1288">
        <v>1287</v>
      </c>
      <c r="B1288" t="s">
        <v>26</v>
      </c>
      <c r="C1288" t="s">
        <v>680</v>
      </c>
      <c r="D1288" t="s">
        <v>2</v>
      </c>
      <c r="E1288" t="s">
        <v>341</v>
      </c>
      <c r="F1288" s="138">
        <v>44002</v>
      </c>
      <c r="G1288" t="s">
        <v>710</v>
      </c>
      <c r="H1288" t="s">
        <v>681</v>
      </c>
      <c r="I1288" t="s">
        <v>543</v>
      </c>
      <c r="J1288" t="s">
        <v>711</v>
      </c>
      <c r="K1288">
        <v>150</v>
      </c>
      <c r="M1288">
        <v>176</v>
      </c>
      <c r="P1288">
        <v>13</v>
      </c>
      <c r="Q1288">
        <f>SUM(Table2[[#This Row],[ BUYER G]:[BUYER S]])</f>
        <v>13</v>
      </c>
      <c r="R1288">
        <v>0</v>
      </c>
      <c r="S1288">
        <v>11.25</v>
      </c>
      <c r="T1288">
        <f>SUM(Table2[[#This Row],[SALE G]:[SALE S]])</f>
        <v>11.25</v>
      </c>
      <c r="U1288">
        <v>151</v>
      </c>
      <c r="V1288">
        <v>0.5</v>
      </c>
    </row>
    <row r="1289" spans="1:22" x14ac:dyDescent="0.25">
      <c r="A1289">
        <v>1288</v>
      </c>
      <c r="B1289" t="s">
        <v>26</v>
      </c>
      <c r="C1289" t="s">
        <v>680</v>
      </c>
      <c r="D1289" t="s">
        <v>2</v>
      </c>
      <c r="E1289" t="s">
        <v>341</v>
      </c>
      <c r="F1289" s="138">
        <v>44002</v>
      </c>
      <c r="G1289" t="s">
        <v>710</v>
      </c>
      <c r="H1289" t="s">
        <v>681</v>
      </c>
      <c r="I1289" t="s">
        <v>538</v>
      </c>
      <c r="J1289" t="s">
        <v>711</v>
      </c>
      <c r="K1289">
        <v>150</v>
      </c>
      <c r="M1289">
        <v>96</v>
      </c>
      <c r="O1289">
        <v>1</v>
      </c>
      <c r="P1289">
        <v>8</v>
      </c>
      <c r="Q1289">
        <f>SUM(Table2[[#This Row],[ BUYER G]:[BUYER S]])</f>
        <v>9</v>
      </c>
      <c r="R1289">
        <v>0</v>
      </c>
      <c r="S1289">
        <v>5.2857142857142856</v>
      </c>
      <c r="T1289">
        <f>SUM(Table2[[#This Row],[SALE G]:[SALE S]])</f>
        <v>5.2857142857142856</v>
      </c>
      <c r="U1289">
        <v>96</v>
      </c>
      <c r="V1289">
        <v>0.5</v>
      </c>
    </row>
    <row r="1290" spans="1:22" x14ac:dyDescent="0.25">
      <c r="A1290">
        <v>1289</v>
      </c>
      <c r="B1290" t="s">
        <v>26</v>
      </c>
      <c r="C1290" t="s">
        <v>680</v>
      </c>
      <c r="D1290" t="s">
        <v>2</v>
      </c>
      <c r="E1290" t="s">
        <v>341</v>
      </c>
      <c r="F1290" s="138">
        <v>44002</v>
      </c>
      <c r="G1290" t="s">
        <v>710</v>
      </c>
      <c r="H1290" t="s">
        <v>681</v>
      </c>
      <c r="I1290" t="s">
        <v>542</v>
      </c>
      <c r="J1290" t="s">
        <v>711</v>
      </c>
      <c r="K1290">
        <v>150</v>
      </c>
      <c r="M1290">
        <v>176</v>
      </c>
      <c r="O1290">
        <v>19</v>
      </c>
      <c r="P1290">
        <v>30</v>
      </c>
      <c r="Q1290">
        <f>SUM(Table2[[#This Row],[ BUYER G]:[BUYER S]])</f>
        <v>49</v>
      </c>
      <c r="R1290">
        <v>2.25</v>
      </c>
      <c r="S1290">
        <v>23.75</v>
      </c>
      <c r="T1290">
        <f>SUM(Table2[[#This Row],[SALE G]:[SALE S]])</f>
        <v>26</v>
      </c>
      <c r="U1290">
        <v>235</v>
      </c>
      <c r="V1290">
        <v>0.5</v>
      </c>
    </row>
    <row r="1291" spans="1:22" x14ac:dyDescent="0.25">
      <c r="A1291">
        <v>1290</v>
      </c>
      <c r="B1291" t="s">
        <v>26</v>
      </c>
      <c r="C1291" t="s">
        <v>680</v>
      </c>
      <c r="D1291" t="s">
        <v>2</v>
      </c>
      <c r="E1291" t="s">
        <v>341</v>
      </c>
      <c r="F1291" s="138">
        <v>44002</v>
      </c>
      <c r="G1291" t="s">
        <v>710</v>
      </c>
      <c r="H1291" t="s">
        <v>681</v>
      </c>
      <c r="I1291" t="s">
        <v>541</v>
      </c>
      <c r="J1291" t="s">
        <v>711</v>
      </c>
      <c r="K1291">
        <v>150</v>
      </c>
      <c r="M1291">
        <v>176</v>
      </c>
      <c r="P1291">
        <v>19</v>
      </c>
      <c r="Q1291">
        <f>SUM(Table2[[#This Row],[ BUYER G]:[BUYER S]])</f>
        <v>19</v>
      </c>
      <c r="R1291">
        <v>0</v>
      </c>
      <c r="S1291">
        <v>10.178571428571429</v>
      </c>
      <c r="T1291">
        <f>SUM(Table2[[#This Row],[SALE G]:[SALE S]])</f>
        <v>10.178571428571429</v>
      </c>
      <c r="U1291">
        <v>171</v>
      </c>
      <c r="V1291">
        <v>0.5</v>
      </c>
    </row>
    <row r="1292" spans="1:22" x14ac:dyDescent="0.25">
      <c r="A1292">
        <v>1291</v>
      </c>
      <c r="B1292" t="s">
        <v>26</v>
      </c>
      <c r="C1292" t="s">
        <v>680</v>
      </c>
      <c r="D1292" t="s">
        <v>2</v>
      </c>
      <c r="E1292" t="s">
        <v>341</v>
      </c>
      <c r="F1292" s="138">
        <v>44002</v>
      </c>
      <c r="G1292" t="s">
        <v>710</v>
      </c>
      <c r="H1292" t="s">
        <v>681</v>
      </c>
      <c r="I1292" t="s">
        <v>539</v>
      </c>
      <c r="J1292" t="s">
        <v>711</v>
      </c>
      <c r="K1292">
        <v>150</v>
      </c>
      <c r="M1292">
        <v>176</v>
      </c>
      <c r="O1292">
        <v>17</v>
      </c>
      <c r="P1292">
        <v>20</v>
      </c>
      <c r="Q1292">
        <f>SUM(Table2[[#This Row],[ BUYER G]:[BUYER S]])</f>
        <v>37</v>
      </c>
      <c r="R1292">
        <v>2.125</v>
      </c>
      <c r="S1292">
        <v>16.821428571428569</v>
      </c>
      <c r="T1292">
        <f>SUM(Table2[[#This Row],[SALE G]:[SALE S]])</f>
        <v>18.946428571428569</v>
      </c>
      <c r="U1292">
        <v>178</v>
      </c>
      <c r="V1292">
        <v>0.5</v>
      </c>
    </row>
    <row r="1293" spans="1:22" x14ac:dyDescent="0.25">
      <c r="A1293">
        <v>1292</v>
      </c>
      <c r="B1293" t="s">
        <v>26</v>
      </c>
      <c r="C1293" t="s">
        <v>680</v>
      </c>
      <c r="D1293" t="s">
        <v>2</v>
      </c>
      <c r="E1293" t="s">
        <v>341</v>
      </c>
      <c r="F1293" s="138">
        <v>44002</v>
      </c>
      <c r="G1293" t="s">
        <v>710</v>
      </c>
      <c r="H1293" t="s">
        <v>681</v>
      </c>
      <c r="I1293" t="s">
        <v>544</v>
      </c>
      <c r="J1293" t="s">
        <v>711</v>
      </c>
      <c r="K1293">
        <v>150</v>
      </c>
      <c r="M1293">
        <v>144</v>
      </c>
      <c r="O1293">
        <v>1</v>
      </c>
      <c r="P1293">
        <v>9</v>
      </c>
      <c r="Q1293">
        <f>SUM(Table2[[#This Row],[ BUYER G]:[BUYER S]])</f>
        <v>10</v>
      </c>
      <c r="R1293">
        <v>0.5</v>
      </c>
      <c r="S1293">
        <v>8.5</v>
      </c>
      <c r="T1293">
        <f>SUM(Table2[[#This Row],[SALE G]:[SALE S]])</f>
        <v>9</v>
      </c>
      <c r="U1293">
        <v>150</v>
      </c>
      <c r="V1293">
        <v>0.5</v>
      </c>
    </row>
    <row r="1294" spans="1:22" x14ac:dyDescent="0.25">
      <c r="A1294">
        <v>1293</v>
      </c>
      <c r="B1294" t="s">
        <v>26</v>
      </c>
      <c r="C1294" t="s">
        <v>680</v>
      </c>
      <c r="D1294" t="s">
        <v>2</v>
      </c>
      <c r="E1294" t="s">
        <v>341</v>
      </c>
      <c r="F1294" s="138">
        <v>44002</v>
      </c>
      <c r="G1294" t="s">
        <v>710</v>
      </c>
      <c r="H1294" t="s">
        <v>681</v>
      </c>
      <c r="I1294" t="s">
        <v>540</v>
      </c>
      <c r="J1294" t="s">
        <v>711</v>
      </c>
      <c r="K1294">
        <v>150</v>
      </c>
      <c r="M1294">
        <v>160</v>
      </c>
      <c r="P1294">
        <v>22</v>
      </c>
      <c r="Q1294">
        <f>SUM(Table2[[#This Row],[ BUYER G]:[BUYER S]])</f>
        <v>22</v>
      </c>
      <c r="R1294">
        <v>0</v>
      </c>
      <c r="S1294">
        <v>7.4285714285714288</v>
      </c>
      <c r="T1294">
        <f>SUM(Table2[[#This Row],[SALE G]:[SALE S]])</f>
        <v>7.4285714285714288</v>
      </c>
      <c r="U1294">
        <v>153</v>
      </c>
      <c r="V1294">
        <v>0.5</v>
      </c>
    </row>
    <row r="1295" spans="1:22" x14ac:dyDescent="0.25">
      <c r="A1295">
        <v>1294</v>
      </c>
      <c r="B1295" t="s">
        <v>26</v>
      </c>
      <c r="C1295" t="s">
        <v>680</v>
      </c>
      <c r="D1295" t="s">
        <v>2</v>
      </c>
      <c r="E1295" t="s">
        <v>341</v>
      </c>
      <c r="F1295" s="138">
        <v>44002</v>
      </c>
      <c r="G1295" t="s">
        <v>670</v>
      </c>
      <c r="H1295" t="s">
        <v>690</v>
      </c>
      <c r="I1295" t="s">
        <v>388</v>
      </c>
      <c r="J1295" t="s">
        <v>671</v>
      </c>
      <c r="K1295">
        <v>1200</v>
      </c>
      <c r="M1295">
        <v>366</v>
      </c>
      <c r="O1295">
        <v>17</v>
      </c>
      <c r="P1295">
        <v>42</v>
      </c>
      <c r="Q1295">
        <f>SUM(Table2[[#This Row],[ BUYER G]:[BUYER S]])</f>
        <v>59</v>
      </c>
      <c r="R1295">
        <v>0</v>
      </c>
      <c r="S1295">
        <v>23.428571428571427</v>
      </c>
      <c r="T1295">
        <f>SUM(Table2[[#This Row],[SALE G]:[SALE S]])</f>
        <v>23.428571428571427</v>
      </c>
      <c r="U1295">
        <v>358</v>
      </c>
      <c r="V1295">
        <v>0.6</v>
      </c>
    </row>
    <row r="1296" spans="1:22" x14ac:dyDescent="0.25">
      <c r="A1296">
        <v>1295</v>
      </c>
      <c r="B1296" t="s">
        <v>26</v>
      </c>
      <c r="C1296" t="s">
        <v>680</v>
      </c>
      <c r="D1296" t="s">
        <v>2</v>
      </c>
      <c r="E1296" t="s">
        <v>341</v>
      </c>
      <c r="F1296" s="138">
        <v>44002</v>
      </c>
      <c r="G1296" t="s">
        <v>684</v>
      </c>
      <c r="H1296" t="s">
        <v>690</v>
      </c>
      <c r="I1296" t="s">
        <v>452</v>
      </c>
      <c r="J1296" t="s">
        <v>669</v>
      </c>
      <c r="K1296">
        <v>1200</v>
      </c>
      <c r="M1296">
        <v>436</v>
      </c>
      <c r="O1296">
        <v>5</v>
      </c>
      <c r="P1296">
        <v>21</v>
      </c>
      <c r="Q1296">
        <f>SUM(Table2[[#This Row],[ BUYER G]:[BUYER S]])</f>
        <v>26</v>
      </c>
      <c r="R1296">
        <v>2.625</v>
      </c>
      <c r="S1296">
        <v>11.75</v>
      </c>
      <c r="T1296">
        <f>SUM(Table2[[#This Row],[SALE G]:[SALE S]])</f>
        <v>14.375</v>
      </c>
      <c r="U1296">
        <v>440</v>
      </c>
      <c r="V1296">
        <v>0.6</v>
      </c>
    </row>
    <row r="1297" spans="1:22" x14ac:dyDescent="0.25">
      <c r="A1297">
        <v>1296</v>
      </c>
      <c r="B1297" t="s">
        <v>26</v>
      </c>
      <c r="C1297" t="s">
        <v>680</v>
      </c>
      <c r="D1297" t="s">
        <v>2</v>
      </c>
      <c r="E1297" t="s">
        <v>341</v>
      </c>
      <c r="F1297" s="138">
        <v>44002</v>
      </c>
      <c r="G1297" t="s">
        <v>684</v>
      </c>
      <c r="H1297" t="s">
        <v>702</v>
      </c>
      <c r="I1297" t="s">
        <v>462</v>
      </c>
      <c r="J1297" t="s">
        <v>669</v>
      </c>
      <c r="K1297">
        <v>1200</v>
      </c>
      <c r="M1297">
        <v>360</v>
      </c>
      <c r="O1297">
        <v>3</v>
      </c>
      <c r="P1297">
        <v>5</v>
      </c>
      <c r="Q1297">
        <f>SUM(Table2[[#This Row],[ BUYER G]:[BUYER S]])</f>
        <v>8</v>
      </c>
      <c r="R1297">
        <v>0</v>
      </c>
      <c r="S1297">
        <v>3.4285714285714284</v>
      </c>
      <c r="T1297">
        <f>SUM(Table2[[#This Row],[SALE G]:[SALE S]])</f>
        <v>3.4285714285714284</v>
      </c>
      <c r="U1297">
        <v>364</v>
      </c>
      <c r="V1297">
        <v>0.6</v>
      </c>
    </row>
    <row r="1298" spans="1:22" x14ac:dyDescent="0.25">
      <c r="A1298">
        <v>1297</v>
      </c>
      <c r="B1298" t="s">
        <v>26</v>
      </c>
      <c r="C1298" t="s">
        <v>680</v>
      </c>
      <c r="D1298" t="s">
        <v>2</v>
      </c>
      <c r="E1298" t="s">
        <v>341</v>
      </c>
      <c r="F1298" s="138">
        <v>44002</v>
      </c>
      <c r="G1298" t="s">
        <v>670</v>
      </c>
      <c r="H1298" t="s">
        <v>689</v>
      </c>
      <c r="I1298" t="s">
        <v>307</v>
      </c>
      <c r="J1298" t="s">
        <v>671</v>
      </c>
      <c r="K1298">
        <v>1200</v>
      </c>
      <c r="M1298">
        <v>360</v>
      </c>
      <c r="O1298">
        <v>6</v>
      </c>
      <c r="P1298">
        <v>29</v>
      </c>
      <c r="Q1298">
        <f>SUM(Table2[[#This Row],[ BUYER G]:[BUYER S]])</f>
        <v>35</v>
      </c>
      <c r="R1298">
        <v>0</v>
      </c>
      <c r="S1298">
        <v>35</v>
      </c>
      <c r="T1298">
        <f>SUM(Table2[[#This Row],[SALE G]:[SALE S]])</f>
        <v>35</v>
      </c>
      <c r="U1298">
        <v>355</v>
      </c>
      <c r="V1298">
        <v>0.55000000000000004</v>
      </c>
    </row>
    <row r="1299" spans="1:22" x14ac:dyDescent="0.25">
      <c r="A1299">
        <v>1298</v>
      </c>
      <c r="B1299" t="s">
        <v>26</v>
      </c>
      <c r="C1299" t="s">
        <v>680</v>
      </c>
      <c r="D1299" t="s">
        <v>2</v>
      </c>
      <c r="E1299" t="s">
        <v>341</v>
      </c>
      <c r="F1299" s="138">
        <v>44002</v>
      </c>
      <c r="G1299" t="s">
        <v>682</v>
      </c>
      <c r="H1299" t="s">
        <v>689</v>
      </c>
      <c r="I1299" t="s">
        <v>438</v>
      </c>
      <c r="J1299" t="s">
        <v>671</v>
      </c>
      <c r="K1299">
        <v>1000</v>
      </c>
      <c r="M1299">
        <v>160</v>
      </c>
      <c r="O1299">
        <v>21</v>
      </c>
      <c r="P1299">
        <v>67</v>
      </c>
      <c r="Q1299">
        <f>SUM(Table2[[#This Row],[ BUYER G]:[BUYER S]])</f>
        <v>88</v>
      </c>
      <c r="R1299">
        <v>1</v>
      </c>
      <c r="S1299">
        <v>42.357142857142854</v>
      </c>
      <c r="T1299">
        <f>SUM(Table2[[#This Row],[SALE G]:[SALE S]])</f>
        <v>43.357142857142854</v>
      </c>
      <c r="U1299">
        <v>186</v>
      </c>
      <c r="V1299">
        <v>0.6</v>
      </c>
    </row>
    <row r="1300" spans="1:22" x14ac:dyDescent="0.25">
      <c r="A1300">
        <v>1299</v>
      </c>
      <c r="B1300" t="s">
        <v>26</v>
      </c>
      <c r="C1300" t="s">
        <v>680</v>
      </c>
      <c r="D1300" t="s">
        <v>2</v>
      </c>
      <c r="E1300" t="s">
        <v>341</v>
      </c>
      <c r="F1300" s="138">
        <v>44002</v>
      </c>
      <c r="G1300" t="s">
        <v>685</v>
      </c>
      <c r="H1300" t="s">
        <v>689</v>
      </c>
      <c r="I1300" t="s">
        <v>423</v>
      </c>
      <c r="J1300" t="s">
        <v>671</v>
      </c>
      <c r="K1300">
        <v>1000</v>
      </c>
      <c r="M1300">
        <v>344</v>
      </c>
      <c r="O1300">
        <v>19</v>
      </c>
      <c r="P1300">
        <v>44</v>
      </c>
      <c r="Q1300">
        <f>SUM(Table2[[#This Row],[ BUYER G]:[BUYER S]])</f>
        <v>63</v>
      </c>
      <c r="R1300">
        <v>5</v>
      </c>
      <c r="S1300">
        <v>41.714285714285715</v>
      </c>
      <c r="T1300">
        <f>SUM(Table2[[#This Row],[SALE G]:[SALE S]])</f>
        <v>46.714285714285715</v>
      </c>
      <c r="U1300">
        <v>339</v>
      </c>
      <c r="V1300">
        <v>0.6</v>
      </c>
    </row>
    <row r="1301" spans="1:22" x14ac:dyDescent="0.25">
      <c r="A1301">
        <v>1300</v>
      </c>
      <c r="B1301" t="s">
        <v>26</v>
      </c>
      <c r="C1301" t="s">
        <v>680</v>
      </c>
      <c r="D1301" t="s">
        <v>2</v>
      </c>
      <c r="E1301" t="s">
        <v>341</v>
      </c>
      <c r="F1301" s="138">
        <v>44002</v>
      </c>
      <c r="G1301" t="s">
        <v>685</v>
      </c>
      <c r="H1301" t="s">
        <v>689</v>
      </c>
      <c r="I1301" t="s">
        <v>425</v>
      </c>
      <c r="J1301" t="s">
        <v>671</v>
      </c>
      <c r="K1301">
        <v>1000</v>
      </c>
      <c r="M1301">
        <v>360</v>
      </c>
      <c r="O1301">
        <v>10</v>
      </c>
      <c r="P1301">
        <v>55</v>
      </c>
      <c r="Q1301">
        <f>SUM(Table2[[#This Row],[ BUYER G]:[BUYER S]])</f>
        <v>65</v>
      </c>
      <c r="R1301">
        <v>5.875</v>
      </c>
      <c r="S1301">
        <v>42.035714285714285</v>
      </c>
      <c r="T1301">
        <f>SUM(Table2[[#This Row],[SALE G]:[SALE S]])</f>
        <v>47.910714285714285</v>
      </c>
      <c r="U1301">
        <v>384</v>
      </c>
      <c r="V1301">
        <v>0.6</v>
      </c>
    </row>
    <row r="1302" spans="1:22" x14ac:dyDescent="0.25">
      <c r="A1302">
        <v>1301</v>
      </c>
      <c r="B1302" t="s">
        <v>26</v>
      </c>
      <c r="C1302" t="s">
        <v>665</v>
      </c>
      <c r="D1302" t="s">
        <v>2</v>
      </c>
      <c r="E1302" t="s">
        <v>341</v>
      </c>
      <c r="F1302" s="138">
        <v>44003</v>
      </c>
      <c r="G1302" t="s">
        <v>666</v>
      </c>
      <c r="H1302" t="s">
        <v>668</v>
      </c>
      <c r="I1302" t="s">
        <v>129</v>
      </c>
      <c r="J1302" t="s">
        <v>669</v>
      </c>
      <c r="K1302">
        <v>2700</v>
      </c>
      <c r="M1302">
        <v>946</v>
      </c>
      <c r="O1302">
        <v>46</v>
      </c>
      <c r="P1302">
        <v>122</v>
      </c>
      <c r="Q1302">
        <f>SUM(Table2[[#This Row],[ BUYER G]:[BUYER S]])</f>
        <v>168</v>
      </c>
      <c r="R1302">
        <v>34.083333333333336</v>
      </c>
      <c r="S1302">
        <v>93.416666666666671</v>
      </c>
      <c r="T1302">
        <f>SUM(Table2[[#This Row],[SALE G]:[SALE S]])</f>
        <v>127.5</v>
      </c>
      <c r="U1302">
        <v>1245</v>
      </c>
      <c r="V1302">
        <v>0.8</v>
      </c>
    </row>
    <row r="1303" spans="1:22" x14ac:dyDescent="0.25">
      <c r="A1303">
        <v>1302</v>
      </c>
      <c r="B1303" t="s">
        <v>26</v>
      </c>
      <c r="C1303" t="s">
        <v>665</v>
      </c>
      <c r="D1303" t="s">
        <v>2</v>
      </c>
      <c r="E1303" t="s">
        <v>341</v>
      </c>
      <c r="F1303" s="138">
        <v>44003</v>
      </c>
      <c r="G1303" t="s">
        <v>666</v>
      </c>
      <c r="H1303" t="s">
        <v>668</v>
      </c>
      <c r="I1303" t="s">
        <v>130</v>
      </c>
      <c r="J1303" t="s">
        <v>669</v>
      </c>
      <c r="K1303">
        <v>2700</v>
      </c>
      <c r="M1303">
        <v>614</v>
      </c>
      <c r="O1303">
        <v>80</v>
      </c>
      <c r="P1303">
        <v>143</v>
      </c>
      <c r="Q1303">
        <f>SUM(Table2[[#This Row],[ BUYER G]:[BUYER S]])</f>
        <v>223</v>
      </c>
      <c r="R1303">
        <v>59.166666666666664</v>
      </c>
      <c r="S1303">
        <v>116.08333333333334</v>
      </c>
      <c r="T1303">
        <f>SUM(Table2[[#This Row],[SALE G]:[SALE S]])</f>
        <v>175.25</v>
      </c>
      <c r="U1303">
        <v>718</v>
      </c>
      <c r="V1303">
        <v>0.8</v>
      </c>
    </row>
    <row r="1304" spans="1:22" x14ac:dyDescent="0.25">
      <c r="A1304">
        <v>1303</v>
      </c>
      <c r="B1304" t="s">
        <v>26</v>
      </c>
      <c r="C1304" t="s">
        <v>665</v>
      </c>
      <c r="D1304" t="s">
        <v>2</v>
      </c>
      <c r="E1304" t="s">
        <v>341</v>
      </c>
      <c r="F1304" s="138">
        <v>44003</v>
      </c>
      <c r="G1304" t="s">
        <v>666</v>
      </c>
      <c r="H1304" t="s">
        <v>672</v>
      </c>
      <c r="I1304" t="s">
        <v>189</v>
      </c>
      <c r="J1304" t="s">
        <v>669</v>
      </c>
      <c r="K1304">
        <v>2700</v>
      </c>
      <c r="M1304">
        <v>704</v>
      </c>
      <c r="O1304">
        <v>74</v>
      </c>
      <c r="P1304">
        <v>221</v>
      </c>
      <c r="Q1304">
        <f>SUM(Table2[[#This Row],[ BUYER G]:[BUYER S]])</f>
        <v>295</v>
      </c>
      <c r="R1304">
        <v>42.666666666666671</v>
      </c>
      <c r="S1304">
        <v>151.25</v>
      </c>
      <c r="T1304">
        <f>SUM(Table2[[#This Row],[SALE G]:[SALE S]])</f>
        <v>193.91666666666669</v>
      </c>
      <c r="U1304">
        <v>805</v>
      </c>
      <c r="V1304">
        <v>0.75</v>
      </c>
    </row>
    <row r="1305" spans="1:22" x14ac:dyDescent="0.25">
      <c r="A1305">
        <v>1304</v>
      </c>
      <c r="B1305" t="s">
        <v>26</v>
      </c>
      <c r="C1305" t="s">
        <v>665</v>
      </c>
      <c r="D1305" t="s">
        <v>2</v>
      </c>
      <c r="E1305" t="s">
        <v>341</v>
      </c>
      <c r="F1305" s="138">
        <v>44003</v>
      </c>
      <c r="G1305" t="s">
        <v>703</v>
      </c>
      <c r="H1305" t="s">
        <v>668</v>
      </c>
      <c r="I1305" t="s">
        <v>451</v>
      </c>
      <c r="J1305" t="s">
        <v>669</v>
      </c>
      <c r="K1305">
        <v>1800</v>
      </c>
      <c r="M1305">
        <v>488</v>
      </c>
      <c r="O1305">
        <v>12</v>
      </c>
      <c r="P1305">
        <v>46</v>
      </c>
      <c r="Q1305">
        <f>SUM(Table2[[#This Row],[ BUYER G]:[BUYER S]])</f>
        <v>58</v>
      </c>
      <c r="R1305">
        <v>8</v>
      </c>
      <c r="S1305">
        <v>26.833333333333332</v>
      </c>
      <c r="T1305">
        <f>SUM(Table2[[#This Row],[SALE G]:[SALE S]])</f>
        <v>34.833333333333329</v>
      </c>
      <c r="U1305">
        <v>189</v>
      </c>
      <c r="V1305">
        <v>0.75</v>
      </c>
    </row>
    <row r="1306" spans="1:22" x14ac:dyDescent="0.25">
      <c r="A1306">
        <v>1305</v>
      </c>
      <c r="B1306" t="s">
        <v>26</v>
      </c>
      <c r="C1306" t="s">
        <v>665</v>
      </c>
      <c r="D1306" t="s">
        <v>2</v>
      </c>
      <c r="E1306" t="s">
        <v>341</v>
      </c>
      <c r="F1306" s="138">
        <v>44003</v>
      </c>
      <c r="G1306" t="s">
        <v>670</v>
      </c>
      <c r="H1306" t="s">
        <v>668</v>
      </c>
      <c r="I1306" t="s">
        <v>137</v>
      </c>
      <c r="J1306" t="s">
        <v>671</v>
      </c>
      <c r="K1306">
        <v>1200</v>
      </c>
      <c r="M1306">
        <v>448</v>
      </c>
      <c r="O1306">
        <v>33</v>
      </c>
      <c r="P1306">
        <v>79</v>
      </c>
      <c r="Q1306">
        <f>SUM(Table2[[#This Row],[ BUYER G]:[BUYER S]])</f>
        <v>112</v>
      </c>
      <c r="R1306">
        <v>19.75</v>
      </c>
      <c r="S1306">
        <v>45.333333333333329</v>
      </c>
      <c r="T1306">
        <f>SUM(Table2[[#This Row],[SALE G]:[SALE S]])</f>
        <v>65.083333333333329</v>
      </c>
      <c r="U1306">
        <v>1033</v>
      </c>
      <c r="V1306">
        <v>0.65</v>
      </c>
    </row>
    <row r="1307" spans="1:22" x14ac:dyDescent="0.25">
      <c r="A1307">
        <v>1306</v>
      </c>
      <c r="B1307" t="s">
        <v>26</v>
      </c>
      <c r="C1307" t="s">
        <v>665</v>
      </c>
      <c r="D1307" t="s">
        <v>2</v>
      </c>
      <c r="E1307" t="s">
        <v>341</v>
      </c>
      <c r="F1307" s="138">
        <v>44003</v>
      </c>
      <c r="G1307" t="s">
        <v>670</v>
      </c>
      <c r="H1307" t="s">
        <v>668</v>
      </c>
      <c r="I1307" t="s">
        <v>138</v>
      </c>
      <c r="J1307" t="s">
        <v>671</v>
      </c>
      <c r="K1307">
        <v>1200</v>
      </c>
      <c r="M1307">
        <v>400</v>
      </c>
      <c r="O1307">
        <v>50</v>
      </c>
      <c r="P1307">
        <v>75</v>
      </c>
      <c r="Q1307">
        <f>SUM(Table2[[#This Row],[ BUYER G]:[BUYER S]])</f>
        <v>125</v>
      </c>
      <c r="R1307">
        <v>33</v>
      </c>
      <c r="S1307">
        <v>46.166666666666664</v>
      </c>
      <c r="T1307">
        <f>SUM(Table2[[#This Row],[SALE G]:[SALE S]])</f>
        <v>79.166666666666657</v>
      </c>
      <c r="U1307">
        <v>609</v>
      </c>
      <c r="V1307">
        <v>0.7</v>
      </c>
    </row>
    <row r="1308" spans="1:22" x14ac:dyDescent="0.25">
      <c r="A1308">
        <v>1307</v>
      </c>
      <c r="B1308" t="s">
        <v>26</v>
      </c>
      <c r="C1308" t="s">
        <v>665</v>
      </c>
      <c r="D1308" t="s">
        <v>2</v>
      </c>
      <c r="E1308" t="s">
        <v>341</v>
      </c>
      <c r="F1308" s="138">
        <v>44003</v>
      </c>
      <c r="G1308" t="s">
        <v>670</v>
      </c>
      <c r="H1308" t="s">
        <v>668</v>
      </c>
      <c r="I1308" t="s">
        <v>139</v>
      </c>
      <c r="J1308" t="s">
        <v>671</v>
      </c>
      <c r="K1308">
        <v>1200</v>
      </c>
      <c r="M1308">
        <v>320</v>
      </c>
      <c r="O1308">
        <v>17</v>
      </c>
      <c r="P1308">
        <v>29</v>
      </c>
      <c r="Q1308">
        <f>SUM(Table2[[#This Row],[ BUYER G]:[BUYER S]])</f>
        <v>46</v>
      </c>
      <c r="R1308">
        <v>12.25</v>
      </c>
      <c r="S1308">
        <v>17.5</v>
      </c>
      <c r="T1308">
        <f>SUM(Table2[[#This Row],[SALE G]:[SALE S]])</f>
        <v>29.75</v>
      </c>
      <c r="U1308">
        <v>408</v>
      </c>
      <c r="V1308">
        <v>0.75</v>
      </c>
    </row>
    <row r="1309" spans="1:22" x14ac:dyDescent="0.25">
      <c r="A1309">
        <v>1308</v>
      </c>
      <c r="B1309" t="s">
        <v>26</v>
      </c>
      <c r="C1309" t="s">
        <v>665</v>
      </c>
      <c r="D1309" t="s">
        <v>2</v>
      </c>
      <c r="E1309" t="s">
        <v>341</v>
      </c>
      <c r="F1309" s="138">
        <v>44003</v>
      </c>
      <c r="G1309" t="s">
        <v>670</v>
      </c>
      <c r="H1309" t="s">
        <v>668</v>
      </c>
      <c r="I1309" t="s">
        <v>140</v>
      </c>
      <c r="J1309" t="s">
        <v>671</v>
      </c>
      <c r="K1309">
        <v>1200</v>
      </c>
      <c r="M1309">
        <v>464</v>
      </c>
      <c r="O1309">
        <v>11</v>
      </c>
      <c r="P1309">
        <v>66</v>
      </c>
      <c r="Q1309">
        <f>SUM(Table2[[#This Row],[ BUYER G]:[BUYER S]])</f>
        <v>77</v>
      </c>
      <c r="R1309">
        <v>8.3333333333333339</v>
      </c>
      <c r="S1309">
        <v>47.75</v>
      </c>
      <c r="T1309">
        <f>SUM(Table2[[#This Row],[SALE G]:[SALE S]])</f>
        <v>56.083333333333336</v>
      </c>
      <c r="U1309">
        <v>990</v>
      </c>
      <c r="V1309">
        <v>0.7</v>
      </c>
    </row>
    <row r="1310" spans="1:22" x14ac:dyDescent="0.25">
      <c r="A1310">
        <v>1309</v>
      </c>
      <c r="B1310" t="s">
        <v>26</v>
      </c>
      <c r="C1310" t="s">
        <v>665</v>
      </c>
      <c r="D1310" t="s">
        <v>2</v>
      </c>
      <c r="E1310" t="s">
        <v>341</v>
      </c>
      <c r="F1310" s="138">
        <v>44003</v>
      </c>
      <c r="G1310" t="s">
        <v>670</v>
      </c>
      <c r="H1310" t="s">
        <v>668</v>
      </c>
      <c r="I1310" t="s">
        <v>141</v>
      </c>
      <c r="J1310" t="s">
        <v>671</v>
      </c>
      <c r="K1310">
        <v>1200</v>
      </c>
      <c r="M1310">
        <v>272</v>
      </c>
      <c r="O1310">
        <v>37</v>
      </c>
      <c r="P1310">
        <v>51</v>
      </c>
      <c r="Q1310">
        <f>SUM(Table2[[#This Row],[ BUYER G]:[BUYER S]])</f>
        <v>88</v>
      </c>
      <c r="R1310">
        <v>21.208333333333336</v>
      </c>
      <c r="S1310">
        <v>26.583333333333332</v>
      </c>
      <c r="T1310">
        <f>SUM(Table2[[#This Row],[SALE G]:[SALE S]])</f>
        <v>47.791666666666671</v>
      </c>
      <c r="U1310">
        <v>296</v>
      </c>
      <c r="V1310">
        <v>0.7</v>
      </c>
    </row>
    <row r="1311" spans="1:22" x14ac:dyDescent="0.25">
      <c r="A1311">
        <v>1310</v>
      </c>
      <c r="B1311" t="s">
        <v>26</v>
      </c>
      <c r="C1311" t="s">
        <v>665</v>
      </c>
      <c r="D1311" t="s">
        <v>2</v>
      </c>
      <c r="E1311" t="s">
        <v>341</v>
      </c>
      <c r="F1311" s="138">
        <v>44003</v>
      </c>
      <c r="G1311" t="s">
        <v>670</v>
      </c>
      <c r="H1311" t="s">
        <v>668</v>
      </c>
      <c r="I1311" t="s">
        <v>142</v>
      </c>
      <c r="J1311" t="s">
        <v>671</v>
      </c>
      <c r="K1311">
        <v>1200</v>
      </c>
      <c r="M1311">
        <v>448</v>
      </c>
      <c r="O1311">
        <v>43</v>
      </c>
      <c r="P1311">
        <v>78</v>
      </c>
      <c r="Q1311">
        <f>SUM(Table2[[#This Row],[ BUYER G]:[BUYER S]])</f>
        <v>121</v>
      </c>
      <c r="R1311">
        <v>25.916666666666668</v>
      </c>
      <c r="S1311">
        <v>38.75</v>
      </c>
      <c r="T1311">
        <f>SUM(Table2[[#This Row],[SALE G]:[SALE S]])</f>
        <v>64.666666666666671</v>
      </c>
      <c r="U1311">
        <v>448</v>
      </c>
      <c r="V1311">
        <v>0.7</v>
      </c>
    </row>
    <row r="1312" spans="1:22" x14ac:dyDescent="0.25">
      <c r="A1312">
        <v>1311</v>
      </c>
      <c r="B1312" t="s">
        <v>26</v>
      </c>
      <c r="C1312" t="s">
        <v>665</v>
      </c>
      <c r="D1312" t="s">
        <v>2</v>
      </c>
      <c r="E1312" t="s">
        <v>341</v>
      </c>
      <c r="F1312" s="138">
        <v>44003</v>
      </c>
      <c r="G1312" t="s">
        <v>670</v>
      </c>
      <c r="H1312" t="s">
        <v>668</v>
      </c>
      <c r="I1312" t="s">
        <v>143</v>
      </c>
      <c r="J1312" t="s">
        <v>671</v>
      </c>
      <c r="K1312">
        <v>1200</v>
      </c>
      <c r="M1312">
        <v>304</v>
      </c>
      <c r="O1312">
        <v>77</v>
      </c>
      <c r="P1312">
        <v>57</v>
      </c>
      <c r="Q1312">
        <f>SUM(Table2[[#This Row],[ BUYER G]:[BUYER S]])</f>
        <v>134</v>
      </c>
      <c r="R1312">
        <v>37.666666666666664</v>
      </c>
      <c r="S1312">
        <v>27.833333333333332</v>
      </c>
      <c r="T1312">
        <f>SUM(Table2[[#This Row],[SALE G]:[SALE S]])</f>
        <v>65.5</v>
      </c>
      <c r="U1312">
        <v>336</v>
      </c>
      <c r="V1312">
        <v>0.75</v>
      </c>
    </row>
    <row r="1313" spans="1:22" x14ac:dyDescent="0.25">
      <c r="A1313">
        <v>1312</v>
      </c>
      <c r="B1313" t="s">
        <v>26</v>
      </c>
      <c r="C1313" t="s">
        <v>665</v>
      </c>
      <c r="D1313" t="s">
        <v>2</v>
      </c>
      <c r="E1313" t="s">
        <v>341</v>
      </c>
      <c r="F1313" s="138">
        <v>44003</v>
      </c>
      <c r="G1313" t="s">
        <v>670</v>
      </c>
      <c r="H1313" t="s">
        <v>668</v>
      </c>
      <c r="I1313" t="s">
        <v>144</v>
      </c>
      <c r="J1313" t="s">
        <v>671</v>
      </c>
      <c r="K1313">
        <v>1200</v>
      </c>
      <c r="M1313">
        <v>274</v>
      </c>
      <c r="O1313">
        <v>22</v>
      </c>
      <c r="P1313">
        <v>51</v>
      </c>
      <c r="Q1313">
        <f>SUM(Table2[[#This Row],[ BUYER G]:[BUYER S]])</f>
        <v>73</v>
      </c>
      <c r="R1313">
        <v>13.75</v>
      </c>
      <c r="S1313">
        <v>24.75</v>
      </c>
      <c r="T1313">
        <f>SUM(Table2[[#This Row],[SALE G]:[SALE S]])</f>
        <v>38.5</v>
      </c>
      <c r="U1313">
        <v>244</v>
      </c>
      <c r="V1313">
        <v>0.7</v>
      </c>
    </row>
    <row r="1314" spans="1:22" x14ac:dyDescent="0.25">
      <c r="A1314">
        <v>1313</v>
      </c>
      <c r="B1314" t="s">
        <v>26</v>
      </c>
      <c r="C1314" t="s">
        <v>665</v>
      </c>
      <c r="D1314" t="s">
        <v>2</v>
      </c>
      <c r="E1314" t="s">
        <v>341</v>
      </c>
      <c r="F1314" s="138">
        <v>44003</v>
      </c>
      <c r="G1314" t="s">
        <v>670</v>
      </c>
      <c r="H1314" t="s">
        <v>668</v>
      </c>
      <c r="I1314" t="s">
        <v>145</v>
      </c>
      <c r="J1314" t="s">
        <v>671</v>
      </c>
      <c r="K1314">
        <v>1200</v>
      </c>
      <c r="M1314">
        <v>254</v>
      </c>
      <c r="O1314">
        <v>18</v>
      </c>
      <c r="P1314">
        <v>25</v>
      </c>
      <c r="Q1314">
        <f>SUM(Table2[[#This Row],[ BUYER G]:[BUYER S]])</f>
        <v>43</v>
      </c>
      <c r="R1314">
        <v>12.75</v>
      </c>
      <c r="S1314">
        <v>13.916666666666668</v>
      </c>
      <c r="T1314">
        <f>SUM(Table2[[#This Row],[SALE G]:[SALE S]])</f>
        <v>26.666666666666668</v>
      </c>
      <c r="U1314">
        <v>360</v>
      </c>
      <c r="V1314">
        <v>0.75</v>
      </c>
    </row>
    <row r="1315" spans="1:22" x14ac:dyDescent="0.25">
      <c r="A1315">
        <v>1314</v>
      </c>
      <c r="B1315" t="s">
        <v>26</v>
      </c>
      <c r="C1315" t="s">
        <v>665</v>
      </c>
      <c r="D1315" t="s">
        <v>2</v>
      </c>
      <c r="E1315" t="s">
        <v>341</v>
      </c>
      <c r="F1315" s="138">
        <v>44003</v>
      </c>
      <c r="G1315" t="s">
        <v>682</v>
      </c>
      <c r="H1315" t="s">
        <v>668</v>
      </c>
      <c r="I1315" t="s">
        <v>151</v>
      </c>
      <c r="J1315" t="s">
        <v>671</v>
      </c>
      <c r="K1315">
        <v>1000</v>
      </c>
      <c r="M1315">
        <v>288</v>
      </c>
      <c r="O1315">
        <v>5</v>
      </c>
      <c r="P1315">
        <v>11</v>
      </c>
      <c r="Q1315">
        <f>SUM(Table2[[#This Row],[ BUYER G]:[BUYER S]])</f>
        <v>16</v>
      </c>
      <c r="R1315">
        <v>7</v>
      </c>
      <c r="S1315">
        <v>9.3333333333333339</v>
      </c>
      <c r="T1315">
        <f>SUM(Table2[[#This Row],[SALE G]:[SALE S]])</f>
        <v>16.333333333333336</v>
      </c>
      <c r="U1315">
        <v>223</v>
      </c>
      <c r="V1315">
        <v>0.6</v>
      </c>
    </row>
    <row r="1316" spans="1:22" x14ac:dyDescent="0.25">
      <c r="A1316">
        <v>1315</v>
      </c>
      <c r="B1316" t="s">
        <v>26</v>
      </c>
      <c r="C1316" t="s">
        <v>665</v>
      </c>
      <c r="D1316" t="s">
        <v>2</v>
      </c>
      <c r="E1316" t="s">
        <v>341</v>
      </c>
      <c r="F1316" s="138">
        <v>44003</v>
      </c>
      <c r="G1316" t="s">
        <v>682</v>
      </c>
      <c r="H1316" t="s">
        <v>668</v>
      </c>
      <c r="I1316" t="s">
        <v>147</v>
      </c>
      <c r="J1316" t="s">
        <v>671</v>
      </c>
      <c r="K1316">
        <v>1000</v>
      </c>
      <c r="M1316">
        <v>432</v>
      </c>
      <c r="P1316">
        <v>40</v>
      </c>
      <c r="Q1316">
        <f>SUM(Table2[[#This Row],[ BUYER G]:[BUYER S]])</f>
        <v>40</v>
      </c>
      <c r="R1316">
        <v>0</v>
      </c>
      <c r="S1316">
        <v>19.333333333333332</v>
      </c>
      <c r="T1316">
        <f>SUM(Table2[[#This Row],[SALE G]:[SALE S]])</f>
        <v>19.333333333333332</v>
      </c>
      <c r="U1316">
        <v>386</v>
      </c>
      <c r="V1316">
        <v>0.65</v>
      </c>
    </row>
    <row r="1317" spans="1:22" x14ac:dyDescent="0.25">
      <c r="A1317">
        <v>1316</v>
      </c>
      <c r="B1317" t="s">
        <v>26</v>
      </c>
      <c r="C1317" t="s">
        <v>665</v>
      </c>
      <c r="D1317" t="s">
        <v>2</v>
      </c>
      <c r="E1317" t="s">
        <v>341</v>
      </c>
      <c r="F1317" s="138">
        <v>44003</v>
      </c>
      <c r="G1317" t="s">
        <v>682</v>
      </c>
      <c r="H1317" t="s">
        <v>668</v>
      </c>
      <c r="I1317" t="s">
        <v>149</v>
      </c>
      <c r="J1317" t="s">
        <v>671</v>
      </c>
      <c r="K1317">
        <v>1000</v>
      </c>
      <c r="M1317">
        <v>336</v>
      </c>
      <c r="P1317">
        <v>37</v>
      </c>
      <c r="Q1317">
        <f>SUM(Table2[[#This Row],[ BUYER G]:[BUYER S]])</f>
        <v>37</v>
      </c>
      <c r="R1317">
        <v>0</v>
      </c>
      <c r="S1317">
        <v>23</v>
      </c>
      <c r="T1317">
        <f>SUM(Table2[[#This Row],[SALE G]:[SALE S]])</f>
        <v>23</v>
      </c>
      <c r="U1317">
        <v>367</v>
      </c>
      <c r="V1317">
        <v>0.65</v>
      </c>
    </row>
    <row r="1318" spans="1:22" x14ac:dyDescent="0.25">
      <c r="A1318">
        <v>1317</v>
      </c>
      <c r="B1318" t="s">
        <v>26</v>
      </c>
      <c r="C1318" t="s">
        <v>665</v>
      </c>
      <c r="D1318" t="s">
        <v>2</v>
      </c>
      <c r="E1318" t="s">
        <v>341</v>
      </c>
      <c r="F1318" s="138">
        <v>44003</v>
      </c>
      <c r="G1318" t="s">
        <v>682</v>
      </c>
      <c r="H1318" t="s">
        <v>668</v>
      </c>
      <c r="I1318" t="s">
        <v>152</v>
      </c>
      <c r="J1318" t="s">
        <v>671</v>
      </c>
      <c r="K1318">
        <v>1000</v>
      </c>
      <c r="M1318">
        <v>352</v>
      </c>
      <c r="O1318">
        <v>9</v>
      </c>
      <c r="P1318">
        <v>56</v>
      </c>
      <c r="Q1318">
        <f>SUM(Table2[[#This Row],[ BUYER G]:[BUYER S]])</f>
        <v>65</v>
      </c>
      <c r="R1318">
        <v>10.833333333333332</v>
      </c>
      <c r="S1318">
        <v>42.666666666666671</v>
      </c>
      <c r="T1318">
        <f>SUM(Table2[[#This Row],[SALE G]:[SALE S]])</f>
        <v>53.5</v>
      </c>
      <c r="U1318">
        <v>400</v>
      </c>
      <c r="V1318">
        <v>0.7</v>
      </c>
    </row>
    <row r="1319" spans="1:22" x14ac:dyDescent="0.25">
      <c r="A1319">
        <v>1318</v>
      </c>
      <c r="B1319" t="s">
        <v>26</v>
      </c>
      <c r="C1319" t="s">
        <v>665</v>
      </c>
      <c r="D1319" t="s">
        <v>2</v>
      </c>
      <c r="E1319" t="s">
        <v>341</v>
      </c>
      <c r="F1319" s="138">
        <v>44003</v>
      </c>
      <c r="G1319" t="s">
        <v>682</v>
      </c>
      <c r="H1319" t="s">
        <v>668</v>
      </c>
      <c r="I1319" t="s">
        <v>153</v>
      </c>
      <c r="J1319" t="s">
        <v>671</v>
      </c>
      <c r="K1319">
        <v>1000</v>
      </c>
      <c r="M1319">
        <v>232</v>
      </c>
      <c r="O1319">
        <v>12</v>
      </c>
      <c r="P1319">
        <v>9</v>
      </c>
      <c r="Q1319">
        <f>SUM(Table2[[#This Row],[ BUYER G]:[BUYER S]])</f>
        <v>21</v>
      </c>
      <c r="R1319">
        <v>5.333333333333333</v>
      </c>
      <c r="S1319">
        <v>5</v>
      </c>
      <c r="T1319">
        <f>SUM(Table2[[#This Row],[SALE G]:[SALE S]])</f>
        <v>10.333333333333332</v>
      </c>
      <c r="U1319">
        <v>221</v>
      </c>
      <c r="V1319">
        <v>0.65</v>
      </c>
    </row>
    <row r="1320" spans="1:22" x14ac:dyDescent="0.25">
      <c r="A1320">
        <v>1319</v>
      </c>
      <c r="B1320" t="s">
        <v>26</v>
      </c>
      <c r="C1320" t="s">
        <v>665</v>
      </c>
      <c r="D1320" t="s">
        <v>2</v>
      </c>
      <c r="E1320" t="s">
        <v>341</v>
      </c>
      <c r="F1320" s="138">
        <v>44003</v>
      </c>
      <c r="G1320" t="s">
        <v>682</v>
      </c>
      <c r="H1320" t="s">
        <v>668</v>
      </c>
      <c r="I1320" t="s">
        <v>154</v>
      </c>
      <c r="J1320" t="s">
        <v>671</v>
      </c>
      <c r="K1320">
        <v>1000</v>
      </c>
      <c r="M1320">
        <v>288</v>
      </c>
      <c r="O1320">
        <v>16</v>
      </c>
      <c r="P1320">
        <v>21</v>
      </c>
      <c r="Q1320">
        <f>SUM(Table2[[#This Row],[ BUYER G]:[BUYER S]])</f>
        <v>37</v>
      </c>
      <c r="R1320">
        <v>8</v>
      </c>
      <c r="S1320">
        <v>13.125</v>
      </c>
      <c r="T1320">
        <f>SUM(Table2[[#This Row],[SALE G]:[SALE S]])</f>
        <v>21.125</v>
      </c>
      <c r="U1320">
        <v>210</v>
      </c>
      <c r="V1320">
        <v>0.65</v>
      </c>
    </row>
    <row r="1321" spans="1:22" x14ac:dyDescent="0.25">
      <c r="A1321">
        <v>1320</v>
      </c>
      <c r="B1321" t="s">
        <v>26</v>
      </c>
      <c r="C1321" t="s">
        <v>665</v>
      </c>
      <c r="D1321" t="s">
        <v>2</v>
      </c>
      <c r="E1321" t="s">
        <v>341</v>
      </c>
      <c r="F1321" s="138">
        <v>44003</v>
      </c>
      <c r="G1321" t="s">
        <v>682</v>
      </c>
      <c r="H1321" t="s">
        <v>668</v>
      </c>
      <c r="I1321" t="s">
        <v>150</v>
      </c>
      <c r="J1321" t="s">
        <v>671</v>
      </c>
      <c r="K1321">
        <v>1000</v>
      </c>
      <c r="M1321">
        <v>292</v>
      </c>
      <c r="O1321">
        <v>5</v>
      </c>
      <c r="P1321">
        <v>26</v>
      </c>
      <c r="Q1321">
        <f>SUM(Table2[[#This Row],[ BUYER G]:[BUYER S]])</f>
        <v>31</v>
      </c>
      <c r="R1321">
        <v>4.833333333333333</v>
      </c>
      <c r="S1321">
        <v>19</v>
      </c>
      <c r="T1321">
        <f>SUM(Table2[[#This Row],[SALE G]:[SALE S]])</f>
        <v>23.833333333333332</v>
      </c>
      <c r="U1321">
        <v>213</v>
      </c>
      <c r="V1321">
        <v>0.65</v>
      </c>
    </row>
    <row r="1322" spans="1:22" x14ac:dyDescent="0.25">
      <c r="A1322">
        <v>1321</v>
      </c>
      <c r="B1322" t="s">
        <v>26</v>
      </c>
      <c r="C1322" t="s">
        <v>665</v>
      </c>
      <c r="D1322" t="s">
        <v>2</v>
      </c>
      <c r="E1322" t="s">
        <v>341</v>
      </c>
      <c r="F1322" s="138">
        <v>44003</v>
      </c>
      <c r="G1322" t="s">
        <v>682</v>
      </c>
      <c r="H1322" t="s">
        <v>668</v>
      </c>
      <c r="I1322" t="s">
        <v>434</v>
      </c>
      <c r="J1322" t="s">
        <v>671</v>
      </c>
      <c r="K1322">
        <v>1000</v>
      </c>
      <c r="M1322">
        <v>288</v>
      </c>
      <c r="O1322">
        <v>5</v>
      </c>
      <c r="P1322">
        <v>18</v>
      </c>
      <c r="Q1322">
        <f>SUM(Table2[[#This Row],[ BUYER G]:[BUYER S]])</f>
        <v>23</v>
      </c>
      <c r="R1322">
        <v>2.333333333333333</v>
      </c>
      <c r="S1322">
        <v>10.166666666666668</v>
      </c>
      <c r="T1322">
        <f>SUM(Table2[[#This Row],[SALE G]:[SALE S]])</f>
        <v>12.5</v>
      </c>
      <c r="U1322">
        <v>243</v>
      </c>
      <c r="V1322">
        <v>0.65</v>
      </c>
    </row>
    <row r="1323" spans="1:22" x14ac:dyDescent="0.25">
      <c r="A1323">
        <v>1322</v>
      </c>
      <c r="B1323" t="s">
        <v>26</v>
      </c>
      <c r="C1323" t="s">
        <v>665</v>
      </c>
      <c r="D1323" t="s">
        <v>2</v>
      </c>
      <c r="E1323" t="s">
        <v>341</v>
      </c>
      <c r="F1323" s="138">
        <v>44003</v>
      </c>
      <c r="G1323" t="s">
        <v>682</v>
      </c>
      <c r="H1323" t="s">
        <v>668</v>
      </c>
      <c r="I1323" t="s">
        <v>435</v>
      </c>
      <c r="J1323" t="s">
        <v>671</v>
      </c>
      <c r="K1323">
        <v>1000</v>
      </c>
      <c r="M1323">
        <v>276</v>
      </c>
      <c r="O1323">
        <v>15</v>
      </c>
      <c r="P1323">
        <v>19</v>
      </c>
      <c r="Q1323">
        <f>SUM(Table2[[#This Row],[ BUYER G]:[BUYER S]])</f>
        <v>34</v>
      </c>
      <c r="R1323">
        <v>10.666666666666666</v>
      </c>
      <c r="S1323">
        <v>13.25</v>
      </c>
      <c r="T1323">
        <f>SUM(Table2[[#This Row],[SALE G]:[SALE S]])</f>
        <v>23.916666666666664</v>
      </c>
      <c r="U1323">
        <v>456</v>
      </c>
      <c r="V1323">
        <v>0.65</v>
      </c>
    </row>
    <row r="1324" spans="1:22" x14ac:dyDescent="0.25">
      <c r="A1324">
        <v>1323</v>
      </c>
      <c r="B1324" t="s">
        <v>26</v>
      </c>
      <c r="C1324" t="s">
        <v>665</v>
      </c>
      <c r="D1324" t="s">
        <v>2</v>
      </c>
      <c r="E1324" t="s">
        <v>341</v>
      </c>
      <c r="F1324" s="138">
        <v>44003</v>
      </c>
      <c r="G1324" t="s">
        <v>682</v>
      </c>
      <c r="H1324" t="s">
        <v>668</v>
      </c>
      <c r="I1324" t="s">
        <v>436</v>
      </c>
      <c r="J1324" t="s">
        <v>671</v>
      </c>
      <c r="K1324">
        <v>1000</v>
      </c>
      <c r="M1324">
        <v>192</v>
      </c>
      <c r="P1324">
        <v>17</v>
      </c>
      <c r="Q1324">
        <f>SUM(Table2[[#This Row],[ BUYER G]:[BUYER S]])</f>
        <v>17</v>
      </c>
      <c r="R1324">
        <v>0</v>
      </c>
      <c r="S1324">
        <v>7.666666666666667</v>
      </c>
      <c r="T1324">
        <f>SUM(Table2[[#This Row],[SALE G]:[SALE S]])</f>
        <v>7.666666666666667</v>
      </c>
      <c r="U1324">
        <v>278</v>
      </c>
      <c r="V1324">
        <v>0.65</v>
      </c>
    </row>
    <row r="1325" spans="1:22" x14ac:dyDescent="0.25">
      <c r="A1325">
        <v>1324</v>
      </c>
      <c r="B1325" t="s">
        <v>26</v>
      </c>
      <c r="C1325" t="s">
        <v>665</v>
      </c>
      <c r="D1325" t="s">
        <v>2</v>
      </c>
      <c r="E1325" t="s">
        <v>341</v>
      </c>
      <c r="F1325" s="138">
        <v>44003</v>
      </c>
      <c r="G1325" t="s">
        <v>682</v>
      </c>
      <c r="H1325" t="s">
        <v>668</v>
      </c>
      <c r="I1325" t="s">
        <v>148</v>
      </c>
      <c r="J1325" t="s">
        <v>671</v>
      </c>
      <c r="K1325">
        <v>1000</v>
      </c>
      <c r="M1325">
        <v>288</v>
      </c>
      <c r="O1325">
        <v>9</v>
      </c>
      <c r="P1325">
        <v>27</v>
      </c>
      <c r="Q1325">
        <f>SUM(Table2[[#This Row],[ BUYER G]:[BUYER S]])</f>
        <v>36</v>
      </c>
      <c r="R1325">
        <v>7.5</v>
      </c>
      <c r="S1325">
        <v>23.666666666666664</v>
      </c>
      <c r="T1325">
        <f>SUM(Table2[[#This Row],[SALE G]:[SALE S]])</f>
        <v>31.166666666666664</v>
      </c>
      <c r="U1325">
        <v>439</v>
      </c>
      <c r="V1325">
        <v>0.65</v>
      </c>
    </row>
    <row r="1326" spans="1:22" x14ac:dyDescent="0.25">
      <c r="A1326">
        <v>1325</v>
      </c>
      <c r="B1326" t="s">
        <v>26</v>
      </c>
      <c r="C1326" t="s">
        <v>665</v>
      </c>
      <c r="D1326" t="s">
        <v>2</v>
      </c>
      <c r="E1326" t="s">
        <v>341</v>
      </c>
      <c r="F1326" s="138">
        <v>44003</v>
      </c>
      <c r="G1326" t="s">
        <v>682</v>
      </c>
      <c r="H1326" t="s">
        <v>668</v>
      </c>
      <c r="I1326" t="s">
        <v>146</v>
      </c>
      <c r="J1326" t="s">
        <v>671</v>
      </c>
      <c r="K1326">
        <v>1000</v>
      </c>
      <c r="M1326">
        <v>208</v>
      </c>
      <c r="O1326">
        <v>40</v>
      </c>
      <c r="P1326">
        <v>56</v>
      </c>
      <c r="Q1326">
        <f>SUM(Table2[[#This Row],[ BUYER G]:[BUYER S]])</f>
        <v>96</v>
      </c>
      <c r="R1326">
        <v>20</v>
      </c>
      <c r="S1326">
        <v>25.541666666666664</v>
      </c>
      <c r="T1326">
        <f>SUM(Table2[[#This Row],[SALE G]:[SALE S]])</f>
        <v>45.541666666666664</v>
      </c>
      <c r="U1326">
        <v>400</v>
      </c>
      <c r="V1326">
        <v>0.65</v>
      </c>
    </row>
    <row r="1327" spans="1:22" x14ac:dyDescent="0.25">
      <c r="A1327">
        <v>1326</v>
      </c>
      <c r="B1327" t="s">
        <v>26</v>
      </c>
      <c r="C1327" t="s">
        <v>665</v>
      </c>
      <c r="D1327" t="s">
        <v>2</v>
      </c>
      <c r="E1327" t="s">
        <v>341</v>
      </c>
      <c r="F1327" s="138">
        <v>44003</v>
      </c>
      <c r="G1327" t="s">
        <v>682</v>
      </c>
      <c r="H1327" t="s">
        <v>668</v>
      </c>
      <c r="I1327" t="s">
        <v>395</v>
      </c>
      <c r="J1327" t="s">
        <v>671</v>
      </c>
      <c r="K1327">
        <v>1000</v>
      </c>
      <c r="M1327">
        <v>256</v>
      </c>
      <c r="O1327">
        <v>6</v>
      </c>
      <c r="P1327">
        <v>63</v>
      </c>
      <c r="Q1327">
        <f>SUM(Table2[[#This Row],[ BUYER G]:[BUYER S]])</f>
        <v>69</v>
      </c>
      <c r="R1327">
        <v>2.625</v>
      </c>
      <c r="S1327">
        <v>24.208333333333336</v>
      </c>
      <c r="T1327">
        <f>SUM(Table2[[#This Row],[SALE G]:[SALE S]])</f>
        <v>26.833333333333336</v>
      </c>
      <c r="U1327">
        <v>300</v>
      </c>
      <c r="V1327">
        <v>0.65</v>
      </c>
    </row>
    <row r="1328" spans="1:22" x14ac:dyDescent="0.25">
      <c r="A1328">
        <v>1327</v>
      </c>
      <c r="B1328" t="s">
        <v>26</v>
      </c>
      <c r="C1328" t="s">
        <v>665</v>
      </c>
      <c r="D1328" t="s">
        <v>2</v>
      </c>
      <c r="E1328" t="s">
        <v>341</v>
      </c>
      <c r="F1328" s="138">
        <v>44003</v>
      </c>
      <c r="G1328" t="s">
        <v>682</v>
      </c>
      <c r="H1328" t="s">
        <v>668</v>
      </c>
      <c r="I1328" t="s">
        <v>396</v>
      </c>
      <c r="J1328" t="s">
        <v>671</v>
      </c>
      <c r="K1328">
        <v>1000</v>
      </c>
      <c r="M1328">
        <v>226</v>
      </c>
      <c r="O1328">
        <v>30</v>
      </c>
      <c r="P1328">
        <v>50</v>
      </c>
      <c r="Q1328">
        <f>SUM(Table2[[#This Row],[ BUYER G]:[BUYER S]])</f>
        <v>80</v>
      </c>
      <c r="R1328">
        <v>14.5</v>
      </c>
      <c r="S1328">
        <v>22</v>
      </c>
      <c r="T1328">
        <f>SUM(Table2[[#This Row],[SALE G]:[SALE S]])</f>
        <v>36.5</v>
      </c>
      <c r="U1328">
        <v>361</v>
      </c>
      <c r="V1328">
        <v>0.65</v>
      </c>
    </row>
    <row r="1329" spans="1:22" x14ac:dyDescent="0.25">
      <c r="A1329">
        <v>1328</v>
      </c>
      <c r="B1329" t="s">
        <v>26</v>
      </c>
      <c r="C1329" t="s">
        <v>665</v>
      </c>
      <c r="D1329" t="s">
        <v>2</v>
      </c>
      <c r="E1329" t="s">
        <v>341</v>
      </c>
      <c r="F1329" s="138">
        <v>44003</v>
      </c>
      <c r="G1329" t="s">
        <v>682</v>
      </c>
      <c r="H1329" t="s">
        <v>668</v>
      </c>
      <c r="I1329" t="s">
        <v>488</v>
      </c>
      <c r="J1329" t="s">
        <v>671</v>
      </c>
      <c r="K1329">
        <v>1000</v>
      </c>
      <c r="M1329">
        <v>256</v>
      </c>
      <c r="O1329">
        <v>5</v>
      </c>
      <c r="P1329">
        <v>14</v>
      </c>
      <c r="Q1329">
        <f>SUM(Table2[[#This Row],[ BUYER G]:[BUYER S]])</f>
        <v>19</v>
      </c>
      <c r="R1329">
        <v>2.5</v>
      </c>
      <c r="S1329">
        <v>7</v>
      </c>
      <c r="T1329">
        <f>SUM(Table2[[#This Row],[SALE G]:[SALE S]])</f>
        <v>9.5</v>
      </c>
      <c r="U1329">
        <v>199</v>
      </c>
      <c r="V1329">
        <v>0.65</v>
      </c>
    </row>
    <row r="1330" spans="1:22" x14ac:dyDescent="0.25">
      <c r="A1330">
        <v>1329</v>
      </c>
      <c r="B1330" t="s">
        <v>26</v>
      </c>
      <c r="C1330" t="s">
        <v>665</v>
      </c>
      <c r="D1330" t="s">
        <v>2</v>
      </c>
      <c r="E1330" t="s">
        <v>341</v>
      </c>
      <c r="F1330" s="138">
        <v>44003</v>
      </c>
      <c r="G1330" t="s">
        <v>682</v>
      </c>
      <c r="H1330" t="s">
        <v>668</v>
      </c>
      <c r="I1330" t="s">
        <v>489</v>
      </c>
      <c r="J1330" t="s">
        <v>671</v>
      </c>
      <c r="K1330">
        <v>1000</v>
      </c>
      <c r="M1330">
        <v>194</v>
      </c>
      <c r="O1330">
        <v>3</v>
      </c>
      <c r="P1330">
        <v>30</v>
      </c>
      <c r="Q1330">
        <f>SUM(Table2[[#This Row],[ BUYER G]:[BUYER S]])</f>
        <v>33</v>
      </c>
      <c r="R1330">
        <v>1.5</v>
      </c>
      <c r="S1330">
        <v>19</v>
      </c>
      <c r="T1330">
        <f>SUM(Table2[[#This Row],[SALE G]:[SALE S]])</f>
        <v>20.5</v>
      </c>
      <c r="U1330">
        <v>179</v>
      </c>
      <c r="V1330">
        <v>0.65</v>
      </c>
    </row>
    <row r="1331" spans="1:22" x14ac:dyDescent="0.25">
      <c r="A1331">
        <v>1330</v>
      </c>
      <c r="B1331" t="s">
        <v>26</v>
      </c>
      <c r="C1331" t="s">
        <v>665</v>
      </c>
      <c r="D1331" t="s">
        <v>2</v>
      </c>
      <c r="E1331" t="s">
        <v>341</v>
      </c>
      <c r="F1331" s="138">
        <v>44003</v>
      </c>
      <c r="G1331" t="s">
        <v>682</v>
      </c>
      <c r="H1331" t="s">
        <v>668</v>
      </c>
      <c r="I1331" t="s">
        <v>490</v>
      </c>
      <c r="J1331" t="s">
        <v>671</v>
      </c>
      <c r="K1331">
        <v>1000</v>
      </c>
      <c r="M1331">
        <v>244</v>
      </c>
      <c r="P1331">
        <v>4</v>
      </c>
      <c r="Q1331">
        <f>SUM(Table2[[#This Row],[ BUYER G]:[BUYER S]])</f>
        <v>4</v>
      </c>
      <c r="R1331">
        <v>0</v>
      </c>
      <c r="S1331">
        <v>3.5416666666666665</v>
      </c>
      <c r="T1331">
        <f>SUM(Table2[[#This Row],[SALE G]:[SALE S]])</f>
        <v>3.5416666666666665</v>
      </c>
      <c r="U1331">
        <v>268</v>
      </c>
      <c r="V1331">
        <v>0.65</v>
      </c>
    </row>
    <row r="1332" spans="1:22" x14ac:dyDescent="0.25">
      <c r="A1332">
        <v>1331</v>
      </c>
      <c r="B1332" t="s">
        <v>26</v>
      </c>
      <c r="C1332" t="s">
        <v>665</v>
      </c>
      <c r="D1332" t="s">
        <v>2</v>
      </c>
      <c r="E1332" t="s">
        <v>341</v>
      </c>
      <c r="F1332" s="138">
        <v>44003</v>
      </c>
      <c r="G1332" t="s">
        <v>682</v>
      </c>
      <c r="H1332" t="s">
        <v>668</v>
      </c>
      <c r="I1332" t="s">
        <v>472</v>
      </c>
      <c r="J1332" t="s">
        <v>671</v>
      </c>
      <c r="K1332">
        <v>1000</v>
      </c>
      <c r="M1332">
        <v>272</v>
      </c>
      <c r="O1332">
        <v>5</v>
      </c>
      <c r="P1332">
        <v>30</v>
      </c>
      <c r="Q1332">
        <f>SUM(Table2[[#This Row],[ BUYER G]:[BUYER S]])</f>
        <v>35</v>
      </c>
      <c r="R1332">
        <v>9.75</v>
      </c>
      <c r="S1332">
        <v>65.5</v>
      </c>
      <c r="T1332">
        <f>SUM(Table2[[#This Row],[SALE G]:[SALE S]])</f>
        <v>75.25</v>
      </c>
      <c r="U1332">
        <v>360</v>
      </c>
      <c r="V1332">
        <v>0.65</v>
      </c>
    </row>
    <row r="1333" spans="1:22" x14ac:dyDescent="0.25">
      <c r="A1333">
        <v>1332</v>
      </c>
      <c r="B1333" t="s">
        <v>26</v>
      </c>
      <c r="C1333" t="s">
        <v>665</v>
      </c>
      <c r="D1333" t="s">
        <v>2</v>
      </c>
      <c r="E1333" t="s">
        <v>341</v>
      </c>
      <c r="F1333" s="138">
        <v>44003</v>
      </c>
      <c r="G1333" t="s">
        <v>682</v>
      </c>
      <c r="H1333" t="s">
        <v>668</v>
      </c>
      <c r="I1333" t="s">
        <v>476</v>
      </c>
      <c r="J1333" t="s">
        <v>671</v>
      </c>
      <c r="K1333">
        <v>1000</v>
      </c>
      <c r="M1333">
        <v>288</v>
      </c>
      <c r="P1333">
        <v>20</v>
      </c>
      <c r="Q1333">
        <f>SUM(Table2[[#This Row],[ BUYER G]:[BUYER S]])</f>
        <v>20</v>
      </c>
      <c r="R1333">
        <v>0</v>
      </c>
      <c r="S1333">
        <v>12.166666666666666</v>
      </c>
      <c r="T1333">
        <f>SUM(Table2[[#This Row],[SALE G]:[SALE S]])</f>
        <v>12.166666666666666</v>
      </c>
      <c r="U1333">
        <v>416</v>
      </c>
      <c r="V1333">
        <v>0.65</v>
      </c>
    </row>
    <row r="1334" spans="1:22" x14ac:dyDescent="0.25">
      <c r="A1334">
        <v>1333</v>
      </c>
      <c r="B1334" t="s">
        <v>26</v>
      </c>
      <c r="C1334" t="s">
        <v>665</v>
      </c>
      <c r="D1334" t="s">
        <v>2</v>
      </c>
      <c r="E1334" t="s">
        <v>341</v>
      </c>
      <c r="F1334" s="138">
        <v>44003</v>
      </c>
      <c r="G1334" t="s">
        <v>682</v>
      </c>
      <c r="H1334" t="s">
        <v>668</v>
      </c>
      <c r="I1334" t="s">
        <v>477</v>
      </c>
      <c r="J1334" t="s">
        <v>671</v>
      </c>
      <c r="K1334">
        <v>1000</v>
      </c>
      <c r="M1334">
        <v>228</v>
      </c>
      <c r="O1334">
        <v>1</v>
      </c>
      <c r="P1334">
        <v>16</v>
      </c>
      <c r="Q1334">
        <f>SUM(Table2[[#This Row],[ BUYER G]:[BUYER S]])</f>
        <v>17</v>
      </c>
      <c r="R1334">
        <v>0.16666666666666666</v>
      </c>
      <c r="S1334">
        <v>7.6666666666666661</v>
      </c>
      <c r="T1334">
        <f>SUM(Table2[[#This Row],[SALE G]:[SALE S]])</f>
        <v>7.833333333333333</v>
      </c>
      <c r="U1334">
        <v>267</v>
      </c>
      <c r="V1334">
        <v>0.65</v>
      </c>
    </row>
    <row r="1335" spans="1:22" x14ac:dyDescent="0.25">
      <c r="A1335">
        <v>1334</v>
      </c>
      <c r="B1335" t="s">
        <v>26</v>
      </c>
      <c r="C1335" t="s">
        <v>665</v>
      </c>
      <c r="D1335" t="s">
        <v>2</v>
      </c>
      <c r="E1335" t="s">
        <v>341</v>
      </c>
      <c r="F1335" s="138">
        <v>44003</v>
      </c>
      <c r="G1335" t="s">
        <v>682</v>
      </c>
      <c r="H1335" t="s">
        <v>668</v>
      </c>
      <c r="I1335" t="s">
        <v>475</v>
      </c>
      <c r="J1335" t="s">
        <v>671</v>
      </c>
      <c r="K1335">
        <v>1000</v>
      </c>
      <c r="M1335">
        <v>328</v>
      </c>
      <c r="O1335">
        <v>9</v>
      </c>
      <c r="P1335">
        <v>57</v>
      </c>
      <c r="Q1335">
        <f>SUM(Table2[[#This Row],[ BUYER G]:[BUYER S]])</f>
        <v>66</v>
      </c>
      <c r="R1335">
        <v>4.5</v>
      </c>
      <c r="S1335">
        <v>28.5</v>
      </c>
      <c r="T1335">
        <f>SUM(Table2[[#This Row],[SALE G]:[SALE S]])</f>
        <v>33</v>
      </c>
      <c r="U1335">
        <v>231</v>
      </c>
      <c r="V1335">
        <v>0.65</v>
      </c>
    </row>
    <row r="1336" spans="1:22" x14ac:dyDescent="0.25">
      <c r="A1336">
        <v>1335</v>
      </c>
      <c r="B1336" t="s">
        <v>26</v>
      </c>
      <c r="C1336" t="s">
        <v>665</v>
      </c>
      <c r="D1336" t="s">
        <v>2</v>
      </c>
      <c r="E1336" t="s">
        <v>341</v>
      </c>
      <c r="F1336" s="138">
        <v>44003</v>
      </c>
      <c r="G1336" t="s">
        <v>682</v>
      </c>
      <c r="H1336" t="s">
        <v>668</v>
      </c>
      <c r="I1336" t="s">
        <v>478</v>
      </c>
      <c r="J1336" t="s">
        <v>671</v>
      </c>
      <c r="K1336">
        <v>1000</v>
      </c>
      <c r="M1336">
        <v>304</v>
      </c>
      <c r="O1336">
        <v>14</v>
      </c>
      <c r="P1336">
        <v>24</v>
      </c>
      <c r="Q1336">
        <f>SUM(Table2[[#This Row],[ BUYER G]:[BUYER S]])</f>
        <v>38</v>
      </c>
      <c r="R1336">
        <v>13.833333333333332</v>
      </c>
      <c r="S1336">
        <v>21</v>
      </c>
      <c r="T1336">
        <f>SUM(Table2[[#This Row],[SALE G]:[SALE S]])</f>
        <v>34.833333333333329</v>
      </c>
      <c r="U1336">
        <v>252</v>
      </c>
      <c r="V1336">
        <v>0.65</v>
      </c>
    </row>
    <row r="1337" spans="1:22" x14ac:dyDescent="0.25">
      <c r="A1337">
        <v>1336</v>
      </c>
      <c r="B1337" t="s">
        <v>26</v>
      </c>
      <c r="C1337" t="s">
        <v>665</v>
      </c>
      <c r="D1337" t="s">
        <v>2</v>
      </c>
      <c r="E1337" t="s">
        <v>341</v>
      </c>
      <c r="F1337" s="138">
        <v>44003</v>
      </c>
      <c r="G1337" t="s">
        <v>682</v>
      </c>
      <c r="H1337" t="s">
        <v>668</v>
      </c>
      <c r="I1337" t="s">
        <v>479</v>
      </c>
      <c r="J1337" t="s">
        <v>671</v>
      </c>
      <c r="K1337">
        <v>1000</v>
      </c>
      <c r="M1337">
        <v>304</v>
      </c>
      <c r="P1337">
        <v>15</v>
      </c>
      <c r="Q1337">
        <f>SUM(Table2[[#This Row],[ BUYER G]:[BUYER S]])</f>
        <v>15</v>
      </c>
      <c r="R1337">
        <v>0</v>
      </c>
      <c r="S1337">
        <v>7.5</v>
      </c>
      <c r="T1337">
        <f>SUM(Table2[[#This Row],[SALE G]:[SALE S]])</f>
        <v>7.5</v>
      </c>
      <c r="U1337">
        <v>177</v>
      </c>
      <c r="V1337">
        <v>0.65</v>
      </c>
    </row>
    <row r="1338" spans="1:22" x14ac:dyDescent="0.25">
      <c r="A1338">
        <v>1337</v>
      </c>
      <c r="B1338" t="s">
        <v>26</v>
      </c>
      <c r="C1338" t="s">
        <v>665</v>
      </c>
      <c r="D1338" t="s">
        <v>2</v>
      </c>
      <c r="E1338" t="s">
        <v>341</v>
      </c>
      <c r="F1338" s="138">
        <v>44003</v>
      </c>
      <c r="G1338" t="s">
        <v>682</v>
      </c>
      <c r="H1338" t="s">
        <v>668</v>
      </c>
      <c r="I1338" t="s">
        <v>463</v>
      </c>
      <c r="J1338" t="s">
        <v>671</v>
      </c>
      <c r="K1338">
        <v>1000</v>
      </c>
      <c r="M1338">
        <v>288</v>
      </c>
      <c r="O1338">
        <v>11</v>
      </c>
      <c r="P1338">
        <v>10</v>
      </c>
      <c r="Q1338">
        <f>SUM(Table2[[#This Row],[ BUYER G]:[BUYER S]])</f>
        <v>21</v>
      </c>
      <c r="R1338">
        <v>5.666666666666667</v>
      </c>
      <c r="S1338">
        <v>4.333333333333333</v>
      </c>
      <c r="T1338">
        <f>SUM(Table2[[#This Row],[SALE G]:[SALE S]])</f>
        <v>10</v>
      </c>
      <c r="U1338">
        <v>189</v>
      </c>
      <c r="V1338">
        <v>0.65</v>
      </c>
    </row>
    <row r="1339" spans="1:22" x14ac:dyDescent="0.25">
      <c r="A1339">
        <v>1338</v>
      </c>
      <c r="B1339" t="s">
        <v>26</v>
      </c>
      <c r="C1339" t="s">
        <v>665</v>
      </c>
      <c r="D1339" t="s">
        <v>2</v>
      </c>
      <c r="E1339" t="s">
        <v>341</v>
      </c>
      <c r="F1339" s="138">
        <v>44003</v>
      </c>
      <c r="G1339" t="s">
        <v>682</v>
      </c>
      <c r="H1339" t="s">
        <v>668</v>
      </c>
      <c r="I1339" t="s">
        <v>481</v>
      </c>
      <c r="J1339" t="s">
        <v>671</v>
      </c>
      <c r="K1339">
        <v>1000</v>
      </c>
      <c r="M1339">
        <v>334</v>
      </c>
      <c r="O1339">
        <v>34</v>
      </c>
      <c r="P1339">
        <v>74</v>
      </c>
      <c r="Q1339">
        <f>SUM(Table2[[#This Row],[ BUYER G]:[BUYER S]])</f>
        <v>108</v>
      </c>
      <c r="R1339">
        <v>19.333333333333332</v>
      </c>
      <c r="S1339">
        <v>43.166666666666671</v>
      </c>
      <c r="T1339">
        <f>SUM(Table2[[#This Row],[SALE G]:[SALE S]])</f>
        <v>62.5</v>
      </c>
      <c r="U1339">
        <v>388</v>
      </c>
      <c r="V1339">
        <v>0.65</v>
      </c>
    </row>
    <row r="1340" spans="1:22" x14ac:dyDescent="0.25">
      <c r="A1340">
        <v>1339</v>
      </c>
      <c r="B1340" t="s">
        <v>26</v>
      </c>
      <c r="C1340" t="s">
        <v>665</v>
      </c>
      <c r="D1340" t="s">
        <v>2</v>
      </c>
      <c r="E1340" t="s">
        <v>341</v>
      </c>
      <c r="F1340" s="138">
        <v>44003</v>
      </c>
      <c r="G1340" t="s">
        <v>682</v>
      </c>
      <c r="H1340" t="s">
        <v>668</v>
      </c>
      <c r="I1340" t="s">
        <v>482</v>
      </c>
      <c r="J1340" t="s">
        <v>671</v>
      </c>
      <c r="K1340">
        <v>1000</v>
      </c>
      <c r="M1340">
        <v>208</v>
      </c>
      <c r="P1340">
        <v>41</v>
      </c>
      <c r="Q1340">
        <f>SUM(Table2[[#This Row],[ BUYER G]:[BUYER S]])</f>
        <v>41</v>
      </c>
      <c r="R1340">
        <v>0</v>
      </c>
      <c r="S1340">
        <v>24.666666666666668</v>
      </c>
      <c r="T1340">
        <f>SUM(Table2[[#This Row],[SALE G]:[SALE S]])</f>
        <v>24.666666666666668</v>
      </c>
      <c r="U1340">
        <v>213</v>
      </c>
      <c r="V1340">
        <v>0.65</v>
      </c>
    </row>
    <row r="1341" spans="1:22" x14ac:dyDescent="0.25">
      <c r="A1341">
        <v>1340</v>
      </c>
      <c r="B1341" t="s">
        <v>26</v>
      </c>
      <c r="C1341" t="s">
        <v>665</v>
      </c>
      <c r="D1341" t="s">
        <v>2</v>
      </c>
      <c r="E1341" t="s">
        <v>341</v>
      </c>
      <c r="F1341" s="138">
        <v>44003</v>
      </c>
      <c r="G1341" t="s">
        <v>682</v>
      </c>
      <c r="H1341" t="s">
        <v>668</v>
      </c>
      <c r="I1341" t="s">
        <v>464</v>
      </c>
      <c r="J1341" t="s">
        <v>671</v>
      </c>
      <c r="K1341">
        <v>1000</v>
      </c>
      <c r="M1341">
        <v>320</v>
      </c>
      <c r="P1341">
        <v>4</v>
      </c>
      <c r="Q1341">
        <f>SUM(Table2[[#This Row],[ BUYER G]:[BUYER S]])</f>
        <v>4</v>
      </c>
      <c r="R1341">
        <v>0</v>
      </c>
      <c r="S1341">
        <v>3.333333333333333</v>
      </c>
      <c r="T1341">
        <f>SUM(Table2[[#This Row],[SALE G]:[SALE S]])</f>
        <v>3.333333333333333</v>
      </c>
      <c r="U1341">
        <v>226</v>
      </c>
      <c r="V1341">
        <v>0.65</v>
      </c>
    </row>
    <row r="1342" spans="1:22" x14ac:dyDescent="0.25">
      <c r="A1342">
        <v>1341</v>
      </c>
      <c r="B1342" t="s">
        <v>26</v>
      </c>
      <c r="C1342" t="s">
        <v>665</v>
      </c>
      <c r="D1342" t="s">
        <v>2</v>
      </c>
      <c r="E1342" t="s">
        <v>341</v>
      </c>
      <c r="F1342" s="138">
        <v>44003</v>
      </c>
      <c r="G1342" t="s">
        <v>682</v>
      </c>
      <c r="H1342" t="s">
        <v>668</v>
      </c>
      <c r="I1342" t="s">
        <v>484</v>
      </c>
      <c r="J1342" t="s">
        <v>671</v>
      </c>
      <c r="K1342">
        <v>1000</v>
      </c>
      <c r="M1342">
        <v>244</v>
      </c>
      <c r="P1342">
        <v>11</v>
      </c>
      <c r="Q1342">
        <f>SUM(Table2[[#This Row],[ BUYER G]:[BUYER S]])</f>
        <v>11</v>
      </c>
      <c r="R1342">
        <v>0</v>
      </c>
      <c r="S1342">
        <v>6.8333333333333339</v>
      </c>
      <c r="T1342">
        <f>SUM(Table2[[#This Row],[SALE G]:[SALE S]])</f>
        <v>6.8333333333333339</v>
      </c>
      <c r="U1342">
        <v>191</v>
      </c>
      <c r="V1342">
        <v>0.65</v>
      </c>
    </row>
    <row r="1343" spans="1:22" x14ac:dyDescent="0.25">
      <c r="A1343">
        <v>1342</v>
      </c>
      <c r="B1343" t="s">
        <v>26</v>
      </c>
      <c r="C1343" t="s">
        <v>665</v>
      </c>
      <c r="D1343" t="s">
        <v>2</v>
      </c>
      <c r="E1343" t="s">
        <v>341</v>
      </c>
      <c r="F1343" s="138">
        <v>44003</v>
      </c>
      <c r="G1343" t="s">
        <v>682</v>
      </c>
      <c r="H1343" t="s">
        <v>668</v>
      </c>
      <c r="I1343" t="s">
        <v>465</v>
      </c>
      <c r="J1343" t="s">
        <v>671</v>
      </c>
      <c r="K1343">
        <v>1000</v>
      </c>
      <c r="M1343">
        <v>304</v>
      </c>
      <c r="O1343">
        <v>1</v>
      </c>
      <c r="P1343">
        <v>13</v>
      </c>
      <c r="Q1343">
        <f>SUM(Table2[[#This Row],[ BUYER G]:[BUYER S]])</f>
        <v>14</v>
      </c>
      <c r="R1343">
        <v>0.66666666666666663</v>
      </c>
      <c r="S1343">
        <v>6</v>
      </c>
      <c r="T1343">
        <f>SUM(Table2[[#This Row],[SALE G]:[SALE S]])</f>
        <v>6.666666666666667</v>
      </c>
      <c r="U1343">
        <v>200</v>
      </c>
      <c r="V1343">
        <v>0.65</v>
      </c>
    </row>
    <row r="1344" spans="1:22" x14ac:dyDescent="0.25">
      <c r="A1344">
        <v>1343</v>
      </c>
      <c r="B1344" t="s">
        <v>26</v>
      </c>
      <c r="C1344" t="s">
        <v>665</v>
      </c>
      <c r="D1344" t="s">
        <v>2</v>
      </c>
      <c r="E1344" t="s">
        <v>341</v>
      </c>
      <c r="F1344" s="138">
        <v>44003</v>
      </c>
      <c r="G1344" t="s">
        <v>682</v>
      </c>
      <c r="H1344" t="s">
        <v>668</v>
      </c>
      <c r="I1344" t="s">
        <v>485</v>
      </c>
      <c r="J1344" t="s">
        <v>671</v>
      </c>
      <c r="K1344">
        <v>1000</v>
      </c>
      <c r="M1344">
        <v>304</v>
      </c>
      <c r="O1344">
        <v>9</v>
      </c>
      <c r="P1344">
        <v>41</v>
      </c>
      <c r="Q1344">
        <f>SUM(Table2[[#This Row],[ BUYER G]:[BUYER S]])</f>
        <v>50</v>
      </c>
      <c r="R1344">
        <v>3.6666666666666665</v>
      </c>
      <c r="S1344">
        <v>26.333333333333332</v>
      </c>
      <c r="T1344">
        <f>SUM(Table2[[#This Row],[SALE G]:[SALE S]])</f>
        <v>30</v>
      </c>
      <c r="U1344">
        <v>754</v>
      </c>
      <c r="V1344">
        <v>0.65</v>
      </c>
    </row>
    <row r="1345" spans="1:22" x14ac:dyDescent="0.25">
      <c r="A1345">
        <v>1344</v>
      </c>
      <c r="B1345" t="s">
        <v>26</v>
      </c>
      <c r="C1345" t="s">
        <v>665</v>
      </c>
      <c r="D1345" t="s">
        <v>2</v>
      </c>
      <c r="E1345" t="s">
        <v>341</v>
      </c>
      <c r="F1345" s="138">
        <v>44003</v>
      </c>
      <c r="G1345" t="s">
        <v>682</v>
      </c>
      <c r="H1345" t="s">
        <v>668</v>
      </c>
      <c r="I1345" t="s">
        <v>524</v>
      </c>
      <c r="J1345" t="s">
        <v>671</v>
      </c>
      <c r="K1345">
        <v>1000</v>
      </c>
      <c r="M1345">
        <v>330</v>
      </c>
      <c r="O1345">
        <v>3</v>
      </c>
      <c r="P1345">
        <v>2</v>
      </c>
      <c r="Q1345">
        <f>SUM(Table2[[#This Row],[ BUYER G]:[BUYER S]])</f>
        <v>5</v>
      </c>
      <c r="R1345">
        <v>1.8333333333333333</v>
      </c>
      <c r="S1345">
        <v>0.83333333333333337</v>
      </c>
      <c r="T1345">
        <f>SUM(Table2[[#This Row],[SALE G]:[SALE S]])</f>
        <v>2.6666666666666665</v>
      </c>
      <c r="U1345">
        <v>420</v>
      </c>
      <c r="V1345">
        <v>0.65</v>
      </c>
    </row>
    <row r="1346" spans="1:22" x14ac:dyDescent="0.25">
      <c r="A1346">
        <v>1345</v>
      </c>
      <c r="B1346" t="s">
        <v>26</v>
      </c>
      <c r="C1346" t="s">
        <v>665</v>
      </c>
      <c r="D1346" t="s">
        <v>2</v>
      </c>
      <c r="E1346" t="s">
        <v>341</v>
      </c>
      <c r="F1346" s="138">
        <v>44003</v>
      </c>
      <c r="G1346" t="s">
        <v>682</v>
      </c>
      <c r="H1346" t="s">
        <v>672</v>
      </c>
      <c r="I1346" t="s">
        <v>470</v>
      </c>
      <c r="J1346" t="s">
        <v>671</v>
      </c>
      <c r="K1346">
        <v>1000</v>
      </c>
      <c r="M1346">
        <v>354</v>
      </c>
      <c r="O1346">
        <v>19</v>
      </c>
      <c r="P1346">
        <v>45</v>
      </c>
      <c r="Q1346">
        <f>SUM(Table2[[#This Row],[ BUYER G]:[BUYER S]])</f>
        <v>64</v>
      </c>
      <c r="R1346">
        <v>13.166666666666666</v>
      </c>
      <c r="S1346">
        <v>29.833333333333332</v>
      </c>
      <c r="T1346">
        <f>SUM(Table2[[#This Row],[SALE G]:[SALE S]])</f>
        <v>43</v>
      </c>
      <c r="U1346">
        <v>232</v>
      </c>
      <c r="V1346">
        <v>0.65</v>
      </c>
    </row>
    <row r="1347" spans="1:22" x14ac:dyDescent="0.25">
      <c r="A1347">
        <v>1346</v>
      </c>
      <c r="B1347" t="s">
        <v>26</v>
      </c>
      <c r="C1347" t="s">
        <v>665</v>
      </c>
      <c r="D1347" t="s">
        <v>2</v>
      </c>
      <c r="E1347" t="s">
        <v>341</v>
      </c>
      <c r="F1347" s="138">
        <v>44003</v>
      </c>
      <c r="G1347" t="s">
        <v>682</v>
      </c>
      <c r="H1347" t="s">
        <v>672</v>
      </c>
      <c r="I1347" t="s">
        <v>471</v>
      </c>
      <c r="J1347" t="s">
        <v>671</v>
      </c>
      <c r="K1347">
        <v>1000</v>
      </c>
      <c r="M1347">
        <v>256</v>
      </c>
      <c r="O1347">
        <v>14</v>
      </c>
      <c r="P1347">
        <v>40</v>
      </c>
      <c r="Q1347">
        <f>SUM(Table2[[#This Row],[ BUYER G]:[BUYER S]])</f>
        <v>54</v>
      </c>
      <c r="R1347">
        <v>9.1666666666666679</v>
      </c>
      <c r="S1347">
        <v>29.666666666666668</v>
      </c>
      <c r="T1347">
        <f>SUM(Table2[[#This Row],[SALE G]:[SALE S]])</f>
        <v>38.833333333333336</v>
      </c>
      <c r="U1347">
        <v>254</v>
      </c>
      <c r="V1347">
        <v>0.65</v>
      </c>
    </row>
    <row r="1348" spans="1:22" x14ac:dyDescent="0.25">
      <c r="A1348">
        <v>1347</v>
      </c>
      <c r="B1348" t="s">
        <v>26</v>
      </c>
      <c r="C1348" t="s">
        <v>665</v>
      </c>
      <c r="D1348" t="s">
        <v>2</v>
      </c>
      <c r="E1348" t="s">
        <v>341</v>
      </c>
      <c r="F1348" s="138">
        <v>44003</v>
      </c>
      <c r="G1348" t="s">
        <v>682</v>
      </c>
      <c r="H1348" t="s">
        <v>677</v>
      </c>
      <c r="I1348" t="s">
        <v>469</v>
      </c>
      <c r="J1348" t="s">
        <v>671</v>
      </c>
      <c r="K1348">
        <v>1000</v>
      </c>
      <c r="M1348">
        <v>288</v>
      </c>
      <c r="O1348">
        <v>21</v>
      </c>
      <c r="P1348">
        <v>50</v>
      </c>
      <c r="Q1348">
        <f>SUM(Table2[[#This Row],[ BUYER G]:[BUYER S]])</f>
        <v>71</v>
      </c>
      <c r="R1348">
        <v>11.833333333333332</v>
      </c>
      <c r="S1348">
        <v>25.666666666666664</v>
      </c>
      <c r="T1348">
        <f>SUM(Table2[[#This Row],[SALE G]:[SALE S]])</f>
        <v>37.5</v>
      </c>
      <c r="U1348">
        <v>372</v>
      </c>
      <c r="V1348">
        <v>0.7</v>
      </c>
    </row>
    <row r="1349" spans="1:22" x14ac:dyDescent="0.25">
      <c r="A1349">
        <v>1348</v>
      </c>
      <c r="B1349" t="s">
        <v>26</v>
      </c>
      <c r="C1349" t="s">
        <v>665</v>
      </c>
      <c r="D1349" t="s">
        <v>2</v>
      </c>
      <c r="E1349" t="s">
        <v>341</v>
      </c>
      <c r="F1349" s="138">
        <v>44003</v>
      </c>
      <c r="G1349" t="s">
        <v>682</v>
      </c>
      <c r="H1349" t="s">
        <v>697</v>
      </c>
      <c r="I1349" t="s">
        <v>467</v>
      </c>
      <c r="J1349" t="s">
        <v>671</v>
      </c>
      <c r="K1349">
        <v>1000</v>
      </c>
      <c r="M1349">
        <v>312</v>
      </c>
      <c r="O1349">
        <v>5</v>
      </c>
      <c r="P1349">
        <v>37</v>
      </c>
      <c r="Q1349">
        <f>SUM(Table2[[#This Row],[ BUYER G]:[BUYER S]])</f>
        <v>42</v>
      </c>
      <c r="R1349">
        <v>5.3333333333333339</v>
      </c>
      <c r="S1349">
        <v>37.333333333333336</v>
      </c>
      <c r="T1349">
        <f>SUM(Table2[[#This Row],[SALE G]:[SALE S]])</f>
        <v>42.666666666666671</v>
      </c>
      <c r="U1349">
        <v>433</v>
      </c>
      <c r="V1349">
        <v>0.65</v>
      </c>
    </row>
    <row r="1350" spans="1:22" x14ac:dyDescent="0.25">
      <c r="A1350">
        <v>1349</v>
      </c>
      <c r="B1350" t="s">
        <v>26</v>
      </c>
      <c r="C1350" t="s">
        <v>665</v>
      </c>
      <c r="D1350" t="s">
        <v>2</v>
      </c>
      <c r="E1350" t="s">
        <v>341</v>
      </c>
      <c r="F1350" s="138">
        <v>44003</v>
      </c>
      <c r="G1350" t="s">
        <v>682</v>
      </c>
      <c r="H1350" t="s">
        <v>697</v>
      </c>
      <c r="I1350" t="s">
        <v>487</v>
      </c>
      <c r="J1350" t="s">
        <v>671</v>
      </c>
      <c r="K1350">
        <v>1000</v>
      </c>
      <c r="M1350">
        <v>344</v>
      </c>
      <c r="O1350">
        <v>3</v>
      </c>
      <c r="P1350">
        <v>41</v>
      </c>
      <c r="Q1350">
        <f>SUM(Table2[[#This Row],[ BUYER G]:[BUYER S]])</f>
        <v>44</v>
      </c>
      <c r="R1350">
        <v>4.3333333333333339</v>
      </c>
      <c r="S1350">
        <v>34.666666666666671</v>
      </c>
      <c r="T1350">
        <f>SUM(Table2[[#This Row],[SALE G]:[SALE S]])</f>
        <v>39.000000000000007</v>
      </c>
      <c r="U1350">
        <v>412</v>
      </c>
      <c r="V1350">
        <v>0.65</v>
      </c>
    </row>
    <row r="1351" spans="1:22" x14ac:dyDescent="0.25">
      <c r="A1351">
        <v>1350</v>
      </c>
      <c r="B1351" t="s">
        <v>26</v>
      </c>
      <c r="C1351" t="s">
        <v>665</v>
      </c>
      <c r="D1351" t="s">
        <v>2</v>
      </c>
      <c r="E1351" t="s">
        <v>341</v>
      </c>
      <c r="F1351" s="138">
        <v>44003</v>
      </c>
      <c r="G1351" t="s">
        <v>682</v>
      </c>
      <c r="H1351" t="s">
        <v>707</v>
      </c>
      <c r="I1351" t="s">
        <v>480</v>
      </c>
      <c r="J1351" t="s">
        <v>671</v>
      </c>
      <c r="K1351">
        <v>1000</v>
      </c>
      <c r="M1351">
        <v>311</v>
      </c>
      <c r="O1351">
        <v>3</v>
      </c>
      <c r="P1351">
        <v>44</v>
      </c>
      <c r="Q1351">
        <f>SUM(Table2[[#This Row],[ BUYER G]:[BUYER S]])</f>
        <v>47</v>
      </c>
      <c r="R1351">
        <v>4</v>
      </c>
      <c r="S1351">
        <v>18.625</v>
      </c>
      <c r="T1351">
        <f>SUM(Table2[[#This Row],[SALE G]:[SALE S]])</f>
        <v>22.625</v>
      </c>
      <c r="U1351">
        <v>421</v>
      </c>
      <c r="V1351">
        <v>0.65</v>
      </c>
    </row>
    <row r="1352" spans="1:22" x14ac:dyDescent="0.25">
      <c r="A1352">
        <v>1351</v>
      </c>
      <c r="B1352" t="s">
        <v>26</v>
      </c>
      <c r="C1352" t="s">
        <v>665</v>
      </c>
      <c r="D1352" t="s">
        <v>2</v>
      </c>
      <c r="E1352" t="s">
        <v>341</v>
      </c>
      <c r="F1352" s="138">
        <v>44003</v>
      </c>
      <c r="G1352" t="s">
        <v>682</v>
      </c>
      <c r="H1352" t="s">
        <v>707</v>
      </c>
      <c r="I1352" t="s">
        <v>468</v>
      </c>
      <c r="J1352" t="s">
        <v>671</v>
      </c>
      <c r="K1352">
        <v>1000</v>
      </c>
      <c r="M1352">
        <v>260</v>
      </c>
      <c r="O1352">
        <v>1</v>
      </c>
      <c r="P1352">
        <v>25</v>
      </c>
      <c r="Q1352">
        <f>SUM(Table2[[#This Row],[ BUYER G]:[BUYER S]])</f>
        <v>26</v>
      </c>
      <c r="R1352">
        <v>0.5</v>
      </c>
      <c r="S1352">
        <v>11.25</v>
      </c>
      <c r="T1352">
        <f>SUM(Table2[[#This Row],[SALE G]:[SALE S]])</f>
        <v>11.75</v>
      </c>
      <c r="U1352">
        <v>312</v>
      </c>
      <c r="V1352">
        <v>0.65</v>
      </c>
    </row>
    <row r="1353" spans="1:22" x14ac:dyDescent="0.25">
      <c r="A1353">
        <v>1352</v>
      </c>
      <c r="B1353" t="s">
        <v>26</v>
      </c>
      <c r="C1353" t="s">
        <v>665</v>
      </c>
      <c r="D1353" t="s">
        <v>2</v>
      </c>
      <c r="E1353" t="s">
        <v>341</v>
      </c>
      <c r="F1353" s="138">
        <v>44003</v>
      </c>
      <c r="G1353" t="s">
        <v>682</v>
      </c>
      <c r="H1353" t="s">
        <v>673</v>
      </c>
      <c r="I1353" t="s">
        <v>473</v>
      </c>
      <c r="J1353" t="s">
        <v>671</v>
      </c>
      <c r="K1353">
        <v>1000</v>
      </c>
      <c r="M1353">
        <v>336</v>
      </c>
      <c r="O1353">
        <v>4</v>
      </c>
      <c r="P1353">
        <v>62</v>
      </c>
      <c r="Q1353">
        <f>SUM(Table2[[#This Row],[ BUYER G]:[BUYER S]])</f>
        <v>66</v>
      </c>
      <c r="R1353">
        <v>2.5</v>
      </c>
      <c r="S1353">
        <v>27.625</v>
      </c>
      <c r="T1353">
        <f>SUM(Table2[[#This Row],[SALE G]:[SALE S]])</f>
        <v>30.125</v>
      </c>
      <c r="U1353">
        <v>375</v>
      </c>
      <c r="V1353">
        <v>0.65</v>
      </c>
    </row>
    <row r="1354" spans="1:22" x14ac:dyDescent="0.25">
      <c r="A1354">
        <v>1353</v>
      </c>
      <c r="B1354" t="s">
        <v>26</v>
      </c>
      <c r="C1354" t="s">
        <v>665</v>
      </c>
      <c r="D1354" t="s">
        <v>2</v>
      </c>
      <c r="E1354" t="s">
        <v>341</v>
      </c>
      <c r="F1354" s="138">
        <v>44003</v>
      </c>
      <c r="G1354" t="s">
        <v>682</v>
      </c>
      <c r="H1354" t="s">
        <v>708</v>
      </c>
      <c r="I1354" t="s">
        <v>486</v>
      </c>
      <c r="J1354" t="s">
        <v>671</v>
      </c>
      <c r="K1354">
        <v>1000</v>
      </c>
      <c r="M1354">
        <v>320</v>
      </c>
      <c r="O1354">
        <v>22</v>
      </c>
      <c r="P1354">
        <v>56</v>
      </c>
      <c r="Q1354">
        <f>SUM(Table2[[#This Row],[ BUYER G]:[BUYER S]])</f>
        <v>78</v>
      </c>
      <c r="R1354">
        <v>6.791666666666667</v>
      </c>
      <c r="S1354">
        <v>35.375</v>
      </c>
      <c r="T1354">
        <f>SUM(Table2[[#This Row],[SALE G]:[SALE S]])</f>
        <v>42.166666666666664</v>
      </c>
      <c r="U1354">
        <v>500</v>
      </c>
      <c r="V1354">
        <v>0.65</v>
      </c>
    </row>
    <row r="1355" spans="1:22" x14ac:dyDescent="0.25">
      <c r="A1355">
        <v>1354</v>
      </c>
      <c r="B1355" t="s">
        <v>26</v>
      </c>
      <c r="C1355" t="s">
        <v>665</v>
      </c>
      <c r="D1355" t="s">
        <v>2</v>
      </c>
      <c r="E1355" t="s">
        <v>341</v>
      </c>
      <c r="F1355" s="138">
        <v>44003</v>
      </c>
      <c r="G1355" t="s">
        <v>682</v>
      </c>
      <c r="H1355" t="s">
        <v>709</v>
      </c>
      <c r="I1355" t="s">
        <v>474</v>
      </c>
      <c r="J1355" t="s">
        <v>671</v>
      </c>
      <c r="K1355">
        <v>1000</v>
      </c>
      <c r="M1355">
        <v>311</v>
      </c>
      <c r="P1355">
        <v>45</v>
      </c>
      <c r="Q1355">
        <f>SUM(Table2[[#This Row],[ BUYER G]:[BUYER S]])</f>
        <v>45</v>
      </c>
      <c r="R1355">
        <v>0</v>
      </c>
      <c r="S1355">
        <v>47.25</v>
      </c>
      <c r="T1355">
        <f>SUM(Table2[[#This Row],[SALE G]:[SALE S]])</f>
        <v>47.25</v>
      </c>
      <c r="U1355">
        <v>412</v>
      </c>
      <c r="V1355">
        <v>0.65</v>
      </c>
    </row>
    <row r="1356" spans="1:22" x14ac:dyDescent="0.25">
      <c r="A1356">
        <v>1355</v>
      </c>
      <c r="B1356" t="s">
        <v>26</v>
      </c>
      <c r="C1356" t="s">
        <v>665</v>
      </c>
      <c r="D1356" t="s">
        <v>2</v>
      </c>
      <c r="E1356" t="s">
        <v>341</v>
      </c>
      <c r="F1356" s="138">
        <v>44003</v>
      </c>
      <c r="G1356" t="s">
        <v>682</v>
      </c>
      <c r="H1356" t="s">
        <v>709</v>
      </c>
      <c r="I1356" t="s">
        <v>483</v>
      </c>
      <c r="J1356" t="s">
        <v>671</v>
      </c>
      <c r="K1356">
        <v>1000</v>
      </c>
      <c r="M1356">
        <v>320</v>
      </c>
      <c r="O1356">
        <v>4</v>
      </c>
      <c r="P1356">
        <v>15</v>
      </c>
      <c r="Q1356">
        <f>SUM(Table2[[#This Row],[ BUYER G]:[BUYER S]])</f>
        <v>19</v>
      </c>
      <c r="R1356">
        <v>2</v>
      </c>
      <c r="S1356">
        <v>41.5</v>
      </c>
      <c r="T1356">
        <f>SUM(Table2[[#This Row],[SALE G]:[SALE S]])</f>
        <v>43.5</v>
      </c>
      <c r="U1356">
        <v>422</v>
      </c>
      <c r="V1356">
        <v>0.65</v>
      </c>
    </row>
    <row r="1357" spans="1:22" x14ac:dyDescent="0.25">
      <c r="A1357">
        <v>1356</v>
      </c>
      <c r="B1357" t="s">
        <v>26</v>
      </c>
      <c r="C1357" t="s">
        <v>665</v>
      </c>
      <c r="D1357" t="s">
        <v>2</v>
      </c>
      <c r="E1357" t="s">
        <v>341</v>
      </c>
      <c r="F1357" s="138">
        <v>44003</v>
      </c>
      <c r="G1357" t="s">
        <v>683</v>
      </c>
      <c r="H1357" t="s">
        <v>668</v>
      </c>
      <c r="I1357" t="s">
        <v>391</v>
      </c>
      <c r="J1357" t="s">
        <v>669</v>
      </c>
      <c r="K1357">
        <v>1500</v>
      </c>
      <c r="M1357">
        <v>384</v>
      </c>
      <c r="O1357">
        <v>74</v>
      </c>
      <c r="P1357">
        <v>46</v>
      </c>
      <c r="Q1357">
        <f>SUM(Table2[[#This Row],[ BUYER G]:[BUYER S]])</f>
        <v>120</v>
      </c>
      <c r="R1357">
        <v>46.833333333333336</v>
      </c>
      <c r="S1357">
        <v>31.916666666666664</v>
      </c>
      <c r="T1357">
        <f>SUM(Table2[[#This Row],[SALE G]:[SALE S]])</f>
        <v>78.75</v>
      </c>
      <c r="U1357">
        <v>356</v>
      </c>
      <c r="V1357">
        <v>0.7</v>
      </c>
    </row>
    <row r="1358" spans="1:22" x14ac:dyDescent="0.25">
      <c r="A1358">
        <v>1357</v>
      </c>
      <c r="B1358" t="s">
        <v>26</v>
      </c>
      <c r="C1358" t="s">
        <v>665</v>
      </c>
      <c r="D1358" t="s">
        <v>2</v>
      </c>
      <c r="E1358" t="s">
        <v>341</v>
      </c>
      <c r="F1358" s="138">
        <v>44003</v>
      </c>
      <c r="G1358" t="s">
        <v>683</v>
      </c>
      <c r="H1358" t="s">
        <v>668</v>
      </c>
      <c r="I1358" t="s">
        <v>394</v>
      </c>
      <c r="J1358" t="s">
        <v>669</v>
      </c>
      <c r="K1358">
        <v>1500</v>
      </c>
      <c r="M1358">
        <v>512</v>
      </c>
      <c r="O1358">
        <v>17</v>
      </c>
      <c r="P1358">
        <v>54</v>
      </c>
      <c r="Q1358">
        <f>SUM(Table2[[#This Row],[ BUYER G]:[BUYER S]])</f>
        <v>71</v>
      </c>
      <c r="R1358">
        <v>7.5</v>
      </c>
      <c r="S1358">
        <v>29.541666666666664</v>
      </c>
      <c r="T1358">
        <f>SUM(Table2[[#This Row],[SALE G]:[SALE S]])</f>
        <v>37.041666666666664</v>
      </c>
      <c r="U1358">
        <v>718</v>
      </c>
      <c r="V1358">
        <v>0.7</v>
      </c>
    </row>
    <row r="1359" spans="1:22" x14ac:dyDescent="0.25">
      <c r="A1359">
        <v>1358</v>
      </c>
      <c r="B1359" t="s">
        <v>26</v>
      </c>
      <c r="C1359" t="s">
        <v>665</v>
      </c>
      <c r="D1359" t="s">
        <v>2</v>
      </c>
      <c r="E1359" t="s">
        <v>341</v>
      </c>
      <c r="F1359" s="138">
        <v>44003</v>
      </c>
      <c r="G1359" t="s">
        <v>683</v>
      </c>
      <c r="H1359" t="s">
        <v>668</v>
      </c>
      <c r="I1359" t="s">
        <v>392</v>
      </c>
      <c r="J1359" t="s">
        <v>669</v>
      </c>
      <c r="K1359">
        <v>1500</v>
      </c>
      <c r="M1359">
        <v>448</v>
      </c>
      <c r="O1359">
        <v>40</v>
      </c>
      <c r="P1359">
        <v>145</v>
      </c>
      <c r="Q1359">
        <f>SUM(Table2[[#This Row],[ BUYER G]:[BUYER S]])</f>
        <v>185</v>
      </c>
      <c r="R1359">
        <v>18.833333333333336</v>
      </c>
      <c r="S1359">
        <v>79.5</v>
      </c>
      <c r="T1359">
        <f>SUM(Table2[[#This Row],[SALE G]:[SALE S]])</f>
        <v>98.333333333333343</v>
      </c>
      <c r="U1359">
        <v>632</v>
      </c>
      <c r="V1359">
        <v>0.65</v>
      </c>
    </row>
    <row r="1360" spans="1:22" x14ac:dyDescent="0.25">
      <c r="A1360">
        <v>1359</v>
      </c>
      <c r="B1360" t="s">
        <v>26</v>
      </c>
      <c r="C1360" t="s">
        <v>665</v>
      </c>
      <c r="D1360" t="s">
        <v>2</v>
      </c>
      <c r="E1360" t="s">
        <v>341</v>
      </c>
      <c r="F1360" s="138">
        <v>44003</v>
      </c>
      <c r="G1360" t="s">
        <v>683</v>
      </c>
      <c r="H1360" t="s">
        <v>668</v>
      </c>
      <c r="I1360" t="s">
        <v>393</v>
      </c>
      <c r="J1360" t="s">
        <v>669</v>
      </c>
      <c r="K1360">
        <v>1500</v>
      </c>
      <c r="M1360">
        <v>640</v>
      </c>
      <c r="O1360">
        <v>16</v>
      </c>
      <c r="P1360">
        <v>84</v>
      </c>
      <c r="Q1360">
        <f>SUM(Table2[[#This Row],[ BUYER G]:[BUYER S]])</f>
        <v>100</v>
      </c>
      <c r="R1360">
        <v>6</v>
      </c>
      <c r="S1360">
        <v>34.25</v>
      </c>
      <c r="T1360">
        <f>SUM(Table2[[#This Row],[SALE G]:[SALE S]])</f>
        <v>40.25</v>
      </c>
      <c r="U1360">
        <v>534</v>
      </c>
      <c r="V1360">
        <v>0.7</v>
      </c>
    </row>
    <row r="1361" spans="1:22" x14ac:dyDescent="0.25">
      <c r="A1361">
        <v>1360</v>
      </c>
      <c r="B1361" t="s">
        <v>26</v>
      </c>
      <c r="C1361" t="s">
        <v>665</v>
      </c>
      <c r="D1361" t="s">
        <v>2</v>
      </c>
      <c r="E1361" t="s">
        <v>341</v>
      </c>
      <c r="F1361" s="138">
        <v>44003</v>
      </c>
      <c r="G1361" t="s">
        <v>675</v>
      </c>
      <c r="H1361" t="s">
        <v>668</v>
      </c>
      <c r="I1361" t="s">
        <v>164</v>
      </c>
      <c r="J1361" t="s">
        <v>669</v>
      </c>
      <c r="K1361">
        <v>4200</v>
      </c>
      <c r="M1361">
        <v>912</v>
      </c>
      <c r="O1361">
        <v>39</v>
      </c>
      <c r="P1361">
        <v>81</v>
      </c>
      <c r="Q1361">
        <f>SUM(Table2[[#This Row],[ BUYER G]:[BUYER S]])</f>
        <v>120</v>
      </c>
      <c r="R1361">
        <v>42.333333333333336</v>
      </c>
      <c r="S1361">
        <v>89.166666666666657</v>
      </c>
      <c r="T1361">
        <f>SUM(Table2[[#This Row],[SALE G]:[SALE S]])</f>
        <v>131.5</v>
      </c>
      <c r="U1361">
        <v>1124</v>
      </c>
      <c r="V1361">
        <v>0.7</v>
      </c>
    </row>
    <row r="1362" spans="1:22" x14ac:dyDescent="0.25">
      <c r="A1362">
        <v>1361</v>
      </c>
      <c r="B1362" t="s">
        <v>26</v>
      </c>
      <c r="C1362" t="s">
        <v>665</v>
      </c>
      <c r="D1362" t="s">
        <v>2</v>
      </c>
      <c r="E1362" t="s">
        <v>341</v>
      </c>
      <c r="F1362" s="138">
        <v>44003</v>
      </c>
      <c r="G1362" t="s">
        <v>676</v>
      </c>
      <c r="H1362" t="s">
        <v>668</v>
      </c>
      <c r="I1362" t="s">
        <v>165</v>
      </c>
      <c r="J1362" t="s">
        <v>669</v>
      </c>
      <c r="K1362">
        <v>1200</v>
      </c>
      <c r="M1362">
        <v>464</v>
      </c>
      <c r="O1362">
        <v>41</v>
      </c>
      <c r="P1362">
        <v>77</v>
      </c>
      <c r="Q1362">
        <f>SUM(Table2[[#This Row],[ BUYER G]:[BUYER S]])</f>
        <v>118</v>
      </c>
      <c r="R1362">
        <v>21.333333333333336</v>
      </c>
      <c r="S1362">
        <v>51.916666666666671</v>
      </c>
      <c r="T1362">
        <f>SUM(Table2[[#This Row],[SALE G]:[SALE S]])</f>
        <v>73.25</v>
      </c>
      <c r="U1362">
        <v>784</v>
      </c>
      <c r="V1362">
        <v>0.75</v>
      </c>
    </row>
    <row r="1363" spans="1:22" x14ac:dyDescent="0.25">
      <c r="A1363">
        <v>1362</v>
      </c>
      <c r="B1363" t="s">
        <v>26</v>
      </c>
      <c r="C1363" t="s">
        <v>665</v>
      </c>
      <c r="D1363" t="s">
        <v>2</v>
      </c>
      <c r="E1363" t="s">
        <v>341</v>
      </c>
      <c r="F1363" s="138">
        <v>44003</v>
      </c>
      <c r="G1363" t="s">
        <v>676</v>
      </c>
      <c r="H1363" t="s">
        <v>668</v>
      </c>
      <c r="I1363" t="s">
        <v>166</v>
      </c>
      <c r="J1363" t="s">
        <v>669</v>
      </c>
      <c r="K1363">
        <v>1200</v>
      </c>
      <c r="M1363">
        <v>528</v>
      </c>
      <c r="O1363">
        <v>69</v>
      </c>
      <c r="P1363">
        <v>119</v>
      </c>
      <c r="Q1363">
        <f>SUM(Table2[[#This Row],[ BUYER G]:[BUYER S]])</f>
        <v>188</v>
      </c>
      <c r="R1363">
        <v>55.333333333333329</v>
      </c>
      <c r="S1363">
        <v>99.416666666666657</v>
      </c>
      <c r="T1363">
        <f>SUM(Table2[[#This Row],[SALE G]:[SALE S]])</f>
        <v>154.75</v>
      </c>
      <c r="U1363">
        <v>696</v>
      </c>
      <c r="V1363">
        <v>0.75</v>
      </c>
    </row>
    <row r="1364" spans="1:22" x14ac:dyDescent="0.25">
      <c r="A1364">
        <v>1363</v>
      </c>
      <c r="B1364" t="s">
        <v>26</v>
      </c>
      <c r="C1364" t="s">
        <v>665</v>
      </c>
      <c r="D1364" t="s">
        <v>2</v>
      </c>
      <c r="E1364" t="s">
        <v>341</v>
      </c>
      <c r="F1364" s="138">
        <v>44003</v>
      </c>
      <c r="G1364" t="s">
        <v>676</v>
      </c>
      <c r="H1364" t="s">
        <v>668</v>
      </c>
      <c r="I1364" t="s">
        <v>167</v>
      </c>
      <c r="J1364" t="s">
        <v>669</v>
      </c>
      <c r="K1364">
        <v>1200</v>
      </c>
      <c r="M1364">
        <v>352</v>
      </c>
      <c r="O1364">
        <v>11</v>
      </c>
      <c r="P1364">
        <v>52</v>
      </c>
      <c r="Q1364">
        <f>SUM(Table2[[#This Row],[ BUYER G]:[BUYER S]])</f>
        <v>63</v>
      </c>
      <c r="R1364">
        <v>6.5</v>
      </c>
      <c r="S1364">
        <v>34.416666666666664</v>
      </c>
      <c r="T1364">
        <f>SUM(Table2[[#This Row],[SALE G]:[SALE S]])</f>
        <v>40.916666666666664</v>
      </c>
      <c r="U1364">
        <v>343</v>
      </c>
      <c r="V1364">
        <v>0.75</v>
      </c>
    </row>
    <row r="1365" spans="1:22" x14ac:dyDescent="0.25">
      <c r="A1365">
        <v>1364</v>
      </c>
      <c r="B1365" t="s">
        <v>26</v>
      </c>
      <c r="C1365" t="s">
        <v>665</v>
      </c>
      <c r="D1365" t="s">
        <v>2</v>
      </c>
      <c r="E1365" t="s">
        <v>341</v>
      </c>
      <c r="F1365" s="138">
        <v>44003</v>
      </c>
      <c r="G1365" t="s">
        <v>676</v>
      </c>
      <c r="H1365" t="s">
        <v>668</v>
      </c>
      <c r="I1365" t="s">
        <v>168</v>
      </c>
      <c r="J1365" t="s">
        <v>669</v>
      </c>
      <c r="K1365">
        <v>1200</v>
      </c>
      <c r="M1365">
        <v>400</v>
      </c>
      <c r="O1365">
        <v>11</v>
      </c>
      <c r="P1365">
        <v>52</v>
      </c>
      <c r="Q1365">
        <f>SUM(Table2[[#This Row],[ BUYER G]:[BUYER S]])</f>
        <v>63</v>
      </c>
      <c r="R1365">
        <v>6.666666666666667</v>
      </c>
      <c r="S1365">
        <v>35.833333333333336</v>
      </c>
      <c r="T1365">
        <f>SUM(Table2[[#This Row],[SALE G]:[SALE S]])</f>
        <v>42.5</v>
      </c>
      <c r="U1365">
        <v>851</v>
      </c>
      <c r="V1365">
        <v>0.7</v>
      </c>
    </row>
    <row r="1366" spans="1:22" x14ac:dyDescent="0.25">
      <c r="A1366">
        <v>1365</v>
      </c>
      <c r="B1366" t="s">
        <v>26</v>
      </c>
      <c r="C1366" t="s">
        <v>665</v>
      </c>
      <c r="D1366" t="s">
        <v>2</v>
      </c>
      <c r="E1366" t="s">
        <v>341</v>
      </c>
      <c r="F1366" s="138">
        <v>44003</v>
      </c>
      <c r="G1366" t="s">
        <v>676</v>
      </c>
      <c r="H1366" t="s">
        <v>677</v>
      </c>
      <c r="I1366" t="s">
        <v>440</v>
      </c>
      <c r="J1366" t="s">
        <v>669</v>
      </c>
      <c r="K1366">
        <v>1200</v>
      </c>
      <c r="M1366">
        <v>288</v>
      </c>
      <c r="O1366">
        <v>21</v>
      </c>
      <c r="P1366">
        <v>55</v>
      </c>
      <c r="Q1366">
        <f>SUM(Table2[[#This Row],[ BUYER G]:[BUYER S]])</f>
        <v>76</v>
      </c>
      <c r="R1366">
        <v>6.833333333333333</v>
      </c>
      <c r="S1366">
        <v>25.833333333333332</v>
      </c>
      <c r="T1366">
        <f>SUM(Table2[[#This Row],[SALE G]:[SALE S]])</f>
        <v>32.666666666666664</v>
      </c>
      <c r="U1366">
        <v>334</v>
      </c>
      <c r="V1366">
        <v>0.8</v>
      </c>
    </row>
    <row r="1367" spans="1:22" x14ac:dyDescent="0.25">
      <c r="A1367">
        <v>1366</v>
      </c>
      <c r="B1367" t="s">
        <v>26</v>
      </c>
      <c r="C1367" t="s">
        <v>665</v>
      </c>
      <c r="D1367" t="s">
        <v>2</v>
      </c>
      <c r="E1367" t="s">
        <v>341</v>
      </c>
      <c r="F1367" s="138">
        <v>44003</v>
      </c>
      <c r="G1367" t="s">
        <v>676</v>
      </c>
      <c r="H1367" t="s">
        <v>673</v>
      </c>
      <c r="I1367" t="s">
        <v>439</v>
      </c>
      <c r="J1367" t="s">
        <v>669</v>
      </c>
      <c r="K1367">
        <v>1200</v>
      </c>
      <c r="M1367">
        <v>342</v>
      </c>
      <c r="P1367">
        <v>58</v>
      </c>
      <c r="Q1367">
        <f>SUM(Table2[[#This Row],[ BUYER G]:[BUYER S]])</f>
        <v>58</v>
      </c>
      <c r="R1367">
        <v>0</v>
      </c>
      <c r="S1367">
        <v>47.333333333333329</v>
      </c>
      <c r="T1367">
        <f>SUM(Table2[[#This Row],[SALE G]:[SALE S]])</f>
        <v>47.333333333333329</v>
      </c>
      <c r="U1367">
        <v>356</v>
      </c>
      <c r="V1367">
        <v>0.65</v>
      </c>
    </row>
    <row r="1368" spans="1:22" x14ac:dyDescent="0.25">
      <c r="A1368">
        <v>1367</v>
      </c>
      <c r="B1368" t="s">
        <v>26</v>
      </c>
      <c r="C1368" t="s">
        <v>665</v>
      </c>
      <c r="D1368" t="s">
        <v>2</v>
      </c>
      <c r="E1368" t="s">
        <v>341</v>
      </c>
      <c r="F1368" s="138">
        <v>44003</v>
      </c>
      <c r="G1368" t="s">
        <v>676</v>
      </c>
      <c r="H1368" t="s">
        <v>697</v>
      </c>
      <c r="I1368" t="s">
        <v>441</v>
      </c>
      <c r="J1368" t="s">
        <v>669</v>
      </c>
      <c r="K1368">
        <v>1200</v>
      </c>
      <c r="M1368">
        <v>434</v>
      </c>
      <c r="O1368">
        <v>7</v>
      </c>
      <c r="P1368">
        <v>27</v>
      </c>
      <c r="Q1368">
        <f>SUM(Table2[[#This Row],[ BUYER G]:[BUYER S]])</f>
        <v>34</v>
      </c>
      <c r="R1368">
        <v>9.6666666666666661</v>
      </c>
      <c r="S1368">
        <v>28</v>
      </c>
      <c r="T1368">
        <f>SUM(Table2[[#This Row],[SALE G]:[SALE S]])</f>
        <v>37.666666666666664</v>
      </c>
      <c r="U1368">
        <v>357</v>
      </c>
      <c r="V1368">
        <v>0.65</v>
      </c>
    </row>
    <row r="1369" spans="1:22" x14ac:dyDescent="0.25">
      <c r="A1369">
        <v>1368</v>
      </c>
      <c r="B1369" t="s">
        <v>26</v>
      </c>
      <c r="C1369" t="s">
        <v>665</v>
      </c>
      <c r="D1369" t="s">
        <v>2</v>
      </c>
      <c r="E1369" t="s">
        <v>341</v>
      </c>
      <c r="F1369" s="138">
        <v>44003</v>
      </c>
      <c r="G1369" t="s">
        <v>685</v>
      </c>
      <c r="H1369" t="s">
        <v>668</v>
      </c>
      <c r="I1369" t="s">
        <v>172</v>
      </c>
      <c r="J1369" t="s">
        <v>671</v>
      </c>
      <c r="K1369">
        <v>1000</v>
      </c>
      <c r="M1369">
        <v>212</v>
      </c>
      <c r="O1369">
        <v>13</v>
      </c>
      <c r="P1369">
        <v>18</v>
      </c>
      <c r="Q1369">
        <f>SUM(Table2[[#This Row],[ BUYER G]:[BUYER S]])</f>
        <v>31</v>
      </c>
      <c r="R1369">
        <v>8.1666666666666679</v>
      </c>
      <c r="S1369">
        <v>12.916666666666666</v>
      </c>
      <c r="T1369">
        <f>SUM(Table2[[#This Row],[SALE G]:[SALE S]])</f>
        <v>21.083333333333336</v>
      </c>
      <c r="U1369">
        <v>255</v>
      </c>
      <c r="V1369">
        <v>0.65</v>
      </c>
    </row>
    <row r="1370" spans="1:22" x14ac:dyDescent="0.25">
      <c r="A1370">
        <v>1369</v>
      </c>
      <c r="B1370" t="s">
        <v>26</v>
      </c>
      <c r="C1370" t="s">
        <v>665</v>
      </c>
      <c r="D1370" t="s">
        <v>2</v>
      </c>
      <c r="E1370" t="s">
        <v>341</v>
      </c>
      <c r="F1370" s="138">
        <v>44003</v>
      </c>
      <c r="G1370" t="s">
        <v>685</v>
      </c>
      <c r="H1370" t="s">
        <v>668</v>
      </c>
      <c r="I1370" t="s">
        <v>173</v>
      </c>
      <c r="J1370" t="s">
        <v>671</v>
      </c>
      <c r="K1370">
        <v>1000</v>
      </c>
      <c r="M1370">
        <v>288</v>
      </c>
      <c r="O1370">
        <v>5</v>
      </c>
      <c r="P1370">
        <v>9</v>
      </c>
      <c r="Q1370">
        <f>SUM(Table2[[#This Row],[ BUYER G]:[BUYER S]])</f>
        <v>14</v>
      </c>
      <c r="R1370">
        <v>2.6666666666666665</v>
      </c>
      <c r="S1370">
        <v>3.3333333333333335</v>
      </c>
      <c r="T1370">
        <f>SUM(Table2[[#This Row],[SALE G]:[SALE S]])</f>
        <v>6</v>
      </c>
      <c r="U1370">
        <v>290</v>
      </c>
      <c r="V1370">
        <v>0.65</v>
      </c>
    </row>
    <row r="1371" spans="1:22" x14ac:dyDescent="0.25">
      <c r="A1371">
        <v>1370</v>
      </c>
      <c r="B1371" t="s">
        <v>26</v>
      </c>
      <c r="C1371" t="s">
        <v>665</v>
      </c>
      <c r="D1371" t="s">
        <v>2</v>
      </c>
      <c r="E1371" t="s">
        <v>341</v>
      </c>
      <c r="F1371" s="138">
        <v>44003</v>
      </c>
      <c r="G1371" t="s">
        <v>685</v>
      </c>
      <c r="H1371" t="s">
        <v>668</v>
      </c>
      <c r="I1371" t="s">
        <v>177</v>
      </c>
      <c r="J1371" t="s">
        <v>671</v>
      </c>
      <c r="K1371">
        <v>1000</v>
      </c>
      <c r="M1371">
        <v>256</v>
      </c>
      <c r="O1371">
        <v>13</v>
      </c>
      <c r="P1371">
        <v>71</v>
      </c>
      <c r="Q1371">
        <f>SUM(Table2[[#This Row],[ BUYER G]:[BUYER S]])</f>
        <v>84</v>
      </c>
      <c r="R1371">
        <v>10.666666666666666</v>
      </c>
      <c r="S1371">
        <v>53.416666666666671</v>
      </c>
      <c r="T1371">
        <f>SUM(Table2[[#This Row],[SALE G]:[SALE S]])</f>
        <v>64.083333333333343</v>
      </c>
      <c r="U1371">
        <v>171</v>
      </c>
      <c r="V1371">
        <v>0.65</v>
      </c>
    </row>
    <row r="1372" spans="1:22" x14ac:dyDescent="0.25">
      <c r="A1372">
        <v>1371</v>
      </c>
      <c r="B1372" t="s">
        <v>26</v>
      </c>
      <c r="C1372" t="s">
        <v>665</v>
      </c>
      <c r="D1372" t="s">
        <v>2</v>
      </c>
      <c r="E1372" t="s">
        <v>341</v>
      </c>
      <c r="F1372" s="138">
        <v>44003</v>
      </c>
      <c r="G1372" t="s">
        <v>685</v>
      </c>
      <c r="H1372" t="s">
        <v>672</v>
      </c>
      <c r="I1372" t="s">
        <v>407</v>
      </c>
      <c r="J1372" t="s">
        <v>671</v>
      </c>
      <c r="K1372">
        <v>1000</v>
      </c>
      <c r="M1372">
        <v>226</v>
      </c>
      <c r="O1372">
        <v>7</v>
      </c>
      <c r="P1372">
        <v>42</v>
      </c>
      <c r="Q1372">
        <f>SUM(Table2[[#This Row],[ BUYER G]:[BUYER S]])</f>
        <v>49</v>
      </c>
      <c r="R1372">
        <v>4.666666666666667</v>
      </c>
      <c r="S1372">
        <v>32</v>
      </c>
      <c r="T1372">
        <f>SUM(Table2[[#This Row],[SALE G]:[SALE S]])</f>
        <v>36.666666666666664</v>
      </c>
      <c r="U1372">
        <v>244</v>
      </c>
      <c r="V1372">
        <v>0.65</v>
      </c>
    </row>
    <row r="1373" spans="1:22" x14ac:dyDescent="0.25">
      <c r="A1373">
        <v>1372</v>
      </c>
      <c r="B1373" t="s">
        <v>26</v>
      </c>
      <c r="C1373" t="s">
        <v>665</v>
      </c>
      <c r="D1373" t="s">
        <v>2</v>
      </c>
      <c r="E1373" t="s">
        <v>341</v>
      </c>
      <c r="F1373" s="138">
        <v>44003</v>
      </c>
      <c r="G1373" t="s">
        <v>685</v>
      </c>
      <c r="H1373" t="s">
        <v>677</v>
      </c>
      <c r="I1373" t="s">
        <v>405</v>
      </c>
      <c r="J1373" t="s">
        <v>671</v>
      </c>
      <c r="K1373">
        <v>1000</v>
      </c>
      <c r="M1373">
        <v>240</v>
      </c>
      <c r="O1373">
        <v>9</v>
      </c>
      <c r="P1373">
        <v>38</v>
      </c>
      <c r="Q1373">
        <f>SUM(Table2[[#This Row],[ BUYER G]:[BUYER S]])</f>
        <v>47</v>
      </c>
      <c r="R1373">
        <v>5.8333333333333339</v>
      </c>
      <c r="S1373">
        <v>25.583333333333332</v>
      </c>
      <c r="T1373">
        <f>SUM(Table2[[#This Row],[SALE G]:[SALE S]])</f>
        <v>31.416666666666664</v>
      </c>
      <c r="U1373">
        <v>235</v>
      </c>
      <c r="V1373">
        <v>0.65</v>
      </c>
    </row>
    <row r="1374" spans="1:22" x14ac:dyDescent="0.25">
      <c r="A1374">
        <v>1373</v>
      </c>
      <c r="B1374" t="s">
        <v>26</v>
      </c>
      <c r="C1374" t="s">
        <v>665</v>
      </c>
      <c r="D1374" t="s">
        <v>2</v>
      </c>
      <c r="E1374" t="s">
        <v>341</v>
      </c>
      <c r="F1374" s="138">
        <v>44003</v>
      </c>
      <c r="G1374" t="s">
        <v>685</v>
      </c>
      <c r="H1374" t="s">
        <v>704</v>
      </c>
      <c r="I1374" t="s">
        <v>526</v>
      </c>
      <c r="J1374" t="s">
        <v>671</v>
      </c>
      <c r="K1374">
        <v>1000</v>
      </c>
      <c r="M1374">
        <v>312</v>
      </c>
      <c r="O1374">
        <v>21</v>
      </c>
      <c r="P1374">
        <v>42</v>
      </c>
      <c r="Q1374">
        <f>SUM(Table2[[#This Row],[ BUYER G]:[BUYER S]])</f>
        <v>63</v>
      </c>
      <c r="R1374">
        <v>13.416666666666668</v>
      </c>
      <c r="S1374">
        <v>21</v>
      </c>
      <c r="T1374">
        <f>SUM(Table2[[#This Row],[SALE G]:[SALE S]])</f>
        <v>34.416666666666671</v>
      </c>
      <c r="U1374">
        <v>428</v>
      </c>
      <c r="V1374">
        <v>0.65</v>
      </c>
    </row>
    <row r="1375" spans="1:22" x14ac:dyDescent="0.25">
      <c r="A1375">
        <v>1374</v>
      </c>
      <c r="B1375" t="s">
        <v>26</v>
      </c>
      <c r="C1375" t="s">
        <v>665</v>
      </c>
      <c r="D1375" t="s">
        <v>2</v>
      </c>
      <c r="E1375" t="s">
        <v>341</v>
      </c>
      <c r="F1375" s="138">
        <v>44003</v>
      </c>
      <c r="G1375" t="s">
        <v>685</v>
      </c>
      <c r="H1375" t="s">
        <v>705</v>
      </c>
      <c r="I1375" t="s">
        <v>528</v>
      </c>
      <c r="J1375" t="s">
        <v>671</v>
      </c>
      <c r="K1375">
        <v>1000</v>
      </c>
      <c r="M1375">
        <v>400</v>
      </c>
      <c r="O1375">
        <v>3</v>
      </c>
      <c r="P1375">
        <v>30</v>
      </c>
      <c r="Q1375">
        <f>SUM(Table2[[#This Row],[ BUYER G]:[BUYER S]])</f>
        <v>33</v>
      </c>
      <c r="R1375">
        <v>3</v>
      </c>
      <c r="S1375">
        <v>27</v>
      </c>
      <c r="T1375">
        <f>SUM(Table2[[#This Row],[SALE G]:[SALE S]])</f>
        <v>30</v>
      </c>
      <c r="U1375">
        <v>422</v>
      </c>
      <c r="V1375">
        <v>0.65</v>
      </c>
    </row>
    <row r="1376" spans="1:22" x14ac:dyDescent="0.25">
      <c r="A1376">
        <v>1375</v>
      </c>
      <c r="B1376" t="s">
        <v>26</v>
      </c>
      <c r="C1376" t="s">
        <v>665</v>
      </c>
      <c r="D1376" t="s">
        <v>2</v>
      </c>
      <c r="E1376" t="s">
        <v>341</v>
      </c>
      <c r="F1376" s="138">
        <v>44003</v>
      </c>
      <c r="G1376" t="s">
        <v>685</v>
      </c>
      <c r="H1376" t="s">
        <v>708</v>
      </c>
      <c r="I1376" t="s">
        <v>530</v>
      </c>
      <c r="J1376" t="s">
        <v>671</v>
      </c>
      <c r="K1376">
        <v>1000</v>
      </c>
      <c r="M1376">
        <v>320</v>
      </c>
      <c r="O1376">
        <v>17</v>
      </c>
      <c r="P1376">
        <v>30</v>
      </c>
      <c r="Q1376">
        <f>SUM(Table2[[#This Row],[ BUYER G]:[BUYER S]])</f>
        <v>47</v>
      </c>
      <c r="R1376">
        <v>7.041666666666667</v>
      </c>
      <c r="S1376">
        <v>15.083333333333334</v>
      </c>
      <c r="T1376">
        <f>SUM(Table2[[#This Row],[SALE G]:[SALE S]])</f>
        <v>22.125</v>
      </c>
      <c r="U1376">
        <v>400</v>
      </c>
      <c r="V1376">
        <v>0.65</v>
      </c>
    </row>
    <row r="1377" spans="1:22" x14ac:dyDescent="0.25">
      <c r="A1377">
        <v>1376</v>
      </c>
      <c r="B1377" t="s">
        <v>26</v>
      </c>
      <c r="C1377" t="s">
        <v>665</v>
      </c>
      <c r="D1377" t="s">
        <v>2</v>
      </c>
      <c r="E1377" t="s">
        <v>341</v>
      </c>
      <c r="F1377" s="138">
        <v>44003</v>
      </c>
      <c r="G1377" t="s">
        <v>710</v>
      </c>
      <c r="H1377" t="s">
        <v>668</v>
      </c>
      <c r="I1377" t="s">
        <v>533</v>
      </c>
      <c r="J1377" t="s">
        <v>711</v>
      </c>
      <c r="K1377">
        <v>180</v>
      </c>
      <c r="M1377">
        <v>112</v>
      </c>
      <c r="O1377">
        <v>11</v>
      </c>
      <c r="P1377">
        <v>23</v>
      </c>
      <c r="Q1377">
        <f>SUM(Table2[[#This Row],[ BUYER G]:[BUYER S]])</f>
        <v>34</v>
      </c>
      <c r="R1377">
        <v>6.083333333333333</v>
      </c>
      <c r="S1377">
        <v>9.375</v>
      </c>
      <c r="T1377">
        <f>SUM(Table2[[#This Row],[SALE G]:[SALE S]])</f>
        <v>15.458333333333332</v>
      </c>
      <c r="U1377">
        <v>134</v>
      </c>
      <c r="V1377">
        <v>0.65</v>
      </c>
    </row>
    <row r="1378" spans="1:22" x14ac:dyDescent="0.25">
      <c r="A1378">
        <v>1377</v>
      </c>
      <c r="B1378" t="s">
        <v>26</v>
      </c>
      <c r="C1378" t="s">
        <v>665</v>
      </c>
      <c r="D1378" t="s">
        <v>2</v>
      </c>
      <c r="E1378" t="s">
        <v>341</v>
      </c>
      <c r="F1378" s="138">
        <v>44003</v>
      </c>
      <c r="G1378" t="s">
        <v>710</v>
      </c>
      <c r="H1378" t="s">
        <v>668</v>
      </c>
      <c r="I1378" t="s">
        <v>536</v>
      </c>
      <c r="J1378" t="s">
        <v>711</v>
      </c>
      <c r="K1378">
        <v>180</v>
      </c>
      <c r="M1378">
        <v>128</v>
      </c>
      <c r="O1378">
        <v>6</v>
      </c>
      <c r="P1378">
        <v>10</v>
      </c>
      <c r="Q1378">
        <f>SUM(Table2[[#This Row],[ BUYER G]:[BUYER S]])</f>
        <v>16</v>
      </c>
      <c r="R1378">
        <v>3</v>
      </c>
      <c r="S1378">
        <v>5.9583333333333339</v>
      </c>
      <c r="T1378">
        <f>SUM(Table2[[#This Row],[SALE G]:[SALE S]])</f>
        <v>8.9583333333333339</v>
      </c>
      <c r="U1378">
        <v>122</v>
      </c>
      <c r="V1378">
        <v>0.65</v>
      </c>
    </row>
    <row r="1379" spans="1:22" x14ac:dyDescent="0.25">
      <c r="A1379">
        <v>1378</v>
      </c>
      <c r="B1379" t="s">
        <v>26</v>
      </c>
      <c r="C1379" t="s">
        <v>665</v>
      </c>
      <c r="D1379" t="s">
        <v>2</v>
      </c>
      <c r="E1379" t="s">
        <v>341</v>
      </c>
      <c r="F1379" s="138">
        <v>44003</v>
      </c>
      <c r="G1379" t="s">
        <v>710</v>
      </c>
      <c r="H1379" t="s">
        <v>668</v>
      </c>
      <c r="I1379" t="s">
        <v>537</v>
      </c>
      <c r="J1379" t="s">
        <v>711</v>
      </c>
      <c r="K1379">
        <v>180</v>
      </c>
      <c r="M1379">
        <v>146</v>
      </c>
      <c r="P1379">
        <v>17</v>
      </c>
      <c r="Q1379">
        <f>SUM(Table2[[#This Row],[ BUYER G]:[BUYER S]])</f>
        <v>17</v>
      </c>
      <c r="R1379">
        <v>0</v>
      </c>
      <c r="S1379">
        <v>10.333333333333334</v>
      </c>
      <c r="T1379">
        <f>SUM(Table2[[#This Row],[SALE G]:[SALE S]])</f>
        <v>10.333333333333334</v>
      </c>
      <c r="U1379">
        <v>176</v>
      </c>
      <c r="V1379">
        <v>0.65</v>
      </c>
    </row>
    <row r="1380" spans="1:22" x14ac:dyDescent="0.25">
      <c r="A1380">
        <v>1379</v>
      </c>
      <c r="B1380" t="s">
        <v>26</v>
      </c>
      <c r="C1380" t="s">
        <v>665</v>
      </c>
      <c r="D1380" t="s">
        <v>2</v>
      </c>
      <c r="E1380" t="s">
        <v>341</v>
      </c>
      <c r="F1380" s="138">
        <v>44003</v>
      </c>
      <c r="G1380" t="s">
        <v>710</v>
      </c>
      <c r="H1380" t="s">
        <v>668</v>
      </c>
      <c r="I1380" t="s">
        <v>535</v>
      </c>
      <c r="J1380" t="s">
        <v>711</v>
      </c>
      <c r="K1380">
        <v>180</v>
      </c>
      <c r="M1380">
        <v>104</v>
      </c>
      <c r="O1380">
        <v>7</v>
      </c>
      <c r="P1380">
        <v>4</v>
      </c>
      <c r="Q1380">
        <f>SUM(Table2[[#This Row],[ BUYER G]:[BUYER S]])</f>
        <v>11</v>
      </c>
      <c r="R1380">
        <v>3.8</v>
      </c>
      <c r="S1380">
        <v>2</v>
      </c>
      <c r="T1380">
        <f>SUM(Table2[[#This Row],[SALE G]:[SALE S]])</f>
        <v>5.8</v>
      </c>
      <c r="U1380">
        <v>102</v>
      </c>
      <c r="V1380">
        <v>0.65</v>
      </c>
    </row>
    <row r="1381" spans="1:22" x14ac:dyDescent="0.25">
      <c r="A1381">
        <v>1380</v>
      </c>
      <c r="B1381" t="s">
        <v>26</v>
      </c>
      <c r="C1381" t="s">
        <v>665</v>
      </c>
      <c r="D1381" t="s">
        <v>2</v>
      </c>
      <c r="E1381" t="s">
        <v>341</v>
      </c>
      <c r="F1381" s="138">
        <v>44003</v>
      </c>
      <c r="G1381" t="s">
        <v>710</v>
      </c>
      <c r="H1381" t="s">
        <v>668</v>
      </c>
      <c r="I1381" t="s">
        <v>534</v>
      </c>
      <c r="J1381" t="s">
        <v>711</v>
      </c>
      <c r="K1381">
        <v>180</v>
      </c>
      <c r="M1381">
        <v>128</v>
      </c>
      <c r="O1381">
        <v>5</v>
      </c>
      <c r="P1381">
        <v>9</v>
      </c>
      <c r="Q1381">
        <f>SUM(Table2[[#This Row],[ BUYER G]:[BUYER S]])</f>
        <v>14</v>
      </c>
      <c r="R1381">
        <v>4</v>
      </c>
      <c r="S1381">
        <v>6.6666666666666661</v>
      </c>
      <c r="T1381">
        <f>SUM(Table2[[#This Row],[SALE G]:[SALE S]])</f>
        <v>10.666666666666666</v>
      </c>
      <c r="U1381">
        <v>199</v>
      </c>
      <c r="V1381">
        <v>0.65</v>
      </c>
    </row>
    <row r="1382" spans="1:22" x14ac:dyDescent="0.25">
      <c r="A1382">
        <v>1381</v>
      </c>
      <c r="B1382" t="s">
        <v>26</v>
      </c>
      <c r="C1382" t="s">
        <v>665</v>
      </c>
      <c r="D1382" t="s">
        <v>2</v>
      </c>
      <c r="E1382" t="s">
        <v>341</v>
      </c>
      <c r="F1382" s="138">
        <v>44003</v>
      </c>
      <c r="G1382" t="s">
        <v>710</v>
      </c>
      <c r="H1382" t="s">
        <v>668</v>
      </c>
      <c r="I1382" t="s">
        <v>532</v>
      </c>
      <c r="J1382" t="s">
        <v>711</v>
      </c>
      <c r="K1382">
        <v>180</v>
      </c>
      <c r="M1382">
        <v>120</v>
      </c>
      <c r="O1382">
        <v>8</v>
      </c>
      <c r="Q1382">
        <f>SUM(Table2[[#This Row],[ BUYER G]:[BUYER S]])</f>
        <v>8</v>
      </c>
      <c r="R1382">
        <v>7.5</v>
      </c>
      <c r="S1382">
        <v>0</v>
      </c>
      <c r="T1382">
        <f>SUM(Table2[[#This Row],[SALE G]:[SALE S]])</f>
        <v>7.5</v>
      </c>
      <c r="U1382">
        <v>117</v>
      </c>
      <c r="V1382">
        <v>0.65</v>
      </c>
    </row>
    <row r="1383" spans="1:22" x14ac:dyDescent="0.25">
      <c r="A1383">
        <v>1382</v>
      </c>
      <c r="B1383" t="s">
        <v>26</v>
      </c>
      <c r="C1383" t="s">
        <v>665</v>
      </c>
      <c r="D1383" t="s">
        <v>2</v>
      </c>
      <c r="E1383" t="s">
        <v>341</v>
      </c>
      <c r="F1383" s="138">
        <v>44003</v>
      </c>
      <c r="G1383" t="s">
        <v>710</v>
      </c>
      <c r="H1383" t="s">
        <v>668</v>
      </c>
      <c r="I1383" t="s">
        <v>531</v>
      </c>
      <c r="J1383" t="s">
        <v>711</v>
      </c>
      <c r="K1383">
        <v>180</v>
      </c>
      <c r="M1383">
        <v>80</v>
      </c>
      <c r="O1383">
        <v>7</v>
      </c>
      <c r="P1383">
        <v>2</v>
      </c>
      <c r="Q1383">
        <f>SUM(Table2[[#This Row],[ BUYER G]:[BUYER S]])</f>
        <v>9</v>
      </c>
      <c r="R1383">
        <v>3.1666666666666665</v>
      </c>
      <c r="S1383">
        <v>0.5</v>
      </c>
      <c r="T1383">
        <f>SUM(Table2[[#This Row],[SALE G]:[SALE S]])</f>
        <v>3.6666666666666665</v>
      </c>
      <c r="U1383">
        <v>108</v>
      </c>
      <c r="V1383">
        <v>0.65</v>
      </c>
    </row>
    <row r="1384" spans="1:22" x14ac:dyDescent="0.25">
      <c r="A1384">
        <v>1383</v>
      </c>
      <c r="B1384" t="s">
        <v>26</v>
      </c>
      <c r="C1384" t="s">
        <v>665</v>
      </c>
      <c r="D1384" t="s">
        <v>2</v>
      </c>
      <c r="E1384" t="s">
        <v>341</v>
      </c>
      <c r="F1384" s="138">
        <v>44003</v>
      </c>
      <c r="G1384" t="s">
        <v>685</v>
      </c>
      <c r="H1384" t="s">
        <v>677</v>
      </c>
      <c r="I1384" t="s">
        <v>529</v>
      </c>
      <c r="J1384" t="s">
        <v>671</v>
      </c>
      <c r="K1384">
        <v>400</v>
      </c>
      <c r="M1384">
        <v>176</v>
      </c>
      <c r="P1384">
        <v>50</v>
      </c>
      <c r="Q1384">
        <f>SUM(Table2[[#This Row],[ BUYER G]:[BUYER S]])</f>
        <v>50</v>
      </c>
      <c r="R1384">
        <v>0</v>
      </c>
      <c r="S1384">
        <v>31</v>
      </c>
      <c r="T1384">
        <f>SUM(Table2[[#This Row],[SALE G]:[SALE S]])</f>
        <v>31</v>
      </c>
      <c r="U1384">
        <v>367</v>
      </c>
      <c r="V1384">
        <v>0.65</v>
      </c>
    </row>
    <row r="1385" spans="1:22" x14ac:dyDescent="0.25">
      <c r="A1385">
        <v>1384</v>
      </c>
      <c r="B1385" t="s">
        <v>26</v>
      </c>
      <c r="C1385" t="s">
        <v>665</v>
      </c>
      <c r="D1385" t="s">
        <v>2</v>
      </c>
      <c r="E1385" t="s">
        <v>341</v>
      </c>
      <c r="F1385" s="138">
        <v>44003</v>
      </c>
      <c r="G1385" t="s">
        <v>712</v>
      </c>
      <c r="H1385" t="s">
        <v>668</v>
      </c>
      <c r="I1385" t="s">
        <v>466</v>
      </c>
      <c r="J1385" t="s">
        <v>711</v>
      </c>
      <c r="K1385">
        <v>288</v>
      </c>
      <c r="M1385">
        <v>176</v>
      </c>
      <c r="O1385">
        <v>5</v>
      </c>
      <c r="P1385">
        <v>8</v>
      </c>
      <c r="Q1385">
        <f>SUM(Table2[[#This Row],[ BUYER G]:[BUYER S]])</f>
        <v>13</v>
      </c>
      <c r="R1385">
        <v>1.6666666666666667</v>
      </c>
      <c r="S1385">
        <v>3.166666666666667</v>
      </c>
      <c r="T1385">
        <f>SUM(Table2[[#This Row],[SALE G]:[SALE S]])</f>
        <v>4.8333333333333339</v>
      </c>
      <c r="U1385">
        <v>109</v>
      </c>
      <c r="V1385">
        <v>0.65</v>
      </c>
    </row>
    <row r="1386" spans="1:22" x14ac:dyDescent="0.25">
      <c r="A1386">
        <v>1385</v>
      </c>
      <c r="B1386" t="s">
        <v>26</v>
      </c>
      <c r="C1386" t="s">
        <v>678</v>
      </c>
      <c r="D1386" t="s">
        <v>2</v>
      </c>
      <c r="E1386" t="s">
        <v>341</v>
      </c>
      <c r="F1386" s="138">
        <v>44003</v>
      </c>
      <c r="G1386" t="s">
        <v>670</v>
      </c>
      <c r="H1386" t="s">
        <v>679</v>
      </c>
      <c r="I1386" t="s">
        <v>382</v>
      </c>
      <c r="J1386" t="s">
        <v>671</v>
      </c>
      <c r="K1386">
        <v>1000</v>
      </c>
      <c r="M1386">
        <v>320</v>
      </c>
      <c r="O1386">
        <v>41</v>
      </c>
      <c r="P1386">
        <v>46</v>
      </c>
      <c r="Q1386">
        <f>SUM(Table2[[#This Row],[ BUYER G]:[BUYER S]])</f>
        <v>87</v>
      </c>
      <c r="R1386">
        <v>23.75</v>
      </c>
      <c r="S1386">
        <v>20.75</v>
      </c>
      <c r="T1386">
        <f>SUM(Table2[[#This Row],[SALE G]:[SALE S]])</f>
        <v>44.5</v>
      </c>
      <c r="U1386">
        <v>569</v>
      </c>
      <c r="V1386">
        <v>0.75</v>
      </c>
    </row>
    <row r="1387" spans="1:22" x14ac:dyDescent="0.25">
      <c r="A1387">
        <v>1386</v>
      </c>
      <c r="B1387" t="s">
        <v>26</v>
      </c>
      <c r="C1387" t="s">
        <v>678</v>
      </c>
      <c r="D1387" t="s">
        <v>2</v>
      </c>
      <c r="E1387" t="s">
        <v>341</v>
      </c>
      <c r="F1387" s="138">
        <v>44003</v>
      </c>
      <c r="G1387" t="s">
        <v>670</v>
      </c>
      <c r="H1387" t="s">
        <v>686</v>
      </c>
      <c r="I1387" t="s">
        <v>233</v>
      </c>
      <c r="J1387" t="s">
        <v>671</v>
      </c>
      <c r="K1387">
        <v>1000</v>
      </c>
      <c r="M1387">
        <v>336</v>
      </c>
      <c r="P1387">
        <v>28</v>
      </c>
      <c r="Q1387">
        <f>SUM(Table2[[#This Row],[ BUYER G]:[BUYER S]])</f>
        <v>28</v>
      </c>
      <c r="R1387">
        <v>0</v>
      </c>
      <c r="S1387">
        <v>14.833333333333334</v>
      </c>
      <c r="T1387">
        <f>SUM(Table2[[#This Row],[SALE G]:[SALE S]])</f>
        <v>14.833333333333334</v>
      </c>
      <c r="U1387">
        <v>453</v>
      </c>
      <c r="V1387">
        <v>0.65</v>
      </c>
    </row>
    <row r="1388" spans="1:22" x14ac:dyDescent="0.25">
      <c r="A1388">
        <v>1387</v>
      </c>
      <c r="B1388" t="s">
        <v>26</v>
      </c>
      <c r="C1388" t="s">
        <v>678</v>
      </c>
      <c r="D1388" t="s">
        <v>2</v>
      </c>
      <c r="E1388" t="s">
        <v>341</v>
      </c>
      <c r="F1388" s="138">
        <v>44003</v>
      </c>
      <c r="G1388" t="s">
        <v>682</v>
      </c>
      <c r="H1388" t="s">
        <v>679</v>
      </c>
      <c r="I1388" t="s">
        <v>437</v>
      </c>
      <c r="J1388" t="s">
        <v>671</v>
      </c>
      <c r="K1388">
        <v>1000</v>
      </c>
      <c r="M1388">
        <v>344</v>
      </c>
      <c r="O1388">
        <v>15</v>
      </c>
      <c r="P1388">
        <v>69</v>
      </c>
      <c r="Q1388">
        <f>SUM(Table2[[#This Row],[ BUYER G]:[BUYER S]])</f>
        <v>84</v>
      </c>
      <c r="R1388">
        <v>15.166666666666666</v>
      </c>
      <c r="S1388">
        <v>27.166666666666668</v>
      </c>
      <c r="T1388">
        <f>SUM(Table2[[#This Row],[SALE G]:[SALE S]])</f>
        <v>42.333333333333336</v>
      </c>
      <c r="U1388">
        <v>610</v>
      </c>
      <c r="V1388">
        <v>0.8</v>
      </c>
    </row>
    <row r="1389" spans="1:22" x14ac:dyDescent="0.25">
      <c r="A1389">
        <v>1388</v>
      </c>
      <c r="B1389" t="s">
        <v>26</v>
      </c>
      <c r="C1389" t="s">
        <v>678</v>
      </c>
      <c r="D1389" t="s">
        <v>2</v>
      </c>
      <c r="E1389" t="s">
        <v>341</v>
      </c>
      <c r="F1389" s="138">
        <v>44003</v>
      </c>
      <c r="G1389" t="s">
        <v>682</v>
      </c>
      <c r="H1389" t="s">
        <v>688</v>
      </c>
      <c r="I1389" t="s">
        <v>492</v>
      </c>
      <c r="J1389" t="s">
        <v>671</v>
      </c>
      <c r="K1389">
        <v>1000</v>
      </c>
      <c r="M1389">
        <v>320</v>
      </c>
      <c r="P1389">
        <v>32</v>
      </c>
      <c r="Q1389">
        <f>SUM(Table2[[#This Row],[ BUYER G]:[BUYER S]])</f>
        <v>32</v>
      </c>
      <c r="R1389">
        <v>0</v>
      </c>
      <c r="S1389">
        <v>30.666666666666668</v>
      </c>
      <c r="T1389">
        <f>SUM(Table2[[#This Row],[SALE G]:[SALE S]])</f>
        <v>30.666666666666668</v>
      </c>
      <c r="U1389">
        <v>362</v>
      </c>
      <c r="V1389">
        <v>0.65</v>
      </c>
    </row>
    <row r="1390" spans="1:22" x14ac:dyDescent="0.25">
      <c r="A1390">
        <v>1389</v>
      </c>
      <c r="B1390" t="s">
        <v>26</v>
      </c>
      <c r="C1390" t="s">
        <v>678</v>
      </c>
      <c r="D1390" t="s">
        <v>2</v>
      </c>
      <c r="E1390" t="s">
        <v>341</v>
      </c>
      <c r="F1390" s="138">
        <v>44003</v>
      </c>
      <c r="G1390" t="s">
        <v>682</v>
      </c>
      <c r="H1390" t="s">
        <v>686</v>
      </c>
      <c r="I1390" t="s">
        <v>491</v>
      </c>
      <c r="J1390" t="s">
        <v>671</v>
      </c>
      <c r="K1390">
        <v>1000</v>
      </c>
      <c r="M1390">
        <v>336</v>
      </c>
      <c r="P1390">
        <v>30</v>
      </c>
      <c r="Q1390">
        <f>SUM(Table2[[#This Row],[ BUYER G]:[BUYER S]])</f>
        <v>30</v>
      </c>
      <c r="R1390">
        <v>0</v>
      </c>
      <c r="S1390">
        <v>17.333333333333332</v>
      </c>
      <c r="T1390">
        <f>SUM(Table2[[#This Row],[SALE G]:[SALE S]])</f>
        <v>17.333333333333332</v>
      </c>
      <c r="U1390">
        <v>372</v>
      </c>
      <c r="V1390">
        <v>0.65</v>
      </c>
    </row>
    <row r="1391" spans="1:22" x14ac:dyDescent="0.25">
      <c r="A1391">
        <v>1390</v>
      </c>
      <c r="B1391" t="s">
        <v>26</v>
      </c>
      <c r="C1391" t="s">
        <v>678</v>
      </c>
      <c r="D1391" t="s">
        <v>2</v>
      </c>
      <c r="E1391" t="s">
        <v>341</v>
      </c>
      <c r="F1391" s="138">
        <v>44003</v>
      </c>
      <c r="G1391" t="s">
        <v>676</v>
      </c>
      <c r="H1391" t="s">
        <v>679</v>
      </c>
      <c r="I1391" t="s">
        <v>380</v>
      </c>
      <c r="J1391" t="s">
        <v>669</v>
      </c>
      <c r="K1391">
        <v>1200</v>
      </c>
      <c r="M1391">
        <v>466</v>
      </c>
      <c r="O1391">
        <v>31</v>
      </c>
      <c r="P1391">
        <v>95</v>
      </c>
      <c r="Q1391">
        <f>SUM(Table2[[#This Row],[ BUYER G]:[BUYER S]])</f>
        <v>126</v>
      </c>
      <c r="R1391">
        <v>19</v>
      </c>
      <c r="S1391">
        <v>46.166666666666671</v>
      </c>
      <c r="T1391">
        <f>SUM(Table2[[#This Row],[SALE G]:[SALE S]])</f>
        <v>65.166666666666671</v>
      </c>
      <c r="U1391">
        <v>584</v>
      </c>
      <c r="V1391">
        <v>0.65</v>
      </c>
    </row>
    <row r="1392" spans="1:22" x14ac:dyDescent="0.25">
      <c r="A1392">
        <v>1391</v>
      </c>
      <c r="B1392" t="s">
        <v>26</v>
      </c>
      <c r="C1392" t="s">
        <v>678</v>
      </c>
      <c r="D1392" t="s">
        <v>2</v>
      </c>
      <c r="E1392" t="s">
        <v>341</v>
      </c>
      <c r="F1392" s="138">
        <v>44003</v>
      </c>
      <c r="G1392" t="s">
        <v>684</v>
      </c>
      <c r="H1392" t="s">
        <v>679</v>
      </c>
      <c r="I1392" t="s">
        <v>455</v>
      </c>
      <c r="J1392" t="s">
        <v>669</v>
      </c>
      <c r="K1392">
        <v>1250</v>
      </c>
      <c r="M1392">
        <v>412</v>
      </c>
      <c r="O1392">
        <v>23</v>
      </c>
      <c r="P1392">
        <v>54</v>
      </c>
      <c r="Q1392">
        <f>SUM(Table2[[#This Row],[ BUYER G]:[BUYER S]])</f>
        <v>77</v>
      </c>
      <c r="R1392">
        <v>12.333333333333334</v>
      </c>
      <c r="S1392">
        <v>53.25</v>
      </c>
      <c r="T1392">
        <f>SUM(Table2[[#This Row],[SALE G]:[SALE S]])</f>
        <v>65.583333333333329</v>
      </c>
      <c r="U1392">
        <v>456</v>
      </c>
      <c r="V1392">
        <v>0.7</v>
      </c>
    </row>
    <row r="1393" spans="1:22" x14ac:dyDescent="0.25">
      <c r="A1393">
        <v>1392</v>
      </c>
      <c r="B1393" t="s">
        <v>26</v>
      </c>
      <c r="C1393" t="s">
        <v>678</v>
      </c>
      <c r="D1393" t="s">
        <v>2</v>
      </c>
      <c r="E1393" t="s">
        <v>341</v>
      </c>
      <c r="F1393" s="138">
        <v>44003</v>
      </c>
      <c r="G1393" t="s">
        <v>684</v>
      </c>
      <c r="H1393" t="s">
        <v>688</v>
      </c>
      <c r="I1393" t="s">
        <v>457</v>
      </c>
      <c r="J1393" t="s">
        <v>669</v>
      </c>
      <c r="K1393">
        <v>1250</v>
      </c>
      <c r="M1393">
        <v>336</v>
      </c>
      <c r="P1393">
        <v>31</v>
      </c>
      <c r="Q1393">
        <f>SUM(Table2[[#This Row],[ BUYER G]:[BUYER S]])</f>
        <v>31</v>
      </c>
      <c r="R1393">
        <v>0</v>
      </c>
      <c r="S1393">
        <v>30.416666666666668</v>
      </c>
      <c r="T1393">
        <f>SUM(Table2[[#This Row],[SALE G]:[SALE S]])</f>
        <v>30.416666666666668</v>
      </c>
      <c r="U1393">
        <v>333</v>
      </c>
      <c r="V1393">
        <v>0.7</v>
      </c>
    </row>
    <row r="1394" spans="1:22" x14ac:dyDescent="0.25">
      <c r="A1394">
        <v>1393</v>
      </c>
      <c r="B1394" t="s">
        <v>26</v>
      </c>
      <c r="C1394" t="s">
        <v>678</v>
      </c>
      <c r="D1394" t="s">
        <v>2</v>
      </c>
      <c r="E1394" t="s">
        <v>341</v>
      </c>
      <c r="F1394" s="138">
        <v>44003</v>
      </c>
      <c r="G1394" t="s">
        <v>685</v>
      </c>
      <c r="H1394" t="s">
        <v>706</v>
      </c>
      <c r="I1394" t="s">
        <v>527</v>
      </c>
      <c r="J1394" t="s">
        <v>671</v>
      </c>
      <c r="K1394">
        <v>1000</v>
      </c>
      <c r="M1394">
        <v>320</v>
      </c>
      <c r="P1394">
        <v>33</v>
      </c>
      <c r="Q1394">
        <f>SUM(Table2[[#This Row],[ BUYER G]:[BUYER S]])</f>
        <v>33</v>
      </c>
      <c r="R1394">
        <v>0</v>
      </c>
      <c r="S1394">
        <v>26</v>
      </c>
      <c r="T1394">
        <f>SUM(Table2[[#This Row],[SALE G]:[SALE S]])</f>
        <v>26</v>
      </c>
      <c r="U1394">
        <v>321</v>
      </c>
      <c r="V1394">
        <v>0.65</v>
      </c>
    </row>
    <row r="1395" spans="1:22" x14ac:dyDescent="0.25">
      <c r="A1395">
        <v>1394</v>
      </c>
      <c r="B1395" t="s">
        <v>26</v>
      </c>
      <c r="C1395" t="s">
        <v>678</v>
      </c>
      <c r="D1395" t="s">
        <v>2</v>
      </c>
      <c r="E1395" t="s">
        <v>341</v>
      </c>
      <c r="F1395" s="138">
        <v>44003</v>
      </c>
      <c r="G1395" t="s">
        <v>685</v>
      </c>
      <c r="H1395" t="s">
        <v>688</v>
      </c>
      <c r="I1395" t="s">
        <v>418</v>
      </c>
      <c r="J1395" t="s">
        <v>671</v>
      </c>
      <c r="K1395">
        <v>1000</v>
      </c>
      <c r="M1395">
        <v>272</v>
      </c>
      <c r="P1395">
        <v>27</v>
      </c>
      <c r="Q1395">
        <f>SUM(Table2[[#This Row],[ BUYER G]:[BUYER S]])</f>
        <v>27</v>
      </c>
      <c r="R1395">
        <v>0</v>
      </c>
      <c r="S1395">
        <v>23.166666666666668</v>
      </c>
      <c r="T1395">
        <f>SUM(Table2[[#This Row],[SALE G]:[SALE S]])</f>
        <v>23.166666666666668</v>
      </c>
      <c r="U1395">
        <v>323</v>
      </c>
      <c r="V1395">
        <v>0.65</v>
      </c>
    </row>
    <row r="1396" spans="1:22" x14ac:dyDescent="0.25">
      <c r="A1396">
        <v>1395</v>
      </c>
      <c r="B1396" t="s">
        <v>26</v>
      </c>
      <c r="C1396" t="s">
        <v>680</v>
      </c>
      <c r="D1396" t="s">
        <v>2</v>
      </c>
      <c r="E1396" t="s">
        <v>341</v>
      </c>
      <c r="F1396" s="138">
        <v>44003</v>
      </c>
      <c r="G1396" t="s">
        <v>666</v>
      </c>
      <c r="H1396" t="s">
        <v>681</v>
      </c>
      <c r="I1396" t="s">
        <v>236</v>
      </c>
      <c r="J1396" t="s">
        <v>669</v>
      </c>
      <c r="K1396">
        <v>2700</v>
      </c>
      <c r="M1396">
        <v>876</v>
      </c>
      <c r="O1396">
        <v>48</v>
      </c>
      <c r="P1396">
        <v>114</v>
      </c>
      <c r="Q1396">
        <f>SUM(Table2[[#This Row],[ BUYER G]:[BUYER S]])</f>
        <v>162</v>
      </c>
      <c r="R1396">
        <v>4.125</v>
      </c>
      <c r="S1396">
        <v>131.42857142857144</v>
      </c>
      <c r="T1396">
        <f>SUM(Table2[[#This Row],[SALE G]:[SALE S]])</f>
        <v>135.55357142857144</v>
      </c>
      <c r="U1396">
        <v>873</v>
      </c>
      <c r="V1396">
        <v>0.7</v>
      </c>
    </row>
    <row r="1397" spans="1:22" x14ac:dyDescent="0.25">
      <c r="A1397">
        <v>1396</v>
      </c>
      <c r="B1397" t="s">
        <v>26</v>
      </c>
      <c r="C1397" t="s">
        <v>680</v>
      </c>
      <c r="D1397" t="s">
        <v>2</v>
      </c>
      <c r="E1397" t="s">
        <v>341</v>
      </c>
      <c r="F1397" s="138">
        <v>44003</v>
      </c>
      <c r="G1397" t="s">
        <v>666</v>
      </c>
      <c r="H1397" t="s">
        <v>681</v>
      </c>
      <c r="I1397" t="s">
        <v>428</v>
      </c>
      <c r="J1397" t="s">
        <v>669</v>
      </c>
      <c r="K1397">
        <v>2700</v>
      </c>
      <c r="M1397">
        <v>872</v>
      </c>
      <c r="O1397">
        <v>35</v>
      </c>
      <c r="P1397">
        <v>129</v>
      </c>
      <c r="Q1397">
        <f>SUM(Table2[[#This Row],[ BUYER G]:[BUYER S]])</f>
        <v>164</v>
      </c>
      <c r="R1397">
        <v>7.5</v>
      </c>
      <c r="S1397">
        <v>112.125</v>
      </c>
      <c r="T1397">
        <f>SUM(Table2[[#This Row],[SALE G]:[SALE S]])</f>
        <v>119.625</v>
      </c>
      <c r="U1397">
        <v>920</v>
      </c>
      <c r="V1397">
        <v>0.7</v>
      </c>
    </row>
    <row r="1398" spans="1:22" x14ac:dyDescent="0.25">
      <c r="A1398">
        <v>1397</v>
      </c>
      <c r="B1398" t="s">
        <v>26</v>
      </c>
      <c r="C1398" t="s">
        <v>680</v>
      </c>
      <c r="D1398" t="s">
        <v>2</v>
      </c>
      <c r="E1398" t="s">
        <v>341</v>
      </c>
      <c r="F1398" s="138">
        <v>44003</v>
      </c>
      <c r="G1398" t="s">
        <v>670</v>
      </c>
      <c r="H1398" t="s">
        <v>681</v>
      </c>
      <c r="I1398" t="s">
        <v>375</v>
      </c>
      <c r="J1398" t="s">
        <v>671</v>
      </c>
      <c r="K1398">
        <v>1200</v>
      </c>
      <c r="M1398">
        <v>845</v>
      </c>
      <c r="O1398">
        <v>47</v>
      </c>
      <c r="P1398">
        <v>124</v>
      </c>
      <c r="Q1398">
        <f>SUM(Table2[[#This Row],[ BUYER G]:[BUYER S]])</f>
        <v>171</v>
      </c>
      <c r="R1398">
        <v>3.125</v>
      </c>
      <c r="S1398">
        <v>95.428571428571431</v>
      </c>
      <c r="T1398">
        <f>SUM(Table2[[#This Row],[SALE G]:[SALE S]])</f>
        <v>98.553571428571431</v>
      </c>
      <c r="U1398">
        <v>831</v>
      </c>
      <c r="V1398">
        <v>0.7</v>
      </c>
    </row>
    <row r="1399" spans="1:22" x14ac:dyDescent="0.25">
      <c r="A1399">
        <v>1398</v>
      </c>
      <c r="B1399" t="s">
        <v>26</v>
      </c>
      <c r="C1399" t="s">
        <v>680</v>
      </c>
      <c r="D1399" t="s">
        <v>2</v>
      </c>
      <c r="E1399" t="s">
        <v>341</v>
      </c>
      <c r="F1399" s="138">
        <v>44003</v>
      </c>
      <c r="G1399" t="s">
        <v>670</v>
      </c>
      <c r="H1399" t="s">
        <v>681</v>
      </c>
      <c r="I1399" t="s">
        <v>376</v>
      </c>
      <c r="J1399" t="s">
        <v>671</v>
      </c>
      <c r="K1399">
        <v>1200</v>
      </c>
      <c r="M1399">
        <v>352</v>
      </c>
      <c r="O1399">
        <v>7</v>
      </c>
      <c r="P1399">
        <v>33</v>
      </c>
      <c r="Q1399">
        <f>SUM(Table2[[#This Row],[ BUYER G]:[BUYER S]])</f>
        <v>40</v>
      </c>
      <c r="R1399">
        <v>0</v>
      </c>
      <c r="S1399">
        <v>32.142857142857146</v>
      </c>
      <c r="T1399">
        <f>SUM(Table2[[#This Row],[SALE G]:[SALE S]])</f>
        <v>32.142857142857146</v>
      </c>
      <c r="U1399">
        <v>397</v>
      </c>
      <c r="V1399">
        <v>0.7</v>
      </c>
    </row>
    <row r="1400" spans="1:22" x14ac:dyDescent="0.25">
      <c r="A1400">
        <v>1399</v>
      </c>
      <c r="B1400" t="s">
        <v>26</v>
      </c>
      <c r="C1400" t="s">
        <v>680</v>
      </c>
      <c r="D1400" t="s">
        <v>2</v>
      </c>
      <c r="E1400" t="s">
        <v>341</v>
      </c>
      <c r="F1400" s="138">
        <v>44003</v>
      </c>
      <c r="G1400" t="s">
        <v>670</v>
      </c>
      <c r="H1400" t="s">
        <v>681</v>
      </c>
      <c r="I1400" t="s">
        <v>369</v>
      </c>
      <c r="J1400" t="s">
        <v>671</v>
      </c>
      <c r="K1400">
        <v>1200</v>
      </c>
      <c r="M1400">
        <v>400</v>
      </c>
      <c r="O1400">
        <v>23</v>
      </c>
      <c r="P1400">
        <v>59</v>
      </c>
      <c r="Q1400">
        <f>SUM(Table2[[#This Row],[ BUYER G]:[BUYER S]])</f>
        <v>82</v>
      </c>
      <c r="R1400">
        <v>4.375</v>
      </c>
      <c r="S1400">
        <v>45.964285714285715</v>
      </c>
      <c r="T1400">
        <f>SUM(Table2[[#This Row],[SALE G]:[SALE S]])</f>
        <v>50.339285714285715</v>
      </c>
      <c r="U1400">
        <v>470</v>
      </c>
      <c r="V1400">
        <v>0.6</v>
      </c>
    </row>
    <row r="1401" spans="1:22" x14ac:dyDescent="0.25">
      <c r="A1401">
        <v>1400</v>
      </c>
      <c r="B1401" t="s">
        <v>26</v>
      </c>
      <c r="C1401" t="s">
        <v>680</v>
      </c>
      <c r="D1401" t="s">
        <v>2</v>
      </c>
      <c r="E1401" t="s">
        <v>341</v>
      </c>
      <c r="F1401" s="138">
        <v>44003</v>
      </c>
      <c r="G1401" t="s">
        <v>670</v>
      </c>
      <c r="H1401" t="s">
        <v>681</v>
      </c>
      <c r="I1401" t="s">
        <v>373</v>
      </c>
      <c r="J1401" t="s">
        <v>671</v>
      </c>
      <c r="K1401">
        <v>1200</v>
      </c>
      <c r="M1401">
        <v>392</v>
      </c>
      <c r="O1401">
        <v>34</v>
      </c>
      <c r="P1401">
        <v>61</v>
      </c>
      <c r="Q1401">
        <f>SUM(Table2[[#This Row],[ BUYER G]:[BUYER S]])</f>
        <v>95</v>
      </c>
      <c r="R1401">
        <v>6.375</v>
      </c>
      <c r="S1401">
        <v>63.75</v>
      </c>
      <c r="T1401">
        <f>SUM(Table2[[#This Row],[SALE G]:[SALE S]])</f>
        <v>70.125</v>
      </c>
      <c r="U1401">
        <v>467</v>
      </c>
      <c r="V1401">
        <v>0.6</v>
      </c>
    </row>
    <row r="1402" spans="1:22" x14ac:dyDescent="0.25">
      <c r="A1402">
        <v>1401</v>
      </c>
      <c r="B1402" t="s">
        <v>26</v>
      </c>
      <c r="C1402" t="s">
        <v>680</v>
      </c>
      <c r="D1402" t="s">
        <v>2</v>
      </c>
      <c r="E1402" t="s">
        <v>341</v>
      </c>
      <c r="F1402" s="138">
        <v>44003</v>
      </c>
      <c r="G1402" t="s">
        <v>670</v>
      </c>
      <c r="H1402" t="s">
        <v>681</v>
      </c>
      <c r="I1402" t="s">
        <v>374</v>
      </c>
      <c r="J1402" t="s">
        <v>671</v>
      </c>
      <c r="K1402">
        <v>1200</v>
      </c>
      <c r="M1402">
        <v>416</v>
      </c>
      <c r="O1402">
        <v>45</v>
      </c>
      <c r="P1402">
        <v>78</v>
      </c>
      <c r="Q1402">
        <f>SUM(Table2[[#This Row],[ BUYER G]:[BUYER S]])</f>
        <v>123</v>
      </c>
      <c r="R1402">
        <v>9</v>
      </c>
      <c r="S1402">
        <v>60.767857142857146</v>
      </c>
      <c r="T1402">
        <f>SUM(Table2[[#This Row],[SALE G]:[SALE S]])</f>
        <v>69.767857142857139</v>
      </c>
      <c r="U1402">
        <v>442</v>
      </c>
      <c r="V1402">
        <v>0.65</v>
      </c>
    </row>
    <row r="1403" spans="1:22" x14ac:dyDescent="0.25">
      <c r="A1403">
        <v>1402</v>
      </c>
      <c r="B1403" t="s">
        <v>26</v>
      </c>
      <c r="C1403" t="s">
        <v>680</v>
      </c>
      <c r="D1403" t="s">
        <v>2</v>
      </c>
      <c r="E1403" t="s">
        <v>341</v>
      </c>
      <c r="F1403" s="138">
        <v>44003</v>
      </c>
      <c r="G1403" t="s">
        <v>670</v>
      </c>
      <c r="H1403" t="s">
        <v>681</v>
      </c>
      <c r="I1403" t="s">
        <v>384</v>
      </c>
      <c r="J1403" t="s">
        <v>671</v>
      </c>
      <c r="K1403">
        <v>1200</v>
      </c>
      <c r="M1403">
        <v>288</v>
      </c>
      <c r="O1403">
        <v>4</v>
      </c>
      <c r="P1403">
        <v>39</v>
      </c>
      <c r="Q1403">
        <f>SUM(Table2[[#This Row],[ BUYER G]:[BUYER S]])</f>
        <v>43</v>
      </c>
      <c r="R1403">
        <v>1</v>
      </c>
      <c r="S1403">
        <v>25.928571428571427</v>
      </c>
      <c r="T1403">
        <f>SUM(Table2[[#This Row],[SALE G]:[SALE S]])</f>
        <v>26.928571428571427</v>
      </c>
      <c r="U1403">
        <v>303</v>
      </c>
      <c r="V1403">
        <v>0.6</v>
      </c>
    </row>
    <row r="1404" spans="1:22" x14ac:dyDescent="0.25">
      <c r="A1404">
        <v>1403</v>
      </c>
      <c r="B1404" t="s">
        <v>26</v>
      </c>
      <c r="C1404" t="s">
        <v>680</v>
      </c>
      <c r="D1404" t="s">
        <v>2</v>
      </c>
      <c r="E1404" t="s">
        <v>341</v>
      </c>
      <c r="F1404" s="138">
        <v>44003</v>
      </c>
      <c r="G1404" t="s">
        <v>670</v>
      </c>
      <c r="H1404" t="s">
        <v>681</v>
      </c>
      <c r="I1404" t="s">
        <v>386</v>
      </c>
      <c r="J1404" t="s">
        <v>671</v>
      </c>
      <c r="K1404">
        <v>1200</v>
      </c>
      <c r="M1404">
        <v>224</v>
      </c>
      <c r="O1404">
        <v>33</v>
      </c>
      <c r="P1404">
        <v>29</v>
      </c>
      <c r="Q1404">
        <f>SUM(Table2[[#This Row],[ BUYER G]:[BUYER S]])</f>
        <v>62</v>
      </c>
      <c r="R1404">
        <v>1.125</v>
      </c>
      <c r="S1404">
        <v>18</v>
      </c>
      <c r="T1404">
        <f>SUM(Table2[[#This Row],[SALE G]:[SALE S]])</f>
        <v>19.125</v>
      </c>
      <c r="U1404">
        <v>382</v>
      </c>
      <c r="V1404">
        <v>0.6</v>
      </c>
    </row>
    <row r="1405" spans="1:22" x14ac:dyDescent="0.25">
      <c r="A1405">
        <v>1404</v>
      </c>
      <c r="B1405" t="s">
        <v>26</v>
      </c>
      <c r="C1405" t="s">
        <v>680</v>
      </c>
      <c r="D1405" t="s">
        <v>2</v>
      </c>
      <c r="E1405" t="s">
        <v>341</v>
      </c>
      <c r="F1405" s="138">
        <v>44003</v>
      </c>
      <c r="G1405" t="s">
        <v>682</v>
      </c>
      <c r="H1405" t="s">
        <v>681</v>
      </c>
      <c r="I1405" t="s">
        <v>493</v>
      </c>
      <c r="J1405" t="s">
        <v>671</v>
      </c>
      <c r="K1405">
        <v>1000</v>
      </c>
      <c r="M1405">
        <v>204</v>
      </c>
      <c r="O1405">
        <v>1</v>
      </c>
      <c r="P1405">
        <v>32</v>
      </c>
      <c r="Q1405">
        <f>SUM(Table2[[#This Row],[ BUYER G]:[BUYER S]])</f>
        <v>33</v>
      </c>
      <c r="R1405">
        <v>0.375</v>
      </c>
      <c r="S1405">
        <v>23.214285714285715</v>
      </c>
      <c r="T1405">
        <f>SUM(Table2[[#This Row],[SALE G]:[SALE S]])</f>
        <v>23.589285714285715</v>
      </c>
      <c r="U1405">
        <v>209</v>
      </c>
      <c r="V1405">
        <v>0.65</v>
      </c>
    </row>
    <row r="1406" spans="1:22" x14ac:dyDescent="0.25">
      <c r="A1406">
        <v>1405</v>
      </c>
      <c r="B1406" t="s">
        <v>26</v>
      </c>
      <c r="C1406" t="s">
        <v>680</v>
      </c>
      <c r="D1406" t="s">
        <v>2</v>
      </c>
      <c r="E1406" t="s">
        <v>341</v>
      </c>
      <c r="F1406" s="138">
        <v>44003</v>
      </c>
      <c r="G1406" t="s">
        <v>682</v>
      </c>
      <c r="H1406" t="s">
        <v>681</v>
      </c>
      <c r="I1406" t="s">
        <v>397</v>
      </c>
      <c r="J1406" t="s">
        <v>671</v>
      </c>
      <c r="K1406">
        <v>1200</v>
      </c>
      <c r="M1406">
        <v>240</v>
      </c>
      <c r="O1406">
        <v>13</v>
      </c>
      <c r="P1406">
        <v>66</v>
      </c>
      <c r="Q1406">
        <f>SUM(Table2[[#This Row],[ BUYER G]:[BUYER S]])</f>
        <v>79</v>
      </c>
      <c r="R1406">
        <v>3.375</v>
      </c>
      <c r="S1406">
        <v>46.357142857142854</v>
      </c>
      <c r="T1406">
        <f>SUM(Table2[[#This Row],[SALE G]:[SALE S]])</f>
        <v>49.732142857142854</v>
      </c>
      <c r="U1406">
        <v>310</v>
      </c>
      <c r="V1406">
        <v>0.6</v>
      </c>
    </row>
    <row r="1407" spans="1:22" x14ac:dyDescent="0.25">
      <c r="A1407">
        <v>1406</v>
      </c>
      <c r="B1407" t="s">
        <v>26</v>
      </c>
      <c r="C1407" t="s">
        <v>680</v>
      </c>
      <c r="D1407" t="s">
        <v>2</v>
      </c>
      <c r="E1407" t="s">
        <v>341</v>
      </c>
      <c r="F1407" s="138">
        <v>44003</v>
      </c>
      <c r="G1407" t="s">
        <v>676</v>
      </c>
      <c r="H1407" t="s">
        <v>681</v>
      </c>
      <c r="I1407" t="s">
        <v>379</v>
      </c>
      <c r="J1407" t="s">
        <v>669</v>
      </c>
      <c r="K1407">
        <v>1200</v>
      </c>
      <c r="M1407">
        <v>320</v>
      </c>
      <c r="O1407">
        <v>16</v>
      </c>
      <c r="P1407">
        <v>43</v>
      </c>
      <c r="Q1407">
        <f>SUM(Table2[[#This Row],[ BUYER G]:[BUYER S]])</f>
        <v>59</v>
      </c>
      <c r="R1407">
        <v>2.5</v>
      </c>
      <c r="S1407">
        <v>30.678571428571427</v>
      </c>
      <c r="T1407">
        <f>SUM(Table2[[#This Row],[SALE G]:[SALE S]])</f>
        <v>33.178571428571431</v>
      </c>
      <c r="U1407">
        <v>388</v>
      </c>
      <c r="V1407">
        <v>0.6</v>
      </c>
    </row>
    <row r="1408" spans="1:22" x14ac:dyDescent="0.25">
      <c r="A1408">
        <v>1407</v>
      </c>
      <c r="B1408" t="s">
        <v>26</v>
      </c>
      <c r="C1408" t="s">
        <v>680</v>
      </c>
      <c r="D1408" t="s">
        <v>2</v>
      </c>
      <c r="E1408" t="s">
        <v>341</v>
      </c>
      <c r="F1408" s="138">
        <v>44003</v>
      </c>
      <c r="G1408" t="s">
        <v>676</v>
      </c>
      <c r="H1408" t="s">
        <v>681</v>
      </c>
      <c r="I1408" t="s">
        <v>378</v>
      </c>
      <c r="J1408" t="s">
        <v>669</v>
      </c>
      <c r="K1408">
        <v>1200</v>
      </c>
      <c r="M1408">
        <v>350</v>
      </c>
      <c r="O1408">
        <v>3</v>
      </c>
      <c r="P1408">
        <v>45</v>
      </c>
      <c r="Q1408">
        <f>SUM(Table2[[#This Row],[ BUYER G]:[BUYER S]])</f>
        <v>48</v>
      </c>
      <c r="R1408">
        <v>0.375</v>
      </c>
      <c r="S1408">
        <v>30.107142857142858</v>
      </c>
      <c r="T1408">
        <f>SUM(Table2[[#This Row],[SALE G]:[SALE S]])</f>
        <v>30.482142857142858</v>
      </c>
      <c r="U1408">
        <v>399</v>
      </c>
      <c r="V1408">
        <v>0.6</v>
      </c>
    </row>
    <row r="1409" spans="1:22" x14ac:dyDescent="0.25">
      <c r="A1409">
        <v>1408</v>
      </c>
      <c r="B1409" t="s">
        <v>26</v>
      </c>
      <c r="C1409" t="s">
        <v>680</v>
      </c>
      <c r="D1409" t="s">
        <v>2</v>
      </c>
      <c r="E1409" t="s">
        <v>341</v>
      </c>
      <c r="F1409" s="138">
        <v>44003</v>
      </c>
      <c r="G1409" t="s">
        <v>676</v>
      </c>
      <c r="H1409" t="s">
        <v>681</v>
      </c>
      <c r="I1409" t="s">
        <v>377</v>
      </c>
      <c r="J1409" t="s">
        <v>669</v>
      </c>
      <c r="K1409">
        <v>1200</v>
      </c>
      <c r="M1409">
        <v>300</v>
      </c>
      <c r="O1409">
        <v>16</v>
      </c>
      <c r="P1409">
        <v>52</v>
      </c>
      <c r="Q1409">
        <f>SUM(Table2[[#This Row],[ BUYER G]:[BUYER S]])</f>
        <v>68</v>
      </c>
      <c r="R1409">
        <v>1.875</v>
      </c>
      <c r="S1409">
        <v>36.5</v>
      </c>
      <c r="T1409">
        <f>SUM(Table2[[#This Row],[SALE G]:[SALE S]])</f>
        <v>38.375</v>
      </c>
      <c r="U1409">
        <v>567</v>
      </c>
      <c r="V1409">
        <v>0.6</v>
      </c>
    </row>
    <row r="1410" spans="1:22" x14ac:dyDescent="0.25">
      <c r="A1410">
        <v>1409</v>
      </c>
      <c r="B1410" t="s">
        <v>26</v>
      </c>
      <c r="C1410" t="s">
        <v>680</v>
      </c>
      <c r="D1410" t="s">
        <v>2</v>
      </c>
      <c r="E1410" t="s">
        <v>341</v>
      </c>
      <c r="F1410" s="138">
        <v>44003</v>
      </c>
      <c r="G1410" t="s">
        <v>684</v>
      </c>
      <c r="H1410" t="s">
        <v>681</v>
      </c>
      <c r="I1410" t="s">
        <v>461</v>
      </c>
      <c r="J1410" t="s">
        <v>669</v>
      </c>
      <c r="K1410">
        <v>1200</v>
      </c>
      <c r="M1410">
        <v>192</v>
      </c>
      <c r="O1410">
        <v>25</v>
      </c>
      <c r="P1410">
        <v>42</v>
      </c>
      <c r="Q1410">
        <f>SUM(Table2[[#This Row],[ BUYER G]:[BUYER S]])</f>
        <v>67</v>
      </c>
      <c r="R1410">
        <v>2.875</v>
      </c>
      <c r="S1410">
        <v>28.928571428571427</v>
      </c>
      <c r="T1410">
        <f>SUM(Table2[[#This Row],[SALE G]:[SALE S]])</f>
        <v>31.803571428571427</v>
      </c>
      <c r="U1410">
        <v>285</v>
      </c>
      <c r="V1410">
        <v>0.6</v>
      </c>
    </row>
    <row r="1411" spans="1:22" x14ac:dyDescent="0.25">
      <c r="A1411">
        <v>1410</v>
      </c>
      <c r="B1411" t="s">
        <v>26</v>
      </c>
      <c r="C1411" t="s">
        <v>680</v>
      </c>
      <c r="D1411" t="s">
        <v>2</v>
      </c>
      <c r="E1411" t="s">
        <v>341</v>
      </c>
      <c r="F1411" s="138">
        <v>44003</v>
      </c>
      <c r="G1411" t="s">
        <v>685</v>
      </c>
      <c r="H1411" t="s">
        <v>681</v>
      </c>
      <c r="I1411" t="s">
        <v>258</v>
      </c>
      <c r="J1411" t="s">
        <v>671</v>
      </c>
      <c r="K1411">
        <v>1000</v>
      </c>
      <c r="M1411">
        <v>292</v>
      </c>
      <c r="O1411">
        <v>18</v>
      </c>
      <c r="P1411">
        <v>58</v>
      </c>
      <c r="Q1411">
        <f>SUM(Table2[[#This Row],[ BUYER G]:[BUYER S]])</f>
        <v>76</v>
      </c>
      <c r="R1411">
        <v>0</v>
      </c>
      <c r="S1411">
        <v>28.285714285714285</v>
      </c>
      <c r="T1411">
        <f>SUM(Table2[[#This Row],[SALE G]:[SALE S]])</f>
        <v>28.285714285714285</v>
      </c>
      <c r="U1411">
        <v>300</v>
      </c>
      <c r="V1411">
        <v>0.6</v>
      </c>
    </row>
    <row r="1412" spans="1:22" x14ac:dyDescent="0.25">
      <c r="A1412">
        <v>1411</v>
      </c>
      <c r="B1412" t="s">
        <v>26</v>
      </c>
      <c r="C1412" t="s">
        <v>680</v>
      </c>
      <c r="D1412" t="s">
        <v>2</v>
      </c>
      <c r="E1412" t="s">
        <v>341</v>
      </c>
      <c r="F1412" s="138">
        <v>44003</v>
      </c>
      <c r="G1412" t="s">
        <v>685</v>
      </c>
      <c r="H1412" t="s">
        <v>681</v>
      </c>
      <c r="I1412" t="s">
        <v>261</v>
      </c>
      <c r="J1412" t="s">
        <v>671</v>
      </c>
      <c r="K1412">
        <v>1000</v>
      </c>
      <c r="M1412">
        <v>220</v>
      </c>
      <c r="P1412">
        <v>36</v>
      </c>
      <c r="Q1412">
        <f>SUM(Table2[[#This Row],[ BUYER G]:[BUYER S]])</f>
        <v>36</v>
      </c>
      <c r="R1412">
        <v>0</v>
      </c>
      <c r="S1412">
        <v>26</v>
      </c>
      <c r="T1412">
        <f>SUM(Table2[[#This Row],[SALE G]:[SALE S]])</f>
        <v>26</v>
      </c>
      <c r="U1412">
        <v>335</v>
      </c>
      <c r="V1412">
        <v>0.6</v>
      </c>
    </row>
    <row r="1413" spans="1:22" x14ac:dyDescent="0.25">
      <c r="A1413">
        <v>1412</v>
      </c>
      <c r="B1413" t="s">
        <v>26</v>
      </c>
      <c r="C1413" t="s">
        <v>680</v>
      </c>
      <c r="D1413" t="s">
        <v>2</v>
      </c>
      <c r="E1413" t="s">
        <v>341</v>
      </c>
      <c r="F1413" s="138">
        <v>44003</v>
      </c>
      <c r="G1413" t="s">
        <v>685</v>
      </c>
      <c r="H1413" t="s">
        <v>681</v>
      </c>
      <c r="I1413" t="s">
        <v>264</v>
      </c>
      <c r="J1413" t="s">
        <v>671</v>
      </c>
      <c r="K1413">
        <v>1000</v>
      </c>
      <c r="M1413">
        <v>276</v>
      </c>
      <c r="O1413">
        <v>2</v>
      </c>
      <c r="P1413">
        <v>37</v>
      </c>
      <c r="Q1413">
        <f>SUM(Table2[[#This Row],[ BUYER G]:[BUYER S]])</f>
        <v>39</v>
      </c>
      <c r="R1413">
        <v>0</v>
      </c>
      <c r="S1413">
        <v>26.25</v>
      </c>
      <c r="T1413">
        <f>SUM(Table2[[#This Row],[SALE G]:[SALE S]])</f>
        <v>26.25</v>
      </c>
      <c r="U1413">
        <v>283</v>
      </c>
      <c r="V1413">
        <v>0.6</v>
      </c>
    </row>
    <row r="1414" spans="1:22" x14ac:dyDescent="0.25">
      <c r="A1414">
        <v>1413</v>
      </c>
      <c r="B1414" t="s">
        <v>26</v>
      </c>
      <c r="C1414" t="s">
        <v>680</v>
      </c>
      <c r="D1414" t="s">
        <v>2</v>
      </c>
      <c r="E1414" t="s">
        <v>341</v>
      </c>
      <c r="F1414" s="138">
        <v>44003</v>
      </c>
      <c r="G1414" t="s">
        <v>685</v>
      </c>
      <c r="H1414" t="s">
        <v>681</v>
      </c>
      <c r="I1414" t="s">
        <v>445</v>
      </c>
      <c r="J1414" t="s">
        <v>671</v>
      </c>
      <c r="K1414">
        <v>1000</v>
      </c>
      <c r="M1414">
        <v>272</v>
      </c>
      <c r="O1414">
        <v>5</v>
      </c>
      <c r="P1414">
        <v>50</v>
      </c>
      <c r="Q1414">
        <f>SUM(Table2[[#This Row],[ BUYER G]:[BUYER S]])</f>
        <v>55</v>
      </c>
      <c r="R1414">
        <v>0</v>
      </c>
      <c r="S1414">
        <v>33.857142857142854</v>
      </c>
      <c r="T1414">
        <f>SUM(Table2[[#This Row],[SALE G]:[SALE S]])</f>
        <v>33.857142857142854</v>
      </c>
      <c r="U1414">
        <v>375</v>
      </c>
      <c r="V1414">
        <v>0.6</v>
      </c>
    </row>
    <row r="1415" spans="1:22" x14ac:dyDescent="0.25">
      <c r="A1415">
        <v>1414</v>
      </c>
      <c r="B1415" t="s">
        <v>26</v>
      </c>
      <c r="C1415" t="s">
        <v>680</v>
      </c>
      <c r="D1415" t="s">
        <v>2</v>
      </c>
      <c r="E1415" t="s">
        <v>341</v>
      </c>
      <c r="F1415" s="138">
        <v>44003</v>
      </c>
      <c r="G1415" t="s">
        <v>685</v>
      </c>
      <c r="H1415" t="s">
        <v>681</v>
      </c>
      <c r="I1415" t="s">
        <v>259</v>
      </c>
      <c r="J1415" t="s">
        <v>671</v>
      </c>
      <c r="K1415">
        <v>1000</v>
      </c>
      <c r="M1415">
        <v>194</v>
      </c>
      <c r="O1415">
        <v>4</v>
      </c>
      <c r="P1415">
        <v>39</v>
      </c>
      <c r="Q1415">
        <f>SUM(Table2[[#This Row],[ BUYER G]:[BUYER S]])</f>
        <v>43</v>
      </c>
      <c r="R1415">
        <v>1</v>
      </c>
      <c r="S1415">
        <v>29.035714285714285</v>
      </c>
      <c r="T1415">
        <f>SUM(Table2[[#This Row],[SALE G]:[SALE S]])</f>
        <v>30.035714285714285</v>
      </c>
      <c r="U1415">
        <v>280</v>
      </c>
      <c r="V1415">
        <v>0.6</v>
      </c>
    </row>
    <row r="1416" spans="1:22" x14ac:dyDescent="0.25">
      <c r="A1416">
        <v>1415</v>
      </c>
      <c r="B1416" t="s">
        <v>26</v>
      </c>
      <c r="C1416" t="s">
        <v>680</v>
      </c>
      <c r="D1416" t="s">
        <v>2</v>
      </c>
      <c r="E1416" t="s">
        <v>341</v>
      </c>
      <c r="F1416" s="138">
        <v>44003</v>
      </c>
      <c r="G1416" t="s">
        <v>685</v>
      </c>
      <c r="H1416" t="s">
        <v>681</v>
      </c>
      <c r="I1416" t="s">
        <v>260</v>
      </c>
      <c r="J1416" t="s">
        <v>671</v>
      </c>
      <c r="K1416">
        <v>1000</v>
      </c>
      <c r="M1416">
        <v>221</v>
      </c>
      <c r="O1416">
        <v>4</v>
      </c>
      <c r="P1416">
        <v>40</v>
      </c>
      <c r="Q1416">
        <f>SUM(Table2[[#This Row],[ BUYER G]:[BUYER S]])</f>
        <v>44</v>
      </c>
      <c r="R1416">
        <v>0.5</v>
      </c>
      <c r="S1416">
        <v>35.75</v>
      </c>
      <c r="T1416">
        <f>SUM(Table2[[#This Row],[SALE G]:[SALE S]])</f>
        <v>36.25</v>
      </c>
      <c r="U1416">
        <v>288</v>
      </c>
      <c r="V1416">
        <v>0.6</v>
      </c>
    </row>
    <row r="1417" spans="1:22" x14ac:dyDescent="0.25">
      <c r="A1417">
        <v>1416</v>
      </c>
      <c r="B1417" t="s">
        <v>26</v>
      </c>
      <c r="C1417" t="s">
        <v>680</v>
      </c>
      <c r="D1417" t="s">
        <v>2</v>
      </c>
      <c r="E1417" t="s">
        <v>341</v>
      </c>
      <c r="F1417" s="138">
        <v>44003</v>
      </c>
      <c r="G1417" t="s">
        <v>685</v>
      </c>
      <c r="H1417" t="s">
        <v>681</v>
      </c>
      <c r="I1417" t="s">
        <v>446</v>
      </c>
      <c r="J1417" t="s">
        <v>671</v>
      </c>
      <c r="K1417">
        <v>1000</v>
      </c>
      <c r="M1417">
        <v>282</v>
      </c>
      <c r="O1417">
        <v>1</v>
      </c>
      <c r="P1417">
        <v>30</v>
      </c>
      <c r="Q1417">
        <f>SUM(Table2[[#This Row],[ BUYER G]:[BUYER S]])</f>
        <v>31</v>
      </c>
      <c r="R1417">
        <v>0</v>
      </c>
      <c r="S1417">
        <v>23.357142857142858</v>
      </c>
      <c r="T1417">
        <f>SUM(Table2[[#This Row],[SALE G]:[SALE S]])</f>
        <v>23.357142857142858</v>
      </c>
      <c r="U1417">
        <v>226</v>
      </c>
      <c r="V1417">
        <v>0.6</v>
      </c>
    </row>
    <row r="1418" spans="1:22" x14ac:dyDescent="0.25">
      <c r="A1418">
        <v>1417</v>
      </c>
      <c r="B1418" t="s">
        <v>26</v>
      </c>
      <c r="C1418" t="s">
        <v>680</v>
      </c>
      <c r="D1418" t="s">
        <v>2</v>
      </c>
      <c r="E1418" t="s">
        <v>341</v>
      </c>
      <c r="F1418" s="138">
        <v>44003</v>
      </c>
      <c r="G1418" t="s">
        <v>685</v>
      </c>
      <c r="H1418" t="s">
        <v>681</v>
      </c>
      <c r="I1418" t="s">
        <v>413</v>
      </c>
      <c r="J1418" t="s">
        <v>671</v>
      </c>
      <c r="K1418">
        <v>1000</v>
      </c>
      <c r="M1418">
        <v>336</v>
      </c>
      <c r="P1418">
        <v>71</v>
      </c>
      <c r="Q1418">
        <f>SUM(Table2[[#This Row],[ BUYER G]:[BUYER S]])</f>
        <v>71</v>
      </c>
      <c r="R1418">
        <v>0</v>
      </c>
      <c r="S1418">
        <v>55.071428571428569</v>
      </c>
      <c r="T1418">
        <f>SUM(Table2[[#This Row],[SALE G]:[SALE S]])</f>
        <v>55.071428571428569</v>
      </c>
      <c r="U1418">
        <v>361</v>
      </c>
      <c r="V1418">
        <v>0.65</v>
      </c>
    </row>
    <row r="1419" spans="1:22" x14ac:dyDescent="0.25">
      <c r="A1419">
        <v>1418</v>
      </c>
      <c r="B1419" t="s">
        <v>26</v>
      </c>
      <c r="C1419" t="s">
        <v>680</v>
      </c>
      <c r="D1419" t="s">
        <v>2</v>
      </c>
      <c r="E1419" t="s">
        <v>341</v>
      </c>
      <c r="F1419" s="138">
        <v>44003</v>
      </c>
      <c r="G1419" t="s">
        <v>685</v>
      </c>
      <c r="H1419" t="s">
        <v>681</v>
      </c>
      <c r="I1419" t="s">
        <v>404</v>
      </c>
      <c r="J1419" t="s">
        <v>671</v>
      </c>
      <c r="K1419">
        <v>1000</v>
      </c>
      <c r="M1419">
        <v>367</v>
      </c>
      <c r="O1419">
        <v>3</v>
      </c>
      <c r="P1419">
        <v>68</v>
      </c>
      <c r="Q1419">
        <f>SUM(Table2[[#This Row],[ BUYER G]:[BUYER S]])</f>
        <v>71</v>
      </c>
      <c r="R1419">
        <v>1.125</v>
      </c>
      <c r="S1419">
        <v>51.5</v>
      </c>
      <c r="T1419">
        <f>SUM(Table2[[#This Row],[SALE G]:[SALE S]])</f>
        <v>52.625</v>
      </c>
      <c r="U1419">
        <v>378</v>
      </c>
      <c r="V1419">
        <v>0.65</v>
      </c>
    </row>
    <row r="1420" spans="1:22" x14ac:dyDescent="0.25">
      <c r="A1420">
        <v>1419</v>
      </c>
      <c r="B1420" t="s">
        <v>26</v>
      </c>
      <c r="C1420" t="s">
        <v>680</v>
      </c>
      <c r="D1420" t="s">
        <v>2</v>
      </c>
      <c r="E1420" t="s">
        <v>341</v>
      </c>
      <c r="F1420" s="138">
        <v>44003</v>
      </c>
      <c r="G1420" t="s">
        <v>685</v>
      </c>
      <c r="H1420" t="s">
        <v>681</v>
      </c>
      <c r="I1420" t="s">
        <v>252</v>
      </c>
      <c r="J1420" t="s">
        <v>671</v>
      </c>
      <c r="K1420">
        <v>1000</v>
      </c>
      <c r="M1420">
        <v>340</v>
      </c>
      <c r="O1420">
        <v>5</v>
      </c>
      <c r="P1420">
        <v>63</v>
      </c>
      <c r="Q1420">
        <f>SUM(Table2[[#This Row],[ BUYER G]:[BUYER S]])</f>
        <v>68</v>
      </c>
      <c r="R1420">
        <v>0</v>
      </c>
      <c r="S1420">
        <v>65.428571428571431</v>
      </c>
      <c r="T1420">
        <f>SUM(Table2[[#This Row],[SALE G]:[SALE S]])</f>
        <v>65.428571428571431</v>
      </c>
      <c r="U1420">
        <v>523</v>
      </c>
      <c r="V1420">
        <v>0.65</v>
      </c>
    </row>
    <row r="1421" spans="1:22" x14ac:dyDescent="0.25">
      <c r="A1421">
        <v>1420</v>
      </c>
      <c r="B1421" t="s">
        <v>26</v>
      </c>
      <c r="C1421" t="s">
        <v>680</v>
      </c>
      <c r="D1421" t="s">
        <v>2</v>
      </c>
      <c r="E1421" t="s">
        <v>341</v>
      </c>
      <c r="F1421" s="138">
        <v>44003</v>
      </c>
      <c r="G1421" t="s">
        <v>685</v>
      </c>
      <c r="H1421" t="s">
        <v>681</v>
      </c>
      <c r="I1421" t="s">
        <v>251</v>
      </c>
      <c r="J1421" t="s">
        <v>671</v>
      </c>
      <c r="K1421">
        <v>1000</v>
      </c>
      <c r="M1421">
        <v>704</v>
      </c>
      <c r="O1421">
        <v>13</v>
      </c>
      <c r="P1421">
        <v>123</v>
      </c>
      <c r="Q1421">
        <f>SUM(Table2[[#This Row],[ BUYER G]:[BUYER S]])</f>
        <v>136</v>
      </c>
      <c r="R1421">
        <v>0</v>
      </c>
      <c r="S1421">
        <v>90.857142857142861</v>
      </c>
      <c r="T1421">
        <f>SUM(Table2[[#This Row],[SALE G]:[SALE S]])</f>
        <v>90.857142857142861</v>
      </c>
      <c r="U1421">
        <v>787</v>
      </c>
      <c r="V1421">
        <v>0.7</v>
      </c>
    </row>
    <row r="1422" spans="1:22" x14ac:dyDescent="0.25">
      <c r="A1422">
        <v>1421</v>
      </c>
      <c r="B1422" t="s">
        <v>26</v>
      </c>
      <c r="C1422" t="s">
        <v>680</v>
      </c>
      <c r="D1422" t="s">
        <v>2</v>
      </c>
      <c r="E1422" t="s">
        <v>341</v>
      </c>
      <c r="F1422" s="138">
        <v>44003</v>
      </c>
      <c r="G1422" t="s">
        <v>685</v>
      </c>
      <c r="H1422" t="s">
        <v>681</v>
      </c>
      <c r="I1422" t="s">
        <v>417</v>
      </c>
      <c r="J1422" t="s">
        <v>671</v>
      </c>
      <c r="K1422">
        <v>1000</v>
      </c>
      <c r="M1422">
        <v>670</v>
      </c>
      <c r="O1422">
        <v>54</v>
      </c>
      <c r="P1422">
        <v>142</v>
      </c>
      <c r="Q1422">
        <f>SUM(Table2[[#This Row],[ BUYER G]:[BUYER S]])</f>
        <v>196</v>
      </c>
      <c r="R1422">
        <v>19.75</v>
      </c>
      <c r="S1422">
        <v>154.71428571428572</v>
      </c>
      <c r="T1422">
        <f>SUM(Table2[[#This Row],[SALE G]:[SALE S]])</f>
        <v>174.46428571428572</v>
      </c>
      <c r="U1422">
        <v>680</v>
      </c>
      <c r="V1422">
        <v>0.7</v>
      </c>
    </row>
    <row r="1423" spans="1:22" x14ac:dyDescent="0.25">
      <c r="A1423">
        <v>1422</v>
      </c>
      <c r="B1423" t="s">
        <v>26</v>
      </c>
      <c r="C1423" t="s">
        <v>680</v>
      </c>
      <c r="D1423" t="s">
        <v>2</v>
      </c>
      <c r="E1423" t="s">
        <v>341</v>
      </c>
      <c r="F1423" s="138">
        <v>44003</v>
      </c>
      <c r="G1423" t="s">
        <v>685</v>
      </c>
      <c r="H1423" t="s">
        <v>681</v>
      </c>
      <c r="I1423" t="s">
        <v>254</v>
      </c>
      <c r="J1423" t="s">
        <v>671</v>
      </c>
      <c r="K1423">
        <v>1000</v>
      </c>
      <c r="M1423">
        <v>320</v>
      </c>
      <c r="O1423">
        <v>6</v>
      </c>
      <c r="P1423">
        <v>77</v>
      </c>
      <c r="Q1423">
        <f>SUM(Table2[[#This Row],[ BUYER G]:[BUYER S]])</f>
        <v>83</v>
      </c>
      <c r="R1423">
        <v>0</v>
      </c>
      <c r="S1423">
        <v>54.142857142857146</v>
      </c>
      <c r="T1423">
        <f>SUM(Table2[[#This Row],[SALE G]:[SALE S]])</f>
        <v>54.142857142857146</v>
      </c>
      <c r="U1423">
        <v>405</v>
      </c>
      <c r="V1423">
        <v>0.6</v>
      </c>
    </row>
    <row r="1424" spans="1:22" x14ac:dyDescent="0.25">
      <c r="A1424">
        <v>1423</v>
      </c>
      <c r="B1424" t="s">
        <v>26</v>
      </c>
      <c r="C1424" t="s">
        <v>680</v>
      </c>
      <c r="D1424" t="s">
        <v>2</v>
      </c>
      <c r="E1424" t="s">
        <v>341</v>
      </c>
      <c r="F1424" s="138">
        <v>44003</v>
      </c>
      <c r="G1424" t="s">
        <v>685</v>
      </c>
      <c r="H1424" t="s">
        <v>681</v>
      </c>
      <c r="I1424" t="s">
        <v>255</v>
      </c>
      <c r="J1424" t="s">
        <v>671</v>
      </c>
      <c r="K1424">
        <v>1000</v>
      </c>
      <c r="M1424">
        <v>242</v>
      </c>
      <c r="P1424">
        <v>54</v>
      </c>
      <c r="Q1424">
        <f>SUM(Table2[[#This Row],[ BUYER G]:[BUYER S]])</f>
        <v>54</v>
      </c>
      <c r="R1424">
        <v>0</v>
      </c>
      <c r="S1424">
        <v>37.071428571428569</v>
      </c>
      <c r="T1424">
        <f>SUM(Table2[[#This Row],[SALE G]:[SALE S]])</f>
        <v>37.071428571428569</v>
      </c>
      <c r="U1424">
        <v>253</v>
      </c>
      <c r="V1424">
        <v>0.6</v>
      </c>
    </row>
    <row r="1425" spans="1:22" x14ac:dyDescent="0.25">
      <c r="A1425">
        <v>1424</v>
      </c>
      <c r="B1425" t="s">
        <v>26</v>
      </c>
      <c r="C1425" t="s">
        <v>680</v>
      </c>
      <c r="D1425" t="s">
        <v>2</v>
      </c>
      <c r="E1425" t="s">
        <v>341</v>
      </c>
      <c r="F1425" s="138">
        <v>44003</v>
      </c>
      <c r="G1425" t="s">
        <v>685</v>
      </c>
      <c r="H1425" t="s">
        <v>681</v>
      </c>
      <c r="I1425" t="s">
        <v>420</v>
      </c>
      <c r="J1425" t="s">
        <v>671</v>
      </c>
      <c r="K1425">
        <v>1000</v>
      </c>
      <c r="M1425">
        <v>144</v>
      </c>
      <c r="O1425">
        <v>5</v>
      </c>
      <c r="P1425">
        <v>37</v>
      </c>
      <c r="Q1425">
        <f>SUM(Table2[[#This Row],[ BUYER G]:[BUYER S]])</f>
        <v>42</v>
      </c>
      <c r="R1425">
        <v>0.375</v>
      </c>
      <c r="S1425">
        <v>31.5</v>
      </c>
      <c r="T1425">
        <f>SUM(Table2[[#This Row],[SALE G]:[SALE S]])</f>
        <v>31.875</v>
      </c>
      <c r="U1425">
        <v>204</v>
      </c>
      <c r="V1425">
        <v>0.6</v>
      </c>
    </row>
    <row r="1426" spans="1:22" x14ac:dyDescent="0.25">
      <c r="A1426">
        <v>1425</v>
      </c>
      <c r="B1426" t="s">
        <v>26</v>
      </c>
      <c r="C1426" t="s">
        <v>680</v>
      </c>
      <c r="D1426" t="s">
        <v>2</v>
      </c>
      <c r="E1426" t="s">
        <v>341</v>
      </c>
      <c r="F1426" s="138">
        <v>44003</v>
      </c>
      <c r="G1426" t="s">
        <v>685</v>
      </c>
      <c r="H1426" t="s">
        <v>681</v>
      </c>
      <c r="I1426" t="s">
        <v>248</v>
      </c>
      <c r="J1426" t="s">
        <v>671</v>
      </c>
      <c r="K1426">
        <v>1000</v>
      </c>
      <c r="M1426">
        <v>160</v>
      </c>
      <c r="O1426">
        <v>6</v>
      </c>
      <c r="P1426">
        <v>56</v>
      </c>
      <c r="Q1426">
        <f>SUM(Table2[[#This Row],[ BUYER G]:[BUYER S]])</f>
        <v>62</v>
      </c>
      <c r="R1426">
        <v>1.5</v>
      </c>
      <c r="S1426">
        <v>52.785714285714285</v>
      </c>
      <c r="T1426">
        <f>SUM(Table2[[#This Row],[SALE G]:[SALE S]])</f>
        <v>54.285714285714285</v>
      </c>
      <c r="U1426">
        <v>205</v>
      </c>
      <c r="V1426">
        <v>0.6</v>
      </c>
    </row>
    <row r="1427" spans="1:22" x14ac:dyDescent="0.25">
      <c r="A1427">
        <v>1426</v>
      </c>
      <c r="B1427" t="s">
        <v>26</v>
      </c>
      <c r="C1427" t="s">
        <v>680</v>
      </c>
      <c r="D1427" t="s">
        <v>2</v>
      </c>
      <c r="E1427" t="s">
        <v>341</v>
      </c>
      <c r="F1427" s="138">
        <v>44003</v>
      </c>
      <c r="G1427" t="s">
        <v>685</v>
      </c>
      <c r="H1427" t="s">
        <v>681</v>
      </c>
      <c r="I1427" t="s">
        <v>448</v>
      </c>
      <c r="J1427" t="s">
        <v>671</v>
      </c>
      <c r="K1427">
        <v>1000</v>
      </c>
      <c r="M1427">
        <v>320</v>
      </c>
      <c r="O1427">
        <v>6</v>
      </c>
      <c r="P1427">
        <v>44</v>
      </c>
      <c r="Q1427">
        <f>SUM(Table2[[#This Row],[ BUYER G]:[BUYER S]])</f>
        <v>50</v>
      </c>
      <c r="R1427">
        <v>1</v>
      </c>
      <c r="S1427">
        <v>44.25</v>
      </c>
      <c r="T1427">
        <f>SUM(Table2[[#This Row],[SALE G]:[SALE S]])</f>
        <v>45.25</v>
      </c>
      <c r="U1427">
        <v>306</v>
      </c>
      <c r="V1427">
        <v>0.6</v>
      </c>
    </row>
    <row r="1428" spans="1:22" x14ac:dyDescent="0.25">
      <c r="A1428">
        <v>1427</v>
      </c>
      <c r="B1428" t="s">
        <v>26</v>
      </c>
      <c r="C1428" t="s">
        <v>680</v>
      </c>
      <c r="D1428" t="s">
        <v>2</v>
      </c>
      <c r="E1428" t="s">
        <v>341</v>
      </c>
      <c r="F1428" s="138">
        <v>44003</v>
      </c>
      <c r="G1428" t="s">
        <v>685</v>
      </c>
      <c r="H1428" t="s">
        <v>681</v>
      </c>
      <c r="I1428" t="s">
        <v>406</v>
      </c>
      <c r="J1428" t="s">
        <v>671</v>
      </c>
      <c r="K1428">
        <v>1000</v>
      </c>
      <c r="M1428">
        <v>420</v>
      </c>
      <c r="O1428">
        <v>26</v>
      </c>
      <c r="P1428">
        <v>45</v>
      </c>
      <c r="Q1428">
        <f>SUM(Table2[[#This Row],[ BUYER G]:[BUYER S]])</f>
        <v>71</v>
      </c>
      <c r="R1428">
        <v>0</v>
      </c>
      <c r="S1428">
        <v>29.428571428571427</v>
      </c>
      <c r="T1428">
        <f>SUM(Table2[[#This Row],[SALE G]:[SALE S]])</f>
        <v>29.428571428571427</v>
      </c>
      <c r="U1428">
        <v>407</v>
      </c>
      <c r="V1428">
        <v>0.6</v>
      </c>
    </row>
    <row r="1429" spans="1:22" x14ac:dyDescent="0.25">
      <c r="A1429">
        <v>1428</v>
      </c>
      <c r="B1429" t="s">
        <v>26</v>
      </c>
      <c r="C1429" t="s">
        <v>680</v>
      </c>
      <c r="D1429" t="s">
        <v>2</v>
      </c>
      <c r="E1429" t="s">
        <v>341</v>
      </c>
      <c r="F1429" s="138">
        <v>44003</v>
      </c>
      <c r="G1429" t="s">
        <v>685</v>
      </c>
      <c r="H1429" t="s">
        <v>681</v>
      </c>
      <c r="I1429" t="s">
        <v>422</v>
      </c>
      <c r="J1429" t="s">
        <v>671</v>
      </c>
      <c r="K1429">
        <v>1000</v>
      </c>
      <c r="M1429">
        <v>176</v>
      </c>
      <c r="O1429">
        <v>7</v>
      </c>
      <c r="P1429">
        <v>28</v>
      </c>
      <c r="Q1429">
        <f>SUM(Table2[[#This Row],[ BUYER G]:[BUYER S]])</f>
        <v>35</v>
      </c>
      <c r="R1429">
        <v>2.125</v>
      </c>
      <c r="S1429">
        <v>19.214285714285715</v>
      </c>
      <c r="T1429">
        <f>SUM(Table2[[#This Row],[SALE G]:[SALE S]])</f>
        <v>21.339285714285715</v>
      </c>
      <c r="U1429">
        <v>208</v>
      </c>
      <c r="V1429">
        <v>0.6</v>
      </c>
    </row>
    <row r="1430" spans="1:22" x14ac:dyDescent="0.25">
      <c r="A1430">
        <v>1429</v>
      </c>
      <c r="B1430" t="s">
        <v>26</v>
      </c>
      <c r="C1430" t="s">
        <v>680</v>
      </c>
      <c r="D1430" t="s">
        <v>2</v>
      </c>
      <c r="E1430" t="s">
        <v>341</v>
      </c>
      <c r="F1430" s="138">
        <v>44003</v>
      </c>
      <c r="G1430" t="s">
        <v>685</v>
      </c>
      <c r="H1430" t="s">
        <v>681</v>
      </c>
      <c r="I1430" t="s">
        <v>424</v>
      </c>
      <c r="J1430" t="s">
        <v>671</v>
      </c>
      <c r="K1430">
        <v>1000</v>
      </c>
      <c r="M1430">
        <v>176</v>
      </c>
      <c r="O1430">
        <v>2</v>
      </c>
      <c r="P1430">
        <v>21</v>
      </c>
      <c r="Q1430">
        <f>SUM(Table2[[#This Row],[ BUYER G]:[BUYER S]])</f>
        <v>23</v>
      </c>
      <c r="R1430">
        <v>0</v>
      </c>
      <c r="S1430">
        <v>18.964285714285715</v>
      </c>
      <c r="T1430">
        <f>SUM(Table2[[#This Row],[SALE G]:[SALE S]])</f>
        <v>18.964285714285715</v>
      </c>
      <c r="U1430">
        <v>209</v>
      </c>
      <c r="V1430">
        <v>0.6</v>
      </c>
    </row>
    <row r="1431" spans="1:22" x14ac:dyDescent="0.25">
      <c r="A1431">
        <v>1430</v>
      </c>
      <c r="B1431" t="s">
        <v>26</v>
      </c>
      <c r="C1431" t="s">
        <v>680</v>
      </c>
      <c r="D1431" t="s">
        <v>2</v>
      </c>
      <c r="E1431" t="s">
        <v>341</v>
      </c>
      <c r="F1431" s="138">
        <v>44003</v>
      </c>
      <c r="G1431" t="s">
        <v>685</v>
      </c>
      <c r="H1431" t="s">
        <v>681</v>
      </c>
      <c r="I1431" t="s">
        <v>410</v>
      </c>
      <c r="J1431" t="s">
        <v>671</v>
      </c>
      <c r="K1431">
        <v>1000</v>
      </c>
      <c r="M1431">
        <v>192</v>
      </c>
      <c r="O1431">
        <v>3</v>
      </c>
      <c r="P1431">
        <v>57</v>
      </c>
      <c r="Q1431">
        <f>SUM(Table2[[#This Row],[ BUYER G]:[BUYER S]])</f>
        <v>60</v>
      </c>
      <c r="R1431">
        <v>0</v>
      </c>
      <c r="S1431">
        <v>62.714285714285715</v>
      </c>
      <c r="T1431">
        <f>SUM(Table2[[#This Row],[SALE G]:[SALE S]])</f>
        <v>62.714285714285715</v>
      </c>
      <c r="U1431">
        <v>210</v>
      </c>
      <c r="V1431">
        <v>0.6</v>
      </c>
    </row>
    <row r="1432" spans="1:22" x14ac:dyDescent="0.25">
      <c r="A1432">
        <v>1431</v>
      </c>
      <c r="B1432" t="s">
        <v>26</v>
      </c>
      <c r="C1432" t="s">
        <v>680</v>
      </c>
      <c r="D1432" t="s">
        <v>2</v>
      </c>
      <c r="E1432" t="s">
        <v>341</v>
      </c>
      <c r="F1432" s="138">
        <v>44003</v>
      </c>
      <c r="G1432" t="s">
        <v>685</v>
      </c>
      <c r="H1432" t="s">
        <v>681</v>
      </c>
      <c r="I1432" t="s">
        <v>421</v>
      </c>
      <c r="J1432" t="s">
        <v>671</v>
      </c>
      <c r="K1432">
        <v>1000</v>
      </c>
      <c r="M1432">
        <v>192</v>
      </c>
      <c r="P1432">
        <v>47</v>
      </c>
      <c r="Q1432">
        <f>SUM(Table2[[#This Row],[ BUYER G]:[BUYER S]])</f>
        <v>47</v>
      </c>
      <c r="R1432">
        <v>0</v>
      </c>
      <c r="S1432">
        <v>27.035714285714285</v>
      </c>
      <c r="T1432">
        <f>SUM(Table2[[#This Row],[SALE G]:[SALE S]])</f>
        <v>27.035714285714285</v>
      </c>
      <c r="U1432">
        <v>211</v>
      </c>
      <c r="V1432">
        <v>0.6</v>
      </c>
    </row>
    <row r="1433" spans="1:22" x14ac:dyDescent="0.25">
      <c r="A1433">
        <v>1432</v>
      </c>
      <c r="B1433" t="s">
        <v>26</v>
      </c>
      <c r="C1433" t="s">
        <v>680</v>
      </c>
      <c r="D1433" t="s">
        <v>2</v>
      </c>
      <c r="E1433" t="s">
        <v>341</v>
      </c>
      <c r="F1433" s="138">
        <v>44003</v>
      </c>
      <c r="G1433" t="s">
        <v>685</v>
      </c>
      <c r="H1433" t="s">
        <v>681</v>
      </c>
      <c r="I1433" t="s">
        <v>426</v>
      </c>
      <c r="J1433" t="s">
        <v>671</v>
      </c>
      <c r="K1433">
        <v>1000</v>
      </c>
      <c r="M1433">
        <v>192</v>
      </c>
      <c r="O1433">
        <v>1</v>
      </c>
      <c r="P1433">
        <v>42</v>
      </c>
      <c r="Q1433">
        <f>SUM(Table2[[#This Row],[ BUYER G]:[BUYER S]])</f>
        <v>43</v>
      </c>
      <c r="R1433">
        <v>0</v>
      </c>
      <c r="S1433">
        <v>38.714285714285715</v>
      </c>
      <c r="T1433">
        <f>SUM(Table2[[#This Row],[SALE G]:[SALE S]])</f>
        <v>38.714285714285715</v>
      </c>
      <c r="U1433">
        <v>212</v>
      </c>
      <c r="V1433">
        <v>0.6</v>
      </c>
    </row>
    <row r="1434" spans="1:22" x14ac:dyDescent="0.25">
      <c r="A1434">
        <v>1433</v>
      </c>
      <c r="B1434" t="s">
        <v>26</v>
      </c>
      <c r="C1434" t="s">
        <v>680</v>
      </c>
      <c r="D1434" t="s">
        <v>2</v>
      </c>
      <c r="E1434" t="s">
        <v>341</v>
      </c>
      <c r="F1434" s="138">
        <v>44003</v>
      </c>
      <c r="G1434" t="s">
        <v>685</v>
      </c>
      <c r="H1434" t="s">
        <v>681</v>
      </c>
      <c r="I1434" t="s">
        <v>447</v>
      </c>
      <c r="J1434" t="s">
        <v>671</v>
      </c>
      <c r="K1434">
        <v>1000</v>
      </c>
      <c r="M1434">
        <v>160</v>
      </c>
      <c r="O1434">
        <v>9</v>
      </c>
      <c r="P1434">
        <v>38</v>
      </c>
      <c r="Q1434">
        <f>SUM(Table2[[#This Row],[ BUYER G]:[BUYER S]])</f>
        <v>47</v>
      </c>
      <c r="R1434">
        <v>2.75</v>
      </c>
      <c r="S1434">
        <v>29.785714285714285</v>
      </c>
      <c r="T1434">
        <f>SUM(Table2[[#This Row],[SALE G]:[SALE S]])</f>
        <v>32.535714285714285</v>
      </c>
      <c r="U1434">
        <v>213</v>
      </c>
      <c r="V1434">
        <v>0.6</v>
      </c>
    </row>
    <row r="1435" spans="1:22" x14ac:dyDescent="0.25">
      <c r="A1435">
        <v>1434</v>
      </c>
      <c r="B1435" t="s">
        <v>26</v>
      </c>
      <c r="C1435" t="s">
        <v>680</v>
      </c>
      <c r="D1435" t="s">
        <v>2</v>
      </c>
      <c r="E1435" t="s">
        <v>341</v>
      </c>
      <c r="F1435" s="138">
        <v>44003</v>
      </c>
      <c r="G1435" t="s">
        <v>685</v>
      </c>
      <c r="H1435" t="s">
        <v>681</v>
      </c>
      <c r="I1435" t="s">
        <v>449</v>
      </c>
      <c r="J1435" t="s">
        <v>671</v>
      </c>
      <c r="K1435">
        <v>1000</v>
      </c>
      <c r="M1435">
        <v>128</v>
      </c>
      <c r="O1435">
        <v>4</v>
      </c>
      <c r="P1435">
        <v>44</v>
      </c>
      <c r="Q1435">
        <f>SUM(Table2[[#This Row],[ BUYER G]:[BUYER S]])</f>
        <v>48</v>
      </c>
      <c r="R1435">
        <v>0.375</v>
      </c>
      <c r="S1435">
        <v>36.428571428571431</v>
      </c>
      <c r="T1435">
        <f>SUM(Table2[[#This Row],[SALE G]:[SALE S]])</f>
        <v>36.803571428571431</v>
      </c>
      <c r="U1435">
        <v>214</v>
      </c>
      <c r="V1435">
        <v>0.6</v>
      </c>
    </row>
    <row r="1436" spans="1:22" x14ac:dyDescent="0.25">
      <c r="A1436">
        <v>1435</v>
      </c>
      <c r="B1436" t="s">
        <v>26</v>
      </c>
      <c r="C1436" t="s">
        <v>680</v>
      </c>
      <c r="D1436" t="s">
        <v>2</v>
      </c>
      <c r="E1436" t="s">
        <v>341</v>
      </c>
      <c r="F1436" s="138">
        <v>44003</v>
      </c>
      <c r="G1436" t="s">
        <v>685</v>
      </c>
      <c r="H1436" t="s">
        <v>681</v>
      </c>
      <c r="I1436" t="s">
        <v>427</v>
      </c>
      <c r="J1436" t="s">
        <v>671</v>
      </c>
      <c r="K1436">
        <v>1000</v>
      </c>
      <c r="M1436">
        <v>260</v>
      </c>
      <c r="O1436">
        <v>8</v>
      </c>
      <c r="P1436">
        <v>45</v>
      </c>
      <c r="Q1436">
        <f>SUM(Table2[[#This Row],[ BUYER G]:[BUYER S]])</f>
        <v>53</v>
      </c>
      <c r="R1436">
        <v>3.25</v>
      </c>
      <c r="S1436">
        <v>41.071428571428569</v>
      </c>
      <c r="T1436">
        <f>SUM(Table2[[#This Row],[SALE G]:[SALE S]])</f>
        <v>44.321428571428569</v>
      </c>
      <c r="U1436">
        <v>215</v>
      </c>
      <c r="V1436">
        <v>0.6</v>
      </c>
    </row>
    <row r="1437" spans="1:22" x14ac:dyDescent="0.25">
      <c r="A1437">
        <v>1436</v>
      </c>
      <c r="B1437" t="s">
        <v>26</v>
      </c>
      <c r="C1437" t="s">
        <v>680</v>
      </c>
      <c r="D1437" t="s">
        <v>2</v>
      </c>
      <c r="E1437" t="s">
        <v>341</v>
      </c>
      <c r="F1437" s="138">
        <v>44003</v>
      </c>
      <c r="G1437" t="s">
        <v>710</v>
      </c>
      <c r="H1437" t="s">
        <v>681</v>
      </c>
      <c r="I1437" t="s">
        <v>543</v>
      </c>
      <c r="J1437" t="s">
        <v>711</v>
      </c>
      <c r="K1437">
        <v>150</v>
      </c>
      <c r="M1437">
        <v>176</v>
      </c>
      <c r="P1437">
        <v>11</v>
      </c>
      <c r="Q1437">
        <f>SUM(Table2[[#This Row],[ BUYER G]:[BUYER S]])</f>
        <v>11</v>
      </c>
      <c r="R1437">
        <v>0</v>
      </c>
      <c r="S1437">
        <v>10.214285714285715</v>
      </c>
      <c r="T1437">
        <f>SUM(Table2[[#This Row],[SALE G]:[SALE S]])</f>
        <v>10.214285714285715</v>
      </c>
      <c r="U1437">
        <v>216</v>
      </c>
      <c r="V1437">
        <v>0.5</v>
      </c>
    </row>
    <row r="1438" spans="1:22" x14ac:dyDescent="0.25">
      <c r="A1438">
        <v>1437</v>
      </c>
      <c r="B1438" t="s">
        <v>26</v>
      </c>
      <c r="C1438" t="s">
        <v>680</v>
      </c>
      <c r="D1438" t="s">
        <v>2</v>
      </c>
      <c r="E1438" t="s">
        <v>341</v>
      </c>
      <c r="F1438" s="138">
        <v>44003</v>
      </c>
      <c r="G1438" t="s">
        <v>710</v>
      </c>
      <c r="H1438" t="s">
        <v>681</v>
      </c>
      <c r="I1438" t="s">
        <v>538</v>
      </c>
      <c r="J1438" t="s">
        <v>711</v>
      </c>
      <c r="K1438">
        <v>150</v>
      </c>
      <c r="M1438">
        <v>144</v>
      </c>
      <c r="P1438">
        <v>17</v>
      </c>
      <c r="Q1438">
        <f>SUM(Table2[[#This Row],[ BUYER G]:[BUYER S]])</f>
        <v>17</v>
      </c>
      <c r="R1438">
        <v>0</v>
      </c>
      <c r="S1438">
        <v>10.285714285714286</v>
      </c>
      <c r="T1438">
        <f>SUM(Table2[[#This Row],[SALE G]:[SALE S]])</f>
        <v>10.285714285714286</v>
      </c>
      <c r="U1438">
        <v>217</v>
      </c>
      <c r="V1438">
        <v>0.5</v>
      </c>
    </row>
    <row r="1439" spans="1:22" x14ac:dyDescent="0.25">
      <c r="A1439">
        <v>1438</v>
      </c>
      <c r="B1439" t="s">
        <v>26</v>
      </c>
      <c r="C1439" t="s">
        <v>680</v>
      </c>
      <c r="D1439" t="s">
        <v>2</v>
      </c>
      <c r="E1439" t="s">
        <v>341</v>
      </c>
      <c r="F1439" s="138">
        <v>44003</v>
      </c>
      <c r="G1439" t="s">
        <v>710</v>
      </c>
      <c r="H1439" t="s">
        <v>681</v>
      </c>
      <c r="I1439" t="s">
        <v>542</v>
      </c>
      <c r="J1439" t="s">
        <v>711</v>
      </c>
      <c r="K1439">
        <v>150</v>
      </c>
      <c r="M1439">
        <v>160</v>
      </c>
      <c r="O1439">
        <v>23</v>
      </c>
      <c r="P1439">
        <v>34</v>
      </c>
      <c r="Q1439">
        <f>SUM(Table2[[#This Row],[ BUYER G]:[BUYER S]])</f>
        <v>57</v>
      </c>
      <c r="R1439">
        <v>1.125</v>
      </c>
      <c r="S1439">
        <v>20.571428571428573</v>
      </c>
      <c r="T1439">
        <f>SUM(Table2[[#This Row],[SALE G]:[SALE S]])</f>
        <v>21.696428571428573</v>
      </c>
      <c r="U1439">
        <v>218</v>
      </c>
      <c r="V1439">
        <v>0.5</v>
      </c>
    </row>
    <row r="1440" spans="1:22" x14ac:dyDescent="0.25">
      <c r="A1440">
        <v>1439</v>
      </c>
      <c r="B1440" t="s">
        <v>26</v>
      </c>
      <c r="C1440" t="s">
        <v>680</v>
      </c>
      <c r="D1440" t="s">
        <v>2</v>
      </c>
      <c r="E1440" t="s">
        <v>341</v>
      </c>
      <c r="F1440" s="138">
        <v>44003</v>
      </c>
      <c r="G1440" t="s">
        <v>710</v>
      </c>
      <c r="H1440" t="s">
        <v>681</v>
      </c>
      <c r="I1440" t="s">
        <v>541</v>
      </c>
      <c r="J1440" t="s">
        <v>711</v>
      </c>
      <c r="K1440">
        <v>150</v>
      </c>
      <c r="M1440">
        <v>176</v>
      </c>
      <c r="P1440">
        <v>19</v>
      </c>
      <c r="Q1440">
        <f>SUM(Table2[[#This Row],[ BUYER G]:[BUYER S]])</f>
        <v>19</v>
      </c>
      <c r="R1440">
        <v>0</v>
      </c>
      <c r="S1440">
        <v>13.428571428571429</v>
      </c>
      <c r="T1440">
        <f>SUM(Table2[[#This Row],[SALE G]:[SALE S]])</f>
        <v>13.428571428571429</v>
      </c>
      <c r="U1440">
        <v>219</v>
      </c>
      <c r="V1440">
        <v>0.5</v>
      </c>
    </row>
    <row r="1441" spans="1:22" x14ac:dyDescent="0.25">
      <c r="A1441">
        <v>1440</v>
      </c>
      <c r="B1441" t="s">
        <v>26</v>
      </c>
      <c r="C1441" t="s">
        <v>680</v>
      </c>
      <c r="D1441" t="s">
        <v>2</v>
      </c>
      <c r="E1441" t="s">
        <v>341</v>
      </c>
      <c r="F1441" s="138">
        <v>44003</v>
      </c>
      <c r="G1441" t="s">
        <v>710</v>
      </c>
      <c r="H1441" t="s">
        <v>681</v>
      </c>
      <c r="I1441" t="s">
        <v>539</v>
      </c>
      <c r="J1441" t="s">
        <v>711</v>
      </c>
      <c r="K1441">
        <v>150</v>
      </c>
      <c r="M1441">
        <v>160</v>
      </c>
      <c r="O1441">
        <v>21</v>
      </c>
      <c r="P1441">
        <v>36</v>
      </c>
      <c r="Q1441">
        <f>SUM(Table2[[#This Row],[ BUYER G]:[BUYER S]])</f>
        <v>57</v>
      </c>
      <c r="R1441">
        <v>5.5</v>
      </c>
      <c r="S1441">
        <v>19.285714285714285</v>
      </c>
      <c r="T1441">
        <f>SUM(Table2[[#This Row],[SALE G]:[SALE S]])</f>
        <v>24.785714285714285</v>
      </c>
      <c r="U1441">
        <v>220</v>
      </c>
      <c r="V1441">
        <v>0.5</v>
      </c>
    </row>
    <row r="1442" spans="1:22" x14ac:dyDescent="0.25">
      <c r="A1442">
        <v>1441</v>
      </c>
      <c r="B1442" t="s">
        <v>26</v>
      </c>
      <c r="C1442" t="s">
        <v>680</v>
      </c>
      <c r="D1442" t="s">
        <v>2</v>
      </c>
      <c r="E1442" t="s">
        <v>341</v>
      </c>
      <c r="F1442" s="138">
        <v>44003</v>
      </c>
      <c r="G1442" t="s">
        <v>710</v>
      </c>
      <c r="H1442" t="s">
        <v>681</v>
      </c>
      <c r="I1442" t="s">
        <v>544</v>
      </c>
      <c r="J1442" t="s">
        <v>711</v>
      </c>
      <c r="K1442">
        <v>150</v>
      </c>
      <c r="M1442">
        <v>128</v>
      </c>
      <c r="O1442">
        <v>3</v>
      </c>
      <c r="P1442">
        <v>15</v>
      </c>
      <c r="Q1442">
        <f>SUM(Table2[[#This Row],[ BUYER G]:[BUYER S]])</f>
        <v>18</v>
      </c>
      <c r="R1442">
        <v>2</v>
      </c>
      <c r="S1442">
        <v>8.25</v>
      </c>
      <c r="T1442">
        <f>SUM(Table2[[#This Row],[SALE G]:[SALE S]])</f>
        <v>10.25</v>
      </c>
      <c r="U1442">
        <v>221</v>
      </c>
      <c r="V1442">
        <v>0.5</v>
      </c>
    </row>
    <row r="1443" spans="1:22" x14ac:dyDescent="0.25">
      <c r="A1443">
        <v>1442</v>
      </c>
      <c r="B1443" t="s">
        <v>26</v>
      </c>
      <c r="C1443" t="s">
        <v>680</v>
      </c>
      <c r="D1443" t="s">
        <v>2</v>
      </c>
      <c r="E1443" t="s">
        <v>341</v>
      </c>
      <c r="F1443" s="138">
        <v>44003</v>
      </c>
      <c r="G1443" t="s">
        <v>710</v>
      </c>
      <c r="H1443" t="s">
        <v>681</v>
      </c>
      <c r="I1443" t="s">
        <v>540</v>
      </c>
      <c r="J1443" t="s">
        <v>711</v>
      </c>
      <c r="K1443">
        <v>150</v>
      </c>
      <c r="M1443">
        <v>176</v>
      </c>
      <c r="P1443">
        <v>17</v>
      </c>
      <c r="Q1443">
        <f>SUM(Table2[[#This Row],[ BUYER G]:[BUYER S]])</f>
        <v>17</v>
      </c>
      <c r="R1443">
        <v>0</v>
      </c>
      <c r="S1443">
        <v>11.142857142857142</v>
      </c>
      <c r="T1443">
        <f>SUM(Table2[[#This Row],[SALE G]:[SALE S]])</f>
        <v>11.142857142857142</v>
      </c>
      <c r="U1443">
        <v>222</v>
      </c>
      <c r="V1443">
        <v>0.5</v>
      </c>
    </row>
    <row r="1444" spans="1:22" x14ac:dyDescent="0.25">
      <c r="A1444">
        <v>1443</v>
      </c>
      <c r="B1444" t="s">
        <v>26</v>
      </c>
      <c r="C1444" t="s">
        <v>680</v>
      </c>
      <c r="D1444" t="s">
        <v>2</v>
      </c>
      <c r="E1444" t="s">
        <v>341</v>
      </c>
      <c r="F1444" s="138">
        <v>44003</v>
      </c>
      <c r="G1444" t="s">
        <v>670</v>
      </c>
      <c r="H1444" t="s">
        <v>690</v>
      </c>
      <c r="I1444" t="s">
        <v>388</v>
      </c>
      <c r="J1444" t="s">
        <v>671</v>
      </c>
      <c r="K1444">
        <v>1200</v>
      </c>
      <c r="M1444">
        <v>356</v>
      </c>
      <c r="O1444">
        <v>12</v>
      </c>
      <c r="P1444">
        <v>55</v>
      </c>
      <c r="Q1444">
        <f>SUM(Table2[[#This Row],[ BUYER G]:[BUYER S]])</f>
        <v>67</v>
      </c>
      <c r="R1444">
        <v>0</v>
      </c>
      <c r="S1444">
        <v>27</v>
      </c>
      <c r="T1444">
        <f>SUM(Table2[[#This Row],[SALE G]:[SALE S]])</f>
        <v>27</v>
      </c>
      <c r="U1444">
        <v>323</v>
      </c>
      <c r="V1444">
        <v>0.6</v>
      </c>
    </row>
    <row r="1445" spans="1:22" x14ac:dyDescent="0.25">
      <c r="A1445">
        <v>1444</v>
      </c>
      <c r="B1445" t="s">
        <v>26</v>
      </c>
      <c r="C1445" t="s">
        <v>680</v>
      </c>
      <c r="D1445" t="s">
        <v>2</v>
      </c>
      <c r="E1445" t="s">
        <v>341</v>
      </c>
      <c r="F1445" s="138">
        <v>44003</v>
      </c>
      <c r="G1445" t="s">
        <v>684</v>
      </c>
      <c r="H1445" t="s">
        <v>690</v>
      </c>
      <c r="I1445" t="s">
        <v>452</v>
      </c>
      <c r="J1445" t="s">
        <v>669</v>
      </c>
      <c r="K1445">
        <v>1200</v>
      </c>
      <c r="M1445">
        <v>392</v>
      </c>
      <c r="O1445">
        <v>4</v>
      </c>
      <c r="P1445">
        <v>29</v>
      </c>
      <c r="Q1445">
        <f>SUM(Table2[[#This Row],[ BUYER G]:[BUYER S]])</f>
        <v>33</v>
      </c>
      <c r="R1445">
        <v>2</v>
      </c>
      <c r="S1445">
        <v>18.25</v>
      </c>
      <c r="T1445">
        <f>SUM(Table2[[#This Row],[SALE G]:[SALE S]])</f>
        <v>20.25</v>
      </c>
      <c r="U1445">
        <v>424</v>
      </c>
      <c r="V1445">
        <v>0.6</v>
      </c>
    </row>
    <row r="1446" spans="1:22" x14ac:dyDescent="0.25">
      <c r="A1446">
        <v>1445</v>
      </c>
      <c r="B1446" t="s">
        <v>26</v>
      </c>
      <c r="C1446" t="s">
        <v>680</v>
      </c>
      <c r="D1446" t="s">
        <v>2</v>
      </c>
      <c r="E1446" t="s">
        <v>341</v>
      </c>
      <c r="F1446" s="138">
        <v>44003</v>
      </c>
      <c r="G1446" t="s">
        <v>684</v>
      </c>
      <c r="H1446" t="s">
        <v>702</v>
      </c>
      <c r="I1446" t="s">
        <v>462</v>
      </c>
      <c r="J1446" t="s">
        <v>669</v>
      </c>
      <c r="K1446">
        <v>1200</v>
      </c>
      <c r="M1446">
        <v>424</v>
      </c>
      <c r="O1446">
        <v>2</v>
      </c>
      <c r="P1446">
        <v>6</v>
      </c>
      <c r="Q1446">
        <f>SUM(Table2[[#This Row],[ BUYER G]:[BUYER S]])</f>
        <v>8</v>
      </c>
      <c r="R1446">
        <v>1</v>
      </c>
      <c r="S1446">
        <v>4.6071428571428568</v>
      </c>
      <c r="T1446">
        <f>SUM(Table2[[#This Row],[SALE G]:[SALE S]])</f>
        <v>5.6071428571428568</v>
      </c>
      <c r="U1446">
        <v>425</v>
      </c>
      <c r="V1446">
        <v>0.6</v>
      </c>
    </row>
    <row r="1447" spans="1:22" x14ac:dyDescent="0.25">
      <c r="A1447">
        <v>1446</v>
      </c>
      <c r="B1447" t="s">
        <v>26</v>
      </c>
      <c r="C1447" t="s">
        <v>680</v>
      </c>
      <c r="D1447" t="s">
        <v>2</v>
      </c>
      <c r="E1447" t="s">
        <v>341</v>
      </c>
      <c r="F1447" s="138">
        <v>44003</v>
      </c>
      <c r="G1447" t="s">
        <v>670</v>
      </c>
      <c r="H1447" t="s">
        <v>689</v>
      </c>
      <c r="I1447" t="s">
        <v>307</v>
      </c>
      <c r="J1447" t="s">
        <v>671</v>
      </c>
      <c r="K1447">
        <v>1200</v>
      </c>
      <c r="M1447">
        <v>292</v>
      </c>
      <c r="O1447">
        <v>19</v>
      </c>
      <c r="P1447">
        <v>74</v>
      </c>
      <c r="Q1447">
        <f>SUM(Table2[[#This Row],[ BUYER G]:[BUYER S]])</f>
        <v>93</v>
      </c>
      <c r="R1447">
        <v>0</v>
      </c>
      <c r="S1447">
        <v>53.142857142857146</v>
      </c>
      <c r="T1447">
        <f>SUM(Table2[[#This Row],[SALE G]:[SALE S]])</f>
        <v>53.142857142857146</v>
      </c>
      <c r="U1447">
        <v>326</v>
      </c>
      <c r="V1447">
        <v>0.55000000000000004</v>
      </c>
    </row>
    <row r="1448" spans="1:22" x14ac:dyDescent="0.25">
      <c r="A1448">
        <v>1447</v>
      </c>
      <c r="B1448" t="s">
        <v>26</v>
      </c>
      <c r="C1448" t="s">
        <v>680</v>
      </c>
      <c r="D1448" t="s">
        <v>2</v>
      </c>
      <c r="E1448" t="s">
        <v>341</v>
      </c>
      <c r="F1448" s="138">
        <v>44003</v>
      </c>
      <c r="G1448" t="s">
        <v>682</v>
      </c>
      <c r="H1448" t="s">
        <v>689</v>
      </c>
      <c r="I1448" t="s">
        <v>438</v>
      </c>
      <c r="J1448" t="s">
        <v>671</v>
      </c>
      <c r="K1448">
        <v>1000</v>
      </c>
      <c r="M1448">
        <v>192</v>
      </c>
      <c r="O1448">
        <v>25</v>
      </c>
      <c r="P1448">
        <v>61</v>
      </c>
      <c r="Q1448">
        <f>SUM(Table2[[#This Row],[ BUYER G]:[BUYER S]])</f>
        <v>86</v>
      </c>
      <c r="R1448">
        <v>2.75</v>
      </c>
      <c r="S1448">
        <v>34.464285714285715</v>
      </c>
      <c r="T1448">
        <f>SUM(Table2[[#This Row],[SALE G]:[SALE S]])</f>
        <v>37.214285714285715</v>
      </c>
      <c r="U1448">
        <v>227</v>
      </c>
      <c r="V1448">
        <v>0.6</v>
      </c>
    </row>
    <row r="1449" spans="1:22" x14ac:dyDescent="0.25">
      <c r="A1449">
        <v>1448</v>
      </c>
      <c r="B1449" t="s">
        <v>26</v>
      </c>
      <c r="C1449" t="s">
        <v>680</v>
      </c>
      <c r="D1449" t="s">
        <v>2</v>
      </c>
      <c r="E1449" t="s">
        <v>341</v>
      </c>
      <c r="F1449" s="138">
        <v>44003</v>
      </c>
      <c r="G1449" t="s">
        <v>685</v>
      </c>
      <c r="H1449" t="s">
        <v>689</v>
      </c>
      <c r="I1449" t="s">
        <v>423</v>
      </c>
      <c r="J1449" t="s">
        <v>671</v>
      </c>
      <c r="K1449">
        <v>1000</v>
      </c>
      <c r="M1449">
        <v>360</v>
      </c>
      <c r="O1449">
        <v>21</v>
      </c>
      <c r="P1449">
        <v>55</v>
      </c>
      <c r="Q1449">
        <f>SUM(Table2[[#This Row],[ BUYER G]:[BUYER S]])</f>
        <v>76</v>
      </c>
      <c r="R1449">
        <v>4.75</v>
      </c>
      <c r="S1449">
        <v>56.75</v>
      </c>
      <c r="T1449">
        <f>SUM(Table2[[#This Row],[SALE G]:[SALE S]])</f>
        <v>61.5</v>
      </c>
      <c r="U1449">
        <v>328</v>
      </c>
      <c r="V1449">
        <v>0.6</v>
      </c>
    </row>
    <row r="1450" spans="1:22" x14ac:dyDescent="0.25">
      <c r="A1450">
        <v>1449</v>
      </c>
      <c r="B1450" t="s">
        <v>26</v>
      </c>
      <c r="C1450" t="s">
        <v>680</v>
      </c>
      <c r="D1450" t="s">
        <v>2</v>
      </c>
      <c r="E1450" t="s">
        <v>341</v>
      </c>
      <c r="F1450" s="138">
        <v>44003</v>
      </c>
      <c r="G1450" t="s">
        <v>685</v>
      </c>
      <c r="H1450" t="s">
        <v>689</v>
      </c>
      <c r="I1450" t="s">
        <v>425</v>
      </c>
      <c r="J1450" t="s">
        <v>671</v>
      </c>
      <c r="K1450">
        <v>1000</v>
      </c>
      <c r="M1450">
        <v>292</v>
      </c>
      <c r="O1450">
        <v>9</v>
      </c>
      <c r="P1450">
        <v>46</v>
      </c>
      <c r="Q1450">
        <f>SUM(Table2[[#This Row],[ BUYER G]:[BUYER S]])</f>
        <v>55</v>
      </c>
      <c r="R1450">
        <v>2</v>
      </c>
      <c r="S1450">
        <v>36.464285714285715</v>
      </c>
      <c r="T1450">
        <f>SUM(Table2[[#This Row],[SALE G]:[SALE S]])</f>
        <v>38.464285714285715</v>
      </c>
      <c r="U1450">
        <v>273</v>
      </c>
      <c r="V1450">
        <v>0.6</v>
      </c>
    </row>
    <row r="1451" spans="1:22" x14ac:dyDescent="0.25">
      <c r="A1451">
        <v>1450</v>
      </c>
      <c r="B1451" t="s">
        <v>26</v>
      </c>
      <c r="C1451" t="s">
        <v>665</v>
      </c>
      <c r="D1451" t="s">
        <v>2</v>
      </c>
      <c r="E1451" t="s">
        <v>342</v>
      </c>
      <c r="F1451" s="138">
        <v>44005</v>
      </c>
      <c r="G1451" t="s">
        <v>670</v>
      </c>
      <c r="H1451" t="s">
        <v>673</v>
      </c>
      <c r="I1451" t="s">
        <v>370</v>
      </c>
      <c r="J1451" t="s">
        <v>671</v>
      </c>
      <c r="K1451">
        <v>1200</v>
      </c>
      <c r="M1451">
        <v>288</v>
      </c>
      <c r="O1451">
        <v>15</v>
      </c>
      <c r="P1451">
        <v>47</v>
      </c>
      <c r="Q1451">
        <f>SUM(Table2[[#This Row],[ BUYER G]:[BUYER S]])</f>
        <v>62</v>
      </c>
      <c r="R1451">
        <v>9.6666666666666661</v>
      </c>
      <c r="S1451">
        <v>19.583333333333332</v>
      </c>
      <c r="T1451">
        <f>SUM(Table2[[#This Row],[SALE G]:[SALE S]])</f>
        <v>29.25</v>
      </c>
      <c r="U1451">
        <v>432</v>
      </c>
      <c r="V1451">
        <v>0.7</v>
      </c>
    </row>
    <row r="1452" spans="1:22" x14ac:dyDescent="0.25">
      <c r="A1452">
        <v>1451</v>
      </c>
      <c r="B1452" t="s">
        <v>26</v>
      </c>
      <c r="C1452" t="s">
        <v>665</v>
      </c>
      <c r="D1452" t="s">
        <v>2</v>
      </c>
      <c r="E1452" t="s">
        <v>342</v>
      </c>
      <c r="F1452" s="138">
        <v>44005</v>
      </c>
      <c r="G1452" t="s">
        <v>670</v>
      </c>
      <c r="H1452" t="s">
        <v>674</v>
      </c>
      <c r="I1452" t="s">
        <v>371</v>
      </c>
      <c r="J1452" t="s">
        <v>671</v>
      </c>
      <c r="K1452">
        <v>1200</v>
      </c>
      <c r="M1452">
        <v>288</v>
      </c>
      <c r="O1452">
        <v>7</v>
      </c>
      <c r="P1452">
        <v>23</v>
      </c>
      <c r="Q1452">
        <f>SUM(Table2[[#This Row],[ BUYER G]:[BUYER S]])</f>
        <v>30</v>
      </c>
      <c r="R1452">
        <v>4.1666666666666661</v>
      </c>
      <c r="S1452">
        <v>6.5</v>
      </c>
      <c r="T1452">
        <f>SUM(Table2[[#This Row],[SALE G]:[SALE S]])</f>
        <v>10.666666666666666</v>
      </c>
      <c r="U1452">
        <v>355</v>
      </c>
      <c r="V1452">
        <v>0.7</v>
      </c>
    </row>
    <row r="1453" spans="1:22" x14ac:dyDescent="0.25">
      <c r="A1453">
        <v>1452</v>
      </c>
      <c r="B1453" t="s">
        <v>26</v>
      </c>
      <c r="C1453" t="s">
        <v>665</v>
      </c>
      <c r="D1453" t="s">
        <v>2</v>
      </c>
      <c r="E1453" t="s">
        <v>342</v>
      </c>
      <c r="F1453" s="138">
        <v>44005</v>
      </c>
      <c r="G1453" t="s">
        <v>670</v>
      </c>
      <c r="H1453" t="s">
        <v>714</v>
      </c>
      <c r="I1453" t="s">
        <v>523</v>
      </c>
      <c r="J1453" t="s">
        <v>671</v>
      </c>
      <c r="K1453">
        <v>1000</v>
      </c>
      <c r="M1453">
        <v>288</v>
      </c>
      <c r="P1453">
        <v>13</v>
      </c>
      <c r="Q1453">
        <f>SUM(Table2[[#This Row],[ BUYER G]:[BUYER S]])</f>
        <v>13</v>
      </c>
      <c r="R1453">
        <v>0</v>
      </c>
      <c r="S1453">
        <v>5.5</v>
      </c>
      <c r="T1453">
        <f>SUM(Table2[[#This Row],[SALE G]:[SALE S]])</f>
        <v>5.5</v>
      </c>
      <c r="U1453">
        <v>540</v>
      </c>
      <c r="V1453">
        <v>0.65</v>
      </c>
    </row>
    <row r="1454" spans="1:22" x14ac:dyDescent="0.25">
      <c r="A1454">
        <v>1453</v>
      </c>
      <c r="B1454" t="s">
        <v>26</v>
      </c>
      <c r="C1454" t="s">
        <v>665</v>
      </c>
      <c r="D1454" t="s">
        <v>2</v>
      </c>
      <c r="E1454" t="s">
        <v>342</v>
      </c>
      <c r="F1454" s="138">
        <v>44006</v>
      </c>
      <c r="G1454" t="s">
        <v>670</v>
      </c>
      <c r="H1454" t="s">
        <v>673</v>
      </c>
      <c r="I1454" t="s">
        <v>370</v>
      </c>
      <c r="J1454" t="s">
        <v>671</v>
      </c>
      <c r="K1454">
        <v>1200</v>
      </c>
      <c r="M1454">
        <v>288</v>
      </c>
      <c r="O1454">
        <v>17</v>
      </c>
      <c r="P1454">
        <v>42</v>
      </c>
      <c r="Q1454">
        <f>SUM(Table2[[#This Row],[ BUYER G]:[BUYER S]])</f>
        <v>59</v>
      </c>
      <c r="R1454">
        <v>6.833333333333333</v>
      </c>
      <c r="S1454">
        <v>14.916666666666666</v>
      </c>
      <c r="T1454">
        <f>SUM(Table2[[#This Row],[SALE G]:[SALE S]])</f>
        <v>21.75</v>
      </c>
      <c r="U1454">
        <v>411</v>
      </c>
      <c r="V1454">
        <v>0.7</v>
      </c>
    </row>
    <row r="1455" spans="1:22" x14ac:dyDescent="0.25">
      <c r="A1455">
        <v>1454</v>
      </c>
      <c r="B1455" t="s">
        <v>26</v>
      </c>
      <c r="C1455" t="s">
        <v>665</v>
      </c>
      <c r="D1455" t="s">
        <v>2</v>
      </c>
      <c r="E1455" t="s">
        <v>342</v>
      </c>
      <c r="F1455" s="138">
        <v>44006</v>
      </c>
      <c r="G1455" t="s">
        <v>670</v>
      </c>
      <c r="H1455" t="s">
        <v>674</v>
      </c>
      <c r="I1455" t="s">
        <v>371</v>
      </c>
      <c r="J1455" t="s">
        <v>671</v>
      </c>
      <c r="K1455">
        <v>1200</v>
      </c>
      <c r="M1455">
        <v>288</v>
      </c>
      <c r="O1455">
        <v>7</v>
      </c>
      <c r="P1455">
        <v>23</v>
      </c>
      <c r="Q1455">
        <f>SUM(Table2[[#This Row],[ BUYER G]:[BUYER S]])</f>
        <v>30</v>
      </c>
      <c r="R1455">
        <v>3.833333333333333</v>
      </c>
      <c r="S1455">
        <v>9.1666666666666661</v>
      </c>
      <c r="T1455">
        <f>SUM(Table2[[#This Row],[SALE G]:[SALE S]])</f>
        <v>13</v>
      </c>
      <c r="U1455">
        <v>355</v>
      </c>
      <c r="V1455">
        <v>0.7</v>
      </c>
    </row>
    <row r="1456" spans="1:22" x14ac:dyDescent="0.25">
      <c r="A1456">
        <v>1455</v>
      </c>
      <c r="B1456" t="s">
        <v>26</v>
      </c>
      <c r="C1456" t="s">
        <v>665</v>
      </c>
      <c r="D1456" t="s">
        <v>2</v>
      </c>
      <c r="E1456" t="s">
        <v>342</v>
      </c>
      <c r="F1456" s="138">
        <v>44006</v>
      </c>
      <c r="G1456" t="s">
        <v>670</v>
      </c>
      <c r="H1456" t="s">
        <v>714</v>
      </c>
      <c r="I1456" t="s">
        <v>523</v>
      </c>
      <c r="J1456" t="s">
        <v>671</v>
      </c>
      <c r="K1456">
        <v>1000</v>
      </c>
      <c r="M1456">
        <v>288</v>
      </c>
      <c r="O1456">
        <v>1</v>
      </c>
      <c r="P1456">
        <v>16</v>
      </c>
      <c r="Q1456">
        <f>SUM(Table2[[#This Row],[ BUYER G]:[BUYER S]])</f>
        <v>17</v>
      </c>
      <c r="R1456">
        <v>1</v>
      </c>
      <c r="S1456">
        <v>5.666666666666667</v>
      </c>
      <c r="T1456">
        <f>SUM(Table2[[#This Row],[SALE G]:[SALE S]])</f>
        <v>6.666666666666667</v>
      </c>
      <c r="U1456">
        <v>377</v>
      </c>
      <c r="V1456">
        <v>0.65</v>
      </c>
    </row>
    <row r="1457" spans="1:22" x14ac:dyDescent="0.25">
      <c r="A1457">
        <v>1456</v>
      </c>
      <c r="B1457" t="s">
        <v>26</v>
      </c>
      <c r="C1457" t="s">
        <v>665</v>
      </c>
      <c r="D1457" t="s">
        <v>2</v>
      </c>
      <c r="E1457" t="s">
        <v>342</v>
      </c>
      <c r="F1457" s="138">
        <v>44009</v>
      </c>
      <c r="G1457" t="s">
        <v>666</v>
      </c>
      <c r="H1457" t="s">
        <v>668</v>
      </c>
      <c r="I1457" t="s">
        <v>129</v>
      </c>
      <c r="J1457" t="s">
        <v>669</v>
      </c>
      <c r="K1457">
        <v>2700</v>
      </c>
      <c r="M1457">
        <v>928</v>
      </c>
      <c r="O1457">
        <v>41</v>
      </c>
      <c r="P1457">
        <v>142</v>
      </c>
      <c r="Q1457">
        <f>SUM(Table2[[#This Row],[ BUYER G]:[BUYER S]])</f>
        <v>183</v>
      </c>
      <c r="R1457">
        <v>23.083333333333332</v>
      </c>
      <c r="S1457">
        <v>89.583333333333343</v>
      </c>
      <c r="T1457">
        <f>SUM(Table2[[#This Row],[SALE G]:[SALE S]])</f>
        <v>112.66666666666667</v>
      </c>
      <c r="U1457">
        <v>1100</v>
      </c>
      <c r="V1457">
        <v>0.8</v>
      </c>
    </row>
    <row r="1458" spans="1:22" x14ac:dyDescent="0.25">
      <c r="A1458">
        <v>1457</v>
      </c>
      <c r="B1458" t="s">
        <v>26</v>
      </c>
      <c r="C1458" t="s">
        <v>665</v>
      </c>
      <c r="D1458" t="s">
        <v>2</v>
      </c>
      <c r="E1458" t="s">
        <v>342</v>
      </c>
      <c r="F1458" s="138">
        <v>44009</v>
      </c>
      <c r="G1458" t="s">
        <v>666</v>
      </c>
      <c r="H1458" t="s">
        <v>668</v>
      </c>
      <c r="I1458" t="s">
        <v>130</v>
      </c>
      <c r="J1458" t="s">
        <v>669</v>
      </c>
      <c r="K1458">
        <v>2700</v>
      </c>
      <c r="M1458">
        <v>576</v>
      </c>
      <c r="O1458">
        <v>82</v>
      </c>
      <c r="P1458">
        <v>112</v>
      </c>
      <c r="Q1458">
        <f>SUM(Table2[[#This Row],[ BUYER G]:[BUYER S]])</f>
        <v>194</v>
      </c>
      <c r="R1458">
        <v>36.833333333333329</v>
      </c>
      <c r="S1458">
        <v>87.416666666666671</v>
      </c>
      <c r="T1458">
        <f>SUM(Table2[[#This Row],[SALE G]:[SALE S]])</f>
        <v>124.25</v>
      </c>
      <c r="U1458">
        <v>729</v>
      </c>
      <c r="V1458">
        <v>0.8</v>
      </c>
    </row>
    <row r="1459" spans="1:22" x14ac:dyDescent="0.25">
      <c r="A1459">
        <v>1458</v>
      </c>
      <c r="B1459" t="s">
        <v>26</v>
      </c>
      <c r="C1459" t="s">
        <v>665</v>
      </c>
      <c r="D1459" t="s">
        <v>2</v>
      </c>
      <c r="E1459" t="s">
        <v>342</v>
      </c>
      <c r="F1459" s="138">
        <v>44009</v>
      </c>
      <c r="G1459" t="s">
        <v>666</v>
      </c>
      <c r="H1459" t="s">
        <v>672</v>
      </c>
      <c r="I1459" t="s">
        <v>189</v>
      </c>
      <c r="J1459" t="s">
        <v>669</v>
      </c>
      <c r="K1459">
        <v>2700</v>
      </c>
      <c r="M1459">
        <v>624</v>
      </c>
      <c r="O1459">
        <v>34</v>
      </c>
      <c r="P1459">
        <v>111</v>
      </c>
      <c r="Q1459">
        <f>SUM(Table2[[#This Row],[ BUYER G]:[BUYER S]])</f>
        <v>145</v>
      </c>
      <c r="R1459">
        <v>15.833333333333334</v>
      </c>
      <c r="S1459">
        <v>62.166666666666664</v>
      </c>
      <c r="T1459">
        <f>SUM(Table2[[#This Row],[SALE G]:[SALE S]])</f>
        <v>78</v>
      </c>
      <c r="U1459">
        <v>766</v>
      </c>
      <c r="V1459">
        <v>0.75</v>
      </c>
    </row>
    <row r="1460" spans="1:22" x14ac:dyDescent="0.25">
      <c r="A1460">
        <v>1459</v>
      </c>
      <c r="B1460" t="s">
        <v>26</v>
      </c>
      <c r="C1460" t="s">
        <v>665</v>
      </c>
      <c r="D1460" t="s">
        <v>2</v>
      </c>
      <c r="E1460" t="s">
        <v>342</v>
      </c>
      <c r="F1460" s="138">
        <v>44009</v>
      </c>
      <c r="G1460" t="s">
        <v>670</v>
      </c>
      <c r="H1460" t="s">
        <v>672</v>
      </c>
      <c r="I1460" t="s">
        <v>190</v>
      </c>
      <c r="J1460" t="s">
        <v>671</v>
      </c>
      <c r="K1460">
        <v>1200</v>
      </c>
      <c r="M1460">
        <v>312</v>
      </c>
      <c r="O1460">
        <v>49</v>
      </c>
      <c r="P1460">
        <v>44</v>
      </c>
      <c r="Q1460">
        <f>SUM(Table2[[#This Row],[ BUYER G]:[BUYER S]])</f>
        <v>93</v>
      </c>
      <c r="R1460">
        <v>35.833333333333336</v>
      </c>
      <c r="S1460">
        <v>30.333333333333332</v>
      </c>
      <c r="T1460">
        <f>SUM(Table2[[#This Row],[SALE G]:[SALE S]])</f>
        <v>66.166666666666671</v>
      </c>
      <c r="U1460">
        <v>455</v>
      </c>
      <c r="V1460">
        <v>0.65</v>
      </c>
    </row>
    <row r="1461" spans="1:22" x14ac:dyDescent="0.25">
      <c r="A1461">
        <v>1460</v>
      </c>
      <c r="B1461" t="s">
        <v>26</v>
      </c>
      <c r="C1461" t="s">
        <v>665</v>
      </c>
      <c r="D1461" t="s">
        <v>2</v>
      </c>
      <c r="E1461" t="s">
        <v>342</v>
      </c>
      <c r="F1461" s="138">
        <v>44009</v>
      </c>
      <c r="G1461" t="s">
        <v>670</v>
      </c>
      <c r="H1461" t="s">
        <v>672</v>
      </c>
      <c r="I1461" t="s">
        <v>191</v>
      </c>
      <c r="J1461" t="s">
        <v>671</v>
      </c>
      <c r="K1461">
        <v>1200</v>
      </c>
      <c r="M1461">
        <v>288</v>
      </c>
      <c r="O1461">
        <v>10</v>
      </c>
      <c r="P1461">
        <v>37</v>
      </c>
      <c r="Q1461">
        <f>SUM(Table2[[#This Row],[ BUYER G]:[BUYER S]])</f>
        <v>47</v>
      </c>
      <c r="R1461">
        <v>7.25</v>
      </c>
      <c r="S1461">
        <v>24.416666666666668</v>
      </c>
      <c r="T1461">
        <f>SUM(Table2[[#This Row],[SALE G]:[SALE S]])</f>
        <v>31.666666666666668</v>
      </c>
      <c r="U1461">
        <v>226</v>
      </c>
      <c r="V1461">
        <v>0</v>
      </c>
    </row>
    <row r="1462" spans="1:22" x14ac:dyDescent="0.25">
      <c r="A1462">
        <v>1461</v>
      </c>
      <c r="B1462" t="s">
        <v>26</v>
      </c>
      <c r="C1462" t="s">
        <v>665</v>
      </c>
      <c r="D1462" t="s">
        <v>2</v>
      </c>
      <c r="E1462" t="s">
        <v>342</v>
      </c>
      <c r="F1462" s="138">
        <v>44009</v>
      </c>
      <c r="G1462" t="s">
        <v>670</v>
      </c>
      <c r="H1462" t="s">
        <v>677</v>
      </c>
      <c r="I1462" t="s">
        <v>195</v>
      </c>
      <c r="J1462" t="s">
        <v>671</v>
      </c>
      <c r="K1462">
        <v>1200</v>
      </c>
      <c r="M1462">
        <v>384</v>
      </c>
      <c r="O1462">
        <v>32</v>
      </c>
      <c r="P1462">
        <v>74</v>
      </c>
      <c r="Q1462">
        <f>SUM(Table2[[#This Row],[ BUYER G]:[BUYER S]])</f>
        <v>106</v>
      </c>
      <c r="R1462">
        <v>18.583333333333336</v>
      </c>
      <c r="S1462">
        <v>47.333333333333336</v>
      </c>
      <c r="T1462">
        <f>SUM(Table2[[#This Row],[SALE G]:[SALE S]])</f>
        <v>65.916666666666671</v>
      </c>
      <c r="U1462">
        <v>322</v>
      </c>
      <c r="V1462">
        <v>0.75</v>
      </c>
    </row>
    <row r="1463" spans="1:22" x14ac:dyDescent="0.25">
      <c r="A1463">
        <v>1462</v>
      </c>
      <c r="B1463" t="s">
        <v>26</v>
      </c>
      <c r="C1463" t="s">
        <v>665</v>
      </c>
      <c r="D1463" t="s">
        <v>2</v>
      </c>
      <c r="E1463" t="s">
        <v>342</v>
      </c>
      <c r="F1463" s="138">
        <v>44009</v>
      </c>
      <c r="G1463" t="s">
        <v>670</v>
      </c>
      <c r="H1463" t="s">
        <v>677</v>
      </c>
      <c r="I1463" t="s">
        <v>196</v>
      </c>
      <c r="J1463" t="s">
        <v>671</v>
      </c>
      <c r="K1463">
        <v>1200</v>
      </c>
      <c r="M1463">
        <v>320</v>
      </c>
      <c r="O1463">
        <v>15</v>
      </c>
      <c r="P1463">
        <v>79</v>
      </c>
      <c r="Q1463">
        <f>SUM(Table2[[#This Row],[ BUYER G]:[BUYER S]])</f>
        <v>94</v>
      </c>
      <c r="R1463">
        <v>14.5</v>
      </c>
      <c r="S1463">
        <v>65.25</v>
      </c>
      <c r="T1463">
        <f>SUM(Table2[[#This Row],[SALE G]:[SALE S]])</f>
        <v>79.75</v>
      </c>
      <c r="U1463">
        <v>354</v>
      </c>
      <c r="V1463">
        <v>0.7</v>
      </c>
    </row>
    <row r="1464" spans="1:22" x14ac:dyDescent="0.25">
      <c r="A1464">
        <v>1463</v>
      </c>
      <c r="B1464" t="s">
        <v>26</v>
      </c>
      <c r="C1464" t="s">
        <v>665</v>
      </c>
      <c r="D1464" t="s">
        <v>2</v>
      </c>
      <c r="E1464" t="s">
        <v>342</v>
      </c>
      <c r="F1464" s="138">
        <v>44009</v>
      </c>
      <c r="G1464" t="s">
        <v>670</v>
      </c>
      <c r="H1464" t="s">
        <v>673</v>
      </c>
      <c r="I1464" t="s">
        <v>370</v>
      </c>
      <c r="J1464" t="s">
        <v>671</v>
      </c>
      <c r="K1464">
        <v>1200</v>
      </c>
      <c r="M1464">
        <v>328</v>
      </c>
      <c r="O1464">
        <v>14</v>
      </c>
      <c r="P1464">
        <v>37</v>
      </c>
      <c r="Q1464">
        <f>SUM(Table2[[#This Row],[ BUYER G]:[BUYER S]])</f>
        <v>51</v>
      </c>
      <c r="R1464">
        <v>10</v>
      </c>
      <c r="S1464">
        <v>19.166666666666668</v>
      </c>
      <c r="T1464">
        <f>SUM(Table2[[#This Row],[SALE G]:[SALE S]])</f>
        <v>29.166666666666668</v>
      </c>
      <c r="U1464">
        <v>432</v>
      </c>
      <c r="V1464">
        <v>0.7</v>
      </c>
    </row>
    <row r="1465" spans="1:22" x14ac:dyDescent="0.25">
      <c r="A1465">
        <v>1464</v>
      </c>
      <c r="B1465" t="s">
        <v>26</v>
      </c>
      <c r="C1465" t="s">
        <v>665</v>
      </c>
      <c r="D1465" t="s">
        <v>2</v>
      </c>
      <c r="E1465" t="s">
        <v>342</v>
      </c>
      <c r="F1465" s="138">
        <v>44009</v>
      </c>
      <c r="G1465" t="s">
        <v>670</v>
      </c>
      <c r="H1465" t="s">
        <v>674</v>
      </c>
      <c r="I1465" t="s">
        <v>371</v>
      </c>
      <c r="J1465" t="s">
        <v>671</v>
      </c>
      <c r="K1465">
        <v>1200</v>
      </c>
      <c r="M1465">
        <v>320</v>
      </c>
      <c r="O1465">
        <v>7</v>
      </c>
      <c r="P1465">
        <v>23</v>
      </c>
      <c r="Q1465">
        <f>SUM(Table2[[#This Row],[ BUYER G]:[BUYER S]])</f>
        <v>30</v>
      </c>
      <c r="R1465">
        <v>3.833333333333333</v>
      </c>
      <c r="S1465">
        <v>11.166666666666666</v>
      </c>
      <c r="T1465">
        <f>SUM(Table2[[#This Row],[SALE G]:[SALE S]])</f>
        <v>15</v>
      </c>
      <c r="U1465">
        <v>355</v>
      </c>
      <c r="V1465">
        <v>0.7</v>
      </c>
    </row>
    <row r="1466" spans="1:22" x14ac:dyDescent="0.25">
      <c r="A1466">
        <v>1465</v>
      </c>
      <c r="B1466" t="s">
        <v>26</v>
      </c>
      <c r="C1466" t="s">
        <v>665</v>
      </c>
      <c r="D1466" t="s">
        <v>2</v>
      </c>
      <c r="E1466" t="s">
        <v>342</v>
      </c>
      <c r="F1466" s="138">
        <v>44009</v>
      </c>
      <c r="G1466" t="s">
        <v>682</v>
      </c>
      <c r="H1466" t="s">
        <v>668</v>
      </c>
      <c r="I1466" t="s">
        <v>153</v>
      </c>
      <c r="J1466" t="s">
        <v>671</v>
      </c>
      <c r="K1466">
        <v>1000</v>
      </c>
      <c r="M1466">
        <v>288</v>
      </c>
      <c r="O1466">
        <v>1</v>
      </c>
      <c r="P1466">
        <v>26</v>
      </c>
      <c r="Q1466">
        <f>SUM(Table2[[#This Row],[ BUYER G]:[BUYER S]])</f>
        <v>27</v>
      </c>
      <c r="R1466">
        <v>0.5</v>
      </c>
      <c r="S1466">
        <v>29.416666666666668</v>
      </c>
      <c r="T1466">
        <f>SUM(Table2[[#This Row],[SALE G]:[SALE S]])</f>
        <v>29.916666666666668</v>
      </c>
      <c r="U1466">
        <v>226</v>
      </c>
      <c r="V1466">
        <v>0.65</v>
      </c>
    </row>
    <row r="1467" spans="1:22" x14ac:dyDescent="0.25">
      <c r="A1467">
        <v>1466</v>
      </c>
      <c r="B1467" t="s">
        <v>26</v>
      </c>
      <c r="C1467" t="s">
        <v>665</v>
      </c>
      <c r="D1467" t="s">
        <v>2</v>
      </c>
      <c r="E1467" t="s">
        <v>342</v>
      </c>
      <c r="F1467" s="138">
        <v>44009</v>
      </c>
      <c r="G1467" t="s">
        <v>682</v>
      </c>
      <c r="H1467" t="s">
        <v>668</v>
      </c>
      <c r="I1467" t="s">
        <v>154</v>
      </c>
      <c r="J1467" t="s">
        <v>671</v>
      </c>
      <c r="K1467">
        <v>1000</v>
      </c>
      <c r="M1467">
        <v>244</v>
      </c>
      <c r="O1467">
        <v>6</v>
      </c>
      <c r="P1467">
        <v>55</v>
      </c>
      <c r="Q1467">
        <f>SUM(Table2[[#This Row],[ BUYER G]:[BUYER S]])</f>
        <v>61</v>
      </c>
      <c r="R1467">
        <v>2.75</v>
      </c>
      <c r="S1467">
        <v>36</v>
      </c>
      <c r="T1467">
        <f>SUM(Table2[[#This Row],[SALE G]:[SALE S]])</f>
        <v>38.75</v>
      </c>
      <c r="U1467">
        <v>354</v>
      </c>
      <c r="V1467">
        <v>0.65</v>
      </c>
    </row>
    <row r="1468" spans="1:22" x14ac:dyDescent="0.25">
      <c r="A1468">
        <v>1467</v>
      </c>
      <c r="B1468" t="s">
        <v>26</v>
      </c>
      <c r="C1468" t="s">
        <v>665</v>
      </c>
      <c r="D1468" t="s">
        <v>2</v>
      </c>
      <c r="E1468" t="s">
        <v>342</v>
      </c>
      <c r="F1468" s="138">
        <v>44009</v>
      </c>
      <c r="G1468" t="s">
        <v>682</v>
      </c>
      <c r="H1468" t="s">
        <v>668</v>
      </c>
      <c r="I1468" t="s">
        <v>150</v>
      </c>
      <c r="J1468" t="s">
        <v>671</v>
      </c>
      <c r="K1468">
        <v>1000</v>
      </c>
      <c r="M1468">
        <v>292</v>
      </c>
      <c r="O1468">
        <v>6</v>
      </c>
      <c r="P1468">
        <v>22</v>
      </c>
      <c r="Q1468">
        <f>SUM(Table2[[#This Row],[ BUYER G]:[BUYER S]])</f>
        <v>28</v>
      </c>
      <c r="R1468">
        <v>11.833333333333334</v>
      </c>
      <c r="S1468">
        <v>14.083333333333334</v>
      </c>
      <c r="T1468">
        <f>SUM(Table2[[#This Row],[SALE G]:[SALE S]])</f>
        <v>25.916666666666668</v>
      </c>
      <c r="U1468">
        <v>311</v>
      </c>
      <c r="V1468">
        <v>0.7</v>
      </c>
    </row>
    <row r="1469" spans="1:22" x14ac:dyDescent="0.25">
      <c r="A1469">
        <v>1468</v>
      </c>
      <c r="B1469" t="s">
        <v>26</v>
      </c>
      <c r="C1469" t="s">
        <v>665</v>
      </c>
      <c r="D1469" t="s">
        <v>2</v>
      </c>
      <c r="E1469" t="s">
        <v>342</v>
      </c>
      <c r="F1469" s="138">
        <v>44009</v>
      </c>
      <c r="G1469" t="s">
        <v>683</v>
      </c>
      <c r="H1469" t="s">
        <v>668</v>
      </c>
      <c r="I1469" t="s">
        <v>391</v>
      </c>
      <c r="J1469" t="s">
        <v>669</v>
      </c>
      <c r="K1469">
        <v>1500</v>
      </c>
      <c r="M1469">
        <v>496</v>
      </c>
      <c r="O1469">
        <v>22</v>
      </c>
      <c r="P1469">
        <v>71</v>
      </c>
      <c r="Q1469">
        <f>SUM(Table2[[#This Row],[ BUYER G]:[BUYER S]])</f>
        <v>93</v>
      </c>
      <c r="R1469">
        <v>20.166666666666664</v>
      </c>
      <c r="S1469">
        <v>55.25</v>
      </c>
      <c r="T1469">
        <f>SUM(Table2[[#This Row],[SALE G]:[SALE S]])</f>
        <v>75.416666666666657</v>
      </c>
      <c r="U1469">
        <v>509</v>
      </c>
      <c r="V1469">
        <v>0.7</v>
      </c>
    </row>
    <row r="1470" spans="1:22" x14ac:dyDescent="0.25">
      <c r="A1470">
        <v>1469</v>
      </c>
      <c r="B1470" t="s">
        <v>26</v>
      </c>
      <c r="C1470" t="s">
        <v>665</v>
      </c>
      <c r="D1470" t="s">
        <v>2</v>
      </c>
      <c r="E1470" t="s">
        <v>342</v>
      </c>
      <c r="F1470" s="138">
        <v>44009</v>
      </c>
      <c r="G1470" t="s">
        <v>683</v>
      </c>
      <c r="H1470" t="s">
        <v>668</v>
      </c>
      <c r="I1470" t="s">
        <v>394</v>
      </c>
      <c r="J1470" t="s">
        <v>669</v>
      </c>
      <c r="K1470">
        <v>1500</v>
      </c>
      <c r="M1470">
        <v>464</v>
      </c>
      <c r="O1470">
        <v>20</v>
      </c>
      <c r="P1470">
        <v>44</v>
      </c>
      <c r="Q1470">
        <f>SUM(Table2[[#This Row],[ BUYER G]:[BUYER S]])</f>
        <v>64</v>
      </c>
      <c r="R1470">
        <v>6.1666666666666661</v>
      </c>
      <c r="S1470">
        <v>27.333333333333332</v>
      </c>
      <c r="T1470">
        <f>SUM(Table2[[#This Row],[SALE G]:[SALE S]])</f>
        <v>33.5</v>
      </c>
      <c r="U1470">
        <v>689</v>
      </c>
      <c r="V1470">
        <v>0.7</v>
      </c>
    </row>
    <row r="1471" spans="1:22" x14ac:dyDescent="0.25">
      <c r="A1471">
        <v>1470</v>
      </c>
      <c r="B1471" t="s">
        <v>26</v>
      </c>
      <c r="C1471" t="s">
        <v>665</v>
      </c>
      <c r="D1471" t="s">
        <v>2</v>
      </c>
      <c r="E1471" t="s">
        <v>342</v>
      </c>
      <c r="F1471" s="138">
        <v>44009</v>
      </c>
      <c r="G1471" t="s">
        <v>683</v>
      </c>
      <c r="H1471" t="s">
        <v>668</v>
      </c>
      <c r="I1471" t="s">
        <v>392</v>
      </c>
      <c r="J1471" t="s">
        <v>669</v>
      </c>
      <c r="K1471">
        <v>1500</v>
      </c>
      <c r="M1471">
        <v>432</v>
      </c>
      <c r="O1471">
        <v>11</v>
      </c>
      <c r="P1471">
        <v>85</v>
      </c>
      <c r="Q1471">
        <f>SUM(Table2[[#This Row],[ BUYER G]:[BUYER S]])</f>
        <v>96</v>
      </c>
      <c r="R1471">
        <v>5.8333333333333339</v>
      </c>
      <c r="S1471">
        <v>45.5</v>
      </c>
      <c r="T1471">
        <f>SUM(Table2[[#This Row],[SALE G]:[SALE S]])</f>
        <v>51.333333333333336</v>
      </c>
      <c r="U1471">
        <v>544</v>
      </c>
      <c r="V1471">
        <v>0.65</v>
      </c>
    </row>
    <row r="1472" spans="1:22" x14ac:dyDescent="0.25">
      <c r="A1472">
        <v>1471</v>
      </c>
      <c r="B1472" t="s">
        <v>26</v>
      </c>
      <c r="C1472" t="s">
        <v>665</v>
      </c>
      <c r="D1472" t="s">
        <v>2</v>
      </c>
      <c r="E1472" t="s">
        <v>342</v>
      </c>
      <c r="F1472" s="138">
        <v>44009</v>
      </c>
      <c r="G1472" t="s">
        <v>683</v>
      </c>
      <c r="H1472" t="s">
        <v>668</v>
      </c>
      <c r="I1472" t="s">
        <v>393</v>
      </c>
      <c r="J1472" t="s">
        <v>669</v>
      </c>
      <c r="K1472">
        <v>1500</v>
      </c>
      <c r="M1472">
        <v>464</v>
      </c>
      <c r="O1472">
        <v>25</v>
      </c>
      <c r="P1472">
        <v>81</v>
      </c>
      <c r="Q1472">
        <f>SUM(Table2[[#This Row],[ BUYER G]:[BUYER S]])</f>
        <v>106</v>
      </c>
      <c r="R1472">
        <v>11.625</v>
      </c>
      <c r="S1472">
        <v>36.625</v>
      </c>
      <c r="T1472">
        <f>SUM(Table2[[#This Row],[SALE G]:[SALE S]])</f>
        <v>48.25</v>
      </c>
      <c r="U1472">
        <v>340</v>
      </c>
      <c r="V1472">
        <v>0.7</v>
      </c>
    </row>
    <row r="1473" spans="1:22" x14ac:dyDescent="0.25">
      <c r="A1473">
        <v>1472</v>
      </c>
      <c r="B1473" t="s">
        <v>26</v>
      </c>
      <c r="C1473" t="s">
        <v>665</v>
      </c>
      <c r="D1473" t="s">
        <v>2</v>
      </c>
      <c r="E1473" t="s">
        <v>342</v>
      </c>
      <c r="F1473" s="138">
        <v>44009</v>
      </c>
      <c r="G1473" t="s">
        <v>675</v>
      </c>
      <c r="H1473" t="s">
        <v>668</v>
      </c>
      <c r="I1473" t="s">
        <v>164</v>
      </c>
      <c r="J1473" t="s">
        <v>669</v>
      </c>
      <c r="K1473">
        <v>4200</v>
      </c>
      <c r="M1473">
        <v>876</v>
      </c>
      <c r="O1473">
        <v>32</v>
      </c>
      <c r="P1473">
        <v>211</v>
      </c>
      <c r="Q1473">
        <f>SUM(Table2[[#This Row],[ BUYER G]:[BUYER S]])</f>
        <v>243</v>
      </c>
      <c r="R1473">
        <v>20.25</v>
      </c>
      <c r="S1473">
        <v>199</v>
      </c>
      <c r="T1473">
        <f>SUM(Table2[[#This Row],[SALE G]:[SALE S]])</f>
        <v>219.25</v>
      </c>
      <c r="U1473">
        <v>711</v>
      </c>
      <c r="V1473">
        <v>0.7</v>
      </c>
    </row>
    <row r="1474" spans="1:22" x14ac:dyDescent="0.25">
      <c r="A1474">
        <v>1473</v>
      </c>
      <c r="B1474" t="s">
        <v>26</v>
      </c>
      <c r="C1474" t="s">
        <v>665</v>
      </c>
      <c r="D1474" t="s">
        <v>2</v>
      </c>
      <c r="E1474" t="s">
        <v>342</v>
      </c>
      <c r="F1474" s="138">
        <v>44009</v>
      </c>
      <c r="G1474" t="s">
        <v>676</v>
      </c>
      <c r="H1474" t="s">
        <v>668</v>
      </c>
      <c r="I1474" t="s">
        <v>165</v>
      </c>
      <c r="J1474" t="s">
        <v>669</v>
      </c>
      <c r="K1474">
        <v>1200</v>
      </c>
      <c r="M1474">
        <v>544</v>
      </c>
      <c r="O1474">
        <v>17</v>
      </c>
      <c r="P1474">
        <v>67</v>
      </c>
      <c r="Q1474">
        <f>SUM(Table2[[#This Row],[ BUYER G]:[BUYER S]])</f>
        <v>84</v>
      </c>
      <c r="R1474">
        <v>8.5</v>
      </c>
      <c r="S1474">
        <v>53</v>
      </c>
      <c r="T1474">
        <f>SUM(Table2[[#This Row],[SALE G]:[SALE S]])</f>
        <v>61.5</v>
      </c>
      <c r="U1474">
        <v>670</v>
      </c>
      <c r="V1474">
        <v>0.75</v>
      </c>
    </row>
    <row r="1475" spans="1:22" x14ac:dyDescent="0.25">
      <c r="A1475">
        <v>1474</v>
      </c>
      <c r="B1475" t="s">
        <v>26</v>
      </c>
      <c r="C1475" t="s">
        <v>665</v>
      </c>
      <c r="D1475" t="s">
        <v>2</v>
      </c>
      <c r="E1475" t="s">
        <v>342</v>
      </c>
      <c r="F1475" s="138">
        <v>44009</v>
      </c>
      <c r="G1475" t="s">
        <v>676</v>
      </c>
      <c r="H1475" t="s">
        <v>668</v>
      </c>
      <c r="I1475" t="s">
        <v>166</v>
      </c>
      <c r="J1475" t="s">
        <v>669</v>
      </c>
      <c r="K1475">
        <v>1200</v>
      </c>
      <c r="M1475">
        <v>480</v>
      </c>
      <c r="O1475">
        <v>57</v>
      </c>
      <c r="P1475">
        <v>141</v>
      </c>
      <c r="Q1475">
        <f>SUM(Table2[[#This Row],[ BUYER G]:[BUYER S]])</f>
        <v>198</v>
      </c>
      <c r="R1475">
        <v>59</v>
      </c>
      <c r="S1475">
        <v>113.875</v>
      </c>
      <c r="T1475">
        <f>SUM(Table2[[#This Row],[SALE G]:[SALE S]])</f>
        <v>172.875</v>
      </c>
      <c r="U1475">
        <v>653</v>
      </c>
      <c r="V1475">
        <v>0.75</v>
      </c>
    </row>
    <row r="1476" spans="1:22" x14ac:dyDescent="0.25">
      <c r="A1476">
        <v>1475</v>
      </c>
      <c r="B1476" t="s">
        <v>26</v>
      </c>
      <c r="C1476" t="s">
        <v>665</v>
      </c>
      <c r="D1476" t="s">
        <v>2</v>
      </c>
      <c r="E1476" t="s">
        <v>342</v>
      </c>
      <c r="F1476" s="138">
        <v>44009</v>
      </c>
      <c r="G1476" t="s">
        <v>676</v>
      </c>
      <c r="H1476" t="s">
        <v>668</v>
      </c>
      <c r="I1476" t="s">
        <v>167</v>
      </c>
      <c r="J1476" t="s">
        <v>669</v>
      </c>
      <c r="K1476">
        <v>1200</v>
      </c>
      <c r="M1476">
        <v>400</v>
      </c>
      <c r="O1476">
        <v>9</v>
      </c>
      <c r="P1476">
        <v>44</v>
      </c>
      <c r="Q1476">
        <f>SUM(Table2[[#This Row],[ BUYER G]:[BUYER S]])</f>
        <v>53</v>
      </c>
      <c r="R1476">
        <v>4.666666666666667</v>
      </c>
      <c r="S1476">
        <v>22.5</v>
      </c>
      <c r="T1476">
        <f>SUM(Table2[[#This Row],[SALE G]:[SALE S]])</f>
        <v>27.166666666666668</v>
      </c>
      <c r="U1476">
        <v>345</v>
      </c>
      <c r="V1476">
        <v>0.75</v>
      </c>
    </row>
    <row r="1477" spans="1:22" x14ac:dyDescent="0.25">
      <c r="A1477">
        <v>1476</v>
      </c>
      <c r="B1477" t="s">
        <v>26</v>
      </c>
      <c r="C1477" t="s">
        <v>665</v>
      </c>
      <c r="D1477" t="s">
        <v>2</v>
      </c>
      <c r="E1477" t="s">
        <v>342</v>
      </c>
      <c r="F1477" s="138">
        <v>44009</v>
      </c>
      <c r="G1477" t="s">
        <v>676</v>
      </c>
      <c r="H1477" t="s">
        <v>668</v>
      </c>
      <c r="I1477" t="s">
        <v>168</v>
      </c>
      <c r="J1477" t="s">
        <v>669</v>
      </c>
      <c r="K1477">
        <v>1200</v>
      </c>
      <c r="M1477">
        <v>388</v>
      </c>
      <c r="O1477">
        <v>6</v>
      </c>
      <c r="P1477">
        <v>35</v>
      </c>
      <c r="Q1477">
        <f>SUM(Table2[[#This Row],[ BUYER G]:[BUYER S]])</f>
        <v>41</v>
      </c>
      <c r="R1477">
        <v>5</v>
      </c>
      <c r="S1477">
        <v>23.833333333333332</v>
      </c>
      <c r="T1477">
        <f>SUM(Table2[[#This Row],[SALE G]:[SALE S]])</f>
        <v>28.833333333333332</v>
      </c>
      <c r="U1477">
        <v>874</v>
      </c>
      <c r="V1477">
        <v>0.65</v>
      </c>
    </row>
    <row r="1478" spans="1:22" x14ac:dyDescent="0.25">
      <c r="A1478">
        <v>1477</v>
      </c>
      <c r="B1478" t="s">
        <v>26</v>
      </c>
      <c r="C1478" t="s">
        <v>665</v>
      </c>
      <c r="D1478" t="s">
        <v>2</v>
      </c>
      <c r="E1478" t="s">
        <v>342</v>
      </c>
      <c r="F1478" s="138">
        <v>44009</v>
      </c>
      <c r="G1478" t="s">
        <v>676</v>
      </c>
      <c r="H1478" t="s">
        <v>697</v>
      </c>
      <c r="I1478" t="s">
        <v>441</v>
      </c>
      <c r="J1478" t="s">
        <v>669</v>
      </c>
      <c r="K1478">
        <v>1200</v>
      </c>
      <c r="M1478">
        <v>411</v>
      </c>
      <c r="O1478">
        <v>15</v>
      </c>
      <c r="P1478">
        <v>42</v>
      </c>
      <c r="Q1478">
        <f>SUM(Table2[[#This Row],[ BUYER G]:[BUYER S]])</f>
        <v>57</v>
      </c>
      <c r="R1478">
        <v>10.833333333333334</v>
      </c>
      <c r="S1478">
        <v>30.166666666666668</v>
      </c>
      <c r="T1478">
        <f>SUM(Table2[[#This Row],[SALE G]:[SALE S]])</f>
        <v>41</v>
      </c>
      <c r="U1478">
        <v>366</v>
      </c>
      <c r="V1478">
        <v>0.65</v>
      </c>
    </row>
    <row r="1479" spans="1:22" x14ac:dyDescent="0.25">
      <c r="A1479">
        <v>1478</v>
      </c>
      <c r="B1479" t="s">
        <v>26</v>
      </c>
      <c r="C1479" t="s">
        <v>665</v>
      </c>
      <c r="D1479" t="s">
        <v>2</v>
      </c>
      <c r="E1479" t="s">
        <v>342</v>
      </c>
      <c r="F1479" s="138">
        <v>44009</v>
      </c>
      <c r="G1479" t="s">
        <v>676</v>
      </c>
      <c r="H1479" t="s">
        <v>677</v>
      </c>
      <c r="I1479" t="s">
        <v>440</v>
      </c>
      <c r="J1479" t="s">
        <v>669</v>
      </c>
      <c r="K1479">
        <v>1200</v>
      </c>
      <c r="M1479">
        <v>320</v>
      </c>
      <c r="P1479">
        <v>50</v>
      </c>
      <c r="Q1479">
        <f>SUM(Table2[[#This Row],[ BUYER G]:[BUYER S]])</f>
        <v>50</v>
      </c>
      <c r="R1479">
        <v>0</v>
      </c>
      <c r="S1479">
        <v>34.916666666666664</v>
      </c>
      <c r="T1479">
        <f>SUM(Table2[[#This Row],[SALE G]:[SALE S]])</f>
        <v>34.916666666666664</v>
      </c>
      <c r="U1479">
        <v>294</v>
      </c>
      <c r="V1479">
        <v>0.65</v>
      </c>
    </row>
    <row r="1480" spans="1:22" x14ac:dyDescent="0.25">
      <c r="A1480">
        <v>1479</v>
      </c>
      <c r="B1480" t="s">
        <v>26</v>
      </c>
      <c r="C1480" t="s">
        <v>665</v>
      </c>
      <c r="D1480" t="s">
        <v>2</v>
      </c>
      <c r="E1480" t="s">
        <v>342</v>
      </c>
      <c r="F1480" s="138">
        <v>44009</v>
      </c>
      <c r="G1480" t="s">
        <v>676</v>
      </c>
      <c r="H1480" t="s">
        <v>673</v>
      </c>
      <c r="I1480" t="s">
        <v>439</v>
      </c>
      <c r="J1480" t="s">
        <v>669</v>
      </c>
      <c r="K1480">
        <v>1200</v>
      </c>
      <c r="M1480">
        <v>388</v>
      </c>
      <c r="O1480">
        <v>3</v>
      </c>
      <c r="P1480">
        <v>35</v>
      </c>
      <c r="Q1480">
        <f>SUM(Table2[[#This Row],[ BUYER G]:[BUYER S]])</f>
        <v>38</v>
      </c>
      <c r="R1480">
        <v>1.1666666666666667</v>
      </c>
      <c r="S1480">
        <v>22.166666666666668</v>
      </c>
      <c r="T1480">
        <f>SUM(Table2[[#This Row],[SALE G]:[SALE S]])</f>
        <v>23.333333333333336</v>
      </c>
      <c r="U1480">
        <v>412</v>
      </c>
      <c r="V1480">
        <v>0.65</v>
      </c>
    </row>
    <row r="1481" spans="1:22" x14ac:dyDescent="0.25">
      <c r="A1481">
        <v>1480</v>
      </c>
      <c r="B1481" t="s">
        <v>26</v>
      </c>
      <c r="C1481" t="s">
        <v>665</v>
      </c>
      <c r="D1481" t="s">
        <v>2</v>
      </c>
      <c r="E1481" t="s">
        <v>342</v>
      </c>
      <c r="F1481" s="138">
        <v>44009</v>
      </c>
      <c r="G1481" t="s">
        <v>685</v>
      </c>
      <c r="H1481" t="s">
        <v>668</v>
      </c>
      <c r="I1481" t="s">
        <v>174</v>
      </c>
      <c r="J1481" t="s">
        <v>671</v>
      </c>
      <c r="K1481">
        <v>1000</v>
      </c>
      <c r="M1481">
        <v>228</v>
      </c>
      <c r="O1481">
        <v>10</v>
      </c>
      <c r="P1481">
        <v>21</v>
      </c>
      <c r="Q1481">
        <f>SUM(Table2[[#This Row],[ BUYER G]:[BUYER S]])</f>
        <v>31</v>
      </c>
      <c r="R1481">
        <v>7.666666666666667</v>
      </c>
      <c r="S1481">
        <v>14.083333333333334</v>
      </c>
      <c r="T1481">
        <f>SUM(Table2[[#This Row],[SALE G]:[SALE S]])</f>
        <v>21.75</v>
      </c>
      <c r="U1481">
        <v>239</v>
      </c>
      <c r="V1481">
        <v>0.8</v>
      </c>
    </row>
    <row r="1482" spans="1:22" x14ac:dyDescent="0.25">
      <c r="A1482">
        <v>1481</v>
      </c>
      <c r="B1482" t="s">
        <v>26</v>
      </c>
      <c r="C1482" t="s">
        <v>665</v>
      </c>
      <c r="D1482" t="s">
        <v>2</v>
      </c>
      <c r="E1482" t="s">
        <v>342</v>
      </c>
      <c r="F1482" s="138">
        <v>44009</v>
      </c>
      <c r="G1482" t="s">
        <v>685</v>
      </c>
      <c r="H1482" t="s">
        <v>668</v>
      </c>
      <c r="I1482" t="s">
        <v>175</v>
      </c>
      <c r="J1482" t="s">
        <v>671</v>
      </c>
      <c r="K1482">
        <v>1000</v>
      </c>
      <c r="M1482">
        <v>448</v>
      </c>
      <c r="O1482">
        <v>19</v>
      </c>
      <c r="P1482">
        <v>81</v>
      </c>
      <c r="Q1482">
        <f>SUM(Table2[[#This Row],[ BUYER G]:[BUYER S]])</f>
        <v>100</v>
      </c>
      <c r="R1482">
        <v>13.666666666666666</v>
      </c>
      <c r="S1482">
        <v>63</v>
      </c>
      <c r="T1482">
        <f>SUM(Table2[[#This Row],[SALE G]:[SALE S]])</f>
        <v>76.666666666666671</v>
      </c>
      <c r="U1482">
        <v>711</v>
      </c>
      <c r="V1482">
        <v>0.8</v>
      </c>
    </row>
    <row r="1483" spans="1:22" x14ac:dyDescent="0.25">
      <c r="A1483">
        <v>1482</v>
      </c>
      <c r="B1483" t="s">
        <v>26</v>
      </c>
      <c r="C1483" t="s">
        <v>665</v>
      </c>
      <c r="D1483" t="s">
        <v>2</v>
      </c>
      <c r="E1483" t="s">
        <v>342</v>
      </c>
      <c r="F1483" s="138">
        <v>44009</v>
      </c>
      <c r="G1483" t="s">
        <v>685</v>
      </c>
      <c r="H1483" t="s">
        <v>668</v>
      </c>
      <c r="I1483" t="s">
        <v>416</v>
      </c>
      <c r="J1483" t="s">
        <v>671</v>
      </c>
      <c r="K1483">
        <v>1000</v>
      </c>
      <c r="M1483">
        <v>272</v>
      </c>
      <c r="O1483">
        <v>13</v>
      </c>
      <c r="P1483">
        <v>44</v>
      </c>
      <c r="Q1483">
        <f>SUM(Table2[[#This Row],[ BUYER G]:[BUYER S]])</f>
        <v>57</v>
      </c>
      <c r="R1483">
        <v>7.416666666666667</v>
      </c>
      <c r="S1483">
        <v>30.333333333333332</v>
      </c>
      <c r="T1483">
        <f>SUM(Table2[[#This Row],[SALE G]:[SALE S]])</f>
        <v>37.75</v>
      </c>
      <c r="U1483">
        <v>300</v>
      </c>
      <c r="V1483">
        <v>0.65</v>
      </c>
    </row>
    <row r="1484" spans="1:22" x14ac:dyDescent="0.25">
      <c r="A1484">
        <v>1483</v>
      </c>
      <c r="B1484" t="s">
        <v>26</v>
      </c>
      <c r="C1484" t="s">
        <v>665</v>
      </c>
      <c r="D1484" t="s">
        <v>2</v>
      </c>
      <c r="E1484" t="s">
        <v>342</v>
      </c>
      <c r="F1484" s="138">
        <v>44009</v>
      </c>
      <c r="G1484" t="s">
        <v>685</v>
      </c>
      <c r="H1484" t="s">
        <v>677</v>
      </c>
      <c r="I1484" t="s">
        <v>405</v>
      </c>
      <c r="J1484" t="s">
        <v>671</v>
      </c>
      <c r="K1484">
        <v>1000</v>
      </c>
      <c r="M1484">
        <v>304</v>
      </c>
      <c r="O1484">
        <v>14</v>
      </c>
      <c r="P1484">
        <v>36</v>
      </c>
      <c r="Q1484">
        <f>SUM(Table2[[#This Row],[ BUYER G]:[BUYER S]])</f>
        <v>50</v>
      </c>
      <c r="R1484">
        <v>10.333333333333332</v>
      </c>
      <c r="S1484">
        <v>25.583333333333332</v>
      </c>
      <c r="T1484">
        <f>SUM(Table2[[#This Row],[SALE G]:[SALE S]])</f>
        <v>35.916666666666664</v>
      </c>
      <c r="U1484">
        <v>366</v>
      </c>
      <c r="V1484">
        <v>0.65</v>
      </c>
    </row>
    <row r="1485" spans="1:22" x14ac:dyDescent="0.25">
      <c r="A1485">
        <v>1484</v>
      </c>
      <c r="B1485" t="s">
        <v>26</v>
      </c>
      <c r="C1485" t="s">
        <v>665</v>
      </c>
      <c r="D1485" t="s">
        <v>2</v>
      </c>
      <c r="E1485" t="s">
        <v>342</v>
      </c>
      <c r="F1485" s="138">
        <v>44009</v>
      </c>
      <c r="G1485" t="s">
        <v>685</v>
      </c>
      <c r="H1485" t="s">
        <v>677</v>
      </c>
      <c r="I1485" t="s">
        <v>529</v>
      </c>
      <c r="J1485" t="s">
        <v>671</v>
      </c>
      <c r="K1485">
        <v>1000</v>
      </c>
      <c r="M1485">
        <v>276</v>
      </c>
      <c r="P1485">
        <v>30</v>
      </c>
      <c r="Q1485">
        <f>SUM(Table2[[#This Row],[ BUYER G]:[BUYER S]])</f>
        <v>30</v>
      </c>
      <c r="R1485">
        <v>0</v>
      </c>
      <c r="S1485">
        <v>21.333333333333332</v>
      </c>
      <c r="T1485">
        <f>SUM(Table2[[#This Row],[SALE G]:[SALE S]])</f>
        <v>21.333333333333332</v>
      </c>
      <c r="U1485">
        <v>290</v>
      </c>
      <c r="V1485">
        <v>0.65</v>
      </c>
    </row>
    <row r="1486" spans="1:22" x14ac:dyDescent="0.25">
      <c r="A1486">
        <v>1485</v>
      </c>
      <c r="B1486" t="s">
        <v>26</v>
      </c>
      <c r="C1486" t="s">
        <v>665</v>
      </c>
      <c r="D1486" t="s">
        <v>2</v>
      </c>
      <c r="E1486" t="s">
        <v>342</v>
      </c>
      <c r="F1486" s="138">
        <v>44009</v>
      </c>
      <c r="G1486" t="s">
        <v>685</v>
      </c>
      <c r="H1486" t="s">
        <v>705</v>
      </c>
      <c r="I1486" t="s">
        <v>528</v>
      </c>
      <c r="J1486" t="s">
        <v>671</v>
      </c>
      <c r="K1486">
        <v>1000</v>
      </c>
      <c r="M1486">
        <v>288</v>
      </c>
      <c r="P1486">
        <v>21</v>
      </c>
      <c r="Q1486">
        <f>SUM(Table2[[#This Row],[ BUYER G]:[BUYER S]])</f>
        <v>21</v>
      </c>
      <c r="R1486">
        <v>0</v>
      </c>
      <c r="S1486">
        <v>11.333333333333334</v>
      </c>
      <c r="T1486">
        <f>SUM(Table2[[#This Row],[SALE G]:[SALE S]])</f>
        <v>11.333333333333334</v>
      </c>
      <c r="U1486">
        <v>312</v>
      </c>
      <c r="V1486">
        <v>0.65</v>
      </c>
    </row>
    <row r="1487" spans="1:22" x14ac:dyDescent="0.25">
      <c r="A1487">
        <v>1486</v>
      </c>
      <c r="B1487" t="s">
        <v>26</v>
      </c>
      <c r="C1487" t="s">
        <v>665</v>
      </c>
      <c r="D1487" t="s">
        <v>2</v>
      </c>
      <c r="E1487" t="s">
        <v>342</v>
      </c>
      <c r="F1487" s="138">
        <v>44009</v>
      </c>
      <c r="G1487" t="s">
        <v>685</v>
      </c>
      <c r="H1487" t="s">
        <v>708</v>
      </c>
      <c r="I1487" t="s">
        <v>530</v>
      </c>
      <c r="J1487" t="s">
        <v>671</v>
      </c>
      <c r="K1487">
        <v>1000</v>
      </c>
      <c r="M1487">
        <v>288</v>
      </c>
      <c r="O1487">
        <v>20</v>
      </c>
      <c r="P1487">
        <v>41</v>
      </c>
      <c r="Q1487">
        <f>SUM(Table2[[#This Row],[ BUYER G]:[BUYER S]])</f>
        <v>61</v>
      </c>
      <c r="R1487">
        <v>7.041666666666667</v>
      </c>
      <c r="S1487">
        <v>15.083333333333334</v>
      </c>
      <c r="T1487">
        <f>SUM(Table2[[#This Row],[SALE G]:[SALE S]])</f>
        <v>22.125</v>
      </c>
      <c r="U1487">
        <v>420</v>
      </c>
      <c r="V1487">
        <v>0.65</v>
      </c>
    </row>
    <row r="1488" spans="1:22" x14ac:dyDescent="0.25">
      <c r="A1488">
        <v>1487</v>
      </c>
      <c r="B1488" t="s">
        <v>26</v>
      </c>
      <c r="C1488" t="s">
        <v>665</v>
      </c>
      <c r="D1488" t="s">
        <v>2</v>
      </c>
      <c r="E1488" t="s">
        <v>342</v>
      </c>
      <c r="F1488" s="138">
        <v>44009</v>
      </c>
      <c r="G1488" t="s">
        <v>685</v>
      </c>
      <c r="H1488" t="s">
        <v>704</v>
      </c>
      <c r="I1488" t="s">
        <v>526</v>
      </c>
      <c r="J1488" t="s">
        <v>671</v>
      </c>
      <c r="K1488">
        <v>1000</v>
      </c>
      <c r="M1488">
        <v>288</v>
      </c>
      <c r="O1488">
        <v>27</v>
      </c>
      <c r="P1488">
        <v>39</v>
      </c>
      <c r="Q1488">
        <f>SUM(Table2[[#This Row],[ BUYER G]:[BUYER S]])</f>
        <v>66</v>
      </c>
      <c r="R1488">
        <v>12.291666666666668</v>
      </c>
      <c r="S1488">
        <v>17.5</v>
      </c>
      <c r="T1488">
        <f>SUM(Table2[[#This Row],[SALE G]:[SALE S]])</f>
        <v>29.791666666666668</v>
      </c>
      <c r="U1488">
        <v>438</v>
      </c>
      <c r="V1488">
        <v>0.65</v>
      </c>
    </row>
    <row r="1489" spans="1:22" x14ac:dyDescent="0.25">
      <c r="A1489">
        <v>1488</v>
      </c>
      <c r="B1489" t="s">
        <v>26</v>
      </c>
      <c r="C1489" t="s">
        <v>665</v>
      </c>
      <c r="D1489" t="s">
        <v>2</v>
      </c>
      <c r="E1489" t="s">
        <v>342</v>
      </c>
      <c r="F1489" s="138">
        <v>44009</v>
      </c>
      <c r="G1489" t="s">
        <v>710</v>
      </c>
      <c r="H1489" t="s">
        <v>668</v>
      </c>
      <c r="I1489" t="s">
        <v>548</v>
      </c>
      <c r="J1489" t="s">
        <v>711</v>
      </c>
      <c r="K1489">
        <v>180</v>
      </c>
      <c r="M1489">
        <v>144</v>
      </c>
      <c r="O1489">
        <v>3</v>
      </c>
      <c r="P1489">
        <v>15</v>
      </c>
      <c r="Q1489">
        <f>SUM(Table2[[#This Row],[ BUYER G]:[BUYER S]])</f>
        <v>18</v>
      </c>
      <c r="R1489">
        <v>1.3333333333333333</v>
      </c>
      <c r="S1489">
        <v>7.833333333333333</v>
      </c>
      <c r="T1489">
        <f>SUM(Table2[[#This Row],[SALE G]:[SALE S]])</f>
        <v>9.1666666666666661</v>
      </c>
      <c r="U1489">
        <v>125</v>
      </c>
      <c r="V1489">
        <v>0.65</v>
      </c>
    </row>
    <row r="1490" spans="1:22" x14ac:dyDescent="0.25">
      <c r="A1490">
        <v>1489</v>
      </c>
      <c r="B1490" t="s">
        <v>26</v>
      </c>
      <c r="C1490" t="s">
        <v>665</v>
      </c>
      <c r="D1490" t="s">
        <v>2</v>
      </c>
      <c r="E1490" t="s">
        <v>342</v>
      </c>
      <c r="F1490" s="138">
        <v>44009</v>
      </c>
      <c r="G1490" t="s">
        <v>710</v>
      </c>
      <c r="H1490" t="s">
        <v>668</v>
      </c>
      <c r="I1490" t="s">
        <v>547</v>
      </c>
      <c r="J1490" t="s">
        <v>711</v>
      </c>
      <c r="K1490">
        <v>180</v>
      </c>
      <c r="M1490">
        <v>144</v>
      </c>
      <c r="O1490">
        <v>8</v>
      </c>
      <c r="P1490">
        <v>7</v>
      </c>
      <c r="Q1490">
        <f>SUM(Table2[[#This Row],[ BUYER G]:[BUYER S]])</f>
        <v>15</v>
      </c>
      <c r="R1490">
        <v>4.833333333333333</v>
      </c>
      <c r="S1490">
        <v>4.666666666666667</v>
      </c>
      <c r="T1490">
        <f>SUM(Table2[[#This Row],[SALE G]:[SALE S]])</f>
        <v>9.5</v>
      </c>
      <c r="U1490">
        <v>154</v>
      </c>
      <c r="V1490">
        <v>0.7</v>
      </c>
    </row>
    <row r="1491" spans="1:22" x14ac:dyDescent="0.25">
      <c r="A1491">
        <v>1490</v>
      </c>
      <c r="B1491" t="s">
        <v>26</v>
      </c>
      <c r="C1491" t="s">
        <v>665</v>
      </c>
      <c r="D1491" t="s">
        <v>2</v>
      </c>
      <c r="E1491" t="s">
        <v>342</v>
      </c>
      <c r="F1491" s="138">
        <v>44009</v>
      </c>
      <c r="G1491" t="s">
        <v>710</v>
      </c>
      <c r="H1491" t="s">
        <v>668</v>
      </c>
      <c r="I1491" t="s">
        <v>549</v>
      </c>
      <c r="J1491" t="s">
        <v>711</v>
      </c>
      <c r="K1491">
        <v>180</v>
      </c>
      <c r="M1491">
        <v>96</v>
      </c>
      <c r="O1491">
        <v>7</v>
      </c>
      <c r="P1491">
        <v>4</v>
      </c>
      <c r="Q1491">
        <f>SUM(Table2[[#This Row],[ BUYER G]:[BUYER S]])</f>
        <v>11</v>
      </c>
      <c r="R1491">
        <v>2.8333333333333335</v>
      </c>
      <c r="S1491">
        <v>1.5</v>
      </c>
      <c r="T1491">
        <f>SUM(Table2[[#This Row],[SALE G]:[SALE S]])</f>
        <v>4.3333333333333339</v>
      </c>
      <c r="U1491">
        <v>137</v>
      </c>
      <c r="V1491">
        <v>0.75</v>
      </c>
    </row>
    <row r="1492" spans="1:22" x14ac:dyDescent="0.25">
      <c r="A1492">
        <v>1491</v>
      </c>
      <c r="B1492" t="s">
        <v>26</v>
      </c>
      <c r="C1492" t="s">
        <v>665</v>
      </c>
      <c r="D1492" t="s">
        <v>2</v>
      </c>
      <c r="E1492" t="s">
        <v>342</v>
      </c>
      <c r="F1492" s="138">
        <v>44009</v>
      </c>
      <c r="G1492" t="s">
        <v>710</v>
      </c>
      <c r="H1492" t="s">
        <v>668</v>
      </c>
      <c r="I1492" t="s">
        <v>559</v>
      </c>
      <c r="J1492" t="s">
        <v>711</v>
      </c>
      <c r="K1492">
        <v>180</v>
      </c>
      <c r="M1492">
        <v>96</v>
      </c>
      <c r="O1492">
        <v>6</v>
      </c>
      <c r="P1492">
        <v>8</v>
      </c>
      <c r="Q1492">
        <f>SUM(Table2[[#This Row],[ BUYER G]:[BUYER S]])</f>
        <v>14</v>
      </c>
      <c r="R1492">
        <v>3.5</v>
      </c>
      <c r="S1492">
        <v>4.666666666666667</v>
      </c>
      <c r="T1492">
        <f>SUM(Table2[[#This Row],[SALE G]:[SALE S]])</f>
        <v>8.1666666666666679</v>
      </c>
      <c r="U1492">
        <v>98</v>
      </c>
      <c r="V1492">
        <v>0.65</v>
      </c>
    </row>
    <row r="1493" spans="1:22" x14ac:dyDescent="0.25">
      <c r="A1493">
        <v>1492</v>
      </c>
      <c r="B1493" t="s">
        <v>26</v>
      </c>
      <c r="C1493" t="s">
        <v>665</v>
      </c>
      <c r="D1493" t="s">
        <v>2</v>
      </c>
      <c r="E1493" t="s">
        <v>342</v>
      </c>
      <c r="F1493" s="138">
        <v>44009</v>
      </c>
      <c r="G1493" t="s">
        <v>710</v>
      </c>
      <c r="H1493" t="s">
        <v>668</v>
      </c>
      <c r="I1493" t="s">
        <v>551</v>
      </c>
      <c r="J1493" t="s">
        <v>711</v>
      </c>
      <c r="K1493">
        <v>180</v>
      </c>
      <c r="M1493">
        <v>128</v>
      </c>
      <c r="P1493">
        <v>8</v>
      </c>
      <c r="Q1493">
        <f>SUM(Table2[[#This Row],[ BUYER G]:[BUYER S]])</f>
        <v>8</v>
      </c>
      <c r="R1493">
        <v>0</v>
      </c>
      <c r="S1493">
        <v>3.8333333333333335</v>
      </c>
      <c r="T1493">
        <f>SUM(Table2[[#This Row],[SALE G]:[SALE S]])</f>
        <v>3.8333333333333335</v>
      </c>
      <c r="U1493">
        <v>132</v>
      </c>
      <c r="V1493">
        <v>0.65</v>
      </c>
    </row>
    <row r="1494" spans="1:22" x14ac:dyDescent="0.25">
      <c r="A1494">
        <v>1493</v>
      </c>
      <c r="B1494" t="s">
        <v>26</v>
      </c>
      <c r="C1494" t="s">
        <v>665</v>
      </c>
      <c r="D1494" t="s">
        <v>2</v>
      </c>
      <c r="E1494" t="s">
        <v>342</v>
      </c>
      <c r="F1494" s="138">
        <v>44009</v>
      </c>
      <c r="G1494" t="s">
        <v>710</v>
      </c>
      <c r="H1494" t="s">
        <v>668</v>
      </c>
      <c r="I1494" t="s">
        <v>560</v>
      </c>
      <c r="J1494" t="s">
        <v>711</v>
      </c>
      <c r="K1494">
        <v>180</v>
      </c>
      <c r="M1494">
        <v>144</v>
      </c>
      <c r="P1494">
        <v>10</v>
      </c>
      <c r="Q1494">
        <f>SUM(Table2[[#This Row],[ BUYER G]:[BUYER S]])</f>
        <v>10</v>
      </c>
      <c r="R1494">
        <v>0</v>
      </c>
      <c r="S1494">
        <v>4</v>
      </c>
      <c r="T1494">
        <f>SUM(Table2[[#This Row],[SALE G]:[SALE S]])</f>
        <v>4</v>
      </c>
      <c r="U1494">
        <v>111</v>
      </c>
      <c r="V1494">
        <v>0.7</v>
      </c>
    </row>
    <row r="1495" spans="1:22" x14ac:dyDescent="0.25">
      <c r="A1495">
        <v>1494</v>
      </c>
      <c r="B1495" t="s">
        <v>26</v>
      </c>
      <c r="C1495" t="s">
        <v>665</v>
      </c>
      <c r="D1495" t="s">
        <v>2</v>
      </c>
      <c r="E1495" t="s">
        <v>342</v>
      </c>
      <c r="F1495" s="138">
        <v>44009</v>
      </c>
      <c r="G1495" t="s">
        <v>710</v>
      </c>
      <c r="H1495" t="s">
        <v>668</v>
      </c>
      <c r="I1495" t="s">
        <v>550</v>
      </c>
      <c r="J1495" t="s">
        <v>711</v>
      </c>
      <c r="K1495">
        <v>180</v>
      </c>
      <c r="M1495">
        <v>96</v>
      </c>
      <c r="O1495">
        <v>11</v>
      </c>
      <c r="P1495">
        <v>11</v>
      </c>
      <c r="Q1495">
        <f>SUM(Table2[[#This Row],[ BUYER G]:[BUYER S]])</f>
        <v>22</v>
      </c>
      <c r="R1495">
        <v>5.5833333333333339</v>
      </c>
      <c r="S1495">
        <v>5.916666666666667</v>
      </c>
      <c r="T1495">
        <f>SUM(Table2[[#This Row],[SALE G]:[SALE S]])</f>
        <v>11.5</v>
      </c>
      <c r="U1495">
        <v>165</v>
      </c>
      <c r="V1495">
        <v>0.65</v>
      </c>
    </row>
    <row r="1496" spans="1:22" x14ac:dyDescent="0.25">
      <c r="A1496">
        <v>1495</v>
      </c>
      <c r="B1496" t="s">
        <v>26</v>
      </c>
      <c r="C1496" t="s">
        <v>665</v>
      </c>
      <c r="D1496" t="s">
        <v>2</v>
      </c>
      <c r="E1496" t="s">
        <v>342</v>
      </c>
      <c r="F1496" s="138">
        <v>44009</v>
      </c>
      <c r="G1496" t="s">
        <v>712</v>
      </c>
      <c r="H1496" t="s">
        <v>668</v>
      </c>
      <c r="I1496" t="s">
        <v>466</v>
      </c>
      <c r="J1496" t="s">
        <v>711</v>
      </c>
      <c r="K1496">
        <v>288</v>
      </c>
      <c r="M1496">
        <v>178</v>
      </c>
      <c r="O1496">
        <v>4</v>
      </c>
      <c r="P1496">
        <v>17</v>
      </c>
      <c r="Q1496">
        <f>SUM(Table2[[#This Row],[ BUYER G]:[BUYER S]])</f>
        <v>21</v>
      </c>
      <c r="R1496">
        <v>2.1666666666666665</v>
      </c>
      <c r="S1496">
        <v>10</v>
      </c>
      <c r="T1496">
        <f>SUM(Table2[[#This Row],[SALE G]:[SALE S]])</f>
        <v>12.166666666666666</v>
      </c>
      <c r="U1496">
        <v>224</v>
      </c>
      <c r="V1496">
        <v>0.65</v>
      </c>
    </row>
    <row r="1497" spans="1:22" x14ac:dyDescent="0.25">
      <c r="A1497">
        <v>1496</v>
      </c>
      <c r="B1497" t="s">
        <v>26</v>
      </c>
      <c r="C1497" t="s">
        <v>678</v>
      </c>
      <c r="D1497" t="s">
        <v>2</v>
      </c>
      <c r="E1497" t="s">
        <v>342</v>
      </c>
      <c r="F1497" s="138">
        <v>44009</v>
      </c>
      <c r="G1497" t="s">
        <v>676</v>
      </c>
      <c r="H1497" t="s">
        <v>679</v>
      </c>
      <c r="I1497" t="s">
        <v>380</v>
      </c>
      <c r="J1497" t="s">
        <v>669</v>
      </c>
      <c r="K1497">
        <v>1200</v>
      </c>
      <c r="M1497">
        <v>432</v>
      </c>
      <c r="O1497">
        <v>28</v>
      </c>
      <c r="P1497">
        <v>54</v>
      </c>
      <c r="Q1497">
        <f>SUM(Table2[[#This Row],[ BUYER G]:[BUYER S]])</f>
        <v>82</v>
      </c>
      <c r="R1497">
        <v>16.5</v>
      </c>
      <c r="S1497">
        <v>30.166666666666668</v>
      </c>
      <c r="T1497">
        <f>SUM(Table2[[#This Row],[SALE G]:[SALE S]])</f>
        <v>46.666666666666671</v>
      </c>
      <c r="U1497">
        <v>448</v>
      </c>
      <c r="V1497">
        <v>0.7</v>
      </c>
    </row>
    <row r="1498" spans="1:22" x14ac:dyDescent="0.25">
      <c r="A1498">
        <v>1497</v>
      </c>
      <c r="B1498" t="s">
        <v>26</v>
      </c>
      <c r="C1498" t="s">
        <v>678</v>
      </c>
      <c r="D1498" t="s">
        <v>2</v>
      </c>
      <c r="E1498" t="s">
        <v>342</v>
      </c>
      <c r="F1498" s="138">
        <v>44009</v>
      </c>
      <c r="G1498" t="s">
        <v>676</v>
      </c>
      <c r="H1498" t="s">
        <v>700</v>
      </c>
      <c r="I1498" t="s">
        <v>443</v>
      </c>
      <c r="J1498" t="s">
        <v>669</v>
      </c>
      <c r="K1498">
        <v>1200</v>
      </c>
      <c r="M1498">
        <v>384</v>
      </c>
      <c r="P1498">
        <v>20</v>
      </c>
      <c r="Q1498">
        <f>SUM(Table2[[#This Row],[ BUYER G]:[BUYER S]])</f>
        <v>20</v>
      </c>
      <c r="R1498">
        <v>0</v>
      </c>
      <c r="S1498">
        <v>14.166666666666666</v>
      </c>
      <c r="T1498">
        <f>SUM(Table2[[#This Row],[SALE G]:[SALE S]])</f>
        <v>14.166666666666666</v>
      </c>
      <c r="U1498">
        <v>280</v>
      </c>
      <c r="V1498">
        <v>0.65</v>
      </c>
    </row>
    <row r="1499" spans="1:22" x14ac:dyDescent="0.25">
      <c r="A1499">
        <v>1498</v>
      </c>
      <c r="B1499" t="s">
        <v>26</v>
      </c>
      <c r="C1499" t="s">
        <v>678</v>
      </c>
      <c r="D1499" t="s">
        <v>2</v>
      </c>
      <c r="E1499" t="s">
        <v>342</v>
      </c>
      <c r="F1499" s="138">
        <v>44009</v>
      </c>
      <c r="G1499" t="s">
        <v>685</v>
      </c>
      <c r="H1499" t="s">
        <v>679</v>
      </c>
      <c r="I1499" t="s">
        <v>444</v>
      </c>
      <c r="J1499" t="s">
        <v>671</v>
      </c>
      <c r="K1499">
        <v>1000</v>
      </c>
      <c r="M1499">
        <v>320</v>
      </c>
      <c r="O1499">
        <v>6</v>
      </c>
      <c r="P1499">
        <v>65</v>
      </c>
      <c r="Q1499">
        <f>SUM(Table2[[#This Row],[ BUYER G]:[BUYER S]])</f>
        <v>71</v>
      </c>
      <c r="R1499">
        <v>4.5</v>
      </c>
      <c r="S1499">
        <v>53.166666666666664</v>
      </c>
      <c r="T1499">
        <f>SUM(Table2[[#This Row],[SALE G]:[SALE S]])</f>
        <v>57.666666666666664</v>
      </c>
      <c r="U1499">
        <v>569</v>
      </c>
      <c r="V1499">
        <v>0.65</v>
      </c>
    </row>
    <row r="1500" spans="1:22" x14ac:dyDescent="0.25">
      <c r="A1500">
        <v>1499</v>
      </c>
      <c r="B1500" t="s">
        <v>26</v>
      </c>
      <c r="C1500" t="s">
        <v>678</v>
      </c>
      <c r="D1500" t="s">
        <v>2</v>
      </c>
      <c r="E1500" t="s">
        <v>342</v>
      </c>
      <c r="F1500" s="138">
        <v>44009</v>
      </c>
      <c r="G1500" t="s">
        <v>685</v>
      </c>
      <c r="H1500" t="s">
        <v>686</v>
      </c>
      <c r="I1500" t="s">
        <v>234</v>
      </c>
      <c r="J1500" t="s">
        <v>671</v>
      </c>
      <c r="K1500">
        <v>1000</v>
      </c>
      <c r="M1500">
        <v>368</v>
      </c>
      <c r="P1500">
        <v>25</v>
      </c>
      <c r="Q1500">
        <f>SUM(Table2[[#This Row],[ BUYER G]:[BUYER S]])</f>
        <v>25</v>
      </c>
      <c r="R1500">
        <v>0</v>
      </c>
      <c r="S1500">
        <v>10.5</v>
      </c>
      <c r="T1500">
        <f>SUM(Table2[[#This Row],[SALE G]:[SALE S]])</f>
        <v>10.5</v>
      </c>
      <c r="U1500">
        <v>530</v>
      </c>
      <c r="V1500">
        <v>0.65</v>
      </c>
    </row>
    <row r="1501" spans="1:22" x14ac:dyDescent="0.25">
      <c r="A1501">
        <v>1500</v>
      </c>
      <c r="B1501" t="s">
        <v>26</v>
      </c>
      <c r="C1501" t="s">
        <v>678</v>
      </c>
      <c r="D1501" t="s">
        <v>2</v>
      </c>
      <c r="E1501" t="s">
        <v>342</v>
      </c>
      <c r="F1501" s="138">
        <v>44009</v>
      </c>
      <c r="G1501" t="s">
        <v>685</v>
      </c>
      <c r="H1501" t="s">
        <v>706</v>
      </c>
      <c r="I1501" t="s">
        <v>527</v>
      </c>
      <c r="J1501" t="s">
        <v>671</v>
      </c>
      <c r="K1501">
        <v>1000</v>
      </c>
      <c r="M1501">
        <v>196</v>
      </c>
      <c r="O1501">
        <v>15</v>
      </c>
      <c r="Q1501">
        <f>SUM(Table2[[#This Row],[ BUYER G]:[BUYER S]])</f>
        <v>15</v>
      </c>
      <c r="R1501">
        <v>7.5</v>
      </c>
      <c r="S1501">
        <v>7.5</v>
      </c>
      <c r="T1501">
        <f>SUM(Table2[[#This Row],[SALE G]:[SALE S]])</f>
        <v>15</v>
      </c>
      <c r="U1501">
        <v>233</v>
      </c>
      <c r="V1501">
        <v>0.65</v>
      </c>
    </row>
    <row r="1502" spans="1:22" x14ac:dyDescent="0.25">
      <c r="A1502">
        <v>1501</v>
      </c>
      <c r="B1502" t="s">
        <v>26</v>
      </c>
      <c r="C1502" t="s">
        <v>678</v>
      </c>
      <c r="D1502" t="s">
        <v>2</v>
      </c>
      <c r="E1502" t="s">
        <v>342</v>
      </c>
      <c r="F1502" s="138">
        <v>44009</v>
      </c>
      <c r="G1502" t="s">
        <v>685</v>
      </c>
      <c r="H1502" t="s">
        <v>713</v>
      </c>
      <c r="I1502" t="s">
        <v>546</v>
      </c>
      <c r="J1502" t="s">
        <v>671</v>
      </c>
      <c r="K1502">
        <v>1000</v>
      </c>
      <c r="M1502">
        <v>224</v>
      </c>
      <c r="O1502">
        <v>9</v>
      </c>
      <c r="P1502">
        <v>22</v>
      </c>
      <c r="Q1502">
        <f>SUM(Table2[[#This Row],[ BUYER G]:[BUYER S]])</f>
        <v>31</v>
      </c>
      <c r="R1502">
        <v>7.833333333333333</v>
      </c>
      <c r="S1502">
        <v>16.333333333333332</v>
      </c>
      <c r="T1502">
        <f>SUM(Table2[[#This Row],[SALE G]:[SALE S]])</f>
        <v>24.166666666666664</v>
      </c>
      <c r="U1502">
        <v>355</v>
      </c>
      <c r="V1502">
        <v>0.65</v>
      </c>
    </row>
    <row r="1503" spans="1:22" x14ac:dyDescent="0.25">
      <c r="A1503">
        <v>1502</v>
      </c>
      <c r="B1503" t="s">
        <v>26</v>
      </c>
      <c r="C1503" t="s">
        <v>680</v>
      </c>
      <c r="D1503" t="s">
        <v>2</v>
      </c>
      <c r="E1503" t="s">
        <v>342</v>
      </c>
      <c r="F1503" s="138">
        <v>44009</v>
      </c>
      <c r="G1503" t="s">
        <v>666</v>
      </c>
      <c r="H1503" t="s">
        <v>681</v>
      </c>
      <c r="I1503" t="s">
        <v>236</v>
      </c>
      <c r="J1503" t="s">
        <v>669</v>
      </c>
      <c r="K1503">
        <v>2700</v>
      </c>
      <c r="M1503">
        <v>832</v>
      </c>
      <c r="O1503">
        <v>52</v>
      </c>
      <c r="P1503">
        <v>152</v>
      </c>
      <c r="Q1503">
        <f>SUM(Table2[[#This Row],[ BUYER G]:[BUYER S]])</f>
        <v>204</v>
      </c>
      <c r="R1503">
        <v>38.464285714285715</v>
      </c>
      <c r="S1503">
        <v>121.07142857142857</v>
      </c>
      <c r="T1503">
        <f>SUM(Table2[[#This Row],[SALE G]:[SALE S]])</f>
        <v>159.53571428571428</v>
      </c>
      <c r="U1503">
        <v>1032</v>
      </c>
      <c r="V1503">
        <v>0.7</v>
      </c>
    </row>
    <row r="1504" spans="1:22" x14ac:dyDescent="0.25">
      <c r="A1504">
        <v>1503</v>
      </c>
      <c r="B1504" t="s">
        <v>26</v>
      </c>
      <c r="C1504" t="s">
        <v>680</v>
      </c>
      <c r="D1504" t="s">
        <v>2</v>
      </c>
      <c r="E1504" t="s">
        <v>342</v>
      </c>
      <c r="F1504" s="138">
        <v>44009</v>
      </c>
      <c r="G1504" t="s">
        <v>666</v>
      </c>
      <c r="H1504" t="s">
        <v>681</v>
      </c>
      <c r="I1504" t="s">
        <v>428</v>
      </c>
      <c r="J1504" t="s">
        <v>669</v>
      </c>
      <c r="K1504">
        <v>2700</v>
      </c>
      <c r="M1504">
        <v>888</v>
      </c>
      <c r="O1504">
        <v>41</v>
      </c>
      <c r="P1504">
        <v>116</v>
      </c>
      <c r="Q1504">
        <f>SUM(Table2[[#This Row],[ BUYER G]:[BUYER S]])</f>
        <v>157</v>
      </c>
      <c r="R1504">
        <v>37.785714285714285</v>
      </c>
      <c r="S1504">
        <v>98.785714285714292</v>
      </c>
      <c r="T1504">
        <f>SUM(Table2[[#This Row],[SALE G]:[SALE S]])</f>
        <v>136.57142857142858</v>
      </c>
      <c r="U1504">
        <v>1114</v>
      </c>
      <c r="V1504">
        <v>0.7</v>
      </c>
    </row>
    <row r="1505" spans="1:22" x14ac:dyDescent="0.25">
      <c r="A1505">
        <v>1504</v>
      </c>
      <c r="B1505" t="s">
        <v>26</v>
      </c>
      <c r="C1505" t="s">
        <v>680</v>
      </c>
      <c r="D1505" t="s">
        <v>2</v>
      </c>
      <c r="E1505" t="s">
        <v>342</v>
      </c>
      <c r="F1505" s="138">
        <v>44009</v>
      </c>
      <c r="G1505" t="s">
        <v>676</v>
      </c>
      <c r="H1505" t="s">
        <v>681</v>
      </c>
      <c r="I1505" t="s">
        <v>379</v>
      </c>
      <c r="J1505" t="s">
        <v>669</v>
      </c>
      <c r="K1505">
        <v>1200</v>
      </c>
      <c r="M1505">
        <v>352</v>
      </c>
      <c r="O1505">
        <v>6</v>
      </c>
      <c r="P1505">
        <v>38</v>
      </c>
      <c r="Q1505">
        <f>SUM(Table2[[#This Row],[ BUYER G]:[BUYER S]])</f>
        <v>44</v>
      </c>
      <c r="R1505">
        <v>3.3571428571428572</v>
      </c>
      <c r="S1505">
        <v>23.678571428571427</v>
      </c>
      <c r="T1505">
        <f>SUM(Table2[[#This Row],[SALE G]:[SALE S]])</f>
        <v>27.035714285714285</v>
      </c>
      <c r="U1505">
        <v>593</v>
      </c>
      <c r="V1505">
        <v>0.65</v>
      </c>
    </row>
    <row r="1506" spans="1:22" x14ac:dyDescent="0.25">
      <c r="A1506">
        <v>1505</v>
      </c>
      <c r="B1506" t="s">
        <v>26</v>
      </c>
      <c r="C1506" t="s">
        <v>680</v>
      </c>
      <c r="D1506" t="s">
        <v>2</v>
      </c>
      <c r="E1506" t="s">
        <v>342</v>
      </c>
      <c r="F1506" s="138">
        <v>44009</v>
      </c>
      <c r="G1506" t="s">
        <v>676</v>
      </c>
      <c r="H1506" t="s">
        <v>681</v>
      </c>
      <c r="I1506" t="s">
        <v>378</v>
      </c>
      <c r="J1506" t="s">
        <v>669</v>
      </c>
      <c r="K1506">
        <v>1200</v>
      </c>
      <c r="M1506">
        <v>512</v>
      </c>
      <c r="O1506">
        <v>9</v>
      </c>
      <c r="P1506">
        <v>46</v>
      </c>
      <c r="Q1506">
        <f>SUM(Table2[[#This Row],[ BUYER G]:[BUYER S]])</f>
        <v>55</v>
      </c>
      <c r="R1506">
        <v>7.4285714285714288</v>
      </c>
      <c r="S1506">
        <v>31.5</v>
      </c>
      <c r="T1506">
        <f>SUM(Table2[[#This Row],[SALE G]:[SALE S]])</f>
        <v>38.928571428571431</v>
      </c>
      <c r="U1506">
        <v>588</v>
      </c>
      <c r="V1506">
        <v>0.65</v>
      </c>
    </row>
    <row r="1507" spans="1:22" x14ac:dyDescent="0.25">
      <c r="A1507">
        <v>1506</v>
      </c>
      <c r="B1507" t="s">
        <v>26</v>
      </c>
      <c r="C1507" t="s">
        <v>680</v>
      </c>
      <c r="D1507" t="s">
        <v>2</v>
      </c>
      <c r="E1507" t="s">
        <v>342</v>
      </c>
      <c r="F1507" s="138">
        <v>44009</v>
      </c>
      <c r="G1507" t="s">
        <v>676</v>
      </c>
      <c r="H1507" t="s">
        <v>681</v>
      </c>
      <c r="I1507" t="s">
        <v>377</v>
      </c>
      <c r="J1507" t="s">
        <v>669</v>
      </c>
      <c r="K1507">
        <v>1200</v>
      </c>
      <c r="M1507">
        <v>364</v>
      </c>
      <c r="O1507">
        <v>11</v>
      </c>
      <c r="P1507">
        <v>50</v>
      </c>
      <c r="Q1507">
        <f>SUM(Table2[[#This Row],[ BUYER G]:[BUYER S]])</f>
        <v>61</v>
      </c>
      <c r="R1507">
        <v>6.0714285714285712</v>
      </c>
      <c r="S1507">
        <v>32.142857142857139</v>
      </c>
      <c r="T1507">
        <f>SUM(Table2[[#This Row],[SALE G]:[SALE S]])</f>
        <v>38.214285714285708</v>
      </c>
      <c r="U1507">
        <v>583</v>
      </c>
      <c r="V1507">
        <v>0.65</v>
      </c>
    </row>
    <row r="1508" spans="1:22" x14ac:dyDescent="0.25">
      <c r="A1508">
        <v>1507</v>
      </c>
      <c r="B1508" t="s">
        <v>26</v>
      </c>
      <c r="C1508" t="s">
        <v>680</v>
      </c>
      <c r="D1508" t="s">
        <v>2</v>
      </c>
      <c r="E1508" t="s">
        <v>342</v>
      </c>
      <c r="F1508" s="138">
        <v>44009</v>
      </c>
      <c r="G1508" t="s">
        <v>685</v>
      </c>
      <c r="H1508" t="s">
        <v>681</v>
      </c>
      <c r="I1508" t="s">
        <v>258</v>
      </c>
      <c r="J1508" t="s">
        <v>671</v>
      </c>
      <c r="K1508">
        <v>1000</v>
      </c>
      <c r="M1508">
        <v>260</v>
      </c>
      <c r="O1508">
        <v>15</v>
      </c>
      <c r="P1508">
        <v>56</v>
      </c>
      <c r="Q1508">
        <f>SUM(Table2[[#This Row],[ BUYER G]:[BUYER S]])</f>
        <v>71</v>
      </c>
      <c r="R1508">
        <v>5.1428571428571432</v>
      </c>
      <c r="S1508">
        <v>24.285714285714285</v>
      </c>
      <c r="T1508">
        <f>SUM(Table2[[#This Row],[SALE G]:[SALE S]])</f>
        <v>29.428571428571427</v>
      </c>
      <c r="U1508">
        <v>583</v>
      </c>
      <c r="V1508">
        <v>0.6</v>
      </c>
    </row>
    <row r="1509" spans="1:22" x14ac:dyDescent="0.25">
      <c r="A1509">
        <v>1508</v>
      </c>
      <c r="B1509" t="s">
        <v>26</v>
      </c>
      <c r="C1509" t="s">
        <v>680</v>
      </c>
      <c r="D1509" t="s">
        <v>2</v>
      </c>
      <c r="E1509" t="s">
        <v>342</v>
      </c>
      <c r="F1509" s="138">
        <v>44009</v>
      </c>
      <c r="G1509" t="s">
        <v>685</v>
      </c>
      <c r="H1509" t="s">
        <v>681</v>
      </c>
      <c r="I1509" t="s">
        <v>261</v>
      </c>
      <c r="J1509" t="s">
        <v>671</v>
      </c>
      <c r="K1509">
        <v>1000</v>
      </c>
      <c r="M1509">
        <v>225</v>
      </c>
      <c r="P1509">
        <v>37</v>
      </c>
      <c r="Q1509">
        <f>SUM(Table2[[#This Row],[ BUYER G]:[BUYER S]])</f>
        <v>37</v>
      </c>
      <c r="R1509">
        <v>0</v>
      </c>
      <c r="S1509">
        <v>32.428571428571431</v>
      </c>
      <c r="T1509">
        <f>SUM(Table2[[#This Row],[SALE G]:[SALE S]])</f>
        <v>32.428571428571431</v>
      </c>
      <c r="U1509">
        <v>322</v>
      </c>
      <c r="V1509">
        <v>0.6</v>
      </c>
    </row>
    <row r="1510" spans="1:22" x14ac:dyDescent="0.25">
      <c r="A1510">
        <v>1509</v>
      </c>
      <c r="B1510" t="s">
        <v>26</v>
      </c>
      <c r="C1510" t="s">
        <v>680</v>
      </c>
      <c r="D1510" t="s">
        <v>2</v>
      </c>
      <c r="E1510" t="s">
        <v>342</v>
      </c>
      <c r="F1510" s="138">
        <v>44009</v>
      </c>
      <c r="G1510" t="s">
        <v>685</v>
      </c>
      <c r="H1510" t="s">
        <v>681</v>
      </c>
      <c r="I1510" t="s">
        <v>264</v>
      </c>
      <c r="J1510" t="s">
        <v>671</v>
      </c>
      <c r="K1510">
        <v>1000</v>
      </c>
      <c r="M1510">
        <v>256</v>
      </c>
      <c r="O1510">
        <v>4</v>
      </c>
      <c r="P1510">
        <v>48</v>
      </c>
      <c r="Q1510">
        <f>SUM(Table2[[#This Row],[ BUYER G]:[BUYER S]])</f>
        <v>52</v>
      </c>
      <c r="R1510">
        <v>1.5714285714285714</v>
      </c>
      <c r="S1510">
        <v>33.482142857142861</v>
      </c>
      <c r="T1510">
        <f>SUM(Table2[[#This Row],[SALE G]:[SALE S]])</f>
        <v>35.053571428571431</v>
      </c>
      <c r="U1510">
        <v>366</v>
      </c>
      <c r="V1510">
        <v>0.6</v>
      </c>
    </row>
    <row r="1511" spans="1:22" x14ac:dyDescent="0.25">
      <c r="A1511">
        <v>1510</v>
      </c>
      <c r="B1511" t="s">
        <v>26</v>
      </c>
      <c r="C1511" t="s">
        <v>680</v>
      </c>
      <c r="D1511" t="s">
        <v>2</v>
      </c>
      <c r="E1511" t="s">
        <v>342</v>
      </c>
      <c r="F1511" s="138">
        <v>44009</v>
      </c>
      <c r="G1511" t="s">
        <v>685</v>
      </c>
      <c r="H1511" t="s">
        <v>681</v>
      </c>
      <c r="I1511" t="s">
        <v>445</v>
      </c>
      <c r="J1511" t="s">
        <v>671</v>
      </c>
      <c r="K1511">
        <v>1000</v>
      </c>
      <c r="M1511">
        <v>225</v>
      </c>
      <c r="O1511">
        <v>3</v>
      </c>
      <c r="P1511">
        <v>51</v>
      </c>
      <c r="Q1511">
        <f>SUM(Table2[[#This Row],[ BUYER G]:[BUYER S]])</f>
        <v>54</v>
      </c>
      <c r="R1511">
        <v>1.5714285714285714</v>
      </c>
      <c r="S1511">
        <v>38.857142857142854</v>
      </c>
      <c r="T1511">
        <f>SUM(Table2[[#This Row],[SALE G]:[SALE S]])</f>
        <v>40.428571428571423</v>
      </c>
      <c r="U1511">
        <v>321</v>
      </c>
      <c r="V1511">
        <v>0.6</v>
      </c>
    </row>
    <row r="1512" spans="1:22" x14ac:dyDescent="0.25">
      <c r="A1512">
        <v>1511</v>
      </c>
      <c r="B1512" t="s">
        <v>26</v>
      </c>
      <c r="C1512" t="s">
        <v>680</v>
      </c>
      <c r="D1512" t="s">
        <v>2</v>
      </c>
      <c r="E1512" t="s">
        <v>342</v>
      </c>
      <c r="F1512" s="138">
        <v>44009</v>
      </c>
      <c r="G1512" t="s">
        <v>685</v>
      </c>
      <c r="H1512" t="s">
        <v>681</v>
      </c>
      <c r="I1512" t="s">
        <v>259</v>
      </c>
      <c r="J1512" t="s">
        <v>671</v>
      </c>
      <c r="K1512">
        <v>1000</v>
      </c>
      <c r="M1512">
        <v>370</v>
      </c>
      <c r="O1512">
        <v>4</v>
      </c>
      <c r="P1512">
        <v>37</v>
      </c>
      <c r="Q1512">
        <f>SUM(Table2[[#This Row],[ BUYER G]:[BUYER S]])</f>
        <v>41</v>
      </c>
      <c r="R1512">
        <v>2.2142857142857144</v>
      </c>
      <c r="S1512">
        <v>21.892857142857142</v>
      </c>
      <c r="T1512">
        <f>SUM(Table2[[#This Row],[SALE G]:[SALE S]])</f>
        <v>24.107142857142858</v>
      </c>
      <c r="U1512">
        <v>330</v>
      </c>
      <c r="V1512">
        <v>0.6</v>
      </c>
    </row>
    <row r="1513" spans="1:22" x14ac:dyDescent="0.25">
      <c r="A1513">
        <v>1512</v>
      </c>
      <c r="B1513" t="s">
        <v>26</v>
      </c>
      <c r="C1513" t="s">
        <v>680</v>
      </c>
      <c r="D1513" t="s">
        <v>2</v>
      </c>
      <c r="E1513" t="s">
        <v>342</v>
      </c>
      <c r="F1513" s="138">
        <v>44009</v>
      </c>
      <c r="G1513" t="s">
        <v>685</v>
      </c>
      <c r="H1513" t="s">
        <v>681</v>
      </c>
      <c r="I1513" t="s">
        <v>260</v>
      </c>
      <c r="J1513" t="s">
        <v>671</v>
      </c>
      <c r="K1513">
        <v>1000</v>
      </c>
      <c r="M1513">
        <v>354</v>
      </c>
      <c r="O1513">
        <v>2</v>
      </c>
      <c r="P1513">
        <v>30</v>
      </c>
      <c r="Q1513">
        <f>SUM(Table2[[#This Row],[ BUYER G]:[BUYER S]])</f>
        <v>32</v>
      </c>
      <c r="R1513">
        <v>1.4285714285714286</v>
      </c>
      <c r="S1513">
        <v>30</v>
      </c>
      <c r="T1513">
        <f>SUM(Table2[[#This Row],[SALE G]:[SALE S]])</f>
        <v>31.428571428571427</v>
      </c>
      <c r="U1513">
        <v>348</v>
      </c>
      <c r="V1513">
        <v>0.6</v>
      </c>
    </row>
    <row r="1514" spans="1:22" x14ac:dyDescent="0.25">
      <c r="A1514">
        <v>1513</v>
      </c>
      <c r="B1514" t="s">
        <v>26</v>
      </c>
      <c r="C1514" t="s">
        <v>680</v>
      </c>
      <c r="D1514" t="s">
        <v>2</v>
      </c>
      <c r="E1514" t="s">
        <v>342</v>
      </c>
      <c r="F1514" s="138">
        <v>44009</v>
      </c>
      <c r="G1514" t="s">
        <v>685</v>
      </c>
      <c r="H1514" t="s">
        <v>681</v>
      </c>
      <c r="I1514" t="s">
        <v>446</v>
      </c>
      <c r="J1514" t="s">
        <v>671</v>
      </c>
      <c r="K1514">
        <v>1000</v>
      </c>
      <c r="M1514">
        <v>290</v>
      </c>
      <c r="O1514">
        <v>1</v>
      </c>
      <c r="P1514">
        <v>37</v>
      </c>
      <c r="Q1514">
        <f>SUM(Table2[[#This Row],[ BUYER G]:[BUYER S]])</f>
        <v>38</v>
      </c>
      <c r="R1514">
        <v>0.5</v>
      </c>
      <c r="S1514">
        <v>30.714285714285715</v>
      </c>
      <c r="T1514">
        <f>SUM(Table2[[#This Row],[SALE G]:[SALE S]])</f>
        <v>31.214285714285715</v>
      </c>
      <c r="U1514">
        <v>316</v>
      </c>
      <c r="V1514">
        <v>0.6</v>
      </c>
    </row>
    <row r="1515" spans="1:22" x14ac:dyDescent="0.25">
      <c r="A1515">
        <v>1514</v>
      </c>
      <c r="B1515" t="s">
        <v>26</v>
      </c>
      <c r="C1515" t="s">
        <v>680</v>
      </c>
      <c r="D1515" t="s">
        <v>2</v>
      </c>
      <c r="E1515" t="s">
        <v>342</v>
      </c>
      <c r="F1515" s="138">
        <v>44009</v>
      </c>
      <c r="G1515" t="s">
        <v>685</v>
      </c>
      <c r="H1515" t="s">
        <v>681</v>
      </c>
      <c r="I1515" t="s">
        <v>413</v>
      </c>
      <c r="J1515" t="s">
        <v>671</v>
      </c>
      <c r="K1515">
        <v>1000</v>
      </c>
      <c r="M1515">
        <v>340</v>
      </c>
      <c r="P1515">
        <v>74</v>
      </c>
      <c r="Q1515">
        <f>SUM(Table2[[#This Row],[ BUYER G]:[BUYER S]])</f>
        <v>74</v>
      </c>
      <c r="R1515">
        <v>0</v>
      </c>
      <c r="S1515">
        <v>62.714285714285715</v>
      </c>
      <c r="T1515">
        <f>SUM(Table2[[#This Row],[SALE G]:[SALE S]])</f>
        <v>62.714285714285715</v>
      </c>
      <c r="U1515">
        <v>430</v>
      </c>
      <c r="V1515">
        <v>0.65</v>
      </c>
    </row>
    <row r="1516" spans="1:22" x14ac:dyDescent="0.25">
      <c r="A1516">
        <v>1515</v>
      </c>
      <c r="B1516" t="s">
        <v>26</v>
      </c>
      <c r="C1516" t="s">
        <v>680</v>
      </c>
      <c r="D1516" t="s">
        <v>2</v>
      </c>
      <c r="E1516" t="s">
        <v>342</v>
      </c>
      <c r="F1516" s="138">
        <v>44009</v>
      </c>
      <c r="G1516" t="s">
        <v>685</v>
      </c>
      <c r="H1516" t="s">
        <v>681</v>
      </c>
      <c r="I1516" t="s">
        <v>404</v>
      </c>
      <c r="J1516" t="s">
        <v>671</v>
      </c>
      <c r="K1516">
        <v>1000</v>
      </c>
      <c r="M1516">
        <v>332</v>
      </c>
      <c r="O1516">
        <v>3</v>
      </c>
      <c r="P1516">
        <v>54</v>
      </c>
      <c r="Q1516">
        <f>SUM(Table2[[#This Row],[ BUYER G]:[BUYER S]])</f>
        <v>57</v>
      </c>
      <c r="R1516">
        <v>1.5</v>
      </c>
      <c r="S1516">
        <v>56.5</v>
      </c>
      <c r="T1516">
        <f>SUM(Table2[[#This Row],[SALE G]:[SALE S]])</f>
        <v>58</v>
      </c>
      <c r="U1516">
        <v>355</v>
      </c>
      <c r="V1516">
        <v>0.65</v>
      </c>
    </row>
    <row r="1517" spans="1:22" x14ac:dyDescent="0.25">
      <c r="A1517">
        <v>1516</v>
      </c>
      <c r="B1517" t="s">
        <v>26</v>
      </c>
      <c r="C1517" t="s">
        <v>680</v>
      </c>
      <c r="D1517" t="s">
        <v>2</v>
      </c>
      <c r="E1517" t="s">
        <v>342</v>
      </c>
      <c r="F1517" s="138">
        <v>44009</v>
      </c>
      <c r="G1517" t="s">
        <v>685</v>
      </c>
      <c r="H1517" t="s">
        <v>681</v>
      </c>
      <c r="I1517" t="s">
        <v>252</v>
      </c>
      <c r="J1517" t="s">
        <v>671</v>
      </c>
      <c r="K1517">
        <v>1000</v>
      </c>
      <c r="M1517">
        <v>552</v>
      </c>
      <c r="O1517">
        <v>3</v>
      </c>
      <c r="P1517">
        <v>69</v>
      </c>
      <c r="Q1517">
        <f>SUM(Table2[[#This Row],[ BUYER G]:[BUYER S]])</f>
        <v>72</v>
      </c>
      <c r="R1517">
        <v>2</v>
      </c>
      <c r="S1517">
        <v>66.5</v>
      </c>
      <c r="T1517">
        <f>SUM(Table2[[#This Row],[SALE G]:[SALE S]])</f>
        <v>68.5</v>
      </c>
      <c r="U1517">
        <v>565</v>
      </c>
      <c r="V1517">
        <v>0.65</v>
      </c>
    </row>
    <row r="1518" spans="1:22" x14ac:dyDescent="0.25">
      <c r="A1518">
        <v>1517</v>
      </c>
      <c r="B1518" t="s">
        <v>26</v>
      </c>
      <c r="C1518" t="s">
        <v>680</v>
      </c>
      <c r="D1518" t="s">
        <v>2</v>
      </c>
      <c r="E1518" t="s">
        <v>342</v>
      </c>
      <c r="F1518" s="138">
        <v>44009</v>
      </c>
      <c r="G1518" t="s">
        <v>685</v>
      </c>
      <c r="H1518" t="s">
        <v>681</v>
      </c>
      <c r="I1518" t="s">
        <v>251</v>
      </c>
      <c r="J1518" t="s">
        <v>671</v>
      </c>
      <c r="K1518">
        <v>1000</v>
      </c>
      <c r="M1518">
        <v>652</v>
      </c>
      <c r="O1518">
        <v>12</v>
      </c>
      <c r="P1518">
        <v>113</v>
      </c>
      <c r="Q1518">
        <f>SUM(Table2[[#This Row],[ BUYER G]:[BUYER S]])</f>
        <v>125</v>
      </c>
      <c r="R1518">
        <v>7</v>
      </c>
      <c r="S1518">
        <v>89.285714285714292</v>
      </c>
      <c r="T1518">
        <f>SUM(Table2[[#This Row],[SALE G]:[SALE S]])</f>
        <v>96.285714285714292</v>
      </c>
      <c r="U1518">
        <v>835</v>
      </c>
      <c r="V1518">
        <v>0.7</v>
      </c>
    </row>
    <row r="1519" spans="1:22" x14ac:dyDescent="0.25">
      <c r="A1519">
        <v>1518</v>
      </c>
      <c r="B1519" t="s">
        <v>26</v>
      </c>
      <c r="C1519" t="s">
        <v>680</v>
      </c>
      <c r="D1519" t="s">
        <v>2</v>
      </c>
      <c r="E1519" t="s">
        <v>342</v>
      </c>
      <c r="F1519" s="138">
        <v>44009</v>
      </c>
      <c r="G1519" t="s">
        <v>685</v>
      </c>
      <c r="H1519" t="s">
        <v>681</v>
      </c>
      <c r="I1519" t="s">
        <v>417</v>
      </c>
      <c r="J1519" t="s">
        <v>671</v>
      </c>
      <c r="K1519">
        <v>1000</v>
      </c>
      <c r="M1519">
        <v>656</v>
      </c>
      <c r="O1519">
        <v>31</v>
      </c>
      <c r="P1519">
        <v>119</v>
      </c>
      <c r="Q1519">
        <f>SUM(Table2[[#This Row],[ BUYER G]:[BUYER S]])</f>
        <v>150</v>
      </c>
      <c r="R1519">
        <v>25.607142857142858</v>
      </c>
      <c r="S1519">
        <v>114.78571428571429</v>
      </c>
      <c r="T1519">
        <f>SUM(Table2[[#This Row],[SALE G]:[SALE S]])</f>
        <v>140.39285714285714</v>
      </c>
      <c r="U1519">
        <v>816</v>
      </c>
      <c r="V1519">
        <v>0.7</v>
      </c>
    </row>
    <row r="1520" spans="1:22" x14ac:dyDescent="0.25">
      <c r="A1520">
        <v>1519</v>
      </c>
      <c r="B1520" t="s">
        <v>26</v>
      </c>
      <c r="C1520" t="s">
        <v>680</v>
      </c>
      <c r="D1520" t="s">
        <v>2</v>
      </c>
      <c r="E1520" t="s">
        <v>342</v>
      </c>
      <c r="F1520" s="138">
        <v>44009</v>
      </c>
      <c r="G1520" t="s">
        <v>685</v>
      </c>
      <c r="H1520" t="s">
        <v>681</v>
      </c>
      <c r="I1520" t="s">
        <v>254</v>
      </c>
      <c r="J1520" t="s">
        <v>671</v>
      </c>
      <c r="K1520">
        <v>1000</v>
      </c>
      <c r="M1520">
        <v>356</v>
      </c>
      <c r="O1520">
        <v>4</v>
      </c>
      <c r="P1520">
        <v>71</v>
      </c>
      <c r="Q1520">
        <f>SUM(Table2[[#This Row],[ BUYER G]:[BUYER S]])</f>
        <v>75</v>
      </c>
      <c r="R1520">
        <v>2.2857142857142856</v>
      </c>
      <c r="S1520">
        <v>64.75</v>
      </c>
      <c r="T1520">
        <f>SUM(Table2[[#This Row],[SALE G]:[SALE S]])</f>
        <v>67.035714285714292</v>
      </c>
      <c r="U1520">
        <v>383</v>
      </c>
      <c r="V1520">
        <v>0.65</v>
      </c>
    </row>
    <row r="1521" spans="1:22" x14ac:dyDescent="0.25">
      <c r="A1521">
        <v>1520</v>
      </c>
      <c r="B1521" t="s">
        <v>26</v>
      </c>
      <c r="C1521" t="s">
        <v>680</v>
      </c>
      <c r="D1521" t="s">
        <v>2</v>
      </c>
      <c r="E1521" t="s">
        <v>342</v>
      </c>
      <c r="F1521" s="138">
        <v>44009</v>
      </c>
      <c r="G1521" t="s">
        <v>685</v>
      </c>
      <c r="H1521" t="s">
        <v>681</v>
      </c>
      <c r="I1521" t="s">
        <v>255</v>
      </c>
      <c r="J1521" t="s">
        <v>671</v>
      </c>
      <c r="K1521">
        <v>1000</v>
      </c>
      <c r="M1521">
        <v>360</v>
      </c>
      <c r="O1521">
        <v>2</v>
      </c>
      <c r="P1521">
        <v>55</v>
      </c>
      <c r="Q1521">
        <f>SUM(Table2[[#This Row],[ BUYER G]:[BUYER S]])</f>
        <v>57</v>
      </c>
      <c r="R1521">
        <v>1</v>
      </c>
      <c r="S1521">
        <v>43</v>
      </c>
      <c r="T1521">
        <f>SUM(Table2[[#This Row],[SALE G]:[SALE S]])</f>
        <v>44</v>
      </c>
      <c r="U1521">
        <v>403</v>
      </c>
      <c r="V1521">
        <v>0.6</v>
      </c>
    </row>
    <row r="1522" spans="1:22" x14ac:dyDescent="0.25">
      <c r="A1522">
        <v>1521</v>
      </c>
      <c r="B1522" t="s">
        <v>26</v>
      </c>
      <c r="C1522" t="s">
        <v>680</v>
      </c>
      <c r="D1522" t="s">
        <v>2</v>
      </c>
      <c r="E1522" t="s">
        <v>342</v>
      </c>
      <c r="F1522" s="138">
        <v>44009</v>
      </c>
      <c r="G1522" t="s">
        <v>685</v>
      </c>
      <c r="H1522" t="s">
        <v>681</v>
      </c>
      <c r="I1522" t="s">
        <v>420</v>
      </c>
      <c r="J1522" t="s">
        <v>671</v>
      </c>
      <c r="K1522">
        <v>1000</v>
      </c>
      <c r="M1522">
        <v>176</v>
      </c>
      <c r="P1522">
        <v>51</v>
      </c>
      <c r="Q1522">
        <f>SUM(Table2[[#This Row],[ BUYER G]:[BUYER S]])</f>
        <v>51</v>
      </c>
      <c r="R1522">
        <v>0</v>
      </c>
      <c r="S1522">
        <v>55.428571428571431</v>
      </c>
      <c r="T1522">
        <f>SUM(Table2[[#This Row],[SALE G]:[SALE S]])</f>
        <v>55.428571428571431</v>
      </c>
      <c r="U1522">
        <v>387</v>
      </c>
      <c r="V1522">
        <v>0.6</v>
      </c>
    </row>
    <row r="1523" spans="1:22" x14ac:dyDescent="0.25">
      <c r="A1523">
        <v>1522</v>
      </c>
      <c r="B1523" t="s">
        <v>26</v>
      </c>
      <c r="C1523" t="s">
        <v>680</v>
      </c>
      <c r="D1523" t="s">
        <v>2</v>
      </c>
      <c r="E1523" t="s">
        <v>342</v>
      </c>
      <c r="F1523" s="138">
        <v>44009</v>
      </c>
      <c r="G1523" t="s">
        <v>685</v>
      </c>
      <c r="H1523" t="s">
        <v>681</v>
      </c>
      <c r="I1523" t="s">
        <v>248</v>
      </c>
      <c r="J1523" t="s">
        <v>671</v>
      </c>
      <c r="K1523">
        <v>1000</v>
      </c>
      <c r="M1523">
        <v>251</v>
      </c>
      <c r="O1523">
        <v>6</v>
      </c>
      <c r="P1523">
        <v>55</v>
      </c>
      <c r="Q1523">
        <f>SUM(Table2[[#This Row],[ BUYER G]:[BUYER S]])</f>
        <v>61</v>
      </c>
      <c r="R1523">
        <v>3.5714285714285716</v>
      </c>
      <c r="S1523">
        <v>60</v>
      </c>
      <c r="T1523">
        <f>SUM(Table2[[#This Row],[SALE G]:[SALE S]])</f>
        <v>63.571428571428569</v>
      </c>
      <c r="U1523">
        <v>308</v>
      </c>
      <c r="V1523">
        <v>0.6</v>
      </c>
    </row>
    <row r="1524" spans="1:22" x14ac:dyDescent="0.25">
      <c r="A1524">
        <v>1523</v>
      </c>
      <c r="B1524" t="s">
        <v>26</v>
      </c>
      <c r="C1524" t="s">
        <v>680</v>
      </c>
      <c r="D1524" t="s">
        <v>2</v>
      </c>
      <c r="E1524" t="s">
        <v>342</v>
      </c>
      <c r="F1524" s="138">
        <v>44009</v>
      </c>
      <c r="G1524" t="s">
        <v>685</v>
      </c>
      <c r="H1524" t="s">
        <v>681</v>
      </c>
      <c r="I1524" t="s">
        <v>448</v>
      </c>
      <c r="J1524" t="s">
        <v>671</v>
      </c>
      <c r="K1524">
        <v>1000</v>
      </c>
      <c r="M1524">
        <v>252</v>
      </c>
      <c r="O1524">
        <v>3</v>
      </c>
      <c r="P1524">
        <v>49</v>
      </c>
      <c r="Q1524">
        <f>SUM(Table2[[#This Row],[ BUYER G]:[BUYER S]])</f>
        <v>52</v>
      </c>
      <c r="R1524">
        <v>2.4285714285714284</v>
      </c>
      <c r="S1524">
        <v>48.535714285714285</v>
      </c>
      <c r="T1524">
        <f>SUM(Table2[[#This Row],[SALE G]:[SALE S]])</f>
        <v>50.964285714285715</v>
      </c>
      <c r="U1524">
        <v>378</v>
      </c>
      <c r="V1524">
        <v>0.6</v>
      </c>
    </row>
    <row r="1525" spans="1:22" x14ac:dyDescent="0.25">
      <c r="A1525">
        <v>1524</v>
      </c>
      <c r="B1525" t="s">
        <v>26</v>
      </c>
      <c r="C1525" t="s">
        <v>680</v>
      </c>
      <c r="D1525" t="s">
        <v>2</v>
      </c>
      <c r="E1525" t="s">
        <v>342</v>
      </c>
      <c r="F1525" s="138">
        <v>44009</v>
      </c>
      <c r="G1525" t="s">
        <v>685</v>
      </c>
      <c r="H1525" t="s">
        <v>681</v>
      </c>
      <c r="I1525" t="s">
        <v>406</v>
      </c>
      <c r="J1525" t="s">
        <v>671</v>
      </c>
      <c r="K1525">
        <v>1000</v>
      </c>
      <c r="M1525">
        <v>288</v>
      </c>
      <c r="O1525">
        <v>13</v>
      </c>
      <c r="P1525">
        <v>35</v>
      </c>
      <c r="Q1525">
        <f>SUM(Table2[[#This Row],[ BUYER G]:[BUYER S]])</f>
        <v>48</v>
      </c>
      <c r="R1525">
        <v>12.428571428571429</v>
      </c>
      <c r="S1525">
        <v>35</v>
      </c>
      <c r="T1525">
        <f>SUM(Table2[[#This Row],[SALE G]:[SALE S]])</f>
        <v>47.428571428571431</v>
      </c>
      <c r="U1525">
        <v>397</v>
      </c>
      <c r="V1525">
        <v>0.6</v>
      </c>
    </row>
    <row r="1526" spans="1:22" x14ac:dyDescent="0.25">
      <c r="A1526">
        <v>1525</v>
      </c>
      <c r="B1526" t="s">
        <v>26</v>
      </c>
      <c r="C1526" t="s">
        <v>680</v>
      </c>
      <c r="D1526" t="s">
        <v>2</v>
      </c>
      <c r="E1526" t="s">
        <v>342</v>
      </c>
      <c r="F1526" s="138">
        <v>44009</v>
      </c>
      <c r="G1526" t="s">
        <v>685</v>
      </c>
      <c r="H1526" t="s">
        <v>681</v>
      </c>
      <c r="I1526" t="s">
        <v>422</v>
      </c>
      <c r="J1526" t="s">
        <v>671</v>
      </c>
      <c r="K1526">
        <v>1000</v>
      </c>
      <c r="M1526">
        <v>276</v>
      </c>
      <c r="O1526">
        <v>7</v>
      </c>
      <c r="P1526">
        <v>39</v>
      </c>
      <c r="Q1526">
        <f>SUM(Table2[[#This Row],[ BUYER G]:[BUYER S]])</f>
        <v>46</v>
      </c>
      <c r="R1526">
        <v>3.5</v>
      </c>
      <c r="S1526">
        <v>30.214285714285715</v>
      </c>
      <c r="T1526">
        <f>SUM(Table2[[#This Row],[SALE G]:[SALE S]])</f>
        <v>33.714285714285715</v>
      </c>
      <c r="U1526">
        <v>302</v>
      </c>
      <c r="V1526">
        <v>0.6</v>
      </c>
    </row>
    <row r="1527" spans="1:22" x14ac:dyDescent="0.25">
      <c r="A1527">
        <v>1526</v>
      </c>
      <c r="B1527" t="s">
        <v>26</v>
      </c>
      <c r="C1527" t="s">
        <v>680</v>
      </c>
      <c r="D1527" t="s">
        <v>2</v>
      </c>
      <c r="E1527" t="s">
        <v>342</v>
      </c>
      <c r="F1527" s="138">
        <v>44009</v>
      </c>
      <c r="G1527" t="s">
        <v>685</v>
      </c>
      <c r="H1527" t="s">
        <v>681</v>
      </c>
      <c r="I1527" t="s">
        <v>424</v>
      </c>
      <c r="J1527" t="s">
        <v>671</v>
      </c>
      <c r="K1527">
        <v>1000</v>
      </c>
      <c r="M1527">
        <v>276</v>
      </c>
      <c r="O1527">
        <v>1</v>
      </c>
      <c r="P1527">
        <v>23</v>
      </c>
      <c r="Q1527">
        <f>SUM(Table2[[#This Row],[ BUYER G]:[BUYER S]])</f>
        <v>24</v>
      </c>
      <c r="R1527">
        <v>0.7142857142857143</v>
      </c>
      <c r="S1527">
        <v>23</v>
      </c>
      <c r="T1527">
        <f>SUM(Table2[[#This Row],[SALE G]:[SALE S]])</f>
        <v>23.714285714285715</v>
      </c>
      <c r="U1527">
        <v>319</v>
      </c>
      <c r="V1527">
        <v>0.6</v>
      </c>
    </row>
    <row r="1528" spans="1:22" x14ac:dyDescent="0.25">
      <c r="A1528">
        <v>1527</v>
      </c>
      <c r="B1528" t="s">
        <v>26</v>
      </c>
      <c r="C1528" t="s">
        <v>680</v>
      </c>
      <c r="D1528" t="s">
        <v>2</v>
      </c>
      <c r="E1528" t="s">
        <v>342</v>
      </c>
      <c r="F1528" s="138">
        <v>44009</v>
      </c>
      <c r="G1528" t="s">
        <v>685</v>
      </c>
      <c r="H1528" t="s">
        <v>681</v>
      </c>
      <c r="I1528" t="s">
        <v>410</v>
      </c>
      <c r="J1528" t="s">
        <v>671</v>
      </c>
      <c r="K1528">
        <v>1000</v>
      </c>
      <c r="M1528">
        <v>392</v>
      </c>
      <c r="O1528">
        <v>2</v>
      </c>
      <c r="P1528">
        <v>40</v>
      </c>
      <c r="Q1528">
        <f>SUM(Table2[[#This Row],[ BUYER G]:[BUYER S]])</f>
        <v>42</v>
      </c>
      <c r="R1528">
        <v>1.5714285714285714</v>
      </c>
      <c r="S1528">
        <v>35.946428571428569</v>
      </c>
      <c r="T1528">
        <f>SUM(Table2[[#This Row],[SALE G]:[SALE S]])</f>
        <v>37.517857142857139</v>
      </c>
      <c r="U1528">
        <v>384</v>
      </c>
      <c r="V1528">
        <v>0.6</v>
      </c>
    </row>
    <row r="1529" spans="1:22" x14ac:dyDescent="0.25">
      <c r="A1529">
        <v>1528</v>
      </c>
      <c r="B1529" t="s">
        <v>26</v>
      </c>
      <c r="C1529" t="s">
        <v>680</v>
      </c>
      <c r="D1529" t="s">
        <v>2</v>
      </c>
      <c r="E1529" t="s">
        <v>342</v>
      </c>
      <c r="F1529" s="138">
        <v>44009</v>
      </c>
      <c r="G1529" t="s">
        <v>685</v>
      </c>
      <c r="H1529" t="s">
        <v>681</v>
      </c>
      <c r="I1529" t="s">
        <v>421</v>
      </c>
      <c r="J1529" t="s">
        <v>671</v>
      </c>
      <c r="K1529">
        <v>1000</v>
      </c>
      <c r="M1529">
        <v>360</v>
      </c>
      <c r="O1529">
        <v>1</v>
      </c>
      <c r="P1529">
        <v>47</v>
      </c>
      <c r="Q1529">
        <f>SUM(Table2[[#This Row],[ BUYER G]:[BUYER S]])</f>
        <v>48</v>
      </c>
      <c r="R1529">
        <v>0.5714285714285714</v>
      </c>
      <c r="S1529">
        <v>27.892857142857142</v>
      </c>
      <c r="T1529">
        <f>SUM(Table2[[#This Row],[SALE G]:[SALE S]])</f>
        <v>28.464285714285715</v>
      </c>
      <c r="U1529">
        <v>372</v>
      </c>
      <c r="V1529">
        <v>0.6</v>
      </c>
    </row>
    <row r="1530" spans="1:22" x14ac:dyDescent="0.25">
      <c r="A1530">
        <v>1529</v>
      </c>
      <c r="B1530" t="s">
        <v>26</v>
      </c>
      <c r="C1530" t="s">
        <v>680</v>
      </c>
      <c r="D1530" t="s">
        <v>2</v>
      </c>
      <c r="E1530" t="s">
        <v>342</v>
      </c>
      <c r="F1530" s="138">
        <v>44009</v>
      </c>
      <c r="G1530" t="s">
        <v>685</v>
      </c>
      <c r="H1530" t="s">
        <v>681</v>
      </c>
      <c r="I1530" t="s">
        <v>426</v>
      </c>
      <c r="J1530" t="s">
        <v>671</v>
      </c>
      <c r="K1530">
        <v>1000</v>
      </c>
      <c r="M1530">
        <v>316</v>
      </c>
      <c r="O1530">
        <v>11</v>
      </c>
      <c r="P1530">
        <v>48</v>
      </c>
      <c r="Q1530">
        <f>SUM(Table2[[#This Row],[ BUYER G]:[BUYER S]])</f>
        <v>59</v>
      </c>
      <c r="R1530">
        <v>5.6071428571428577</v>
      </c>
      <c r="S1530">
        <v>32.357142857142861</v>
      </c>
      <c r="T1530">
        <f>SUM(Table2[[#This Row],[SALE G]:[SALE S]])</f>
        <v>37.964285714285722</v>
      </c>
      <c r="U1530">
        <v>317</v>
      </c>
      <c r="V1530">
        <v>0.6</v>
      </c>
    </row>
    <row r="1531" spans="1:22" x14ac:dyDescent="0.25">
      <c r="A1531">
        <v>1530</v>
      </c>
      <c r="B1531" t="s">
        <v>26</v>
      </c>
      <c r="C1531" t="s">
        <v>680</v>
      </c>
      <c r="D1531" t="s">
        <v>2</v>
      </c>
      <c r="E1531" t="s">
        <v>342</v>
      </c>
      <c r="F1531" s="138">
        <v>44009</v>
      </c>
      <c r="G1531" t="s">
        <v>685</v>
      </c>
      <c r="H1531" t="s">
        <v>681</v>
      </c>
      <c r="I1531" t="s">
        <v>447</v>
      </c>
      <c r="J1531" t="s">
        <v>671</v>
      </c>
      <c r="K1531">
        <v>1000</v>
      </c>
      <c r="M1531">
        <v>316</v>
      </c>
      <c r="O1531">
        <v>4</v>
      </c>
      <c r="P1531">
        <v>36</v>
      </c>
      <c r="Q1531">
        <f>SUM(Table2[[#This Row],[ BUYER G]:[BUYER S]])</f>
        <v>40</v>
      </c>
      <c r="R1531">
        <v>2.8571428571428572</v>
      </c>
      <c r="S1531">
        <v>32.232142857142861</v>
      </c>
      <c r="T1531">
        <f>SUM(Table2[[#This Row],[SALE G]:[SALE S]])</f>
        <v>35.089285714285715</v>
      </c>
      <c r="U1531">
        <v>393</v>
      </c>
      <c r="V1531">
        <v>0.6</v>
      </c>
    </row>
    <row r="1532" spans="1:22" x14ac:dyDescent="0.25">
      <c r="A1532">
        <v>1531</v>
      </c>
      <c r="B1532" t="s">
        <v>26</v>
      </c>
      <c r="C1532" t="s">
        <v>680</v>
      </c>
      <c r="D1532" t="s">
        <v>2</v>
      </c>
      <c r="E1532" t="s">
        <v>342</v>
      </c>
      <c r="F1532" s="138">
        <v>44009</v>
      </c>
      <c r="G1532" t="s">
        <v>685</v>
      </c>
      <c r="H1532" t="s">
        <v>681</v>
      </c>
      <c r="I1532" t="s">
        <v>449</v>
      </c>
      <c r="J1532" t="s">
        <v>671</v>
      </c>
      <c r="K1532">
        <v>1000</v>
      </c>
      <c r="M1532">
        <v>276</v>
      </c>
      <c r="O1532">
        <v>7</v>
      </c>
      <c r="P1532">
        <v>48</v>
      </c>
      <c r="Q1532">
        <f>SUM(Table2[[#This Row],[ BUYER G]:[BUYER S]])</f>
        <v>55</v>
      </c>
      <c r="R1532">
        <v>2.9285714285714284</v>
      </c>
      <c r="S1532">
        <v>46.142857142857146</v>
      </c>
      <c r="T1532">
        <f>SUM(Table2[[#This Row],[SALE G]:[SALE S]])</f>
        <v>49.071428571428577</v>
      </c>
      <c r="U1532">
        <v>335</v>
      </c>
      <c r="V1532">
        <v>0.6</v>
      </c>
    </row>
    <row r="1533" spans="1:22" x14ac:dyDescent="0.25">
      <c r="A1533">
        <v>1532</v>
      </c>
      <c r="B1533" t="s">
        <v>26</v>
      </c>
      <c r="C1533" t="s">
        <v>680</v>
      </c>
      <c r="D1533" t="s">
        <v>2</v>
      </c>
      <c r="E1533" t="s">
        <v>342</v>
      </c>
      <c r="F1533" s="138">
        <v>44009</v>
      </c>
      <c r="G1533" t="s">
        <v>685</v>
      </c>
      <c r="H1533" t="s">
        <v>681</v>
      </c>
      <c r="I1533" t="s">
        <v>427</v>
      </c>
      <c r="J1533" t="s">
        <v>671</v>
      </c>
      <c r="K1533">
        <v>1000</v>
      </c>
      <c r="M1533">
        <v>285</v>
      </c>
      <c r="O1533">
        <v>7</v>
      </c>
      <c r="P1533">
        <v>55</v>
      </c>
      <c r="Q1533">
        <f>SUM(Table2[[#This Row],[ BUYER G]:[BUYER S]])</f>
        <v>62</v>
      </c>
      <c r="R1533">
        <v>4.2857142857142856</v>
      </c>
      <c r="S1533">
        <v>43.178571428571431</v>
      </c>
      <c r="T1533">
        <f>SUM(Table2[[#This Row],[SALE G]:[SALE S]])</f>
        <v>47.464285714285715</v>
      </c>
      <c r="U1533">
        <v>330</v>
      </c>
      <c r="V1533">
        <v>0.6</v>
      </c>
    </row>
    <row r="1534" spans="1:22" x14ac:dyDescent="0.25">
      <c r="A1534">
        <v>1533</v>
      </c>
      <c r="B1534" t="s">
        <v>26</v>
      </c>
      <c r="C1534" t="s">
        <v>680</v>
      </c>
      <c r="D1534" t="s">
        <v>2</v>
      </c>
      <c r="E1534" t="s">
        <v>342</v>
      </c>
      <c r="F1534" s="138">
        <v>44009</v>
      </c>
      <c r="G1534" t="s">
        <v>710</v>
      </c>
      <c r="H1534" t="s">
        <v>681</v>
      </c>
      <c r="I1534" t="s">
        <v>555</v>
      </c>
      <c r="J1534" t="s">
        <v>711</v>
      </c>
      <c r="K1534">
        <v>150</v>
      </c>
      <c r="M1534">
        <v>112</v>
      </c>
      <c r="P1534">
        <v>16</v>
      </c>
      <c r="Q1534">
        <f>SUM(Table2[[#This Row],[ BUYER G]:[BUYER S]])</f>
        <v>16</v>
      </c>
      <c r="R1534">
        <v>0</v>
      </c>
      <c r="S1534">
        <v>10.857142857142858</v>
      </c>
      <c r="T1534">
        <f>SUM(Table2[[#This Row],[SALE G]:[SALE S]])</f>
        <v>10.857142857142858</v>
      </c>
      <c r="U1534">
        <v>142</v>
      </c>
      <c r="V1534">
        <v>0.5</v>
      </c>
    </row>
    <row r="1535" spans="1:22" x14ac:dyDescent="0.25">
      <c r="A1535">
        <v>1534</v>
      </c>
      <c r="B1535" t="s">
        <v>26</v>
      </c>
      <c r="C1535" t="s">
        <v>680</v>
      </c>
      <c r="D1535" t="s">
        <v>2</v>
      </c>
      <c r="E1535" t="s">
        <v>342</v>
      </c>
      <c r="F1535" s="138">
        <v>44009</v>
      </c>
      <c r="G1535" t="s">
        <v>710</v>
      </c>
      <c r="H1535" t="s">
        <v>681</v>
      </c>
      <c r="I1535" t="s">
        <v>552</v>
      </c>
      <c r="J1535" t="s">
        <v>711</v>
      </c>
      <c r="K1535">
        <v>150</v>
      </c>
      <c r="M1535">
        <v>128</v>
      </c>
      <c r="O1535">
        <v>2</v>
      </c>
      <c r="P1535">
        <v>6</v>
      </c>
      <c r="Q1535">
        <f>SUM(Table2[[#This Row],[ BUYER G]:[BUYER S]])</f>
        <v>8</v>
      </c>
      <c r="R1535">
        <v>1.25</v>
      </c>
      <c r="S1535">
        <v>7</v>
      </c>
      <c r="T1535">
        <f>SUM(Table2[[#This Row],[SALE G]:[SALE S]])</f>
        <v>8.25</v>
      </c>
      <c r="U1535">
        <v>122</v>
      </c>
      <c r="V1535">
        <v>0.5</v>
      </c>
    </row>
    <row r="1536" spans="1:22" x14ac:dyDescent="0.25">
      <c r="A1536">
        <v>1535</v>
      </c>
      <c r="B1536" t="s">
        <v>26</v>
      </c>
      <c r="C1536" t="s">
        <v>680</v>
      </c>
      <c r="D1536" t="s">
        <v>2</v>
      </c>
      <c r="E1536" t="s">
        <v>342</v>
      </c>
      <c r="F1536" s="138">
        <v>44009</v>
      </c>
      <c r="G1536" t="s">
        <v>710</v>
      </c>
      <c r="H1536" t="s">
        <v>681</v>
      </c>
      <c r="I1536" t="s">
        <v>558</v>
      </c>
      <c r="J1536" t="s">
        <v>711</v>
      </c>
      <c r="K1536">
        <v>150</v>
      </c>
      <c r="M1536">
        <v>136</v>
      </c>
      <c r="O1536">
        <v>10</v>
      </c>
      <c r="P1536">
        <v>16</v>
      </c>
      <c r="Q1536">
        <f>SUM(Table2[[#This Row],[ BUYER G]:[BUYER S]])</f>
        <v>26</v>
      </c>
      <c r="R1536">
        <v>8.2857142857142865</v>
      </c>
      <c r="S1536">
        <v>14.571428571428571</v>
      </c>
      <c r="T1536">
        <f>SUM(Table2[[#This Row],[SALE G]:[SALE S]])</f>
        <v>22.857142857142858</v>
      </c>
      <c r="U1536">
        <v>183</v>
      </c>
      <c r="V1536">
        <v>0.5</v>
      </c>
    </row>
    <row r="1537" spans="1:22" x14ac:dyDescent="0.25">
      <c r="A1537">
        <v>1536</v>
      </c>
      <c r="B1537" t="s">
        <v>26</v>
      </c>
      <c r="C1537" t="s">
        <v>680</v>
      </c>
      <c r="D1537" t="s">
        <v>2</v>
      </c>
      <c r="E1537" t="s">
        <v>342</v>
      </c>
      <c r="F1537" s="138">
        <v>44009</v>
      </c>
      <c r="G1537" t="s">
        <v>710</v>
      </c>
      <c r="H1537" t="s">
        <v>681</v>
      </c>
      <c r="I1537" t="s">
        <v>556</v>
      </c>
      <c r="J1537" t="s">
        <v>711</v>
      </c>
      <c r="K1537">
        <v>150</v>
      </c>
      <c r="M1537">
        <v>96</v>
      </c>
      <c r="O1537">
        <v>1</v>
      </c>
      <c r="P1537">
        <v>23</v>
      </c>
      <c r="Q1537">
        <f>SUM(Table2[[#This Row],[ BUYER G]:[BUYER S]])</f>
        <v>24</v>
      </c>
      <c r="R1537">
        <v>1</v>
      </c>
      <c r="S1537">
        <v>18.214285714285715</v>
      </c>
      <c r="T1537">
        <f>SUM(Table2[[#This Row],[SALE G]:[SALE S]])</f>
        <v>19.214285714285715</v>
      </c>
      <c r="U1537">
        <v>181</v>
      </c>
      <c r="V1537">
        <v>0.5</v>
      </c>
    </row>
    <row r="1538" spans="1:22" x14ac:dyDescent="0.25">
      <c r="A1538">
        <v>1537</v>
      </c>
      <c r="B1538" t="s">
        <v>26</v>
      </c>
      <c r="C1538" t="s">
        <v>680</v>
      </c>
      <c r="D1538" t="s">
        <v>2</v>
      </c>
      <c r="E1538" t="s">
        <v>342</v>
      </c>
      <c r="F1538" s="138">
        <v>44009</v>
      </c>
      <c r="G1538" t="s">
        <v>710</v>
      </c>
      <c r="H1538" t="s">
        <v>681</v>
      </c>
      <c r="I1538" t="s">
        <v>554</v>
      </c>
      <c r="J1538" t="s">
        <v>711</v>
      </c>
      <c r="K1538">
        <v>150</v>
      </c>
      <c r="M1538">
        <v>136</v>
      </c>
      <c r="O1538">
        <v>10</v>
      </c>
      <c r="P1538">
        <v>20</v>
      </c>
      <c r="Q1538">
        <f>SUM(Table2[[#This Row],[ BUYER G]:[BUYER S]])</f>
        <v>30</v>
      </c>
      <c r="R1538">
        <v>8.2857142857142847</v>
      </c>
      <c r="S1538">
        <v>14.642857142857142</v>
      </c>
      <c r="T1538">
        <f>SUM(Table2[[#This Row],[SALE G]:[SALE S]])</f>
        <v>22.928571428571427</v>
      </c>
      <c r="U1538">
        <v>156</v>
      </c>
      <c r="V1538">
        <v>0.5</v>
      </c>
    </row>
    <row r="1539" spans="1:22" x14ac:dyDescent="0.25">
      <c r="A1539">
        <v>1538</v>
      </c>
      <c r="B1539" t="s">
        <v>26</v>
      </c>
      <c r="C1539" t="s">
        <v>680</v>
      </c>
      <c r="D1539" t="s">
        <v>2</v>
      </c>
      <c r="E1539" t="s">
        <v>342</v>
      </c>
      <c r="F1539" s="138">
        <v>44009</v>
      </c>
      <c r="G1539" t="s">
        <v>710</v>
      </c>
      <c r="H1539" t="s">
        <v>681</v>
      </c>
      <c r="I1539" t="s">
        <v>553</v>
      </c>
      <c r="J1539" t="s">
        <v>711</v>
      </c>
      <c r="K1539">
        <v>150</v>
      </c>
      <c r="M1539">
        <v>136</v>
      </c>
      <c r="O1539">
        <v>14</v>
      </c>
      <c r="P1539">
        <v>23</v>
      </c>
      <c r="Q1539">
        <f>SUM(Table2[[#This Row],[ BUYER G]:[BUYER S]])</f>
        <v>37</v>
      </c>
      <c r="R1539">
        <v>8.75</v>
      </c>
      <c r="S1539">
        <v>16.571428571428569</v>
      </c>
      <c r="T1539">
        <f>SUM(Table2[[#This Row],[SALE G]:[SALE S]])</f>
        <v>25.321428571428569</v>
      </c>
      <c r="U1539">
        <v>255</v>
      </c>
      <c r="V1539">
        <v>0.5</v>
      </c>
    </row>
    <row r="1540" spans="1:22" x14ac:dyDescent="0.25">
      <c r="A1540">
        <v>1539</v>
      </c>
      <c r="B1540" t="s">
        <v>26</v>
      </c>
      <c r="C1540" t="s">
        <v>680</v>
      </c>
      <c r="D1540" t="s">
        <v>2</v>
      </c>
      <c r="E1540" t="s">
        <v>342</v>
      </c>
      <c r="F1540" s="138">
        <v>44009</v>
      </c>
      <c r="G1540" t="s">
        <v>710</v>
      </c>
      <c r="H1540" t="s">
        <v>681</v>
      </c>
      <c r="I1540" t="s">
        <v>557</v>
      </c>
      <c r="J1540" t="s">
        <v>711</v>
      </c>
      <c r="K1540">
        <v>150</v>
      </c>
      <c r="M1540">
        <v>130</v>
      </c>
      <c r="O1540">
        <v>3</v>
      </c>
      <c r="P1540">
        <v>4</v>
      </c>
      <c r="Q1540">
        <f>SUM(Table2[[#This Row],[ BUYER G]:[BUYER S]])</f>
        <v>7</v>
      </c>
      <c r="R1540">
        <v>2.5714285714285716</v>
      </c>
      <c r="S1540">
        <v>3.4285714285714284</v>
      </c>
      <c r="T1540">
        <f>SUM(Table2[[#This Row],[SALE G]:[SALE S]])</f>
        <v>6</v>
      </c>
      <c r="U1540">
        <v>142</v>
      </c>
      <c r="V1540">
        <v>0.5</v>
      </c>
    </row>
    <row r="1541" spans="1:22" x14ac:dyDescent="0.25">
      <c r="A1541">
        <v>1540</v>
      </c>
      <c r="B1541" t="s">
        <v>26</v>
      </c>
      <c r="C1541" t="s">
        <v>680</v>
      </c>
      <c r="D1541" t="s">
        <v>2</v>
      </c>
      <c r="E1541" t="s">
        <v>342</v>
      </c>
      <c r="F1541" s="138">
        <v>44009</v>
      </c>
      <c r="G1541" t="s">
        <v>670</v>
      </c>
      <c r="H1541" t="s">
        <v>691</v>
      </c>
      <c r="I1541" t="s">
        <v>390</v>
      </c>
      <c r="J1541" t="s">
        <v>671</v>
      </c>
      <c r="K1541">
        <v>1200</v>
      </c>
      <c r="M1541">
        <v>368</v>
      </c>
      <c r="O1541">
        <v>4</v>
      </c>
      <c r="P1541">
        <v>39</v>
      </c>
      <c r="Q1541">
        <f>SUM(Table2[[#This Row],[ BUYER G]:[BUYER S]])</f>
        <v>43</v>
      </c>
      <c r="R1541">
        <v>3.1428571428571428</v>
      </c>
      <c r="S1541">
        <v>31.5</v>
      </c>
      <c r="T1541">
        <f>SUM(Table2[[#This Row],[SALE G]:[SALE S]])</f>
        <v>34.642857142857146</v>
      </c>
      <c r="U1541">
        <v>344</v>
      </c>
      <c r="V1541">
        <v>0.55000000000000004</v>
      </c>
    </row>
    <row r="1542" spans="1:22" x14ac:dyDescent="0.25">
      <c r="A1542">
        <v>1541</v>
      </c>
      <c r="B1542" t="s">
        <v>26</v>
      </c>
      <c r="C1542" t="s">
        <v>680</v>
      </c>
      <c r="D1542" t="s">
        <v>2</v>
      </c>
      <c r="E1542" t="s">
        <v>342</v>
      </c>
      <c r="F1542" s="138">
        <v>44009</v>
      </c>
      <c r="G1542" t="s">
        <v>670</v>
      </c>
      <c r="H1542" t="s">
        <v>692</v>
      </c>
      <c r="I1542" t="s">
        <v>383</v>
      </c>
      <c r="J1542" t="s">
        <v>671</v>
      </c>
      <c r="K1542">
        <v>1200</v>
      </c>
      <c r="M1542">
        <v>352</v>
      </c>
      <c r="P1542">
        <v>54</v>
      </c>
      <c r="Q1542">
        <f>SUM(Table2[[#This Row],[ BUYER G]:[BUYER S]])</f>
        <v>54</v>
      </c>
      <c r="R1542">
        <v>0</v>
      </c>
      <c r="S1542">
        <v>32</v>
      </c>
      <c r="T1542">
        <f>SUM(Table2[[#This Row],[SALE G]:[SALE S]])</f>
        <v>32</v>
      </c>
      <c r="U1542">
        <v>364</v>
      </c>
      <c r="V1542">
        <v>0.55000000000000004</v>
      </c>
    </row>
    <row r="1543" spans="1:22" x14ac:dyDescent="0.25">
      <c r="A1543">
        <v>1542</v>
      </c>
      <c r="B1543" t="s">
        <v>26</v>
      </c>
      <c r="C1543" t="s">
        <v>680</v>
      </c>
      <c r="D1543" t="s">
        <v>2</v>
      </c>
      <c r="E1543" t="s">
        <v>342</v>
      </c>
      <c r="F1543" s="138">
        <v>44009</v>
      </c>
      <c r="G1543" t="s">
        <v>670</v>
      </c>
      <c r="H1543" t="s">
        <v>693</v>
      </c>
      <c r="I1543" t="s">
        <v>385</v>
      </c>
      <c r="J1543" t="s">
        <v>671</v>
      </c>
      <c r="K1543">
        <v>1200</v>
      </c>
      <c r="M1543">
        <v>384</v>
      </c>
      <c r="P1543">
        <v>49</v>
      </c>
      <c r="Q1543">
        <f>SUM(Table2[[#This Row],[ BUYER G]:[BUYER S]])</f>
        <v>49</v>
      </c>
      <c r="R1543">
        <v>0</v>
      </c>
      <c r="S1543">
        <v>32.232142857142861</v>
      </c>
      <c r="T1543">
        <f>SUM(Table2[[#This Row],[SALE G]:[SALE S]])</f>
        <v>32.232142857142861</v>
      </c>
      <c r="U1543">
        <v>405</v>
      </c>
      <c r="V1543">
        <v>0.55000000000000004</v>
      </c>
    </row>
    <row r="1544" spans="1:22" x14ac:dyDescent="0.25">
      <c r="A1544">
        <v>1543</v>
      </c>
      <c r="B1544" t="s">
        <v>26</v>
      </c>
      <c r="C1544" t="s">
        <v>680</v>
      </c>
      <c r="D1544" t="s">
        <v>2</v>
      </c>
      <c r="E1544" t="s">
        <v>342</v>
      </c>
      <c r="F1544" s="138">
        <v>44009</v>
      </c>
      <c r="G1544" t="s">
        <v>670</v>
      </c>
      <c r="H1544" t="s">
        <v>694</v>
      </c>
      <c r="I1544" t="s">
        <v>381</v>
      </c>
      <c r="J1544" t="s">
        <v>671</v>
      </c>
      <c r="K1544">
        <v>1200</v>
      </c>
      <c r="M1544">
        <v>364</v>
      </c>
      <c r="P1544">
        <v>42</v>
      </c>
      <c r="Q1544">
        <f>SUM(Table2[[#This Row],[ BUYER G]:[BUYER S]])</f>
        <v>42</v>
      </c>
      <c r="R1544">
        <v>0</v>
      </c>
      <c r="S1544">
        <v>32.714285714285715</v>
      </c>
      <c r="T1544">
        <f>SUM(Table2[[#This Row],[SALE G]:[SALE S]])</f>
        <v>32.714285714285715</v>
      </c>
      <c r="U1544">
        <v>370</v>
      </c>
      <c r="V1544">
        <v>0.55000000000000004</v>
      </c>
    </row>
    <row r="1545" spans="1:22" x14ac:dyDescent="0.25">
      <c r="A1545">
        <v>1544</v>
      </c>
      <c r="B1545" t="s">
        <v>26</v>
      </c>
      <c r="C1545" t="s">
        <v>680</v>
      </c>
      <c r="D1545" t="s">
        <v>2</v>
      </c>
      <c r="E1545" t="s">
        <v>342</v>
      </c>
      <c r="F1545" s="138">
        <v>44009</v>
      </c>
      <c r="G1545" t="s">
        <v>670</v>
      </c>
      <c r="H1545" t="s">
        <v>695</v>
      </c>
      <c r="I1545" t="s">
        <v>387</v>
      </c>
      <c r="J1545" t="s">
        <v>671</v>
      </c>
      <c r="K1545">
        <v>1200</v>
      </c>
      <c r="M1545">
        <v>368</v>
      </c>
      <c r="O1545">
        <v>3</v>
      </c>
      <c r="P1545">
        <v>40</v>
      </c>
      <c r="Q1545">
        <f>SUM(Table2[[#This Row],[ BUYER G]:[BUYER S]])</f>
        <v>43</v>
      </c>
      <c r="R1545">
        <v>3.2857142857142856</v>
      </c>
      <c r="S1545">
        <v>32.428571428571431</v>
      </c>
      <c r="T1545">
        <f>SUM(Table2[[#This Row],[SALE G]:[SALE S]])</f>
        <v>35.714285714285715</v>
      </c>
      <c r="U1545">
        <v>373</v>
      </c>
      <c r="V1545">
        <v>0.55000000000000004</v>
      </c>
    </row>
    <row r="1546" spans="1:22" x14ac:dyDescent="0.25">
      <c r="A1546">
        <v>1545</v>
      </c>
      <c r="B1546" t="s">
        <v>26</v>
      </c>
      <c r="C1546" t="s">
        <v>680</v>
      </c>
      <c r="D1546" t="s">
        <v>2</v>
      </c>
      <c r="E1546" t="s">
        <v>342</v>
      </c>
      <c r="F1546" s="138">
        <v>44009</v>
      </c>
      <c r="G1546" t="s">
        <v>670</v>
      </c>
      <c r="H1546" t="s">
        <v>696</v>
      </c>
      <c r="I1546" t="s">
        <v>389</v>
      </c>
      <c r="J1546" t="s">
        <v>671</v>
      </c>
      <c r="K1546">
        <v>1200</v>
      </c>
      <c r="M1546">
        <v>364</v>
      </c>
      <c r="O1546">
        <v>8</v>
      </c>
      <c r="P1546">
        <v>54</v>
      </c>
      <c r="Q1546">
        <f>SUM(Table2[[#This Row],[ BUYER G]:[BUYER S]])</f>
        <v>62</v>
      </c>
      <c r="R1546">
        <v>3.7142857142857144</v>
      </c>
      <c r="S1546">
        <v>28.75</v>
      </c>
      <c r="T1546">
        <f>SUM(Table2[[#This Row],[SALE G]:[SALE S]])</f>
        <v>32.464285714285715</v>
      </c>
      <c r="U1546">
        <v>375</v>
      </c>
      <c r="V1546">
        <v>0.55000000000000004</v>
      </c>
    </row>
    <row r="1547" spans="1:22" x14ac:dyDescent="0.25">
      <c r="A1547">
        <v>1546</v>
      </c>
      <c r="B1547" t="s">
        <v>26</v>
      </c>
      <c r="C1547" t="s">
        <v>680</v>
      </c>
      <c r="D1547" t="s">
        <v>2</v>
      </c>
      <c r="E1547" t="s">
        <v>342</v>
      </c>
      <c r="F1547" s="138">
        <v>44009</v>
      </c>
      <c r="G1547" t="s">
        <v>670</v>
      </c>
      <c r="H1547" t="s">
        <v>701</v>
      </c>
      <c r="I1547" t="s">
        <v>433</v>
      </c>
      <c r="J1547" t="s">
        <v>671</v>
      </c>
      <c r="K1547">
        <v>1200</v>
      </c>
      <c r="M1547">
        <v>388</v>
      </c>
      <c r="P1547">
        <v>41</v>
      </c>
      <c r="Q1547">
        <f>SUM(Table2[[#This Row],[ BUYER G]:[BUYER S]])</f>
        <v>41</v>
      </c>
      <c r="R1547">
        <v>0</v>
      </c>
      <c r="S1547">
        <v>30.571428571428573</v>
      </c>
      <c r="T1547">
        <f>SUM(Table2[[#This Row],[SALE G]:[SALE S]])</f>
        <v>30.571428571428573</v>
      </c>
      <c r="U1547">
        <v>388</v>
      </c>
      <c r="V1547">
        <v>0.55000000000000004</v>
      </c>
    </row>
    <row r="1548" spans="1:22" x14ac:dyDescent="0.25">
      <c r="A1548">
        <v>1547</v>
      </c>
      <c r="B1548" t="s">
        <v>26</v>
      </c>
      <c r="C1548" t="s">
        <v>680</v>
      </c>
      <c r="D1548" t="s">
        <v>2</v>
      </c>
      <c r="E1548" t="s">
        <v>342</v>
      </c>
      <c r="F1548" s="138">
        <v>44009</v>
      </c>
      <c r="G1548" t="s">
        <v>670</v>
      </c>
      <c r="H1548" t="s">
        <v>702</v>
      </c>
      <c r="I1548" t="s">
        <v>432</v>
      </c>
      <c r="J1548" t="s">
        <v>671</v>
      </c>
      <c r="K1548">
        <v>1200</v>
      </c>
      <c r="M1548">
        <v>392</v>
      </c>
      <c r="O1548">
        <v>7</v>
      </c>
      <c r="P1548">
        <v>40</v>
      </c>
      <c r="Q1548">
        <f>SUM(Table2[[#This Row],[ BUYER G]:[BUYER S]])</f>
        <v>47</v>
      </c>
      <c r="R1548">
        <v>3.8928571428571428</v>
      </c>
      <c r="S1548">
        <v>30.964285714285715</v>
      </c>
      <c r="T1548">
        <f>SUM(Table2[[#This Row],[SALE G]:[SALE S]])</f>
        <v>34.857142857142861</v>
      </c>
      <c r="U1548">
        <v>436</v>
      </c>
      <c r="V1548">
        <v>0.55000000000000004</v>
      </c>
    </row>
    <row r="1549" spans="1:22" x14ac:dyDescent="0.25">
      <c r="A1549">
        <v>1548</v>
      </c>
      <c r="B1549" t="s">
        <v>26</v>
      </c>
      <c r="C1549" t="s">
        <v>680</v>
      </c>
      <c r="D1549" t="s">
        <v>2</v>
      </c>
      <c r="E1549" t="s">
        <v>342</v>
      </c>
      <c r="F1549" s="138">
        <v>44009</v>
      </c>
      <c r="G1549" t="s">
        <v>682</v>
      </c>
      <c r="H1549" t="s">
        <v>689</v>
      </c>
      <c r="I1549" t="s">
        <v>438</v>
      </c>
      <c r="J1549" t="s">
        <v>671</v>
      </c>
      <c r="K1549">
        <v>1000</v>
      </c>
      <c r="M1549">
        <v>276</v>
      </c>
      <c r="O1549">
        <v>26</v>
      </c>
      <c r="P1549">
        <v>72</v>
      </c>
      <c r="Q1549">
        <f>SUM(Table2[[#This Row],[ BUYER G]:[BUYER S]])</f>
        <v>98</v>
      </c>
      <c r="R1549">
        <v>16</v>
      </c>
      <c r="S1549">
        <v>39.178571428571431</v>
      </c>
      <c r="T1549">
        <f>SUM(Table2[[#This Row],[SALE G]:[SALE S]])</f>
        <v>55.178571428571431</v>
      </c>
      <c r="U1549">
        <v>323</v>
      </c>
      <c r="V1549">
        <v>0.6</v>
      </c>
    </row>
    <row r="1550" spans="1:22" x14ac:dyDescent="0.25">
      <c r="A1550">
        <v>1549</v>
      </c>
      <c r="B1550" t="s">
        <v>26</v>
      </c>
      <c r="C1550" t="s">
        <v>680</v>
      </c>
      <c r="D1550" t="s">
        <v>2</v>
      </c>
      <c r="E1550" t="s">
        <v>342</v>
      </c>
      <c r="F1550" s="138">
        <v>44009</v>
      </c>
      <c r="G1550" t="s">
        <v>685</v>
      </c>
      <c r="H1550" t="s">
        <v>689</v>
      </c>
      <c r="I1550" t="s">
        <v>423</v>
      </c>
      <c r="J1550" t="s">
        <v>671</v>
      </c>
      <c r="K1550">
        <v>1000</v>
      </c>
      <c r="M1550">
        <v>360</v>
      </c>
      <c r="O1550">
        <v>15</v>
      </c>
      <c r="P1550">
        <v>47</v>
      </c>
      <c r="Q1550">
        <f>SUM(Table2[[#This Row],[ BUYER G]:[BUYER S]])</f>
        <v>62</v>
      </c>
      <c r="R1550">
        <v>10.892857142857142</v>
      </c>
      <c r="S1550">
        <v>39.571428571428569</v>
      </c>
      <c r="T1550">
        <f>SUM(Table2[[#This Row],[SALE G]:[SALE S]])</f>
        <v>50.464285714285708</v>
      </c>
      <c r="U1550">
        <v>387</v>
      </c>
      <c r="V1550">
        <v>0.6</v>
      </c>
    </row>
    <row r="1551" spans="1:22" x14ac:dyDescent="0.25">
      <c r="A1551">
        <v>1550</v>
      </c>
      <c r="B1551" t="s">
        <v>26</v>
      </c>
      <c r="C1551" t="s">
        <v>680</v>
      </c>
      <c r="D1551" t="s">
        <v>2</v>
      </c>
      <c r="E1551" t="s">
        <v>342</v>
      </c>
      <c r="F1551" s="138">
        <v>44009</v>
      </c>
      <c r="G1551" t="s">
        <v>685</v>
      </c>
      <c r="H1551" t="s">
        <v>689</v>
      </c>
      <c r="I1551" t="s">
        <v>425</v>
      </c>
      <c r="J1551" t="s">
        <v>671</v>
      </c>
      <c r="K1551">
        <v>1000</v>
      </c>
      <c r="M1551">
        <v>360</v>
      </c>
      <c r="O1551">
        <v>4</v>
      </c>
      <c r="P1551">
        <v>54</v>
      </c>
      <c r="Q1551">
        <f>SUM(Table2[[#This Row],[ BUYER G]:[BUYER S]])</f>
        <v>58</v>
      </c>
      <c r="R1551">
        <v>2.2142857142857144</v>
      </c>
      <c r="S1551">
        <v>43.678571428571431</v>
      </c>
      <c r="T1551">
        <f>SUM(Table2[[#This Row],[SALE G]:[SALE S]])</f>
        <v>45.892857142857146</v>
      </c>
      <c r="U1551">
        <v>355</v>
      </c>
      <c r="V1551">
        <v>0.6</v>
      </c>
    </row>
    <row r="1552" spans="1:22" x14ac:dyDescent="0.25">
      <c r="A1552">
        <v>1551</v>
      </c>
      <c r="B1552" t="s">
        <v>26</v>
      </c>
      <c r="C1552" t="s">
        <v>665</v>
      </c>
      <c r="D1552" t="s">
        <v>2</v>
      </c>
      <c r="E1552" t="s">
        <v>342</v>
      </c>
      <c r="F1552" s="138">
        <v>44010</v>
      </c>
      <c r="G1552" t="s">
        <v>666</v>
      </c>
      <c r="H1552" t="s">
        <v>668</v>
      </c>
      <c r="I1552" t="s">
        <v>129</v>
      </c>
      <c r="J1552" t="s">
        <v>669</v>
      </c>
      <c r="K1552">
        <v>2700</v>
      </c>
      <c r="M1552">
        <v>640</v>
      </c>
      <c r="O1552">
        <v>47</v>
      </c>
      <c r="P1552">
        <v>137</v>
      </c>
      <c r="Q1552">
        <f>SUM(Table2[[#This Row],[ BUYER G]:[BUYER S]])</f>
        <v>184</v>
      </c>
      <c r="R1552">
        <v>39.75</v>
      </c>
      <c r="S1552">
        <v>107.75</v>
      </c>
      <c r="T1552">
        <f>SUM(Table2[[#This Row],[SALE G]:[SALE S]])</f>
        <v>147.5</v>
      </c>
      <c r="U1552">
        <v>853</v>
      </c>
      <c r="V1552">
        <v>0.8</v>
      </c>
    </row>
    <row r="1553" spans="1:22" x14ac:dyDescent="0.25">
      <c r="A1553">
        <v>1552</v>
      </c>
      <c r="B1553" t="s">
        <v>26</v>
      </c>
      <c r="C1553" t="s">
        <v>665</v>
      </c>
      <c r="D1553" t="s">
        <v>2</v>
      </c>
      <c r="E1553" t="s">
        <v>342</v>
      </c>
      <c r="F1553" s="138">
        <v>44010</v>
      </c>
      <c r="G1553" t="s">
        <v>666</v>
      </c>
      <c r="H1553" t="s">
        <v>668</v>
      </c>
      <c r="I1553" t="s">
        <v>130</v>
      </c>
      <c r="J1553" t="s">
        <v>669</v>
      </c>
      <c r="K1553">
        <v>2700</v>
      </c>
      <c r="M1553">
        <v>560</v>
      </c>
      <c r="O1553">
        <v>64</v>
      </c>
      <c r="P1553">
        <v>129</v>
      </c>
      <c r="Q1553">
        <f>SUM(Table2[[#This Row],[ BUYER G]:[BUYER S]])</f>
        <v>193</v>
      </c>
      <c r="R1553">
        <v>48.333333333333336</v>
      </c>
      <c r="S1553">
        <v>96.041666666666671</v>
      </c>
      <c r="T1553">
        <f>SUM(Table2[[#This Row],[SALE G]:[SALE S]])</f>
        <v>144.375</v>
      </c>
      <c r="U1553">
        <v>674</v>
      </c>
      <c r="V1553">
        <v>0.8</v>
      </c>
    </row>
    <row r="1554" spans="1:22" x14ac:dyDescent="0.25">
      <c r="A1554">
        <v>1553</v>
      </c>
      <c r="B1554" t="s">
        <v>26</v>
      </c>
      <c r="C1554" t="s">
        <v>665</v>
      </c>
      <c r="D1554" t="s">
        <v>2</v>
      </c>
      <c r="E1554" t="s">
        <v>342</v>
      </c>
      <c r="F1554" s="138">
        <v>44010</v>
      </c>
      <c r="G1554" t="s">
        <v>666</v>
      </c>
      <c r="H1554" t="s">
        <v>672</v>
      </c>
      <c r="I1554" t="s">
        <v>189</v>
      </c>
      <c r="J1554" t="s">
        <v>669</v>
      </c>
      <c r="K1554">
        <v>2700</v>
      </c>
      <c r="M1554">
        <v>608</v>
      </c>
      <c r="O1554">
        <v>59</v>
      </c>
      <c r="P1554">
        <v>162</v>
      </c>
      <c r="Q1554">
        <f>SUM(Table2[[#This Row],[ BUYER G]:[BUYER S]])</f>
        <v>221</v>
      </c>
      <c r="R1554">
        <v>32.708333333333329</v>
      </c>
      <c r="S1554">
        <v>181.41666666666666</v>
      </c>
      <c r="T1554">
        <f>SUM(Table2[[#This Row],[SALE G]:[SALE S]])</f>
        <v>214.125</v>
      </c>
      <c r="U1554">
        <v>678</v>
      </c>
      <c r="V1554">
        <v>0.75</v>
      </c>
    </row>
    <row r="1555" spans="1:22" x14ac:dyDescent="0.25">
      <c r="A1555">
        <v>1554</v>
      </c>
      <c r="B1555" t="s">
        <v>26</v>
      </c>
      <c r="C1555" t="s">
        <v>665</v>
      </c>
      <c r="D1555" t="s">
        <v>2</v>
      </c>
      <c r="E1555" t="s">
        <v>342</v>
      </c>
      <c r="F1555" s="138">
        <v>44010</v>
      </c>
      <c r="G1555" t="s">
        <v>670</v>
      </c>
      <c r="H1555" t="s">
        <v>672</v>
      </c>
      <c r="I1555" t="s">
        <v>190</v>
      </c>
      <c r="J1555" t="s">
        <v>671</v>
      </c>
      <c r="K1555">
        <v>1200</v>
      </c>
      <c r="M1555">
        <v>324</v>
      </c>
      <c r="O1555">
        <v>47</v>
      </c>
      <c r="P1555">
        <v>45</v>
      </c>
      <c r="Q1555">
        <f>SUM(Table2[[#This Row],[ BUYER G]:[BUYER S]])</f>
        <v>92</v>
      </c>
      <c r="R1555">
        <v>44.166666666666664</v>
      </c>
      <c r="S1555">
        <v>32.666666666666671</v>
      </c>
      <c r="T1555">
        <f>SUM(Table2[[#This Row],[SALE G]:[SALE S]])</f>
        <v>76.833333333333343</v>
      </c>
      <c r="U1555">
        <v>433</v>
      </c>
      <c r="V1555">
        <v>0.65</v>
      </c>
    </row>
    <row r="1556" spans="1:22" x14ac:dyDescent="0.25">
      <c r="A1556">
        <v>1555</v>
      </c>
      <c r="B1556" t="s">
        <v>26</v>
      </c>
      <c r="C1556" t="s">
        <v>665</v>
      </c>
      <c r="D1556" t="s">
        <v>2</v>
      </c>
      <c r="E1556" t="s">
        <v>342</v>
      </c>
      <c r="F1556" s="138">
        <v>44010</v>
      </c>
      <c r="G1556" t="s">
        <v>670</v>
      </c>
      <c r="H1556" t="s">
        <v>672</v>
      </c>
      <c r="I1556" t="s">
        <v>191</v>
      </c>
      <c r="J1556" t="s">
        <v>671</v>
      </c>
      <c r="K1556">
        <v>1200</v>
      </c>
      <c r="M1556">
        <v>288</v>
      </c>
      <c r="O1556">
        <v>19</v>
      </c>
      <c r="P1556">
        <v>45</v>
      </c>
      <c r="Q1556">
        <f>SUM(Table2[[#This Row],[ BUYER G]:[BUYER S]])</f>
        <v>64</v>
      </c>
      <c r="R1556">
        <v>12.833333333333334</v>
      </c>
      <c r="S1556">
        <v>26.75</v>
      </c>
      <c r="T1556">
        <f>SUM(Table2[[#This Row],[SALE G]:[SALE S]])</f>
        <v>39.583333333333336</v>
      </c>
      <c r="U1556">
        <v>230</v>
      </c>
      <c r="V1556">
        <v>0.7</v>
      </c>
    </row>
    <row r="1557" spans="1:22" x14ac:dyDescent="0.25">
      <c r="A1557">
        <v>1556</v>
      </c>
      <c r="B1557" t="s">
        <v>26</v>
      </c>
      <c r="C1557" t="s">
        <v>665</v>
      </c>
      <c r="D1557" t="s">
        <v>2</v>
      </c>
      <c r="E1557" t="s">
        <v>342</v>
      </c>
      <c r="F1557" s="138">
        <v>44010</v>
      </c>
      <c r="G1557" t="s">
        <v>670</v>
      </c>
      <c r="H1557" t="s">
        <v>677</v>
      </c>
      <c r="I1557" t="s">
        <v>195</v>
      </c>
      <c r="J1557" t="s">
        <v>671</v>
      </c>
      <c r="K1557">
        <v>1200</v>
      </c>
      <c r="M1557">
        <v>256</v>
      </c>
      <c r="O1557">
        <v>66</v>
      </c>
      <c r="P1557">
        <v>96</v>
      </c>
      <c r="Q1557">
        <f>SUM(Table2[[#This Row],[ BUYER G]:[BUYER S]])</f>
        <v>162</v>
      </c>
      <c r="R1557">
        <v>43</v>
      </c>
      <c r="S1557">
        <v>69</v>
      </c>
      <c r="T1557">
        <f>SUM(Table2[[#This Row],[SALE G]:[SALE S]])</f>
        <v>112</v>
      </c>
      <c r="U1557">
        <v>381</v>
      </c>
      <c r="V1557">
        <v>0.75</v>
      </c>
    </row>
    <row r="1558" spans="1:22" x14ac:dyDescent="0.25">
      <c r="A1558">
        <v>1557</v>
      </c>
      <c r="B1558" t="s">
        <v>26</v>
      </c>
      <c r="C1558" t="s">
        <v>665</v>
      </c>
      <c r="D1558" t="s">
        <v>2</v>
      </c>
      <c r="E1558" t="s">
        <v>342</v>
      </c>
      <c r="F1558" s="138">
        <v>44010</v>
      </c>
      <c r="G1558" t="s">
        <v>670</v>
      </c>
      <c r="H1558" t="s">
        <v>677</v>
      </c>
      <c r="I1558" t="s">
        <v>196</v>
      </c>
      <c r="J1558" t="s">
        <v>671</v>
      </c>
      <c r="K1558">
        <v>1200</v>
      </c>
      <c r="M1558">
        <v>320</v>
      </c>
      <c r="O1558">
        <v>31</v>
      </c>
      <c r="P1558">
        <v>90</v>
      </c>
      <c r="Q1558">
        <f>SUM(Table2[[#This Row],[ BUYER G]:[BUYER S]])</f>
        <v>121</v>
      </c>
      <c r="R1558">
        <v>18.25</v>
      </c>
      <c r="S1558">
        <v>59.333333333333336</v>
      </c>
      <c r="T1558">
        <f>SUM(Table2[[#This Row],[SALE G]:[SALE S]])</f>
        <v>77.583333333333343</v>
      </c>
      <c r="U1558">
        <v>357</v>
      </c>
      <c r="V1558">
        <v>0.7</v>
      </c>
    </row>
    <row r="1559" spans="1:22" x14ac:dyDescent="0.25">
      <c r="A1559">
        <v>1558</v>
      </c>
      <c r="B1559" t="s">
        <v>26</v>
      </c>
      <c r="C1559" t="s">
        <v>665</v>
      </c>
      <c r="D1559" t="s">
        <v>2</v>
      </c>
      <c r="E1559" t="s">
        <v>342</v>
      </c>
      <c r="F1559" s="138">
        <v>44010</v>
      </c>
      <c r="G1559" t="s">
        <v>670</v>
      </c>
      <c r="H1559" t="s">
        <v>673</v>
      </c>
      <c r="I1559" t="s">
        <v>370</v>
      </c>
      <c r="J1559" t="s">
        <v>671</v>
      </c>
      <c r="K1559">
        <v>1200</v>
      </c>
      <c r="M1559">
        <v>320</v>
      </c>
      <c r="O1559">
        <v>23</v>
      </c>
      <c r="P1559">
        <v>44</v>
      </c>
      <c r="Q1559">
        <f>SUM(Table2[[#This Row],[ BUYER G]:[BUYER S]])</f>
        <v>67</v>
      </c>
      <c r="R1559">
        <v>13.5</v>
      </c>
      <c r="S1559">
        <v>20.666666666666668</v>
      </c>
      <c r="T1559">
        <f>SUM(Table2[[#This Row],[SALE G]:[SALE S]])</f>
        <v>34.166666666666671</v>
      </c>
      <c r="U1559">
        <v>355</v>
      </c>
      <c r="V1559">
        <v>0.7</v>
      </c>
    </row>
    <row r="1560" spans="1:22" x14ac:dyDescent="0.25">
      <c r="A1560">
        <v>1559</v>
      </c>
      <c r="B1560" t="s">
        <v>26</v>
      </c>
      <c r="C1560" t="s">
        <v>665</v>
      </c>
      <c r="D1560" t="s">
        <v>2</v>
      </c>
      <c r="E1560" t="s">
        <v>342</v>
      </c>
      <c r="F1560" s="138">
        <v>44010</v>
      </c>
      <c r="G1560" t="s">
        <v>670</v>
      </c>
      <c r="H1560" t="s">
        <v>674</v>
      </c>
      <c r="I1560" t="s">
        <v>371</v>
      </c>
      <c r="J1560" t="s">
        <v>671</v>
      </c>
      <c r="K1560">
        <v>1200</v>
      </c>
      <c r="M1560">
        <v>320</v>
      </c>
      <c r="O1560">
        <v>8</v>
      </c>
      <c r="P1560">
        <v>32</v>
      </c>
      <c r="Q1560">
        <f>SUM(Table2[[#This Row],[ BUYER G]:[BUYER S]])</f>
        <v>40</v>
      </c>
      <c r="R1560">
        <v>3.333333333333333</v>
      </c>
      <c r="S1560">
        <v>7.5</v>
      </c>
      <c r="T1560">
        <f>SUM(Table2[[#This Row],[SALE G]:[SALE S]])</f>
        <v>10.833333333333332</v>
      </c>
      <c r="U1560">
        <v>389</v>
      </c>
      <c r="V1560">
        <v>0.7</v>
      </c>
    </row>
    <row r="1561" spans="1:22" x14ac:dyDescent="0.25">
      <c r="A1561">
        <v>1560</v>
      </c>
      <c r="B1561" t="s">
        <v>26</v>
      </c>
      <c r="C1561" t="s">
        <v>665</v>
      </c>
      <c r="D1561" t="s">
        <v>2</v>
      </c>
      <c r="E1561" t="s">
        <v>342</v>
      </c>
      <c r="F1561" s="138">
        <v>44010</v>
      </c>
      <c r="G1561" t="s">
        <v>682</v>
      </c>
      <c r="H1561" t="s">
        <v>668</v>
      </c>
      <c r="I1561" t="s">
        <v>153</v>
      </c>
      <c r="J1561" t="s">
        <v>671</v>
      </c>
      <c r="K1561">
        <v>1000</v>
      </c>
      <c r="M1561">
        <v>276</v>
      </c>
      <c r="O1561">
        <v>4</v>
      </c>
      <c r="P1561">
        <v>23</v>
      </c>
      <c r="Q1561">
        <f>SUM(Table2[[#This Row],[ BUYER G]:[BUYER S]])</f>
        <v>27</v>
      </c>
      <c r="R1561">
        <v>4.166666666666667</v>
      </c>
      <c r="S1561">
        <v>21.416666666666668</v>
      </c>
      <c r="T1561">
        <f>SUM(Table2[[#This Row],[SALE G]:[SALE S]])</f>
        <v>25.583333333333336</v>
      </c>
      <c r="U1561">
        <v>233</v>
      </c>
      <c r="V1561">
        <v>0.65</v>
      </c>
    </row>
    <row r="1562" spans="1:22" x14ac:dyDescent="0.25">
      <c r="A1562">
        <v>1561</v>
      </c>
      <c r="B1562" t="s">
        <v>26</v>
      </c>
      <c r="C1562" t="s">
        <v>665</v>
      </c>
      <c r="D1562" t="s">
        <v>2</v>
      </c>
      <c r="E1562" t="s">
        <v>342</v>
      </c>
      <c r="F1562" s="138">
        <v>44010</v>
      </c>
      <c r="G1562" t="s">
        <v>682</v>
      </c>
      <c r="H1562" t="s">
        <v>668</v>
      </c>
      <c r="I1562" t="s">
        <v>154</v>
      </c>
      <c r="J1562" t="s">
        <v>671</v>
      </c>
      <c r="K1562">
        <v>1000</v>
      </c>
      <c r="M1562">
        <v>288</v>
      </c>
      <c r="O1562">
        <v>1</v>
      </c>
      <c r="P1562">
        <v>29</v>
      </c>
      <c r="Q1562">
        <f>SUM(Table2[[#This Row],[ BUYER G]:[BUYER S]])</f>
        <v>30</v>
      </c>
      <c r="R1562">
        <v>0.33333333333333331</v>
      </c>
      <c r="S1562">
        <v>18</v>
      </c>
      <c r="T1562">
        <f>SUM(Table2[[#This Row],[SALE G]:[SALE S]])</f>
        <v>18.333333333333332</v>
      </c>
      <c r="U1562">
        <v>340</v>
      </c>
      <c r="V1562">
        <v>0.65</v>
      </c>
    </row>
    <row r="1563" spans="1:22" x14ac:dyDescent="0.25">
      <c r="A1563">
        <v>1562</v>
      </c>
      <c r="B1563" t="s">
        <v>26</v>
      </c>
      <c r="C1563" t="s">
        <v>665</v>
      </c>
      <c r="D1563" t="s">
        <v>2</v>
      </c>
      <c r="E1563" t="s">
        <v>342</v>
      </c>
      <c r="F1563" s="138">
        <v>44010</v>
      </c>
      <c r="G1563" t="s">
        <v>682</v>
      </c>
      <c r="H1563" t="s">
        <v>668</v>
      </c>
      <c r="I1563" t="s">
        <v>150</v>
      </c>
      <c r="J1563" t="s">
        <v>671</v>
      </c>
      <c r="K1563">
        <v>1000</v>
      </c>
      <c r="M1563">
        <v>240</v>
      </c>
      <c r="O1563">
        <v>7</v>
      </c>
      <c r="P1563">
        <v>43</v>
      </c>
      <c r="Q1563">
        <f>SUM(Table2[[#This Row],[ BUYER G]:[BUYER S]])</f>
        <v>50</v>
      </c>
      <c r="R1563">
        <v>3.1666666666666665</v>
      </c>
      <c r="S1563">
        <v>26.416666666666668</v>
      </c>
      <c r="T1563">
        <f>SUM(Table2[[#This Row],[SALE G]:[SALE S]])</f>
        <v>29.583333333333336</v>
      </c>
      <c r="U1563">
        <v>283</v>
      </c>
      <c r="V1563">
        <v>0.7</v>
      </c>
    </row>
    <row r="1564" spans="1:22" x14ac:dyDescent="0.25">
      <c r="A1564">
        <v>1563</v>
      </c>
      <c r="B1564" t="s">
        <v>26</v>
      </c>
      <c r="C1564" t="s">
        <v>665</v>
      </c>
      <c r="D1564" t="s">
        <v>2</v>
      </c>
      <c r="E1564" t="s">
        <v>342</v>
      </c>
      <c r="F1564" s="138">
        <v>44010</v>
      </c>
      <c r="G1564" t="s">
        <v>683</v>
      </c>
      <c r="H1564" t="s">
        <v>668</v>
      </c>
      <c r="I1564" t="s">
        <v>391</v>
      </c>
      <c r="J1564" t="s">
        <v>669</v>
      </c>
      <c r="K1564">
        <v>1500</v>
      </c>
      <c r="M1564">
        <v>560</v>
      </c>
      <c r="O1564">
        <v>27</v>
      </c>
      <c r="P1564">
        <v>77</v>
      </c>
      <c r="Q1564">
        <f>SUM(Table2[[#This Row],[ BUYER G]:[BUYER S]])</f>
        <v>104</v>
      </c>
      <c r="R1564">
        <v>18</v>
      </c>
      <c r="S1564">
        <v>58.833333333333336</v>
      </c>
      <c r="T1564">
        <f>SUM(Table2[[#This Row],[SALE G]:[SALE S]])</f>
        <v>76.833333333333343</v>
      </c>
      <c r="U1564">
        <v>574</v>
      </c>
      <c r="V1564">
        <v>0.7</v>
      </c>
    </row>
    <row r="1565" spans="1:22" x14ac:dyDescent="0.25">
      <c r="A1565">
        <v>1564</v>
      </c>
      <c r="B1565" t="s">
        <v>26</v>
      </c>
      <c r="C1565" t="s">
        <v>665</v>
      </c>
      <c r="D1565" t="s">
        <v>2</v>
      </c>
      <c r="E1565" t="s">
        <v>342</v>
      </c>
      <c r="F1565" s="138">
        <v>44010</v>
      </c>
      <c r="G1565" t="s">
        <v>683</v>
      </c>
      <c r="H1565" t="s">
        <v>668</v>
      </c>
      <c r="I1565" t="s">
        <v>394</v>
      </c>
      <c r="J1565" t="s">
        <v>669</v>
      </c>
      <c r="K1565">
        <v>1500</v>
      </c>
      <c r="M1565">
        <v>512</v>
      </c>
      <c r="O1565">
        <v>18</v>
      </c>
      <c r="P1565">
        <v>59</v>
      </c>
      <c r="Q1565">
        <f>SUM(Table2[[#This Row],[ BUYER G]:[BUYER S]])</f>
        <v>77</v>
      </c>
      <c r="R1565">
        <v>8.25</v>
      </c>
      <c r="S1565">
        <v>32.208333333333329</v>
      </c>
      <c r="T1565">
        <f>SUM(Table2[[#This Row],[SALE G]:[SALE S]])</f>
        <v>40.458333333333329</v>
      </c>
      <c r="U1565">
        <v>720</v>
      </c>
      <c r="V1565">
        <v>0.7</v>
      </c>
    </row>
    <row r="1566" spans="1:22" x14ac:dyDescent="0.25">
      <c r="A1566">
        <v>1565</v>
      </c>
      <c r="B1566" t="s">
        <v>26</v>
      </c>
      <c r="C1566" t="s">
        <v>665</v>
      </c>
      <c r="D1566" t="s">
        <v>2</v>
      </c>
      <c r="E1566" t="s">
        <v>342</v>
      </c>
      <c r="F1566" s="138">
        <v>44010</v>
      </c>
      <c r="G1566" t="s">
        <v>683</v>
      </c>
      <c r="H1566" t="s">
        <v>668</v>
      </c>
      <c r="I1566" t="s">
        <v>392</v>
      </c>
      <c r="J1566" t="s">
        <v>669</v>
      </c>
      <c r="K1566">
        <v>1500</v>
      </c>
      <c r="M1566">
        <v>576</v>
      </c>
      <c r="O1566">
        <v>9</v>
      </c>
      <c r="P1566">
        <v>74</v>
      </c>
      <c r="Q1566">
        <f>SUM(Table2[[#This Row],[ BUYER G]:[BUYER S]])</f>
        <v>83</v>
      </c>
      <c r="R1566">
        <v>6</v>
      </c>
      <c r="S1566">
        <v>39.666666666666664</v>
      </c>
      <c r="T1566">
        <f>SUM(Table2[[#This Row],[SALE G]:[SALE S]])</f>
        <v>45.666666666666664</v>
      </c>
      <c r="U1566">
        <v>455</v>
      </c>
      <c r="V1566">
        <v>0.65</v>
      </c>
    </row>
    <row r="1567" spans="1:22" x14ac:dyDescent="0.25">
      <c r="A1567">
        <v>1566</v>
      </c>
      <c r="B1567" t="s">
        <v>26</v>
      </c>
      <c r="C1567" t="s">
        <v>665</v>
      </c>
      <c r="D1567" t="s">
        <v>2</v>
      </c>
      <c r="E1567" t="s">
        <v>342</v>
      </c>
      <c r="F1567" s="138">
        <v>44010</v>
      </c>
      <c r="G1567" t="s">
        <v>683</v>
      </c>
      <c r="H1567" t="s">
        <v>668</v>
      </c>
      <c r="I1567" t="s">
        <v>393</v>
      </c>
      <c r="J1567" t="s">
        <v>669</v>
      </c>
      <c r="K1567">
        <v>1500</v>
      </c>
      <c r="M1567">
        <v>480</v>
      </c>
      <c r="O1567">
        <v>30</v>
      </c>
      <c r="P1567">
        <v>64</v>
      </c>
      <c r="Q1567">
        <f>SUM(Table2[[#This Row],[ BUYER G]:[BUYER S]])</f>
        <v>94</v>
      </c>
      <c r="R1567">
        <v>12</v>
      </c>
      <c r="S1567">
        <v>27</v>
      </c>
      <c r="T1567">
        <f>SUM(Table2[[#This Row],[SALE G]:[SALE S]])</f>
        <v>39</v>
      </c>
      <c r="U1567">
        <v>452</v>
      </c>
      <c r="V1567">
        <v>0.7</v>
      </c>
    </row>
    <row r="1568" spans="1:22" x14ac:dyDescent="0.25">
      <c r="A1568">
        <v>1567</v>
      </c>
      <c r="B1568" t="s">
        <v>26</v>
      </c>
      <c r="C1568" t="s">
        <v>665</v>
      </c>
      <c r="D1568" t="s">
        <v>2</v>
      </c>
      <c r="E1568" t="s">
        <v>342</v>
      </c>
      <c r="F1568" s="138">
        <v>44010</v>
      </c>
      <c r="G1568" t="s">
        <v>675</v>
      </c>
      <c r="H1568" t="s">
        <v>668</v>
      </c>
      <c r="I1568" t="s">
        <v>164</v>
      </c>
      <c r="J1568" t="s">
        <v>669</v>
      </c>
      <c r="K1568">
        <v>4200</v>
      </c>
      <c r="M1568">
        <v>784</v>
      </c>
      <c r="O1568">
        <v>42</v>
      </c>
      <c r="P1568">
        <v>107</v>
      </c>
      <c r="Q1568">
        <f>SUM(Table2[[#This Row],[ BUYER G]:[BUYER S]])</f>
        <v>149</v>
      </c>
      <c r="R1568">
        <v>26.083333333333336</v>
      </c>
      <c r="S1568">
        <v>98</v>
      </c>
      <c r="T1568">
        <f>SUM(Table2[[#This Row],[SALE G]:[SALE S]])</f>
        <v>124.08333333333334</v>
      </c>
      <c r="U1568">
        <v>774</v>
      </c>
      <c r="V1568">
        <v>0.7</v>
      </c>
    </row>
    <row r="1569" spans="1:22" x14ac:dyDescent="0.25">
      <c r="A1569">
        <v>1568</v>
      </c>
      <c r="B1569" t="s">
        <v>26</v>
      </c>
      <c r="C1569" t="s">
        <v>665</v>
      </c>
      <c r="D1569" t="s">
        <v>2</v>
      </c>
      <c r="E1569" t="s">
        <v>342</v>
      </c>
      <c r="F1569" s="138">
        <v>44010</v>
      </c>
      <c r="G1569" t="s">
        <v>676</v>
      </c>
      <c r="H1569" t="s">
        <v>668</v>
      </c>
      <c r="I1569" t="s">
        <v>165</v>
      </c>
      <c r="J1569" t="s">
        <v>669</v>
      </c>
      <c r="K1569">
        <v>1200</v>
      </c>
      <c r="M1569">
        <v>464</v>
      </c>
      <c r="O1569">
        <v>34</v>
      </c>
      <c r="P1569">
        <v>67</v>
      </c>
      <c r="Q1569">
        <f>SUM(Table2[[#This Row],[ BUYER G]:[BUYER S]])</f>
        <v>101</v>
      </c>
      <c r="R1569">
        <v>35.166666666666671</v>
      </c>
      <c r="S1569">
        <v>53.833333333333329</v>
      </c>
      <c r="T1569">
        <f>SUM(Table2[[#This Row],[SALE G]:[SALE S]])</f>
        <v>89</v>
      </c>
      <c r="U1569">
        <v>587</v>
      </c>
      <c r="V1569">
        <v>0.75</v>
      </c>
    </row>
    <row r="1570" spans="1:22" x14ac:dyDescent="0.25">
      <c r="A1570">
        <v>1569</v>
      </c>
      <c r="B1570" t="s">
        <v>26</v>
      </c>
      <c r="C1570" t="s">
        <v>665</v>
      </c>
      <c r="D1570" t="s">
        <v>2</v>
      </c>
      <c r="E1570" t="s">
        <v>342</v>
      </c>
      <c r="F1570" s="138">
        <v>44010</v>
      </c>
      <c r="G1570" t="s">
        <v>676</v>
      </c>
      <c r="H1570" t="s">
        <v>668</v>
      </c>
      <c r="I1570" t="s">
        <v>166</v>
      </c>
      <c r="J1570" t="s">
        <v>669</v>
      </c>
      <c r="K1570">
        <v>1200</v>
      </c>
      <c r="M1570">
        <v>384</v>
      </c>
      <c r="O1570">
        <v>50</v>
      </c>
      <c r="P1570">
        <v>125</v>
      </c>
      <c r="Q1570">
        <f>SUM(Table2[[#This Row],[ BUYER G]:[BUYER S]])</f>
        <v>175</v>
      </c>
      <c r="R1570">
        <v>35</v>
      </c>
      <c r="S1570">
        <v>96.916666666666671</v>
      </c>
      <c r="T1570">
        <f>SUM(Table2[[#This Row],[SALE G]:[SALE S]])</f>
        <v>131.91666666666669</v>
      </c>
      <c r="U1570">
        <v>634</v>
      </c>
      <c r="V1570">
        <v>0.75</v>
      </c>
    </row>
    <row r="1571" spans="1:22" x14ac:dyDescent="0.25">
      <c r="A1571">
        <v>1570</v>
      </c>
      <c r="B1571" t="s">
        <v>26</v>
      </c>
      <c r="C1571" t="s">
        <v>665</v>
      </c>
      <c r="D1571" t="s">
        <v>2</v>
      </c>
      <c r="E1571" t="s">
        <v>342</v>
      </c>
      <c r="F1571" s="138">
        <v>44010</v>
      </c>
      <c r="G1571" t="s">
        <v>676</v>
      </c>
      <c r="H1571" t="s">
        <v>668</v>
      </c>
      <c r="I1571" t="s">
        <v>167</v>
      </c>
      <c r="J1571" t="s">
        <v>669</v>
      </c>
      <c r="K1571">
        <v>1200</v>
      </c>
      <c r="M1571">
        <v>384</v>
      </c>
      <c r="O1571">
        <v>3</v>
      </c>
      <c r="P1571">
        <v>47</v>
      </c>
      <c r="Q1571">
        <f>SUM(Table2[[#This Row],[ BUYER G]:[BUYER S]])</f>
        <v>50</v>
      </c>
      <c r="R1571">
        <v>1.5</v>
      </c>
      <c r="S1571">
        <v>41.083333333333336</v>
      </c>
      <c r="T1571">
        <f>SUM(Table2[[#This Row],[SALE G]:[SALE S]])</f>
        <v>42.583333333333336</v>
      </c>
      <c r="U1571">
        <v>377</v>
      </c>
      <c r="V1571">
        <v>0.75</v>
      </c>
    </row>
    <row r="1572" spans="1:22" x14ac:dyDescent="0.25">
      <c r="A1572">
        <v>1571</v>
      </c>
      <c r="B1572" t="s">
        <v>26</v>
      </c>
      <c r="C1572" t="s">
        <v>665</v>
      </c>
      <c r="D1572" t="s">
        <v>2</v>
      </c>
      <c r="E1572" t="s">
        <v>342</v>
      </c>
      <c r="F1572" s="138">
        <v>44010</v>
      </c>
      <c r="G1572" t="s">
        <v>676</v>
      </c>
      <c r="H1572" t="s">
        <v>668</v>
      </c>
      <c r="I1572" t="s">
        <v>168</v>
      </c>
      <c r="J1572" t="s">
        <v>669</v>
      </c>
      <c r="K1572">
        <v>1200</v>
      </c>
      <c r="M1572">
        <v>384</v>
      </c>
      <c r="O1572">
        <v>9</v>
      </c>
      <c r="P1572">
        <v>60</v>
      </c>
      <c r="Q1572">
        <f>SUM(Table2[[#This Row],[ BUYER G]:[BUYER S]])</f>
        <v>69</v>
      </c>
      <c r="R1572">
        <v>7.5</v>
      </c>
      <c r="S1572">
        <v>46.166666666666664</v>
      </c>
      <c r="T1572">
        <f>SUM(Table2[[#This Row],[SALE G]:[SALE S]])</f>
        <v>53.666666666666664</v>
      </c>
      <c r="U1572">
        <v>782</v>
      </c>
      <c r="V1572">
        <v>0.65</v>
      </c>
    </row>
    <row r="1573" spans="1:22" x14ac:dyDescent="0.25">
      <c r="A1573">
        <v>1572</v>
      </c>
      <c r="B1573" t="s">
        <v>26</v>
      </c>
      <c r="C1573" t="s">
        <v>665</v>
      </c>
      <c r="D1573" t="s">
        <v>2</v>
      </c>
      <c r="E1573" t="s">
        <v>342</v>
      </c>
      <c r="F1573" s="138">
        <v>44010</v>
      </c>
      <c r="G1573" t="s">
        <v>676</v>
      </c>
      <c r="H1573" t="s">
        <v>697</v>
      </c>
      <c r="I1573" t="s">
        <v>441</v>
      </c>
      <c r="J1573" t="s">
        <v>669</v>
      </c>
      <c r="K1573">
        <v>1200</v>
      </c>
      <c r="M1573">
        <v>412</v>
      </c>
      <c r="O1573">
        <v>13</v>
      </c>
      <c r="P1573">
        <v>33</v>
      </c>
      <c r="Q1573">
        <f>SUM(Table2[[#This Row],[ BUYER G]:[BUYER S]])</f>
        <v>46</v>
      </c>
      <c r="R1573">
        <v>9.5</v>
      </c>
      <c r="S1573">
        <v>23.166666666666668</v>
      </c>
      <c r="T1573">
        <f>SUM(Table2[[#This Row],[SALE G]:[SALE S]])</f>
        <v>32.666666666666671</v>
      </c>
      <c r="U1573">
        <v>455</v>
      </c>
      <c r="V1573">
        <v>0.65</v>
      </c>
    </row>
    <row r="1574" spans="1:22" x14ac:dyDescent="0.25">
      <c r="A1574">
        <v>1573</v>
      </c>
      <c r="B1574" t="s">
        <v>26</v>
      </c>
      <c r="C1574" t="s">
        <v>665</v>
      </c>
      <c r="D1574" t="s">
        <v>2</v>
      </c>
      <c r="E1574" t="s">
        <v>342</v>
      </c>
      <c r="F1574" s="138">
        <v>44010</v>
      </c>
      <c r="G1574" t="s">
        <v>676</v>
      </c>
      <c r="H1574" t="s">
        <v>677</v>
      </c>
      <c r="I1574" t="s">
        <v>440</v>
      </c>
      <c r="J1574" t="s">
        <v>669</v>
      </c>
      <c r="K1574">
        <v>1200</v>
      </c>
      <c r="M1574">
        <v>394</v>
      </c>
      <c r="P1574">
        <v>21</v>
      </c>
      <c r="Q1574">
        <f>SUM(Table2[[#This Row],[ BUYER G]:[BUYER S]])</f>
        <v>21</v>
      </c>
      <c r="R1574">
        <v>0</v>
      </c>
      <c r="S1574">
        <v>21.5</v>
      </c>
      <c r="T1574">
        <f>SUM(Table2[[#This Row],[SALE G]:[SALE S]])</f>
        <v>21.5</v>
      </c>
      <c r="U1574">
        <v>232</v>
      </c>
      <c r="V1574">
        <v>0.65</v>
      </c>
    </row>
    <row r="1575" spans="1:22" x14ac:dyDescent="0.25">
      <c r="A1575">
        <v>1574</v>
      </c>
      <c r="B1575" t="s">
        <v>26</v>
      </c>
      <c r="C1575" t="s">
        <v>665</v>
      </c>
      <c r="D1575" t="s">
        <v>2</v>
      </c>
      <c r="E1575" t="s">
        <v>342</v>
      </c>
      <c r="F1575" s="138">
        <v>44010</v>
      </c>
      <c r="G1575" t="s">
        <v>676</v>
      </c>
      <c r="H1575" t="s">
        <v>673</v>
      </c>
      <c r="I1575" t="s">
        <v>439</v>
      </c>
      <c r="J1575" t="s">
        <v>669</v>
      </c>
      <c r="K1575">
        <v>1200</v>
      </c>
      <c r="M1575">
        <v>387</v>
      </c>
      <c r="O1575">
        <v>5</v>
      </c>
      <c r="P1575">
        <v>35</v>
      </c>
      <c r="Q1575">
        <f>SUM(Table2[[#This Row],[ BUYER G]:[BUYER S]])</f>
        <v>40</v>
      </c>
      <c r="R1575">
        <v>3</v>
      </c>
      <c r="S1575">
        <v>26.333333333333332</v>
      </c>
      <c r="T1575">
        <f>SUM(Table2[[#This Row],[SALE G]:[SALE S]])</f>
        <v>29.333333333333332</v>
      </c>
      <c r="U1575">
        <v>333</v>
      </c>
      <c r="V1575">
        <v>0.65</v>
      </c>
    </row>
    <row r="1576" spans="1:22" x14ac:dyDescent="0.25">
      <c r="A1576">
        <v>1575</v>
      </c>
      <c r="B1576" t="s">
        <v>26</v>
      </c>
      <c r="C1576" t="s">
        <v>665</v>
      </c>
      <c r="D1576" t="s">
        <v>2</v>
      </c>
      <c r="E1576" t="s">
        <v>342</v>
      </c>
      <c r="F1576" s="138">
        <v>44010</v>
      </c>
      <c r="G1576" t="s">
        <v>685</v>
      </c>
      <c r="H1576" t="s">
        <v>668</v>
      </c>
      <c r="I1576" t="s">
        <v>174</v>
      </c>
      <c r="J1576" t="s">
        <v>671</v>
      </c>
      <c r="K1576">
        <v>1000</v>
      </c>
      <c r="M1576">
        <v>268</v>
      </c>
      <c r="O1576">
        <v>9</v>
      </c>
      <c r="P1576">
        <v>20</v>
      </c>
      <c r="Q1576">
        <f>SUM(Table2[[#This Row],[ BUYER G]:[BUYER S]])</f>
        <v>29</v>
      </c>
      <c r="R1576">
        <v>7.5</v>
      </c>
      <c r="S1576">
        <v>14.333333333333334</v>
      </c>
      <c r="T1576">
        <f>SUM(Table2[[#This Row],[SALE G]:[SALE S]])</f>
        <v>21.833333333333336</v>
      </c>
      <c r="U1576">
        <v>275</v>
      </c>
      <c r="V1576">
        <v>0.8</v>
      </c>
    </row>
    <row r="1577" spans="1:22" x14ac:dyDescent="0.25">
      <c r="A1577">
        <v>1576</v>
      </c>
      <c r="B1577" t="s">
        <v>26</v>
      </c>
      <c r="C1577" t="s">
        <v>665</v>
      </c>
      <c r="D1577" t="s">
        <v>2</v>
      </c>
      <c r="E1577" t="s">
        <v>342</v>
      </c>
      <c r="F1577" s="138">
        <v>44010</v>
      </c>
      <c r="G1577" t="s">
        <v>685</v>
      </c>
      <c r="H1577" t="s">
        <v>668</v>
      </c>
      <c r="I1577" t="s">
        <v>175</v>
      </c>
      <c r="J1577" t="s">
        <v>671</v>
      </c>
      <c r="K1577">
        <v>1000</v>
      </c>
      <c r="M1577">
        <v>448</v>
      </c>
      <c r="O1577">
        <v>16</v>
      </c>
      <c r="P1577">
        <v>56</v>
      </c>
      <c r="Q1577">
        <f>SUM(Table2[[#This Row],[ BUYER G]:[BUYER S]])</f>
        <v>72</v>
      </c>
      <c r="R1577">
        <v>9.8333333333333339</v>
      </c>
      <c r="S1577">
        <v>37.666666666666664</v>
      </c>
      <c r="T1577">
        <f>SUM(Table2[[#This Row],[SALE G]:[SALE S]])</f>
        <v>47.5</v>
      </c>
      <c r="U1577">
        <v>650</v>
      </c>
      <c r="V1577">
        <v>0.8</v>
      </c>
    </row>
    <row r="1578" spans="1:22" x14ac:dyDescent="0.25">
      <c r="A1578">
        <v>1577</v>
      </c>
      <c r="B1578" t="s">
        <v>26</v>
      </c>
      <c r="C1578" t="s">
        <v>665</v>
      </c>
      <c r="D1578" t="s">
        <v>2</v>
      </c>
      <c r="E1578" t="s">
        <v>342</v>
      </c>
      <c r="F1578" s="138">
        <v>44010</v>
      </c>
      <c r="G1578" t="s">
        <v>685</v>
      </c>
      <c r="H1578" t="s">
        <v>668</v>
      </c>
      <c r="I1578" t="s">
        <v>416</v>
      </c>
      <c r="J1578" t="s">
        <v>671</v>
      </c>
      <c r="K1578">
        <v>1000</v>
      </c>
      <c r="M1578">
        <v>288</v>
      </c>
      <c r="O1578">
        <v>22</v>
      </c>
      <c r="P1578">
        <v>58</v>
      </c>
      <c r="Q1578">
        <f>SUM(Table2[[#This Row],[ BUYER G]:[BUYER S]])</f>
        <v>80</v>
      </c>
      <c r="R1578">
        <v>11.166666666666668</v>
      </c>
      <c r="S1578">
        <v>38.166666666666671</v>
      </c>
      <c r="T1578">
        <f>SUM(Table2[[#This Row],[SALE G]:[SALE S]])</f>
        <v>49.333333333333343</v>
      </c>
      <c r="U1578">
        <v>347</v>
      </c>
      <c r="V1578">
        <v>0.65</v>
      </c>
    </row>
    <row r="1579" spans="1:22" x14ac:dyDescent="0.25">
      <c r="A1579">
        <v>1578</v>
      </c>
      <c r="B1579" t="s">
        <v>26</v>
      </c>
      <c r="C1579" t="s">
        <v>665</v>
      </c>
      <c r="D1579" t="s">
        <v>2</v>
      </c>
      <c r="E1579" t="s">
        <v>342</v>
      </c>
      <c r="F1579" s="138">
        <v>44010</v>
      </c>
      <c r="G1579" t="s">
        <v>685</v>
      </c>
      <c r="H1579" t="s">
        <v>677</v>
      </c>
      <c r="I1579" t="s">
        <v>405</v>
      </c>
      <c r="J1579" t="s">
        <v>671</v>
      </c>
      <c r="K1579">
        <v>1000</v>
      </c>
      <c r="M1579">
        <v>260</v>
      </c>
      <c r="O1579">
        <v>17</v>
      </c>
      <c r="P1579">
        <v>36</v>
      </c>
      <c r="Q1579">
        <f>SUM(Table2[[#This Row],[ BUYER G]:[BUYER S]])</f>
        <v>53</v>
      </c>
      <c r="R1579">
        <v>9.9166666666666679</v>
      </c>
      <c r="S1579">
        <v>25.041666666666668</v>
      </c>
      <c r="T1579">
        <f>SUM(Table2[[#This Row],[SALE G]:[SALE S]])</f>
        <v>34.958333333333336</v>
      </c>
      <c r="U1579">
        <v>250</v>
      </c>
      <c r="V1579">
        <v>0.65</v>
      </c>
    </row>
    <row r="1580" spans="1:22" x14ac:dyDescent="0.25">
      <c r="A1580">
        <v>1579</v>
      </c>
      <c r="B1580" t="s">
        <v>26</v>
      </c>
      <c r="C1580" t="s">
        <v>665</v>
      </c>
      <c r="D1580" t="s">
        <v>2</v>
      </c>
      <c r="E1580" t="s">
        <v>342</v>
      </c>
      <c r="F1580" s="138">
        <v>44010</v>
      </c>
      <c r="G1580" t="s">
        <v>685</v>
      </c>
      <c r="H1580" t="s">
        <v>677</v>
      </c>
      <c r="I1580" t="s">
        <v>529</v>
      </c>
      <c r="J1580" t="s">
        <v>671</v>
      </c>
      <c r="K1580">
        <v>1000</v>
      </c>
      <c r="M1580">
        <v>244</v>
      </c>
      <c r="P1580">
        <v>21</v>
      </c>
      <c r="Q1580">
        <f>SUM(Table2[[#This Row],[ BUYER G]:[BUYER S]])</f>
        <v>21</v>
      </c>
      <c r="R1580">
        <v>0</v>
      </c>
      <c r="S1580">
        <v>16</v>
      </c>
      <c r="T1580">
        <f>SUM(Table2[[#This Row],[SALE G]:[SALE S]])</f>
        <v>16</v>
      </c>
      <c r="U1580">
        <v>252</v>
      </c>
      <c r="V1580">
        <v>0.65</v>
      </c>
    </row>
    <row r="1581" spans="1:22" x14ac:dyDescent="0.25">
      <c r="A1581">
        <v>1580</v>
      </c>
      <c r="B1581" t="s">
        <v>26</v>
      </c>
      <c r="C1581" t="s">
        <v>665</v>
      </c>
      <c r="D1581" t="s">
        <v>2</v>
      </c>
      <c r="E1581" t="s">
        <v>342</v>
      </c>
      <c r="F1581" s="138">
        <v>44010</v>
      </c>
      <c r="G1581" t="s">
        <v>685</v>
      </c>
      <c r="H1581" t="s">
        <v>705</v>
      </c>
      <c r="I1581" t="s">
        <v>528</v>
      </c>
      <c r="J1581" t="s">
        <v>671</v>
      </c>
      <c r="K1581">
        <v>1000</v>
      </c>
      <c r="M1581">
        <v>256</v>
      </c>
      <c r="O1581">
        <v>1</v>
      </c>
      <c r="P1581">
        <v>21</v>
      </c>
      <c r="Q1581">
        <f>SUM(Table2[[#This Row],[ BUYER G]:[BUYER S]])</f>
        <v>22</v>
      </c>
      <c r="R1581">
        <v>0.33333333333333331</v>
      </c>
      <c r="S1581">
        <v>12.166666666666666</v>
      </c>
      <c r="T1581">
        <f>SUM(Table2[[#This Row],[SALE G]:[SALE S]])</f>
        <v>12.5</v>
      </c>
      <c r="U1581">
        <v>264</v>
      </c>
      <c r="V1581">
        <v>0.65</v>
      </c>
    </row>
    <row r="1582" spans="1:22" x14ac:dyDescent="0.25">
      <c r="A1582">
        <v>1581</v>
      </c>
      <c r="B1582" t="s">
        <v>26</v>
      </c>
      <c r="C1582" t="s">
        <v>665</v>
      </c>
      <c r="D1582" t="s">
        <v>2</v>
      </c>
      <c r="E1582" t="s">
        <v>342</v>
      </c>
      <c r="F1582" s="138">
        <v>44010</v>
      </c>
      <c r="G1582" t="s">
        <v>685</v>
      </c>
      <c r="H1582" t="s">
        <v>708</v>
      </c>
      <c r="I1582" t="s">
        <v>530</v>
      </c>
      <c r="J1582" t="s">
        <v>671</v>
      </c>
      <c r="K1582">
        <v>1000</v>
      </c>
      <c r="M1582">
        <v>288</v>
      </c>
      <c r="O1582">
        <v>29</v>
      </c>
      <c r="P1582">
        <v>45</v>
      </c>
      <c r="Q1582">
        <f>SUM(Table2[[#This Row],[ BUYER G]:[BUYER S]])</f>
        <v>74</v>
      </c>
      <c r="R1582">
        <v>9.3333333333333321</v>
      </c>
      <c r="S1582">
        <v>16.25</v>
      </c>
      <c r="T1582">
        <f>SUM(Table2[[#This Row],[SALE G]:[SALE S]])</f>
        <v>25.583333333333332</v>
      </c>
      <c r="U1582">
        <v>370</v>
      </c>
      <c r="V1582">
        <v>0.65</v>
      </c>
    </row>
    <row r="1583" spans="1:22" x14ac:dyDescent="0.25">
      <c r="A1583">
        <v>1582</v>
      </c>
      <c r="B1583" t="s">
        <v>26</v>
      </c>
      <c r="C1583" t="s">
        <v>665</v>
      </c>
      <c r="D1583" t="s">
        <v>2</v>
      </c>
      <c r="E1583" t="s">
        <v>342</v>
      </c>
      <c r="F1583" s="138">
        <v>44010</v>
      </c>
      <c r="G1583" t="s">
        <v>685</v>
      </c>
      <c r="H1583" t="s">
        <v>704</v>
      </c>
      <c r="I1583" t="s">
        <v>526</v>
      </c>
      <c r="J1583" t="s">
        <v>671</v>
      </c>
      <c r="K1583">
        <v>1000</v>
      </c>
      <c r="M1583">
        <v>300</v>
      </c>
      <c r="O1583">
        <v>30</v>
      </c>
      <c r="P1583">
        <v>54</v>
      </c>
      <c r="Q1583">
        <f>SUM(Table2[[#This Row],[ BUYER G]:[BUYER S]])</f>
        <v>84</v>
      </c>
      <c r="R1583">
        <v>12.833333333333332</v>
      </c>
      <c r="S1583">
        <v>24.208333333333336</v>
      </c>
      <c r="T1583">
        <f>SUM(Table2[[#This Row],[SALE G]:[SALE S]])</f>
        <v>37.041666666666671</v>
      </c>
      <c r="U1583">
        <v>411</v>
      </c>
      <c r="V1583">
        <v>0.65</v>
      </c>
    </row>
    <row r="1584" spans="1:22" x14ac:dyDescent="0.25">
      <c r="A1584">
        <v>1583</v>
      </c>
      <c r="B1584" t="s">
        <v>26</v>
      </c>
      <c r="C1584" t="s">
        <v>665</v>
      </c>
      <c r="D1584" t="s">
        <v>2</v>
      </c>
      <c r="E1584" t="s">
        <v>342</v>
      </c>
      <c r="F1584" s="138">
        <v>44010</v>
      </c>
      <c r="G1584" t="s">
        <v>710</v>
      </c>
      <c r="H1584" t="s">
        <v>668</v>
      </c>
      <c r="I1584" t="s">
        <v>548</v>
      </c>
      <c r="J1584" t="s">
        <v>711</v>
      </c>
      <c r="K1584">
        <v>180</v>
      </c>
      <c r="M1584">
        <v>144</v>
      </c>
      <c r="O1584">
        <v>4</v>
      </c>
      <c r="P1584">
        <v>12</v>
      </c>
      <c r="Q1584">
        <f>SUM(Table2[[#This Row],[ BUYER G]:[BUYER S]])</f>
        <v>16</v>
      </c>
      <c r="R1584">
        <v>1.3333333333333333</v>
      </c>
      <c r="S1584">
        <v>5.166666666666667</v>
      </c>
      <c r="T1584">
        <f>SUM(Table2[[#This Row],[SALE G]:[SALE S]])</f>
        <v>6.5</v>
      </c>
      <c r="U1584">
        <v>114</v>
      </c>
      <c r="V1584">
        <v>0.65</v>
      </c>
    </row>
    <row r="1585" spans="1:22" x14ac:dyDescent="0.25">
      <c r="A1585">
        <v>1584</v>
      </c>
      <c r="B1585" t="s">
        <v>26</v>
      </c>
      <c r="C1585" t="s">
        <v>665</v>
      </c>
      <c r="D1585" t="s">
        <v>2</v>
      </c>
      <c r="E1585" t="s">
        <v>342</v>
      </c>
      <c r="F1585" s="138">
        <v>44010</v>
      </c>
      <c r="G1585" t="s">
        <v>710</v>
      </c>
      <c r="H1585" t="s">
        <v>668</v>
      </c>
      <c r="I1585" t="s">
        <v>547</v>
      </c>
      <c r="J1585" t="s">
        <v>711</v>
      </c>
      <c r="K1585">
        <v>180</v>
      </c>
      <c r="M1585">
        <v>144</v>
      </c>
      <c r="O1585">
        <v>13</v>
      </c>
      <c r="P1585">
        <v>6</v>
      </c>
      <c r="Q1585">
        <f>SUM(Table2[[#This Row],[ BUYER G]:[BUYER S]])</f>
        <v>19</v>
      </c>
      <c r="R1585">
        <v>10.666666666666666</v>
      </c>
      <c r="S1585">
        <v>4.333333333333333</v>
      </c>
      <c r="T1585">
        <f>SUM(Table2[[#This Row],[SALE G]:[SALE S]])</f>
        <v>15</v>
      </c>
      <c r="U1585">
        <v>165</v>
      </c>
      <c r="V1585">
        <v>0.7</v>
      </c>
    </row>
    <row r="1586" spans="1:22" x14ac:dyDescent="0.25">
      <c r="A1586">
        <v>1585</v>
      </c>
      <c r="B1586" t="s">
        <v>26</v>
      </c>
      <c r="C1586" t="s">
        <v>665</v>
      </c>
      <c r="D1586" t="s">
        <v>2</v>
      </c>
      <c r="E1586" t="s">
        <v>342</v>
      </c>
      <c r="F1586" s="138">
        <v>44010</v>
      </c>
      <c r="G1586" t="s">
        <v>710</v>
      </c>
      <c r="H1586" t="s">
        <v>668</v>
      </c>
      <c r="I1586" t="s">
        <v>549</v>
      </c>
      <c r="J1586" t="s">
        <v>711</v>
      </c>
      <c r="K1586">
        <v>180</v>
      </c>
      <c r="M1586">
        <v>96</v>
      </c>
      <c r="O1586">
        <v>7</v>
      </c>
      <c r="P1586">
        <v>2</v>
      </c>
      <c r="Q1586">
        <f>SUM(Table2[[#This Row],[ BUYER G]:[BUYER S]])</f>
        <v>9</v>
      </c>
      <c r="R1586">
        <v>6.666666666666667</v>
      </c>
      <c r="S1586">
        <v>0.66666666666666663</v>
      </c>
      <c r="T1586">
        <f>SUM(Table2[[#This Row],[SALE G]:[SALE S]])</f>
        <v>7.3333333333333339</v>
      </c>
      <c r="U1586">
        <v>99</v>
      </c>
      <c r="V1586">
        <v>0.75</v>
      </c>
    </row>
    <row r="1587" spans="1:22" x14ac:dyDescent="0.25">
      <c r="A1587">
        <v>1586</v>
      </c>
      <c r="B1587" t="s">
        <v>26</v>
      </c>
      <c r="C1587" t="s">
        <v>665</v>
      </c>
      <c r="D1587" t="s">
        <v>2</v>
      </c>
      <c r="E1587" t="s">
        <v>342</v>
      </c>
      <c r="F1587" s="138">
        <v>44010</v>
      </c>
      <c r="G1587" t="s">
        <v>710</v>
      </c>
      <c r="H1587" t="s">
        <v>668</v>
      </c>
      <c r="I1587" t="s">
        <v>559</v>
      </c>
      <c r="J1587" t="s">
        <v>711</v>
      </c>
      <c r="K1587">
        <v>180</v>
      </c>
      <c r="M1587">
        <v>96</v>
      </c>
      <c r="O1587">
        <v>9</v>
      </c>
      <c r="P1587">
        <v>12</v>
      </c>
      <c r="Q1587">
        <f>SUM(Table2[[#This Row],[ BUYER G]:[BUYER S]])</f>
        <v>21</v>
      </c>
      <c r="R1587">
        <v>5.333333333333333</v>
      </c>
      <c r="S1587">
        <v>6.333333333333333</v>
      </c>
      <c r="T1587">
        <f>SUM(Table2[[#This Row],[SALE G]:[SALE S]])</f>
        <v>11.666666666666666</v>
      </c>
      <c r="U1587">
        <v>102</v>
      </c>
      <c r="V1587">
        <v>0.65</v>
      </c>
    </row>
    <row r="1588" spans="1:22" x14ac:dyDescent="0.25">
      <c r="A1588">
        <v>1587</v>
      </c>
      <c r="B1588" t="s">
        <v>26</v>
      </c>
      <c r="C1588" t="s">
        <v>665</v>
      </c>
      <c r="D1588" t="s">
        <v>2</v>
      </c>
      <c r="E1588" t="s">
        <v>342</v>
      </c>
      <c r="F1588" s="138">
        <v>44010</v>
      </c>
      <c r="G1588" t="s">
        <v>710</v>
      </c>
      <c r="H1588" t="s">
        <v>668</v>
      </c>
      <c r="I1588" t="s">
        <v>551</v>
      </c>
      <c r="J1588" t="s">
        <v>711</v>
      </c>
      <c r="K1588">
        <v>180</v>
      </c>
      <c r="M1588">
        <v>144</v>
      </c>
      <c r="P1588">
        <v>11</v>
      </c>
      <c r="Q1588">
        <f>SUM(Table2[[#This Row],[ BUYER G]:[BUYER S]])</f>
        <v>11</v>
      </c>
      <c r="R1588">
        <v>0</v>
      </c>
      <c r="S1588">
        <v>7</v>
      </c>
      <c r="T1588">
        <f>SUM(Table2[[#This Row],[SALE G]:[SALE S]])</f>
        <v>7</v>
      </c>
      <c r="U1588">
        <v>157</v>
      </c>
      <c r="V1588">
        <v>0.65</v>
      </c>
    </row>
    <row r="1589" spans="1:22" x14ac:dyDescent="0.25">
      <c r="A1589">
        <v>1588</v>
      </c>
      <c r="B1589" t="s">
        <v>26</v>
      </c>
      <c r="C1589" t="s">
        <v>665</v>
      </c>
      <c r="D1589" t="s">
        <v>2</v>
      </c>
      <c r="E1589" t="s">
        <v>342</v>
      </c>
      <c r="F1589" s="138">
        <v>44010</v>
      </c>
      <c r="G1589" t="s">
        <v>710</v>
      </c>
      <c r="H1589" t="s">
        <v>668</v>
      </c>
      <c r="I1589" t="s">
        <v>560</v>
      </c>
      <c r="J1589" t="s">
        <v>711</v>
      </c>
      <c r="K1589">
        <v>180</v>
      </c>
      <c r="M1589">
        <v>80</v>
      </c>
      <c r="O1589">
        <v>17</v>
      </c>
      <c r="P1589">
        <v>2</v>
      </c>
      <c r="Q1589">
        <f>SUM(Table2[[#This Row],[ BUYER G]:[BUYER S]])</f>
        <v>19</v>
      </c>
      <c r="R1589">
        <v>8.1666666666666661</v>
      </c>
      <c r="S1589">
        <v>0.66666666666666663</v>
      </c>
      <c r="T1589">
        <f>SUM(Table2[[#This Row],[SALE G]:[SALE S]])</f>
        <v>8.8333333333333321</v>
      </c>
      <c r="U1589">
        <v>121</v>
      </c>
      <c r="V1589">
        <v>0.7</v>
      </c>
    </row>
    <row r="1590" spans="1:22" x14ac:dyDescent="0.25">
      <c r="A1590">
        <v>1589</v>
      </c>
      <c r="B1590" t="s">
        <v>26</v>
      </c>
      <c r="C1590" t="s">
        <v>665</v>
      </c>
      <c r="D1590" t="s">
        <v>2</v>
      </c>
      <c r="E1590" t="s">
        <v>342</v>
      </c>
      <c r="F1590" s="138">
        <v>44010</v>
      </c>
      <c r="G1590" t="s">
        <v>710</v>
      </c>
      <c r="H1590" t="s">
        <v>668</v>
      </c>
      <c r="I1590" t="s">
        <v>550</v>
      </c>
      <c r="J1590" t="s">
        <v>711</v>
      </c>
      <c r="K1590">
        <v>180</v>
      </c>
      <c r="M1590">
        <v>96</v>
      </c>
      <c r="O1590">
        <v>12</v>
      </c>
      <c r="P1590">
        <v>20</v>
      </c>
      <c r="Q1590">
        <f>SUM(Table2[[#This Row],[ BUYER G]:[BUYER S]])</f>
        <v>32</v>
      </c>
      <c r="R1590">
        <v>5.666666666666667</v>
      </c>
      <c r="S1590">
        <v>9.9166666666666679</v>
      </c>
      <c r="T1590">
        <f>SUM(Table2[[#This Row],[SALE G]:[SALE S]])</f>
        <v>15.583333333333336</v>
      </c>
      <c r="U1590">
        <v>166</v>
      </c>
      <c r="V1590">
        <v>0.65</v>
      </c>
    </row>
    <row r="1591" spans="1:22" x14ac:dyDescent="0.25">
      <c r="A1591">
        <v>1590</v>
      </c>
      <c r="B1591" t="s">
        <v>26</v>
      </c>
      <c r="C1591" t="s">
        <v>665</v>
      </c>
      <c r="D1591" t="s">
        <v>2</v>
      </c>
      <c r="E1591" t="s">
        <v>342</v>
      </c>
      <c r="F1591" s="138">
        <v>44010</v>
      </c>
      <c r="G1591" t="s">
        <v>712</v>
      </c>
      <c r="H1591" t="s">
        <v>668</v>
      </c>
      <c r="I1591" t="s">
        <v>466</v>
      </c>
      <c r="J1591" t="s">
        <v>711</v>
      </c>
      <c r="K1591">
        <v>288</v>
      </c>
      <c r="M1591">
        <v>180</v>
      </c>
      <c r="O1591">
        <v>7</v>
      </c>
      <c r="P1591">
        <v>12</v>
      </c>
      <c r="Q1591">
        <f>SUM(Table2[[#This Row],[ BUYER G]:[BUYER S]])</f>
        <v>19</v>
      </c>
      <c r="R1591">
        <v>3.5</v>
      </c>
      <c r="S1591">
        <v>6.666666666666667</v>
      </c>
      <c r="T1591">
        <f>SUM(Table2[[#This Row],[SALE G]:[SALE S]])</f>
        <v>10.166666666666668</v>
      </c>
      <c r="U1591">
        <v>192</v>
      </c>
      <c r="V1591">
        <v>0.65</v>
      </c>
    </row>
    <row r="1592" spans="1:22" x14ac:dyDescent="0.25">
      <c r="A1592">
        <v>1591</v>
      </c>
      <c r="B1592" t="s">
        <v>26</v>
      </c>
      <c r="C1592" t="s">
        <v>678</v>
      </c>
      <c r="D1592" t="s">
        <v>2</v>
      </c>
      <c r="E1592" t="s">
        <v>342</v>
      </c>
      <c r="F1592" s="138">
        <v>44010</v>
      </c>
      <c r="G1592" t="s">
        <v>676</v>
      </c>
      <c r="H1592" t="s">
        <v>679</v>
      </c>
      <c r="I1592" t="s">
        <v>380</v>
      </c>
      <c r="J1592" t="s">
        <v>669</v>
      </c>
      <c r="K1592">
        <v>1200</v>
      </c>
      <c r="M1592">
        <v>432</v>
      </c>
      <c r="O1592">
        <v>38</v>
      </c>
      <c r="P1592">
        <v>82</v>
      </c>
      <c r="Q1592">
        <f>SUM(Table2[[#This Row],[ BUYER G]:[BUYER S]])</f>
        <v>120</v>
      </c>
      <c r="R1592">
        <v>26.5</v>
      </c>
      <c r="S1592">
        <v>42.916666666666671</v>
      </c>
      <c r="T1592">
        <f>SUM(Table2[[#This Row],[SALE G]:[SALE S]])</f>
        <v>69.416666666666671</v>
      </c>
      <c r="U1592">
        <v>482</v>
      </c>
      <c r="V1592">
        <v>0.7</v>
      </c>
    </row>
    <row r="1593" spans="1:22" x14ac:dyDescent="0.25">
      <c r="A1593">
        <v>1592</v>
      </c>
      <c r="B1593" t="s">
        <v>26</v>
      </c>
      <c r="C1593" t="s">
        <v>678</v>
      </c>
      <c r="D1593" t="s">
        <v>2</v>
      </c>
      <c r="E1593" t="s">
        <v>342</v>
      </c>
      <c r="F1593" s="138">
        <v>44010</v>
      </c>
      <c r="G1593" t="s">
        <v>676</v>
      </c>
      <c r="H1593" t="s">
        <v>700</v>
      </c>
      <c r="I1593" t="s">
        <v>443</v>
      </c>
      <c r="J1593" t="s">
        <v>669</v>
      </c>
      <c r="K1593">
        <v>1200</v>
      </c>
      <c r="M1593">
        <v>384</v>
      </c>
      <c r="P1593">
        <v>20</v>
      </c>
      <c r="Q1593">
        <f>SUM(Table2[[#This Row],[ BUYER G]:[BUYER S]])</f>
        <v>20</v>
      </c>
      <c r="R1593">
        <v>0</v>
      </c>
      <c r="S1593">
        <v>14.833333333333334</v>
      </c>
      <c r="T1593">
        <f>SUM(Table2[[#This Row],[SALE G]:[SALE S]])</f>
        <v>14.833333333333334</v>
      </c>
      <c r="U1593">
        <v>290</v>
      </c>
      <c r="V1593">
        <v>0.65</v>
      </c>
    </row>
    <row r="1594" spans="1:22" x14ac:dyDescent="0.25">
      <c r="A1594">
        <v>1593</v>
      </c>
      <c r="B1594" t="s">
        <v>26</v>
      </c>
      <c r="C1594" t="s">
        <v>678</v>
      </c>
      <c r="D1594" t="s">
        <v>2</v>
      </c>
      <c r="E1594" t="s">
        <v>342</v>
      </c>
      <c r="F1594" s="138">
        <v>44010</v>
      </c>
      <c r="G1594" t="s">
        <v>685</v>
      </c>
      <c r="H1594" t="s">
        <v>679</v>
      </c>
      <c r="I1594" t="s">
        <v>444</v>
      </c>
      <c r="J1594" t="s">
        <v>671</v>
      </c>
      <c r="K1594">
        <v>1000</v>
      </c>
      <c r="M1594">
        <v>384</v>
      </c>
      <c r="O1594">
        <v>11</v>
      </c>
      <c r="P1594">
        <v>68</v>
      </c>
      <c r="Q1594">
        <f>SUM(Table2[[#This Row],[ BUYER G]:[BUYER S]])</f>
        <v>79</v>
      </c>
      <c r="R1594">
        <v>7.333333333333333</v>
      </c>
      <c r="S1594">
        <v>51.75</v>
      </c>
      <c r="T1594">
        <f>SUM(Table2[[#This Row],[SALE G]:[SALE S]])</f>
        <v>59.083333333333336</v>
      </c>
      <c r="U1594">
        <v>724</v>
      </c>
      <c r="V1594">
        <v>0.65</v>
      </c>
    </row>
    <row r="1595" spans="1:22" x14ac:dyDescent="0.25">
      <c r="A1595">
        <v>1594</v>
      </c>
      <c r="B1595" t="s">
        <v>26</v>
      </c>
      <c r="C1595" t="s">
        <v>678</v>
      </c>
      <c r="D1595" t="s">
        <v>2</v>
      </c>
      <c r="E1595" t="s">
        <v>342</v>
      </c>
      <c r="F1595" s="138">
        <v>44010</v>
      </c>
      <c r="G1595" t="s">
        <v>685</v>
      </c>
      <c r="H1595" t="s">
        <v>686</v>
      </c>
      <c r="I1595" t="s">
        <v>234</v>
      </c>
      <c r="J1595" t="s">
        <v>671</v>
      </c>
      <c r="K1595">
        <v>1000</v>
      </c>
      <c r="M1595">
        <v>368</v>
      </c>
      <c r="P1595">
        <v>30</v>
      </c>
      <c r="Q1595">
        <f>SUM(Table2[[#This Row],[ BUYER G]:[BUYER S]])</f>
        <v>30</v>
      </c>
      <c r="R1595">
        <v>0</v>
      </c>
      <c r="S1595">
        <v>13.333333333333334</v>
      </c>
      <c r="T1595">
        <f>SUM(Table2[[#This Row],[SALE G]:[SALE S]])</f>
        <v>13.333333333333334</v>
      </c>
      <c r="U1595">
        <v>672</v>
      </c>
      <c r="V1595">
        <v>0.65</v>
      </c>
    </row>
    <row r="1596" spans="1:22" x14ac:dyDescent="0.25">
      <c r="A1596">
        <v>1595</v>
      </c>
      <c r="B1596" t="s">
        <v>26</v>
      </c>
      <c r="C1596" t="s">
        <v>678</v>
      </c>
      <c r="D1596" t="s">
        <v>2</v>
      </c>
      <c r="E1596" t="s">
        <v>342</v>
      </c>
      <c r="F1596" s="138">
        <v>44010</v>
      </c>
      <c r="G1596" t="s">
        <v>685</v>
      </c>
      <c r="H1596" t="s">
        <v>713</v>
      </c>
      <c r="I1596" t="s">
        <v>546</v>
      </c>
      <c r="J1596" t="s">
        <v>671</v>
      </c>
      <c r="K1596">
        <v>1000</v>
      </c>
      <c r="M1596">
        <v>192</v>
      </c>
      <c r="O1596">
        <v>10</v>
      </c>
      <c r="P1596">
        <v>7</v>
      </c>
      <c r="Q1596">
        <f>SUM(Table2[[#This Row],[ BUYER G]:[BUYER S]])</f>
        <v>17</v>
      </c>
      <c r="R1596">
        <v>10.833333333333334</v>
      </c>
      <c r="S1596">
        <v>7.333333333333333</v>
      </c>
      <c r="T1596">
        <f>SUM(Table2[[#This Row],[SALE G]:[SALE S]])</f>
        <v>18.166666666666668</v>
      </c>
      <c r="U1596">
        <v>433</v>
      </c>
      <c r="V1596">
        <v>0.65</v>
      </c>
    </row>
    <row r="1597" spans="1:22" x14ac:dyDescent="0.25">
      <c r="A1597">
        <v>1596</v>
      </c>
      <c r="B1597" t="s">
        <v>26</v>
      </c>
      <c r="C1597" t="s">
        <v>680</v>
      </c>
      <c r="D1597" t="s">
        <v>2</v>
      </c>
      <c r="E1597" t="s">
        <v>342</v>
      </c>
      <c r="F1597" s="138">
        <v>44010</v>
      </c>
      <c r="G1597" t="s">
        <v>666</v>
      </c>
      <c r="H1597" t="s">
        <v>681</v>
      </c>
      <c r="I1597" t="s">
        <v>236</v>
      </c>
      <c r="J1597" t="s">
        <v>669</v>
      </c>
      <c r="K1597">
        <v>2700</v>
      </c>
      <c r="M1597">
        <v>724</v>
      </c>
      <c r="O1597">
        <v>67</v>
      </c>
      <c r="P1597">
        <v>163</v>
      </c>
      <c r="Q1597">
        <f>SUM(Table2[[#This Row],[ BUYER G]:[BUYER S]])</f>
        <v>230</v>
      </c>
      <c r="R1597">
        <v>57.035714285714285</v>
      </c>
      <c r="S1597">
        <v>161.76785714285714</v>
      </c>
      <c r="T1597">
        <f>SUM(Table2[[#This Row],[SALE G]:[SALE S]])</f>
        <v>218.80357142857142</v>
      </c>
      <c r="U1597">
        <v>1031</v>
      </c>
      <c r="V1597">
        <v>0.7</v>
      </c>
    </row>
    <row r="1598" spans="1:22" x14ac:dyDescent="0.25">
      <c r="A1598">
        <v>1597</v>
      </c>
      <c r="B1598" t="s">
        <v>26</v>
      </c>
      <c r="C1598" t="s">
        <v>680</v>
      </c>
      <c r="D1598" t="s">
        <v>2</v>
      </c>
      <c r="E1598" t="s">
        <v>342</v>
      </c>
      <c r="F1598" s="138">
        <v>44010</v>
      </c>
      <c r="G1598" t="s">
        <v>666</v>
      </c>
      <c r="H1598" t="s">
        <v>681</v>
      </c>
      <c r="I1598" t="s">
        <v>428</v>
      </c>
      <c r="J1598" t="s">
        <v>669</v>
      </c>
      <c r="K1598">
        <v>2700</v>
      </c>
      <c r="M1598">
        <v>784</v>
      </c>
      <c r="O1598">
        <v>34</v>
      </c>
      <c r="P1598">
        <v>147</v>
      </c>
      <c r="Q1598">
        <f>SUM(Table2[[#This Row],[ BUYER G]:[BUYER S]])</f>
        <v>181</v>
      </c>
      <c r="R1598">
        <v>28.928571428571427</v>
      </c>
      <c r="S1598">
        <v>111.17857142857143</v>
      </c>
      <c r="T1598">
        <f>SUM(Table2[[#This Row],[SALE G]:[SALE S]])</f>
        <v>140.10714285714286</v>
      </c>
      <c r="U1598">
        <v>1005</v>
      </c>
      <c r="V1598">
        <v>0.7</v>
      </c>
    </row>
    <row r="1599" spans="1:22" x14ac:dyDescent="0.25">
      <c r="A1599">
        <v>1598</v>
      </c>
      <c r="B1599" t="s">
        <v>26</v>
      </c>
      <c r="C1599" t="s">
        <v>680</v>
      </c>
      <c r="D1599" t="s">
        <v>2</v>
      </c>
      <c r="E1599" t="s">
        <v>342</v>
      </c>
      <c r="F1599" s="138">
        <v>44010</v>
      </c>
      <c r="G1599" t="s">
        <v>676</v>
      </c>
      <c r="H1599" t="s">
        <v>681</v>
      </c>
      <c r="I1599" t="s">
        <v>379</v>
      </c>
      <c r="J1599" t="s">
        <v>669</v>
      </c>
      <c r="K1599">
        <v>1200</v>
      </c>
      <c r="M1599">
        <v>448</v>
      </c>
      <c r="O1599">
        <v>11</v>
      </c>
      <c r="P1599">
        <v>50</v>
      </c>
      <c r="Q1599">
        <f>SUM(Table2[[#This Row],[ BUYER G]:[BUYER S]])</f>
        <v>61</v>
      </c>
      <c r="R1599">
        <v>6.5714285714285712</v>
      </c>
      <c r="S1599">
        <v>38.035714285714285</v>
      </c>
      <c r="T1599">
        <f>SUM(Table2[[#This Row],[SALE G]:[SALE S]])</f>
        <v>44.607142857142854</v>
      </c>
      <c r="U1599">
        <v>509</v>
      </c>
      <c r="V1599">
        <v>0.65</v>
      </c>
    </row>
    <row r="1600" spans="1:22" x14ac:dyDescent="0.25">
      <c r="A1600">
        <v>1599</v>
      </c>
      <c r="B1600" t="s">
        <v>26</v>
      </c>
      <c r="C1600" t="s">
        <v>680</v>
      </c>
      <c r="D1600" t="s">
        <v>2</v>
      </c>
      <c r="E1600" t="s">
        <v>342</v>
      </c>
      <c r="F1600" s="138">
        <v>44010</v>
      </c>
      <c r="G1600" t="s">
        <v>676</v>
      </c>
      <c r="H1600" t="s">
        <v>681</v>
      </c>
      <c r="I1600" t="s">
        <v>378</v>
      </c>
      <c r="J1600" t="s">
        <v>669</v>
      </c>
      <c r="K1600">
        <v>1200</v>
      </c>
      <c r="M1600">
        <v>384</v>
      </c>
      <c r="O1600">
        <v>9</v>
      </c>
      <c r="P1600">
        <v>49</v>
      </c>
      <c r="Q1600">
        <f>SUM(Table2[[#This Row],[ BUYER G]:[BUYER S]])</f>
        <v>58</v>
      </c>
      <c r="R1600">
        <v>6.2857142857142856</v>
      </c>
      <c r="S1600">
        <v>34.428571428571431</v>
      </c>
      <c r="T1600">
        <f>SUM(Table2[[#This Row],[SALE G]:[SALE S]])</f>
        <v>40.714285714285715</v>
      </c>
      <c r="U1600">
        <v>421</v>
      </c>
      <c r="V1600">
        <v>0.65</v>
      </c>
    </row>
    <row r="1601" spans="1:22" x14ac:dyDescent="0.25">
      <c r="A1601">
        <v>1600</v>
      </c>
      <c r="B1601" t="s">
        <v>26</v>
      </c>
      <c r="C1601" t="s">
        <v>680</v>
      </c>
      <c r="D1601" t="s">
        <v>2</v>
      </c>
      <c r="E1601" t="s">
        <v>342</v>
      </c>
      <c r="F1601" s="138">
        <v>44010</v>
      </c>
      <c r="G1601" t="s">
        <v>676</v>
      </c>
      <c r="H1601" t="s">
        <v>681</v>
      </c>
      <c r="I1601" t="s">
        <v>377</v>
      </c>
      <c r="J1601" t="s">
        <v>669</v>
      </c>
      <c r="K1601">
        <v>1200</v>
      </c>
      <c r="M1601">
        <v>450</v>
      </c>
      <c r="O1601">
        <v>4</v>
      </c>
      <c r="P1601">
        <v>46</v>
      </c>
      <c r="Q1601">
        <f>SUM(Table2[[#This Row],[ BUYER G]:[BUYER S]])</f>
        <v>50</v>
      </c>
      <c r="R1601">
        <v>3.8571428571428572</v>
      </c>
      <c r="S1601">
        <v>44.571428571428569</v>
      </c>
      <c r="T1601">
        <f>SUM(Table2[[#This Row],[SALE G]:[SALE S]])</f>
        <v>48.428571428571423</v>
      </c>
      <c r="U1601">
        <v>1029</v>
      </c>
      <c r="V1601">
        <v>0.65</v>
      </c>
    </row>
    <row r="1602" spans="1:22" x14ac:dyDescent="0.25">
      <c r="A1602">
        <v>1601</v>
      </c>
      <c r="B1602" t="s">
        <v>26</v>
      </c>
      <c r="C1602" t="s">
        <v>680</v>
      </c>
      <c r="D1602" t="s">
        <v>2</v>
      </c>
      <c r="E1602" t="s">
        <v>342</v>
      </c>
      <c r="F1602" s="138">
        <v>44010</v>
      </c>
      <c r="G1602" t="s">
        <v>685</v>
      </c>
      <c r="H1602" t="s">
        <v>681</v>
      </c>
      <c r="I1602" t="s">
        <v>258</v>
      </c>
      <c r="J1602" t="s">
        <v>671</v>
      </c>
      <c r="K1602">
        <v>1000</v>
      </c>
      <c r="M1602">
        <v>292</v>
      </c>
      <c r="O1602">
        <v>10</v>
      </c>
      <c r="P1602">
        <v>60</v>
      </c>
      <c r="Q1602">
        <f>SUM(Table2[[#This Row],[ BUYER G]:[BUYER S]])</f>
        <v>70</v>
      </c>
      <c r="R1602">
        <v>4</v>
      </c>
      <c r="S1602">
        <v>27.857142857142858</v>
      </c>
      <c r="T1602">
        <f>SUM(Table2[[#This Row],[SALE G]:[SALE S]])</f>
        <v>31.857142857142858</v>
      </c>
      <c r="U1602">
        <v>298</v>
      </c>
      <c r="V1602">
        <v>0.6</v>
      </c>
    </row>
    <row r="1603" spans="1:22" x14ac:dyDescent="0.25">
      <c r="A1603">
        <v>1602</v>
      </c>
      <c r="B1603" t="s">
        <v>26</v>
      </c>
      <c r="C1603" t="s">
        <v>680</v>
      </c>
      <c r="D1603" t="s">
        <v>2</v>
      </c>
      <c r="E1603" t="s">
        <v>342</v>
      </c>
      <c r="F1603" s="138">
        <v>44010</v>
      </c>
      <c r="G1603" t="s">
        <v>685</v>
      </c>
      <c r="H1603" t="s">
        <v>681</v>
      </c>
      <c r="I1603" t="s">
        <v>261</v>
      </c>
      <c r="J1603" t="s">
        <v>671</v>
      </c>
      <c r="K1603">
        <v>1000</v>
      </c>
      <c r="M1603">
        <v>335</v>
      </c>
      <c r="P1603">
        <v>41</v>
      </c>
      <c r="Q1603">
        <f>SUM(Table2[[#This Row],[ BUYER G]:[BUYER S]])</f>
        <v>41</v>
      </c>
      <c r="R1603">
        <v>0</v>
      </c>
      <c r="S1603">
        <v>23.857142857142858</v>
      </c>
      <c r="T1603">
        <f>SUM(Table2[[#This Row],[SALE G]:[SALE S]])</f>
        <v>23.857142857142858</v>
      </c>
      <c r="U1603">
        <v>346</v>
      </c>
      <c r="V1603">
        <v>0.6</v>
      </c>
    </row>
    <row r="1604" spans="1:22" x14ac:dyDescent="0.25">
      <c r="A1604">
        <v>1603</v>
      </c>
      <c r="B1604" t="s">
        <v>26</v>
      </c>
      <c r="C1604" t="s">
        <v>680</v>
      </c>
      <c r="D1604" t="s">
        <v>2</v>
      </c>
      <c r="E1604" t="s">
        <v>342</v>
      </c>
      <c r="F1604" s="138">
        <v>44010</v>
      </c>
      <c r="G1604" t="s">
        <v>685</v>
      </c>
      <c r="H1604" t="s">
        <v>681</v>
      </c>
      <c r="I1604" t="s">
        <v>264</v>
      </c>
      <c r="J1604" t="s">
        <v>671</v>
      </c>
      <c r="K1604">
        <v>1000</v>
      </c>
      <c r="M1604">
        <v>382</v>
      </c>
      <c r="O1604">
        <v>4</v>
      </c>
      <c r="P1604">
        <v>52</v>
      </c>
      <c r="Q1604">
        <f>SUM(Table2[[#This Row],[ BUYER G]:[BUYER S]])</f>
        <v>56</v>
      </c>
      <c r="R1604">
        <v>3.1428571428571428</v>
      </c>
      <c r="S1604">
        <v>38.357142857142854</v>
      </c>
      <c r="T1604">
        <f>SUM(Table2[[#This Row],[SALE G]:[SALE S]])</f>
        <v>41.5</v>
      </c>
      <c r="U1604">
        <v>390</v>
      </c>
      <c r="V1604">
        <v>0.6</v>
      </c>
    </row>
    <row r="1605" spans="1:22" x14ac:dyDescent="0.25">
      <c r="A1605">
        <v>1604</v>
      </c>
      <c r="B1605" t="s">
        <v>26</v>
      </c>
      <c r="C1605" t="s">
        <v>680</v>
      </c>
      <c r="D1605" t="s">
        <v>2</v>
      </c>
      <c r="E1605" t="s">
        <v>342</v>
      </c>
      <c r="F1605" s="138">
        <v>44010</v>
      </c>
      <c r="G1605" t="s">
        <v>685</v>
      </c>
      <c r="H1605" t="s">
        <v>681</v>
      </c>
      <c r="I1605" t="s">
        <v>445</v>
      </c>
      <c r="J1605" t="s">
        <v>671</v>
      </c>
      <c r="K1605">
        <v>1000</v>
      </c>
      <c r="M1605">
        <v>225</v>
      </c>
      <c r="O1605">
        <v>6</v>
      </c>
      <c r="P1605">
        <v>44</v>
      </c>
      <c r="Q1605">
        <f>SUM(Table2[[#This Row],[ BUYER G]:[BUYER S]])</f>
        <v>50</v>
      </c>
      <c r="R1605">
        <v>3.1428571428571428</v>
      </c>
      <c r="S1605">
        <v>40.464285714285715</v>
      </c>
      <c r="T1605">
        <f>SUM(Table2[[#This Row],[SALE G]:[SALE S]])</f>
        <v>43.607142857142861</v>
      </c>
      <c r="U1605">
        <v>278</v>
      </c>
      <c r="V1605">
        <v>0.6</v>
      </c>
    </row>
    <row r="1606" spans="1:22" x14ac:dyDescent="0.25">
      <c r="A1606">
        <v>1605</v>
      </c>
      <c r="B1606" t="s">
        <v>26</v>
      </c>
      <c r="C1606" t="s">
        <v>680</v>
      </c>
      <c r="D1606" t="s">
        <v>2</v>
      </c>
      <c r="E1606" t="s">
        <v>342</v>
      </c>
      <c r="F1606" s="138">
        <v>44010</v>
      </c>
      <c r="G1606" t="s">
        <v>685</v>
      </c>
      <c r="H1606" t="s">
        <v>681</v>
      </c>
      <c r="I1606" t="s">
        <v>259</v>
      </c>
      <c r="J1606" t="s">
        <v>671</v>
      </c>
      <c r="K1606">
        <v>1000</v>
      </c>
      <c r="M1606">
        <v>180</v>
      </c>
      <c r="O1606">
        <v>4</v>
      </c>
      <c r="P1606">
        <v>41</v>
      </c>
      <c r="Q1606">
        <f>SUM(Table2[[#This Row],[ BUYER G]:[BUYER S]])</f>
        <v>45</v>
      </c>
      <c r="R1606">
        <v>2.6428571428571428</v>
      </c>
      <c r="S1606">
        <v>26</v>
      </c>
      <c r="T1606">
        <f>SUM(Table2[[#This Row],[SALE G]:[SALE S]])</f>
        <v>28.642857142857142</v>
      </c>
      <c r="U1606">
        <v>260</v>
      </c>
      <c r="V1606">
        <v>0.6</v>
      </c>
    </row>
    <row r="1607" spans="1:22" x14ac:dyDescent="0.25">
      <c r="A1607">
        <v>1606</v>
      </c>
      <c r="B1607" t="s">
        <v>26</v>
      </c>
      <c r="C1607" t="s">
        <v>680</v>
      </c>
      <c r="D1607" t="s">
        <v>2</v>
      </c>
      <c r="E1607" t="s">
        <v>342</v>
      </c>
      <c r="F1607" s="138">
        <v>44010</v>
      </c>
      <c r="G1607" t="s">
        <v>685</v>
      </c>
      <c r="H1607" t="s">
        <v>681</v>
      </c>
      <c r="I1607" t="s">
        <v>260</v>
      </c>
      <c r="J1607" t="s">
        <v>671</v>
      </c>
      <c r="K1607">
        <v>1000</v>
      </c>
      <c r="M1607">
        <v>165</v>
      </c>
      <c r="O1607">
        <v>4</v>
      </c>
      <c r="P1607">
        <v>47</v>
      </c>
      <c r="Q1607">
        <f>SUM(Table2[[#This Row],[ BUYER G]:[BUYER S]])</f>
        <v>51</v>
      </c>
      <c r="R1607">
        <v>2.1428571428571428</v>
      </c>
      <c r="S1607">
        <v>36.928571428571431</v>
      </c>
      <c r="T1607">
        <f>SUM(Table2[[#This Row],[SALE G]:[SALE S]])</f>
        <v>39.071428571428577</v>
      </c>
      <c r="U1607">
        <v>261</v>
      </c>
      <c r="V1607">
        <v>0.6</v>
      </c>
    </row>
    <row r="1608" spans="1:22" x14ac:dyDescent="0.25">
      <c r="A1608">
        <v>1607</v>
      </c>
      <c r="B1608" t="s">
        <v>26</v>
      </c>
      <c r="C1608" t="s">
        <v>680</v>
      </c>
      <c r="D1608" t="s">
        <v>2</v>
      </c>
      <c r="E1608" t="s">
        <v>342</v>
      </c>
      <c r="F1608" s="138">
        <v>44010</v>
      </c>
      <c r="G1608" t="s">
        <v>685</v>
      </c>
      <c r="H1608" t="s">
        <v>681</v>
      </c>
      <c r="I1608" t="s">
        <v>446</v>
      </c>
      <c r="J1608" t="s">
        <v>671</v>
      </c>
      <c r="K1608">
        <v>1000</v>
      </c>
      <c r="M1608">
        <v>198</v>
      </c>
      <c r="O1608">
        <v>2</v>
      </c>
      <c r="P1608">
        <v>38</v>
      </c>
      <c r="Q1608">
        <f>SUM(Table2[[#This Row],[ BUYER G]:[BUYER S]])</f>
        <v>40</v>
      </c>
      <c r="R1608">
        <v>1</v>
      </c>
      <c r="S1608">
        <v>30.142857142857142</v>
      </c>
      <c r="T1608">
        <f>SUM(Table2[[#This Row],[SALE G]:[SALE S]])</f>
        <v>31.142857142857142</v>
      </c>
      <c r="U1608">
        <v>178</v>
      </c>
      <c r="V1608">
        <v>0.6</v>
      </c>
    </row>
    <row r="1609" spans="1:22" x14ac:dyDescent="0.25">
      <c r="A1609">
        <v>1608</v>
      </c>
      <c r="B1609" t="s">
        <v>26</v>
      </c>
      <c r="C1609" t="s">
        <v>680</v>
      </c>
      <c r="D1609" t="s">
        <v>2</v>
      </c>
      <c r="E1609" t="s">
        <v>342</v>
      </c>
      <c r="F1609" s="138">
        <v>44010</v>
      </c>
      <c r="G1609" t="s">
        <v>685</v>
      </c>
      <c r="H1609" t="s">
        <v>681</v>
      </c>
      <c r="I1609" t="s">
        <v>413</v>
      </c>
      <c r="J1609" t="s">
        <v>671</v>
      </c>
      <c r="K1609">
        <v>1000</v>
      </c>
      <c r="M1609">
        <v>256</v>
      </c>
      <c r="O1609">
        <v>3</v>
      </c>
      <c r="P1609">
        <v>77</v>
      </c>
      <c r="Q1609">
        <f>SUM(Table2[[#This Row],[ BUYER G]:[BUYER S]])</f>
        <v>80</v>
      </c>
      <c r="R1609">
        <v>2.5</v>
      </c>
      <c r="S1609">
        <v>57.714285714285715</v>
      </c>
      <c r="T1609">
        <f>SUM(Table2[[#This Row],[SALE G]:[SALE S]])</f>
        <v>60.214285714285715</v>
      </c>
      <c r="U1609">
        <v>326</v>
      </c>
      <c r="V1609">
        <v>0.65</v>
      </c>
    </row>
    <row r="1610" spans="1:22" x14ac:dyDescent="0.25">
      <c r="A1610">
        <v>1609</v>
      </c>
      <c r="B1610" t="s">
        <v>26</v>
      </c>
      <c r="C1610" t="s">
        <v>680</v>
      </c>
      <c r="D1610" t="s">
        <v>2</v>
      </c>
      <c r="E1610" t="s">
        <v>342</v>
      </c>
      <c r="F1610" s="138">
        <v>44010</v>
      </c>
      <c r="G1610" t="s">
        <v>685</v>
      </c>
      <c r="H1610" t="s">
        <v>681</v>
      </c>
      <c r="I1610" t="s">
        <v>404</v>
      </c>
      <c r="J1610" t="s">
        <v>671</v>
      </c>
      <c r="K1610">
        <v>1000</v>
      </c>
      <c r="M1610">
        <v>325</v>
      </c>
      <c r="O1610">
        <v>3</v>
      </c>
      <c r="P1610">
        <v>58</v>
      </c>
      <c r="Q1610">
        <f>SUM(Table2[[#This Row],[ BUYER G]:[BUYER S]])</f>
        <v>61</v>
      </c>
      <c r="R1610">
        <v>2</v>
      </c>
      <c r="S1610">
        <v>49.357142857142854</v>
      </c>
      <c r="T1610">
        <f>SUM(Table2[[#This Row],[SALE G]:[SALE S]])</f>
        <v>51.357142857142854</v>
      </c>
      <c r="U1610">
        <v>341</v>
      </c>
      <c r="V1610">
        <v>0.65</v>
      </c>
    </row>
    <row r="1611" spans="1:22" x14ac:dyDescent="0.25">
      <c r="A1611">
        <v>1610</v>
      </c>
      <c r="B1611" t="s">
        <v>26</v>
      </c>
      <c r="C1611" t="s">
        <v>680</v>
      </c>
      <c r="D1611" t="s">
        <v>2</v>
      </c>
      <c r="E1611" t="s">
        <v>342</v>
      </c>
      <c r="F1611" s="138">
        <v>44010</v>
      </c>
      <c r="G1611" t="s">
        <v>685</v>
      </c>
      <c r="H1611" t="s">
        <v>681</v>
      </c>
      <c r="I1611" t="s">
        <v>252</v>
      </c>
      <c r="J1611" t="s">
        <v>671</v>
      </c>
      <c r="K1611">
        <v>1000</v>
      </c>
      <c r="M1611">
        <v>352</v>
      </c>
      <c r="P1611">
        <v>90</v>
      </c>
      <c r="Q1611">
        <f>SUM(Table2[[#This Row],[ BUYER G]:[BUYER S]])</f>
        <v>90</v>
      </c>
      <c r="R1611">
        <v>0</v>
      </c>
      <c r="S1611">
        <v>102.85714285714286</v>
      </c>
      <c r="T1611">
        <f>SUM(Table2[[#This Row],[SALE G]:[SALE S]])</f>
        <v>102.85714285714286</v>
      </c>
      <c r="U1611">
        <v>481</v>
      </c>
      <c r="V1611">
        <v>0.65</v>
      </c>
    </row>
    <row r="1612" spans="1:22" x14ac:dyDescent="0.25">
      <c r="A1612">
        <v>1611</v>
      </c>
      <c r="B1612" t="s">
        <v>26</v>
      </c>
      <c r="C1612" t="s">
        <v>680</v>
      </c>
      <c r="D1612" t="s">
        <v>2</v>
      </c>
      <c r="E1612" t="s">
        <v>342</v>
      </c>
      <c r="F1612" s="138">
        <v>44010</v>
      </c>
      <c r="G1612" t="s">
        <v>685</v>
      </c>
      <c r="H1612" t="s">
        <v>681</v>
      </c>
      <c r="I1612" t="s">
        <v>251</v>
      </c>
      <c r="J1612" t="s">
        <v>671</v>
      </c>
      <c r="K1612">
        <v>1000</v>
      </c>
      <c r="M1612">
        <v>768</v>
      </c>
      <c r="O1612">
        <v>15</v>
      </c>
      <c r="P1612">
        <v>112</v>
      </c>
      <c r="Q1612">
        <f>SUM(Table2[[#This Row],[ BUYER G]:[BUYER S]])</f>
        <v>127</v>
      </c>
      <c r="R1612">
        <v>9.1428571428571423</v>
      </c>
      <c r="S1612">
        <v>105.85714285714286</v>
      </c>
      <c r="T1612">
        <f>SUM(Table2[[#This Row],[SALE G]:[SALE S]])</f>
        <v>115</v>
      </c>
      <c r="U1612">
        <v>778</v>
      </c>
      <c r="V1612">
        <v>0.7</v>
      </c>
    </row>
    <row r="1613" spans="1:22" x14ac:dyDescent="0.25">
      <c r="A1613">
        <v>1612</v>
      </c>
      <c r="B1613" t="s">
        <v>26</v>
      </c>
      <c r="C1613" t="s">
        <v>680</v>
      </c>
      <c r="D1613" t="s">
        <v>2</v>
      </c>
      <c r="E1613" t="s">
        <v>342</v>
      </c>
      <c r="F1613" s="138">
        <v>44010</v>
      </c>
      <c r="G1613" t="s">
        <v>685</v>
      </c>
      <c r="H1613" t="s">
        <v>681</v>
      </c>
      <c r="I1613" t="s">
        <v>417</v>
      </c>
      <c r="J1613" t="s">
        <v>671</v>
      </c>
      <c r="K1613">
        <v>1000</v>
      </c>
      <c r="M1613">
        <v>732</v>
      </c>
      <c r="O1613">
        <v>45</v>
      </c>
      <c r="P1613">
        <v>129</v>
      </c>
      <c r="Q1613">
        <f>SUM(Table2[[#This Row],[ BUYER G]:[BUYER S]])</f>
        <v>174</v>
      </c>
      <c r="R1613">
        <v>35.5</v>
      </c>
      <c r="S1613">
        <v>110.73214285714286</v>
      </c>
      <c r="T1613">
        <f>SUM(Table2[[#This Row],[SALE G]:[SALE S]])</f>
        <v>146.23214285714286</v>
      </c>
      <c r="U1613">
        <v>732</v>
      </c>
      <c r="V1613">
        <v>0.7</v>
      </c>
    </row>
    <row r="1614" spans="1:22" x14ac:dyDescent="0.25">
      <c r="A1614">
        <v>1613</v>
      </c>
      <c r="B1614" t="s">
        <v>26</v>
      </c>
      <c r="C1614" t="s">
        <v>680</v>
      </c>
      <c r="D1614" t="s">
        <v>2</v>
      </c>
      <c r="E1614" t="s">
        <v>342</v>
      </c>
      <c r="F1614" s="138">
        <v>44010</v>
      </c>
      <c r="G1614" t="s">
        <v>685</v>
      </c>
      <c r="H1614" t="s">
        <v>681</v>
      </c>
      <c r="I1614" t="s">
        <v>254</v>
      </c>
      <c r="J1614" t="s">
        <v>671</v>
      </c>
      <c r="K1614">
        <v>1000</v>
      </c>
      <c r="M1614">
        <v>304</v>
      </c>
      <c r="O1614">
        <v>8</v>
      </c>
      <c r="P1614">
        <v>70</v>
      </c>
      <c r="Q1614">
        <f>SUM(Table2[[#This Row],[ BUYER G]:[BUYER S]])</f>
        <v>78</v>
      </c>
      <c r="R1614">
        <v>4.2857142857142856</v>
      </c>
      <c r="S1614">
        <v>69.392857142857139</v>
      </c>
      <c r="T1614">
        <f>SUM(Table2[[#This Row],[SALE G]:[SALE S]])</f>
        <v>73.678571428571431</v>
      </c>
      <c r="U1614">
        <v>385</v>
      </c>
      <c r="V1614">
        <v>0.65</v>
      </c>
    </row>
    <row r="1615" spans="1:22" x14ac:dyDescent="0.25">
      <c r="A1615">
        <v>1614</v>
      </c>
      <c r="B1615" t="s">
        <v>26</v>
      </c>
      <c r="C1615" t="s">
        <v>680</v>
      </c>
      <c r="D1615" t="s">
        <v>2</v>
      </c>
      <c r="E1615" t="s">
        <v>342</v>
      </c>
      <c r="F1615" s="138">
        <v>44010</v>
      </c>
      <c r="G1615" t="s">
        <v>685</v>
      </c>
      <c r="H1615" t="s">
        <v>681</v>
      </c>
      <c r="I1615" t="s">
        <v>255</v>
      </c>
      <c r="J1615" t="s">
        <v>671</v>
      </c>
      <c r="K1615">
        <v>1000</v>
      </c>
      <c r="M1615">
        <v>304</v>
      </c>
      <c r="O1615">
        <v>3</v>
      </c>
      <c r="P1615">
        <v>53</v>
      </c>
      <c r="Q1615">
        <f>SUM(Table2[[#This Row],[ BUYER G]:[BUYER S]])</f>
        <v>56</v>
      </c>
      <c r="R1615">
        <v>1.0357142857142856</v>
      </c>
      <c r="S1615">
        <v>36.892857142857146</v>
      </c>
      <c r="T1615">
        <f>SUM(Table2[[#This Row],[SALE G]:[SALE S]])</f>
        <v>37.928571428571431</v>
      </c>
      <c r="U1615">
        <v>290</v>
      </c>
      <c r="V1615">
        <v>0.6</v>
      </c>
    </row>
    <row r="1616" spans="1:22" x14ac:dyDescent="0.25">
      <c r="A1616">
        <v>1615</v>
      </c>
      <c r="B1616" t="s">
        <v>26</v>
      </c>
      <c r="C1616" t="s">
        <v>680</v>
      </c>
      <c r="D1616" t="s">
        <v>2</v>
      </c>
      <c r="E1616" t="s">
        <v>342</v>
      </c>
      <c r="F1616" s="138">
        <v>44010</v>
      </c>
      <c r="G1616" t="s">
        <v>685</v>
      </c>
      <c r="H1616" t="s">
        <v>681</v>
      </c>
      <c r="I1616" t="s">
        <v>420</v>
      </c>
      <c r="J1616" t="s">
        <v>671</v>
      </c>
      <c r="K1616">
        <v>1000</v>
      </c>
      <c r="M1616">
        <v>176</v>
      </c>
      <c r="P1616">
        <v>46</v>
      </c>
      <c r="Q1616">
        <f>SUM(Table2[[#This Row],[ BUYER G]:[BUYER S]])</f>
        <v>46</v>
      </c>
      <c r="R1616">
        <v>0</v>
      </c>
      <c r="S1616">
        <v>37.464285714285715</v>
      </c>
      <c r="T1616">
        <f>SUM(Table2[[#This Row],[SALE G]:[SALE S]])</f>
        <v>37.464285714285715</v>
      </c>
      <c r="U1616">
        <v>230</v>
      </c>
      <c r="V1616">
        <v>0.6</v>
      </c>
    </row>
    <row r="1617" spans="1:22" x14ac:dyDescent="0.25">
      <c r="A1617">
        <v>1616</v>
      </c>
      <c r="B1617" t="s">
        <v>26</v>
      </c>
      <c r="C1617" t="s">
        <v>680</v>
      </c>
      <c r="D1617" t="s">
        <v>2</v>
      </c>
      <c r="E1617" t="s">
        <v>342</v>
      </c>
      <c r="F1617" s="138">
        <v>44010</v>
      </c>
      <c r="G1617" t="s">
        <v>685</v>
      </c>
      <c r="H1617" t="s">
        <v>681</v>
      </c>
      <c r="I1617" t="s">
        <v>248</v>
      </c>
      <c r="J1617" t="s">
        <v>671</v>
      </c>
      <c r="K1617">
        <v>1000</v>
      </c>
      <c r="M1617">
        <v>167</v>
      </c>
      <c r="O1617">
        <v>7</v>
      </c>
      <c r="P1617">
        <v>50</v>
      </c>
      <c r="Q1617">
        <f>SUM(Table2[[#This Row],[ BUYER G]:[BUYER S]])</f>
        <v>57</v>
      </c>
      <c r="R1617">
        <v>4.5714285714285712</v>
      </c>
      <c r="S1617">
        <v>46.75</v>
      </c>
      <c r="T1617">
        <f>SUM(Table2[[#This Row],[SALE G]:[SALE S]])</f>
        <v>51.321428571428569</v>
      </c>
      <c r="U1617">
        <v>330</v>
      </c>
      <c r="V1617">
        <v>0.6</v>
      </c>
    </row>
    <row r="1618" spans="1:22" x14ac:dyDescent="0.25">
      <c r="A1618">
        <v>1617</v>
      </c>
      <c r="B1618" t="s">
        <v>26</v>
      </c>
      <c r="C1618" t="s">
        <v>680</v>
      </c>
      <c r="D1618" t="s">
        <v>2</v>
      </c>
      <c r="E1618" t="s">
        <v>342</v>
      </c>
      <c r="F1618" s="138">
        <v>44010</v>
      </c>
      <c r="G1618" t="s">
        <v>685</v>
      </c>
      <c r="H1618" t="s">
        <v>681</v>
      </c>
      <c r="I1618" t="s">
        <v>448</v>
      </c>
      <c r="J1618" t="s">
        <v>671</v>
      </c>
      <c r="K1618">
        <v>1000</v>
      </c>
      <c r="M1618">
        <v>352</v>
      </c>
      <c r="O1618">
        <v>6</v>
      </c>
      <c r="P1618">
        <v>45</v>
      </c>
      <c r="Q1618">
        <f>SUM(Table2[[#This Row],[ BUYER G]:[BUYER S]])</f>
        <v>51</v>
      </c>
      <c r="R1618">
        <v>5.3214285714285712</v>
      </c>
      <c r="S1618">
        <v>44.535714285714285</v>
      </c>
      <c r="T1618">
        <f>SUM(Table2[[#This Row],[SALE G]:[SALE S]])</f>
        <v>49.857142857142854</v>
      </c>
      <c r="U1618">
        <v>394</v>
      </c>
      <c r="V1618">
        <v>0.6</v>
      </c>
    </row>
    <row r="1619" spans="1:22" x14ac:dyDescent="0.25">
      <c r="A1619">
        <v>1618</v>
      </c>
      <c r="B1619" t="s">
        <v>26</v>
      </c>
      <c r="C1619" t="s">
        <v>680</v>
      </c>
      <c r="D1619" t="s">
        <v>2</v>
      </c>
      <c r="E1619" t="s">
        <v>342</v>
      </c>
      <c r="F1619" s="138">
        <v>44010</v>
      </c>
      <c r="G1619" t="s">
        <v>685</v>
      </c>
      <c r="H1619" t="s">
        <v>681</v>
      </c>
      <c r="I1619" t="s">
        <v>406</v>
      </c>
      <c r="J1619" t="s">
        <v>671</v>
      </c>
      <c r="K1619">
        <v>1000</v>
      </c>
      <c r="M1619">
        <v>384</v>
      </c>
      <c r="O1619">
        <v>31</v>
      </c>
      <c r="P1619">
        <v>42</v>
      </c>
      <c r="Q1619">
        <f>SUM(Table2[[#This Row],[ BUYER G]:[BUYER S]])</f>
        <v>73</v>
      </c>
      <c r="R1619">
        <v>12.428571428571429</v>
      </c>
      <c r="S1619">
        <v>35</v>
      </c>
      <c r="T1619">
        <f>SUM(Table2[[#This Row],[SALE G]:[SALE S]])</f>
        <v>47.428571428571431</v>
      </c>
      <c r="U1619">
        <v>425</v>
      </c>
      <c r="V1619">
        <v>0.6</v>
      </c>
    </row>
    <row r="1620" spans="1:22" x14ac:dyDescent="0.25">
      <c r="A1620">
        <v>1619</v>
      </c>
      <c r="B1620" t="s">
        <v>26</v>
      </c>
      <c r="C1620" t="s">
        <v>680</v>
      </c>
      <c r="D1620" t="s">
        <v>2</v>
      </c>
      <c r="E1620" t="s">
        <v>342</v>
      </c>
      <c r="F1620" s="138">
        <v>44010</v>
      </c>
      <c r="G1620" t="s">
        <v>685</v>
      </c>
      <c r="H1620" t="s">
        <v>681</v>
      </c>
      <c r="I1620" t="s">
        <v>422</v>
      </c>
      <c r="J1620" t="s">
        <v>671</v>
      </c>
      <c r="K1620">
        <v>1000</v>
      </c>
      <c r="M1620">
        <v>176</v>
      </c>
      <c r="O1620">
        <v>10</v>
      </c>
      <c r="P1620">
        <v>13</v>
      </c>
      <c r="Q1620">
        <f>SUM(Table2[[#This Row],[ BUYER G]:[BUYER S]])</f>
        <v>23</v>
      </c>
      <c r="R1620">
        <v>5.9642857142857144</v>
      </c>
      <c r="S1620">
        <v>25.785714285714285</v>
      </c>
      <c r="T1620">
        <f>SUM(Table2[[#This Row],[SALE G]:[SALE S]])</f>
        <v>31.75</v>
      </c>
      <c r="U1620">
        <v>185</v>
      </c>
      <c r="V1620">
        <v>0.6</v>
      </c>
    </row>
    <row r="1621" spans="1:22" x14ac:dyDescent="0.25">
      <c r="A1621">
        <v>1620</v>
      </c>
      <c r="B1621" t="s">
        <v>26</v>
      </c>
      <c r="C1621" t="s">
        <v>680</v>
      </c>
      <c r="D1621" t="s">
        <v>2</v>
      </c>
      <c r="E1621" t="s">
        <v>342</v>
      </c>
      <c r="F1621" s="138">
        <v>44010</v>
      </c>
      <c r="G1621" t="s">
        <v>685</v>
      </c>
      <c r="H1621" t="s">
        <v>681</v>
      </c>
      <c r="I1621" t="s">
        <v>424</v>
      </c>
      <c r="J1621" t="s">
        <v>671</v>
      </c>
      <c r="K1621">
        <v>1000</v>
      </c>
      <c r="M1621">
        <v>176</v>
      </c>
      <c r="P1621">
        <v>28</v>
      </c>
      <c r="Q1621">
        <f>SUM(Table2[[#This Row],[ BUYER G]:[BUYER S]])</f>
        <v>28</v>
      </c>
      <c r="R1621">
        <v>0</v>
      </c>
      <c r="S1621">
        <v>26.428571428571427</v>
      </c>
      <c r="T1621">
        <f>SUM(Table2[[#This Row],[SALE G]:[SALE S]])</f>
        <v>26.428571428571427</v>
      </c>
      <c r="U1621">
        <v>241</v>
      </c>
      <c r="V1621">
        <v>0.6</v>
      </c>
    </row>
    <row r="1622" spans="1:22" x14ac:dyDescent="0.25">
      <c r="A1622">
        <v>1621</v>
      </c>
      <c r="B1622" t="s">
        <v>26</v>
      </c>
      <c r="C1622" t="s">
        <v>680</v>
      </c>
      <c r="D1622" t="s">
        <v>2</v>
      </c>
      <c r="E1622" t="s">
        <v>342</v>
      </c>
      <c r="F1622" s="138">
        <v>44010</v>
      </c>
      <c r="G1622" t="s">
        <v>685</v>
      </c>
      <c r="H1622" t="s">
        <v>681</v>
      </c>
      <c r="I1622" t="s">
        <v>410</v>
      </c>
      <c r="J1622" t="s">
        <v>671</v>
      </c>
      <c r="K1622">
        <v>1000</v>
      </c>
      <c r="M1622">
        <v>192</v>
      </c>
      <c r="O1622">
        <v>10</v>
      </c>
      <c r="P1622">
        <v>60</v>
      </c>
      <c r="Q1622">
        <f>SUM(Table2[[#This Row],[ BUYER G]:[BUYER S]])</f>
        <v>70</v>
      </c>
      <c r="R1622">
        <v>8.7857142857142847</v>
      </c>
      <c r="S1622">
        <v>57.982142857142854</v>
      </c>
      <c r="T1622">
        <f>SUM(Table2[[#This Row],[SALE G]:[SALE S]])</f>
        <v>66.767857142857139</v>
      </c>
      <c r="U1622">
        <v>212</v>
      </c>
      <c r="V1622">
        <v>0.6</v>
      </c>
    </row>
    <row r="1623" spans="1:22" x14ac:dyDescent="0.25">
      <c r="A1623">
        <v>1622</v>
      </c>
      <c r="B1623" t="s">
        <v>26</v>
      </c>
      <c r="C1623" t="s">
        <v>680</v>
      </c>
      <c r="D1623" t="s">
        <v>2</v>
      </c>
      <c r="E1623" t="s">
        <v>342</v>
      </c>
      <c r="F1623" s="138">
        <v>44010</v>
      </c>
      <c r="G1623" t="s">
        <v>685</v>
      </c>
      <c r="H1623" t="s">
        <v>681</v>
      </c>
      <c r="I1623" t="s">
        <v>421</v>
      </c>
      <c r="J1623" t="s">
        <v>671</v>
      </c>
      <c r="K1623">
        <v>1000</v>
      </c>
      <c r="M1623">
        <v>192</v>
      </c>
      <c r="O1623">
        <v>3</v>
      </c>
      <c r="P1623">
        <v>43</v>
      </c>
      <c r="Q1623">
        <f>SUM(Table2[[#This Row],[ BUYER G]:[BUYER S]])</f>
        <v>46</v>
      </c>
      <c r="R1623">
        <v>2.1428571428571428</v>
      </c>
      <c r="S1623">
        <v>28.071428571428573</v>
      </c>
      <c r="T1623">
        <f>SUM(Table2[[#This Row],[SALE G]:[SALE S]])</f>
        <v>30.214285714285715</v>
      </c>
      <c r="U1623">
        <v>383</v>
      </c>
      <c r="V1623">
        <v>0.6</v>
      </c>
    </row>
    <row r="1624" spans="1:22" x14ac:dyDescent="0.25">
      <c r="A1624">
        <v>1623</v>
      </c>
      <c r="B1624" t="s">
        <v>26</v>
      </c>
      <c r="C1624" t="s">
        <v>680</v>
      </c>
      <c r="D1624" t="s">
        <v>2</v>
      </c>
      <c r="E1624" t="s">
        <v>342</v>
      </c>
      <c r="F1624" s="138">
        <v>44010</v>
      </c>
      <c r="G1624" t="s">
        <v>685</v>
      </c>
      <c r="H1624" t="s">
        <v>681</v>
      </c>
      <c r="I1624" t="s">
        <v>426</v>
      </c>
      <c r="J1624" t="s">
        <v>671</v>
      </c>
      <c r="K1624">
        <v>1000</v>
      </c>
      <c r="M1624">
        <v>192</v>
      </c>
      <c r="O1624">
        <v>7</v>
      </c>
      <c r="P1624">
        <v>55</v>
      </c>
      <c r="Q1624">
        <f>SUM(Table2[[#This Row],[ BUYER G]:[BUYER S]])</f>
        <v>62</v>
      </c>
      <c r="R1624">
        <v>4.2142857142857144</v>
      </c>
      <c r="S1624">
        <v>38.428571428571431</v>
      </c>
      <c r="T1624">
        <f>SUM(Table2[[#This Row],[SALE G]:[SALE S]])</f>
        <v>42.642857142857146</v>
      </c>
      <c r="U1624">
        <v>197</v>
      </c>
      <c r="V1624">
        <v>0.6</v>
      </c>
    </row>
    <row r="1625" spans="1:22" x14ac:dyDescent="0.25">
      <c r="A1625">
        <v>1624</v>
      </c>
      <c r="B1625" t="s">
        <v>26</v>
      </c>
      <c r="C1625" t="s">
        <v>680</v>
      </c>
      <c r="D1625" t="s">
        <v>2</v>
      </c>
      <c r="E1625" t="s">
        <v>342</v>
      </c>
      <c r="F1625" s="138">
        <v>44010</v>
      </c>
      <c r="G1625" t="s">
        <v>685</v>
      </c>
      <c r="H1625" t="s">
        <v>681</v>
      </c>
      <c r="I1625" t="s">
        <v>447</v>
      </c>
      <c r="J1625" t="s">
        <v>671</v>
      </c>
      <c r="K1625">
        <v>1000</v>
      </c>
      <c r="M1625">
        <v>192</v>
      </c>
      <c r="O1625">
        <v>9</v>
      </c>
      <c r="P1625">
        <v>52</v>
      </c>
      <c r="Q1625">
        <f>SUM(Table2[[#This Row],[ BUYER G]:[BUYER S]])</f>
        <v>61</v>
      </c>
      <c r="R1625">
        <v>4.5357142857142856</v>
      </c>
      <c r="S1625">
        <v>39.321428571428569</v>
      </c>
      <c r="T1625">
        <f>SUM(Table2[[#This Row],[SALE G]:[SALE S]])</f>
        <v>43.857142857142854</v>
      </c>
      <c r="U1625">
        <v>270</v>
      </c>
      <c r="V1625">
        <v>0.6</v>
      </c>
    </row>
    <row r="1626" spans="1:22" x14ac:dyDescent="0.25">
      <c r="A1626">
        <v>1625</v>
      </c>
      <c r="B1626" t="s">
        <v>26</v>
      </c>
      <c r="C1626" t="s">
        <v>680</v>
      </c>
      <c r="D1626" t="s">
        <v>2</v>
      </c>
      <c r="E1626" t="s">
        <v>342</v>
      </c>
      <c r="F1626" s="138">
        <v>44010</v>
      </c>
      <c r="G1626" t="s">
        <v>685</v>
      </c>
      <c r="H1626" t="s">
        <v>681</v>
      </c>
      <c r="I1626" t="s">
        <v>449</v>
      </c>
      <c r="J1626" t="s">
        <v>671</v>
      </c>
      <c r="K1626">
        <v>1000</v>
      </c>
      <c r="M1626">
        <v>196</v>
      </c>
      <c r="O1626">
        <v>1</v>
      </c>
      <c r="P1626">
        <v>50</v>
      </c>
      <c r="Q1626">
        <f>SUM(Table2[[#This Row],[ BUYER G]:[BUYER S]])</f>
        <v>51</v>
      </c>
      <c r="R1626">
        <v>0.8571428571428571</v>
      </c>
      <c r="S1626">
        <v>62.107142857142854</v>
      </c>
      <c r="T1626">
        <f>SUM(Table2[[#This Row],[SALE G]:[SALE S]])</f>
        <v>62.964285714285708</v>
      </c>
      <c r="U1626">
        <v>408</v>
      </c>
      <c r="V1626">
        <v>0.6</v>
      </c>
    </row>
    <row r="1627" spans="1:22" x14ac:dyDescent="0.25">
      <c r="A1627">
        <v>1626</v>
      </c>
      <c r="B1627" t="s">
        <v>26</v>
      </c>
      <c r="C1627" t="s">
        <v>680</v>
      </c>
      <c r="D1627" t="s">
        <v>2</v>
      </c>
      <c r="E1627" t="s">
        <v>342</v>
      </c>
      <c r="F1627" s="138">
        <v>44010</v>
      </c>
      <c r="G1627" t="s">
        <v>685</v>
      </c>
      <c r="H1627" t="s">
        <v>681</v>
      </c>
      <c r="I1627" t="s">
        <v>427</v>
      </c>
      <c r="J1627" t="s">
        <v>671</v>
      </c>
      <c r="K1627">
        <v>1000</v>
      </c>
      <c r="M1627">
        <v>155</v>
      </c>
      <c r="O1627">
        <v>9</v>
      </c>
      <c r="P1627">
        <v>51</v>
      </c>
      <c r="Q1627">
        <f>SUM(Table2[[#This Row],[ BUYER G]:[BUYER S]])</f>
        <v>60</v>
      </c>
      <c r="R1627">
        <v>4.9285714285714288</v>
      </c>
      <c r="S1627">
        <v>37.964285714285715</v>
      </c>
      <c r="T1627">
        <f>SUM(Table2[[#This Row],[SALE G]:[SALE S]])</f>
        <v>42.892857142857146</v>
      </c>
      <c r="U1627">
        <v>302</v>
      </c>
      <c r="V1627">
        <v>0.6</v>
      </c>
    </row>
    <row r="1628" spans="1:22" x14ac:dyDescent="0.25">
      <c r="A1628">
        <v>1627</v>
      </c>
      <c r="B1628" t="s">
        <v>26</v>
      </c>
      <c r="C1628" t="s">
        <v>680</v>
      </c>
      <c r="D1628" t="s">
        <v>2</v>
      </c>
      <c r="E1628" t="s">
        <v>342</v>
      </c>
      <c r="F1628" s="138">
        <v>44010</v>
      </c>
      <c r="G1628" t="s">
        <v>710</v>
      </c>
      <c r="H1628" t="s">
        <v>681</v>
      </c>
      <c r="I1628" t="s">
        <v>555</v>
      </c>
      <c r="J1628" t="s">
        <v>711</v>
      </c>
      <c r="K1628">
        <v>150</v>
      </c>
      <c r="M1628">
        <v>120</v>
      </c>
      <c r="P1628">
        <v>22</v>
      </c>
      <c r="Q1628">
        <f>SUM(Table2[[#This Row],[ BUYER G]:[BUYER S]])</f>
        <v>22</v>
      </c>
      <c r="R1628">
        <v>0</v>
      </c>
      <c r="S1628">
        <v>13.714285714285714</v>
      </c>
      <c r="T1628">
        <f>SUM(Table2[[#This Row],[SALE G]:[SALE S]])</f>
        <v>13.714285714285714</v>
      </c>
      <c r="U1628">
        <v>185</v>
      </c>
      <c r="V1628">
        <v>0.5</v>
      </c>
    </row>
    <row r="1629" spans="1:22" x14ac:dyDescent="0.25">
      <c r="A1629">
        <v>1628</v>
      </c>
      <c r="B1629" t="s">
        <v>26</v>
      </c>
      <c r="C1629" t="s">
        <v>680</v>
      </c>
      <c r="D1629" t="s">
        <v>2</v>
      </c>
      <c r="E1629" t="s">
        <v>342</v>
      </c>
      <c r="F1629" s="138">
        <v>44010</v>
      </c>
      <c r="G1629" t="s">
        <v>710</v>
      </c>
      <c r="H1629" t="s">
        <v>681</v>
      </c>
      <c r="I1629" t="s">
        <v>552</v>
      </c>
      <c r="J1629" t="s">
        <v>711</v>
      </c>
      <c r="K1629">
        <v>150</v>
      </c>
      <c r="M1629">
        <v>136</v>
      </c>
      <c r="O1629">
        <v>1</v>
      </c>
      <c r="P1629">
        <v>5</v>
      </c>
      <c r="Q1629">
        <f>SUM(Table2[[#This Row],[ BUYER G]:[BUYER S]])</f>
        <v>6</v>
      </c>
      <c r="R1629">
        <v>0.75</v>
      </c>
      <c r="S1629">
        <v>3.75</v>
      </c>
      <c r="T1629">
        <f>SUM(Table2[[#This Row],[SALE G]:[SALE S]])</f>
        <v>4.5</v>
      </c>
      <c r="U1629">
        <v>176</v>
      </c>
      <c r="V1629">
        <v>0.5</v>
      </c>
    </row>
    <row r="1630" spans="1:22" x14ac:dyDescent="0.25">
      <c r="A1630">
        <v>1629</v>
      </c>
      <c r="B1630" t="s">
        <v>26</v>
      </c>
      <c r="C1630" t="s">
        <v>680</v>
      </c>
      <c r="D1630" t="s">
        <v>2</v>
      </c>
      <c r="E1630" t="s">
        <v>342</v>
      </c>
      <c r="F1630" s="138">
        <v>44010</v>
      </c>
      <c r="G1630" t="s">
        <v>710</v>
      </c>
      <c r="H1630" t="s">
        <v>681</v>
      </c>
      <c r="I1630" t="s">
        <v>558</v>
      </c>
      <c r="J1630" t="s">
        <v>711</v>
      </c>
      <c r="K1630">
        <v>150</v>
      </c>
      <c r="M1630">
        <v>130</v>
      </c>
      <c r="O1630">
        <v>15</v>
      </c>
      <c r="P1630">
        <v>27</v>
      </c>
      <c r="Q1630">
        <f>SUM(Table2[[#This Row],[ BUYER G]:[BUYER S]])</f>
        <v>42</v>
      </c>
      <c r="R1630">
        <v>11.714285714285714</v>
      </c>
      <c r="S1630">
        <v>23.642857142857142</v>
      </c>
      <c r="T1630">
        <f>SUM(Table2[[#This Row],[SALE G]:[SALE S]])</f>
        <v>35.357142857142854</v>
      </c>
      <c r="U1630">
        <v>201</v>
      </c>
      <c r="V1630">
        <v>0.5</v>
      </c>
    </row>
    <row r="1631" spans="1:22" x14ac:dyDescent="0.25">
      <c r="A1631">
        <v>1630</v>
      </c>
      <c r="B1631" t="s">
        <v>26</v>
      </c>
      <c r="C1631" t="s">
        <v>680</v>
      </c>
      <c r="D1631" t="s">
        <v>2</v>
      </c>
      <c r="E1631" t="s">
        <v>342</v>
      </c>
      <c r="F1631" s="138">
        <v>44010</v>
      </c>
      <c r="G1631" t="s">
        <v>710</v>
      </c>
      <c r="H1631" t="s">
        <v>681</v>
      </c>
      <c r="I1631" t="s">
        <v>556</v>
      </c>
      <c r="J1631" t="s">
        <v>711</v>
      </c>
      <c r="K1631">
        <v>150</v>
      </c>
      <c r="M1631">
        <v>112</v>
      </c>
      <c r="P1631">
        <v>19</v>
      </c>
      <c r="Q1631">
        <f>SUM(Table2[[#This Row],[ BUYER G]:[BUYER S]])</f>
        <v>19</v>
      </c>
      <c r="R1631">
        <v>0</v>
      </c>
      <c r="S1631">
        <v>14.642857142857142</v>
      </c>
      <c r="T1631">
        <f>SUM(Table2[[#This Row],[SALE G]:[SALE S]])</f>
        <v>14.642857142857142</v>
      </c>
      <c r="U1631">
        <v>185</v>
      </c>
      <c r="V1631">
        <v>0.5</v>
      </c>
    </row>
    <row r="1632" spans="1:22" x14ac:dyDescent="0.25">
      <c r="A1632">
        <v>1631</v>
      </c>
      <c r="B1632" t="s">
        <v>26</v>
      </c>
      <c r="C1632" t="s">
        <v>680</v>
      </c>
      <c r="D1632" t="s">
        <v>2</v>
      </c>
      <c r="E1632" t="s">
        <v>342</v>
      </c>
      <c r="F1632" s="138">
        <v>44010</v>
      </c>
      <c r="G1632" t="s">
        <v>710</v>
      </c>
      <c r="H1632" t="s">
        <v>681</v>
      </c>
      <c r="I1632" t="s">
        <v>554</v>
      </c>
      <c r="J1632" t="s">
        <v>711</v>
      </c>
      <c r="K1632">
        <v>150</v>
      </c>
      <c r="M1632">
        <v>136</v>
      </c>
      <c r="O1632">
        <v>11</v>
      </c>
      <c r="P1632">
        <v>25</v>
      </c>
      <c r="Q1632">
        <f>SUM(Table2[[#This Row],[ BUYER G]:[BUYER S]])</f>
        <v>36</v>
      </c>
      <c r="R1632">
        <v>8.1428571428571423</v>
      </c>
      <c r="S1632">
        <v>20.821428571428569</v>
      </c>
      <c r="T1632">
        <f>SUM(Table2[[#This Row],[SALE G]:[SALE S]])</f>
        <v>28.964285714285712</v>
      </c>
      <c r="U1632">
        <v>176</v>
      </c>
      <c r="V1632">
        <v>0.5</v>
      </c>
    </row>
    <row r="1633" spans="1:22" x14ac:dyDescent="0.25">
      <c r="A1633">
        <v>1632</v>
      </c>
      <c r="B1633" t="s">
        <v>26</v>
      </c>
      <c r="C1633" t="s">
        <v>680</v>
      </c>
      <c r="D1633" t="s">
        <v>2</v>
      </c>
      <c r="E1633" t="s">
        <v>342</v>
      </c>
      <c r="F1633" s="138">
        <v>44010</v>
      </c>
      <c r="G1633" t="s">
        <v>710</v>
      </c>
      <c r="H1633" t="s">
        <v>681</v>
      </c>
      <c r="I1633" t="s">
        <v>553</v>
      </c>
      <c r="J1633" t="s">
        <v>711</v>
      </c>
      <c r="K1633">
        <v>150</v>
      </c>
      <c r="M1633">
        <v>132</v>
      </c>
      <c r="O1633">
        <v>11</v>
      </c>
      <c r="P1633">
        <v>22</v>
      </c>
      <c r="Q1633">
        <f>SUM(Table2[[#This Row],[ BUYER G]:[BUYER S]])</f>
        <v>33</v>
      </c>
      <c r="R1633">
        <v>8.3928571428571423</v>
      </c>
      <c r="S1633">
        <v>18.178571428571427</v>
      </c>
      <c r="T1633">
        <f>SUM(Table2[[#This Row],[SALE G]:[SALE S]])</f>
        <v>26.571428571428569</v>
      </c>
      <c r="U1633">
        <v>238</v>
      </c>
      <c r="V1633">
        <v>0.5</v>
      </c>
    </row>
    <row r="1634" spans="1:22" x14ac:dyDescent="0.25">
      <c r="A1634">
        <v>1633</v>
      </c>
      <c r="B1634" t="s">
        <v>26</v>
      </c>
      <c r="C1634" t="s">
        <v>680</v>
      </c>
      <c r="D1634" t="s">
        <v>2</v>
      </c>
      <c r="E1634" t="s">
        <v>342</v>
      </c>
      <c r="F1634" s="138">
        <v>44010</v>
      </c>
      <c r="G1634" t="s">
        <v>710</v>
      </c>
      <c r="H1634" t="s">
        <v>681</v>
      </c>
      <c r="I1634" t="s">
        <v>557</v>
      </c>
      <c r="J1634" t="s">
        <v>711</v>
      </c>
      <c r="K1634">
        <v>150</v>
      </c>
      <c r="M1634">
        <v>132</v>
      </c>
      <c r="O1634">
        <v>3</v>
      </c>
      <c r="P1634">
        <v>15</v>
      </c>
      <c r="Q1634">
        <f>SUM(Table2[[#This Row],[ BUYER G]:[BUYER S]])</f>
        <v>18</v>
      </c>
      <c r="R1634">
        <v>2.5714285714285716</v>
      </c>
      <c r="S1634">
        <v>13.714285714285714</v>
      </c>
      <c r="T1634">
        <f>SUM(Table2[[#This Row],[SALE G]:[SALE S]])</f>
        <v>16.285714285714285</v>
      </c>
      <c r="U1634">
        <v>187</v>
      </c>
      <c r="V1634">
        <v>0.5</v>
      </c>
    </row>
    <row r="1635" spans="1:22" x14ac:dyDescent="0.25">
      <c r="A1635">
        <v>1634</v>
      </c>
      <c r="B1635" t="s">
        <v>26</v>
      </c>
      <c r="C1635" t="s">
        <v>680</v>
      </c>
      <c r="D1635" t="s">
        <v>2</v>
      </c>
      <c r="E1635" t="s">
        <v>342</v>
      </c>
      <c r="F1635" s="138">
        <v>44010</v>
      </c>
      <c r="G1635" t="s">
        <v>670</v>
      </c>
      <c r="H1635" t="s">
        <v>691</v>
      </c>
      <c r="I1635" t="s">
        <v>390</v>
      </c>
      <c r="J1635" t="s">
        <v>671</v>
      </c>
      <c r="K1635">
        <v>1200</v>
      </c>
      <c r="M1635">
        <v>496</v>
      </c>
      <c r="O1635">
        <v>6</v>
      </c>
      <c r="P1635">
        <v>42</v>
      </c>
      <c r="Q1635">
        <f>SUM(Table2[[#This Row],[ BUYER G]:[BUYER S]])</f>
        <v>48</v>
      </c>
      <c r="R1635">
        <v>5.2857142857142856</v>
      </c>
      <c r="S1635">
        <v>33.571428571428569</v>
      </c>
      <c r="T1635">
        <f>SUM(Table2[[#This Row],[SALE G]:[SALE S]])</f>
        <v>38.857142857142854</v>
      </c>
      <c r="U1635">
        <v>500</v>
      </c>
      <c r="V1635">
        <v>0.55000000000000004</v>
      </c>
    </row>
    <row r="1636" spans="1:22" x14ac:dyDescent="0.25">
      <c r="A1636">
        <v>1635</v>
      </c>
      <c r="B1636" t="s">
        <v>26</v>
      </c>
      <c r="C1636" t="s">
        <v>680</v>
      </c>
      <c r="D1636" t="s">
        <v>2</v>
      </c>
      <c r="E1636" t="s">
        <v>342</v>
      </c>
      <c r="F1636" s="138">
        <v>44010</v>
      </c>
      <c r="G1636" t="s">
        <v>670</v>
      </c>
      <c r="H1636" t="s">
        <v>692</v>
      </c>
      <c r="I1636" t="s">
        <v>383</v>
      </c>
      <c r="J1636" t="s">
        <v>671</v>
      </c>
      <c r="K1636">
        <v>1200</v>
      </c>
      <c r="M1636">
        <v>368</v>
      </c>
      <c r="P1636">
        <v>66</v>
      </c>
      <c r="Q1636">
        <f>SUM(Table2[[#This Row],[ BUYER G]:[BUYER S]])</f>
        <v>66</v>
      </c>
      <c r="R1636">
        <v>0</v>
      </c>
      <c r="S1636">
        <v>39.428571428571431</v>
      </c>
      <c r="T1636">
        <f>SUM(Table2[[#This Row],[SALE G]:[SALE S]])</f>
        <v>39.428571428571431</v>
      </c>
      <c r="U1636">
        <v>489</v>
      </c>
      <c r="V1636">
        <v>0.55000000000000004</v>
      </c>
    </row>
    <row r="1637" spans="1:22" x14ac:dyDescent="0.25">
      <c r="A1637">
        <v>1636</v>
      </c>
      <c r="B1637" t="s">
        <v>26</v>
      </c>
      <c r="C1637" t="s">
        <v>680</v>
      </c>
      <c r="D1637" t="s">
        <v>2</v>
      </c>
      <c r="E1637" t="s">
        <v>342</v>
      </c>
      <c r="F1637" s="138">
        <v>44010</v>
      </c>
      <c r="G1637" t="s">
        <v>670</v>
      </c>
      <c r="H1637" t="s">
        <v>693</v>
      </c>
      <c r="I1637" t="s">
        <v>385</v>
      </c>
      <c r="J1637" t="s">
        <v>671</v>
      </c>
      <c r="K1637">
        <v>1200</v>
      </c>
      <c r="M1637">
        <v>330</v>
      </c>
      <c r="O1637">
        <v>1</v>
      </c>
      <c r="P1637">
        <v>32</v>
      </c>
      <c r="Q1637">
        <f>SUM(Table2[[#This Row],[ BUYER G]:[BUYER S]])</f>
        <v>33</v>
      </c>
      <c r="R1637">
        <v>2.2857142857142856</v>
      </c>
      <c r="S1637">
        <v>19.928571428571427</v>
      </c>
      <c r="T1637">
        <f>SUM(Table2[[#This Row],[SALE G]:[SALE S]])</f>
        <v>22.214285714285712</v>
      </c>
      <c r="U1637">
        <v>450</v>
      </c>
      <c r="V1637">
        <v>0.55000000000000004</v>
      </c>
    </row>
    <row r="1638" spans="1:22" x14ac:dyDescent="0.25">
      <c r="A1638">
        <v>1637</v>
      </c>
      <c r="B1638" t="s">
        <v>26</v>
      </c>
      <c r="C1638" t="s">
        <v>680</v>
      </c>
      <c r="D1638" t="s">
        <v>2</v>
      </c>
      <c r="E1638" t="s">
        <v>342</v>
      </c>
      <c r="F1638" s="138">
        <v>44010</v>
      </c>
      <c r="G1638" t="s">
        <v>670</v>
      </c>
      <c r="H1638" t="s">
        <v>694</v>
      </c>
      <c r="I1638" t="s">
        <v>381</v>
      </c>
      <c r="J1638" t="s">
        <v>671</v>
      </c>
      <c r="K1638">
        <v>1200</v>
      </c>
      <c r="M1638">
        <v>368</v>
      </c>
      <c r="O1638">
        <v>6</v>
      </c>
      <c r="P1638">
        <v>38</v>
      </c>
      <c r="Q1638">
        <f>SUM(Table2[[#This Row],[ BUYER G]:[BUYER S]])</f>
        <v>44</v>
      </c>
      <c r="R1638">
        <v>1.8571428571428572</v>
      </c>
      <c r="S1638">
        <v>23.357142857142858</v>
      </c>
      <c r="T1638">
        <f>SUM(Table2[[#This Row],[SALE G]:[SALE S]])</f>
        <v>25.214285714285715</v>
      </c>
      <c r="U1638">
        <v>392</v>
      </c>
      <c r="V1638">
        <v>0.55000000000000004</v>
      </c>
    </row>
    <row r="1639" spans="1:22" x14ac:dyDescent="0.25">
      <c r="A1639">
        <v>1638</v>
      </c>
      <c r="B1639" t="s">
        <v>26</v>
      </c>
      <c r="C1639" t="s">
        <v>680</v>
      </c>
      <c r="D1639" t="s">
        <v>2</v>
      </c>
      <c r="E1639" t="s">
        <v>342</v>
      </c>
      <c r="F1639" s="138">
        <v>44010</v>
      </c>
      <c r="G1639" t="s">
        <v>670</v>
      </c>
      <c r="H1639" t="s">
        <v>695</v>
      </c>
      <c r="I1639" t="s">
        <v>387</v>
      </c>
      <c r="J1639" t="s">
        <v>671</v>
      </c>
      <c r="K1639">
        <v>1200</v>
      </c>
      <c r="M1639">
        <v>356</v>
      </c>
      <c r="P1639">
        <v>24</v>
      </c>
      <c r="Q1639">
        <f>SUM(Table2[[#This Row],[ BUYER G]:[BUYER S]])</f>
        <v>24</v>
      </c>
      <c r="R1639">
        <v>0</v>
      </c>
      <c r="S1639">
        <v>18.285714285714285</v>
      </c>
      <c r="T1639">
        <f>SUM(Table2[[#This Row],[SALE G]:[SALE S]])</f>
        <v>18.285714285714285</v>
      </c>
      <c r="U1639">
        <v>360</v>
      </c>
      <c r="V1639">
        <v>0.55000000000000004</v>
      </c>
    </row>
    <row r="1640" spans="1:22" x14ac:dyDescent="0.25">
      <c r="A1640">
        <v>1639</v>
      </c>
      <c r="B1640" t="s">
        <v>26</v>
      </c>
      <c r="C1640" t="s">
        <v>680</v>
      </c>
      <c r="D1640" t="s">
        <v>2</v>
      </c>
      <c r="E1640" t="s">
        <v>342</v>
      </c>
      <c r="F1640" s="138">
        <v>44010</v>
      </c>
      <c r="G1640" t="s">
        <v>670</v>
      </c>
      <c r="H1640" t="s">
        <v>696</v>
      </c>
      <c r="I1640" t="s">
        <v>389</v>
      </c>
      <c r="J1640" t="s">
        <v>671</v>
      </c>
      <c r="K1640">
        <v>1200</v>
      </c>
      <c r="M1640">
        <v>400</v>
      </c>
      <c r="O1640">
        <v>6</v>
      </c>
      <c r="P1640">
        <v>58</v>
      </c>
      <c r="Q1640">
        <f>SUM(Table2[[#This Row],[ BUYER G]:[BUYER S]])</f>
        <v>64</v>
      </c>
      <c r="R1640">
        <v>2.7142857142857144</v>
      </c>
      <c r="S1640">
        <v>31.571428571428573</v>
      </c>
      <c r="T1640">
        <f>SUM(Table2[[#This Row],[SALE G]:[SALE S]])</f>
        <v>34.285714285714285</v>
      </c>
      <c r="U1640">
        <v>425</v>
      </c>
      <c r="V1640">
        <v>0.55000000000000004</v>
      </c>
    </row>
    <row r="1641" spans="1:22" x14ac:dyDescent="0.25">
      <c r="A1641">
        <v>1640</v>
      </c>
      <c r="B1641" t="s">
        <v>26</v>
      </c>
      <c r="C1641" t="s">
        <v>680</v>
      </c>
      <c r="D1641" t="s">
        <v>2</v>
      </c>
      <c r="E1641" t="s">
        <v>342</v>
      </c>
      <c r="F1641" s="138">
        <v>44010</v>
      </c>
      <c r="G1641" t="s">
        <v>670</v>
      </c>
      <c r="H1641" t="s">
        <v>701</v>
      </c>
      <c r="I1641" t="s">
        <v>433</v>
      </c>
      <c r="J1641" t="s">
        <v>671</v>
      </c>
      <c r="K1641">
        <v>1200</v>
      </c>
      <c r="M1641">
        <v>344</v>
      </c>
      <c r="P1641">
        <v>29</v>
      </c>
      <c r="Q1641">
        <f>SUM(Table2[[#This Row],[ BUYER G]:[BUYER S]])</f>
        <v>29</v>
      </c>
      <c r="R1641">
        <v>0</v>
      </c>
      <c r="S1641">
        <v>19.428571428571427</v>
      </c>
      <c r="T1641">
        <f>SUM(Table2[[#This Row],[SALE G]:[SALE S]])</f>
        <v>19.428571428571427</v>
      </c>
      <c r="U1641">
        <v>412</v>
      </c>
      <c r="V1641">
        <v>0.55000000000000004</v>
      </c>
    </row>
    <row r="1642" spans="1:22" x14ac:dyDescent="0.25">
      <c r="A1642">
        <v>1641</v>
      </c>
      <c r="B1642" t="s">
        <v>26</v>
      </c>
      <c r="C1642" t="s">
        <v>680</v>
      </c>
      <c r="D1642" t="s">
        <v>2</v>
      </c>
      <c r="E1642" t="s">
        <v>342</v>
      </c>
      <c r="F1642" s="138">
        <v>44010</v>
      </c>
      <c r="G1642" t="s">
        <v>670</v>
      </c>
      <c r="H1642" t="s">
        <v>702</v>
      </c>
      <c r="I1642" t="s">
        <v>432</v>
      </c>
      <c r="J1642" t="s">
        <v>671</v>
      </c>
      <c r="K1642">
        <v>1200</v>
      </c>
      <c r="M1642">
        <v>324</v>
      </c>
      <c r="O1642">
        <v>7</v>
      </c>
      <c r="P1642">
        <v>32</v>
      </c>
      <c r="Q1642">
        <f>SUM(Table2[[#This Row],[ BUYER G]:[BUYER S]])</f>
        <v>39</v>
      </c>
      <c r="R1642">
        <v>3.8214285714285716</v>
      </c>
      <c r="S1642">
        <v>20.464285714285715</v>
      </c>
      <c r="T1642">
        <f>SUM(Table2[[#This Row],[SALE G]:[SALE S]])</f>
        <v>24.285714285714288</v>
      </c>
      <c r="U1642">
        <v>378</v>
      </c>
      <c r="V1642">
        <v>0.55000000000000004</v>
      </c>
    </row>
    <row r="1643" spans="1:22" x14ac:dyDescent="0.25">
      <c r="A1643">
        <v>1642</v>
      </c>
      <c r="B1643" t="s">
        <v>26</v>
      </c>
      <c r="C1643" t="s">
        <v>680</v>
      </c>
      <c r="D1643" t="s">
        <v>2</v>
      </c>
      <c r="E1643" t="s">
        <v>342</v>
      </c>
      <c r="F1643" s="138">
        <v>44010</v>
      </c>
      <c r="G1643" t="s">
        <v>682</v>
      </c>
      <c r="H1643" t="s">
        <v>689</v>
      </c>
      <c r="I1643" t="s">
        <v>438</v>
      </c>
      <c r="J1643" t="s">
        <v>671</v>
      </c>
      <c r="K1643">
        <v>1000</v>
      </c>
      <c r="M1643">
        <v>276</v>
      </c>
      <c r="O1643">
        <v>20</v>
      </c>
      <c r="P1643">
        <v>50</v>
      </c>
      <c r="Q1643">
        <f>SUM(Table2[[#This Row],[ BUYER G]:[BUYER S]])</f>
        <v>70</v>
      </c>
      <c r="R1643">
        <v>10.589285714285714</v>
      </c>
      <c r="S1643">
        <v>32.357142857142861</v>
      </c>
      <c r="T1643">
        <f>SUM(Table2[[#This Row],[SALE G]:[SALE S]])</f>
        <v>42.946428571428577</v>
      </c>
      <c r="U1643">
        <v>311</v>
      </c>
      <c r="V1643">
        <v>0.6</v>
      </c>
    </row>
    <row r="1644" spans="1:22" x14ac:dyDescent="0.25">
      <c r="A1644">
        <v>1643</v>
      </c>
      <c r="B1644" t="s">
        <v>26</v>
      </c>
      <c r="C1644" t="s">
        <v>680</v>
      </c>
      <c r="D1644" t="s">
        <v>2</v>
      </c>
      <c r="E1644" t="s">
        <v>342</v>
      </c>
      <c r="F1644" s="138">
        <v>44010</v>
      </c>
      <c r="G1644" t="s">
        <v>685</v>
      </c>
      <c r="H1644" t="s">
        <v>689</v>
      </c>
      <c r="I1644" t="s">
        <v>423</v>
      </c>
      <c r="J1644" t="s">
        <v>671</v>
      </c>
      <c r="K1644">
        <v>1000</v>
      </c>
      <c r="M1644">
        <v>392</v>
      </c>
      <c r="O1644">
        <v>17</v>
      </c>
      <c r="P1644">
        <v>52</v>
      </c>
      <c r="Q1644">
        <f>SUM(Table2[[#This Row],[ BUYER G]:[BUYER S]])</f>
        <v>69</v>
      </c>
      <c r="R1644">
        <v>12.892857142857142</v>
      </c>
      <c r="S1644">
        <v>44.714285714285715</v>
      </c>
      <c r="T1644">
        <f>SUM(Table2[[#This Row],[SALE G]:[SALE S]])</f>
        <v>57.607142857142861</v>
      </c>
      <c r="U1644">
        <v>405</v>
      </c>
      <c r="V1644">
        <v>0.6</v>
      </c>
    </row>
    <row r="1645" spans="1:22" x14ac:dyDescent="0.25">
      <c r="A1645">
        <v>1644</v>
      </c>
      <c r="B1645" t="s">
        <v>26</v>
      </c>
      <c r="C1645" t="s">
        <v>680</v>
      </c>
      <c r="D1645" t="s">
        <v>2</v>
      </c>
      <c r="E1645" t="s">
        <v>342</v>
      </c>
      <c r="F1645" s="138">
        <v>44010</v>
      </c>
      <c r="G1645" t="s">
        <v>685</v>
      </c>
      <c r="H1645" t="s">
        <v>689</v>
      </c>
      <c r="I1645" t="s">
        <v>425</v>
      </c>
      <c r="J1645" t="s">
        <v>671</v>
      </c>
      <c r="K1645">
        <v>1000</v>
      </c>
      <c r="M1645">
        <v>392</v>
      </c>
      <c r="O1645">
        <v>12</v>
      </c>
      <c r="P1645">
        <v>55</v>
      </c>
      <c r="Q1645">
        <f>SUM(Table2[[#This Row],[ BUYER G]:[BUYER S]])</f>
        <v>67</v>
      </c>
      <c r="R1645">
        <v>5.9285714285714288</v>
      </c>
      <c r="S1645">
        <v>42.321428571428569</v>
      </c>
      <c r="T1645">
        <f>SUM(Table2[[#This Row],[SALE G]:[SALE S]])</f>
        <v>48.25</v>
      </c>
      <c r="U1645">
        <v>417</v>
      </c>
      <c r="V1645">
        <v>0.6</v>
      </c>
    </row>
    <row r="1646" spans="1:22" x14ac:dyDescent="0.25">
      <c r="A1646">
        <v>1645</v>
      </c>
      <c r="B1646" t="s">
        <v>26</v>
      </c>
      <c r="C1646" t="s">
        <v>680</v>
      </c>
      <c r="D1646" t="s">
        <v>2</v>
      </c>
      <c r="E1646" t="s">
        <v>342</v>
      </c>
      <c r="F1646" s="138">
        <v>44010</v>
      </c>
      <c r="G1646" t="s">
        <v>716</v>
      </c>
      <c r="H1646" t="s">
        <v>681</v>
      </c>
      <c r="I1646" t="s">
        <v>545</v>
      </c>
      <c r="J1646" t="s">
        <v>711</v>
      </c>
      <c r="K1646">
        <v>320</v>
      </c>
      <c r="M1646">
        <v>176</v>
      </c>
      <c r="P1646">
        <v>31</v>
      </c>
      <c r="Q1646">
        <f>SUM(Table2[[#This Row],[ BUYER G]:[BUYER S]])</f>
        <v>31</v>
      </c>
      <c r="R1646">
        <v>0</v>
      </c>
      <c r="S1646">
        <v>22.892857142857142</v>
      </c>
      <c r="T1646">
        <f>SUM(Table2[[#This Row],[SALE G]:[SALE S]])</f>
        <v>22.892857142857142</v>
      </c>
      <c r="U1646">
        <v>182</v>
      </c>
      <c r="V1646">
        <v>0.55000000000000004</v>
      </c>
    </row>
    <row r="1647" spans="1:22" x14ac:dyDescent="0.25">
      <c r="A1647">
        <v>1646</v>
      </c>
      <c r="B1647" t="s">
        <v>26</v>
      </c>
      <c r="C1647" t="s">
        <v>678</v>
      </c>
      <c r="D1647" t="s">
        <v>3</v>
      </c>
      <c r="E1647" t="s">
        <v>343</v>
      </c>
      <c r="F1647" s="138">
        <v>44014</v>
      </c>
      <c r="G1647" t="s">
        <v>670</v>
      </c>
      <c r="H1647" t="s">
        <v>713</v>
      </c>
      <c r="I1647" t="s">
        <v>508</v>
      </c>
      <c r="J1647" t="s">
        <v>671</v>
      </c>
      <c r="K1647">
        <v>1200</v>
      </c>
      <c r="M1647">
        <v>368</v>
      </c>
      <c r="O1647">
        <v>11</v>
      </c>
      <c r="P1647">
        <v>22</v>
      </c>
      <c r="Q1647">
        <f>SUM(Table2[[#This Row],[ BUYER G]:[BUYER S]])</f>
        <v>33</v>
      </c>
      <c r="R1647">
        <v>9.25</v>
      </c>
      <c r="S1647">
        <v>19.333333333333332</v>
      </c>
      <c r="T1647">
        <f>SUM(Table2[[#This Row],[SALE G]:[SALE S]])</f>
        <v>28.583333333333332</v>
      </c>
      <c r="U1647">
        <v>373</v>
      </c>
      <c r="V1647">
        <v>0.75</v>
      </c>
    </row>
    <row r="1648" spans="1:22" x14ac:dyDescent="0.25">
      <c r="A1648">
        <v>1647</v>
      </c>
      <c r="B1648" t="s">
        <v>26</v>
      </c>
      <c r="C1648" t="s">
        <v>665</v>
      </c>
      <c r="D1648" t="s">
        <v>3</v>
      </c>
      <c r="E1648" t="s">
        <v>343</v>
      </c>
      <c r="F1648" s="138">
        <v>44016</v>
      </c>
      <c r="G1648" t="s">
        <v>666</v>
      </c>
      <c r="H1648" t="s">
        <v>668</v>
      </c>
      <c r="I1648" t="s">
        <v>129</v>
      </c>
      <c r="J1648" t="s">
        <v>669</v>
      </c>
      <c r="K1648">
        <v>2700</v>
      </c>
      <c r="M1648">
        <v>736</v>
      </c>
      <c r="O1648">
        <v>73</v>
      </c>
      <c r="P1648">
        <v>132</v>
      </c>
      <c r="Q1648">
        <f>SUM(Table2[[#This Row],[ BUYER G]:[BUYER S]])</f>
        <v>205</v>
      </c>
      <c r="R1648">
        <v>56.416666666666664</v>
      </c>
      <c r="S1648">
        <v>100.16666666666667</v>
      </c>
      <c r="T1648">
        <f>SUM(Table2[[#This Row],[SALE G]:[SALE S]])</f>
        <v>156.58333333333334</v>
      </c>
      <c r="U1648">
        <v>980</v>
      </c>
      <c r="V1648">
        <v>0.8</v>
      </c>
    </row>
    <row r="1649" spans="1:22" x14ac:dyDescent="0.25">
      <c r="A1649">
        <v>1648</v>
      </c>
      <c r="B1649" t="s">
        <v>26</v>
      </c>
      <c r="C1649" t="s">
        <v>665</v>
      </c>
      <c r="D1649" t="s">
        <v>3</v>
      </c>
      <c r="E1649" t="s">
        <v>343</v>
      </c>
      <c r="F1649" s="138">
        <v>44016</v>
      </c>
      <c r="G1649" t="s">
        <v>703</v>
      </c>
      <c r="H1649" t="s">
        <v>668</v>
      </c>
      <c r="I1649" t="s">
        <v>451</v>
      </c>
      <c r="J1649" t="s">
        <v>669</v>
      </c>
      <c r="K1649">
        <v>1800</v>
      </c>
      <c r="M1649">
        <v>688</v>
      </c>
      <c r="O1649">
        <v>7</v>
      </c>
      <c r="P1649">
        <v>50</v>
      </c>
      <c r="Q1649">
        <f>SUM(Table2[[#This Row],[ BUYER G]:[BUYER S]])</f>
        <v>57</v>
      </c>
      <c r="R1649">
        <v>6.333333333333333</v>
      </c>
      <c r="S1649">
        <v>40</v>
      </c>
      <c r="T1649">
        <f>SUM(Table2[[#This Row],[SALE G]:[SALE S]])</f>
        <v>46.333333333333336</v>
      </c>
      <c r="U1649">
        <v>714</v>
      </c>
      <c r="V1649">
        <v>0.8</v>
      </c>
    </row>
    <row r="1650" spans="1:22" x14ac:dyDescent="0.25">
      <c r="A1650">
        <v>1649</v>
      </c>
      <c r="B1650" t="s">
        <v>26</v>
      </c>
      <c r="C1650" t="s">
        <v>665</v>
      </c>
      <c r="D1650" t="s">
        <v>3</v>
      </c>
      <c r="E1650" t="s">
        <v>343</v>
      </c>
      <c r="F1650" s="138">
        <v>44016</v>
      </c>
      <c r="G1650" t="s">
        <v>670</v>
      </c>
      <c r="H1650" t="s">
        <v>668</v>
      </c>
      <c r="I1650" t="s">
        <v>137</v>
      </c>
      <c r="J1650" t="s">
        <v>671</v>
      </c>
      <c r="K1650">
        <v>1200</v>
      </c>
      <c r="M1650">
        <v>384</v>
      </c>
      <c r="O1650">
        <v>17</v>
      </c>
      <c r="P1650">
        <v>61</v>
      </c>
      <c r="Q1650">
        <f>SUM(Table2[[#This Row],[ BUYER G]:[BUYER S]])</f>
        <v>78</v>
      </c>
      <c r="R1650">
        <v>46.416666666666664</v>
      </c>
      <c r="S1650">
        <v>10.916666666666666</v>
      </c>
      <c r="T1650">
        <f>SUM(Table2[[#This Row],[SALE G]:[SALE S]])</f>
        <v>57.333333333333329</v>
      </c>
      <c r="U1650">
        <v>408</v>
      </c>
      <c r="V1650">
        <v>0.75</v>
      </c>
    </row>
    <row r="1651" spans="1:22" x14ac:dyDescent="0.25">
      <c r="A1651">
        <v>1650</v>
      </c>
      <c r="B1651" t="s">
        <v>26</v>
      </c>
      <c r="C1651" t="s">
        <v>665</v>
      </c>
      <c r="D1651" t="s">
        <v>3</v>
      </c>
      <c r="E1651" t="s">
        <v>343</v>
      </c>
      <c r="F1651" s="138">
        <v>44016</v>
      </c>
      <c r="G1651" t="s">
        <v>670</v>
      </c>
      <c r="H1651" t="s">
        <v>668</v>
      </c>
      <c r="I1651" t="s">
        <v>138</v>
      </c>
      <c r="J1651" t="s">
        <v>671</v>
      </c>
      <c r="K1651">
        <v>1200</v>
      </c>
      <c r="M1651">
        <v>392</v>
      </c>
      <c r="O1651">
        <v>22</v>
      </c>
      <c r="P1651">
        <v>70</v>
      </c>
      <c r="Q1651">
        <f>SUM(Table2[[#This Row],[ BUYER G]:[BUYER S]])</f>
        <v>92</v>
      </c>
      <c r="R1651">
        <v>18.416666666666664</v>
      </c>
      <c r="S1651">
        <v>46.833333333333336</v>
      </c>
      <c r="T1651">
        <f>SUM(Table2[[#This Row],[SALE G]:[SALE S]])</f>
        <v>65.25</v>
      </c>
      <c r="U1651">
        <v>622</v>
      </c>
      <c r="V1651">
        <v>0.75</v>
      </c>
    </row>
    <row r="1652" spans="1:22" x14ac:dyDescent="0.25">
      <c r="A1652">
        <v>1651</v>
      </c>
      <c r="B1652" t="s">
        <v>26</v>
      </c>
      <c r="C1652" t="s">
        <v>665</v>
      </c>
      <c r="D1652" t="s">
        <v>3</v>
      </c>
      <c r="E1652" t="s">
        <v>343</v>
      </c>
      <c r="F1652" s="138">
        <v>44016</v>
      </c>
      <c r="G1652" t="s">
        <v>670</v>
      </c>
      <c r="H1652" t="s">
        <v>668</v>
      </c>
      <c r="I1652" t="s">
        <v>139</v>
      </c>
      <c r="J1652" t="s">
        <v>671</v>
      </c>
      <c r="K1652">
        <v>1200</v>
      </c>
      <c r="M1652">
        <v>368</v>
      </c>
      <c r="O1652">
        <v>11</v>
      </c>
      <c r="P1652">
        <v>22</v>
      </c>
      <c r="Q1652">
        <f>SUM(Table2[[#This Row],[ BUYER G]:[BUYER S]])</f>
        <v>33</v>
      </c>
      <c r="R1652">
        <v>7.25</v>
      </c>
      <c r="S1652">
        <v>18.083333333333332</v>
      </c>
      <c r="T1652">
        <f>SUM(Table2[[#This Row],[SALE G]:[SALE S]])</f>
        <v>25.333333333333332</v>
      </c>
      <c r="U1652">
        <v>373</v>
      </c>
      <c r="V1652">
        <v>0.75</v>
      </c>
    </row>
    <row r="1653" spans="1:22" x14ac:dyDescent="0.25">
      <c r="A1653">
        <v>1652</v>
      </c>
      <c r="B1653" t="s">
        <v>26</v>
      </c>
      <c r="C1653" t="s">
        <v>665</v>
      </c>
      <c r="D1653" t="s">
        <v>3</v>
      </c>
      <c r="E1653" t="s">
        <v>343</v>
      </c>
      <c r="F1653" s="138">
        <v>44016</v>
      </c>
      <c r="G1653" t="s">
        <v>670</v>
      </c>
      <c r="H1653" t="s">
        <v>668</v>
      </c>
      <c r="I1653" t="s">
        <v>140</v>
      </c>
      <c r="J1653" t="s">
        <v>671</v>
      </c>
      <c r="K1653">
        <v>1200</v>
      </c>
      <c r="M1653">
        <v>640</v>
      </c>
      <c r="O1653">
        <v>42</v>
      </c>
      <c r="P1653">
        <v>94</v>
      </c>
      <c r="Q1653">
        <f>SUM(Table2[[#This Row],[ BUYER G]:[BUYER S]])</f>
        <v>136</v>
      </c>
      <c r="R1653">
        <v>25.5</v>
      </c>
      <c r="S1653">
        <v>51.416666666666664</v>
      </c>
      <c r="T1653">
        <f>SUM(Table2[[#This Row],[SALE G]:[SALE S]])</f>
        <v>76.916666666666657</v>
      </c>
      <c r="U1653">
        <v>994</v>
      </c>
      <c r="V1653">
        <v>0.75</v>
      </c>
    </row>
    <row r="1654" spans="1:22" x14ac:dyDescent="0.25">
      <c r="A1654">
        <v>1653</v>
      </c>
      <c r="B1654" t="s">
        <v>26</v>
      </c>
      <c r="C1654" t="s">
        <v>665</v>
      </c>
      <c r="D1654" t="s">
        <v>3</v>
      </c>
      <c r="E1654" t="s">
        <v>343</v>
      </c>
      <c r="F1654" s="138">
        <v>44016</v>
      </c>
      <c r="G1654" t="s">
        <v>670</v>
      </c>
      <c r="H1654" t="s">
        <v>668</v>
      </c>
      <c r="I1654" t="s">
        <v>141</v>
      </c>
      <c r="J1654" t="s">
        <v>671</v>
      </c>
      <c r="K1654">
        <v>1200</v>
      </c>
      <c r="M1654">
        <v>408</v>
      </c>
      <c r="O1654">
        <v>26</v>
      </c>
      <c r="P1654">
        <v>35</v>
      </c>
      <c r="Q1654">
        <f>SUM(Table2[[#This Row],[ BUYER G]:[BUYER S]])</f>
        <v>61</v>
      </c>
      <c r="R1654">
        <v>11.75</v>
      </c>
      <c r="S1654">
        <v>18.916666666666668</v>
      </c>
      <c r="T1654">
        <f>SUM(Table2[[#This Row],[SALE G]:[SALE S]])</f>
        <v>30.666666666666668</v>
      </c>
      <c r="U1654">
        <v>620</v>
      </c>
      <c r="V1654">
        <v>0.75</v>
      </c>
    </row>
    <row r="1655" spans="1:22" x14ac:dyDescent="0.25">
      <c r="A1655">
        <v>1654</v>
      </c>
      <c r="B1655" t="s">
        <v>26</v>
      </c>
      <c r="C1655" t="s">
        <v>665</v>
      </c>
      <c r="D1655" t="s">
        <v>3</v>
      </c>
      <c r="E1655" t="s">
        <v>343</v>
      </c>
      <c r="F1655" s="138">
        <v>44016</v>
      </c>
      <c r="G1655" t="s">
        <v>670</v>
      </c>
      <c r="H1655" t="s">
        <v>668</v>
      </c>
      <c r="I1655" t="s">
        <v>142</v>
      </c>
      <c r="J1655" t="s">
        <v>671</v>
      </c>
      <c r="K1655">
        <v>1200</v>
      </c>
      <c r="M1655">
        <v>576</v>
      </c>
      <c r="O1655">
        <v>17</v>
      </c>
      <c r="P1655">
        <v>68</v>
      </c>
      <c r="Q1655">
        <f>SUM(Table2[[#This Row],[ BUYER G]:[BUYER S]])</f>
        <v>85</v>
      </c>
      <c r="R1655">
        <v>9.8333333333333339</v>
      </c>
      <c r="S1655">
        <v>43.083333333333336</v>
      </c>
      <c r="T1655">
        <f>SUM(Table2[[#This Row],[SALE G]:[SALE S]])</f>
        <v>52.916666666666671</v>
      </c>
      <c r="U1655">
        <v>636</v>
      </c>
      <c r="V1655">
        <v>0.75</v>
      </c>
    </row>
    <row r="1656" spans="1:22" x14ac:dyDescent="0.25">
      <c r="A1656">
        <v>1655</v>
      </c>
      <c r="B1656" t="s">
        <v>26</v>
      </c>
      <c r="C1656" t="s">
        <v>665</v>
      </c>
      <c r="D1656" t="s">
        <v>3</v>
      </c>
      <c r="E1656" t="s">
        <v>343</v>
      </c>
      <c r="F1656" s="138">
        <v>44016</v>
      </c>
      <c r="G1656" t="s">
        <v>670</v>
      </c>
      <c r="H1656" t="s">
        <v>668</v>
      </c>
      <c r="I1656" t="s">
        <v>143</v>
      </c>
      <c r="J1656" t="s">
        <v>671</v>
      </c>
      <c r="K1656">
        <v>1200</v>
      </c>
      <c r="M1656">
        <v>464</v>
      </c>
      <c r="O1656">
        <v>59</v>
      </c>
      <c r="P1656">
        <v>73</v>
      </c>
      <c r="Q1656">
        <f>SUM(Table2[[#This Row],[ BUYER G]:[BUYER S]])</f>
        <v>132</v>
      </c>
      <c r="R1656">
        <v>26.75</v>
      </c>
      <c r="S1656">
        <v>29.25</v>
      </c>
      <c r="T1656">
        <f>SUM(Table2[[#This Row],[SALE G]:[SALE S]])</f>
        <v>56</v>
      </c>
      <c r="U1656">
        <v>533</v>
      </c>
      <c r="V1656">
        <v>0.75</v>
      </c>
    </row>
    <row r="1657" spans="1:22" x14ac:dyDescent="0.25">
      <c r="A1657">
        <v>1656</v>
      </c>
      <c r="B1657" t="s">
        <v>26</v>
      </c>
      <c r="C1657" t="s">
        <v>665</v>
      </c>
      <c r="D1657" t="s">
        <v>3</v>
      </c>
      <c r="E1657" t="s">
        <v>343</v>
      </c>
      <c r="F1657" s="138">
        <v>44016</v>
      </c>
      <c r="G1657" t="s">
        <v>670</v>
      </c>
      <c r="H1657" t="s">
        <v>668</v>
      </c>
      <c r="I1657" t="s">
        <v>144</v>
      </c>
      <c r="J1657" t="s">
        <v>671</v>
      </c>
      <c r="K1657">
        <v>1200</v>
      </c>
      <c r="M1657">
        <v>386</v>
      </c>
      <c r="O1657">
        <v>6</v>
      </c>
      <c r="P1657">
        <v>33</v>
      </c>
      <c r="Q1657">
        <f>SUM(Table2[[#This Row],[ BUYER G]:[BUYER S]])</f>
        <v>39</v>
      </c>
      <c r="R1657">
        <v>10.5</v>
      </c>
      <c r="S1657">
        <v>32.166666666666671</v>
      </c>
      <c r="T1657">
        <f>SUM(Table2[[#This Row],[SALE G]:[SALE S]])</f>
        <v>42.666666666666671</v>
      </c>
      <c r="U1657">
        <v>321</v>
      </c>
      <c r="V1657">
        <v>0.65</v>
      </c>
    </row>
    <row r="1658" spans="1:22" x14ac:dyDescent="0.25">
      <c r="A1658">
        <v>1657</v>
      </c>
      <c r="B1658" t="s">
        <v>26</v>
      </c>
      <c r="C1658" t="s">
        <v>665</v>
      </c>
      <c r="D1658" t="s">
        <v>3</v>
      </c>
      <c r="E1658" t="s">
        <v>343</v>
      </c>
      <c r="F1658" s="138">
        <v>44016</v>
      </c>
      <c r="G1658" t="s">
        <v>670</v>
      </c>
      <c r="H1658" t="s">
        <v>668</v>
      </c>
      <c r="I1658" t="s">
        <v>145</v>
      </c>
      <c r="J1658" t="s">
        <v>671</v>
      </c>
      <c r="K1658">
        <v>1200</v>
      </c>
      <c r="M1658">
        <v>360</v>
      </c>
      <c r="O1658">
        <v>20</v>
      </c>
      <c r="P1658">
        <v>33</v>
      </c>
      <c r="Q1658">
        <f>SUM(Table2[[#This Row],[ BUYER G]:[BUYER S]])</f>
        <v>53</v>
      </c>
      <c r="R1658">
        <v>6.5833333333333339</v>
      </c>
      <c r="S1658">
        <v>11.916666666666668</v>
      </c>
      <c r="T1658">
        <f>SUM(Table2[[#This Row],[SALE G]:[SALE S]])</f>
        <v>18.5</v>
      </c>
      <c r="U1658">
        <v>300</v>
      </c>
      <c r="V1658">
        <v>0.6</v>
      </c>
    </row>
    <row r="1659" spans="1:22" x14ac:dyDescent="0.25">
      <c r="A1659">
        <v>1658</v>
      </c>
      <c r="B1659" t="s">
        <v>26</v>
      </c>
      <c r="C1659" t="s">
        <v>665</v>
      </c>
      <c r="D1659" t="s">
        <v>3</v>
      </c>
      <c r="E1659" t="s">
        <v>343</v>
      </c>
      <c r="F1659" s="138">
        <v>44016</v>
      </c>
      <c r="G1659" t="s">
        <v>670</v>
      </c>
      <c r="H1659" t="s">
        <v>672</v>
      </c>
      <c r="I1659" t="s">
        <v>190</v>
      </c>
      <c r="J1659" t="s">
        <v>671</v>
      </c>
      <c r="K1659">
        <v>1200</v>
      </c>
      <c r="M1659">
        <v>386</v>
      </c>
      <c r="O1659">
        <v>39</v>
      </c>
      <c r="P1659">
        <v>56</v>
      </c>
      <c r="Q1659">
        <f>SUM(Table2[[#This Row],[ BUYER G]:[BUYER S]])</f>
        <v>95</v>
      </c>
      <c r="R1659">
        <v>26.333333333333332</v>
      </c>
      <c r="S1659">
        <v>35.666666666666671</v>
      </c>
      <c r="T1659">
        <f>SUM(Table2[[#This Row],[SALE G]:[SALE S]])</f>
        <v>62</v>
      </c>
      <c r="U1659">
        <v>538</v>
      </c>
      <c r="V1659">
        <v>0.75</v>
      </c>
    </row>
    <row r="1660" spans="1:22" x14ac:dyDescent="0.25">
      <c r="A1660">
        <v>1659</v>
      </c>
      <c r="B1660" t="s">
        <v>26</v>
      </c>
      <c r="C1660" t="s">
        <v>665</v>
      </c>
      <c r="D1660" t="s">
        <v>3</v>
      </c>
      <c r="E1660" t="s">
        <v>343</v>
      </c>
      <c r="F1660" s="138">
        <v>44016</v>
      </c>
      <c r="G1660" t="s">
        <v>670</v>
      </c>
      <c r="H1660" t="s">
        <v>672</v>
      </c>
      <c r="I1660" t="s">
        <v>191</v>
      </c>
      <c r="J1660" t="s">
        <v>671</v>
      </c>
      <c r="K1660">
        <v>1200</v>
      </c>
      <c r="M1660">
        <v>360</v>
      </c>
      <c r="O1660">
        <v>12</v>
      </c>
      <c r="P1660">
        <v>26</v>
      </c>
      <c r="Q1660">
        <f>SUM(Table2[[#This Row],[ BUYER G]:[BUYER S]])</f>
        <v>38</v>
      </c>
      <c r="R1660">
        <v>7</v>
      </c>
      <c r="S1660">
        <v>16.666666666666664</v>
      </c>
      <c r="T1660">
        <f>SUM(Table2[[#This Row],[SALE G]:[SALE S]])</f>
        <v>23.666666666666664</v>
      </c>
      <c r="U1660">
        <v>293</v>
      </c>
      <c r="V1660">
        <v>0.7</v>
      </c>
    </row>
    <row r="1661" spans="1:22" x14ac:dyDescent="0.25">
      <c r="A1661">
        <v>1660</v>
      </c>
      <c r="B1661" t="s">
        <v>26</v>
      </c>
      <c r="C1661" t="s">
        <v>665</v>
      </c>
      <c r="D1661" t="s">
        <v>3</v>
      </c>
      <c r="E1661" t="s">
        <v>343</v>
      </c>
      <c r="F1661" s="138">
        <v>44016</v>
      </c>
      <c r="G1661" t="s">
        <v>670</v>
      </c>
      <c r="H1661" t="s">
        <v>677</v>
      </c>
      <c r="I1661" t="s">
        <v>195</v>
      </c>
      <c r="J1661" t="s">
        <v>671</v>
      </c>
      <c r="K1661">
        <v>1200</v>
      </c>
      <c r="M1661">
        <v>404</v>
      </c>
      <c r="O1661">
        <v>42</v>
      </c>
      <c r="P1661">
        <v>86</v>
      </c>
      <c r="Q1661">
        <f>SUM(Table2[[#This Row],[ BUYER G]:[BUYER S]])</f>
        <v>128</v>
      </c>
      <c r="R1661">
        <v>32.416666666666671</v>
      </c>
      <c r="S1661">
        <v>63.333333333333336</v>
      </c>
      <c r="T1661">
        <f>SUM(Table2[[#This Row],[SALE G]:[SALE S]])</f>
        <v>95.75</v>
      </c>
      <c r="U1661">
        <v>306</v>
      </c>
      <c r="V1661">
        <v>0.7</v>
      </c>
    </row>
    <row r="1662" spans="1:22" x14ac:dyDescent="0.25">
      <c r="A1662">
        <v>1661</v>
      </c>
      <c r="B1662" t="s">
        <v>26</v>
      </c>
      <c r="C1662" t="s">
        <v>665</v>
      </c>
      <c r="D1662" t="s">
        <v>3</v>
      </c>
      <c r="E1662" t="s">
        <v>343</v>
      </c>
      <c r="F1662" s="138">
        <v>44016</v>
      </c>
      <c r="G1662" t="s">
        <v>670</v>
      </c>
      <c r="H1662" t="s">
        <v>677</v>
      </c>
      <c r="I1662" t="s">
        <v>196</v>
      </c>
      <c r="J1662" t="s">
        <v>671</v>
      </c>
      <c r="K1662">
        <v>1200</v>
      </c>
      <c r="M1662">
        <v>352</v>
      </c>
      <c r="O1662">
        <v>17</v>
      </c>
      <c r="P1662">
        <v>73</v>
      </c>
      <c r="Q1662">
        <f>SUM(Table2[[#This Row],[ BUYER G]:[BUYER S]])</f>
        <v>90</v>
      </c>
      <c r="R1662">
        <v>20</v>
      </c>
      <c r="S1662">
        <v>69.166666666666671</v>
      </c>
      <c r="T1662">
        <f>SUM(Table2[[#This Row],[SALE G]:[SALE S]])</f>
        <v>89.166666666666671</v>
      </c>
      <c r="U1662">
        <v>340</v>
      </c>
      <c r="V1662">
        <v>0.7</v>
      </c>
    </row>
    <row r="1663" spans="1:22" x14ac:dyDescent="0.25">
      <c r="A1663">
        <v>1662</v>
      </c>
      <c r="B1663" t="s">
        <v>26</v>
      </c>
      <c r="C1663" t="s">
        <v>665</v>
      </c>
      <c r="D1663" t="s">
        <v>3</v>
      </c>
      <c r="E1663" t="s">
        <v>343</v>
      </c>
      <c r="F1663" s="138">
        <v>44016</v>
      </c>
      <c r="G1663" t="s">
        <v>670</v>
      </c>
      <c r="H1663" t="s">
        <v>674</v>
      </c>
      <c r="I1663" t="s">
        <v>371</v>
      </c>
      <c r="J1663" t="s">
        <v>671</v>
      </c>
      <c r="K1663">
        <v>1200</v>
      </c>
      <c r="M1663">
        <v>388</v>
      </c>
      <c r="P1663">
        <v>25</v>
      </c>
      <c r="Q1663">
        <f>SUM(Table2[[#This Row],[ BUYER G]:[BUYER S]])</f>
        <v>25</v>
      </c>
      <c r="R1663">
        <v>0</v>
      </c>
      <c r="S1663">
        <v>28.666666666666668</v>
      </c>
      <c r="T1663">
        <f>SUM(Table2[[#This Row],[SALE G]:[SALE S]])</f>
        <v>28.666666666666668</v>
      </c>
      <c r="U1663">
        <v>468</v>
      </c>
      <c r="V1663">
        <v>0.7</v>
      </c>
    </row>
    <row r="1664" spans="1:22" x14ac:dyDescent="0.25">
      <c r="A1664">
        <v>1663</v>
      </c>
      <c r="B1664" t="s">
        <v>26</v>
      </c>
      <c r="C1664" t="s">
        <v>665</v>
      </c>
      <c r="D1664" t="s">
        <v>3</v>
      </c>
      <c r="E1664" t="s">
        <v>343</v>
      </c>
      <c r="F1664" s="138">
        <v>44016</v>
      </c>
      <c r="G1664" t="s">
        <v>670</v>
      </c>
      <c r="H1664" t="s">
        <v>673</v>
      </c>
      <c r="I1664" t="s">
        <v>370</v>
      </c>
      <c r="J1664" t="s">
        <v>671</v>
      </c>
      <c r="K1664">
        <v>1200</v>
      </c>
      <c r="M1664">
        <v>388</v>
      </c>
      <c r="O1664">
        <v>25</v>
      </c>
      <c r="P1664">
        <v>19</v>
      </c>
      <c r="Q1664">
        <f>SUM(Table2[[#This Row],[ BUYER G]:[BUYER S]])</f>
        <v>44</v>
      </c>
      <c r="R1664">
        <v>16.833333333333332</v>
      </c>
      <c r="S1664">
        <v>8</v>
      </c>
      <c r="T1664">
        <f>SUM(Table2[[#This Row],[SALE G]:[SALE S]])</f>
        <v>24.833333333333332</v>
      </c>
      <c r="U1664">
        <v>478</v>
      </c>
      <c r="V1664">
        <v>0.7</v>
      </c>
    </row>
    <row r="1665" spans="1:22" x14ac:dyDescent="0.25">
      <c r="A1665">
        <v>1664</v>
      </c>
      <c r="B1665" t="s">
        <v>26</v>
      </c>
      <c r="C1665" t="s">
        <v>665</v>
      </c>
      <c r="D1665" t="s">
        <v>3</v>
      </c>
      <c r="E1665" t="s">
        <v>343</v>
      </c>
      <c r="F1665" s="138">
        <v>44016</v>
      </c>
      <c r="G1665" t="s">
        <v>670</v>
      </c>
      <c r="H1665" t="s">
        <v>714</v>
      </c>
      <c r="I1665" t="s">
        <v>523</v>
      </c>
      <c r="J1665" t="s">
        <v>671</v>
      </c>
      <c r="K1665">
        <v>1200</v>
      </c>
      <c r="M1665">
        <v>412</v>
      </c>
      <c r="O1665">
        <v>6</v>
      </c>
      <c r="P1665">
        <v>31</v>
      </c>
      <c r="Q1665">
        <f>SUM(Table2[[#This Row],[ BUYER G]:[BUYER S]])</f>
        <v>37</v>
      </c>
      <c r="R1665">
        <v>3.3333333333333335</v>
      </c>
      <c r="S1665">
        <v>19.5</v>
      </c>
      <c r="T1665">
        <f>SUM(Table2[[#This Row],[SALE G]:[SALE S]])</f>
        <v>22.833333333333332</v>
      </c>
      <c r="U1665">
        <v>625</v>
      </c>
      <c r="V1665">
        <v>0.65</v>
      </c>
    </row>
    <row r="1666" spans="1:22" x14ac:dyDescent="0.25">
      <c r="A1666">
        <v>1665</v>
      </c>
      <c r="B1666" t="s">
        <v>26</v>
      </c>
      <c r="C1666" t="s">
        <v>665</v>
      </c>
      <c r="D1666" t="s">
        <v>3</v>
      </c>
      <c r="E1666" t="s">
        <v>343</v>
      </c>
      <c r="F1666" s="138">
        <v>44016</v>
      </c>
      <c r="G1666" t="s">
        <v>682</v>
      </c>
      <c r="H1666" t="s">
        <v>668</v>
      </c>
      <c r="I1666" t="s">
        <v>149</v>
      </c>
      <c r="J1666" t="s">
        <v>671</v>
      </c>
      <c r="K1666">
        <v>1000</v>
      </c>
      <c r="M1666">
        <v>352</v>
      </c>
      <c r="O1666">
        <v>2</v>
      </c>
      <c r="P1666">
        <v>37</v>
      </c>
      <c r="Q1666">
        <f>SUM(Table2[[#This Row],[ BUYER G]:[BUYER S]])</f>
        <v>39</v>
      </c>
      <c r="R1666">
        <v>1.8333333333333333</v>
      </c>
      <c r="S1666">
        <v>19.916666666666664</v>
      </c>
      <c r="T1666">
        <f>SUM(Table2[[#This Row],[SALE G]:[SALE S]])</f>
        <v>21.749999999999996</v>
      </c>
      <c r="U1666">
        <v>371</v>
      </c>
      <c r="V1666">
        <v>0.7</v>
      </c>
    </row>
    <row r="1667" spans="1:22" x14ac:dyDescent="0.25">
      <c r="A1667">
        <v>1666</v>
      </c>
      <c r="B1667" t="s">
        <v>26</v>
      </c>
      <c r="C1667" t="s">
        <v>665</v>
      </c>
      <c r="D1667" t="s">
        <v>3</v>
      </c>
      <c r="E1667" t="s">
        <v>343</v>
      </c>
      <c r="F1667" s="138">
        <v>44016</v>
      </c>
      <c r="G1667" t="s">
        <v>682</v>
      </c>
      <c r="H1667" t="s">
        <v>668</v>
      </c>
      <c r="I1667" t="s">
        <v>153</v>
      </c>
      <c r="J1667" t="s">
        <v>671</v>
      </c>
      <c r="K1667">
        <v>1000</v>
      </c>
      <c r="M1667">
        <v>282</v>
      </c>
      <c r="O1667">
        <v>17</v>
      </c>
      <c r="P1667">
        <v>46</v>
      </c>
      <c r="Q1667">
        <f>SUM(Table2[[#This Row],[ BUYER G]:[BUYER S]])</f>
        <v>63</v>
      </c>
      <c r="R1667">
        <v>5.833333333333333</v>
      </c>
      <c r="S1667">
        <v>21.916666666666664</v>
      </c>
      <c r="T1667">
        <f>SUM(Table2[[#This Row],[SALE G]:[SALE S]])</f>
        <v>27.749999999999996</v>
      </c>
      <c r="U1667">
        <v>374</v>
      </c>
      <c r="V1667">
        <v>0.7</v>
      </c>
    </row>
    <row r="1668" spans="1:22" x14ac:dyDescent="0.25">
      <c r="A1668">
        <v>1667</v>
      </c>
      <c r="B1668" t="s">
        <v>26</v>
      </c>
      <c r="C1668" t="s">
        <v>665</v>
      </c>
      <c r="D1668" t="s">
        <v>3</v>
      </c>
      <c r="E1668" t="s">
        <v>343</v>
      </c>
      <c r="F1668" s="138">
        <v>44016</v>
      </c>
      <c r="G1668" t="s">
        <v>682</v>
      </c>
      <c r="H1668" t="s">
        <v>668</v>
      </c>
      <c r="I1668" t="s">
        <v>434</v>
      </c>
      <c r="J1668" t="s">
        <v>671</v>
      </c>
      <c r="K1668">
        <v>1000</v>
      </c>
      <c r="M1668">
        <v>244</v>
      </c>
      <c r="O1668">
        <v>4</v>
      </c>
      <c r="P1668">
        <v>11</v>
      </c>
      <c r="Q1668">
        <f>SUM(Table2[[#This Row],[ BUYER G]:[BUYER S]])</f>
        <v>15</v>
      </c>
      <c r="R1668">
        <v>2.1666666666666665</v>
      </c>
      <c r="S1668">
        <v>5.333333333333333</v>
      </c>
      <c r="T1668">
        <f>SUM(Table2[[#This Row],[SALE G]:[SALE S]])</f>
        <v>7.5</v>
      </c>
      <c r="U1668">
        <v>267</v>
      </c>
      <c r="V1668">
        <v>0.65</v>
      </c>
    </row>
    <row r="1669" spans="1:22" x14ac:dyDescent="0.25">
      <c r="A1669">
        <v>1668</v>
      </c>
      <c r="B1669" t="s">
        <v>26</v>
      </c>
      <c r="C1669" t="s">
        <v>665</v>
      </c>
      <c r="D1669" t="s">
        <v>3</v>
      </c>
      <c r="E1669" t="s">
        <v>343</v>
      </c>
      <c r="F1669" s="138">
        <v>44016</v>
      </c>
      <c r="G1669" t="s">
        <v>682</v>
      </c>
      <c r="H1669" t="s">
        <v>668</v>
      </c>
      <c r="I1669" t="s">
        <v>476</v>
      </c>
      <c r="J1669" t="s">
        <v>671</v>
      </c>
      <c r="K1669">
        <v>1000</v>
      </c>
      <c r="M1669">
        <v>272</v>
      </c>
      <c r="O1669">
        <v>0</v>
      </c>
      <c r="P1669">
        <v>12</v>
      </c>
      <c r="Q1669">
        <f>SUM(Table2[[#This Row],[ BUYER G]:[BUYER S]])</f>
        <v>12</v>
      </c>
      <c r="R1669">
        <v>0</v>
      </c>
      <c r="S1669">
        <v>6.166666666666667</v>
      </c>
      <c r="T1669">
        <f>SUM(Table2[[#This Row],[SALE G]:[SALE S]])</f>
        <v>6.166666666666667</v>
      </c>
      <c r="U1669">
        <v>290</v>
      </c>
      <c r="V1669">
        <v>0.7</v>
      </c>
    </row>
    <row r="1670" spans="1:22" x14ac:dyDescent="0.25">
      <c r="A1670">
        <v>1669</v>
      </c>
      <c r="B1670" t="s">
        <v>26</v>
      </c>
      <c r="C1670" t="s">
        <v>665</v>
      </c>
      <c r="D1670" t="s">
        <v>3</v>
      </c>
      <c r="E1670" t="s">
        <v>343</v>
      </c>
      <c r="F1670" s="138">
        <v>44016</v>
      </c>
      <c r="G1670" t="s">
        <v>682</v>
      </c>
      <c r="H1670" t="s">
        <v>668</v>
      </c>
      <c r="I1670" t="s">
        <v>481</v>
      </c>
      <c r="J1670" t="s">
        <v>671</v>
      </c>
      <c r="K1670">
        <v>1000</v>
      </c>
      <c r="M1670">
        <v>320</v>
      </c>
      <c r="O1670">
        <v>29</v>
      </c>
      <c r="P1670">
        <v>44</v>
      </c>
      <c r="Q1670">
        <f>SUM(Table2[[#This Row],[ BUYER G]:[BUYER S]])</f>
        <v>73</v>
      </c>
      <c r="R1670">
        <v>12.5</v>
      </c>
      <c r="S1670">
        <v>23.5</v>
      </c>
      <c r="T1670">
        <f>SUM(Table2[[#This Row],[SALE G]:[SALE S]])</f>
        <v>36</v>
      </c>
      <c r="U1670">
        <v>343</v>
      </c>
      <c r="V1670">
        <v>0.7</v>
      </c>
    </row>
    <row r="1671" spans="1:22" x14ac:dyDescent="0.25">
      <c r="A1671">
        <v>1670</v>
      </c>
      <c r="B1671" t="s">
        <v>26</v>
      </c>
      <c r="C1671" t="s">
        <v>665</v>
      </c>
      <c r="D1671" t="s">
        <v>3</v>
      </c>
      <c r="E1671" t="s">
        <v>343</v>
      </c>
      <c r="F1671" s="138">
        <v>44016</v>
      </c>
      <c r="G1671" t="s">
        <v>682</v>
      </c>
      <c r="H1671" t="s">
        <v>668</v>
      </c>
      <c r="I1671" t="s">
        <v>563</v>
      </c>
      <c r="J1671" t="s">
        <v>671</v>
      </c>
      <c r="K1671">
        <v>1000</v>
      </c>
      <c r="M1671">
        <v>408</v>
      </c>
      <c r="O1671">
        <v>1</v>
      </c>
      <c r="P1671">
        <v>20</v>
      </c>
      <c r="Q1671">
        <f>SUM(Table2[[#This Row],[ BUYER G]:[BUYER S]])</f>
        <v>21</v>
      </c>
      <c r="R1671">
        <v>1.1666666666666667</v>
      </c>
      <c r="S1671">
        <v>6.75</v>
      </c>
      <c r="T1671">
        <f>SUM(Table2[[#This Row],[SALE G]:[SALE S]])</f>
        <v>7.916666666666667</v>
      </c>
      <c r="U1671">
        <v>486</v>
      </c>
      <c r="V1671">
        <v>0.65</v>
      </c>
    </row>
    <row r="1672" spans="1:22" x14ac:dyDescent="0.25">
      <c r="A1672">
        <v>1671</v>
      </c>
      <c r="B1672" t="s">
        <v>26</v>
      </c>
      <c r="C1672" t="s">
        <v>665</v>
      </c>
      <c r="D1672" t="s">
        <v>3</v>
      </c>
      <c r="E1672" t="s">
        <v>343</v>
      </c>
      <c r="F1672" s="138">
        <v>44016</v>
      </c>
      <c r="G1672" t="s">
        <v>682</v>
      </c>
      <c r="H1672" t="s">
        <v>672</v>
      </c>
      <c r="I1672" t="s">
        <v>470</v>
      </c>
      <c r="J1672" t="s">
        <v>671</v>
      </c>
      <c r="K1672">
        <v>1000</v>
      </c>
      <c r="M1672">
        <v>290</v>
      </c>
      <c r="O1672">
        <v>25</v>
      </c>
      <c r="P1672">
        <v>48</v>
      </c>
      <c r="Q1672">
        <f>SUM(Table2[[#This Row],[ BUYER G]:[BUYER S]])</f>
        <v>73</v>
      </c>
      <c r="R1672">
        <v>18</v>
      </c>
      <c r="S1672">
        <v>42.5</v>
      </c>
      <c r="T1672">
        <f>SUM(Table2[[#This Row],[SALE G]:[SALE S]])</f>
        <v>60.5</v>
      </c>
      <c r="U1672">
        <v>260</v>
      </c>
      <c r="V1672">
        <v>0.7</v>
      </c>
    </row>
    <row r="1673" spans="1:22" x14ac:dyDescent="0.25">
      <c r="A1673">
        <v>1672</v>
      </c>
      <c r="B1673" t="s">
        <v>26</v>
      </c>
      <c r="C1673" t="s">
        <v>665</v>
      </c>
      <c r="D1673" t="s">
        <v>3</v>
      </c>
      <c r="E1673" t="s">
        <v>343</v>
      </c>
      <c r="F1673" s="138">
        <v>44016</v>
      </c>
      <c r="G1673" t="s">
        <v>682</v>
      </c>
      <c r="H1673" t="s">
        <v>677</v>
      </c>
      <c r="I1673" t="s">
        <v>469</v>
      </c>
      <c r="J1673" t="s">
        <v>671</v>
      </c>
      <c r="K1673">
        <v>1000</v>
      </c>
      <c r="M1673">
        <v>294</v>
      </c>
      <c r="O1673">
        <v>17</v>
      </c>
      <c r="P1673">
        <v>53</v>
      </c>
      <c r="Q1673">
        <f>SUM(Table2[[#This Row],[ BUYER G]:[BUYER S]])</f>
        <v>70</v>
      </c>
      <c r="R1673">
        <v>7.75</v>
      </c>
      <c r="S1673">
        <v>28.708333333333332</v>
      </c>
      <c r="T1673">
        <f>SUM(Table2[[#This Row],[SALE G]:[SALE S]])</f>
        <v>36.458333333333329</v>
      </c>
      <c r="U1673">
        <v>292</v>
      </c>
      <c r="V1673">
        <v>0.7</v>
      </c>
    </row>
    <row r="1674" spans="1:22" x14ac:dyDescent="0.25">
      <c r="A1674">
        <v>1673</v>
      </c>
      <c r="B1674" t="s">
        <v>26</v>
      </c>
      <c r="C1674" t="s">
        <v>665</v>
      </c>
      <c r="D1674" t="s">
        <v>3</v>
      </c>
      <c r="E1674" t="s">
        <v>343</v>
      </c>
      <c r="F1674" s="138">
        <v>44016</v>
      </c>
      <c r="G1674" t="s">
        <v>682</v>
      </c>
      <c r="H1674" t="s">
        <v>673</v>
      </c>
      <c r="I1674" t="s">
        <v>564</v>
      </c>
      <c r="J1674" t="s">
        <v>671</v>
      </c>
      <c r="K1674">
        <v>1000</v>
      </c>
      <c r="M1674">
        <v>288</v>
      </c>
      <c r="O1674">
        <v>6</v>
      </c>
      <c r="P1674">
        <v>21</v>
      </c>
      <c r="Q1674">
        <f>SUM(Table2[[#This Row],[ BUYER G]:[BUYER S]])</f>
        <v>27</v>
      </c>
      <c r="R1674">
        <v>2</v>
      </c>
      <c r="S1674">
        <v>4.833333333333333</v>
      </c>
      <c r="T1674">
        <f>SUM(Table2[[#This Row],[SALE G]:[SALE S]])</f>
        <v>6.833333333333333</v>
      </c>
      <c r="U1674">
        <v>322</v>
      </c>
      <c r="V1674">
        <v>0.65</v>
      </c>
    </row>
    <row r="1675" spans="1:22" x14ac:dyDescent="0.25">
      <c r="A1675">
        <v>1674</v>
      </c>
      <c r="B1675" t="s">
        <v>26</v>
      </c>
      <c r="C1675" t="s">
        <v>665</v>
      </c>
      <c r="D1675" t="s">
        <v>3</v>
      </c>
      <c r="E1675" t="s">
        <v>343</v>
      </c>
      <c r="F1675" s="138">
        <v>44016</v>
      </c>
      <c r="G1675" t="s">
        <v>682</v>
      </c>
      <c r="H1675" t="s">
        <v>705</v>
      </c>
      <c r="I1675" t="s">
        <v>566</v>
      </c>
      <c r="J1675" t="s">
        <v>671</v>
      </c>
      <c r="K1675">
        <v>1000</v>
      </c>
      <c r="M1675">
        <v>272</v>
      </c>
      <c r="O1675">
        <v>8</v>
      </c>
      <c r="P1675">
        <v>26</v>
      </c>
      <c r="Q1675">
        <f>SUM(Table2[[#This Row],[ BUYER G]:[BUYER S]])</f>
        <v>34</v>
      </c>
      <c r="R1675">
        <v>1.5</v>
      </c>
      <c r="S1675">
        <v>8.25</v>
      </c>
      <c r="T1675">
        <f>SUM(Table2[[#This Row],[SALE G]:[SALE S]])</f>
        <v>9.75</v>
      </c>
      <c r="U1675">
        <v>344</v>
      </c>
      <c r="V1675">
        <v>0.7</v>
      </c>
    </row>
    <row r="1676" spans="1:22" x14ac:dyDescent="0.25">
      <c r="A1676">
        <v>1675</v>
      </c>
      <c r="B1676" t="s">
        <v>26</v>
      </c>
      <c r="C1676" t="s">
        <v>665</v>
      </c>
      <c r="D1676" t="s">
        <v>3</v>
      </c>
      <c r="E1676" t="s">
        <v>343</v>
      </c>
      <c r="F1676" s="138">
        <v>44016</v>
      </c>
      <c r="G1676" t="s">
        <v>682</v>
      </c>
      <c r="H1676" t="s">
        <v>704</v>
      </c>
      <c r="I1676" t="s">
        <v>565</v>
      </c>
      <c r="J1676" t="s">
        <v>671</v>
      </c>
      <c r="K1676">
        <v>1000</v>
      </c>
      <c r="M1676">
        <v>272</v>
      </c>
      <c r="O1676">
        <v>8</v>
      </c>
      <c r="P1676">
        <v>24</v>
      </c>
      <c r="Q1676">
        <f>SUM(Table2[[#This Row],[ BUYER G]:[BUYER S]])</f>
        <v>32</v>
      </c>
      <c r="R1676">
        <v>1.75</v>
      </c>
      <c r="S1676">
        <v>6.1666666666666661</v>
      </c>
      <c r="T1676">
        <f>SUM(Table2[[#This Row],[SALE G]:[SALE S]])</f>
        <v>7.9166666666666661</v>
      </c>
      <c r="U1676">
        <v>381</v>
      </c>
      <c r="V1676">
        <v>0.7</v>
      </c>
    </row>
    <row r="1677" spans="1:22" x14ac:dyDescent="0.25">
      <c r="A1677">
        <v>1676</v>
      </c>
      <c r="B1677" t="s">
        <v>26</v>
      </c>
      <c r="C1677" t="s">
        <v>665</v>
      </c>
      <c r="D1677" t="s">
        <v>3</v>
      </c>
      <c r="E1677" t="s">
        <v>343</v>
      </c>
      <c r="F1677" s="138">
        <v>44016</v>
      </c>
      <c r="G1677" t="s">
        <v>683</v>
      </c>
      <c r="H1677" t="s">
        <v>668</v>
      </c>
      <c r="I1677" t="s">
        <v>392</v>
      </c>
      <c r="J1677" t="s">
        <v>669</v>
      </c>
      <c r="K1677">
        <v>1500</v>
      </c>
      <c r="M1677">
        <v>576</v>
      </c>
      <c r="O1677">
        <v>19</v>
      </c>
      <c r="P1677">
        <v>89</v>
      </c>
      <c r="Q1677">
        <f>SUM(Table2[[#This Row],[ BUYER G]:[BUYER S]])</f>
        <v>108</v>
      </c>
      <c r="R1677">
        <v>13.833333333333334</v>
      </c>
      <c r="S1677">
        <v>64.583333333333343</v>
      </c>
      <c r="T1677">
        <f>SUM(Table2[[#This Row],[SALE G]:[SALE S]])</f>
        <v>78.416666666666671</v>
      </c>
      <c r="U1677">
        <v>586</v>
      </c>
      <c r="V1677">
        <v>0.65</v>
      </c>
    </row>
    <row r="1678" spans="1:22" x14ac:dyDescent="0.25">
      <c r="A1678">
        <v>1677</v>
      </c>
      <c r="B1678" t="s">
        <v>26</v>
      </c>
      <c r="C1678" t="s">
        <v>665</v>
      </c>
      <c r="D1678" t="s">
        <v>3</v>
      </c>
      <c r="E1678" t="s">
        <v>343</v>
      </c>
      <c r="F1678" s="138">
        <v>44016</v>
      </c>
      <c r="G1678" t="s">
        <v>683</v>
      </c>
      <c r="H1678" t="s">
        <v>668</v>
      </c>
      <c r="I1678" t="s">
        <v>393</v>
      </c>
      <c r="J1678" t="s">
        <v>669</v>
      </c>
      <c r="K1678">
        <v>1500</v>
      </c>
      <c r="M1678">
        <v>570</v>
      </c>
      <c r="O1678">
        <v>23</v>
      </c>
      <c r="P1678">
        <v>74</v>
      </c>
      <c r="Q1678">
        <f>SUM(Table2[[#This Row],[ BUYER G]:[BUYER S]])</f>
        <v>97</v>
      </c>
      <c r="R1678">
        <v>12.125</v>
      </c>
      <c r="S1678">
        <v>24.291666666666668</v>
      </c>
      <c r="T1678">
        <f>SUM(Table2[[#This Row],[SALE G]:[SALE S]])</f>
        <v>36.416666666666671</v>
      </c>
      <c r="U1678">
        <v>541</v>
      </c>
      <c r="V1678">
        <v>0.7</v>
      </c>
    </row>
    <row r="1679" spans="1:22" x14ac:dyDescent="0.25">
      <c r="A1679">
        <v>1678</v>
      </c>
      <c r="B1679" t="s">
        <v>26</v>
      </c>
      <c r="C1679" t="s">
        <v>665</v>
      </c>
      <c r="D1679" t="s">
        <v>3</v>
      </c>
      <c r="E1679" t="s">
        <v>343</v>
      </c>
      <c r="F1679" s="138">
        <v>44016</v>
      </c>
      <c r="G1679" t="s">
        <v>675</v>
      </c>
      <c r="H1679" t="s">
        <v>668</v>
      </c>
      <c r="I1679" t="s">
        <v>164</v>
      </c>
      <c r="J1679" t="s">
        <v>669</v>
      </c>
      <c r="K1679">
        <v>4200</v>
      </c>
      <c r="M1679">
        <v>1016</v>
      </c>
      <c r="O1679">
        <v>66</v>
      </c>
      <c r="P1679">
        <v>145</v>
      </c>
      <c r="Q1679">
        <f>SUM(Table2[[#This Row],[ BUYER G]:[BUYER S]])</f>
        <v>211</v>
      </c>
      <c r="R1679">
        <v>62.0833333333333</v>
      </c>
      <c r="S1679">
        <v>133</v>
      </c>
      <c r="T1679">
        <f>SUM(Table2[[#This Row],[SALE G]:[SALE S]])</f>
        <v>195.08333333333331</v>
      </c>
      <c r="U1679">
        <v>1898</v>
      </c>
      <c r="V1679">
        <v>0.7</v>
      </c>
    </row>
    <row r="1680" spans="1:22" x14ac:dyDescent="0.25">
      <c r="A1680">
        <v>1679</v>
      </c>
      <c r="B1680" t="s">
        <v>26</v>
      </c>
      <c r="C1680" t="s">
        <v>665</v>
      </c>
      <c r="D1680" t="s">
        <v>3</v>
      </c>
      <c r="E1680" t="s">
        <v>343</v>
      </c>
      <c r="F1680" s="138">
        <v>44016</v>
      </c>
      <c r="G1680" t="s">
        <v>684</v>
      </c>
      <c r="H1680" t="s">
        <v>668</v>
      </c>
      <c r="I1680" t="s">
        <v>169</v>
      </c>
      <c r="J1680" t="s">
        <v>669</v>
      </c>
      <c r="K1680">
        <v>1250</v>
      </c>
      <c r="M1680">
        <v>640</v>
      </c>
      <c r="O1680">
        <v>0</v>
      </c>
      <c r="P1680">
        <v>106</v>
      </c>
      <c r="Q1680">
        <f>SUM(Table2[[#This Row],[ BUYER G]:[BUYER S]])</f>
        <v>106</v>
      </c>
      <c r="R1680">
        <v>0</v>
      </c>
      <c r="S1680">
        <v>142.16666666666666</v>
      </c>
      <c r="T1680">
        <f>SUM(Table2[[#This Row],[SALE G]:[SALE S]])</f>
        <v>142.16666666666666</v>
      </c>
      <c r="U1680">
        <v>720</v>
      </c>
      <c r="V1680">
        <v>0.75</v>
      </c>
    </row>
    <row r="1681" spans="1:22" x14ac:dyDescent="0.25">
      <c r="A1681">
        <v>1680</v>
      </c>
      <c r="B1681" t="s">
        <v>26</v>
      </c>
      <c r="C1681" t="s">
        <v>665</v>
      </c>
      <c r="D1681" t="s">
        <v>3</v>
      </c>
      <c r="E1681" t="s">
        <v>343</v>
      </c>
      <c r="F1681" s="138">
        <v>44016</v>
      </c>
      <c r="G1681" t="s">
        <v>684</v>
      </c>
      <c r="H1681" t="s">
        <v>668</v>
      </c>
      <c r="I1681" t="s">
        <v>170</v>
      </c>
      <c r="J1681" t="s">
        <v>669</v>
      </c>
      <c r="K1681">
        <v>1250</v>
      </c>
      <c r="M1681">
        <v>422</v>
      </c>
      <c r="O1681">
        <v>16</v>
      </c>
      <c r="P1681">
        <v>29</v>
      </c>
      <c r="Q1681">
        <f>SUM(Table2[[#This Row],[ BUYER G]:[BUYER S]])</f>
        <v>45</v>
      </c>
      <c r="R1681">
        <v>9.5</v>
      </c>
      <c r="S1681">
        <v>22.5</v>
      </c>
      <c r="T1681">
        <f>SUM(Table2[[#This Row],[SALE G]:[SALE S]])</f>
        <v>32</v>
      </c>
      <c r="U1681">
        <v>464</v>
      </c>
      <c r="V1681">
        <v>0.75</v>
      </c>
    </row>
    <row r="1682" spans="1:22" x14ac:dyDescent="0.25">
      <c r="A1682">
        <v>1681</v>
      </c>
      <c r="B1682" t="s">
        <v>26</v>
      </c>
      <c r="C1682" t="s">
        <v>665</v>
      </c>
      <c r="D1682" t="s">
        <v>3</v>
      </c>
      <c r="E1682" t="s">
        <v>343</v>
      </c>
      <c r="F1682" s="138">
        <v>44016</v>
      </c>
      <c r="G1682" t="s">
        <v>684</v>
      </c>
      <c r="H1682" t="s">
        <v>677</v>
      </c>
      <c r="I1682" t="s">
        <v>401</v>
      </c>
      <c r="J1682" t="s">
        <v>669</v>
      </c>
      <c r="K1682">
        <v>1250</v>
      </c>
      <c r="M1682">
        <v>414</v>
      </c>
      <c r="O1682">
        <v>10</v>
      </c>
      <c r="P1682">
        <v>44</v>
      </c>
      <c r="Q1682">
        <f>SUM(Table2[[#This Row],[ BUYER G]:[BUYER S]])</f>
        <v>54</v>
      </c>
      <c r="R1682">
        <v>5</v>
      </c>
      <c r="S1682">
        <v>35.833333333333336</v>
      </c>
      <c r="T1682">
        <f>SUM(Table2[[#This Row],[SALE G]:[SALE S]])</f>
        <v>40.833333333333336</v>
      </c>
      <c r="U1682">
        <v>372</v>
      </c>
      <c r="V1682">
        <v>0.75</v>
      </c>
    </row>
    <row r="1683" spans="1:22" x14ac:dyDescent="0.25">
      <c r="A1683">
        <v>1682</v>
      </c>
      <c r="B1683" t="s">
        <v>26</v>
      </c>
      <c r="C1683" t="s">
        <v>665</v>
      </c>
      <c r="D1683" t="s">
        <v>3</v>
      </c>
      <c r="E1683" t="s">
        <v>343</v>
      </c>
      <c r="F1683" s="138">
        <v>44016</v>
      </c>
      <c r="G1683" t="s">
        <v>685</v>
      </c>
      <c r="H1683" t="s">
        <v>668</v>
      </c>
      <c r="I1683" t="s">
        <v>172</v>
      </c>
      <c r="J1683" t="s">
        <v>671</v>
      </c>
      <c r="K1683">
        <v>1000</v>
      </c>
      <c r="M1683">
        <v>360</v>
      </c>
      <c r="O1683">
        <v>16</v>
      </c>
      <c r="P1683">
        <v>35</v>
      </c>
      <c r="Q1683">
        <f>SUM(Table2[[#This Row],[ BUYER G]:[BUYER S]])</f>
        <v>51</v>
      </c>
      <c r="R1683">
        <v>7.833333333333333</v>
      </c>
      <c r="S1683">
        <v>21.083333333333332</v>
      </c>
      <c r="T1683">
        <f>SUM(Table2[[#This Row],[SALE G]:[SALE S]])</f>
        <v>28.916666666666664</v>
      </c>
      <c r="U1683">
        <v>282</v>
      </c>
      <c r="V1683">
        <v>0.75</v>
      </c>
    </row>
    <row r="1684" spans="1:22" x14ac:dyDescent="0.25">
      <c r="A1684">
        <v>1683</v>
      </c>
      <c r="B1684" t="s">
        <v>26</v>
      </c>
      <c r="C1684" t="s">
        <v>665</v>
      </c>
      <c r="D1684" t="s">
        <v>3</v>
      </c>
      <c r="E1684" t="s">
        <v>343</v>
      </c>
      <c r="F1684" s="138">
        <v>44016</v>
      </c>
      <c r="G1684" t="s">
        <v>685</v>
      </c>
      <c r="H1684" t="s">
        <v>668</v>
      </c>
      <c r="I1684" t="s">
        <v>173</v>
      </c>
      <c r="J1684" t="s">
        <v>671</v>
      </c>
      <c r="K1684">
        <v>1000</v>
      </c>
      <c r="M1684">
        <v>304</v>
      </c>
      <c r="O1684">
        <v>6</v>
      </c>
      <c r="P1684">
        <v>40</v>
      </c>
      <c r="Q1684">
        <f>SUM(Table2[[#This Row],[ BUYER G]:[BUYER S]])</f>
        <v>46</v>
      </c>
      <c r="R1684">
        <v>8.8333333333333321</v>
      </c>
      <c r="S1684">
        <v>32.5</v>
      </c>
      <c r="T1684">
        <f>SUM(Table2[[#This Row],[SALE G]:[SALE S]])</f>
        <v>41.333333333333329</v>
      </c>
      <c r="U1684">
        <v>342</v>
      </c>
      <c r="V1684">
        <v>0.65</v>
      </c>
    </row>
    <row r="1685" spans="1:22" x14ac:dyDescent="0.25">
      <c r="A1685">
        <v>1684</v>
      </c>
      <c r="B1685" t="s">
        <v>26</v>
      </c>
      <c r="C1685" t="s">
        <v>665</v>
      </c>
      <c r="D1685" t="s">
        <v>3</v>
      </c>
      <c r="E1685" t="s">
        <v>343</v>
      </c>
      <c r="F1685" s="138">
        <v>44016</v>
      </c>
      <c r="G1685" t="s">
        <v>685</v>
      </c>
      <c r="H1685" t="s">
        <v>668</v>
      </c>
      <c r="I1685" t="s">
        <v>174</v>
      </c>
      <c r="J1685" t="s">
        <v>671</v>
      </c>
      <c r="K1685">
        <v>1000</v>
      </c>
      <c r="M1685">
        <v>320</v>
      </c>
      <c r="O1685">
        <v>23</v>
      </c>
      <c r="P1685">
        <v>28</v>
      </c>
      <c r="Q1685">
        <f>SUM(Table2[[#This Row],[ BUYER G]:[BUYER S]])</f>
        <v>51</v>
      </c>
      <c r="R1685">
        <v>8.0833333333333321</v>
      </c>
      <c r="S1685">
        <v>12.166666666666666</v>
      </c>
      <c r="T1685">
        <f>SUM(Table2[[#This Row],[SALE G]:[SALE S]])</f>
        <v>20.25</v>
      </c>
      <c r="U1685">
        <v>445</v>
      </c>
      <c r="V1685">
        <v>0.75</v>
      </c>
    </row>
    <row r="1686" spans="1:22" x14ac:dyDescent="0.25">
      <c r="A1686">
        <v>1685</v>
      </c>
      <c r="B1686" t="s">
        <v>26</v>
      </c>
      <c r="C1686" t="s">
        <v>665</v>
      </c>
      <c r="D1686" t="s">
        <v>3</v>
      </c>
      <c r="E1686" t="s">
        <v>343</v>
      </c>
      <c r="F1686" s="138">
        <v>44016</v>
      </c>
      <c r="G1686" t="s">
        <v>685</v>
      </c>
      <c r="H1686" t="s">
        <v>668</v>
      </c>
      <c r="I1686" t="s">
        <v>175</v>
      </c>
      <c r="J1686" t="s">
        <v>671</v>
      </c>
      <c r="K1686">
        <v>1000</v>
      </c>
      <c r="M1686">
        <v>416</v>
      </c>
      <c r="O1686">
        <v>23</v>
      </c>
      <c r="P1686">
        <v>64</v>
      </c>
      <c r="Q1686">
        <f>SUM(Table2[[#This Row],[ BUYER G]:[BUYER S]])</f>
        <v>87</v>
      </c>
      <c r="R1686">
        <v>14.166666666666666</v>
      </c>
      <c r="S1686">
        <v>41.833333333333336</v>
      </c>
      <c r="T1686">
        <f>SUM(Table2[[#This Row],[SALE G]:[SALE S]])</f>
        <v>56</v>
      </c>
      <c r="U1686">
        <v>584</v>
      </c>
      <c r="V1686">
        <v>0.75</v>
      </c>
    </row>
    <row r="1687" spans="1:22" x14ac:dyDescent="0.25">
      <c r="A1687">
        <v>1686</v>
      </c>
      <c r="B1687" t="s">
        <v>26</v>
      </c>
      <c r="C1687" t="s">
        <v>665</v>
      </c>
      <c r="D1687" t="s">
        <v>3</v>
      </c>
      <c r="E1687" t="s">
        <v>343</v>
      </c>
      <c r="F1687" s="138">
        <v>44016</v>
      </c>
      <c r="G1687" t="s">
        <v>685</v>
      </c>
      <c r="H1687" t="s">
        <v>668</v>
      </c>
      <c r="I1687" t="s">
        <v>176</v>
      </c>
      <c r="J1687" t="s">
        <v>671</v>
      </c>
      <c r="K1687">
        <v>1000</v>
      </c>
      <c r="M1687">
        <v>400</v>
      </c>
      <c r="O1687">
        <v>14</v>
      </c>
      <c r="P1687">
        <v>44</v>
      </c>
      <c r="Q1687">
        <f>SUM(Table2[[#This Row],[ BUYER G]:[BUYER S]])</f>
        <v>58</v>
      </c>
      <c r="R1687">
        <v>10.666666666666666</v>
      </c>
      <c r="S1687">
        <v>33.166666666666671</v>
      </c>
      <c r="T1687">
        <f>SUM(Table2[[#This Row],[SALE G]:[SALE S]])</f>
        <v>43.833333333333336</v>
      </c>
      <c r="U1687">
        <v>618</v>
      </c>
      <c r="V1687">
        <v>0.65</v>
      </c>
    </row>
    <row r="1688" spans="1:22" x14ac:dyDescent="0.25">
      <c r="A1688">
        <v>1687</v>
      </c>
      <c r="B1688" t="s">
        <v>26</v>
      </c>
      <c r="C1688" t="s">
        <v>665</v>
      </c>
      <c r="D1688" t="s">
        <v>3</v>
      </c>
      <c r="E1688" t="s">
        <v>343</v>
      </c>
      <c r="F1688" s="138">
        <v>44016</v>
      </c>
      <c r="G1688" t="s">
        <v>685</v>
      </c>
      <c r="H1688" t="s">
        <v>668</v>
      </c>
      <c r="I1688" t="s">
        <v>177</v>
      </c>
      <c r="J1688" t="s">
        <v>671</v>
      </c>
      <c r="K1688">
        <v>1000</v>
      </c>
      <c r="M1688">
        <v>312</v>
      </c>
      <c r="O1688">
        <v>10</v>
      </c>
      <c r="P1688">
        <v>44</v>
      </c>
      <c r="Q1688">
        <f>SUM(Table2[[#This Row],[ BUYER G]:[BUYER S]])</f>
        <v>54</v>
      </c>
      <c r="R1688">
        <v>4.333333333333333</v>
      </c>
      <c r="S1688">
        <v>30.5</v>
      </c>
      <c r="T1688">
        <f>SUM(Table2[[#This Row],[SALE G]:[SALE S]])</f>
        <v>34.833333333333336</v>
      </c>
      <c r="U1688">
        <v>339</v>
      </c>
      <c r="V1688">
        <v>0.75</v>
      </c>
    </row>
    <row r="1689" spans="1:22" x14ac:dyDescent="0.25">
      <c r="A1689">
        <v>1688</v>
      </c>
      <c r="B1689" t="s">
        <v>26</v>
      </c>
      <c r="C1689" t="s">
        <v>665</v>
      </c>
      <c r="D1689" t="s">
        <v>3</v>
      </c>
      <c r="E1689" t="s">
        <v>343</v>
      </c>
      <c r="F1689" s="138">
        <v>44016</v>
      </c>
      <c r="G1689" t="s">
        <v>685</v>
      </c>
      <c r="H1689" t="s">
        <v>668</v>
      </c>
      <c r="I1689" t="s">
        <v>186</v>
      </c>
      <c r="J1689" t="s">
        <v>671</v>
      </c>
      <c r="K1689">
        <v>1000</v>
      </c>
      <c r="M1689">
        <v>298</v>
      </c>
      <c r="O1689">
        <v>6</v>
      </c>
      <c r="P1689">
        <v>12</v>
      </c>
      <c r="Q1689">
        <f>SUM(Table2[[#This Row],[ BUYER G]:[BUYER S]])</f>
        <v>18</v>
      </c>
      <c r="R1689">
        <v>3.3333333333333335</v>
      </c>
      <c r="S1689">
        <v>6.833333333333333</v>
      </c>
      <c r="T1689">
        <f>SUM(Table2[[#This Row],[SALE G]:[SALE S]])</f>
        <v>10.166666666666666</v>
      </c>
      <c r="U1689">
        <v>325</v>
      </c>
      <c r="V1689">
        <v>0.75</v>
      </c>
    </row>
    <row r="1690" spans="1:22" x14ac:dyDescent="0.25">
      <c r="A1690">
        <v>1689</v>
      </c>
      <c r="B1690" t="s">
        <v>26</v>
      </c>
      <c r="C1690" t="s">
        <v>665</v>
      </c>
      <c r="D1690" t="s">
        <v>3</v>
      </c>
      <c r="E1690" t="s">
        <v>343</v>
      </c>
      <c r="F1690" s="138">
        <v>44016</v>
      </c>
      <c r="G1690" t="s">
        <v>685</v>
      </c>
      <c r="H1690" t="s">
        <v>668</v>
      </c>
      <c r="I1690" t="s">
        <v>179</v>
      </c>
      <c r="J1690" t="s">
        <v>671</v>
      </c>
      <c r="K1690">
        <v>1000</v>
      </c>
      <c r="M1690">
        <v>356</v>
      </c>
      <c r="O1690">
        <v>6</v>
      </c>
      <c r="P1690">
        <v>23</v>
      </c>
      <c r="Q1690">
        <f>SUM(Table2[[#This Row],[ BUYER G]:[BUYER S]])</f>
        <v>29</v>
      </c>
      <c r="R1690">
        <v>2</v>
      </c>
      <c r="S1690">
        <v>28.833333333333332</v>
      </c>
      <c r="T1690">
        <f>SUM(Table2[[#This Row],[SALE G]:[SALE S]])</f>
        <v>30.833333333333332</v>
      </c>
      <c r="U1690">
        <v>376</v>
      </c>
      <c r="V1690">
        <v>0.65</v>
      </c>
    </row>
    <row r="1691" spans="1:22" x14ac:dyDescent="0.25">
      <c r="A1691">
        <v>1690</v>
      </c>
      <c r="B1691" t="s">
        <v>26</v>
      </c>
      <c r="C1691" t="s">
        <v>665</v>
      </c>
      <c r="D1691" t="s">
        <v>3</v>
      </c>
      <c r="E1691" t="s">
        <v>343</v>
      </c>
      <c r="F1691" s="138">
        <v>44016</v>
      </c>
      <c r="G1691" t="s">
        <v>685</v>
      </c>
      <c r="H1691" t="s">
        <v>668</v>
      </c>
      <c r="I1691" t="s">
        <v>571</v>
      </c>
      <c r="J1691" t="s">
        <v>671</v>
      </c>
      <c r="K1691">
        <v>1000</v>
      </c>
      <c r="M1691">
        <v>306</v>
      </c>
      <c r="O1691">
        <v>1</v>
      </c>
      <c r="P1691">
        <v>16</v>
      </c>
      <c r="Q1691">
        <f>SUM(Table2[[#This Row],[ BUYER G]:[BUYER S]])</f>
        <v>17</v>
      </c>
      <c r="R1691">
        <v>1.1666666666666667</v>
      </c>
      <c r="S1691">
        <v>13.75</v>
      </c>
      <c r="T1691">
        <f>SUM(Table2[[#This Row],[SALE G]:[SALE S]])</f>
        <v>14.916666666666666</v>
      </c>
      <c r="U1691">
        <v>304</v>
      </c>
      <c r="V1691">
        <v>0.65</v>
      </c>
    </row>
    <row r="1692" spans="1:22" x14ac:dyDescent="0.25">
      <c r="A1692">
        <v>1691</v>
      </c>
      <c r="B1692" t="s">
        <v>26</v>
      </c>
      <c r="C1692" t="s">
        <v>665</v>
      </c>
      <c r="D1692" t="s">
        <v>3</v>
      </c>
      <c r="E1692" t="s">
        <v>343</v>
      </c>
      <c r="F1692" s="138">
        <v>44016</v>
      </c>
      <c r="G1692" t="s">
        <v>685</v>
      </c>
      <c r="H1692" t="s">
        <v>668</v>
      </c>
      <c r="I1692" t="s">
        <v>416</v>
      </c>
      <c r="J1692" t="s">
        <v>671</v>
      </c>
      <c r="K1692">
        <v>1000</v>
      </c>
      <c r="M1692">
        <v>388</v>
      </c>
      <c r="O1692">
        <v>9</v>
      </c>
      <c r="P1692">
        <v>36</v>
      </c>
      <c r="Q1692">
        <f>SUM(Table2[[#This Row],[ BUYER G]:[BUYER S]])</f>
        <v>45</v>
      </c>
      <c r="R1692">
        <v>5.666666666666667</v>
      </c>
      <c r="S1692">
        <v>26</v>
      </c>
      <c r="T1692">
        <f>SUM(Table2[[#This Row],[SALE G]:[SALE S]])</f>
        <v>31.666666666666668</v>
      </c>
      <c r="U1692">
        <v>362</v>
      </c>
      <c r="V1692">
        <v>0.65</v>
      </c>
    </row>
    <row r="1693" spans="1:22" x14ac:dyDescent="0.25">
      <c r="A1693">
        <v>1692</v>
      </c>
      <c r="B1693" t="s">
        <v>26</v>
      </c>
      <c r="C1693" t="s">
        <v>665</v>
      </c>
      <c r="D1693" t="s">
        <v>3</v>
      </c>
      <c r="E1693" t="s">
        <v>343</v>
      </c>
      <c r="F1693" s="138">
        <v>44016</v>
      </c>
      <c r="G1693" t="s">
        <v>685</v>
      </c>
      <c r="H1693" t="s">
        <v>677</v>
      </c>
      <c r="I1693" t="s">
        <v>529</v>
      </c>
      <c r="J1693" t="s">
        <v>671</v>
      </c>
      <c r="K1693">
        <v>1000</v>
      </c>
      <c r="M1693">
        <v>292</v>
      </c>
      <c r="O1693">
        <v>0</v>
      </c>
      <c r="P1693">
        <v>36</v>
      </c>
      <c r="Q1693">
        <f>SUM(Table2[[#This Row],[ BUYER G]:[BUYER S]])</f>
        <v>36</v>
      </c>
      <c r="R1693">
        <v>0</v>
      </c>
      <c r="S1693">
        <v>34</v>
      </c>
      <c r="T1693">
        <f>SUM(Table2[[#This Row],[SALE G]:[SALE S]])</f>
        <v>34</v>
      </c>
      <c r="U1693">
        <v>225</v>
      </c>
      <c r="V1693">
        <v>0.65</v>
      </c>
    </row>
    <row r="1694" spans="1:22" x14ac:dyDescent="0.25">
      <c r="A1694">
        <v>1693</v>
      </c>
      <c r="B1694" t="s">
        <v>26</v>
      </c>
      <c r="C1694" t="s">
        <v>665</v>
      </c>
      <c r="D1694" t="s">
        <v>3</v>
      </c>
      <c r="E1694" t="s">
        <v>343</v>
      </c>
      <c r="F1694" s="138">
        <v>44016</v>
      </c>
      <c r="G1694" t="s">
        <v>685</v>
      </c>
      <c r="H1694" t="s">
        <v>672</v>
      </c>
      <c r="I1694" t="s">
        <v>407</v>
      </c>
      <c r="J1694" t="s">
        <v>671</v>
      </c>
      <c r="K1694">
        <v>1000</v>
      </c>
      <c r="M1694">
        <v>324</v>
      </c>
      <c r="O1694">
        <v>0</v>
      </c>
      <c r="P1694">
        <v>22</v>
      </c>
      <c r="Q1694">
        <f>SUM(Table2[[#This Row],[ BUYER G]:[BUYER S]])</f>
        <v>22</v>
      </c>
      <c r="R1694">
        <v>0</v>
      </c>
      <c r="S1694">
        <v>11.333333333333334</v>
      </c>
      <c r="T1694">
        <f>SUM(Table2[[#This Row],[SALE G]:[SALE S]])</f>
        <v>11.333333333333334</v>
      </c>
      <c r="U1694">
        <v>294</v>
      </c>
      <c r="V1694">
        <v>0.8</v>
      </c>
    </row>
    <row r="1695" spans="1:22" x14ac:dyDescent="0.25">
      <c r="A1695">
        <v>1694</v>
      </c>
      <c r="B1695" t="s">
        <v>26</v>
      </c>
      <c r="C1695" t="s">
        <v>665</v>
      </c>
      <c r="D1695" t="s">
        <v>3</v>
      </c>
      <c r="E1695" t="s">
        <v>343</v>
      </c>
      <c r="F1695" s="138">
        <v>44016</v>
      </c>
      <c r="G1695" t="s">
        <v>685</v>
      </c>
      <c r="H1695" t="s">
        <v>677</v>
      </c>
      <c r="I1695" t="s">
        <v>405</v>
      </c>
      <c r="J1695" t="s">
        <v>671</v>
      </c>
      <c r="K1695">
        <v>1000</v>
      </c>
      <c r="M1695">
        <v>324</v>
      </c>
      <c r="O1695">
        <v>0</v>
      </c>
      <c r="P1695">
        <v>42</v>
      </c>
      <c r="Q1695">
        <f>SUM(Table2[[#This Row],[ BUYER G]:[BUYER S]])</f>
        <v>42</v>
      </c>
      <c r="R1695">
        <v>0</v>
      </c>
      <c r="S1695">
        <v>30.083333333333332</v>
      </c>
      <c r="T1695">
        <f>SUM(Table2[[#This Row],[SALE G]:[SALE S]])</f>
        <v>30.083333333333332</v>
      </c>
      <c r="U1695">
        <v>293</v>
      </c>
      <c r="V1695">
        <v>0.8</v>
      </c>
    </row>
    <row r="1696" spans="1:22" x14ac:dyDescent="0.25">
      <c r="A1696">
        <v>1695</v>
      </c>
      <c r="B1696" t="s">
        <v>26</v>
      </c>
      <c r="C1696" t="s">
        <v>665</v>
      </c>
      <c r="D1696" t="s">
        <v>3</v>
      </c>
      <c r="E1696" t="s">
        <v>343</v>
      </c>
      <c r="F1696" s="138">
        <v>44016</v>
      </c>
      <c r="G1696" t="s">
        <v>685</v>
      </c>
      <c r="H1696" t="s">
        <v>668</v>
      </c>
      <c r="I1696" t="s">
        <v>573</v>
      </c>
      <c r="J1696" t="s">
        <v>671</v>
      </c>
      <c r="K1696">
        <v>1000</v>
      </c>
      <c r="M1696">
        <v>280</v>
      </c>
      <c r="O1696">
        <v>0</v>
      </c>
      <c r="P1696">
        <v>8</v>
      </c>
      <c r="Q1696">
        <f>SUM(Table2[[#This Row],[ BUYER G]:[BUYER S]])</f>
        <v>8</v>
      </c>
      <c r="R1696">
        <v>0</v>
      </c>
      <c r="S1696">
        <v>7.916666666666667</v>
      </c>
      <c r="T1696">
        <f>SUM(Table2[[#This Row],[SALE G]:[SALE S]])</f>
        <v>7.916666666666667</v>
      </c>
      <c r="U1696">
        <v>215</v>
      </c>
      <c r="V1696">
        <v>0.65</v>
      </c>
    </row>
    <row r="1697" spans="1:22" x14ac:dyDescent="0.25">
      <c r="A1697">
        <v>1696</v>
      </c>
      <c r="B1697" t="s">
        <v>26</v>
      </c>
      <c r="C1697" t="s">
        <v>665</v>
      </c>
      <c r="D1697" t="s">
        <v>3</v>
      </c>
      <c r="E1697" t="s">
        <v>343</v>
      </c>
      <c r="F1697" s="138">
        <v>44016</v>
      </c>
      <c r="G1697" t="s">
        <v>685</v>
      </c>
      <c r="H1697" t="s">
        <v>668</v>
      </c>
      <c r="I1697" t="s">
        <v>576</v>
      </c>
      <c r="J1697" t="s">
        <v>671</v>
      </c>
      <c r="K1697">
        <v>1000</v>
      </c>
      <c r="M1697">
        <v>224</v>
      </c>
      <c r="O1697">
        <v>2</v>
      </c>
      <c r="P1697">
        <v>13</v>
      </c>
      <c r="Q1697">
        <f>SUM(Table2[[#This Row],[ BUYER G]:[BUYER S]])</f>
        <v>15</v>
      </c>
      <c r="R1697">
        <v>0</v>
      </c>
      <c r="S1697">
        <v>8.3333333333333339</v>
      </c>
      <c r="T1697">
        <f>SUM(Table2[[#This Row],[SALE G]:[SALE S]])</f>
        <v>8.3333333333333339</v>
      </c>
      <c r="U1697">
        <v>301</v>
      </c>
      <c r="V1697">
        <v>0.65</v>
      </c>
    </row>
    <row r="1698" spans="1:22" x14ac:dyDescent="0.25">
      <c r="A1698">
        <v>1697</v>
      </c>
      <c r="B1698" t="s">
        <v>26</v>
      </c>
      <c r="C1698" t="s">
        <v>665</v>
      </c>
      <c r="D1698" t="s">
        <v>3</v>
      </c>
      <c r="E1698" t="s">
        <v>343</v>
      </c>
      <c r="F1698" s="138">
        <v>44016</v>
      </c>
      <c r="G1698" t="s">
        <v>685</v>
      </c>
      <c r="H1698" t="s">
        <v>668</v>
      </c>
      <c r="I1698" t="s">
        <v>574</v>
      </c>
      <c r="J1698" t="s">
        <v>671</v>
      </c>
      <c r="K1698">
        <v>1000</v>
      </c>
      <c r="M1698">
        <v>220</v>
      </c>
      <c r="O1698">
        <v>1</v>
      </c>
      <c r="P1698">
        <v>14</v>
      </c>
      <c r="Q1698">
        <f>SUM(Table2[[#This Row],[ BUYER G]:[BUYER S]])</f>
        <v>15</v>
      </c>
      <c r="R1698">
        <v>0.5</v>
      </c>
      <c r="S1698">
        <v>9.8333333333333339</v>
      </c>
      <c r="T1698">
        <f>SUM(Table2[[#This Row],[SALE G]:[SALE S]])</f>
        <v>10.333333333333334</v>
      </c>
      <c r="U1698">
        <v>235</v>
      </c>
      <c r="V1698">
        <v>0.65</v>
      </c>
    </row>
    <row r="1699" spans="1:22" x14ac:dyDescent="0.25">
      <c r="A1699">
        <v>1698</v>
      </c>
      <c r="B1699" t="s">
        <v>26</v>
      </c>
      <c r="C1699" t="s">
        <v>665</v>
      </c>
      <c r="D1699" t="s">
        <v>3</v>
      </c>
      <c r="E1699" t="s">
        <v>343</v>
      </c>
      <c r="F1699" s="138">
        <v>44016</v>
      </c>
      <c r="G1699" t="s">
        <v>685</v>
      </c>
      <c r="H1699" t="s">
        <v>668</v>
      </c>
      <c r="I1699" t="s">
        <v>578</v>
      </c>
      <c r="J1699" t="s">
        <v>671</v>
      </c>
      <c r="K1699">
        <v>1000</v>
      </c>
      <c r="M1699">
        <v>352</v>
      </c>
      <c r="O1699">
        <v>0</v>
      </c>
      <c r="P1699">
        <v>5</v>
      </c>
      <c r="Q1699">
        <f>SUM(Table2[[#This Row],[ BUYER G]:[BUYER S]])</f>
        <v>5</v>
      </c>
      <c r="R1699">
        <v>0</v>
      </c>
      <c r="S1699">
        <v>3.6666666666666665</v>
      </c>
      <c r="T1699">
        <f>SUM(Table2[[#This Row],[SALE G]:[SALE S]])</f>
        <v>3.6666666666666665</v>
      </c>
      <c r="U1699">
        <v>286</v>
      </c>
      <c r="V1699">
        <v>0.65</v>
      </c>
    </row>
    <row r="1700" spans="1:22" x14ac:dyDescent="0.25">
      <c r="A1700">
        <v>1699</v>
      </c>
      <c r="B1700" t="s">
        <v>26</v>
      </c>
      <c r="C1700" t="s">
        <v>665</v>
      </c>
      <c r="D1700" t="s">
        <v>3</v>
      </c>
      <c r="E1700" t="s">
        <v>343</v>
      </c>
      <c r="F1700" s="138">
        <v>44016</v>
      </c>
      <c r="G1700" t="s">
        <v>685</v>
      </c>
      <c r="H1700" t="s">
        <v>668</v>
      </c>
      <c r="I1700" t="s">
        <v>575</v>
      </c>
      <c r="J1700" t="s">
        <v>671</v>
      </c>
      <c r="K1700">
        <v>1000</v>
      </c>
      <c r="M1700">
        <v>256</v>
      </c>
      <c r="O1700">
        <v>0</v>
      </c>
      <c r="P1700">
        <v>5</v>
      </c>
      <c r="Q1700">
        <f>SUM(Table2[[#This Row],[ BUYER G]:[BUYER S]])</f>
        <v>5</v>
      </c>
      <c r="R1700">
        <v>0</v>
      </c>
      <c r="S1700">
        <v>5</v>
      </c>
      <c r="T1700">
        <f>SUM(Table2[[#This Row],[SALE G]:[SALE S]])</f>
        <v>5</v>
      </c>
      <c r="U1700">
        <v>218</v>
      </c>
      <c r="V1700">
        <v>0.65</v>
      </c>
    </row>
    <row r="1701" spans="1:22" x14ac:dyDescent="0.25">
      <c r="A1701">
        <v>1700</v>
      </c>
      <c r="B1701" t="s">
        <v>26</v>
      </c>
      <c r="C1701" t="s">
        <v>665</v>
      </c>
      <c r="D1701" t="s">
        <v>3</v>
      </c>
      <c r="E1701" t="s">
        <v>343</v>
      </c>
      <c r="F1701" s="138">
        <v>44016</v>
      </c>
      <c r="G1701" t="s">
        <v>685</v>
      </c>
      <c r="H1701" t="s">
        <v>668</v>
      </c>
      <c r="I1701" t="s">
        <v>577</v>
      </c>
      <c r="J1701" t="s">
        <v>671</v>
      </c>
      <c r="K1701">
        <v>1000</v>
      </c>
      <c r="M1701">
        <v>272</v>
      </c>
      <c r="O1701">
        <v>5</v>
      </c>
      <c r="P1701">
        <v>12</v>
      </c>
      <c r="Q1701">
        <f>SUM(Table2[[#This Row],[ BUYER G]:[BUYER S]])</f>
        <v>17</v>
      </c>
      <c r="R1701">
        <v>2.8333333333333335</v>
      </c>
      <c r="S1701">
        <v>5</v>
      </c>
      <c r="T1701">
        <f>SUM(Table2[[#This Row],[SALE G]:[SALE S]])</f>
        <v>7.8333333333333339</v>
      </c>
      <c r="U1701">
        <v>282</v>
      </c>
      <c r="V1701">
        <v>0.65</v>
      </c>
    </row>
    <row r="1702" spans="1:22" x14ac:dyDescent="0.25">
      <c r="A1702">
        <v>1701</v>
      </c>
      <c r="B1702" t="s">
        <v>26</v>
      </c>
      <c r="C1702" t="s">
        <v>665</v>
      </c>
      <c r="D1702" t="s">
        <v>3</v>
      </c>
      <c r="E1702" t="s">
        <v>343</v>
      </c>
      <c r="F1702" s="138">
        <v>44016</v>
      </c>
      <c r="G1702" t="s">
        <v>685</v>
      </c>
      <c r="H1702" t="s">
        <v>672</v>
      </c>
      <c r="I1702" t="s">
        <v>572</v>
      </c>
      <c r="J1702" t="s">
        <v>671</v>
      </c>
      <c r="K1702">
        <v>1000</v>
      </c>
      <c r="M1702">
        <v>276</v>
      </c>
      <c r="O1702">
        <v>9</v>
      </c>
      <c r="P1702">
        <v>13</v>
      </c>
      <c r="Q1702">
        <f>SUM(Table2[[#This Row],[ BUYER G]:[BUYER S]])</f>
        <v>22</v>
      </c>
      <c r="R1702">
        <v>6.666666666666667</v>
      </c>
      <c r="S1702">
        <v>7.333333333333333</v>
      </c>
      <c r="T1702">
        <f>SUM(Table2[[#This Row],[SALE G]:[SALE S]])</f>
        <v>14</v>
      </c>
      <c r="U1702">
        <v>201</v>
      </c>
      <c r="V1702">
        <v>0.65</v>
      </c>
    </row>
    <row r="1703" spans="1:22" x14ac:dyDescent="0.25">
      <c r="A1703">
        <v>1702</v>
      </c>
      <c r="B1703" t="s">
        <v>26</v>
      </c>
      <c r="C1703" t="s">
        <v>665</v>
      </c>
      <c r="D1703" t="s">
        <v>3</v>
      </c>
      <c r="E1703" t="s">
        <v>343</v>
      </c>
      <c r="F1703" s="138">
        <v>44016</v>
      </c>
      <c r="G1703" t="s">
        <v>712</v>
      </c>
      <c r="H1703" t="s">
        <v>668</v>
      </c>
      <c r="I1703" t="s">
        <v>466</v>
      </c>
      <c r="J1703" t="s">
        <v>711</v>
      </c>
      <c r="K1703">
        <v>288</v>
      </c>
      <c r="M1703">
        <v>166</v>
      </c>
      <c r="O1703">
        <v>10</v>
      </c>
      <c r="P1703">
        <v>18</v>
      </c>
      <c r="Q1703">
        <f>SUM(Table2[[#This Row],[ BUYER G]:[BUYER S]])</f>
        <v>28</v>
      </c>
      <c r="R1703">
        <v>5.5</v>
      </c>
      <c r="S1703">
        <v>9.8333333333333339</v>
      </c>
      <c r="T1703">
        <f>SUM(Table2[[#This Row],[SALE G]:[SALE S]])</f>
        <v>15.333333333333334</v>
      </c>
      <c r="U1703">
        <v>267</v>
      </c>
      <c r="V1703">
        <v>0.7</v>
      </c>
    </row>
    <row r="1704" spans="1:22" x14ac:dyDescent="0.25">
      <c r="A1704">
        <v>1703</v>
      </c>
      <c r="B1704" t="s">
        <v>26</v>
      </c>
      <c r="C1704" t="s">
        <v>665</v>
      </c>
      <c r="D1704" t="s">
        <v>3</v>
      </c>
      <c r="E1704" t="s">
        <v>343</v>
      </c>
      <c r="F1704" s="138">
        <v>44016</v>
      </c>
      <c r="G1704" t="s">
        <v>712</v>
      </c>
      <c r="H1704" t="s">
        <v>668</v>
      </c>
      <c r="I1704" t="s">
        <v>561</v>
      </c>
      <c r="J1704" t="s">
        <v>711</v>
      </c>
      <c r="K1704">
        <v>288</v>
      </c>
      <c r="M1704">
        <v>176</v>
      </c>
      <c r="O1704">
        <v>5</v>
      </c>
      <c r="P1704">
        <v>16</v>
      </c>
      <c r="Q1704">
        <f>SUM(Table2[[#This Row],[ BUYER G]:[BUYER S]])</f>
        <v>21</v>
      </c>
      <c r="R1704">
        <v>1.5</v>
      </c>
      <c r="S1704">
        <v>6.833333333333333</v>
      </c>
      <c r="T1704">
        <f>SUM(Table2[[#This Row],[SALE G]:[SALE S]])</f>
        <v>8.3333333333333321</v>
      </c>
      <c r="U1704">
        <v>486</v>
      </c>
      <c r="V1704">
        <v>0.75</v>
      </c>
    </row>
    <row r="1705" spans="1:22" x14ac:dyDescent="0.25">
      <c r="A1705">
        <v>1704</v>
      </c>
      <c r="B1705" t="s">
        <v>26</v>
      </c>
      <c r="C1705" t="s">
        <v>678</v>
      </c>
      <c r="D1705" t="s">
        <v>3</v>
      </c>
      <c r="E1705" t="s">
        <v>343</v>
      </c>
      <c r="F1705" s="138">
        <v>44016</v>
      </c>
      <c r="G1705" t="s">
        <v>670</v>
      </c>
      <c r="H1705" t="s">
        <v>679</v>
      </c>
      <c r="I1705" t="s">
        <v>382</v>
      </c>
      <c r="J1705" t="s">
        <v>671</v>
      </c>
      <c r="K1705">
        <v>1200</v>
      </c>
      <c r="M1705">
        <v>470</v>
      </c>
      <c r="O1705">
        <v>29</v>
      </c>
      <c r="P1705">
        <v>64</v>
      </c>
      <c r="Q1705">
        <f>SUM(Table2[[#This Row],[ BUYER G]:[BUYER S]])</f>
        <v>93</v>
      </c>
      <c r="R1705">
        <v>18.583333333333336</v>
      </c>
      <c r="S1705">
        <v>36.25</v>
      </c>
      <c r="T1705">
        <f>SUM(Table2[[#This Row],[SALE G]:[SALE S]])</f>
        <v>54.833333333333336</v>
      </c>
      <c r="U1705">
        <v>862</v>
      </c>
      <c r="V1705">
        <v>0.7</v>
      </c>
    </row>
    <row r="1706" spans="1:22" x14ac:dyDescent="0.25">
      <c r="A1706">
        <v>1705</v>
      </c>
      <c r="B1706" t="s">
        <v>26</v>
      </c>
      <c r="C1706" t="s">
        <v>678</v>
      </c>
      <c r="D1706" t="s">
        <v>3</v>
      </c>
      <c r="E1706" t="s">
        <v>343</v>
      </c>
      <c r="F1706" s="138">
        <v>44016</v>
      </c>
      <c r="G1706" t="s">
        <v>670</v>
      </c>
      <c r="H1706" t="s">
        <v>686</v>
      </c>
      <c r="I1706" t="s">
        <v>233</v>
      </c>
      <c r="J1706" t="s">
        <v>671</v>
      </c>
      <c r="K1706">
        <v>1200</v>
      </c>
      <c r="M1706">
        <v>420</v>
      </c>
      <c r="P1706">
        <v>30</v>
      </c>
      <c r="Q1706">
        <f>SUM(Table2[[#This Row],[ BUYER G]:[BUYER S]])</f>
        <v>30</v>
      </c>
      <c r="R1706">
        <v>0</v>
      </c>
      <c r="S1706">
        <v>20.333333333333332</v>
      </c>
      <c r="T1706">
        <f>SUM(Table2[[#This Row],[SALE G]:[SALE S]])</f>
        <v>20.333333333333332</v>
      </c>
      <c r="U1706">
        <v>497</v>
      </c>
      <c r="V1706">
        <v>0.65</v>
      </c>
    </row>
    <row r="1707" spans="1:22" x14ac:dyDescent="0.25">
      <c r="A1707">
        <v>1706</v>
      </c>
      <c r="B1707" t="s">
        <v>26</v>
      </c>
      <c r="C1707" t="s">
        <v>678</v>
      </c>
      <c r="D1707" t="s">
        <v>3</v>
      </c>
      <c r="E1707" t="s">
        <v>343</v>
      </c>
      <c r="F1707" s="138">
        <v>44016</v>
      </c>
      <c r="G1707" t="s">
        <v>670</v>
      </c>
      <c r="H1707" t="s">
        <v>688</v>
      </c>
      <c r="I1707" t="s">
        <v>430</v>
      </c>
      <c r="J1707" t="s">
        <v>671</v>
      </c>
      <c r="K1707">
        <v>1200</v>
      </c>
      <c r="M1707">
        <v>480</v>
      </c>
      <c r="P1707">
        <v>51</v>
      </c>
      <c r="Q1707">
        <f>SUM(Table2[[#This Row],[ BUYER G]:[BUYER S]])</f>
        <v>51</v>
      </c>
      <c r="R1707">
        <v>0</v>
      </c>
      <c r="S1707">
        <v>59.916666666666664</v>
      </c>
      <c r="T1707">
        <f>SUM(Table2[[#This Row],[SALE G]:[SALE S]])</f>
        <v>59.916666666666664</v>
      </c>
      <c r="U1707">
        <v>526</v>
      </c>
      <c r="V1707">
        <v>0.65</v>
      </c>
    </row>
    <row r="1708" spans="1:22" x14ac:dyDescent="0.25">
      <c r="A1708">
        <v>1707</v>
      </c>
      <c r="B1708" t="s">
        <v>26</v>
      </c>
      <c r="C1708" t="s">
        <v>678</v>
      </c>
      <c r="D1708" t="s">
        <v>3</v>
      </c>
      <c r="E1708" t="s">
        <v>343</v>
      </c>
      <c r="F1708" s="138">
        <v>44016</v>
      </c>
      <c r="G1708" t="s">
        <v>670</v>
      </c>
      <c r="H1708" t="s">
        <v>698</v>
      </c>
      <c r="I1708" t="s">
        <v>431</v>
      </c>
      <c r="J1708" t="s">
        <v>671</v>
      </c>
      <c r="K1708">
        <v>1200</v>
      </c>
      <c r="M1708">
        <v>410</v>
      </c>
      <c r="O1708">
        <v>15</v>
      </c>
      <c r="P1708">
        <v>22</v>
      </c>
      <c r="Q1708">
        <f>SUM(Table2[[#This Row],[ BUYER G]:[BUYER S]])</f>
        <v>37</v>
      </c>
      <c r="R1708">
        <v>4.75</v>
      </c>
      <c r="S1708">
        <v>8.8333333333333321</v>
      </c>
      <c r="T1708">
        <f>SUM(Table2[[#This Row],[SALE G]:[SALE S]])</f>
        <v>13.583333333333332</v>
      </c>
      <c r="U1708">
        <v>433</v>
      </c>
      <c r="V1708">
        <v>0.65</v>
      </c>
    </row>
    <row r="1709" spans="1:22" x14ac:dyDescent="0.25">
      <c r="A1709">
        <v>1708</v>
      </c>
      <c r="B1709" t="s">
        <v>26</v>
      </c>
      <c r="C1709" t="s">
        <v>678</v>
      </c>
      <c r="D1709" t="s">
        <v>3</v>
      </c>
      <c r="E1709" t="s">
        <v>343</v>
      </c>
      <c r="F1709" s="138">
        <v>44016</v>
      </c>
      <c r="G1709" t="s">
        <v>670</v>
      </c>
      <c r="H1709" t="s">
        <v>713</v>
      </c>
      <c r="I1709" t="s">
        <v>508</v>
      </c>
      <c r="J1709" t="s">
        <v>671</v>
      </c>
      <c r="K1709">
        <v>1200</v>
      </c>
      <c r="M1709">
        <v>384</v>
      </c>
      <c r="O1709">
        <v>20</v>
      </c>
      <c r="P1709">
        <v>26</v>
      </c>
      <c r="Q1709">
        <f>SUM(Table2[[#This Row],[ BUYER G]:[BUYER S]])</f>
        <v>46</v>
      </c>
      <c r="R1709">
        <v>12.5</v>
      </c>
      <c r="S1709">
        <v>16.166666666666664</v>
      </c>
      <c r="T1709">
        <f>SUM(Table2[[#This Row],[SALE G]:[SALE S]])</f>
        <v>28.666666666666664</v>
      </c>
      <c r="U1709">
        <v>444</v>
      </c>
      <c r="V1709">
        <v>0.65</v>
      </c>
    </row>
    <row r="1710" spans="1:22" x14ac:dyDescent="0.25">
      <c r="A1710">
        <v>1709</v>
      </c>
      <c r="B1710" t="s">
        <v>26</v>
      </c>
      <c r="C1710" t="s">
        <v>678</v>
      </c>
      <c r="D1710" t="s">
        <v>3</v>
      </c>
      <c r="E1710" t="s">
        <v>343</v>
      </c>
      <c r="F1710" s="138">
        <v>44016</v>
      </c>
      <c r="G1710" t="s">
        <v>670</v>
      </c>
      <c r="H1710" t="s">
        <v>706</v>
      </c>
      <c r="I1710" t="s">
        <v>562</v>
      </c>
      <c r="J1710" t="s">
        <v>671</v>
      </c>
      <c r="K1710">
        <v>1200</v>
      </c>
      <c r="M1710">
        <v>480</v>
      </c>
      <c r="O1710">
        <v>5</v>
      </c>
      <c r="P1710">
        <v>66</v>
      </c>
      <c r="Q1710">
        <f>SUM(Table2[[#This Row],[ BUYER G]:[BUYER S]])</f>
        <v>71</v>
      </c>
      <c r="R1710">
        <v>1.25</v>
      </c>
      <c r="S1710">
        <v>48.166666666666664</v>
      </c>
      <c r="T1710">
        <f>SUM(Table2[[#This Row],[SALE G]:[SALE S]])</f>
        <v>49.416666666666664</v>
      </c>
      <c r="U1710">
        <v>909</v>
      </c>
      <c r="V1710">
        <v>0.65</v>
      </c>
    </row>
    <row r="1711" spans="1:22" x14ac:dyDescent="0.25">
      <c r="A1711">
        <v>1710</v>
      </c>
      <c r="B1711" t="s">
        <v>26</v>
      </c>
      <c r="C1711" t="s">
        <v>678</v>
      </c>
      <c r="D1711" t="s">
        <v>3</v>
      </c>
      <c r="E1711" t="s">
        <v>343</v>
      </c>
      <c r="F1711" s="138">
        <v>44016</v>
      </c>
      <c r="G1711" t="s">
        <v>670</v>
      </c>
      <c r="H1711" t="s">
        <v>699</v>
      </c>
      <c r="I1711" t="s">
        <v>429</v>
      </c>
      <c r="J1711" t="s">
        <v>671</v>
      </c>
      <c r="K1711">
        <v>1200</v>
      </c>
      <c r="M1711">
        <v>480</v>
      </c>
      <c r="O1711">
        <v>25</v>
      </c>
      <c r="P1711">
        <v>32</v>
      </c>
      <c r="Q1711">
        <f>SUM(Table2[[#This Row],[ BUYER G]:[BUYER S]])</f>
        <v>57</v>
      </c>
      <c r="R1711">
        <v>8.2083333333333339</v>
      </c>
      <c r="S1711">
        <v>15.458333333333334</v>
      </c>
      <c r="T1711">
        <f>SUM(Table2[[#This Row],[SALE G]:[SALE S]])</f>
        <v>23.666666666666668</v>
      </c>
      <c r="U1711">
        <v>520</v>
      </c>
      <c r="V1711">
        <v>0.65</v>
      </c>
    </row>
    <row r="1712" spans="1:22" x14ac:dyDescent="0.25">
      <c r="A1712">
        <v>1711</v>
      </c>
      <c r="B1712" t="s">
        <v>26</v>
      </c>
      <c r="C1712" t="s">
        <v>678</v>
      </c>
      <c r="D1712" t="s">
        <v>3</v>
      </c>
      <c r="E1712" t="s">
        <v>343</v>
      </c>
      <c r="F1712" s="138">
        <v>44016</v>
      </c>
      <c r="G1712" t="s">
        <v>682</v>
      </c>
      <c r="H1712" t="s">
        <v>717</v>
      </c>
      <c r="I1712" t="s">
        <v>568</v>
      </c>
      <c r="J1712" t="s">
        <v>671</v>
      </c>
      <c r="K1712">
        <v>1000</v>
      </c>
      <c r="M1712">
        <v>320</v>
      </c>
      <c r="O1712">
        <v>18</v>
      </c>
      <c r="P1712">
        <v>45</v>
      </c>
      <c r="Q1712">
        <f>SUM(Table2[[#This Row],[ BUYER G]:[BUYER S]])</f>
        <v>63</v>
      </c>
      <c r="R1712">
        <v>7.458333333333333</v>
      </c>
      <c r="S1712">
        <v>20.5</v>
      </c>
      <c r="T1712">
        <f>SUM(Table2[[#This Row],[SALE G]:[SALE S]])</f>
        <v>27.958333333333332</v>
      </c>
      <c r="U1712">
        <v>405</v>
      </c>
      <c r="V1712">
        <v>0.7</v>
      </c>
    </row>
    <row r="1713" spans="1:22" x14ac:dyDescent="0.25">
      <c r="A1713">
        <v>1712</v>
      </c>
      <c r="B1713" t="s">
        <v>26</v>
      </c>
      <c r="C1713" t="s">
        <v>680</v>
      </c>
      <c r="D1713" t="s">
        <v>3</v>
      </c>
      <c r="E1713" t="s">
        <v>343</v>
      </c>
      <c r="F1713" s="138">
        <v>44016</v>
      </c>
      <c r="G1713" t="s">
        <v>666</v>
      </c>
      <c r="H1713" t="s">
        <v>681</v>
      </c>
      <c r="I1713" t="s">
        <v>236</v>
      </c>
      <c r="J1713" t="s">
        <v>669</v>
      </c>
      <c r="K1713">
        <v>2700</v>
      </c>
      <c r="M1713">
        <v>1080</v>
      </c>
      <c r="O1713">
        <v>92</v>
      </c>
      <c r="P1713">
        <v>185</v>
      </c>
      <c r="Q1713">
        <f>SUM(Table2[[#This Row],[ BUYER G]:[BUYER S]])</f>
        <v>277</v>
      </c>
      <c r="R1713">
        <v>92.107142857142861</v>
      </c>
      <c r="S1713">
        <v>165.64285714285714</v>
      </c>
      <c r="T1713">
        <f>SUM(Table2[[#This Row],[SALE G]:[SALE S]])</f>
        <v>257.75</v>
      </c>
      <c r="U1713">
        <v>1100</v>
      </c>
      <c r="V1713">
        <v>0.7</v>
      </c>
    </row>
    <row r="1714" spans="1:22" x14ac:dyDescent="0.25">
      <c r="A1714">
        <v>1713</v>
      </c>
      <c r="B1714" t="s">
        <v>26</v>
      </c>
      <c r="C1714" t="s">
        <v>680</v>
      </c>
      <c r="D1714" t="s">
        <v>3</v>
      </c>
      <c r="E1714" t="s">
        <v>343</v>
      </c>
      <c r="F1714" s="138">
        <v>44016</v>
      </c>
      <c r="G1714" t="s">
        <v>670</v>
      </c>
      <c r="H1714" t="s">
        <v>681</v>
      </c>
      <c r="I1714" t="s">
        <v>375</v>
      </c>
      <c r="J1714" t="s">
        <v>671</v>
      </c>
      <c r="K1714">
        <v>1200</v>
      </c>
      <c r="M1714">
        <v>880</v>
      </c>
      <c r="O1714">
        <v>18</v>
      </c>
      <c r="P1714">
        <v>198</v>
      </c>
      <c r="Q1714">
        <f>SUM(Table2[[#This Row],[ BUYER G]:[BUYER S]])</f>
        <v>216</v>
      </c>
      <c r="R1714">
        <v>13.928571428571429</v>
      </c>
      <c r="S1714">
        <v>157.67857142857142</v>
      </c>
      <c r="T1714">
        <f>SUM(Table2[[#This Row],[SALE G]:[SALE S]])</f>
        <v>171.60714285714283</v>
      </c>
      <c r="U1714">
        <v>860</v>
      </c>
      <c r="V1714">
        <v>0.7</v>
      </c>
    </row>
    <row r="1715" spans="1:22" x14ac:dyDescent="0.25">
      <c r="A1715">
        <v>1714</v>
      </c>
      <c r="B1715" t="s">
        <v>26</v>
      </c>
      <c r="C1715" t="s">
        <v>680</v>
      </c>
      <c r="D1715" t="s">
        <v>3</v>
      </c>
      <c r="E1715" t="s">
        <v>343</v>
      </c>
      <c r="F1715" s="138">
        <v>44016</v>
      </c>
      <c r="G1715" t="s">
        <v>670</v>
      </c>
      <c r="H1715" t="s">
        <v>681</v>
      </c>
      <c r="I1715" t="s">
        <v>376</v>
      </c>
      <c r="J1715" t="s">
        <v>671</v>
      </c>
      <c r="K1715">
        <v>1200</v>
      </c>
      <c r="M1715">
        <v>652</v>
      </c>
      <c r="O1715">
        <v>2</v>
      </c>
      <c r="P1715">
        <v>73</v>
      </c>
      <c r="Q1715">
        <f>SUM(Table2[[#This Row],[ BUYER G]:[BUYER S]])</f>
        <v>75</v>
      </c>
      <c r="R1715">
        <v>5.2857142857142856</v>
      </c>
      <c r="S1715">
        <v>82.035714285714292</v>
      </c>
      <c r="T1715">
        <f>SUM(Table2[[#This Row],[SALE G]:[SALE S]])</f>
        <v>87.321428571428584</v>
      </c>
      <c r="U1715">
        <v>660</v>
      </c>
      <c r="V1715">
        <v>0.65</v>
      </c>
    </row>
    <row r="1716" spans="1:22" x14ac:dyDescent="0.25">
      <c r="A1716">
        <v>1715</v>
      </c>
      <c r="B1716" t="s">
        <v>26</v>
      </c>
      <c r="C1716" t="s">
        <v>680</v>
      </c>
      <c r="D1716" t="s">
        <v>3</v>
      </c>
      <c r="E1716" t="s">
        <v>343</v>
      </c>
      <c r="F1716" s="138">
        <v>44016</v>
      </c>
      <c r="G1716" t="s">
        <v>670</v>
      </c>
      <c r="H1716" t="s">
        <v>681</v>
      </c>
      <c r="I1716" t="s">
        <v>369</v>
      </c>
      <c r="J1716" t="s">
        <v>671</v>
      </c>
      <c r="K1716">
        <v>1200</v>
      </c>
      <c r="M1716">
        <v>400</v>
      </c>
      <c r="O1716">
        <v>12</v>
      </c>
      <c r="P1716">
        <v>76</v>
      </c>
      <c r="Q1716">
        <f>SUM(Table2[[#This Row],[ BUYER G]:[BUYER S]])</f>
        <v>88</v>
      </c>
      <c r="R1716">
        <v>7.4285714285714288</v>
      </c>
      <c r="S1716">
        <v>59.857142857142854</v>
      </c>
      <c r="T1716">
        <f>SUM(Table2[[#This Row],[SALE G]:[SALE S]])</f>
        <v>67.285714285714278</v>
      </c>
      <c r="U1716">
        <v>461</v>
      </c>
      <c r="V1716">
        <v>0.65</v>
      </c>
    </row>
    <row r="1717" spans="1:22" x14ac:dyDescent="0.25">
      <c r="A1717">
        <v>1716</v>
      </c>
      <c r="B1717" t="s">
        <v>26</v>
      </c>
      <c r="C1717" t="s">
        <v>680</v>
      </c>
      <c r="D1717" t="s">
        <v>3</v>
      </c>
      <c r="E1717" t="s">
        <v>343</v>
      </c>
      <c r="F1717" s="138">
        <v>44016</v>
      </c>
      <c r="G1717" t="s">
        <v>670</v>
      </c>
      <c r="H1717" t="s">
        <v>681</v>
      </c>
      <c r="I1717" t="s">
        <v>373</v>
      </c>
      <c r="J1717" t="s">
        <v>671</v>
      </c>
      <c r="K1717">
        <v>1200</v>
      </c>
      <c r="M1717">
        <v>456</v>
      </c>
      <c r="O1717">
        <v>7</v>
      </c>
      <c r="P1717">
        <v>74</v>
      </c>
      <c r="Q1717">
        <f>SUM(Table2[[#This Row],[ BUYER G]:[BUYER S]])</f>
        <v>81</v>
      </c>
      <c r="R1717">
        <v>4.8928571428571432</v>
      </c>
      <c r="S1717">
        <v>55.625</v>
      </c>
      <c r="T1717">
        <f>SUM(Table2[[#This Row],[SALE G]:[SALE S]])</f>
        <v>60.517857142857146</v>
      </c>
      <c r="U1717">
        <v>557</v>
      </c>
      <c r="V1717">
        <v>0.65</v>
      </c>
    </row>
    <row r="1718" spans="1:22" x14ac:dyDescent="0.25">
      <c r="A1718">
        <v>1717</v>
      </c>
      <c r="B1718" t="s">
        <v>26</v>
      </c>
      <c r="C1718" t="s">
        <v>680</v>
      </c>
      <c r="D1718" t="s">
        <v>3</v>
      </c>
      <c r="E1718" t="s">
        <v>343</v>
      </c>
      <c r="F1718" s="138">
        <v>44016</v>
      </c>
      <c r="G1718" t="s">
        <v>670</v>
      </c>
      <c r="H1718" t="s">
        <v>681</v>
      </c>
      <c r="I1718" t="s">
        <v>374</v>
      </c>
      <c r="J1718" t="s">
        <v>671</v>
      </c>
      <c r="K1718">
        <v>1200</v>
      </c>
      <c r="M1718">
        <v>400</v>
      </c>
      <c r="O1718">
        <v>35</v>
      </c>
      <c r="P1718">
        <v>69</v>
      </c>
      <c r="Q1718">
        <f>SUM(Table2[[#This Row],[ BUYER G]:[BUYER S]])</f>
        <v>104</v>
      </c>
      <c r="R1718">
        <v>21.214285714285715</v>
      </c>
      <c r="S1718">
        <v>48.535714285714285</v>
      </c>
      <c r="T1718">
        <f>SUM(Table2[[#This Row],[SALE G]:[SALE S]])</f>
        <v>69.75</v>
      </c>
      <c r="U1718">
        <v>421</v>
      </c>
      <c r="V1718">
        <v>0.65</v>
      </c>
    </row>
    <row r="1719" spans="1:22" x14ac:dyDescent="0.25">
      <c r="A1719">
        <v>1718</v>
      </c>
      <c r="B1719" t="s">
        <v>26</v>
      </c>
      <c r="C1719" t="s">
        <v>680</v>
      </c>
      <c r="D1719" t="s">
        <v>3</v>
      </c>
      <c r="E1719" t="s">
        <v>343</v>
      </c>
      <c r="F1719" s="138">
        <v>44016</v>
      </c>
      <c r="G1719" t="s">
        <v>670</v>
      </c>
      <c r="H1719" t="s">
        <v>681</v>
      </c>
      <c r="I1719" t="s">
        <v>384</v>
      </c>
      <c r="J1719" t="s">
        <v>671</v>
      </c>
      <c r="K1719">
        <v>1200</v>
      </c>
      <c r="M1719">
        <v>408</v>
      </c>
      <c r="O1719">
        <v>3</v>
      </c>
      <c r="P1719">
        <v>35</v>
      </c>
      <c r="Q1719">
        <f>SUM(Table2[[#This Row],[ BUYER G]:[BUYER S]])</f>
        <v>38</v>
      </c>
      <c r="R1719">
        <v>1.4285714285714286</v>
      </c>
      <c r="S1719">
        <v>25.857142857142858</v>
      </c>
      <c r="T1719">
        <f>SUM(Table2[[#This Row],[SALE G]:[SALE S]])</f>
        <v>27.285714285714285</v>
      </c>
      <c r="U1719">
        <v>410</v>
      </c>
      <c r="V1719">
        <v>0.6</v>
      </c>
    </row>
    <row r="1720" spans="1:22" x14ac:dyDescent="0.25">
      <c r="A1720">
        <v>1719</v>
      </c>
      <c r="B1720" t="s">
        <v>26</v>
      </c>
      <c r="C1720" t="s">
        <v>680</v>
      </c>
      <c r="D1720" t="s">
        <v>3</v>
      </c>
      <c r="E1720" t="s">
        <v>343</v>
      </c>
      <c r="F1720" s="138">
        <v>44016</v>
      </c>
      <c r="G1720" t="s">
        <v>670</v>
      </c>
      <c r="H1720" t="s">
        <v>681</v>
      </c>
      <c r="I1720" t="s">
        <v>386</v>
      </c>
      <c r="J1720" t="s">
        <v>671</v>
      </c>
      <c r="K1720">
        <v>1200</v>
      </c>
      <c r="M1720">
        <v>372</v>
      </c>
      <c r="O1720">
        <v>10</v>
      </c>
      <c r="P1720">
        <v>39</v>
      </c>
      <c r="Q1720">
        <f>SUM(Table2[[#This Row],[ BUYER G]:[BUYER S]])</f>
        <v>49</v>
      </c>
      <c r="R1720">
        <v>5.1785714285714288</v>
      </c>
      <c r="S1720">
        <v>27.285714285714285</v>
      </c>
      <c r="T1720">
        <f>SUM(Table2[[#This Row],[SALE G]:[SALE S]])</f>
        <v>32.464285714285715</v>
      </c>
      <c r="U1720">
        <v>366</v>
      </c>
      <c r="V1720">
        <v>0.6</v>
      </c>
    </row>
    <row r="1721" spans="1:22" x14ac:dyDescent="0.25">
      <c r="A1721">
        <v>1720</v>
      </c>
      <c r="B1721" t="s">
        <v>26</v>
      </c>
      <c r="C1721" t="s">
        <v>680</v>
      </c>
      <c r="D1721" t="s">
        <v>3</v>
      </c>
      <c r="E1721" t="s">
        <v>343</v>
      </c>
      <c r="F1721" s="138">
        <v>44016</v>
      </c>
      <c r="G1721" t="s">
        <v>682</v>
      </c>
      <c r="H1721" t="s">
        <v>681</v>
      </c>
      <c r="I1721" t="s">
        <v>493</v>
      </c>
      <c r="J1721" t="s">
        <v>671</v>
      </c>
      <c r="K1721">
        <v>1000</v>
      </c>
      <c r="M1721">
        <v>426</v>
      </c>
      <c r="O1721">
        <v>12</v>
      </c>
      <c r="P1721">
        <v>55</v>
      </c>
      <c r="Q1721">
        <f>SUM(Table2[[#This Row],[ BUYER G]:[BUYER S]])</f>
        <v>67</v>
      </c>
      <c r="R1721">
        <v>7.2857142857142856</v>
      </c>
      <c r="S1721">
        <v>37.821428571428569</v>
      </c>
      <c r="T1721">
        <f>SUM(Table2[[#This Row],[SALE G]:[SALE S]])</f>
        <v>45.107142857142854</v>
      </c>
      <c r="U1721">
        <v>431</v>
      </c>
      <c r="V1721">
        <v>0.6</v>
      </c>
    </row>
    <row r="1722" spans="1:22" x14ac:dyDescent="0.25">
      <c r="A1722">
        <v>1721</v>
      </c>
      <c r="B1722" t="s">
        <v>26</v>
      </c>
      <c r="C1722" t="s">
        <v>680</v>
      </c>
      <c r="D1722" t="s">
        <v>3</v>
      </c>
      <c r="E1722" t="s">
        <v>343</v>
      </c>
      <c r="F1722" s="138">
        <v>44016</v>
      </c>
      <c r="G1722" t="s">
        <v>682</v>
      </c>
      <c r="H1722" t="s">
        <v>681</v>
      </c>
      <c r="I1722" t="s">
        <v>397</v>
      </c>
      <c r="J1722" t="s">
        <v>671</v>
      </c>
      <c r="K1722">
        <v>1000</v>
      </c>
      <c r="M1722">
        <v>260</v>
      </c>
      <c r="P1722">
        <v>22</v>
      </c>
      <c r="Q1722">
        <f>SUM(Table2[[#This Row],[ BUYER G]:[BUYER S]])</f>
        <v>22</v>
      </c>
      <c r="R1722">
        <v>0</v>
      </c>
      <c r="S1722">
        <v>26.714285714285715</v>
      </c>
      <c r="T1722">
        <f>SUM(Table2[[#This Row],[SALE G]:[SALE S]])</f>
        <v>26.714285714285715</v>
      </c>
      <c r="U1722">
        <v>264</v>
      </c>
      <c r="V1722">
        <v>0.6</v>
      </c>
    </row>
    <row r="1723" spans="1:22" x14ac:dyDescent="0.25">
      <c r="A1723">
        <v>1722</v>
      </c>
      <c r="B1723" t="s">
        <v>26</v>
      </c>
      <c r="C1723" t="s">
        <v>680</v>
      </c>
      <c r="D1723" t="s">
        <v>3</v>
      </c>
      <c r="E1723" t="s">
        <v>343</v>
      </c>
      <c r="F1723" s="138">
        <v>44016</v>
      </c>
      <c r="G1723" t="s">
        <v>682</v>
      </c>
      <c r="H1723" t="s">
        <v>681</v>
      </c>
      <c r="I1723" t="s">
        <v>570</v>
      </c>
      <c r="J1723" t="s">
        <v>671</v>
      </c>
      <c r="K1723">
        <v>1000</v>
      </c>
      <c r="M1723">
        <v>300</v>
      </c>
      <c r="O1723">
        <v>4</v>
      </c>
      <c r="P1723">
        <v>35</v>
      </c>
      <c r="Q1723">
        <f>SUM(Table2[[#This Row],[ BUYER G]:[BUYER S]])</f>
        <v>39</v>
      </c>
      <c r="R1723">
        <v>1.1428571428571428</v>
      </c>
      <c r="S1723">
        <v>25.428571428571427</v>
      </c>
      <c r="T1723">
        <f>SUM(Table2[[#This Row],[SALE G]:[SALE S]])</f>
        <v>26.571428571428569</v>
      </c>
      <c r="U1723">
        <v>380</v>
      </c>
      <c r="V1723">
        <v>0.6</v>
      </c>
    </row>
    <row r="1724" spans="1:22" x14ac:dyDescent="0.25">
      <c r="A1724">
        <v>1723</v>
      </c>
      <c r="B1724" t="s">
        <v>26</v>
      </c>
      <c r="C1724" t="s">
        <v>680</v>
      </c>
      <c r="D1724" t="s">
        <v>3</v>
      </c>
      <c r="E1724" t="s">
        <v>343</v>
      </c>
      <c r="F1724" s="138">
        <v>44016</v>
      </c>
      <c r="G1724" t="s">
        <v>682</v>
      </c>
      <c r="H1724" t="s">
        <v>681</v>
      </c>
      <c r="I1724" t="s">
        <v>569</v>
      </c>
      <c r="J1724" t="s">
        <v>671</v>
      </c>
      <c r="K1724">
        <v>1000</v>
      </c>
      <c r="M1724">
        <v>296</v>
      </c>
      <c r="O1724">
        <v>1</v>
      </c>
      <c r="P1724">
        <v>37</v>
      </c>
      <c r="Q1724">
        <f>SUM(Table2[[#This Row],[ BUYER G]:[BUYER S]])</f>
        <v>38</v>
      </c>
      <c r="R1724">
        <v>0.5714285714285714</v>
      </c>
      <c r="S1724">
        <v>21.392857142857142</v>
      </c>
      <c r="T1724">
        <f>SUM(Table2[[#This Row],[SALE G]:[SALE S]])</f>
        <v>21.964285714285715</v>
      </c>
      <c r="U1724">
        <v>302</v>
      </c>
      <c r="V1724">
        <v>0.6</v>
      </c>
    </row>
    <row r="1725" spans="1:22" x14ac:dyDescent="0.25">
      <c r="A1725">
        <v>1724</v>
      </c>
      <c r="B1725" t="s">
        <v>26</v>
      </c>
      <c r="C1725" t="s">
        <v>680</v>
      </c>
      <c r="D1725" t="s">
        <v>3</v>
      </c>
      <c r="E1725" t="s">
        <v>343</v>
      </c>
      <c r="F1725" s="138">
        <v>44016</v>
      </c>
      <c r="G1725" t="s">
        <v>684</v>
      </c>
      <c r="H1725" t="s">
        <v>681</v>
      </c>
      <c r="I1725" t="s">
        <v>403</v>
      </c>
      <c r="J1725" t="s">
        <v>669</v>
      </c>
      <c r="K1725">
        <v>1250</v>
      </c>
      <c r="M1725">
        <v>532</v>
      </c>
      <c r="O1725">
        <v>6</v>
      </c>
      <c r="P1725">
        <v>104</v>
      </c>
      <c r="Q1725">
        <f>SUM(Table2[[#This Row],[ BUYER G]:[BUYER S]])</f>
        <v>110</v>
      </c>
      <c r="R1725">
        <v>9.5714285714285712</v>
      </c>
      <c r="S1725">
        <v>96.285714285714292</v>
      </c>
      <c r="T1725">
        <f>SUM(Table2[[#This Row],[SALE G]:[SALE S]])</f>
        <v>105.85714285714286</v>
      </c>
      <c r="U1725">
        <v>585</v>
      </c>
      <c r="V1725">
        <v>0.7</v>
      </c>
    </row>
    <row r="1726" spans="1:22" x14ac:dyDescent="0.25">
      <c r="A1726">
        <v>1725</v>
      </c>
      <c r="B1726" t="s">
        <v>26</v>
      </c>
      <c r="C1726" t="s">
        <v>680</v>
      </c>
      <c r="D1726" t="s">
        <v>3</v>
      </c>
      <c r="E1726" t="s">
        <v>343</v>
      </c>
      <c r="F1726" s="138">
        <v>44016</v>
      </c>
      <c r="G1726" t="s">
        <v>684</v>
      </c>
      <c r="H1726" t="s">
        <v>681</v>
      </c>
      <c r="I1726" t="s">
        <v>398</v>
      </c>
      <c r="J1726" t="s">
        <v>669</v>
      </c>
      <c r="K1726">
        <v>1250</v>
      </c>
      <c r="M1726">
        <v>440</v>
      </c>
      <c r="O1726">
        <v>2</v>
      </c>
      <c r="P1726">
        <v>48</v>
      </c>
      <c r="Q1726">
        <f>SUM(Table2[[#This Row],[ BUYER G]:[BUYER S]])</f>
        <v>50</v>
      </c>
      <c r="R1726">
        <v>1.6428571428571428</v>
      </c>
      <c r="S1726">
        <v>43.642857142857146</v>
      </c>
      <c r="T1726">
        <f>SUM(Table2[[#This Row],[SALE G]:[SALE S]])</f>
        <v>45.285714285714292</v>
      </c>
      <c r="U1726">
        <v>440</v>
      </c>
      <c r="V1726">
        <v>0.65</v>
      </c>
    </row>
    <row r="1727" spans="1:22" x14ac:dyDescent="0.25">
      <c r="A1727">
        <v>1726</v>
      </c>
      <c r="B1727" t="s">
        <v>26</v>
      </c>
      <c r="C1727" t="s">
        <v>680</v>
      </c>
      <c r="D1727" t="s">
        <v>3</v>
      </c>
      <c r="E1727" t="s">
        <v>343</v>
      </c>
      <c r="F1727" s="138">
        <v>44016</v>
      </c>
      <c r="G1727" t="s">
        <v>685</v>
      </c>
      <c r="H1727" t="s">
        <v>681</v>
      </c>
      <c r="I1727" t="s">
        <v>258</v>
      </c>
      <c r="J1727" t="s">
        <v>671</v>
      </c>
      <c r="K1727">
        <v>1000</v>
      </c>
      <c r="M1727">
        <v>360</v>
      </c>
      <c r="O1727">
        <v>10</v>
      </c>
      <c r="P1727">
        <v>68</v>
      </c>
      <c r="Q1727">
        <f>SUM(Table2[[#This Row],[ BUYER G]:[BUYER S]])</f>
        <v>78</v>
      </c>
      <c r="R1727">
        <v>4.1428571428571432</v>
      </c>
      <c r="S1727">
        <v>30.142857142857142</v>
      </c>
      <c r="T1727">
        <f>SUM(Table2[[#This Row],[SALE G]:[SALE S]])</f>
        <v>34.285714285714285</v>
      </c>
      <c r="U1727">
        <v>383</v>
      </c>
      <c r="V1727">
        <v>0.6</v>
      </c>
    </row>
    <row r="1728" spans="1:22" x14ac:dyDescent="0.25">
      <c r="A1728">
        <v>1727</v>
      </c>
      <c r="B1728" t="s">
        <v>26</v>
      </c>
      <c r="C1728" t="s">
        <v>680</v>
      </c>
      <c r="D1728" t="s">
        <v>3</v>
      </c>
      <c r="E1728" t="s">
        <v>343</v>
      </c>
      <c r="F1728" s="138">
        <v>44016</v>
      </c>
      <c r="G1728" t="s">
        <v>685</v>
      </c>
      <c r="H1728" t="s">
        <v>681</v>
      </c>
      <c r="I1728" t="s">
        <v>264</v>
      </c>
      <c r="J1728" t="s">
        <v>671</v>
      </c>
      <c r="K1728">
        <v>1000</v>
      </c>
      <c r="M1728">
        <v>392</v>
      </c>
      <c r="O1728">
        <v>7</v>
      </c>
      <c r="P1728">
        <v>58</v>
      </c>
      <c r="Q1728">
        <f>SUM(Table2[[#This Row],[ BUYER G]:[BUYER S]])</f>
        <v>65</v>
      </c>
      <c r="R1728">
        <v>3.5</v>
      </c>
      <c r="S1728">
        <v>39.107142857142854</v>
      </c>
      <c r="T1728">
        <f>SUM(Table2[[#This Row],[SALE G]:[SALE S]])</f>
        <v>42.607142857142854</v>
      </c>
      <c r="U1728">
        <v>411</v>
      </c>
      <c r="V1728">
        <v>0.6</v>
      </c>
    </row>
    <row r="1729" spans="1:22" x14ac:dyDescent="0.25">
      <c r="A1729">
        <v>1728</v>
      </c>
      <c r="B1729" t="s">
        <v>26</v>
      </c>
      <c r="C1729" t="s">
        <v>680</v>
      </c>
      <c r="D1729" t="s">
        <v>3</v>
      </c>
      <c r="E1729" t="s">
        <v>343</v>
      </c>
      <c r="F1729" s="138">
        <v>44016</v>
      </c>
      <c r="G1729" t="s">
        <v>685</v>
      </c>
      <c r="H1729" t="s">
        <v>681</v>
      </c>
      <c r="I1729" t="s">
        <v>445</v>
      </c>
      <c r="J1729" t="s">
        <v>671</v>
      </c>
      <c r="K1729">
        <v>1000</v>
      </c>
      <c r="M1729">
        <v>440</v>
      </c>
      <c r="O1729">
        <v>5</v>
      </c>
      <c r="P1729">
        <v>46</v>
      </c>
      <c r="Q1729">
        <f>SUM(Table2[[#This Row],[ BUYER G]:[BUYER S]])</f>
        <v>51</v>
      </c>
      <c r="R1729">
        <v>3.5714285714285716</v>
      </c>
      <c r="S1729">
        <v>41.642857142857146</v>
      </c>
      <c r="T1729">
        <f>SUM(Table2[[#This Row],[SALE G]:[SALE S]])</f>
        <v>45.214285714285715</v>
      </c>
      <c r="U1729">
        <v>477</v>
      </c>
      <c r="V1729">
        <v>0.6</v>
      </c>
    </row>
    <row r="1730" spans="1:22" x14ac:dyDescent="0.25">
      <c r="A1730">
        <v>1729</v>
      </c>
      <c r="B1730" t="s">
        <v>26</v>
      </c>
      <c r="C1730" t="s">
        <v>680</v>
      </c>
      <c r="D1730" t="s">
        <v>3</v>
      </c>
      <c r="E1730" t="s">
        <v>343</v>
      </c>
      <c r="F1730" s="138">
        <v>44016</v>
      </c>
      <c r="G1730" t="s">
        <v>685</v>
      </c>
      <c r="H1730" t="s">
        <v>681</v>
      </c>
      <c r="I1730" t="s">
        <v>413</v>
      </c>
      <c r="J1730" t="s">
        <v>671</v>
      </c>
      <c r="K1730">
        <v>1000</v>
      </c>
      <c r="M1730">
        <v>372</v>
      </c>
      <c r="P1730">
        <v>828</v>
      </c>
      <c r="Q1730">
        <f>SUM(Table2[[#This Row],[ BUYER G]:[BUYER S]])</f>
        <v>828</v>
      </c>
      <c r="R1730">
        <v>0</v>
      </c>
      <c r="S1730">
        <v>118.28571428571429</v>
      </c>
      <c r="T1730">
        <f>SUM(Table2[[#This Row],[SALE G]:[SALE S]])</f>
        <v>118.28571428571429</v>
      </c>
      <c r="U1730">
        <v>380</v>
      </c>
      <c r="V1730">
        <v>0.65</v>
      </c>
    </row>
    <row r="1731" spans="1:22" x14ac:dyDescent="0.25">
      <c r="A1731">
        <v>1730</v>
      </c>
      <c r="B1731" t="s">
        <v>26</v>
      </c>
      <c r="C1731" t="s">
        <v>680</v>
      </c>
      <c r="D1731" t="s">
        <v>3</v>
      </c>
      <c r="E1731" t="s">
        <v>343</v>
      </c>
      <c r="F1731" s="138">
        <v>44016</v>
      </c>
      <c r="G1731" t="s">
        <v>685</v>
      </c>
      <c r="H1731" t="s">
        <v>681</v>
      </c>
      <c r="I1731" t="s">
        <v>404</v>
      </c>
      <c r="J1731" t="s">
        <v>671</v>
      </c>
      <c r="K1731">
        <v>1000</v>
      </c>
      <c r="M1731">
        <v>385</v>
      </c>
      <c r="O1731">
        <v>3</v>
      </c>
      <c r="P1731">
        <v>65</v>
      </c>
      <c r="Q1731">
        <f>SUM(Table2[[#This Row],[ BUYER G]:[BUYER S]])</f>
        <v>68</v>
      </c>
      <c r="R1731">
        <v>1.5</v>
      </c>
      <c r="S1731">
        <v>61.5</v>
      </c>
      <c r="T1731">
        <f>SUM(Table2[[#This Row],[SALE G]:[SALE S]])</f>
        <v>63</v>
      </c>
      <c r="U1731">
        <v>459</v>
      </c>
      <c r="V1731">
        <v>0.65</v>
      </c>
    </row>
    <row r="1732" spans="1:22" x14ac:dyDescent="0.25">
      <c r="A1732">
        <v>1731</v>
      </c>
      <c r="B1732" t="s">
        <v>26</v>
      </c>
      <c r="C1732" t="s">
        <v>680</v>
      </c>
      <c r="D1732" t="s">
        <v>3</v>
      </c>
      <c r="E1732" t="s">
        <v>343</v>
      </c>
      <c r="F1732" s="138">
        <v>44016</v>
      </c>
      <c r="G1732" t="s">
        <v>685</v>
      </c>
      <c r="H1732" t="s">
        <v>681</v>
      </c>
      <c r="I1732" t="s">
        <v>252</v>
      </c>
      <c r="J1732" t="s">
        <v>671</v>
      </c>
      <c r="K1732">
        <v>1000</v>
      </c>
      <c r="M1732">
        <v>430</v>
      </c>
      <c r="O1732">
        <v>7</v>
      </c>
      <c r="P1732">
        <v>52</v>
      </c>
      <c r="Q1732">
        <f>SUM(Table2[[#This Row],[ BUYER G]:[BUYER S]])</f>
        <v>59</v>
      </c>
      <c r="R1732">
        <v>3.7142857142857144</v>
      </c>
      <c r="S1732">
        <v>45.428571428571431</v>
      </c>
      <c r="T1732">
        <f>SUM(Table2[[#This Row],[SALE G]:[SALE S]])</f>
        <v>49.142857142857146</v>
      </c>
      <c r="U1732">
        <v>693</v>
      </c>
      <c r="V1732">
        <v>0.65</v>
      </c>
    </row>
    <row r="1733" spans="1:22" x14ac:dyDescent="0.25">
      <c r="A1733">
        <v>1732</v>
      </c>
      <c r="B1733" t="s">
        <v>26</v>
      </c>
      <c r="C1733" t="s">
        <v>680</v>
      </c>
      <c r="D1733" t="s">
        <v>3</v>
      </c>
      <c r="E1733" t="s">
        <v>343</v>
      </c>
      <c r="F1733" s="138">
        <v>44016</v>
      </c>
      <c r="G1733" t="s">
        <v>685</v>
      </c>
      <c r="H1733" t="s">
        <v>681</v>
      </c>
      <c r="I1733" t="s">
        <v>251</v>
      </c>
      <c r="J1733" t="s">
        <v>671</v>
      </c>
      <c r="K1733">
        <v>1000</v>
      </c>
      <c r="M1733">
        <v>752</v>
      </c>
      <c r="O1733">
        <v>2</v>
      </c>
      <c r="P1733">
        <v>119</v>
      </c>
      <c r="Q1733">
        <f>SUM(Table2[[#This Row],[ BUYER G]:[BUYER S]])</f>
        <v>121</v>
      </c>
      <c r="R1733">
        <v>0.2857142857142857</v>
      </c>
      <c r="S1733">
        <v>105.42857142857143</v>
      </c>
      <c r="T1733">
        <f>SUM(Table2[[#This Row],[SALE G]:[SALE S]])</f>
        <v>105.71428571428572</v>
      </c>
      <c r="U1733">
        <v>770</v>
      </c>
      <c r="V1733">
        <v>0.7</v>
      </c>
    </row>
    <row r="1734" spans="1:22" x14ac:dyDescent="0.25">
      <c r="A1734">
        <v>1733</v>
      </c>
      <c r="B1734" t="s">
        <v>26</v>
      </c>
      <c r="C1734" t="s">
        <v>680</v>
      </c>
      <c r="D1734" t="s">
        <v>3</v>
      </c>
      <c r="E1734" t="s">
        <v>343</v>
      </c>
      <c r="F1734" s="138">
        <v>44016</v>
      </c>
      <c r="G1734" t="s">
        <v>685</v>
      </c>
      <c r="H1734" t="s">
        <v>681</v>
      </c>
      <c r="I1734" t="s">
        <v>417</v>
      </c>
      <c r="J1734" t="s">
        <v>671</v>
      </c>
      <c r="K1734">
        <v>1000</v>
      </c>
      <c r="M1734">
        <v>800</v>
      </c>
      <c r="O1734">
        <v>59</v>
      </c>
      <c r="P1734">
        <v>194</v>
      </c>
      <c r="Q1734">
        <f>SUM(Table2[[#This Row],[ BUYER G]:[BUYER S]])</f>
        <v>253</v>
      </c>
      <c r="R1734">
        <v>46.357142857142854</v>
      </c>
      <c r="S1734">
        <v>201.42857142857142</v>
      </c>
      <c r="T1734">
        <f>SUM(Table2[[#This Row],[SALE G]:[SALE S]])</f>
        <v>247.78571428571428</v>
      </c>
      <c r="U1734">
        <v>810</v>
      </c>
      <c r="V1734">
        <v>0.7</v>
      </c>
    </row>
    <row r="1735" spans="1:22" x14ac:dyDescent="0.25">
      <c r="A1735">
        <v>1734</v>
      </c>
      <c r="B1735" t="s">
        <v>26</v>
      </c>
      <c r="C1735" t="s">
        <v>680</v>
      </c>
      <c r="D1735" t="s">
        <v>3</v>
      </c>
      <c r="E1735" t="s">
        <v>343</v>
      </c>
      <c r="F1735" s="138">
        <v>44016</v>
      </c>
      <c r="G1735" t="s">
        <v>685</v>
      </c>
      <c r="H1735" t="s">
        <v>681</v>
      </c>
      <c r="I1735" t="s">
        <v>254</v>
      </c>
      <c r="J1735" t="s">
        <v>671</v>
      </c>
      <c r="K1735">
        <v>1000</v>
      </c>
      <c r="M1735">
        <v>352</v>
      </c>
      <c r="O1735">
        <v>1</v>
      </c>
      <c r="P1735">
        <v>42</v>
      </c>
      <c r="Q1735">
        <f>SUM(Table2[[#This Row],[ BUYER G]:[BUYER S]])</f>
        <v>43</v>
      </c>
      <c r="R1735">
        <v>0</v>
      </c>
      <c r="S1735">
        <v>50.714285714285715</v>
      </c>
      <c r="T1735">
        <f>SUM(Table2[[#This Row],[SALE G]:[SALE S]])</f>
        <v>50.714285714285715</v>
      </c>
      <c r="U1735">
        <v>392</v>
      </c>
      <c r="V1735">
        <v>0.65</v>
      </c>
    </row>
    <row r="1736" spans="1:22" x14ac:dyDescent="0.25">
      <c r="A1736">
        <v>1735</v>
      </c>
      <c r="B1736" t="s">
        <v>26</v>
      </c>
      <c r="C1736" t="s">
        <v>680</v>
      </c>
      <c r="D1736" t="s">
        <v>3</v>
      </c>
      <c r="E1736" t="s">
        <v>343</v>
      </c>
      <c r="F1736" s="138">
        <v>44016</v>
      </c>
      <c r="G1736" t="s">
        <v>685</v>
      </c>
      <c r="H1736" t="s">
        <v>681</v>
      </c>
      <c r="I1736" t="s">
        <v>255</v>
      </c>
      <c r="J1736" t="s">
        <v>671</v>
      </c>
      <c r="K1736">
        <v>1000</v>
      </c>
      <c r="M1736">
        <v>376</v>
      </c>
      <c r="O1736">
        <v>1</v>
      </c>
      <c r="P1736">
        <v>67</v>
      </c>
      <c r="Q1736">
        <f>SUM(Table2[[#This Row],[ BUYER G]:[BUYER S]])</f>
        <v>68</v>
      </c>
      <c r="R1736">
        <v>0.2857142857142857</v>
      </c>
      <c r="S1736">
        <v>57.142857142857146</v>
      </c>
      <c r="T1736">
        <f>SUM(Table2[[#This Row],[SALE G]:[SALE S]])</f>
        <v>57.428571428571431</v>
      </c>
      <c r="U1736">
        <v>386</v>
      </c>
      <c r="V1736">
        <v>0.6</v>
      </c>
    </row>
    <row r="1737" spans="1:22" x14ac:dyDescent="0.25">
      <c r="A1737">
        <v>1736</v>
      </c>
      <c r="B1737" t="s">
        <v>26</v>
      </c>
      <c r="C1737" t="s">
        <v>680</v>
      </c>
      <c r="D1737" t="s">
        <v>3</v>
      </c>
      <c r="E1737" t="s">
        <v>343</v>
      </c>
      <c r="F1737" s="138">
        <v>44016</v>
      </c>
      <c r="G1737" t="s">
        <v>685</v>
      </c>
      <c r="H1737" t="s">
        <v>681</v>
      </c>
      <c r="I1737" t="s">
        <v>248</v>
      </c>
      <c r="J1737" t="s">
        <v>671</v>
      </c>
      <c r="K1737">
        <v>1000</v>
      </c>
      <c r="M1737">
        <v>312</v>
      </c>
      <c r="P1737">
        <v>26</v>
      </c>
      <c r="Q1737">
        <f>SUM(Table2[[#This Row],[ BUYER G]:[BUYER S]])</f>
        <v>26</v>
      </c>
      <c r="R1737">
        <v>0</v>
      </c>
      <c r="S1737">
        <v>26.571428571428573</v>
      </c>
      <c r="T1737">
        <f>SUM(Table2[[#This Row],[SALE G]:[SALE S]])</f>
        <v>26.571428571428573</v>
      </c>
      <c r="U1737">
        <v>322</v>
      </c>
      <c r="V1737">
        <v>0.6</v>
      </c>
    </row>
    <row r="1738" spans="1:22" x14ac:dyDescent="0.25">
      <c r="A1738">
        <v>1737</v>
      </c>
      <c r="B1738" t="s">
        <v>26</v>
      </c>
      <c r="C1738" t="s">
        <v>680</v>
      </c>
      <c r="D1738" t="s">
        <v>3</v>
      </c>
      <c r="E1738" t="s">
        <v>343</v>
      </c>
      <c r="F1738" s="138">
        <v>44016</v>
      </c>
      <c r="G1738" t="s">
        <v>685</v>
      </c>
      <c r="H1738" t="s">
        <v>681</v>
      </c>
      <c r="I1738" t="s">
        <v>448</v>
      </c>
      <c r="J1738" t="s">
        <v>671</v>
      </c>
      <c r="K1738">
        <v>1000</v>
      </c>
      <c r="M1738">
        <v>352</v>
      </c>
      <c r="O1738">
        <v>7</v>
      </c>
      <c r="P1738">
        <v>46</v>
      </c>
      <c r="Q1738">
        <f>SUM(Table2[[#This Row],[ BUYER G]:[BUYER S]])</f>
        <v>53</v>
      </c>
      <c r="R1738">
        <v>4.8571428571428577</v>
      </c>
      <c r="S1738">
        <v>44.178571428571431</v>
      </c>
      <c r="T1738">
        <f>SUM(Table2[[#This Row],[SALE G]:[SALE S]])</f>
        <v>49.035714285714292</v>
      </c>
      <c r="U1738">
        <v>402</v>
      </c>
      <c r="V1738">
        <v>0.6</v>
      </c>
    </row>
    <row r="1739" spans="1:22" x14ac:dyDescent="0.25">
      <c r="A1739">
        <v>1738</v>
      </c>
      <c r="B1739" t="s">
        <v>26</v>
      </c>
      <c r="C1739" t="s">
        <v>680</v>
      </c>
      <c r="D1739" t="s">
        <v>3</v>
      </c>
      <c r="E1739" t="s">
        <v>343</v>
      </c>
      <c r="F1739" s="138">
        <v>44016</v>
      </c>
      <c r="G1739" t="s">
        <v>685</v>
      </c>
      <c r="H1739" t="s">
        <v>681</v>
      </c>
      <c r="I1739" t="s">
        <v>422</v>
      </c>
      <c r="J1739" t="s">
        <v>671</v>
      </c>
      <c r="K1739">
        <v>1000</v>
      </c>
      <c r="M1739">
        <v>360</v>
      </c>
      <c r="O1739">
        <v>3</v>
      </c>
      <c r="P1739">
        <v>14</v>
      </c>
      <c r="Q1739">
        <f>SUM(Table2[[#This Row],[ BUYER G]:[BUYER S]])</f>
        <v>17</v>
      </c>
      <c r="R1739">
        <v>1.3571428571428572</v>
      </c>
      <c r="S1739">
        <v>23.285714285714285</v>
      </c>
      <c r="T1739">
        <f>SUM(Table2[[#This Row],[SALE G]:[SALE S]])</f>
        <v>24.642857142857142</v>
      </c>
      <c r="U1739">
        <v>374</v>
      </c>
      <c r="V1739">
        <v>0.6</v>
      </c>
    </row>
    <row r="1740" spans="1:22" x14ac:dyDescent="0.25">
      <c r="A1740">
        <v>1739</v>
      </c>
      <c r="B1740" t="s">
        <v>26</v>
      </c>
      <c r="C1740" t="s">
        <v>680</v>
      </c>
      <c r="D1740" t="s">
        <v>3</v>
      </c>
      <c r="E1740" t="s">
        <v>343</v>
      </c>
      <c r="F1740" s="138">
        <v>44016</v>
      </c>
      <c r="G1740" t="s">
        <v>685</v>
      </c>
      <c r="H1740" t="s">
        <v>681</v>
      </c>
      <c r="I1740" t="s">
        <v>411</v>
      </c>
      <c r="J1740" t="s">
        <v>671</v>
      </c>
      <c r="K1740">
        <v>1000</v>
      </c>
      <c r="M1740">
        <v>308</v>
      </c>
      <c r="P1740">
        <v>36</v>
      </c>
      <c r="Q1740">
        <f>SUM(Table2[[#This Row],[ BUYER G]:[BUYER S]])</f>
        <v>36</v>
      </c>
      <c r="R1740">
        <v>0</v>
      </c>
      <c r="S1740">
        <v>30.285714285714285</v>
      </c>
      <c r="T1740">
        <f>SUM(Table2[[#This Row],[SALE G]:[SALE S]])</f>
        <v>30.285714285714285</v>
      </c>
      <c r="U1740">
        <v>375</v>
      </c>
      <c r="V1740">
        <v>0.6</v>
      </c>
    </row>
    <row r="1741" spans="1:22" x14ac:dyDescent="0.25">
      <c r="A1741">
        <v>1740</v>
      </c>
      <c r="B1741" t="s">
        <v>26</v>
      </c>
      <c r="C1741" t="s">
        <v>680</v>
      </c>
      <c r="D1741" t="s">
        <v>3</v>
      </c>
      <c r="E1741" t="s">
        <v>343</v>
      </c>
      <c r="F1741" s="138">
        <v>44016</v>
      </c>
      <c r="G1741" t="s">
        <v>685</v>
      </c>
      <c r="H1741" t="s">
        <v>681</v>
      </c>
      <c r="I1741" t="s">
        <v>408</v>
      </c>
      <c r="J1741" t="s">
        <v>671</v>
      </c>
      <c r="K1741">
        <v>1000</v>
      </c>
      <c r="M1741">
        <v>260</v>
      </c>
      <c r="O1741">
        <v>6</v>
      </c>
      <c r="P1741">
        <v>25</v>
      </c>
      <c r="Q1741">
        <f>SUM(Table2[[#This Row],[ BUYER G]:[BUYER S]])</f>
        <v>31</v>
      </c>
      <c r="R1741">
        <v>1.9642857142857142</v>
      </c>
      <c r="S1741">
        <v>25.964285714285715</v>
      </c>
      <c r="T1741">
        <f>SUM(Table2[[#This Row],[SALE G]:[SALE S]])</f>
        <v>27.928571428571431</v>
      </c>
      <c r="U1741">
        <v>268</v>
      </c>
      <c r="V1741">
        <v>0.6</v>
      </c>
    </row>
    <row r="1742" spans="1:22" x14ac:dyDescent="0.25">
      <c r="A1742">
        <v>1741</v>
      </c>
      <c r="B1742" t="s">
        <v>26</v>
      </c>
      <c r="C1742" t="s">
        <v>680</v>
      </c>
      <c r="D1742" t="s">
        <v>3</v>
      </c>
      <c r="E1742" t="s">
        <v>343</v>
      </c>
      <c r="F1742" s="138">
        <v>44016</v>
      </c>
      <c r="G1742" t="s">
        <v>685</v>
      </c>
      <c r="H1742" t="s">
        <v>681</v>
      </c>
      <c r="I1742" t="s">
        <v>419</v>
      </c>
      <c r="J1742" t="s">
        <v>671</v>
      </c>
      <c r="K1742">
        <v>1000</v>
      </c>
      <c r="M1742">
        <v>292</v>
      </c>
      <c r="O1742">
        <v>3</v>
      </c>
      <c r="P1742">
        <v>37</v>
      </c>
      <c r="Q1742">
        <f>SUM(Table2[[#This Row],[ BUYER G]:[BUYER S]])</f>
        <v>40</v>
      </c>
      <c r="R1742">
        <v>3.75</v>
      </c>
      <c r="S1742">
        <v>40.75</v>
      </c>
      <c r="T1742">
        <f>SUM(Table2[[#This Row],[SALE G]:[SALE S]])</f>
        <v>44.5</v>
      </c>
      <c r="U1742">
        <v>290</v>
      </c>
      <c r="V1742">
        <v>0.6</v>
      </c>
    </row>
    <row r="1743" spans="1:22" x14ac:dyDescent="0.25">
      <c r="A1743">
        <v>1742</v>
      </c>
      <c r="B1743" t="s">
        <v>26</v>
      </c>
      <c r="C1743" t="s">
        <v>680</v>
      </c>
      <c r="D1743" t="s">
        <v>3</v>
      </c>
      <c r="E1743" t="s">
        <v>343</v>
      </c>
      <c r="F1743" s="138">
        <v>44016</v>
      </c>
      <c r="G1743" t="s">
        <v>685</v>
      </c>
      <c r="H1743" t="s">
        <v>681</v>
      </c>
      <c r="I1743" t="s">
        <v>427</v>
      </c>
      <c r="J1743" t="s">
        <v>671</v>
      </c>
      <c r="K1743">
        <v>1000</v>
      </c>
      <c r="M1743">
        <v>276</v>
      </c>
      <c r="O1743">
        <v>10</v>
      </c>
      <c r="P1743">
        <v>52</v>
      </c>
      <c r="Q1743">
        <f>SUM(Table2[[#This Row],[ BUYER G]:[BUYER S]])</f>
        <v>62</v>
      </c>
      <c r="R1743">
        <v>5.25</v>
      </c>
      <c r="S1743">
        <v>43.375</v>
      </c>
      <c r="T1743">
        <f>SUM(Table2[[#This Row],[SALE G]:[SALE S]])</f>
        <v>48.625</v>
      </c>
      <c r="U1743">
        <v>291</v>
      </c>
      <c r="V1743">
        <v>0.6</v>
      </c>
    </row>
    <row r="1744" spans="1:22" x14ac:dyDescent="0.25">
      <c r="A1744">
        <v>1743</v>
      </c>
      <c r="B1744" t="s">
        <v>26</v>
      </c>
      <c r="C1744" t="s">
        <v>680</v>
      </c>
      <c r="D1744" t="s">
        <v>3</v>
      </c>
      <c r="E1744" t="s">
        <v>343</v>
      </c>
      <c r="F1744" s="138">
        <v>44016</v>
      </c>
      <c r="G1744" t="s">
        <v>685</v>
      </c>
      <c r="H1744" t="s">
        <v>681</v>
      </c>
      <c r="I1744" t="s">
        <v>579</v>
      </c>
      <c r="J1744" t="s">
        <v>671</v>
      </c>
      <c r="K1744">
        <v>1000</v>
      </c>
      <c r="M1744">
        <v>224</v>
      </c>
      <c r="O1744">
        <v>7</v>
      </c>
      <c r="P1744">
        <v>41</v>
      </c>
      <c r="Q1744">
        <f>SUM(Table2[[#This Row],[ BUYER G]:[BUYER S]])</f>
        <v>48</v>
      </c>
      <c r="R1744">
        <v>3.5714285714285716</v>
      </c>
      <c r="S1744">
        <v>41.196428571428569</v>
      </c>
      <c r="T1744">
        <f>SUM(Table2[[#This Row],[SALE G]:[SALE S]])</f>
        <v>44.767857142857139</v>
      </c>
      <c r="U1744">
        <v>240</v>
      </c>
      <c r="V1744">
        <v>0.6</v>
      </c>
    </row>
    <row r="1745" spans="1:22" x14ac:dyDescent="0.25">
      <c r="A1745">
        <v>1744</v>
      </c>
      <c r="B1745" t="s">
        <v>26</v>
      </c>
      <c r="C1745" t="s">
        <v>680</v>
      </c>
      <c r="D1745" t="s">
        <v>3</v>
      </c>
      <c r="E1745" t="s">
        <v>343</v>
      </c>
      <c r="F1745" s="138">
        <v>44016</v>
      </c>
      <c r="G1745" t="s">
        <v>685</v>
      </c>
      <c r="H1745" t="s">
        <v>681</v>
      </c>
      <c r="I1745" t="s">
        <v>420</v>
      </c>
      <c r="J1745" t="s">
        <v>671</v>
      </c>
      <c r="K1745">
        <v>1000</v>
      </c>
      <c r="M1745">
        <v>292</v>
      </c>
      <c r="O1745">
        <v>1</v>
      </c>
      <c r="P1745">
        <v>25</v>
      </c>
      <c r="Q1745">
        <f>SUM(Table2[[#This Row],[ BUYER G]:[BUYER S]])</f>
        <v>26</v>
      </c>
      <c r="R1745">
        <v>0.2857142857142857</v>
      </c>
      <c r="S1745">
        <v>21.964285714285715</v>
      </c>
      <c r="T1745">
        <f>SUM(Table2[[#This Row],[SALE G]:[SALE S]])</f>
        <v>22.25</v>
      </c>
      <c r="U1745">
        <v>295</v>
      </c>
      <c r="V1745">
        <v>0.6</v>
      </c>
    </row>
    <row r="1746" spans="1:22" x14ac:dyDescent="0.25">
      <c r="A1746">
        <v>1745</v>
      </c>
      <c r="B1746" t="s">
        <v>26</v>
      </c>
      <c r="C1746" t="s">
        <v>680</v>
      </c>
      <c r="D1746" t="s">
        <v>3</v>
      </c>
      <c r="E1746" t="s">
        <v>343</v>
      </c>
      <c r="F1746" s="138">
        <v>44016</v>
      </c>
      <c r="G1746" t="s">
        <v>710</v>
      </c>
      <c r="H1746" t="s">
        <v>681</v>
      </c>
      <c r="I1746" t="s">
        <v>506</v>
      </c>
      <c r="J1746" t="s">
        <v>711</v>
      </c>
      <c r="K1746">
        <v>150</v>
      </c>
      <c r="M1746">
        <v>112</v>
      </c>
      <c r="O1746">
        <v>4</v>
      </c>
      <c r="P1746">
        <v>23</v>
      </c>
      <c r="Q1746">
        <f>SUM(Table2[[#This Row],[ BUYER G]:[BUYER S]])</f>
        <v>27</v>
      </c>
      <c r="R1746">
        <v>1.7142857142857142</v>
      </c>
      <c r="S1746">
        <v>15.535714285714286</v>
      </c>
      <c r="T1746">
        <f>SUM(Table2[[#This Row],[SALE G]:[SALE S]])</f>
        <v>17.25</v>
      </c>
      <c r="U1746">
        <v>146</v>
      </c>
      <c r="V1746">
        <v>0.6</v>
      </c>
    </row>
    <row r="1747" spans="1:22" x14ac:dyDescent="0.25">
      <c r="A1747">
        <v>1746</v>
      </c>
      <c r="B1747" t="s">
        <v>26</v>
      </c>
      <c r="C1747" t="s">
        <v>680</v>
      </c>
      <c r="D1747" t="s">
        <v>3</v>
      </c>
      <c r="E1747" t="s">
        <v>343</v>
      </c>
      <c r="F1747" s="138">
        <v>44016</v>
      </c>
      <c r="G1747" t="s">
        <v>710</v>
      </c>
      <c r="H1747" t="s">
        <v>681</v>
      </c>
      <c r="I1747" t="s">
        <v>502</v>
      </c>
      <c r="J1747" t="s">
        <v>711</v>
      </c>
      <c r="K1747">
        <v>150</v>
      </c>
      <c r="M1747">
        <v>80</v>
      </c>
      <c r="O1747">
        <v>2</v>
      </c>
      <c r="P1747">
        <v>6</v>
      </c>
      <c r="Q1747">
        <f>SUM(Table2[[#This Row],[ BUYER G]:[BUYER S]])</f>
        <v>8</v>
      </c>
      <c r="R1747">
        <v>1.4285714285714286</v>
      </c>
      <c r="S1747">
        <v>9</v>
      </c>
      <c r="T1747">
        <f>SUM(Table2[[#This Row],[SALE G]:[SALE S]])</f>
        <v>10.428571428571429</v>
      </c>
      <c r="U1747">
        <v>103</v>
      </c>
      <c r="V1747">
        <v>0.5</v>
      </c>
    </row>
    <row r="1748" spans="1:22" x14ac:dyDescent="0.25">
      <c r="A1748">
        <v>1747</v>
      </c>
      <c r="B1748" t="s">
        <v>26</v>
      </c>
      <c r="C1748" t="s">
        <v>680</v>
      </c>
      <c r="D1748" t="s">
        <v>3</v>
      </c>
      <c r="E1748" t="s">
        <v>343</v>
      </c>
      <c r="F1748" s="138">
        <v>44016</v>
      </c>
      <c r="G1748" t="s">
        <v>710</v>
      </c>
      <c r="H1748" t="s">
        <v>681</v>
      </c>
      <c r="I1748" t="s">
        <v>501</v>
      </c>
      <c r="J1748" t="s">
        <v>711</v>
      </c>
      <c r="K1748">
        <v>150</v>
      </c>
      <c r="M1748">
        <v>160</v>
      </c>
      <c r="O1748">
        <v>6</v>
      </c>
      <c r="P1748">
        <v>33</v>
      </c>
      <c r="Q1748">
        <f>SUM(Table2[[#This Row],[ BUYER G]:[BUYER S]])</f>
        <v>39</v>
      </c>
      <c r="R1748">
        <v>3.2142857142857144</v>
      </c>
      <c r="S1748">
        <v>19.392857142857142</v>
      </c>
      <c r="T1748">
        <f>SUM(Table2[[#This Row],[SALE G]:[SALE S]])</f>
        <v>22.607142857142858</v>
      </c>
      <c r="U1748">
        <v>254</v>
      </c>
      <c r="V1748">
        <v>0.5</v>
      </c>
    </row>
    <row r="1749" spans="1:22" x14ac:dyDescent="0.25">
      <c r="A1749">
        <v>1748</v>
      </c>
      <c r="B1749" t="s">
        <v>26</v>
      </c>
      <c r="C1749" t="s">
        <v>680</v>
      </c>
      <c r="D1749" t="s">
        <v>3</v>
      </c>
      <c r="E1749" t="s">
        <v>343</v>
      </c>
      <c r="F1749" s="138">
        <v>44016</v>
      </c>
      <c r="G1749" t="s">
        <v>710</v>
      </c>
      <c r="H1749" t="s">
        <v>681</v>
      </c>
      <c r="I1749" t="s">
        <v>504</v>
      </c>
      <c r="J1749" t="s">
        <v>711</v>
      </c>
      <c r="K1749">
        <v>150</v>
      </c>
      <c r="M1749">
        <v>160</v>
      </c>
      <c r="O1749">
        <v>13</v>
      </c>
      <c r="P1749">
        <v>28</v>
      </c>
      <c r="Q1749">
        <f>SUM(Table2[[#This Row],[ BUYER G]:[BUYER S]])</f>
        <v>41</v>
      </c>
      <c r="R1749">
        <v>10.857142857142858</v>
      </c>
      <c r="S1749">
        <v>23.285714285714285</v>
      </c>
      <c r="T1749">
        <f>SUM(Table2[[#This Row],[SALE G]:[SALE S]])</f>
        <v>34.142857142857139</v>
      </c>
      <c r="U1749">
        <v>205</v>
      </c>
      <c r="V1749">
        <v>0.5</v>
      </c>
    </row>
    <row r="1750" spans="1:22" x14ac:dyDescent="0.25">
      <c r="A1750">
        <v>1749</v>
      </c>
      <c r="B1750" t="s">
        <v>26</v>
      </c>
      <c r="C1750" t="s">
        <v>680</v>
      </c>
      <c r="D1750" t="s">
        <v>3</v>
      </c>
      <c r="E1750" t="s">
        <v>343</v>
      </c>
      <c r="F1750" s="138">
        <v>44016</v>
      </c>
      <c r="G1750" t="s">
        <v>710</v>
      </c>
      <c r="H1750" t="s">
        <v>681</v>
      </c>
      <c r="I1750" t="s">
        <v>503</v>
      </c>
      <c r="J1750" t="s">
        <v>711</v>
      </c>
      <c r="K1750">
        <v>150</v>
      </c>
      <c r="M1750">
        <v>192</v>
      </c>
      <c r="O1750">
        <v>10</v>
      </c>
      <c r="P1750">
        <v>23</v>
      </c>
      <c r="Q1750">
        <f>SUM(Table2[[#This Row],[ BUYER G]:[BUYER S]])</f>
        <v>33</v>
      </c>
      <c r="R1750">
        <v>6.0357142857142856</v>
      </c>
      <c r="S1750">
        <v>15.75</v>
      </c>
      <c r="T1750">
        <f>SUM(Table2[[#This Row],[SALE G]:[SALE S]])</f>
        <v>21.785714285714285</v>
      </c>
      <c r="U1750">
        <v>216</v>
      </c>
      <c r="V1750">
        <v>0.5</v>
      </c>
    </row>
    <row r="1751" spans="1:22" x14ac:dyDescent="0.25">
      <c r="A1751">
        <v>1750</v>
      </c>
      <c r="B1751" t="s">
        <v>26</v>
      </c>
      <c r="C1751" t="s">
        <v>680</v>
      </c>
      <c r="D1751" t="s">
        <v>3</v>
      </c>
      <c r="E1751" t="s">
        <v>343</v>
      </c>
      <c r="F1751" s="138">
        <v>44016</v>
      </c>
      <c r="G1751" t="s">
        <v>710</v>
      </c>
      <c r="H1751" t="s">
        <v>681</v>
      </c>
      <c r="I1751" t="s">
        <v>516</v>
      </c>
      <c r="J1751" t="s">
        <v>711</v>
      </c>
      <c r="K1751">
        <v>150</v>
      </c>
      <c r="M1751">
        <v>196</v>
      </c>
      <c r="O1751">
        <v>1</v>
      </c>
      <c r="P1751">
        <v>20</v>
      </c>
      <c r="Q1751">
        <f>SUM(Table2[[#This Row],[ BUYER G]:[BUYER S]])</f>
        <v>21</v>
      </c>
      <c r="R1751">
        <v>0.75</v>
      </c>
      <c r="S1751">
        <v>15</v>
      </c>
      <c r="T1751">
        <f>SUM(Table2[[#This Row],[SALE G]:[SALE S]])</f>
        <v>15.75</v>
      </c>
      <c r="U1751">
        <v>204</v>
      </c>
      <c r="V1751">
        <v>0.5</v>
      </c>
    </row>
    <row r="1752" spans="1:22" x14ac:dyDescent="0.25">
      <c r="A1752">
        <v>1751</v>
      </c>
      <c r="B1752" t="s">
        <v>26</v>
      </c>
      <c r="C1752" t="s">
        <v>680</v>
      </c>
      <c r="D1752" t="s">
        <v>3</v>
      </c>
      <c r="E1752" t="s">
        <v>343</v>
      </c>
      <c r="F1752" s="138">
        <v>44016</v>
      </c>
      <c r="G1752" t="s">
        <v>710</v>
      </c>
      <c r="H1752" t="s">
        <v>681</v>
      </c>
      <c r="I1752" t="s">
        <v>519</v>
      </c>
      <c r="J1752" t="s">
        <v>711</v>
      </c>
      <c r="K1752">
        <v>150</v>
      </c>
      <c r="M1752">
        <v>124</v>
      </c>
      <c r="P1752">
        <v>20</v>
      </c>
      <c r="Q1752">
        <f>SUM(Table2[[#This Row],[ BUYER G]:[BUYER S]])</f>
        <v>20</v>
      </c>
      <c r="R1752">
        <v>0</v>
      </c>
      <c r="S1752">
        <v>33.285714285714285</v>
      </c>
      <c r="T1752">
        <f>SUM(Table2[[#This Row],[SALE G]:[SALE S]])</f>
        <v>33.285714285714285</v>
      </c>
      <c r="U1752">
        <v>134</v>
      </c>
      <c r="V1752">
        <v>0.5</v>
      </c>
    </row>
    <row r="1753" spans="1:22" x14ac:dyDescent="0.25">
      <c r="A1753">
        <v>1752</v>
      </c>
      <c r="B1753" t="s">
        <v>26</v>
      </c>
      <c r="C1753" t="s">
        <v>680</v>
      </c>
      <c r="D1753" t="s">
        <v>3</v>
      </c>
      <c r="E1753" t="s">
        <v>343</v>
      </c>
      <c r="F1753" s="138">
        <v>44016</v>
      </c>
      <c r="G1753" t="s">
        <v>710</v>
      </c>
      <c r="H1753" t="s">
        <v>681</v>
      </c>
      <c r="I1753" t="s">
        <v>520</v>
      </c>
      <c r="J1753" t="s">
        <v>711</v>
      </c>
      <c r="K1753">
        <v>150</v>
      </c>
      <c r="M1753">
        <v>144</v>
      </c>
      <c r="O1753">
        <v>3</v>
      </c>
      <c r="P1753">
        <v>31</v>
      </c>
      <c r="Q1753">
        <f>SUM(Table2[[#This Row],[ BUYER G]:[BUYER S]])</f>
        <v>34</v>
      </c>
      <c r="R1753">
        <v>0.7142857142857143</v>
      </c>
      <c r="S1753">
        <v>35.178571428571431</v>
      </c>
      <c r="T1753">
        <f>SUM(Table2[[#This Row],[SALE G]:[SALE S]])</f>
        <v>35.892857142857146</v>
      </c>
      <c r="U1753">
        <v>141</v>
      </c>
      <c r="V1753">
        <v>0.5</v>
      </c>
    </row>
    <row r="1754" spans="1:22" x14ac:dyDescent="0.25">
      <c r="A1754">
        <v>1753</v>
      </c>
      <c r="B1754" t="s">
        <v>26</v>
      </c>
      <c r="C1754" t="s">
        <v>680</v>
      </c>
      <c r="D1754" t="s">
        <v>3</v>
      </c>
      <c r="E1754" t="s">
        <v>343</v>
      </c>
      <c r="F1754" s="138">
        <v>44016</v>
      </c>
      <c r="G1754" t="s">
        <v>710</v>
      </c>
      <c r="H1754" t="s">
        <v>681</v>
      </c>
      <c r="I1754" t="s">
        <v>517</v>
      </c>
      <c r="J1754" t="s">
        <v>711</v>
      </c>
      <c r="K1754">
        <v>150</v>
      </c>
      <c r="M1754">
        <v>96</v>
      </c>
      <c r="O1754">
        <v>4</v>
      </c>
      <c r="P1754">
        <v>10</v>
      </c>
      <c r="Q1754">
        <f>SUM(Table2[[#This Row],[ BUYER G]:[BUYER S]])</f>
        <v>14</v>
      </c>
      <c r="R1754">
        <v>2.8571428571428572</v>
      </c>
      <c r="S1754">
        <v>6.8571428571428568</v>
      </c>
      <c r="T1754">
        <f>SUM(Table2[[#This Row],[SALE G]:[SALE S]])</f>
        <v>9.7142857142857135</v>
      </c>
      <c r="U1754">
        <v>108</v>
      </c>
      <c r="V1754">
        <v>0.5</v>
      </c>
    </row>
    <row r="1755" spans="1:22" x14ac:dyDescent="0.25">
      <c r="A1755">
        <v>1754</v>
      </c>
      <c r="B1755" t="s">
        <v>26</v>
      </c>
      <c r="C1755" t="s">
        <v>680</v>
      </c>
      <c r="D1755" t="s">
        <v>3</v>
      </c>
      <c r="E1755" t="s">
        <v>343</v>
      </c>
      <c r="F1755" s="138">
        <v>44016</v>
      </c>
      <c r="G1755" t="s">
        <v>710</v>
      </c>
      <c r="H1755" t="s">
        <v>681</v>
      </c>
      <c r="I1755" t="s">
        <v>522</v>
      </c>
      <c r="J1755" t="s">
        <v>711</v>
      </c>
      <c r="K1755">
        <v>150</v>
      </c>
      <c r="M1755">
        <v>162</v>
      </c>
      <c r="P1755">
        <v>15</v>
      </c>
      <c r="Q1755">
        <f>SUM(Table2[[#This Row],[ BUYER G]:[BUYER S]])</f>
        <v>15</v>
      </c>
      <c r="R1755">
        <v>0</v>
      </c>
      <c r="S1755">
        <v>15.428571428571429</v>
      </c>
      <c r="T1755">
        <f>SUM(Table2[[#This Row],[SALE G]:[SALE S]])</f>
        <v>15.428571428571429</v>
      </c>
      <c r="U1755">
        <v>180</v>
      </c>
      <c r="V1755">
        <v>0.5</v>
      </c>
    </row>
    <row r="1756" spans="1:22" x14ac:dyDescent="0.25">
      <c r="A1756">
        <v>1755</v>
      </c>
      <c r="B1756" t="s">
        <v>26</v>
      </c>
      <c r="C1756" t="s">
        <v>680</v>
      </c>
      <c r="D1756" t="s">
        <v>3</v>
      </c>
      <c r="E1756" t="s">
        <v>343</v>
      </c>
      <c r="F1756" s="138">
        <v>44016</v>
      </c>
      <c r="G1756" t="s">
        <v>710</v>
      </c>
      <c r="H1756" t="s">
        <v>681</v>
      </c>
      <c r="I1756" t="s">
        <v>543</v>
      </c>
      <c r="J1756" t="s">
        <v>711</v>
      </c>
      <c r="K1756">
        <v>150</v>
      </c>
      <c r="M1756">
        <v>64</v>
      </c>
      <c r="P1756">
        <v>8</v>
      </c>
      <c r="Q1756">
        <f>SUM(Table2[[#This Row],[ BUYER G]:[BUYER S]])</f>
        <v>8</v>
      </c>
      <c r="R1756">
        <v>0</v>
      </c>
      <c r="S1756">
        <v>7.5</v>
      </c>
      <c r="T1756">
        <f>SUM(Table2[[#This Row],[SALE G]:[SALE S]])</f>
        <v>7.5</v>
      </c>
      <c r="U1756">
        <v>78</v>
      </c>
      <c r="V1756">
        <v>0.5</v>
      </c>
    </row>
    <row r="1757" spans="1:22" x14ac:dyDescent="0.25">
      <c r="A1757">
        <v>1756</v>
      </c>
      <c r="B1757" t="s">
        <v>26</v>
      </c>
      <c r="C1757" t="s">
        <v>680</v>
      </c>
      <c r="D1757" t="s">
        <v>3</v>
      </c>
      <c r="E1757" t="s">
        <v>343</v>
      </c>
      <c r="F1757" s="138">
        <v>44016</v>
      </c>
      <c r="G1757" t="s">
        <v>710</v>
      </c>
      <c r="H1757" t="s">
        <v>681</v>
      </c>
      <c r="I1757" t="s">
        <v>538</v>
      </c>
      <c r="J1757" t="s">
        <v>711</v>
      </c>
      <c r="K1757">
        <v>150</v>
      </c>
      <c r="M1757">
        <v>123</v>
      </c>
      <c r="O1757">
        <v>2</v>
      </c>
      <c r="P1757">
        <v>26</v>
      </c>
      <c r="Q1757">
        <f>SUM(Table2[[#This Row],[ BUYER G]:[BUYER S]])</f>
        <v>28</v>
      </c>
      <c r="R1757">
        <v>1.7142857142857142</v>
      </c>
      <c r="S1757">
        <v>22.428571428571427</v>
      </c>
      <c r="T1757">
        <f>SUM(Table2[[#This Row],[SALE G]:[SALE S]])</f>
        <v>24.142857142857142</v>
      </c>
      <c r="U1757">
        <v>157</v>
      </c>
      <c r="V1757">
        <v>0.5</v>
      </c>
    </row>
    <row r="1758" spans="1:22" x14ac:dyDescent="0.25">
      <c r="A1758">
        <v>1757</v>
      </c>
      <c r="B1758" t="s">
        <v>26</v>
      </c>
      <c r="C1758" t="s">
        <v>680</v>
      </c>
      <c r="D1758" t="s">
        <v>3</v>
      </c>
      <c r="E1758" t="s">
        <v>343</v>
      </c>
      <c r="F1758" s="138">
        <v>44016</v>
      </c>
      <c r="G1758" t="s">
        <v>710</v>
      </c>
      <c r="H1758" t="s">
        <v>681</v>
      </c>
      <c r="I1758" t="s">
        <v>542</v>
      </c>
      <c r="J1758" t="s">
        <v>711</v>
      </c>
      <c r="K1758">
        <v>150</v>
      </c>
      <c r="M1758">
        <v>160</v>
      </c>
      <c r="O1758">
        <v>10</v>
      </c>
      <c r="P1758">
        <v>25</v>
      </c>
      <c r="Q1758">
        <f>SUM(Table2[[#This Row],[ BUYER G]:[BUYER S]])</f>
        <v>35</v>
      </c>
      <c r="R1758">
        <v>9.7142857142857153</v>
      </c>
      <c r="S1758">
        <v>16.107142857142858</v>
      </c>
      <c r="T1758">
        <f>SUM(Table2[[#This Row],[SALE G]:[SALE S]])</f>
        <v>25.821428571428573</v>
      </c>
      <c r="U1758">
        <v>158</v>
      </c>
      <c r="V1758">
        <v>0.5</v>
      </c>
    </row>
    <row r="1759" spans="1:22" x14ac:dyDescent="0.25">
      <c r="A1759">
        <v>1758</v>
      </c>
      <c r="B1759" t="s">
        <v>26</v>
      </c>
      <c r="C1759" t="s">
        <v>680</v>
      </c>
      <c r="D1759" t="s">
        <v>3</v>
      </c>
      <c r="E1759" t="s">
        <v>343</v>
      </c>
      <c r="F1759" s="138">
        <v>44016</v>
      </c>
      <c r="G1759" t="s">
        <v>710</v>
      </c>
      <c r="H1759" t="s">
        <v>681</v>
      </c>
      <c r="I1759" t="s">
        <v>541</v>
      </c>
      <c r="J1759" t="s">
        <v>711</v>
      </c>
      <c r="K1759">
        <v>150</v>
      </c>
      <c r="M1759">
        <v>160</v>
      </c>
      <c r="P1759">
        <v>15</v>
      </c>
      <c r="Q1759">
        <f>SUM(Table2[[#This Row],[ BUYER G]:[BUYER S]])</f>
        <v>15</v>
      </c>
      <c r="R1759">
        <v>0</v>
      </c>
      <c r="S1759">
        <v>13.571428571428571</v>
      </c>
      <c r="T1759">
        <f>SUM(Table2[[#This Row],[SALE G]:[SALE S]])</f>
        <v>13.571428571428571</v>
      </c>
      <c r="U1759">
        <v>165</v>
      </c>
      <c r="V1759">
        <v>0.5</v>
      </c>
    </row>
    <row r="1760" spans="1:22" x14ac:dyDescent="0.25">
      <c r="A1760">
        <v>1759</v>
      </c>
      <c r="B1760" t="s">
        <v>26</v>
      </c>
      <c r="C1760" t="s">
        <v>680</v>
      </c>
      <c r="D1760" t="s">
        <v>3</v>
      </c>
      <c r="E1760" t="s">
        <v>343</v>
      </c>
      <c r="F1760" s="138">
        <v>44016</v>
      </c>
      <c r="G1760" t="s">
        <v>710</v>
      </c>
      <c r="H1760" t="s">
        <v>681</v>
      </c>
      <c r="I1760" t="s">
        <v>539</v>
      </c>
      <c r="J1760" t="s">
        <v>711</v>
      </c>
      <c r="K1760">
        <v>150</v>
      </c>
      <c r="M1760">
        <v>80</v>
      </c>
      <c r="O1760">
        <v>2</v>
      </c>
      <c r="P1760">
        <v>11</v>
      </c>
      <c r="Q1760">
        <f>SUM(Table2[[#This Row],[ BUYER G]:[BUYER S]])</f>
        <v>13</v>
      </c>
      <c r="R1760">
        <v>1.6071428571428572</v>
      </c>
      <c r="S1760">
        <v>9.1428571428571423</v>
      </c>
      <c r="T1760">
        <f>SUM(Table2[[#This Row],[SALE G]:[SALE S]])</f>
        <v>10.75</v>
      </c>
      <c r="U1760">
        <v>115</v>
      </c>
      <c r="V1760">
        <v>0.5</v>
      </c>
    </row>
    <row r="1761" spans="1:22" x14ac:dyDescent="0.25">
      <c r="A1761">
        <v>1760</v>
      </c>
      <c r="B1761" t="s">
        <v>26</v>
      </c>
      <c r="C1761" t="s">
        <v>680</v>
      </c>
      <c r="D1761" t="s">
        <v>3</v>
      </c>
      <c r="E1761" t="s">
        <v>343</v>
      </c>
      <c r="F1761" s="138">
        <v>44016</v>
      </c>
      <c r="G1761" t="s">
        <v>710</v>
      </c>
      <c r="H1761" t="s">
        <v>681</v>
      </c>
      <c r="I1761" t="s">
        <v>544</v>
      </c>
      <c r="J1761" t="s">
        <v>711</v>
      </c>
      <c r="K1761">
        <v>150</v>
      </c>
      <c r="M1761">
        <v>96</v>
      </c>
      <c r="O1761">
        <v>4</v>
      </c>
      <c r="P1761">
        <v>12</v>
      </c>
      <c r="Q1761">
        <f>SUM(Table2[[#This Row],[ BUYER G]:[BUYER S]])</f>
        <v>16</v>
      </c>
      <c r="R1761">
        <v>8.5</v>
      </c>
      <c r="S1761">
        <v>2.25</v>
      </c>
      <c r="T1761">
        <f>SUM(Table2[[#This Row],[SALE G]:[SALE S]])</f>
        <v>10.75</v>
      </c>
      <c r="U1761">
        <v>91</v>
      </c>
      <c r="V1761">
        <v>0.5</v>
      </c>
    </row>
    <row r="1762" spans="1:22" x14ac:dyDescent="0.25">
      <c r="A1762">
        <v>1761</v>
      </c>
      <c r="B1762" t="s">
        <v>26</v>
      </c>
      <c r="C1762" t="s">
        <v>680</v>
      </c>
      <c r="D1762" t="s">
        <v>3</v>
      </c>
      <c r="E1762" t="s">
        <v>343</v>
      </c>
      <c r="F1762" s="138">
        <v>44016</v>
      </c>
      <c r="G1762" t="s">
        <v>710</v>
      </c>
      <c r="H1762" t="s">
        <v>681</v>
      </c>
      <c r="I1762" t="s">
        <v>540</v>
      </c>
      <c r="J1762" t="s">
        <v>711</v>
      </c>
      <c r="K1762">
        <v>150</v>
      </c>
      <c r="M1762">
        <v>160</v>
      </c>
      <c r="O1762">
        <v>4</v>
      </c>
      <c r="P1762">
        <v>25</v>
      </c>
      <c r="Q1762">
        <f>SUM(Table2[[#This Row],[ BUYER G]:[BUYER S]])</f>
        <v>29</v>
      </c>
      <c r="R1762">
        <v>2.1071428571428572</v>
      </c>
      <c r="S1762">
        <v>27.214285714285715</v>
      </c>
      <c r="T1762">
        <f>SUM(Table2[[#This Row],[SALE G]:[SALE S]])</f>
        <v>29.321428571428573</v>
      </c>
      <c r="U1762">
        <v>205</v>
      </c>
      <c r="V1762">
        <v>0.5</v>
      </c>
    </row>
    <row r="1763" spans="1:22" x14ac:dyDescent="0.25">
      <c r="A1763">
        <v>1762</v>
      </c>
      <c r="B1763" t="s">
        <v>26</v>
      </c>
      <c r="C1763" t="s">
        <v>680</v>
      </c>
      <c r="D1763" t="s">
        <v>3</v>
      </c>
      <c r="E1763" t="s">
        <v>343</v>
      </c>
      <c r="F1763" s="138">
        <v>44016</v>
      </c>
      <c r="G1763" t="s">
        <v>710</v>
      </c>
      <c r="H1763" t="s">
        <v>681</v>
      </c>
      <c r="I1763" t="s">
        <v>555</v>
      </c>
      <c r="J1763" t="s">
        <v>711</v>
      </c>
      <c r="K1763">
        <v>150</v>
      </c>
      <c r="M1763">
        <v>136</v>
      </c>
      <c r="O1763">
        <v>3</v>
      </c>
      <c r="P1763">
        <v>22</v>
      </c>
      <c r="Q1763">
        <f>SUM(Table2[[#This Row],[ BUYER G]:[BUYER S]])</f>
        <v>25</v>
      </c>
      <c r="R1763">
        <v>0.75</v>
      </c>
      <c r="S1763">
        <v>13.214285714285714</v>
      </c>
      <c r="T1763">
        <f>SUM(Table2[[#This Row],[SALE G]:[SALE S]])</f>
        <v>13.964285714285714</v>
      </c>
      <c r="U1763">
        <v>146</v>
      </c>
      <c r="V1763">
        <v>0.5</v>
      </c>
    </row>
    <row r="1764" spans="1:22" x14ac:dyDescent="0.25">
      <c r="A1764">
        <v>1763</v>
      </c>
      <c r="B1764" t="s">
        <v>26</v>
      </c>
      <c r="C1764" t="s">
        <v>680</v>
      </c>
      <c r="D1764" t="s">
        <v>3</v>
      </c>
      <c r="E1764" t="s">
        <v>343</v>
      </c>
      <c r="F1764" s="138">
        <v>44016</v>
      </c>
      <c r="G1764" t="s">
        <v>710</v>
      </c>
      <c r="H1764" t="s">
        <v>681</v>
      </c>
      <c r="I1764" t="s">
        <v>558</v>
      </c>
      <c r="J1764" t="s">
        <v>711</v>
      </c>
      <c r="K1764">
        <v>150</v>
      </c>
      <c r="M1764">
        <v>160</v>
      </c>
      <c r="O1764">
        <v>12</v>
      </c>
      <c r="P1764">
        <v>28</v>
      </c>
      <c r="Q1764">
        <f>SUM(Table2[[#This Row],[ BUYER G]:[BUYER S]])</f>
        <v>40</v>
      </c>
      <c r="R1764">
        <v>9.8571428571428577</v>
      </c>
      <c r="S1764">
        <v>22.785714285714285</v>
      </c>
      <c r="T1764">
        <f>SUM(Table2[[#This Row],[SALE G]:[SALE S]])</f>
        <v>32.642857142857139</v>
      </c>
      <c r="U1764">
        <v>218</v>
      </c>
      <c r="V1764">
        <v>0.5</v>
      </c>
    </row>
    <row r="1765" spans="1:22" x14ac:dyDescent="0.25">
      <c r="A1765">
        <v>1764</v>
      </c>
      <c r="B1765" t="s">
        <v>26</v>
      </c>
      <c r="C1765" t="s">
        <v>680</v>
      </c>
      <c r="D1765" t="s">
        <v>3</v>
      </c>
      <c r="E1765" t="s">
        <v>343</v>
      </c>
      <c r="F1765" s="138">
        <v>44016</v>
      </c>
      <c r="G1765" t="s">
        <v>710</v>
      </c>
      <c r="H1765" t="s">
        <v>681</v>
      </c>
      <c r="I1765" t="s">
        <v>553</v>
      </c>
      <c r="J1765" t="s">
        <v>711</v>
      </c>
      <c r="K1765">
        <v>150</v>
      </c>
      <c r="M1765">
        <v>160</v>
      </c>
      <c r="P1765">
        <v>9</v>
      </c>
      <c r="Q1765">
        <f>SUM(Table2[[#This Row],[ BUYER G]:[BUYER S]])</f>
        <v>9</v>
      </c>
      <c r="R1765">
        <v>0</v>
      </c>
      <c r="S1765">
        <v>13</v>
      </c>
      <c r="T1765">
        <f>SUM(Table2[[#This Row],[SALE G]:[SALE S]])</f>
        <v>13</v>
      </c>
      <c r="U1765">
        <v>168</v>
      </c>
      <c r="V1765">
        <v>0.5</v>
      </c>
    </row>
    <row r="1766" spans="1:22" x14ac:dyDescent="0.25">
      <c r="A1766">
        <v>1765</v>
      </c>
      <c r="B1766" t="s">
        <v>26</v>
      </c>
      <c r="C1766" t="s">
        <v>680</v>
      </c>
      <c r="D1766" t="s">
        <v>3</v>
      </c>
      <c r="E1766" t="s">
        <v>343</v>
      </c>
      <c r="F1766" s="138">
        <v>44016</v>
      </c>
      <c r="G1766" t="s">
        <v>710</v>
      </c>
      <c r="H1766" t="s">
        <v>681</v>
      </c>
      <c r="I1766" t="s">
        <v>581</v>
      </c>
      <c r="J1766" t="s">
        <v>711</v>
      </c>
      <c r="K1766">
        <v>150</v>
      </c>
      <c r="M1766">
        <v>160</v>
      </c>
      <c r="O1766">
        <v>13</v>
      </c>
      <c r="P1766">
        <v>25</v>
      </c>
      <c r="Q1766">
        <f>SUM(Table2[[#This Row],[ BUYER G]:[BUYER S]])</f>
        <v>38</v>
      </c>
      <c r="R1766">
        <v>7.9464285714285712</v>
      </c>
      <c r="S1766">
        <v>14.428571428571429</v>
      </c>
      <c r="T1766">
        <f>SUM(Table2[[#This Row],[SALE G]:[SALE S]])</f>
        <v>22.375</v>
      </c>
      <c r="U1766">
        <v>155</v>
      </c>
      <c r="V1766">
        <v>0.5</v>
      </c>
    </row>
    <row r="1767" spans="1:22" x14ac:dyDescent="0.25">
      <c r="A1767">
        <v>1766</v>
      </c>
      <c r="B1767" t="s">
        <v>26</v>
      </c>
      <c r="C1767" t="s">
        <v>680</v>
      </c>
      <c r="D1767" t="s">
        <v>3</v>
      </c>
      <c r="E1767" t="s">
        <v>343</v>
      </c>
      <c r="F1767" s="138">
        <v>44016</v>
      </c>
      <c r="G1767" t="s">
        <v>710</v>
      </c>
      <c r="H1767" t="s">
        <v>681</v>
      </c>
      <c r="I1767" t="s">
        <v>584</v>
      </c>
      <c r="J1767" t="s">
        <v>711</v>
      </c>
      <c r="K1767">
        <v>150</v>
      </c>
      <c r="M1767">
        <v>120</v>
      </c>
      <c r="O1767">
        <v>2</v>
      </c>
      <c r="P1767">
        <v>33</v>
      </c>
      <c r="Q1767">
        <f>SUM(Table2[[#This Row],[ BUYER G]:[BUYER S]])</f>
        <v>35</v>
      </c>
      <c r="R1767">
        <v>0.75</v>
      </c>
      <c r="S1767">
        <v>26.392857142857142</v>
      </c>
      <c r="T1767">
        <f>SUM(Table2[[#This Row],[SALE G]:[SALE S]])</f>
        <v>27.142857142857142</v>
      </c>
      <c r="U1767">
        <v>115</v>
      </c>
      <c r="V1767">
        <v>0.5</v>
      </c>
    </row>
    <row r="1768" spans="1:22" x14ac:dyDescent="0.25">
      <c r="A1768">
        <v>1767</v>
      </c>
      <c r="B1768" t="s">
        <v>26</v>
      </c>
      <c r="C1768" t="s">
        <v>680</v>
      </c>
      <c r="D1768" t="s">
        <v>3</v>
      </c>
      <c r="E1768" t="s">
        <v>343</v>
      </c>
      <c r="F1768" s="138">
        <v>44016</v>
      </c>
      <c r="G1768" t="s">
        <v>710</v>
      </c>
      <c r="H1768" t="s">
        <v>681</v>
      </c>
      <c r="I1768" t="s">
        <v>583</v>
      </c>
      <c r="J1768" t="s">
        <v>711</v>
      </c>
      <c r="K1768">
        <v>150</v>
      </c>
      <c r="M1768">
        <v>162</v>
      </c>
      <c r="P1768">
        <v>14</v>
      </c>
      <c r="Q1768">
        <f>SUM(Table2[[#This Row],[ BUYER G]:[BUYER S]])</f>
        <v>14</v>
      </c>
      <c r="R1768">
        <v>0</v>
      </c>
      <c r="S1768">
        <v>15.75</v>
      </c>
      <c r="T1768">
        <f>SUM(Table2[[#This Row],[SALE G]:[SALE S]])</f>
        <v>15.75</v>
      </c>
      <c r="U1768">
        <v>157</v>
      </c>
      <c r="V1768">
        <v>0.5</v>
      </c>
    </row>
    <row r="1769" spans="1:22" x14ac:dyDescent="0.25">
      <c r="A1769">
        <v>1768</v>
      </c>
      <c r="B1769" t="s">
        <v>26</v>
      </c>
      <c r="C1769" t="s">
        <v>680</v>
      </c>
      <c r="D1769" t="s">
        <v>3</v>
      </c>
      <c r="E1769" t="s">
        <v>343</v>
      </c>
      <c r="F1769" s="138">
        <v>44016</v>
      </c>
      <c r="G1769" t="s">
        <v>710</v>
      </c>
      <c r="H1769" t="s">
        <v>681</v>
      </c>
      <c r="I1769" t="s">
        <v>582</v>
      </c>
      <c r="J1769" t="s">
        <v>711</v>
      </c>
      <c r="K1769">
        <v>150</v>
      </c>
      <c r="M1769">
        <v>148</v>
      </c>
      <c r="O1769">
        <v>1</v>
      </c>
      <c r="P1769">
        <v>16</v>
      </c>
      <c r="Q1769">
        <f>SUM(Table2[[#This Row],[ BUYER G]:[BUYER S]])</f>
        <v>17</v>
      </c>
      <c r="R1769">
        <v>0.8571428571428571</v>
      </c>
      <c r="S1769">
        <v>12.75</v>
      </c>
      <c r="T1769">
        <f>SUM(Table2[[#This Row],[SALE G]:[SALE S]])</f>
        <v>13.607142857142858</v>
      </c>
      <c r="U1769">
        <v>140</v>
      </c>
      <c r="V1769">
        <v>0.5</v>
      </c>
    </row>
    <row r="1770" spans="1:22" x14ac:dyDescent="0.25">
      <c r="A1770">
        <v>1769</v>
      </c>
      <c r="B1770" t="s">
        <v>26</v>
      </c>
      <c r="C1770" t="s">
        <v>680</v>
      </c>
      <c r="D1770" t="s">
        <v>3</v>
      </c>
      <c r="E1770" t="s">
        <v>343</v>
      </c>
      <c r="F1770" s="138">
        <v>44016</v>
      </c>
      <c r="G1770" t="s">
        <v>710</v>
      </c>
      <c r="H1770" t="s">
        <v>681</v>
      </c>
      <c r="I1770" t="s">
        <v>580</v>
      </c>
      <c r="J1770" t="s">
        <v>711</v>
      </c>
      <c r="K1770">
        <v>150</v>
      </c>
      <c r="M1770">
        <v>128</v>
      </c>
      <c r="P1770">
        <v>24</v>
      </c>
      <c r="Q1770">
        <f>SUM(Table2[[#This Row],[ BUYER G]:[BUYER S]])</f>
        <v>24</v>
      </c>
      <c r="R1770">
        <v>0</v>
      </c>
      <c r="S1770">
        <v>20.607142857142858</v>
      </c>
      <c r="T1770">
        <f>SUM(Table2[[#This Row],[SALE G]:[SALE S]])</f>
        <v>20.607142857142858</v>
      </c>
      <c r="U1770">
        <v>148</v>
      </c>
      <c r="V1770">
        <v>0.5</v>
      </c>
    </row>
    <row r="1771" spans="1:22" x14ac:dyDescent="0.25">
      <c r="A1771">
        <v>1770</v>
      </c>
      <c r="B1771" t="s">
        <v>26</v>
      </c>
      <c r="C1771" t="s">
        <v>680</v>
      </c>
      <c r="D1771" t="s">
        <v>3</v>
      </c>
      <c r="E1771" t="s">
        <v>343</v>
      </c>
      <c r="F1771" s="138">
        <v>44016</v>
      </c>
      <c r="G1771" t="s">
        <v>670</v>
      </c>
      <c r="H1771" t="s">
        <v>689</v>
      </c>
      <c r="I1771" t="s">
        <v>307</v>
      </c>
      <c r="J1771" t="s">
        <v>671</v>
      </c>
      <c r="K1771">
        <v>1200</v>
      </c>
      <c r="M1771">
        <v>480</v>
      </c>
      <c r="O1771">
        <v>22</v>
      </c>
      <c r="P1771">
        <v>71</v>
      </c>
      <c r="Q1771">
        <f>SUM(Table2[[#This Row],[ BUYER G]:[BUYER S]])</f>
        <v>93</v>
      </c>
      <c r="R1771">
        <v>11.107142857142858</v>
      </c>
      <c r="S1771">
        <v>53.142857142857146</v>
      </c>
      <c r="T1771">
        <f>SUM(Table2[[#This Row],[SALE G]:[SALE S]])</f>
        <v>64.25</v>
      </c>
      <c r="U1771">
        <v>526</v>
      </c>
      <c r="V1771">
        <v>0.65</v>
      </c>
    </row>
    <row r="1772" spans="1:22" x14ac:dyDescent="0.25">
      <c r="A1772">
        <v>1771</v>
      </c>
      <c r="B1772" t="s">
        <v>26</v>
      </c>
      <c r="C1772" t="s">
        <v>680</v>
      </c>
      <c r="D1772" t="s">
        <v>3</v>
      </c>
      <c r="E1772" t="s">
        <v>343</v>
      </c>
      <c r="F1772" s="138">
        <v>44016</v>
      </c>
      <c r="G1772" t="s">
        <v>670</v>
      </c>
      <c r="H1772" t="s">
        <v>691</v>
      </c>
      <c r="I1772" t="s">
        <v>390</v>
      </c>
      <c r="J1772" t="s">
        <v>671</v>
      </c>
      <c r="K1772">
        <v>1200</v>
      </c>
      <c r="M1772">
        <v>520</v>
      </c>
      <c r="O1772">
        <v>7</v>
      </c>
      <c r="P1772">
        <v>33</v>
      </c>
      <c r="Q1772">
        <f>SUM(Table2[[#This Row],[ BUYER G]:[BUYER S]])</f>
        <v>40</v>
      </c>
      <c r="R1772">
        <v>5.5714285714285712</v>
      </c>
      <c r="S1772">
        <v>32.071428571428569</v>
      </c>
      <c r="T1772">
        <f>SUM(Table2[[#This Row],[SALE G]:[SALE S]])</f>
        <v>37.642857142857139</v>
      </c>
      <c r="U1772">
        <v>533</v>
      </c>
      <c r="V1772">
        <v>0.6</v>
      </c>
    </row>
    <row r="1773" spans="1:22" x14ac:dyDescent="0.25">
      <c r="A1773">
        <v>1772</v>
      </c>
      <c r="B1773" t="s">
        <v>26</v>
      </c>
      <c r="C1773" t="s">
        <v>680</v>
      </c>
      <c r="D1773" t="s">
        <v>3</v>
      </c>
      <c r="E1773" t="s">
        <v>343</v>
      </c>
      <c r="F1773" s="138">
        <v>44016</v>
      </c>
      <c r="G1773" t="s">
        <v>670</v>
      </c>
      <c r="H1773" t="s">
        <v>692</v>
      </c>
      <c r="I1773" t="s">
        <v>383</v>
      </c>
      <c r="J1773" t="s">
        <v>671</v>
      </c>
      <c r="K1773">
        <v>1200</v>
      </c>
      <c r="M1773">
        <v>448</v>
      </c>
      <c r="P1773">
        <v>67</v>
      </c>
      <c r="Q1773">
        <f>SUM(Table2[[#This Row],[ BUYER G]:[BUYER S]])</f>
        <v>67</v>
      </c>
      <c r="R1773">
        <v>0</v>
      </c>
      <c r="S1773">
        <v>47.214285714285715</v>
      </c>
      <c r="T1773">
        <f>SUM(Table2[[#This Row],[SALE G]:[SALE S]])</f>
        <v>47.214285714285715</v>
      </c>
      <c r="U1773">
        <v>595</v>
      </c>
      <c r="V1773">
        <v>0.6</v>
      </c>
    </row>
    <row r="1774" spans="1:22" x14ac:dyDescent="0.25">
      <c r="A1774">
        <v>1773</v>
      </c>
      <c r="B1774" t="s">
        <v>26</v>
      </c>
      <c r="C1774" t="s">
        <v>680</v>
      </c>
      <c r="D1774" t="s">
        <v>3</v>
      </c>
      <c r="E1774" t="s">
        <v>343</v>
      </c>
      <c r="F1774" s="138">
        <v>44016</v>
      </c>
      <c r="G1774" t="s">
        <v>670</v>
      </c>
      <c r="H1774" t="s">
        <v>693</v>
      </c>
      <c r="I1774" t="s">
        <v>385</v>
      </c>
      <c r="J1774" t="s">
        <v>671</v>
      </c>
      <c r="K1774">
        <v>1200</v>
      </c>
      <c r="M1774">
        <v>500</v>
      </c>
      <c r="P1774">
        <v>41</v>
      </c>
      <c r="Q1774">
        <f>SUM(Table2[[#This Row],[ BUYER G]:[BUYER S]])</f>
        <v>41</v>
      </c>
      <c r="R1774">
        <v>0</v>
      </c>
      <c r="S1774">
        <v>26.142857142857142</v>
      </c>
      <c r="T1774">
        <f>SUM(Table2[[#This Row],[SALE G]:[SALE S]])</f>
        <v>26.142857142857142</v>
      </c>
      <c r="U1774">
        <v>495</v>
      </c>
      <c r="V1774">
        <v>0.6</v>
      </c>
    </row>
    <row r="1775" spans="1:22" x14ac:dyDescent="0.25">
      <c r="A1775">
        <v>1774</v>
      </c>
      <c r="B1775" t="s">
        <v>26</v>
      </c>
      <c r="C1775" t="s">
        <v>680</v>
      </c>
      <c r="D1775" t="s">
        <v>3</v>
      </c>
      <c r="E1775" t="s">
        <v>343</v>
      </c>
      <c r="F1775" s="138">
        <v>44016</v>
      </c>
      <c r="G1775" t="s">
        <v>670</v>
      </c>
      <c r="H1775" t="s">
        <v>695</v>
      </c>
      <c r="I1775" t="s">
        <v>387</v>
      </c>
      <c r="J1775" t="s">
        <v>671</v>
      </c>
      <c r="K1775">
        <v>1200</v>
      </c>
      <c r="M1775">
        <v>486</v>
      </c>
      <c r="O1775">
        <v>7</v>
      </c>
      <c r="P1775">
        <v>27</v>
      </c>
      <c r="Q1775">
        <f>SUM(Table2[[#This Row],[ BUYER G]:[BUYER S]])</f>
        <v>34</v>
      </c>
      <c r="R1775">
        <v>4.3928571428571432</v>
      </c>
      <c r="S1775">
        <v>20.357142857142858</v>
      </c>
      <c r="T1775">
        <f>SUM(Table2[[#This Row],[SALE G]:[SALE S]])</f>
        <v>24.75</v>
      </c>
      <c r="U1775">
        <v>520</v>
      </c>
      <c r="V1775">
        <v>0.6</v>
      </c>
    </row>
    <row r="1776" spans="1:22" x14ac:dyDescent="0.25">
      <c r="A1776">
        <v>1775</v>
      </c>
      <c r="B1776" t="s">
        <v>26</v>
      </c>
      <c r="C1776" t="s">
        <v>680</v>
      </c>
      <c r="D1776" t="s">
        <v>3</v>
      </c>
      <c r="E1776" t="s">
        <v>343</v>
      </c>
      <c r="F1776" s="138">
        <v>44016</v>
      </c>
      <c r="G1776" t="s">
        <v>670</v>
      </c>
      <c r="H1776" t="s">
        <v>696</v>
      </c>
      <c r="I1776" t="s">
        <v>389</v>
      </c>
      <c r="J1776" t="s">
        <v>671</v>
      </c>
      <c r="K1776">
        <v>1200</v>
      </c>
      <c r="M1776">
        <v>484</v>
      </c>
      <c r="O1776">
        <v>6</v>
      </c>
      <c r="P1776">
        <v>55</v>
      </c>
      <c r="Q1776">
        <f>SUM(Table2[[#This Row],[ BUYER G]:[BUYER S]])</f>
        <v>61</v>
      </c>
      <c r="R1776">
        <v>3.4285714285714284</v>
      </c>
      <c r="S1776">
        <v>30.428571428571427</v>
      </c>
      <c r="T1776">
        <f>SUM(Table2[[#This Row],[SALE G]:[SALE S]])</f>
        <v>33.857142857142854</v>
      </c>
      <c r="U1776">
        <v>486</v>
      </c>
      <c r="V1776">
        <v>0.6</v>
      </c>
    </row>
    <row r="1777" spans="1:22" x14ac:dyDescent="0.25">
      <c r="A1777">
        <v>1776</v>
      </c>
      <c r="B1777" t="s">
        <v>26</v>
      </c>
      <c r="C1777" t="s">
        <v>680</v>
      </c>
      <c r="D1777" t="s">
        <v>3</v>
      </c>
      <c r="E1777" t="s">
        <v>343</v>
      </c>
      <c r="F1777" s="138">
        <v>44016</v>
      </c>
      <c r="G1777" t="s">
        <v>670</v>
      </c>
      <c r="H1777" t="s">
        <v>701</v>
      </c>
      <c r="I1777" t="s">
        <v>433</v>
      </c>
      <c r="J1777" t="s">
        <v>671</v>
      </c>
      <c r="K1777">
        <v>1200</v>
      </c>
      <c r="M1777">
        <v>404</v>
      </c>
      <c r="O1777">
        <v>2</v>
      </c>
      <c r="P1777">
        <v>49</v>
      </c>
      <c r="Q1777">
        <f>SUM(Table2[[#This Row],[ BUYER G]:[BUYER S]])</f>
        <v>51</v>
      </c>
      <c r="R1777">
        <v>2.8571428571428572</v>
      </c>
      <c r="S1777">
        <v>35.571428571428569</v>
      </c>
      <c r="T1777">
        <f>SUM(Table2[[#This Row],[SALE G]:[SALE S]])</f>
        <v>38.428571428571423</v>
      </c>
      <c r="U1777">
        <v>404</v>
      </c>
      <c r="V1777">
        <v>0.6</v>
      </c>
    </row>
    <row r="1778" spans="1:22" x14ac:dyDescent="0.25">
      <c r="A1778">
        <v>1777</v>
      </c>
      <c r="B1778" t="s">
        <v>26</v>
      </c>
      <c r="C1778" t="s">
        <v>680</v>
      </c>
      <c r="D1778" t="s">
        <v>3</v>
      </c>
      <c r="E1778" t="s">
        <v>343</v>
      </c>
      <c r="F1778" s="138">
        <v>44016</v>
      </c>
      <c r="G1778" t="s">
        <v>670</v>
      </c>
      <c r="H1778" t="s">
        <v>690</v>
      </c>
      <c r="I1778" t="s">
        <v>388</v>
      </c>
      <c r="J1778" t="s">
        <v>671</v>
      </c>
      <c r="K1778">
        <v>1200</v>
      </c>
      <c r="M1778">
        <v>480</v>
      </c>
      <c r="P1778">
        <v>56</v>
      </c>
      <c r="Q1778">
        <f>SUM(Table2[[#This Row],[ BUYER G]:[BUYER S]])</f>
        <v>56</v>
      </c>
      <c r="R1778">
        <v>0</v>
      </c>
      <c r="S1778">
        <v>73.285714285714292</v>
      </c>
      <c r="T1778">
        <f>SUM(Table2[[#This Row],[SALE G]:[SALE S]])</f>
        <v>73.285714285714292</v>
      </c>
      <c r="U1778">
        <v>550</v>
      </c>
      <c r="V1778">
        <v>0.65</v>
      </c>
    </row>
    <row r="1779" spans="1:22" x14ac:dyDescent="0.25">
      <c r="A1779">
        <v>1778</v>
      </c>
      <c r="B1779" t="s">
        <v>26</v>
      </c>
      <c r="C1779" t="s">
        <v>680</v>
      </c>
      <c r="D1779" t="s">
        <v>3</v>
      </c>
      <c r="E1779" t="s">
        <v>343</v>
      </c>
      <c r="F1779" s="138">
        <v>44016</v>
      </c>
      <c r="G1779" t="s">
        <v>684</v>
      </c>
      <c r="H1779" t="s">
        <v>690</v>
      </c>
      <c r="I1779" t="s">
        <v>452</v>
      </c>
      <c r="J1779" t="s">
        <v>669</v>
      </c>
      <c r="K1779">
        <v>1250</v>
      </c>
      <c r="M1779">
        <v>532</v>
      </c>
      <c r="O1779">
        <v>4</v>
      </c>
      <c r="P1779">
        <v>29</v>
      </c>
      <c r="Q1779">
        <f>SUM(Table2[[#This Row],[ BUYER G]:[BUYER S]])</f>
        <v>33</v>
      </c>
      <c r="R1779">
        <v>13</v>
      </c>
      <c r="S1779">
        <v>10.5</v>
      </c>
      <c r="T1779">
        <f>SUM(Table2[[#This Row],[SALE G]:[SALE S]])</f>
        <v>23.5</v>
      </c>
      <c r="U1779">
        <v>550</v>
      </c>
      <c r="V1779">
        <v>0.6</v>
      </c>
    </row>
    <row r="1780" spans="1:22" x14ac:dyDescent="0.25">
      <c r="A1780">
        <v>1779</v>
      </c>
      <c r="B1780" t="s">
        <v>26</v>
      </c>
      <c r="C1780" t="s">
        <v>680</v>
      </c>
      <c r="D1780" t="s">
        <v>3</v>
      </c>
      <c r="E1780" t="s">
        <v>343</v>
      </c>
      <c r="F1780" s="138">
        <v>44016</v>
      </c>
      <c r="G1780" t="s">
        <v>670</v>
      </c>
      <c r="H1780" t="s">
        <v>702</v>
      </c>
      <c r="I1780" t="s">
        <v>432</v>
      </c>
      <c r="J1780" t="s">
        <v>671</v>
      </c>
      <c r="K1780">
        <v>1200</v>
      </c>
      <c r="M1780">
        <v>472</v>
      </c>
      <c r="O1780">
        <v>6</v>
      </c>
      <c r="P1780">
        <v>27</v>
      </c>
      <c r="Q1780">
        <f>SUM(Table2[[#This Row],[ BUYER G]:[BUYER S]])</f>
        <v>33</v>
      </c>
      <c r="R1780">
        <v>2.0714285714285712</v>
      </c>
      <c r="S1780">
        <v>18.035714285714285</v>
      </c>
      <c r="T1780">
        <f>SUM(Table2[[#This Row],[SALE G]:[SALE S]])</f>
        <v>20.107142857142854</v>
      </c>
      <c r="U1780">
        <v>502</v>
      </c>
      <c r="V1780">
        <v>0.6</v>
      </c>
    </row>
    <row r="1781" spans="1:22" x14ac:dyDescent="0.25">
      <c r="A1781">
        <v>1780</v>
      </c>
      <c r="B1781" t="s">
        <v>26</v>
      </c>
      <c r="C1781" t="s">
        <v>680</v>
      </c>
      <c r="D1781" t="s">
        <v>3</v>
      </c>
      <c r="E1781" t="s">
        <v>343</v>
      </c>
      <c r="F1781" s="138">
        <v>44016</v>
      </c>
      <c r="G1781" t="s">
        <v>684</v>
      </c>
      <c r="H1781" t="s">
        <v>702</v>
      </c>
      <c r="I1781" t="s">
        <v>462</v>
      </c>
      <c r="J1781" t="s">
        <v>669</v>
      </c>
      <c r="K1781">
        <v>1250</v>
      </c>
      <c r="M1781">
        <v>492</v>
      </c>
      <c r="O1781">
        <v>7</v>
      </c>
      <c r="P1781">
        <v>27</v>
      </c>
      <c r="Q1781">
        <f>SUM(Table2[[#This Row],[ BUYER G]:[BUYER S]])</f>
        <v>34</v>
      </c>
      <c r="R1781">
        <v>5.1071428571428577</v>
      </c>
      <c r="S1781">
        <v>18.642857142857142</v>
      </c>
      <c r="T1781">
        <f>SUM(Table2[[#This Row],[SALE G]:[SALE S]])</f>
        <v>23.75</v>
      </c>
      <c r="U1781">
        <v>552</v>
      </c>
      <c r="V1781">
        <v>0.6</v>
      </c>
    </row>
    <row r="1782" spans="1:22" x14ac:dyDescent="0.25">
      <c r="A1782">
        <v>1781</v>
      </c>
      <c r="B1782" t="s">
        <v>26</v>
      </c>
      <c r="C1782" t="s">
        <v>680</v>
      </c>
      <c r="D1782" t="s">
        <v>3</v>
      </c>
      <c r="E1782" t="s">
        <v>343</v>
      </c>
      <c r="F1782" s="138">
        <v>44016</v>
      </c>
      <c r="G1782" t="s">
        <v>670</v>
      </c>
      <c r="H1782" t="s">
        <v>694</v>
      </c>
      <c r="I1782" t="s">
        <v>381</v>
      </c>
      <c r="J1782" t="s">
        <v>671</v>
      </c>
      <c r="K1782">
        <v>1200</v>
      </c>
      <c r="M1782">
        <v>544</v>
      </c>
      <c r="O1782">
        <v>12</v>
      </c>
      <c r="P1782">
        <v>47</v>
      </c>
      <c r="Q1782">
        <f>SUM(Table2[[#This Row],[ BUYER G]:[BUYER S]])</f>
        <v>59</v>
      </c>
      <c r="R1782">
        <v>5.3928571428571432</v>
      </c>
      <c r="S1782">
        <v>26.160714285714285</v>
      </c>
      <c r="T1782">
        <f>SUM(Table2[[#This Row],[SALE G]:[SALE S]])</f>
        <v>31.553571428571427</v>
      </c>
      <c r="U1782">
        <v>516</v>
      </c>
      <c r="V1782">
        <v>0.6</v>
      </c>
    </row>
    <row r="1783" spans="1:22" x14ac:dyDescent="0.25">
      <c r="A1783">
        <v>1782</v>
      </c>
      <c r="B1783" t="s">
        <v>26</v>
      </c>
      <c r="C1783" t="s">
        <v>680</v>
      </c>
      <c r="D1783" t="s">
        <v>3</v>
      </c>
      <c r="E1783" t="s">
        <v>343</v>
      </c>
      <c r="F1783" s="138">
        <v>44016</v>
      </c>
      <c r="G1783" t="s">
        <v>682</v>
      </c>
      <c r="H1783" t="s">
        <v>694</v>
      </c>
      <c r="I1783" t="s">
        <v>567</v>
      </c>
      <c r="J1783" t="s">
        <v>671</v>
      </c>
      <c r="K1783">
        <v>1000</v>
      </c>
      <c r="M1783">
        <v>360</v>
      </c>
      <c r="O1783">
        <v>12</v>
      </c>
      <c r="P1783">
        <v>32</v>
      </c>
      <c r="Q1783">
        <f>SUM(Table2[[#This Row],[ BUYER G]:[BUYER S]])</f>
        <v>44</v>
      </c>
      <c r="R1783">
        <v>5.5357142857142856</v>
      </c>
      <c r="S1783">
        <v>15.053571428571429</v>
      </c>
      <c r="T1783">
        <f>SUM(Table2[[#This Row],[SALE G]:[SALE S]])</f>
        <v>20.589285714285715</v>
      </c>
      <c r="U1783">
        <v>366</v>
      </c>
      <c r="V1783">
        <v>0.6</v>
      </c>
    </row>
    <row r="1784" spans="1:22" x14ac:dyDescent="0.25">
      <c r="A1784">
        <v>1783</v>
      </c>
      <c r="B1784" t="s">
        <v>26</v>
      </c>
      <c r="C1784" t="s">
        <v>665</v>
      </c>
      <c r="D1784" t="s">
        <v>3</v>
      </c>
      <c r="E1784" t="s">
        <v>343</v>
      </c>
      <c r="F1784" s="138">
        <v>44017</v>
      </c>
      <c r="G1784" t="s">
        <v>666</v>
      </c>
      <c r="H1784" t="s">
        <v>668</v>
      </c>
      <c r="I1784" t="s">
        <v>129</v>
      </c>
      <c r="J1784" t="s">
        <v>669</v>
      </c>
      <c r="K1784">
        <v>2700</v>
      </c>
      <c r="M1784">
        <v>896</v>
      </c>
      <c r="O1784">
        <v>78</v>
      </c>
      <c r="P1784">
        <v>146</v>
      </c>
      <c r="Q1784">
        <f>SUM(Table2[[#This Row],[ BUYER G]:[BUYER S]])</f>
        <v>224</v>
      </c>
      <c r="R1784">
        <v>57.5</v>
      </c>
      <c r="S1784">
        <v>120.16666666666667</v>
      </c>
      <c r="T1784">
        <f>SUM(Table2[[#This Row],[SALE G]:[SALE S]])</f>
        <v>177.66666666666669</v>
      </c>
      <c r="U1784">
        <v>1149</v>
      </c>
      <c r="V1784">
        <v>0.8</v>
      </c>
    </row>
    <row r="1785" spans="1:22" x14ac:dyDescent="0.25">
      <c r="A1785">
        <v>1784</v>
      </c>
      <c r="B1785" t="s">
        <v>26</v>
      </c>
      <c r="C1785" t="s">
        <v>665</v>
      </c>
      <c r="D1785" t="s">
        <v>3</v>
      </c>
      <c r="E1785" t="s">
        <v>343</v>
      </c>
      <c r="F1785" s="138">
        <v>44017</v>
      </c>
      <c r="G1785" t="s">
        <v>703</v>
      </c>
      <c r="H1785" t="s">
        <v>668</v>
      </c>
      <c r="I1785" t="s">
        <v>451</v>
      </c>
      <c r="J1785" t="s">
        <v>669</v>
      </c>
      <c r="K1785">
        <v>1800</v>
      </c>
      <c r="M1785">
        <v>752</v>
      </c>
      <c r="O1785">
        <v>8</v>
      </c>
      <c r="P1785">
        <v>52</v>
      </c>
      <c r="Q1785">
        <f>SUM(Table2[[#This Row],[ BUYER G]:[BUYER S]])</f>
        <v>60</v>
      </c>
      <c r="R1785">
        <v>5.333333333333333</v>
      </c>
      <c r="S1785">
        <v>45.833333333333336</v>
      </c>
      <c r="T1785">
        <f>SUM(Table2[[#This Row],[SALE G]:[SALE S]])</f>
        <v>51.166666666666671</v>
      </c>
      <c r="U1785">
        <v>825</v>
      </c>
      <c r="V1785">
        <v>0.8</v>
      </c>
    </row>
    <row r="1786" spans="1:22" x14ac:dyDescent="0.25">
      <c r="A1786">
        <v>1785</v>
      </c>
      <c r="B1786" t="s">
        <v>26</v>
      </c>
      <c r="C1786" t="s">
        <v>665</v>
      </c>
      <c r="D1786" t="s">
        <v>3</v>
      </c>
      <c r="E1786" t="s">
        <v>343</v>
      </c>
      <c r="F1786" s="138">
        <v>44017</v>
      </c>
      <c r="G1786" t="s">
        <v>670</v>
      </c>
      <c r="H1786" t="s">
        <v>668</v>
      </c>
      <c r="I1786" t="s">
        <v>137</v>
      </c>
      <c r="J1786" t="s">
        <v>671</v>
      </c>
      <c r="K1786">
        <v>1200</v>
      </c>
      <c r="M1786">
        <v>384</v>
      </c>
      <c r="O1786">
        <v>19</v>
      </c>
      <c r="P1786">
        <v>82</v>
      </c>
      <c r="Q1786">
        <f>SUM(Table2[[#This Row],[ BUYER G]:[BUYER S]])</f>
        <v>101</v>
      </c>
      <c r="R1786">
        <v>8.1666666666666679</v>
      </c>
      <c r="S1786">
        <v>63.083333333333336</v>
      </c>
      <c r="T1786">
        <f>SUM(Table2[[#This Row],[SALE G]:[SALE S]])</f>
        <v>71.25</v>
      </c>
      <c r="U1786">
        <v>401</v>
      </c>
      <c r="V1786">
        <v>0.75</v>
      </c>
    </row>
    <row r="1787" spans="1:22" x14ac:dyDescent="0.25">
      <c r="A1787">
        <v>1786</v>
      </c>
      <c r="B1787" t="s">
        <v>26</v>
      </c>
      <c r="C1787" t="s">
        <v>665</v>
      </c>
      <c r="D1787" t="s">
        <v>3</v>
      </c>
      <c r="E1787" t="s">
        <v>343</v>
      </c>
      <c r="F1787" s="138">
        <v>44017</v>
      </c>
      <c r="G1787" t="s">
        <v>670</v>
      </c>
      <c r="H1787" t="s">
        <v>668</v>
      </c>
      <c r="I1787" t="s">
        <v>138</v>
      </c>
      <c r="J1787" t="s">
        <v>671</v>
      </c>
      <c r="K1787">
        <v>1200</v>
      </c>
      <c r="M1787">
        <v>560</v>
      </c>
      <c r="O1787">
        <v>39</v>
      </c>
      <c r="P1787">
        <v>74</v>
      </c>
      <c r="Q1787">
        <f>SUM(Table2[[#This Row],[ BUYER G]:[BUYER S]])</f>
        <v>113</v>
      </c>
      <c r="R1787">
        <v>26.583333333333332</v>
      </c>
      <c r="S1787">
        <v>51.5</v>
      </c>
      <c r="T1787">
        <f>SUM(Table2[[#This Row],[SALE G]:[SALE S]])</f>
        <v>78.083333333333329</v>
      </c>
      <c r="U1787">
        <v>751</v>
      </c>
      <c r="V1787">
        <v>0.75</v>
      </c>
    </row>
    <row r="1788" spans="1:22" x14ac:dyDescent="0.25">
      <c r="A1788">
        <v>1787</v>
      </c>
      <c r="B1788" t="s">
        <v>26</v>
      </c>
      <c r="C1788" t="s">
        <v>665</v>
      </c>
      <c r="D1788" t="s">
        <v>3</v>
      </c>
      <c r="E1788" t="s">
        <v>343</v>
      </c>
      <c r="F1788" s="138">
        <v>44017</v>
      </c>
      <c r="G1788" t="s">
        <v>670</v>
      </c>
      <c r="H1788" t="s">
        <v>668</v>
      </c>
      <c r="I1788" t="s">
        <v>139</v>
      </c>
      <c r="J1788" t="s">
        <v>671</v>
      </c>
      <c r="K1788">
        <v>1200</v>
      </c>
      <c r="M1788">
        <v>368</v>
      </c>
      <c r="O1788">
        <v>14</v>
      </c>
      <c r="P1788">
        <v>24</v>
      </c>
      <c r="Q1788">
        <f>SUM(Table2[[#This Row],[ BUYER G]:[BUYER S]])</f>
        <v>38</v>
      </c>
      <c r="R1788">
        <v>10.75</v>
      </c>
      <c r="S1788">
        <v>21.75</v>
      </c>
      <c r="T1788">
        <f>SUM(Table2[[#This Row],[SALE G]:[SALE S]])</f>
        <v>32.5</v>
      </c>
      <c r="U1788">
        <v>327</v>
      </c>
      <c r="V1788">
        <v>0.75</v>
      </c>
    </row>
    <row r="1789" spans="1:22" x14ac:dyDescent="0.25">
      <c r="A1789">
        <v>1788</v>
      </c>
      <c r="B1789" t="s">
        <v>26</v>
      </c>
      <c r="C1789" t="s">
        <v>665</v>
      </c>
      <c r="D1789" t="s">
        <v>3</v>
      </c>
      <c r="E1789" t="s">
        <v>343</v>
      </c>
      <c r="F1789" s="138">
        <v>44017</v>
      </c>
      <c r="G1789" t="s">
        <v>670</v>
      </c>
      <c r="H1789" t="s">
        <v>668</v>
      </c>
      <c r="I1789" t="s">
        <v>140</v>
      </c>
      <c r="J1789" t="s">
        <v>671</v>
      </c>
      <c r="K1789">
        <v>1200</v>
      </c>
      <c r="M1789">
        <v>544</v>
      </c>
      <c r="O1789">
        <v>23</v>
      </c>
      <c r="P1789">
        <v>67</v>
      </c>
      <c r="Q1789">
        <f>SUM(Table2[[#This Row],[ BUYER G]:[BUYER S]])</f>
        <v>90</v>
      </c>
      <c r="R1789">
        <v>11.666666666666666</v>
      </c>
      <c r="S1789">
        <v>44.166666666666664</v>
      </c>
      <c r="T1789">
        <f>SUM(Table2[[#This Row],[SALE G]:[SALE S]])</f>
        <v>55.833333333333329</v>
      </c>
      <c r="U1789">
        <v>838</v>
      </c>
      <c r="V1789">
        <v>0.75</v>
      </c>
    </row>
    <row r="1790" spans="1:22" x14ac:dyDescent="0.25">
      <c r="A1790">
        <v>1789</v>
      </c>
      <c r="B1790" t="s">
        <v>26</v>
      </c>
      <c r="C1790" t="s">
        <v>665</v>
      </c>
      <c r="D1790" t="s">
        <v>3</v>
      </c>
      <c r="E1790" t="s">
        <v>343</v>
      </c>
      <c r="F1790" s="138">
        <v>44017</v>
      </c>
      <c r="G1790" t="s">
        <v>670</v>
      </c>
      <c r="H1790" t="s">
        <v>668</v>
      </c>
      <c r="I1790" t="s">
        <v>141</v>
      </c>
      <c r="J1790" t="s">
        <v>671</v>
      </c>
      <c r="K1790">
        <v>1200</v>
      </c>
      <c r="M1790">
        <v>416</v>
      </c>
      <c r="O1790">
        <v>27</v>
      </c>
      <c r="P1790">
        <v>44</v>
      </c>
      <c r="Q1790">
        <f>SUM(Table2[[#This Row],[ BUYER G]:[BUYER S]])</f>
        <v>71</v>
      </c>
      <c r="R1790">
        <v>9.6666666666666661</v>
      </c>
      <c r="S1790">
        <v>19.333333333333332</v>
      </c>
      <c r="T1790">
        <f>SUM(Table2[[#This Row],[SALE G]:[SALE S]])</f>
        <v>29</v>
      </c>
      <c r="U1790">
        <v>681</v>
      </c>
      <c r="V1790">
        <v>0.75</v>
      </c>
    </row>
    <row r="1791" spans="1:22" x14ac:dyDescent="0.25">
      <c r="A1791">
        <v>1790</v>
      </c>
      <c r="B1791" t="s">
        <v>26</v>
      </c>
      <c r="C1791" t="s">
        <v>665</v>
      </c>
      <c r="D1791" t="s">
        <v>3</v>
      </c>
      <c r="E1791" t="s">
        <v>343</v>
      </c>
      <c r="F1791" s="138">
        <v>44017</v>
      </c>
      <c r="G1791" t="s">
        <v>670</v>
      </c>
      <c r="H1791" t="s">
        <v>668</v>
      </c>
      <c r="I1791" t="s">
        <v>142</v>
      </c>
      <c r="J1791" t="s">
        <v>671</v>
      </c>
      <c r="K1791">
        <v>1200</v>
      </c>
      <c r="M1791">
        <v>592</v>
      </c>
      <c r="O1791">
        <v>21</v>
      </c>
      <c r="P1791">
        <v>56</v>
      </c>
      <c r="Q1791">
        <f>SUM(Table2[[#This Row],[ BUYER G]:[BUYER S]])</f>
        <v>77</v>
      </c>
      <c r="R1791">
        <v>13</v>
      </c>
      <c r="S1791">
        <v>30.416666666666668</v>
      </c>
      <c r="T1791">
        <f>SUM(Table2[[#This Row],[SALE G]:[SALE S]])</f>
        <v>43.416666666666671</v>
      </c>
      <c r="U1791">
        <v>628</v>
      </c>
      <c r="V1791">
        <v>0.75</v>
      </c>
    </row>
    <row r="1792" spans="1:22" x14ac:dyDescent="0.25">
      <c r="A1792">
        <v>1791</v>
      </c>
      <c r="B1792" t="s">
        <v>26</v>
      </c>
      <c r="C1792" t="s">
        <v>665</v>
      </c>
      <c r="D1792" t="s">
        <v>3</v>
      </c>
      <c r="E1792" t="s">
        <v>343</v>
      </c>
      <c r="F1792" s="138">
        <v>44017</v>
      </c>
      <c r="G1792" t="s">
        <v>670</v>
      </c>
      <c r="H1792" t="s">
        <v>668</v>
      </c>
      <c r="I1792" t="s">
        <v>143</v>
      </c>
      <c r="J1792" t="s">
        <v>671</v>
      </c>
      <c r="K1792">
        <v>1200</v>
      </c>
      <c r="M1792">
        <v>368</v>
      </c>
      <c r="O1792">
        <v>45</v>
      </c>
      <c r="P1792">
        <v>63</v>
      </c>
      <c r="Q1792">
        <f>SUM(Table2[[#This Row],[ BUYER G]:[BUYER S]])</f>
        <v>108</v>
      </c>
      <c r="R1792">
        <v>18.666666666666664</v>
      </c>
      <c r="S1792">
        <v>29.166666666666668</v>
      </c>
      <c r="T1792">
        <f>SUM(Table2[[#This Row],[SALE G]:[SALE S]])</f>
        <v>47.833333333333329</v>
      </c>
      <c r="U1792">
        <v>362</v>
      </c>
      <c r="V1792">
        <v>0.75</v>
      </c>
    </row>
    <row r="1793" spans="1:22" x14ac:dyDescent="0.25">
      <c r="A1793">
        <v>1792</v>
      </c>
      <c r="B1793" t="s">
        <v>26</v>
      </c>
      <c r="C1793" t="s">
        <v>665</v>
      </c>
      <c r="D1793" t="s">
        <v>3</v>
      </c>
      <c r="E1793" t="s">
        <v>343</v>
      </c>
      <c r="F1793" s="138">
        <v>44017</v>
      </c>
      <c r="G1793" t="s">
        <v>670</v>
      </c>
      <c r="H1793" t="s">
        <v>668</v>
      </c>
      <c r="I1793" t="s">
        <v>144</v>
      </c>
      <c r="J1793" t="s">
        <v>671</v>
      </c>
      <c r="K1793">
        <v>1200</v>
      </c>
      <c r="M1793">
        <v>372</v>
      </c>
      <c r="O1793">
        <v>5</v>
      </c>
      <c r="P1793">
        <v>14</v>
      </c>
      <c r="Q1793">
        <f>SUM(Table2[[#This Row],[ BUYER G]:[BUYER S]])</f>
        <v>19</v>
      </c>
      <c r="R1793">
        <v>7.1666666666666661</v>
      </c>
      <c r="S1793">
        <v>21.333333333333336</v>
      </c>
      <c r="T1793">
        <f>SUM(Table2[[#This Row],[SALE G]:[SALE S]])</f>
        <v>28.5</v>
      </c>
      <c r="U1793">
        <v>365</v>
      </c>
      <c r="V1793">
        <v>0.65</v>
      </c>
    </row>
    <row r="1794" spans="1:22" x14ac:dyDescent="0.25">
      <c r="A1794">
        <v>1793</v>
      </c>
      <c r="B1794" t="s">
        <v>26</v>
      </c>
      <c r="C1794" t="s">
        <v>665</v>
      </c>
      <c r="D1794" t="s">
        <v>3</v>
      </c>
      <c r="E1794" t="s">
        <v>343</v>
      </c>
      <c r="F1794" s="138">
        <v>44017</v>
      </c>
      <c r="G1794" t="s">
        <v>670</v>
      </c>
      <c r="H1794" t="s">
        <v>668</v>
      </c>
      <c r="I1794" t="s">
        <v>145</v>
      </c>
      <c r="J1794" t="s">
        <v>671</v>
      </c>
      <c r="K1794">
        <v>1200</v>
      </c>
      <c r="M1794">
        <v>392</v>
      </c>
      <c r="O1794">
        <v>21</v>
      </c>
      <c r="P1794">
        <v>30</v>
      </c>
      <c r="Q1794">
        <f>SUM(Table2[[#This Row],[ BUYER G]:[BUYER S]])</f>
        <v>51</v>
      </c>
      <c r="R1794">
        <v>8.9166666666666661</v>
      </c>
      <c r="S1794">
        <v>10.583333333333334</v>
      </c>
      <c r="T1794">
        <f>SUM(Table2[[#This Row],[SALE G]:[SALE S]])</f>
        <v>19.5</v>
      </c>
      <c r="U1794">
        <v>424</v>
      </c>
      <c r="V1794">
        <v>0</v>
      </c>
    </row>
    <row r="1795" spans="1:22" x14ac:dyDescent="0.25">
      <c r="A1795">
        <v>1794</v>
      </c>
      <c r="B1795" t="s">
        <v>26</v>
      </c>
      <c r="C1795" t="s">
        <v>665</v>
      </c>
      <c r="D1795" t="s">
        <v>3</v>
      </c>
      <c r="E1795" t="s">
        <v>343</v>
      </c>
      <c r="F1795" s="138">
        <v>44017</v>
      </c>
      <c r="G1795" t="s">
        <v>670</v>
      </c>
      <c r="H1795" t="s">
        <v>672</v>
      </c>
      <c r="I1795" t="s">
        <v>190</v>
      </c>
      <c r="J1795" t="s">
        <v>671</v>
      </c>
      <c r="K1795">
        <v>1200</v>
      </c>
      <c r="M1795">
        <v>448</v>
      </c>
      <c r="O1795">
        <v>46</v>
      </c>
      <c r="P1795">
        <v>70</v>
      </c>
      <c r="Q1795">
        <f>SUM(Table2[[#This Row],[ BUYER G]:[BUYER S]])</f>
        <v>116</v>
      </c>
      <c r="R1795">
        <v>36.166666666666671</v>
      </c>
      <c r="S1795">
        <v>52.833333333333336</v>
      </c>
      <c r="T1795">
        <f>SUM(Table2[[#This Row],[SALE G]:[SALE S]])</f>
        <v>89</v>
      </c>
      <c r="U1795">
        <v>518</v>
      </c>
      <c r="V1795">
        <v>0.75</v>
      </c>
    </row>
    <row r="1796" spans="1:22" x14ac:dyDescent="0.25">
      <c r="A1796">
        <v>1795</v>
      </c>
      <c r="B1796" t="s">
        <v>26</v>
      </c>
      <c r="C1796" t="s">
        <v>665</v>
      </c>
      <c r="D1796" t="s">
        <v>3</v>
      </c>
      <c r="E1796" t="s">
        <v>343</v>
      </c>
      <c r="F1796" s="138">
        <v>44017</v>
      </c>
      <c r="G1796" t="s">
        <v>670</v>
      </c>
      <c r="H1796" t="s">
        <v>672</v>
      </c>
      <c r="I1796" t="s">
        <v>191</v>
      </c>
      <c r="J1796" t="s">
        <v>671</v>
      </c>
      <c r="K1796">
        <v>1200</v>
      </c>
      <c r="M1796">
        <v>368</v>
      </c>
      <c r="O1796">
        <v>24</v>
      </c>
      <c r="P1796">
        <v>48</v>
      </c>
      <c r="Q1796">
        <f>SUM(Table2[[#This Row],[ BUYER G]:[BUYER S]])</f>
        <v>72</v>
      </c>
      <c r="R1796">
        <v>13.666666666666666</v>
      </c>
      <c r="S1796">
        <v>32.166666666666671</v>
      </c>
      <c r="T1796">
        <f>SUM(Table2[[#This Row],[SALE G]:[SALE S]])</f>
        <v>45.833333333333336</v>
      </c>
      <c r="U1796">
        <v>422</v>
      </c>
      <c r="V1796">
        <v>0.7</v>
      </c>
    </row>
    <row r="1797" spans="1:22" x14ac:dyDescent="0.25">
      <c r="A1797">
        <v>1796</v>
      </c>
      <c r="B1797" t="s">
        <v>26</v>
      </c>
      <c r="C1797" t="s">
        <v>665</v>
      </c>
      <c r="D1797" t="s">
        <v>3</v>
      </c>
      <c r="E1797" t="s">
        <v>343</v>
      </c>
      <c r="F1797" s="138">
        <v>44017</v>
      </c>
      <c r="G1797" t="s">
        <v>670</v>
      </c>
      <c r="H1797" t="s">
        <v>677</v>
      </c>
      <c r="I1797" t="s">
        <v>195</v>
      </c>
      <c r="J1797" t="s">
        <v>671</v>
      </c>
      <c r="K1797">
        <v>1200</v>
      </c>
      <c r="M1797">
        <v>416</v>
      </c>
      <c r="O1797">
        <v>82</v>
      </c>
      <c r="P1797">
        <v>101</v>
      </c>
      <c r="Q1797">
        <f>SUM(Table2[[#This Row],[ BUYER G]:[BUYER S]])</f>
        <v>183</v>
      </c>
      <c r="R1797">
        <v>70.416666666666671</v>
      </c>
      <c r="S1797">
        <v>75.833333333333329</v>
      </c>
      <c r="T1797">
        <f>SUM(Table2[[#This Row],[SALE G]:[SALE S]])</f>
        <v>146.25</v>
      </c>
      <c r="U1797">
        <v>407</v>
      </c>
      <c r="V1797">
        <v>0.7</v>
      </c>
    </row>
    <row r="1798" spans="1:22" x14ac:dyDescent="0.25">
      <c r="A1798">
        <v>1797</v>
      </c>
      <c r="B1798" t="s">
        <v>26</v>
      </c>
      <c r="C1798" t="s">
        <v>665</v>
      </c>
      <c r="D1798" t="s">
        <v>3</v>
      </c>
      <c r="E1798" t="s">
        <v>343</v>
      </c>
      <c r="F1798" s="138">
        <v>44017</v>
      </c>
      <c r="G1798" t="s">
        <v>670</v>
      </c>
      <c r="H1798" t="s">
        <v>677</v>
      </c>
      <c r="I1798" t="s">
        <v>196</v>
      </c>
      <c r="J1798" t="s">
        <v>671</v>
      </c>
      <c r="K1798">
        <v>1200</v>
      </c>
      <c r="M1798">
        <v>388</v>
      </c>
      <c r="O1798">
        <v>22</v>
      </c>
      <c r="P1798">
        <v>95</v>
      </c>
      <c r="Q1798">
        <f>SUM(Table2[[#This Row],[ BUYER G]:[BUYER S]])</f>
        <v>117</v>
      </c>
      <c r="R1798">
        <v>12.833333333333334</v>
      </c>
      <c r="S1798">
        <v>60.583333333333336</v>
      </c>
      <c r="T1798">
        <f>SUM(Table2[[#This Row],[SALE G]:[SALE S]])</f>
        <v>73.416666666666671</v>
      </c>
      <c r="U1798">
        <v>307</v>
      </c>
      <c r="V1798">
        <v>0.7</v>
      </c>
    </row>
    <row r="1799" spans="1:22" x14ac:dyDescent="0.25">
      <c r="A1799">
        <v>1798</v>
      </c>
      <c r="B1799" t="s">
        <v>26</v>
      </c>
      <c r="C1799" t="s">
        <v>665</v>
      </c>
      <c r="D1799" t="s">
        <v>3</v>
      </c>
      <c r="E1799" t="s">
        <v>343</v>
      </c>
      <c r="F1799" s="138">
        <v>44017</v>
      </c>
      <c r="G1799" t="s">
        <v>670</v>
      </c>
      <c r="H1799" t="s">
        <v>674</v>
      </c>
      <c r="I1799" t="s">
        <v>371</v>
      </c>
      <c r="J1799" t="s">
        <v>671</v>
      </c>
      <c r="K1799">
        <v>1200</v>
      </c>
      <c r="M1799">
        <v>388</v>
      </c>
      <c r="O1799">
        <v>4</v>
      </c>
      <c r="P1799">
        <v>41</v>
      </c>
      <c r="Q1799">
        <f>SUM(Table2[[#This Row],[ BUYER G]:[BUYER S]])</f>
        <v>45</v>
      </c>
      <c r="R1799">
        <v>4.166666666666667</v>
      </c>
      <c r="S1799">
        <v>50.166666666666664</v>
      </c>
      <c r="T1799">
        <f>SUM(Table2[[#This Row],[SALE G]:[SALE S]])</f>
        <v>54.333333333333329</v>
      </c>
      <c r="U1799">
        <v>414</v>
      </c>
      <c r="V1799">
        <v>0.7</v>
      </c>
    </row>
    <row r="1800" spans="1:22" x14ac:dyDescent="0.25">
      <c r="A1800">
        <v>1799</v>
      </c>
      <c r="B1800" t="s">
        <v>26</v>
      </c>
      <c r="C1800" t="s">
        <v>665</v>
      </c>
      <c r="D1800" t="s">
        <v>3</v>
      </c>
      <c r="E1800" t="s">
        <v>343</v>
      </c>
      <c r="F1800" s="138">
        <v>44017</v>
      </c>
      <c r="G1800" t="s">
        <v>670</v>
      </c>
      <c r="H1800" t="s">
        <v>673</v>
      </c>
      <c r="I1800" t="s">
        <v>370</v>
      </c>
      <c r="J1800" t="s">
        <v>671</v>
      </c>
      <c r="K1800">
        <v>1200</v>
      </c>
      <c r="M1800">
        <v>412</v>
      </c>
      <c r="O1800">
        <v>28</v>
      </c>
      <c r="P1800">
        <v>8</v>
      </c>
      <c r="Q1800">
        <f>SUM(Table2[[#This Row],[ BUYER G]:[BUYER S]])</f>
        <v>36</v>
      </c>
      <c r="R1800">
        <v>16.5</v>
      </c>
      <c r="S1800">
        <v>3.8333333333333335</v>
      </c>
      <c r="T1800">
        <f>SUM(Table2[[#This Row],[SALE G]:[SALE S]])</f>
        <v>20.333333333333332</v>
      </c>
      <c r="U1800">
        <v>496</v>
      </c>
      <c r="V1800">
        <v>0.7</v>
      </c>
    </row>
    <row r="1801" spans="1:22" x14ac:dyDescent="0.25">
      <c r="A1801">
        <v>1800</v>
      </c>
      <c r="B1801" t="s">
        <v>26</v>
      </c>
      <c r="C1801" t="s">
        <v>665</v>
      </c>
      <c r="D1801" t="s">
        <v>3</v>
      </c>
      <c r="E1801" t="s">
        <v>343</v>
      </c>
      <c r="F1801" s="138">
        <v>44017</v>
      </c>
      <c r="G1801" t="s">
        <v>670</v>
      </c>
      <c r="H1801" t="s">
        <v>714</v>
      </c>
      <c r="I1801" t="s">
        <v>523</v>
      </c>
      <c r="J1801" t="s">
        <v>671</v>
      </c>
      <c r="K1801">
        <v>1200</v>
      </c>
      <c r="M1801">
        <v>420</v>
      </c>
      <c r="O1801">
        <v>6</v>
      </c>
      <c r="P1801">
        <v>35</v>
      </c>
      <c r="Q1801">
        <f>SUM(Table2[[#This Row],[ BUYER G]:[BUYER S]])</f>
        <v>41</v>
      </c>
      <c r="R1801">
        <v>3</v>
      </c>
      <c r="S1801">
        <v>16.833333333333332</v>
      </c>
      <c r="T1801">
        <f>SUM(Table2[[#This Row],[SALE G]:[SALE S]])</f>
        <v>19.833333333333332</v>
      </c>
      <c r="U1801">
        <v>523</v>
      </c>
      <c r="V1801">
        <v>0.65</v>
      </c>
    </row>
    <row r="1802" spans="1:22" x14ac:dyDescent="0.25">
      <c r="A1802">
        <v>1801</v>
      </c>
      <c r="B1802" t="s">
        <v>26</v>
      </c>
      <c r="C1802" t="s">
        <v>665</v>
      </c>
      <c r="D1802" t="s">
        <v>3</v>
      </c>
      <c r="E1802" t="s">
        <v>343</v>
      </c>
      <c r="F1802" s="138">
        <v>44017</v>
      </c>
      <c r="G1802" t="s">
        <v>682</v>
      </c>
      <c r="H1802" t="s">
        <v>668</v>
      </c>
      <c r="I1802" t="s">
        <v>149</v>
      </c>
      <c r="J1802" t="s">
        <v>671</v>
      </c>
      <c r="K1802">
        <v>1000</v>
      </c>
      <c r="M1802">
        <v>348</v>
      </c>
      <c r="O1802">
        <v>1</v>
      </c>
      <c r="P1802">
        <v>40</v>
      </c>
      <c r="Q1802">
        <f>SUM(Table2[[#This Row],[ BUYER G]:[BUYER S]])</f>
        <v>41</v>
      </c>
      <c r="R1802">
        <v>0.33333333333333331</v>
      </c>
      <c r="S1802">
        <v>20.666666666666664</v>
      </c>
      <c r="T1802">
        <f>SUM(Table2[[#This Row],[SALE G]:[SALE S]])</f>
        <v>20.999999999999996</v>
      </c>
      <c r="U1802">
        <v>420</v>
      </c>
      <c r="V1802">
        <v>0.7</v>
      </c>
    </row>
    <row r="1803" spans="1:22" x14ac:dyDescent="0.25">
      <c r="A1803">
        <v>1802</v>
      </c>
      <c r="B1803" t="s">
        <v>26</v>
      </c>
      <c r="C1803" t="s">
        <v>665</v>
      </c>
      <c r="D1803" t="s">
        <v>3</v>
      </c>
      <c r="E1803" t="s">
        <v>343</v>
      </c>
      <c r="F1803" s="138">
        <v>44017</v>
      </c>
      <c r="G1803" t="s">
        <v>682</v>
      </c>
      <c r="H1803" t="s">
        <v>668</v>
      </c>
      <c r="I1803" t="s">
        <v>153</v>
      </c>
      <c r="J1803" t="s">
        <v>671</v>
      </c>
      <c r="K1803">
        <v>1000</v>
      </c>
      <c r="M1803">
        <v>288</v>
      </c>
      <c r="O1803">
        <v>22</v>
      </c>
      <c r="P1803">
        <v>49</v>
      </c>
      <c r="Q1803">
        <f>SUM(Table2[[#This Row],[ BUYER G]:[BUYER S]])</f>
        <v>71</v>
      </c>
      <c r="R1803">
        <v>8.8333333333333339</v>
      </c>
      <c r="S1803">
        <v>21.5</v>
      </c>
      <c r="T1803">
        <f>SUM(Table2[[#This Row],[SALE G]:[SALE S]])</f>
        <v>30.333333333333336</v>
      </c>
      <c r="U1803">
        <v>365</v>
      </c>
      <c r="V1803">
        <v>0.7</v>
      </c>
    </row>
    <row r="1804" spans="1:22" x14ac:dyDescent="0.25">
      <c r="A1804">
        <v>1803</v>
      </c>
      <c r="B1804" t="s">
        <v>26</v>
      </c>
      <c r="C1804" t="s">
        <v>665</v>
      </c>
      <c r="D1804" t="s">
        <v>3</v>
      </c>
      <c r="E1804" t="s">
        <v>343</v>
      </c>
      <c r="F1804" s="138">
        <v>44017</v>
      </c>
      <c r="G1804" t="s">
        <v>682</v>
      </c>
      <c r="H1804" t="s">
        <v>668</v>
      </c>
      <c r="I1804" t="s">
        <v>434</v>
      </c>
      <c r="J1804" t="s">
        <v>671</v>
      </c>
      <c r="K1804">
        <v>1000</v>
      </c>
      <c r="M1804">
        <v>244</v>
      </c>
      <c r="O1804">
        <v>7</v>
      </c>
      <c r="P1804">
        <v>14</v>
      </c>
      <c r="Q1804">
        <f>SUM(Table2[[#This Row],[ BUYER G]:[BUYER S]])</f>
        <v>21</v>
      </c>
      <c r="R1804">
        <v>4</v>
      </c>
      <c r="S1804">
        <v>7.666666666666667</v>
      </c>
      <c r="T1804">
        <f>SUM(Table2[[#This Row],[SALE G]:[SALE S]])</f>
        <v>11.666666666666668</v>
      </c>
      <c r="U1804">
        <v>290</v>
      </c>
      <c r="V1804">
        <v>0.65</v>
      </c>
    </row>
    <row r="1805" spans="1:22" x14ac:dyDescent="0.25">
      <c r="A1805">
        <v>1804</v>
      </c>
      <c r="B1805" t="s">
        <v>26</v>
      </c>
      <c r="C1805" t="s">
        <v>665</v>
      </c>
      <c r="D1805" t="s">
        <v>3</v>
      </c>
      <c r="E1805" t="s">
        <v>343</v>
      </c>
      <c r="F1805" s="138">
        <v>44017</v>
      </c>
      <c r="G1805" t="s">
        <v>682</v>
      </c>
      <c r="H1805" t="s">
        <v>668</v>
      </c>
      <c r="I1805" t="s">
        <v>476</v>
      </c>
      <c r="J1805" t="s">
        <v>671</v>
      </c>
      <c r="K1805">
        <v>1000</v>
      </c>
      <c r="M1805">
        <v>380</v>
      </c>
      <c r="O1805">
        <v>0</v>
      </c>
      <c r="P1805">
        <v>14</v>
      </c>
      <c r="Q1805">
        <f>SUM(Table2[[#This Row],[ BUYER G]:[BUYER S]])</f>
        <v>14</v>
      </c>
      <c r="R1805">
        <v>0</v>
      </c>
      <c r="S1805">
        <v>7.083333333333333</v>
      </c>
      <c r="T1805">
        <f>SUM(Table2[[#This Row],[SALE G]:[SALE S]])</f>
        <v>7.083333333333333</v>
      </c>
      <c r="U1805">
        <v>498</v>
      </c>
      <c r="V1805">
        <v>0.7</v>
      </c>
    </row>
    <row r="1806" spans="1:22" x14ac:dyDescent="0.25">
      <c r="A1806">
        <v>1805</v>
      </c>
      <c r="B1806" t="s">
        <v>26</v>
      </c>
      <c r="C1806" t="s">
        <v>665</v>
      </c>
      <c r="D1806" t="s">
        <v>3</v>
      </c>
      <c r="E1806" t="s">
        <v>343</v>
      </c>
      <c r="F1806" s="138">
        <v>44017</v>
      </c>
      <c r="G1806" t="s">
        <v>682</v>
      </c>
      <c r="H1806" t="s">
        <v>668</v>
      </c>
      <c r="I1806" t="s">
        <v>481</v>
      </c>
      <c r="J1806" t="s">
        <v>671</v>
      </c>
      <c r="K1806">
        <v>1000</v>
      </c>
      <c r="M1806">
        <v>380</v>
      </c>
      <c r="O1806">
        <v>38</v>
      </c>
      <c r="P1806">
        <v>55</v>
      </c>
      <c r="Q1806">
        <f>SUM(Table2[[#This Row],[ BUYER G]:[BUYER S]])</f>
        <v>93</v>
      </c>
      <c r="R1806">
        <v>18.666666666666664</v>
      </c>
      <c r="S1806">
        <v>29.833333333333332</v>
      </c>
      <c r="T1806">
        <f>SUM(Table2[[#This Row],[SALE G]:[SALE S]])</f>
        <v>48.5</v>
      </c>
      <c r="U1806">
        <v>488</v>
      </c>
      <c r="V1806">
        <v>0.7</v>
      </c>
    </row>
    <row r="1807" spans="1:22" x14ac:dyDescent="0.25">
      <c r="A1807">
        <v>1806</v>
      </c>
      <c r="B1807" t="s">
        <v>26</v>
      </c>
      <c r="C1807" t="s">
        <v>665</v>
      </c>
      <c r="D1807" t="s">
        <v>3</v>
      </c>
      <c r="E1807" t="s">
        <v>343</v>
      </c>
      <c r="F1807" s="138">
        <v>44017</v>
      </c>
      <c r="G1807" t="s">
        <v>682</v>
      </c>
      <c r="H1807" t="s">
        <v>668</v>
      </c>
      <c r="I1807" t="s">
        <v>563</v>
      </c>
      <c r="J1807" t="s">
        <v>671</v>
      </c>
      <c r="K1807">
        <v>1000</v>
      </c>
      <c r="M1807">
        <v>352</v>
      </c>
      <c r="O1807">
        <v>0</v>
      </c>
      <c r="P1807">
        <v>26</v>
      </c>
      <c r="Q1807">
        <f>SUM(Table2[[#This Row],[ BUYER G]:[BUYER S]])</f>
        <v>26</v>
      </c>
      <c r="R1807">
        <v>0</v>
      </c>
      <c r="S1807">
        <v>10.5</v>
      </c>
      <c r="T1807">
        <f>SUM(Table2[[#This Row],[SALE G]:[SALE S]])</f>
        <v>10.5</v>
      </c>
      <c r="U1807">
        <v>352</v>
      </c>
      <c r="V1807">
        <v>0.65</v>
      </c>
    </row>
    <row r="1808" spans="1:22" x14ac:dyDescent="0.25">
      <c r="A1808">
        <v>1807</v>
      </c>
      <c r="B1808" t="s">
        <v>26</v>
      </c>
      <c r="C1808" t="s">
        <v>665</v>
      </c>
      <c r="D1808" t="s">
        <v>3</v>
      </c>
      <c r="E1808" t="s">
        <v>343</v>
      </c>
      <c r="F1808" s="138">
        <v>44017</v>
      </c>
      <c r="G1808" t="s">
        <v>682</v>
      </c>
      <c r="H1808" t="s">
        <v>672</v>
      </c>
      <c r="I1808" t="s">
        <v>470</v>
      </c>
      <c r="J1808" t="s">
        <v>671</v>
      </c>
      <c r="K1808">
        <v>1000</v>
      </c>
      <c r="M1808">
        <v>380</v>
      </c>
      <c r="O1808">
        <v>47</v>
      </c>
      <c r="P1808">
        <v>70</v>
      </c>
      <c r="Q1808">
        <f>SUM(Table2[[#This Row],[ BUYER G]:[BUYER S]])</f>
        <v>117</v>
      </c>
      <c r="R1808">
        <v>31.166666666666668</v>
      </c>
      <c r="S1808">
        <v>46</v>
      </c>
      <c r="T1808">
        <f>SUM(Table2[[#This Row],[SALE G]:[SALE S]])</f>
        <v>77.166666666666671</v>
      </c>
      <c r="U1808">
        <v>521</v>
      </c>
      <c r="V1808">
        <v>0.7</v>
      </c>
    </row>
    <row r="1809" spans="1:22" x14ac:dyDescent="0.25">
      <c r="A1809">
        <v>1808</v>
      </c>
      <c r="B1809" t="s">
        <v>26</v>
      </c>
      <c r="C1809" t="s">
        <v>665</v>
      </c>
      <c r="D1809" t="s">
        <v>3</v>
      </c>
      <c r="E1809" t="s">
        <v>343</v>
      </c>
      <c r="F1809" s="138">
        <v>44017</v>
      </c>
      <c r="G1809" t="s">
        <v>682</v>
      </c>
      <c r="H1809" t="s">
        <v>677</v>
      </c>
      <c r="I1809" t="s">
        <v>469</v>
      </c>
      <c r="J1809" t="s">
        <v>671</v>
      </c>
      <c r="K1809">
        <v>1000</v>
      </c>
      <c r="M1809">
        <v>336</v>
      </c>
      <c r="O1809">
        <v>24</v>
      </c>
      <c r="P1809">
        <v>56</v>
      </c>
      <c r="Q1809">
        <f>SUM(Table2[[#This Row],[ BUYER G]:[BUYER S]])</f>
        <v>80</v>
      </c>
      <c r="R1809">
        <v>11.166666666666668</v>
      </c>
      <c r="S1809">
        <v>29.083333333333332</v>
      </c>
      <c r="T1809">
        <f>SUM(Table2[[#This Row],[SALE G]:[SALE S]])</f>
        <v>40.25</v>
      </c>
      <c r="U1809">
        <v>376</v>
      </c>
      <c r="V1809">
        <v>0.7</v>
      </c>
    </row>
    <row r="1810" spans="1:22" x14ac:dyDescent="0.25">
      <c r="A1810">
        <v>1809</v>
      </c>
      <c r="B1810" t="s">
        <v>26</v>
      </c>
      <c r="C1810" t="s">
        <v>665</v>
      </c>
      <c r="D1810" t="s">
        <v>3</v>
      </c>
      <c r="E1810" t="s">
        <v>343</v>
      </c>
      <c r="F1810" s="138">
        <v>44017</v>
      </c>
      <c r="G1810" t="s">
        <v>682</v>
      </c>
      <c r="H1810" t="s">
        <v>673</v>
      </c>
      <c r="I1810" t="s">
        <v>564</v>
      </c>
      <c r="J1810" t="s">
        <v>671</v>
      </c>
      <c r="K1810">
        <v>1000</v>
      </c>
      <c r="M1810">
        <v>320</v>
      </c>
      <c r="O1810">
        <v>1</v>
      </c>
      <c r="P1810">
        <v>10</v>
      </c>
      <c r="Q1810">
        <f>SUM(Table2[[#This Row],[ BUYER G]:[BUYER S]])</f>
        <v>11</v>
      </c>
      <c r="R1810">
        <v>0.66666666666666663</v>
      </c>
      <c r="S1810">
        <v>5.666666666666667</v>
      </c>
      <c r="T1810">
        <f>SUM(Table2[[#This Row],[SALE G]:[SALE S]])</f>
        <v>6.3333333333333339</v>
      </c>
      <c r="U1810">
        <v>344</v>
      </c>
      <c r="V1810">
        <v>0.65</v>
      </c>
    </row>
    <row r="1811" spans="1:22" x14ac:dyDescent="0.25">
      <c r="A1811">
        <v>1810</v>
      </c>
      <c r="B1811" t="s">
        <v>26</v>
      </c>
      <c r="C1811" t="s">
        <v>665</v>
      </c>
      <c r="D1811" t="s">
        <v>3</v>
      </c>
      <c r="E1811" t="s">
        <v>343</v>
      </c>
      <c r="F1811" s="138">
        <v>44017</v>
      </c>
      <c r="G1811" t="s">
        <v>682</v>
      </c>
      <c r="H1811" t="s">
        <v>705</v>
      </c>
      <c r="I1811" t="s">
        <v>566</v>
      </c>
      <c r="J1811" t="s">
        <v>671</v>
      </c>
      <c r="K1811">
        <v>1000</v>
      </c>
      <c r="M1811">
        <v>336</v>
      </c>
      <c r="O1811">
        <v>19</v>
      </c>
      <c r="P1811">
        <v>34</v>
      </c>
      <c r="Q1811">
        <f>SUM(Table2[[#This Row],[ BUYER G]:[BUYER S]])</f>
        <v>53</v>
      </c>
      <c r="R1811">
        <v>4.5</v>
      </c>
      <c r="S1811">
        <v>8.3333333333333339</v>
      </c>
      <c r="T1811">
        <f>SUM(Table2[[#This Row],[SALE G]:[SALE S]])</f>
        <v>12.833333333333334</v>
      </c>
      <c r="U1811">
        <v>422</v>
      </c>
      <c r="V1811">
        <v>0.7</v>
      </c>
    </row>
    <row r="1812" spans="1:22" x14ac:dyDescent="0.25">
      <c r="A1812">
        <v>1811</v>
      </c>
      <c r="B1812" t="s">
        <v>26</v>
      </c>
      <c r="C1812" t="s">
        <v>665</v>
      </c>
      <c r="D1812" t="s">
        <v>3</v>
      </c>
      <c r="E1812" t="s">
        <v>343</v>
      </c>
      <c r="F1812" s="138">
        <v>44017</v>
      </c>
      <c r="G1812" t="s">
        <v>682</v>
      </c>
      <c r="H1812" t="s">
        <v>704</v>
      </c>
      <c r="I1812" t="s">
        <v>565</v>
      </c>
      <c r="J1812" t="s">
        <v>671</v>
      </c>
      <c r="K1812">
        <v>1000</v>
      </c>
      <c r="M1812">
        <v>288</v>
      </c>
      <c r="O1812">
        <v>11</v>
      </c>
      <c r="P1812">
        <v>14</v>
      </c>
      <c r="Q1812">
        <f>SUM(Table2[[#This Row],[ BUYER G]:[BUYER S]])</f>
        <v>25</v>
      </c>
      <c r="R1812">
        <v>2.75</v>
      </c>
      <c r="S1812">
        <v>4.5</v>
      </c>
      <c r="T1812">
        <f>SUM(Table2[[#This Row],[SALE G]:[SALE S]])</f>
        <v>7.25</v>
      </c>
      <c r="U1812">
        <v>411</v>
      </c>
      <c r="V1812">
        <v>0.7</v>
      </c>
    </row>
    <row r="1813" spans="1:22" x14ac:dyDescent="0.25">
      <c r="A1813">
        <v>1812</v>
      </c>
      <c r="B1813" t="s">
        <v>26</v>
      </c>
      <c r="C1813" t="s">
        <v>665</v>
      </c>
      <c r="D1813" t="s">
        <v>3</v>
      </c>
      <c r="E1813" t="s">
        <v>343</v>
      </c>
      <c r="F1813" s="138">
        <v>44017</v>
      </c>
      <c r="G1813" t="s">
        <v>683</v>
      </c>
      <c r="H1813" t="s">
        <v>668</v>
      </c>
      <c r="I1813" t="s">
        <v>392</v>
      </c>
      <c r="J1813" t="s">
        <v>669</v>
      </c>
      <c r="K1813">
        <v>1500</v>
      </c>
      <c r="M1813">
        <v>624</v>
      </c>
      <c r="O1813">
        <v>43</v>
      </c>
      <c r="P1813">
        <v>133</v>
      </c>
      <c r="Q1813">
        <f>SUM(Table2[[#This Row],[ BUYER G]:[BUYER S]])</f>
        <v>176</v>
      </c>
      <c r="R1813">
        <v>30.833333333333332</v>
      </c>
      <c r="S1813">
        <v>102.25</v>
      </c>
      <c r="T1813">
        <f>SUM(Table2[[#This Row],[SALE G]:[SALE S]])</f>
        <v>133.08333333333334</v>
      </c>
      <c r="U1813">
        <v>773</v>
      </c>
      <c r="V1813">
        <v>0.75</v>
      </c>
    </row>
    <row r="1814" spans="1:22" x14ac:dyDescent="0.25">
      <c r="A1814">
        <v>1813</v>
      </c>
      <c r="B1814" t="s">
        <v>26</v>
      </c>
      <c r="C1814" t="s">
        <v>665</v>
      </c>
      <c r="D1814" t="s">
        <v>3</v>
      </c>
      <c r="E1814" t="s">
        <v>343</v>
      </c>
      <c r="F1814" s="138">
        <v>44017</v>
      </c>
      <c r="G1814" t="s">
        <v>683</v>
      </c>
      <c r="H1814" t="s">
        <v>668</v>
      </c>
      <c r="I1814" t="s">
        <v>393</v>
      </c>
      <c r="J1814" t="s">
        <v>669</v>
      </c>
      <c r="K1814">
        <v>1500</v>
      </c>
      <c r="M1814">
        <v>672</v>
      </c>
      <c r="O1814">
        <v>27</v>
      </c>
      <c r="P1814">
        <v>66</v>
      </c>
      <c r="Q1814">
        <f>SUM(Table2[[#This Row],[ BUYER G]:[BUYER S]])</f>
        <v>93</v>
      </c>
      <c r="R1814">
        <v>12.125</v>
      </c>
      <c r="S1814">
        <v>23.5</v>
      </c>
      <c r="T1814">
        <f>SUM(Table2[[#This Row],[SALE G]:[SALE S]])</f>
        <v>35.625</v>
      </c>
      <c r="U1814">
        <v>586</v>
      </c>
      <c r="V1814">
        <v>0.75</v>
      </c>
    </row>
    <row r="1815" spans="1:22" x14ac:dyDescent="0.25">
      <c r="A1815">
        <v>1814</v>
      </c>
      <c r="B1815" t="s">
        <v>26</v>
      </c>
      <c r="C1815" t="s">
        <v>665</v>
      </c>
      <c r="D1815" t="s">
        <v>3</v>
      </c>
      <c r="E1815" t="s">
        <v>343</v>
      </c>
      <c r="F1815" s="138">
        <v>44017</v>
      </c>
      <c r="G1815" t="s">
        <v>675</v>
      </c>
      <c r="H1815" t="s">
        <v>668</v>
      </c>
      <c r="I1815" t="s">
        <v>164</v>
      </c>
      <c r="J1815" t="s">
        <v>669</v>
      </c>
      <c r="K1815">
        <v>4200</v>
      </c>
      <c r="M1815">
        <v>1376</v>
      </c>
      <c r="O1815">
        <v>74</v>
      </c>
      <c r="P1815">
        <v>157</v>
      </c>
      <c r="Q1815">
        <f>SUM(Table2[[#This Row],[ BUYER G]:[BUYER S]])</f>
        <v>231</v>
      </c>
      <c r="R1815">
        <v>71</v>
      </c>
      <c r="S1815">
        <v>127.833333333333</v>
      </c>
      <c r="T1815">
        <f>SUM(Table2[[#This Row],[SALE G]:[SALE S]])</f>
        <v>198.833333333333</v>
      </c>
      <c r="U1815">
        <v>1889</v>
      </c>
      <c r="V1815">
        <v>0.75</v>
      </c>
    </row>
    <row r="1816" spans="1:22" x14ac:dyDescent="0.25">
      <c r="A1816">
        <v>1815</v>
      </c>
      <c r="B1816" t="s">
        <v>26</v>
      </c>
      <c r="C1816" t="s">
        <v>665</v>
      </c>
      <c r="D1816" t="s">
        <v>3</v>
      </c>
      <c r="E1816" t="s">
        <v>343</v>
      </c>
      <c r="F1816" s="138">
        <v>44017</v>
      </c>
      <c r="G1816" t="s">
        <v>684</v>
      </c>
      <c r="H1816" t="s">
        <v>668</v>
      </c>
      <c r="I1816" t="s">
        <v>169</v>
      </c>
      <c r="J1816" t="s">
        <v>669</v>
      </c>
      <c r="K1816">
        <v>1250</v>
      </c>
      <c r="M1816">
        <v>480</v>
      </c>
      <c r="O1816">
        <v>7</v>
      </c>
      <c r="P1816">
        <v>116</v>
      </c>
      <c r="Q1816">
        <f>SUM(Table2[[#This Row],[ BUYER G]:[BUYER S]])</f>
        <v>123</v>
      </c>
      <c r="R1816">
        <v>8.1666666666666679</v>
      </c>
      <c r="S1816">
        <v>135.16666666666666</v>
      </c>
      <c r="T1816">
        <f>SUM(Table2[[#This Row],[SALE G]:[SALE S]])</f>
        <v>143.33333333333331</v>
      </c>
      <c r="U1816">
        <v>545</v>
      </c>
      <c r="V1816">
        <v>0.75</v>
      </c>
    </row>
    <row r="1817" spans="1:22" x14ac:dyDescent="0.25">
      <c r="A1817">
        <v>1816</v>
      </c>
      <c r="B1817" t="s">
        <v>26</v>
      </c>
      <c r="C1817" t="s">
        <v>665</v>
      </c>
      <c r="D1817" t="s">
        <v>3</v>
      </c>
      <c r="E1817" t="s">
        <v>343</v>
      </c>
      <c r="F1817" s="138">
        <v>44017</v>
      </c>
      <c r="G1817" t="s">
        <v>684</v>
      </c>
      <c r="H1817" t="s">
        <v>668</v>
      </c>
      <c r="I1817" t="s">
        <v>170</v>
      </c>
      <c r="J1817" t="s">
        <v>669</v>
      </c>
      <c r="K1817">
        <v>1250</v>
      </c>
      <c r="M1817">
        <v>405</v>
      </c>
      <c r="O1817">
        <v>10</v>
      </c>
      <c r="P1817">
        <v>42</v>
      </c>
      <c r="Q1817">
        <f>SUM(Table2[[#This Row],[ BUYER G]:[BUYER S]])</f>
        <v>52</v>
      </c>
      <c r="R1817">
        <v>5.5833333333333339</v>
      </c>
      <c r="S1817">
        <v>34.416666666666671</v>
      </c>
      <c r="T1817">
        <f>SUM(Table2[[#This Row],[SALE G]:[SALE S]])</f>
        <v>40.000000000000007</v>
      </c>
      <c r="U1817">
        <v>460</v>
      </c>
      <c r="V1817">
        <v>0.75</v>
      </c>
    </row>
    <row r="1818" spans="1:22" x14ac:dyDescent="0.25">
      <c r="A1818">
        <v>1817</v>
      </c>
      <c r="B1818" t="s">
        <v>26</v>
      </c>
      <c r="C1818" t="s">
        <v>665</v>
      </c>
      <c r="D1818" t="s">
        <v>3</v>
      </c>
      <c r="E1818" t="s">
        <v>343</v>
      </c>
      <c r="F1818" s="138">
        <v>44017</v>
      </c>
      <c r="G1818" t="s">
        <v>684</v>
      </c>
      <c r="H1818" t="s">
        <v>677</v>
      </c>
      <c r="I1818" t="s">
        <v>401</v>
      </c>
      <c r="J1818" t="s">
        <v>669</v>
      </c>
      <c r="K1818">
        <v>1250</v>
      </c>
      <c r="M1818">
        <v>398</v>
      </c>
      <c r="O1818">
        <v>2</v>
      </c>
      <c r="P1818">
        <v>51</v>
      </c>
      <c r="Q1818">
        <f>SUM(Table2[[#This Row],[ BUYER G]:[BUYER S]])</f>
        <v>53</v>
      </c>
      <c r="R1818">
        <v>4.166666666666667</v>
      </c>
      <c r="S1818">
        <v>44.958333333333336</v>
      </c>
      <c r="T1818">
        <f>SUM(Table2[[#This Row],[SALE G]:[SALE S]])</f>
        <v>49.125</v>
      </c>
      <c r="U1818">
        <v>315</v>
      </c>
      <c r="V1818">
        <v>0.75</v>
      </c>
    </row>
    <row r="1819" spans="1:22" x14ac:dyDescent="0.25">
      <c r="A1819">
        <v>1818</v>
      </c>
      <c r="B1819" t="s">
        <v>26</v>
      </c>
      <c r="C1819" t="s">
        <v>665</v>
      </c>
      <c r="D1819" t="s">
        <v>3</v>
      </c>
      <c r="E1819" t="s">
        <v>343</v>
      </c>
      <c r="F1819" s="138">
        <v>44017</v>
      </c>
      <c r="G1819" t="s">
        <v>685</v>
      </c>
      <c r="H1819" t="s">
        <v>668</v>
      </c>
      <c r="I1819" t="s">
        <v>172</v>
      </c>
      <c r="J1819" t="s">
        <v>671</v>
      </c>
      <c r="K1819">
        <v>1000</v>
      </c>
      <c r="M1819">
        <v>292</v>
      </c>
      <c r="O1819">
        <v>22</v>
      </c>
      <c r="P1819">
        <v>41</v>
      </c>
      <c r="Q1819">
        <f>SUM(Table2[[#This Row],[ BUYER G]:[BUYER S]])</f>
        <v>63</v>
      </c>
      <c r="R1819">
        <v>9.6666666666666679</v>
      </c>
      <c r="S1819">
        <v>21</v>
      </c>
      <c r="T1819">
        <f>SUM(Table2[[#This Row],[SALE G]:[SALE S]])</f>
        <v>30.666666666666668</v>
      </c>
      <c r="U1819">
        <v>318</v>
      </c>
      <c r="V1819">
        <v>0.75</v>
      </c>
    </row>
    <row r="1820" spans="1:22" x14ac:dyDescent="0.25">
      <c r="A1820">
        <v>1819</v>
      </c>
      <c r="B1820" t="s">
        <v>26</v>
      </c>
      <c r="C1820" t="s">
        <v>665</v>
      </c>
      <c r="D1820" t="s">
        <v>3</v>
      </c>
      <c r="E1820" t="s">
        <v>343</v>
      </c>
      <c r="F1820" s="138">
        <v>44017</v>
      </c>
      <c r="G1820" t="s">
        <v>685</v>
      </c>
      <c r="H1820" t="s">
        <v>668</v>
      </c>
      <c r="I1820" t="s">
        <v>173</v>
      </c>
      <c r="J1820" t="s">
        <v>671</v>
      </c>
      <c r="K1820">
        <v>1000</v>
      </c>
      <c r="M1820">
        <v>400</v>
      </c>
      <c r="O1820">
        <v>9</v>
      </c>
      <c r="P1820">
        <v>56</v>
      </c>
      <c r="Q1820">
        <f>SUM(Table2[[#This Row],[ BUYER G]:[BUYER S]])</f>
        <v>65</v>
      </c>
      <c r="R1820">
        <v>8.5</v>
      </c>
      <c r="S1820">
        <v>44.166666666666664</v>
      </c>
      <c r="T1820">
        <f>SUM(Table2[[#This Row],[SALE G]:[SALE S]])</f>
        <v>52.666666666666664</v>
      </c>
      <c r="U1820">
        <v>936</v>
      </c>
      <c r="V1820">
        <v>0.65</v>
      </c>
    </row>
    <row r="1821" spans="1:22" x14ac:dyDescent="0.25">
      <c r="A1821">
        <v>1820</v>
      </c>
      <c r="B1821" t="s">
        <v>26</v>
      </c>
      <c r="C1821" t="s">
        <v>665</v>
      </c>
      <c r="D1821" t="s">
        <v>3</v>
      </c>
      <c r="E1821" t="s">
        <v>343</v>
      </c>
      <c r="F1821" s="138">
        <v>44017</v>
      </c>
      <c r="G1821" t="s">
        <v>685</v>
      </c>
      <c r="H1821" t="s">
        <v>668</v>
      </c>
      <c r="I1821" t="s">
        <v>174</v>
      </c>
      <c r="J1821" t="s">
        <v>671</v>
      </c>
      <c r="K1821">
        <v>1000</v>
      </c>
      <c r="M1821">
        <v>336</v>
      </c>
      <c r="O1821">
        <v>13</v>
      </c>
      <c r="P1821">
        <v>21</v>
      </c>
      <c r="Q1821">
        <f>SUM(Table2[[#This Row],[ BUYER G]:[BUYER S]])</f>
        <v>34</v>
      </c>
      <c r="R1821">
        <v>6.25</v>
      </c>
      <c r="S1821">
        <v>11.083333333333332</v>
      </c>
      <c r="T1821">
        <f>SUM(Table2[[#This Row],[SALE G]:[SALE S]])</f>
        <v>17.333333333333332</v>
      </c>
      <c r="U1821">
        <v>428</v>
      </c>
      <c r="V1821">
        <v>0.75</v>
      </c>
    </row>
    <row r="1822" spans="1:22" x14ac:dyDescent="0.25">
      <c r="A1822">
        <v>1821</v>
      </c>
      <c r="B1822" t="s">
        <v>26</v>
      </c>
      <c r="C1822" t="s">
        <v>665</v>
      </c>
      <c r="D1822" t="s">
        <v>3</v>
      </c>
      <c r="E1822" t="s">
        <v>343</v>
      </c>
      <c r="F1822" s="138">
        <v>44017</v>
      </c>
      <c r="G1822" t="s">
        <v>685</v>
      </c>
      <c r="H1822" t="s">
        <v>668</v>
      </c>
      <c r="I1822" t="s">
        <v>175</v>
      </c>
      <c r="J1822" t="s">
        <v>671</v>
      </c>
      <c r="K1822">
        <v>1000</v>
      </c>
      <c r="M1822">
        <v>548</v>
      </c>
      <c r="O1822">
        <v>31</v>
      </c>
      <c r="P1822">
        <v>68</v>
      </c>
      <c r="Q1822">
        <f>SUM(Table2[[#This Row],[ BUYER G]:[BUYER S]])</f>
        <v>99</v>
      </c>
      <c r="R1822">
        <v>20.916666666666668</v>
      </c>
      <c r="S1822">
        <v>46.166666666666664</v>
      </c>
      <c r="T1822">
        <f>SUM(Table2[[#This Row],[SALE G]:[SALE S]])</f>
        <v>67.083333333333329</v>
      </c>
      <c r="U1822">
        <v>539</v>
      </c>
      <c r="V1822">
        <v>0.75</v>
      </c>
    </row>
    <row r="1823" spans="1:22" x14ac:dyDescent="0.25">
      <c r="A1823">
        <v>1822</v>
      </c>
      <c r="B1823" t="s">
        <v>26</v>
      </c>
      <c r="C1823" t="s">
        <v>665</v>
      </c>
      <c r="D1823" t="s">
        <v>3</v>
      </c>
      <c r="E1823" t="s">
        <v>343</v>
      </c>
      <c r="F1823" s="138">
        <v>44017</v>
      </c>
      <c r="G1823" t="s">
        <v>685</v>
      </c>
      <c r="H1823" t="s">
        <v>668</v>
      </c>
      <c r="I1823" t="s">
        <v>176</v>
      </c>
      <c r="J1823" t="s">
        <v>671</v>
      </c>
      <c r="K1823">
        <v>1000</v>
      </c>
      <c r="M1823">
        <v>306</v>
      </c>
      <c r="O1823">
        <v>15</v>
      </c>
      <c r="P1823">
        <v>37</v>
      </c>
      <c r="Q1823">
        <f>SUM(Table2[[#This Row],[ BUYER G]:[BUYER S]])</f>
        <v>52</v>
      </c>
      <c r="R1823">
        <v>11.333333333333334</v>
      </c>
      <c r="S1823">
        <v>25.166666666666668</v>
      </c>
      <c r="T1823">
        <f>SUM(Table2[[#This Row],[SALE G]:[SALE S]])</f>
        <v>36.5</v>
      </c>
      <c r="U1823">
        <v>308</v>
      </c>
      <c r="V1823">
        <v>0.65</v>
      </c>
    </row>
    <row r="1824" spans="1:22" x14ac:dyDescent="0.25">
      <c r="A1824">
        <v>1823</v>
      </c>
      <c r="B1824" t="s">
        <v>26</v>
      </c>
      <c r="C1824" t="s">
        <v>665</v>
      </c>
      <c r="D1824" t="s">
        <v>3</v>
      </c>
      <c r="E1824" t="s">
        <v>343</v>
      </c>
      <c r="F1824" s="138">
        <v>44017</v>
      </c>
      <c r="G1824" t="s">
        <v>685</v>
      </c>
      <c r="H1824" t="s">
        <v>668</v>
      </c>
      <c r="I1824" t="s">
        <v>177</v>
      </c>
      <c r="J1824" t="s">
        <v>671</v>
      </c>
      <c r="K1824">
        <v>1000</v>
      </c>
      <c r="M1824">
        <v>416</v>
      </c>
      <c r="O1824">
        <v>4</v>
      </c>
      <c r="P1824">
        <v>41</v>
      </c>
      <c r="Q1824">
        <f>SUM(Table2[[#This Row],[ BUYER G]:[BUYER S]])</f>
        <v>45</v>
      </c>
      <c r="R1824">
        <v>4.833333333333333</v>
      </c>
      <c r="S1824">
        <v>28.166666666666668</v>
      </c>
      <c r="T1824">
        <f>SUM(Table2[[#This Row],[SALE G]:[SALE S]])</f>
        <v>33</v>
      </c>
      <c r="U1824">
        <v>439</v>
      </c>
      <c r="V1824">
        <v>0.75</v>
      </c>
    </row>
    <row r="1825" spans="1:22" x14ac:dyDescent="0.25">
      <c r="A1825">
        <v>1824</v>
      </c>
      <c r="B1825" t="s">
        <v>26</v>
      </c>
      <c r="C1825" t="s">
        <v>665</v>
      </c>
      <c r="D1825" t="s">
        <v>3</v>
      </c>
      <c r="E1825" t="s">
        <v>343</v>
      </c>
      <c r="F1825" s="138">
        <v>44017</v>
      </c>
      <c r="G1825" t="s">
        <v>685</v>
      </c>
      <c r="H1825" t="s">
        <v>668</v>
      </c>
      <c r="I1825" t="s">
        <v>186</v>
      </c>
      <c r="J1825" t="s">
        <v>671</v>
      </c>
      <c r="K1825">
        <v>1000</v>
      </c>
      <c r="M1825">
        <v>298</v>
      </c>
      <c r="O1825">
        <v>11</v>
      </c>
      <c r="P1825">
        <v>20</v>
      </c>
      <c r="Q1825">
        <f>SUM(Table2[[#This Row],[ BUYER G]:[BUYER S]])</f>
        <v>31</v>
      </c>
      <c r="R1825">
        <v>6.666666666666667</v>
      </c>
      <c r="S1825">
        <v>13.666666666666666</v>
      </c>
      <c r="T1825">
        <f>SUM(Table2[[#This Row],[SALE G]:[SALE S]])</f>
        <v>20.333333333333332</v>
      </c>
      <c r="U1825">
        <v>346</v>
      </c>
      <c r="V1825">
        <v>0.75</v>
      </c>
    </row>
    <row r="1826" spans="1:22" x14ac:dyDescent="0.25">
      <c r="A1826">
        <v>1825</v>
      </c>
      <c r="B1826" t="s">
        <v>26</v>
      </c>
      <c r="C1826" t="s">
        <v>665</v>
      </c>
      <c r="D1826" t="s">
        <v>3</v>
      </c>
      <c r="E1826" t="s">
        <v>343</v>
      </c>
      <c r="F1826" s="138">
        <v>44017</v>
      </c>
      <c r="G1826" t="s">
        <v>685</v>
      </c>
      <c r="H1826" t="s">
        <v>668</v>
      </c>
      <c r="I1826" t="s">
        <v>179</v>
      </c>
      <c r="J1826" t="s">
        <v>671</v>
      </c>
      <c r="K1826">
        <v>1000</v>
      </c>
      <c r="M1826">
        <v>306</v>
      </c>
      <c r="O1826">
        <v>10</v>
      </c>
      <c r="P1826">
        <v>46</v>
      </c>
      <c r="Q1826">
        <f>SUM(Table2[[#This Row],[ BUYER G]:[BUYER S]])</f>
        <v>56</v>
      </c>
      <c r="R1826">
        <v>5.666666666666667</v>
      </c>
      <c r="S1826">
        <v>34.833333333333336</v>
      </c>
      <c r="T1826">
        <f>SUM(Table2[[#This Row],[SALE G]:[SALE S]])</f>
        <v>40.5</v>
      </c>
      <c r="U1826">
        <v>402</v>
      </c>
      <c r="V1826">
        <v>0.65</v>
      </c>
    </row>
    <row r="1827" spans="1:22" x14ac:dyDescent="0.25">
      <c r="A1827">
        <v>1826</v>
      </c>
      <c r="B1827" t="s">
        <v>26</v>
      </c>
      <c r="C1827" t="s">
        <v>665</v>
      </c>
      <c r="D1827" t="s">
        <v>3</v>
      </c>
      <c r="E1827" t="s">
        <v>343</v>
      </c>
      <c r="F1827" s="138">
        <v>44017</v>
      </c>
      <c r="G1827" t="s">
        <v>685</v>
      </c>
      <c r="H1827" t="s">
        <v>668</v>
      </c>
      <c r="I1827" t="s">
        <v>571</v>
      </c>
      <c r="J1827" t="s">
        <v>671</v>
      </c>
      <c r="K1827">
        <v>1000</v>
      </c>
      <c r="M1827">
        <v>432</v>
      </c>
      <c r="O1827">
        <v>4</v>
      </c>
      <c r="P1827">
        <v>13</v>
      </c>
      <c r="Q1827">
        <f>SUM(Table2[[#This Row],[ BUYER G]:[BUYER S]])</f>
        <v>17</v>
      </c>
      <c r="R1827">
        <v>2.1666666666666665</v>
      </c>
      <c r="S1827">
        <v>10.333333333333334</v>
      </c>
      <c r="T1827">
        <f>SUM(Table2[[#This Row],[SALE G]:[SALE S]])</f>
        <v>12.5</v>
      </c>
      <c r="U1827">
        <v>536</v>
      </c>
      <c r="V1827">
        <v>0.65</v>
      </c>
    </row>
    <row r="1828" spans="1:22" x14ac:dyDescent="0.25">
      <c r="A1828">
        <v>1827</v>
      </c>
      <c r="B1828" t="s">
        <v>26</v>
      </c>
      <c r="C1828" t="s">
        <v>665</v>
      </c>
      <c r="D1828" t="s">
        <v>3</v>
      </c>
      <c r="E1828" t="s">
        <v>343</v>
      </c>
      <c r="F1828" s="138">
        <v>44017</v>
      </c>
      <c r="G1828" t="s">
        <v>685</v>
      </c>
      <c r="H1828" t="s">
        <v>668</v>
      </c>
      <c r="I1828" t="s">
        <v>416</v>
      </c>
      <c r="J1828" t="s">
        <v>671</v>
      </c>
      <c r="K1828">
        <v>1000</v>
      </c>
      <c r="M1828">
        <v>388</v>
      </c>
      <c r="O1828">
        <v>9</v>
      </c>
      <c r="P1828">
        <v>36</v>
      </c>
      <c r="Q1828">
        <f>SUM(Table2[[#This Row],[ BUYER G]:[BUYER S]])</f>
        <v>45</v>
      </c>
      <c r="R1828">
        <v>3.25</v>
      </c>
      <c r="S1828">
        <v>22.416666666666668</v>
      </c>
      <c r="T1828">
        <f>SUM(Table2[[#This Row],[SALE G]:[SALE S]])</f>
        <v>25.666666666666668</v>
      </c>
      <c r="U1828">
        <v>567</v>
      </c>
      <c r="V1828">
        <v>0.75</v>
      </c>
    </row>
    <row r="1829" spans="1:22" x14ac:dyDescent="0.25">
      <c r="A1829">
        <v>1828</v>
      </c>
      <c r="B1829" t="s">
        <v>26</v>
      </c>
      <c r="C1829" t="s">
        <v>665</v>
      </c>
      <c r="D1829" t="s">
        <v>3</v>
      </c>
      <c r="E1829" t="s">
        <v>343</v>
      </c>
      <c r="F1829" s="138">
        <v>44017</v>
      </c>
      <c r="G1829" t="s">
        <v>685</v>
      </c>
      <c r="H1829" t="s">
        <v>677</v>
      </c>
      <c r="I1829" t="s">
        <v>529</v>
      </c>
      <c r="J1829" t="s">
        <v>671</v>
      </c>
      <c r="K1829">
        <v>1000</v>
      </c>
      <c r="M1829">
        <v>308</v>
      </c>
      <c r="O1829">
        <v>0</v>
      </c>
      <c r="P1829">
        <v>47</v>
      </c>
      <c r="Q1829">
        <f>SUM(Table2[[#This Row],[ BUYER G]:[BUYER S]])</f>
        <v>47</v>
      </c>
      <c r="R1829">
        <v>0</v>
      </c>
      <c r="S1829">
        <v>32.333333333333329</v>
      </c>
      <c r="T1829">
        <f>SUM(Table2[[#This Row],[SALE G]:[SALE S]])</f>
        <v>32.333333333333329</v>
      </c>
      <c r="U1829">
        <v>406</v>
      </c>
      <c r="V1829">
        <v>0.65</v>
      </c>
    </row>
    <row r="1830" spans="1:22" x14ac:dyDescent="0.25">
      <c r="A1830">
        <v>1829</v>
      </c>
      <c r="B1830" t="s">
        <v>26</v>
      </c>
      <c r="C1830" t="s">
        <v>665</v>
      </c>
      <c r="D1830" t="s">
        <v>3</v>
      </c>
      <c r="E1830" t="s">
        <v>343</v>
      </c>
      <c r="F1830" s="138">
        <v>44017</v>
      </c>
      <c r="G1830" t="s">
        <v>685</v>
      </c>
      <c r="H1830" t="s">
        <v>672</v>
      </c>
      <c r="I1830" t="s">
        <v>407</v>
      </c>
      <c r="J1830" t="s">
        <v>671</v>
      </c>
      <c r="K1830">
        <v>1000</v>
      </c>
      <c r="M1830">
        <v>319</v>
      </c>
      <c r="O1830">
        <v>1</v>
      </c>
      <c r="P1830">
        <v>11</v>
      </c>
      <c r="Q1830">
        <f>SUM(Table2[[#This Row],[ BUYER G]:[BUYER S]])</f>
        <v>12</v>
      </c>
      <c r="R1830">
        <v>0.33333333333333331</v>
      </c>
      <c r="S1830">
        <v>9.1666666666666661</v>
      </c>
      <c r="T1830">
        <f>SUM(Table2[[#This Row],[SALE G]:[SALE S]])</f>
        <v>9.5</v>
      </c>
      <c r="U1830">
        <v>196</v>
      </c>
      <c r="V1830">
        <v>0.65</v>
      </c>
    </row>
    <row r="1831" spans="1:22" x14ac:dyDescent="0.25">
      <c r="A1831">
        <v>1830</v>
      </c>
      <c r="B1831" t="s">
        <v>26</v>
      </c>
      <c r="C1831" t="s">
        <v>665</v>
      </c>
      <c r="D1831" t="s">
        <v>3</v>
      </c>
      <c r="E1831" t="s">
        <v>343</v>
      </c>
      <c r="F1831" s="138">
        <v>44017</v>
      </c>
      <c r="G1831" t="s">
        <v>685</v>
      </c>
      <c r="H1831" t="s">
        <v>677</v>
      </c>
      <c r="I1831" t="s">
        <v>405</v>
      </c>
      <c r="J1831" t="s">
        <v>671</v>
      </c>
      <c r="K1831">
        <v>1000</v>
      </c>
      <c r="M1831">
        <v>324</v>
      </c>
      <c r="O1831">
        <v>0</v>
      </c>
      <c r="P1831">
        <v>50</v>
      </c>
      <c r="Q1831">
        <f>SUM(Table2[[#This Row],[ BUYER G]:[BUYER S]])</f>
        <v>50</v>
      </c>
      <c r="R1831">
        <v>0</v>
      </c>
      <c r="S1831">
        <v>36.416666666666664</v>
      </c>
      <c r="T1831">
        <f>SUM(Table2[[#This Row],[SALE G]:[SALE S]])</f>
        <v>36.416666666666664</v>
      </c>
      <c r="U1831">
        <v>305</v>
      </c>
      <c r="V1831">
        <v>0.65</v>
      </c>
    </row>
    <row r="1832" spans="1:22" x14ac:dyDescent="0.25">
      <c r="A1832">
        <v>1831</v>
      </c>
      <c r="B1832" t="s">
        <v>26</v>
      </c>
      <c r="C1832" t="s">
        <v>665</v>
      </c>
      <c r="D1832" t="s">
        <v>3</v>
      </c>
      <c r="E1832" t="s">
        <v>343</v>
      </c>
      <c r="F1832" s="138">
        <v>44017</v>
      </c>
      <c r="G1832" t="s">
        <v>685</v>
      </c>
      <c r="H1832" t="s">
        <v>668</v>
      </c>
      <c r="I1832" t="s">
        <v>573</v>
      </c>
      <c r="J1832" t="s">
        <v>671</v>
      </c>
      <c r="K1832">
        <v>1000</v>
      </c>
      <c r="M1832">
        <v>264</v>
      </c>
      <c r="O1832">
        <v>5</v>
      </c>
      <c r="P1832">
        <v>12</v>
      </c>
      <c r="Q1832">
        <f>SUM(Table2[[#This Row],[ BUYER G]:[BUYER S]])</f>
        <v>17</v>
      </c>
      <c r="R1832">
        <v>4.833333333333333</v>
      </c>
      <c r="S1832">
        <v>12</v>
      </c>
      <c r="T1832">
        <f>SUM(Table2[[#This Row],[SALE G]:[SALE S]])</f>
        <v>16.833333333333332</v>
      </c>
      <c r="U1832">
        <v>195</v>
      </c>
      <c r="V1832">
        <v>0.65</v>
      </c>
    </row>
    <row r="1833" spans="1:22" x14ac:dyDescent="0.25">
      <c r="A1833">
        <v>1832</v>
      </c>
      <c r="B1833" t="s">
        <v>26</v>
      </c>
      <c r="C1833" t="s">
        <v>665</v>
      </c>
      <c r="D1833" t="s">
        <v>3</v>
      </c>
      <c r="E1833" t="s">
        <v>343</v>
      </c>
      <c r="F1833" s="138">
        <v>44017</v>
      </c>
      <c r="G1833" t="s">
        <v>685</v>
      </c>
      <c r="H1833" t="s">
        <v>668</v>
      </c>
      <c r="I1833" t="s">
        <v>576</v>
      </c>
      <c r="J1833" t="s">
        <v>671</v>
      </c>
      <c r="K1833">
        <v>1000</v>
      </c>
      <c r="M1833">
        <v>344</v>
      </c>
      <c r="O1833">
        <v>2</v>
      </c>
      <c r="P1833">
        <v>18</v>
      </c>
      <c r="Q1833">
        <f>SUM(Table2[[#This Row],[ BUYER G]:[BUYER S]])</f>
        <v>20</v>
      </c>
      <c r="R1833">
        <v>1</v>
      </c>
      <c r="S1833">
        <v>12</v>
      </c>
      <c r="T1833">
        <f>SUM(Table2[[#This Row],[SALE G]:[SALE S]])</f>
        <v>13</v>
      </c>
      <c r="U1833">
        <v>191</v>
      </c>
      <c r="V1833">
        <v>0.65</v>
      </c>
    </row>
    <row r="1834" spans="1:22" x14ac:dyDescent="0.25">
      <c r="A1834">
        <v>1833</v>
      </c>
      <c r="B1834" t="s">
        <v>26</v>
      </c>
      <c r="C1834" t="s">
        <v>665</v>
      </c>
      <c r="D1834" t="s">
        <v>3</v>
      </c>
      <c r="E1834" t="s">
        <v>343</v>
      </c>
      <c r="F1834" s="138">
        <v>44017</v>
      </c>
      <c r="G1834" t="s">
        <v>685</v>
      </c>
      <c r="H1834" t="s">
        <v>668</v>
      </c>
      <c r="I1834" t="s">
        <v>574</v>
      </c>
      <c r="J1834" t="s">
        <v>671</v>
      </c>
      <c r="K1834">
        <v>1000</v>
      </c>
      <c r="M1834">
        <v>328</v>
      </c>
      <c r="O1834">
        <v>3</v>
      </c>
      <c r="P1834">
        <v>13</v>
      </c>
      <c r="Q1834">
        <f>SUM(Table2[[#This Row],[ BUYER G]:[BUYER S]])</f>
        <v>16</v>
      </c>
      <c r="R1834">
        <v>2</v>
      </c>
      <c r="S1834">
        <v>8.3333333333333339</v>
      </c>
      <c r="T1834">
        <f>SUM(Table2[[#This Row],[SALE G]:[SALE S]])</f>
        <v>10.333333333333334</v>
      </c>
      <c r="U1834">
        <v>166</v>
      </c>
      <c r="V1834">
        <v>0.65</v>
      </c>
    </row>
    <row r="1835" spans="1:22" x14ac:dyDescent="0.25">
      <c r="A1835">
        <v>1834</v>
      </c>
      <c r="B1835" t="s">
        <v>26</v>
      </c>
      <c r="C1835" t="s">
        <v>665</v>
      </c>
      <c r="D1835" t="s">
        <v>3</v>
      </c>
      <c r="E1835" t="s">
        <v>343</v>
      </c>
      <c r="F1835" s="138">
        <v>44017</v>
      </c>
      <c r="G1835" t="s">
        <v>685</v>
      </c>
      <c r="H1835" t="s">
        <v>668</v>
      </c>
      <c r="I1835" t="s">
        <v>578</v>
      </c>
      <c r="J1835" t="s">
        <v>671</v>
      </c>
      <c r="K1835">
        <v>1000</v>
      </c>
      <c r="M1835">
        <v>352</v>
      </c>
      <c r="O1835">
        <v>0</v>
      </c>
      <c r="P1835">
        <v>4</v>
      </c>
      <c r="Q1835">
        <f>SUM(Table2[[#This Row],[ BUYER G]:[BUYER S]])</f>
        <v>4</v>
      </c>
      <c r="R1835">
        <v>0</v>
      </c>
      <c r="S1835">
        <v>4.1666666666666661</v>
      </c>
      <c r="T1835">
        <f>SUM(Table2[[#This Row],[SALE G]:[SALE S]])</f>
        <v>4.1666666666666661</v>
      </c>
      <c r="U1835">
        <v>244</v>
      </c>
      <c r="V1835">
        <v>0.65</v>
      </c>
    </row>
    <row r="1836" spans="1:22" x14ac:dyDescent="0.25">
      <c r="A1836">
        <v>1835</v>
      </c>
      <c r="B1836" t="s">
        <v>26</v>
      </c>
      <c r="C1836" t="s">
        <v>665</v>
      </c>
      <c r="D1836" t="s">
        <v>3</v>
      </c>
      <c r="E1836" t="s">
        <v>343</v>
      </c>
      <c r="F1836" s="138">
        <v>44017</v>
      </c>
      <c r="G1836" t="s">
        <v>685</v>
      </c>
      <c r="H1836" t="s">
        <v>668</v>
      </c>
      <c r="I1836" t="s">
        <v>575</v>
      </c>
      <c r="J1836" t="s">
        <v>671</v>
      </c>
      <c r="K1836">
        <v>1000</v>
      </c>
      <c r="M1836">
        <v>312</v>
      </c>
      <c r="O1836">
        <v>2</v>
      </c>
      <c r="P1836">
        <v>5</v>
      </c>
      <c r="Q1836">
        <f>SUM(Table2[[#This Row],[ BUYER G]:[BUYER S]])</f>
        <v>7</v>
      </c>
      <c r="R1836">
        <v>0.83333333333333337</v>
      </c>
      <c r="S1836">
        <v>3.5</v>
      </c>
      <c r="T1836">
        <f>SUM(Table2[[#This Row],[SALE G]:[SALE S]])</f>
        <v>4.333333333333333</v>
      </c>
      <c r="U1836">
        <v>217</v>
      </c>
      <c r="V1836">
        <v>0.65</v>
      </c>
    </row>
    <row r="1837" spans="1:22" x14ac:dyDescent="0.25">
      <c r="A1837">
        <v>1836</v>
      </c>
      <c r="B1837" t="s">
        <v>26</v>
      </c>
      <c r="C1837" t="s">
        <v>665</v>
      </c>
      <c r="D1837" t="s">
        <v>3</v>
      </c>
      <c r="E1837" t="s">
        <v>343</v>
      </c>
      <c r="F1837" s="138">
        <v>44017</v>
      </c>
      <c r="G1837" t="s">
        <v>685</v>
      </c>
      <c r="H1837" t="s">
        <v>668</v>
      </c>
      <c r="I1837" t="s">
        <v>577</v>
      </c>
      <c r="J1837" t="s">
        <v>671</v>
      </c>
      <c r="K1837">
        <v>1000</v>
      </c>
      <c r="M1837">
        <v>320</v>
      </c>
      <c r="O1837">
        <v>6</v>
      </c>
      <c r="P1837">
        <v>21</v>
      </c>
      <c r="Q1837">
        <f>SUM(Table2[[#This Row],[ BUYER G]:[BUYER S]])</f>
        <v>27</v>
      </c>
      <c r="R1837">
        <v>3.5</v>
      </c>
      <c r="S1837">
        <v>11.5</v>
      </c>
      <c r="T1837">
        <f>SUM(Table2[[#This Row],[SALE G]:[SALE S]])</f>
        <v>15</v>
      </c>
      <c r="U1837">
        <v>323</v>
      </c>
      <c r="V1837">
        <v>0.65</v>
      </c>
    </row>
    <row r="1838" spans="1:22" x14ac:dyDescent="0.25">
      <c r="A1838">
        <v>1837</v>
      </c>
      <c r="B1838" t="s">
        <v>26</v>
      </c>
      <c r="C1838" t="s">
        <v>665</v>
      </c>
      <c r="D1838" t="s">
        <v>3</v>
      </c>
      <c r="E1838" t="s">
        <v>343</v>
      </c>
      <c r="F1838" s="138">
        <v>44017</v>
      </c>
      <c r="G1838" t="s">
        <v>685</v>
      </c>
      <c r="H1838" t="s">
        <v>672</v>
      </c>
      <c r="I1838" t="s">
        <v>572</v>
      </c>
      <c r="J1838" t="s">
        <v>671</v>
      </c>
      <c r="K1838">
        <v>1000</v>
      </c>
      <c r="M1838">
        <v>364</v>
      </c>
      <c r="O1838">
        <v>13</v>
      </c>
      <c r="P1838">
        <v>11</v>
      </c>
      <c r="Q1838">
        <f>SUM(Table2[[#This Row],[ BUYER G]:[BUYER S]])</f>
        <v>24</v>
      </c>
      <c r="R1838">
        <v>7</v>
      </c>
      <c r="S1838">
        <v>7.5</v>
      </c>
      <c r="T1838">
        <f>SUM(Table2[[#This Row],[SALE G]:[SALE S]])</f>
        <v>14.5</v>
      </c>
      <c r="U1838">
        <v>215</v>
      </c>
      <c r="V1838">
        <v>0.65</v>
      </c>
    </row>
    <row r="1839" spans="1:22" x14ac:dyDescent="0.25">
      <c r="A1839">
        <v>1838</v>
      </c>
      <c r="B1839" t="s">
        <v>26</v>
      </c>
      <c r="C1839" t="s">
        <v>665</v>
      </c>
      <c r="D1839" t="s">
        <v>3</v>
      </c>
      <c r="E1839" t="s">
        <v>343</v>
      </c>
      <c r="F1839" s="138">
        <v>44017</v>
      </c>
      <c r="G1839" t="s">
        <v>712</v>
      </c>
      <c r="H1839" t="s">
        <v>668</v>
      </c>
      <c r="I1839" t="s">
        <v>466</v>
      </c>
      <c r="J1839" t="s">
        <v>711</v>
      </c>
      <c r="K1839">
        <v>288</v>
      </c>
      <c r="M1839">
        <v>144</v>
      </c>
      <c r="O1839">
        <v>11</v>
      </c>
      <c r="P1839">
        <v>10</v>
      </c>
      <c r="Q1839">
        <f>SUM(Table2[[#This Row],[ BUYER G]:[BUYER S]])</f>
        <v>21</v>
      </c>
      <c r="R1839">
        <v>8.6666666666666661</v>
      </c>
      <c r="S1839">
        <v>6.333333333333333</v>
      </c>
      <c r="T1839">
        <f>SUM(Table2[[#This Row],[SALE G]:[SALE S]])</f>
        <v>15</v>
      </c>
      <c r="U1839">
        <v>281</v>
      </c>
      <c r="V1839">
        <v>0.7</v>
      </c>
    </row>
    <row r="1840" spans="1:22" x14ac:dyDescent="0.25">
      <c r="A1840">
        <v>1839</v>
      </c>
      <c r="B1840" t="s">
        <v>26</v>
      </c>
      <c r="C1840" t="s">
        <v>665</v>
      </c>
      <c r="D1840" t="s">
        <v>3</v>
      </c>
      <c r="E1840" t="s">
        <v>343</v>
      </c>
      <c r="F1840" s="138">
        <v>44017</v>
      </c>
      <c r="G1840" t="s">
        <v>712</v>
      </c>
      <c r="H1840" t="s">
        <v>668</v>
      </c>
      <c r="I1840" t="s">
        <v>561</v>
      </c>
      <c r="J1840" t="s">
        <v>711</v>
      </c>
      <c r="K1840">
        <v>288</v>
      </c>
      <c r="M1840">
        <v>128</v>
      </c>
      <c r="O1840">
        <v>6</v>
      </c>
      <c r="P1840">
        <v>16</v>
      </c>
      <c r="Q1840">
        <f>SUM(Table2[[#This Row],[ BUYER G]:[BUYER S]])</f>
        <v>22</v>
      </c>
      <c r="R1840">
        <v>2.1666666666666665</v>
      </c>
      <c r="S1840">
        <v>8</v>
      </c>
      <c r="T1840">
        <f>SUM(Table2[[#This Row],[SALE G]:[SALE S]])</f>
        <v>10.166666666666666</v>
      </c>
      <c r="U1840">
        <v>330</v>
      </c>
      <c r="V1840">
        <v>0.75</v>
      </c>
    </row>
    <row r="1841" spans="1:22" x14ac:dyDescent="0.25">
      <c r="A1841">
        <v>1840</v>
      </c>
      <c r="B1841" t="s">
        <v>26</v>
      </c>
      <c r="C1841" t="s">
        <v>678</v>
      </c>
      <c r="D1841" t="s">
        <v>3</v>
      </c>
      <c r="E1841" t="s">
        <v>343</v>
      </c>
      <c r="F1841" s="138">
        <v>44017</v>
      </c>
      <c r="G1841" t="s">
        <v>670</v>
      </c>
      <c r="H1841" t="s">
        <v>679</v>
      </c>
      <c r="I1841" t="s">
        <v>382</v>
      </c>
      <c r="J1841" t="s">
        <v>671</v>
      </c>
      <c r="K1841">
        <v>1200</v>
      </c>
      <c r="M1841">
        <v>480</v>
      </c>
      <c r="O1841">
        <v>38</v>
      </c>
      <c r="P1841">
        <v>48</v>
      </c>
      <c r="Q1841">
        <f>SUM(Table2[[#This Row],[ BUYER G]:[BUYER S]])</f>
        <v>86</v>
      </c>
      <c r="R1841">
        <v>25</v>
      </c>
      <c r="S1841">
        <v>25.5</v>
      </c>
      <c r="T1841">
        <f>SUM(Table2[[#This Row],[SALE G]:[SALE S]])</f>
        <v>50.5</v>
      </c>
      <c r="U1841">
        <v>827</v>
      </c>
      <c r="V1841">
        <v>0.7</v>
      </c>
    </row>
    <row r="1842" spans="1:22" x14ac:dyDescent="0.25">
      <c r="A1842">
        <v>1841</v>
      </c>
      <c r="B1842" t="s">
        <v>26</v>
      </c>
      <c r="C1842" t="s">
        <v>678</v>
      </c>
      <c r="D1842" t="s">
        <v>3</v>
      </c>
      <c r="E1842" t="s">
        <v>343</v>
      </c>
      <c r="F1842" s="138">
        <v>44017</v>
      </c>
      <c r="G1842" t="s">
        <v>670</v>
      </c>
      <c r="H1842" t="s">
        <v>686</v>
      </c>
      <c r="I1842" t="s">
        <v>233</v>
      </c>
      <c r="J1842" t="s">
        <v>671</v>
      </c>
      <c r="K1842">
        <v>1200</v>
      </c>
      <c r="M1842">
        <v>480</v>
      </c>
      <c r="P1842">
        <v>35</v>
      </c>
      <c r="Q1842">
        <f>SUM(Table2[[#This Row],[ BUYER G]:[BUYER S]])</f>
        <v>35</v>
      </c>
      <c r="R1842">
        <v>0</v>
      </c>
      <c r="S1842">
        <v>15.833333333333334</v>
      </c>
      <c r="T1842">
        <f>SUM(Table2[[#This Row],[SALE G]:[SALE S]])</f>
        <v>15.833333333333334</v>
      </c>
      <c r="U1842">
        <v>664</v>
      </c>
      <c r="V1842">
        <v>0.65</v>
      </c>
    </row>
    <row r="1843" spans="1:22" x14ac:dyDescent="0.25">
      <c r="A1843">
        <v>1842</v>
      </c>
      <c r="B1843" t="s">
        <v>26</v>
      </c>
      <c r="C1843" t="s">
        <v>678</v>
      </c>
      <c r="D1843" t="s">
        <v>3</v>
      </c>
      <c r="E1843" t="s">
        <v>343</v>
      </c>
      <c r="F1843" s="138">
        <v>44017</v>
      </c>
      <c r="G1843" t="s">
        <v>670</v>
      </c>
      <c r="H1843" t="s">
        <v>688</v>
      </c>
      <c r="I1843" t="s">
        <v>430</v>
      </c>
      <c r="J1843" t="s">
        <v>671</v>
      </c>
      <c r="K1843">
        <v>1200</v>
      </c>
      <c r="M1843">
        <v>448</v>
      </c>
      <c r="P1843">
        <v>56</v>
      </c>
      <c r="Q1843">
        <f>SUM(Table2[[#This Row],[ BUYER G]:[BUYER S]])</f>
        <v>56</v>
      </c>
      <c r="R1843">
        <v>0</v>
      </c>
      <c r="S1843">
        <v>65.666666666666657</v>
      </c>
      <c r="T1843">
        <f>SUM(Table2[[#This Row],[SALE G]:[SALE S]])</f>
        <v>65.666666666666657</v>
      </c>
      <c r="U1843">
        <v>480</v>
      </c>
      <c r="V1843">
        <v>0.65</v>
      </c>
    </row>
    <row r="1844" spans="1:22" x14ac:dyDescent="0.25">
      <c r="A1844">
        <v>1843</v>
      </c>
      <c r="B1844" t="s">
        <v>26</v>
      </c>
      <c r="C1844" t="s">
        <v>678</v>
      </c>
      <c r="D1844" t="s">
        <v>3</v>
      </c>
      <c r="E1844" t="s">
        <v>343</v>
      </c>
      <c r="F1844" s="138">
        <v>44017</v>
      </c>
      <c r="G1844" t="s">
        <v>670</v>
      </c>
      <c r="H1844" t="s">
        <v>698</v>
      </c>
      <c r="I1844" t="s">
        <v>431</v>
      </c>
      <c r="J1844" t="s">
        <v>671</v>
      </c>
      <c r="K1844">
        <v>1200</v>
      </c>
      <c r="M1844">
        <v>455</v>
      </c>
      <c r="O1844">
        <v>15</v>
      </c>
      <c r="P1844">
        <v>29</v>
      </c>
      <c r="Q1844">
        <f>SUM(Table2[[#This Row],[ BUYER G]:[BUYER S]])</f>
        <v>44</v>
      </c>
      <c r="R1844">
        <v>6.2</v>
      </c>
      <c r="S1844">
        <v>11.333333333333334</v>
      </c>
      <c r="T1844">
        <f>SUM(Table2[[#This Row],[SALE G]:[SALE S]])</f>
        <v>17.533333333333335</v>
      </c>
      <c r="U1844">
        <v>500</v>
      </c>
      <c r="V1844">
        <v>0.65</v>
      </c>
    </row>
    <row r="1845" spans="1:22" x14ac:dyDescent="0.25">
      <c r="A1845">
        <v>1844</v>
      </c>
      <c r="B1845" t="s">
        <v>26</v>
      </c>
      <c r="C1845" t="s">
        <v>678</v>
      </c>
      <c r="D1845" t="s">
        <v>3</v>
      </c>
      <c r="E1845" t="s">
        <v>343</v>
      </c>
      <c r="F1845" s="138">
        <v>44017</v>
      </c>
      <c r="G1845" t="s">
        <v>670</v>
      </c>
      <c r="H1845" t="s">
        <v>713</v>
      </c>
      <c r="I1845" t="s">
        <v>508</v>
      </c>
      <c r="J1845" t="s">
        <v>671</v>
      </c>
      <c r="K1845">
        <v>1200</v>
      </c>
      <c r="M1845">
        <v>432</v>
      </c>
      <c r="O1845">
        <v>22</v>
      </c>
      <c r="P1845">
        <v>44</v>
      </c>
      <c r="Q1845">
        <f>SUM(Table2[[#This Row],[ BUYER G]:[BUYER S]])</f>
        <v>66</v>
      </c>
      <c r="R1845">
        <v>14</v>
      </c>
      <c r="S1845">
        <v>30.083333333333332</v>
      </c>
      <c r="T1845">
        <f>SUM(Table2[[#This Row],[SALE G]:[SALE S]])</f>
        <v>44.083333333333329</v>
      </c>
      <c r="U1845">
        <v>470</v>
      </c>
      <c r="V1845">
        <v>0.65</v>
      </c>
    </row>
    <row r="1846" spans="1:22" x14ac:dyDescent="0.25">
      <c r="A1846">
        <v>1845</v>
      </c>
      <c r="B1846" t="s">
        <v>26</v>
      </c>
      <c r="C1846" t="s">
        <v>678</v>
      </c>
      <c r="D1846" t="s">
        <v>3</v>
      </c>
      <c r="E1846" t="s">
        <v>343</v>
      </c>
      <c r="F1846" s="138">
        <v>44017</v>
      </c>
      <c r="G1846" t="s">
        <v>670</v>
      </c>
      <c r="H1846" t="s">
        <v>706</v>
      </c>
      <c r="I1846" t="s">
        <v>562</v>
      </c>
      <c r="J1846" t="s">
        <v>671</v>
      </c>
      <c r="K1846">
        <v>1200</v>
      </c>
      <c r="M1846">
        <v>444</v>
      </c>
      <c r="O1846">
        <v>6</v>
      </c>
      <c r="P1846">
        <v>45</v>
      </c>
      <c r="Q1846">
        <f>SUM(Table2[[#This Row],[ BUYER G]:[BUYER S]])</f>
        <v>51</v>
      </c>
      <c r="R1846">
        <v>6</v>
      </c>
      <c r="S1846">
        <v>34.333333333333336</v>
      </c>
      <c r="T1846">
        <f>SUM(Table2[[#This Row],[SALE G]:[SALE S]])</f>
        <v>40.333333333333336</v>
      </c>
      <c r="U1846">
        <v>477</v>
      </c>
      <c r="V1846">
        <v>0.65</v>
      </c>
    </row>
    <row r="1847" spans="1:22" x14ac:dyDescent="0.25">
      <c r="A1847">
        <v>1846</v>
      </c>
      <c r="B1847" t="s">
        <v>26</v>
      </c>
      <c r="C1847" t="s">
        <v>678</v>
      </c>
      <c r="D1847" t="s">
        <v>3</v>
      </c>
      <c r="E1847" t="s">
        <v>343</v>
      </c>
      <c r="F1847" s="138">
        <v>44017</v>
      </c>
      <c r="G1847" t="s">
        <v>670</v>
      </c>
      <c r="H1847" t="s">
        <v>699</v>
      </c>
      <c r="I1847" t="s">
        <v>429</v>
      </c>
      <c r="J1847" t="s">
        <v>671</v>
      </c>
      <c r="K1847">
        <v>1200</v>
      </c>
      <c r="M1847">
        <v>480</v>
      </c>
      <c r="O1847">
        <v>21</v>
      </c>
      <c r="P1847">
        <v>30</v>
      </c>
      <c r="Q1847">
        <f>SUM(Table2[[#This Row],[ BUYER G]:[BUYER S]])</f>
        <v>51</v>
      </c>
      <c r="R1847">
        <v>6.4166666666666661</v>
      </c>
      <c r="S1847">
        <v>13.791666666666666</v>
      </c>
      <c r="T1847">
        <f>SUM(Table2[[#This Row],[SALE G]:[SALE S]])</f>
        <v>20.208333333333332</v>
      </c>
      <c r="U1847">
        <v>505</v>
      </c>
      <c r="V1847">
        <v>0.65</v>
      </c>
    </row>
    <row r="1848" spans="1:22" x14ac:dyDescent="0.25">
      <c r="A1848">
        <v>1847</v>
      </c>
      <c r="B1848" t="s">
        <v>26</v>
      </c>
      <c r="C1848" t="s">
        <v>678</v>
      </c>
      <c r="D1848" t="s">
        <v>3</v>
      </c>
      <c r="E1848" t="s">
        <v>343</v>
      </c>
      <c r="F1848" s="138">
        <v>44017</v>
      </c>
      <c r="G1848" t="s">
        <v>682</v>
      </c>
      <c r="H1848" t="s">
        <v>717</v>
      </c>
      <c r="I1848" t="s">
        <v>568</v>
      </c>
      <c r="J1848" t="s">
        <v>671</v>
      </c>
      <c r="K1848">
        <v>1000</v>
      </c>
      <c r="M1848">
        <v>322</v>
      </c>
      <c r="O1848">
        <v>27</v>
      </c>
      <c r="P1848">
        <v>63</v>
      </c>
      <c r="Q1848">
        <f>SUM(Table2[[#This Row],[ BUYER G]:[BUYER S]])</f>
        <v>90</v>
      </c>
      <c r="R1848">
        <v>13.333333333333334</v>
      </c>
      <c r="S1848">
        <v>32.083333333333329</v>
      </c>
      <c r="T1848">
        <f>SUM(Table2[[#This Row],[SALE G]:[SALE S]])</f>
        <v>45.416666666666664</v>
      </c>
      <c r="U1848">
        <v>397</v>
      </c>
      <c r="V1848">
        <v>0.7</v>
      </c>
    </row>
    <row r="1849" spans="1:22" x14ac:dyDescent="0.25">
      <c r="A1849">
        <v>1848</v>
      </c>
      <c r="B1849" t="s">
        <v>26</v>
      </c>
      <c r="C1849" t="s">
        <v>680</v>
      </c>
      <c r="D1849" t="s">
        <v>3</v>
      </c>
      <c r="E1849" t="s">
        <v>343</v>
      </c>
      <c r="F1849" s="138">
        <v>44017</v>
      </c>
      <c r="G1849" t="s">
        <v>666</v>
      </c>
      <c r="H1849" t="s">
        <v>681</v>
      </c>
      <c r="I1849" t="s">
        <v>236</v>
      </c>
      <c r="J1849" t="s">
        <v>669</v>
      </c>
      <c r="K1849">
        <v>2700</v>
      </c>
      <c r="M1849">
        <v>860</v>
      </c>
      <c r="O1849">
        <v>91</v>
      </c>
      <c r="P1849">
        <v>180</v>
      </c>
      <c r="Q1849">
        <f>SUM(Table2[[#This Row],[ BUYER G]:[BUYER S]])</f>
        <v>271</v>
      </c>
      <c r="R1849">
        <v>86.428571428571431</v>
      </c>
      <c r="S1849">
        <v>165.91071428571428</v>
      </c>
      <c r="T1849">
        <f>SUM(Table2[[#This Row],[SALE G]:[SALE S]])</f>
        <v>252.33928571428572</v>
      </c>
      <c r="U1849">
        <v>870</v>
      </c>
      <c r="V1849">
        <v>0.7</v>
      </c>
    </row>
    <row r="1850" spans="1:22" x14ac:dyDescent="0.25">
      <c r="A1850">
        <v>1849</v>
      </c>
      <c r="B1850" t="s">
        <v>26</v>
      </c>
      <c r="C1850" t="s">
        <v>680</v>
      </c>
      <c r="D1850" t="s">
        <v>3</v>
      </c>
      <c r="E1850" t="s">
        <v>343</v>
      </c>
      <c r="F1850" s="138">
        <v>44017</v>
      </c>
      <c r="G1850" t="s">
        <v>670</v>
      </c>
      <c r="H1850" t="s">
        <v>681</v>
      </c>
      <c r="I1850" t="s">
        <v>375</v>
      </c>
      <c r="J1850" t="s">
        <v>671</v>
      </c>
      <c r="K1850">
        <v>1200</v>
      </c>
      <c r="M1850">
        <v>700</v>
      </c>
      <c r="O1850">
        <v>52</v>
      </c>
      <c r="P1850">
        <v>211</v>
      </c>
      <c r="Q1850">
        <f>SUM(Table2[[#This Row],[ BUYER G]:[BUYER S]])</f>
        <v>263</v>
      </c>
      <c r="R1850">
        <v>24.428571428571427</v>
      </c>
      <c r="S1850">
        <v>188.25</v>
      </c>
      <c r="T1850">
        <f>SUM(Table2[[#This Row],[SALE G]:[SALE S]])</f>
        <v>212.67857142857142</v>
      </c>
      <c r="U1850">
        <v>896</v>
      </c>
      <c r="V1850">
        <v>0.7</v>
      </c>
    </row>
    <row r="1851" spans="1:22" x14ac:dyDescent="0.25">
      <c r="A1851">
        <v>1850</v>
      </c>
      <c r="B1851" t="s">
        <v>26</v>
      </c>
      <c r="C1851" t="s">
        <v>680</v>
      </c>
      <c r="D1851" t="s">
        <v>3</v>
      </c>
      <c r="E1851" t="s">
        <v>343</v>
      </c>
      <c r="F1851" s="138">
        <v>44017</v>
      </c>
      <c r="G1851" t="s">
        <v>670</v>
      </c>
      <c r="H1851" t="s">
        <v>681</v>
      </c>
      <c r="I1851" t="s">
        <v>376</v>
      </c>
      <c r="J1851" t="s">
        <v>671</v>
      </c>
      <c r="K1851">
        <v>1200</v>
      </c>
      <c r="M1851">
        <v>352</v>
      </c>
      <c r="O1851">
        <v>5</v>
      </c>
      <c r="P1851">
        <v>75</v>
      </c>
      <c r="Q1851">
        <f>SUM(Table2[[#This Row],[ BUYER G]:[BUYER S]])</f>
        <v>80</v>
      </c>
      <c r="R1851">
        <v>3.8571428571428572</v>
      </c>
      <c r="S1851">
        <v>78.857142857142861</v>
      </c>
      <c r="T1851">
        <f>SUM(Table2[[#This Row],[SALE G]:[SALE S]])</f>
        <v>82.714285714285722</v>
      </c>
      <c r="U1851">
        <v>581</v>
      </c>
      <c r="V1851">
        <v>0.65</v>
      </c>
    </row>
    <row r="1852" spans="1:22" x14ac:dyDescent="0.25">
      <c r="A1852">
        <v>1851</v>
      </c>
      <c r="B1852" t="s">
        <v>26</v>
      </c>
      <c r="C1852" t="s">
        <v>680</v>
      </c>
      <c r="D1852" t="s">
        <v>3</v>
      </c>
      <c r="E1852" t="s">
        <v>343</v>
      </c>
      <c r="F1852" s="138">
        <v>44017</v>
      </c>
      <c r="G1852" t="s">
        <v>670</v>
      </c>
      <c r="H1852" t="s">
        <v>681</v>
      </c>
      <c r="I1852" t="s">
        <v>369</v>
      </c>
      <c r="J1852" t="s">
        <v>671</v>
      </c>
      <c r="K1852">
        <v>1200</v>
      </c>
      <c r="M1852">
        <v>400</v>
      </c>
      <c r="O1852">
        <v>11</v>
      </c>
      <c r="P1852">
        <v>85</v>
      </c>
      <c r="Q1852">
        <f>SUM(Table2[[#This Row],[ BUYER G]:[BUYER S]])</f>
        <v>96</v>
      </c>
      <c r="R1852">
        <v>7.2857142857142856</v>
      </c>
      <c r="S1852">
        <v>68.553571428571431</v>
      </c>
      <c r="T1852">
        <f>SUM(Table2[[#This Row],[SALE G]:[SALE S]])</f>
        <v>75.839285714285722</v>
      </c>
      <c r="U1852">
        <v>481</v>
      </c>
      <c r="V1852">
        <v>0.65</v>
      </c>
    </row>
    <row r="1853" spans="1:22" x14ac:dyDescent="0.25">
      <c r="A1853">
        <v>1852</v>
      </c>
      <c r="B1853" t="s">
        <v>26</v>
      </c>
      <c r="C1853" t="s">
        <v>680</v>
      </c>
      <c r="D1853" t="s">
        <v>3</v>
      </c>
      <c r="E1853" t="s">
        <v>343</v>
      </c>
      <c r="F1853" s="138">
        <v>44017</v>
      </c>
      <c r="G1853" t="s">
        <v>670</v>
      </c>
      <c r="H1853" t="s">
        <v>681</v>
      </c>
      <c r="I1853" t="s">
        <v>373</v>
      </c>
      <c r="J1853" t="s">
        <v>671</v>
      </c>
      <c r="K1853">
        <v>1200</v>
      </c>
      <c r="M1853">
        <v>376</v>
      </c>
      <c r="O1853">
        <v>8</v>
      </c>
      <c r="P1853">
        <v>80</v>
      </c>
      <c r="Q1853">
        <f>SUM(Table2[[#This Row],[ BUYER G]:[BUYER S]])</f>
        <v>88</v>
      </c>
      <c r="R1853">
        <v>6.9464285714285712</v>
      </c>
      <c r="S1853">
        <v>67.928571428571431</v>
      </c>
      <c r="T1853">
        <f>SUM(Table2[[#This Row],[SALE G]:[SALE S]])</f>
        <v>74.875</v>
      </c>
      <c r="U1853">
        <v>656</v>
      </c>
      <c r="V1853">
        <v>0.65</v>
      </c>
    </row>
    <row r="1854" spans="1:22" x14ac:dyDescent="0.25">
      <c r="A1854">
        <v>1853</v>
      </c>
      <c r="B1854" t="s">
        <v>26</v>
      </c>
      <c r="C1854" t="s">
        <v>680</v>
      </c>
      <c r="D1854" t="s">
        <v>3</v>
      </c>
      <c r="E1854" t="s">
        <v>343</v>
      </c>
      <c r="F1854" s="138">
        <v>44017</v>
      </c>
      <c r="G1854" t="s">
        <v>670</v>
      </c>
      <c r="H1854" t="s">
        <v>681</v>
      </c>
      <c r="I1854" t="s">
        <v>374</v>
      </c>
      <c r="J1854" t="s">
        <v>671</v>
      </c>
      <c r="K1854">
        <v>1200</v>
      </c>
      <c r="M1854">
        <v>400</v>
      </c>
      <c r="O1854">
        <v>39</v>
      </c>
      <c r="P1854">
        <v>40</v>
      </c>
      <c r="Q1854">
        <f>SUM(Table2[[#This Row],[ BUYER G]:[BUYER S]])</f>
        <v>79</v>
      </c>
      <c r="R1854">
        <v>16.785714285714285</v>
      </c>
      <c r="S1854">
        <v>29.857142857142858</v>
      </c>
      <c r="T1854">
        <f>SUM(Table2[[#This Row],[SALE G]:[SALE S]])</f>
        <v>46.642857142857139</v>
      </c>
      <c r="U1854">
        <v>435</v>
      </c>
      <c r="V1854">
        <v>0.65</v>
      </c>
    </row>
    <row r="1855" spans="1:22" x14ac:dyDescent="0.25">
      <c r="A1855">
        <v>1854</v>
      </c>
      <c r="B1855" t="s">
        <v>26</v>
      </c>
      <c r="C1855" t="s">
        <v>680</v>
      </c>
      <c r="D1855" t="s">
        <v>3</v>
      </c>
      <c r="E1855" t="s">
        <v>343</v>
      </c>
      <c r="F1855" s="138">
        <v>44017</v>
      </c>
      <c r="G1855" t="s">
        <v>670</v>
      </c>
      <c r="H1855" t="s">
        <v>681</v>
      </c>
      <c r="I1855" t="s">
        <v>384</v>
      </c>
      <c r="J1855" t="s">
        <v>671</v>
      </c>
      <c r="K1855">
        <v>1200</v>
      </c>
      <c r="M1855">
        <v>320</v>
      </c>
      <c r="O1855">
        <v>12</v>
      </c>
      <c r="P1855">
        <v>45</v>
      </c>
      <c r="Q1855">
        <f>SUM(Table2[[#This Row],[ BUYER G]:[BUYER S]])</f>
        <v>57</v>
      </c>
      <c r="R1855">
        <v>8.4285714285714288</v>
      </c>
      <c r="S1855">
        <v>30.571428571428573</v>
      </c>
      <c r="T1855">
        <f>SUM(Table2[[#This Row],[SALE G]:[SALE S]])</f>
        <v>39</v>
      </c>
      <c r="U1855">
        <v>379</v>
      </c>
      <c r="V1855">
        <v>0.6</v>
      </c>
    </row>
    <row r="1856" spans="1:22" x14ac:dyDescent="0.25">
      <c r="A1856">
        <v>1855</v>
      </c>
      <c r="B1856" t="s">
        <v>26</v>
      </c>
      <c r="C1856" t="s">
        <v>680</v>
      </c>
      <c r="D1856" t="s">
        <v>3</v>
      </c>
      <c r="E1856" t="s">
        <v>343</v>
      </c>
      <c r="F1856" s="138">
        <v>44017</v>
      </c>
      <c r="G1856" t="s">
        <v>670</v>
      </c>
      <c r="H1856" t="s">
        <v>681</v>
      </c>
      <c r="I1856" t="s">
        <v>386</v>
      </c>
      <c r="J1856" t="s">
        <v>671</v>
      </c>
      <c r="K1856">
        <v>1200</v>
      </c>
      <c r="M1856">
        <v>320</v>
      </c>
      <c r="O1856">
        <v>12</v>
      </c>
      <c r="P1856">
        <v>37</v>
      </c>
      <c r="Q1856">
        <f>SUM(Table2[[#This Row],[ BUYER G]:[BUYER S]])</f>
        <v>49</v>
      </c>
      <c r="R1856">
        <v>7.9642857142857144</v>
      </c>
      <c r="S1856">
        <v>26.714285714285715</v>
      </c>
      <c r="T1856">
        <f>SUM(Table2[[#This Row],[SALE G]:[SALE S]])</f>
        <v>34.678571428571431</v>
      </c>
      <c r="U1856">
        <v>360</v>
      </c>
      <c r="V1856">
        <v>0.6</v>
      </c>
    </row>
    <row r="1857" spans="1:22" x14ac:dyDescent="0.25">
      <c r="A1857">
        <v>1856</v>
      </c>
      <c r="B1857" t="s">
        <v>26</v>
      </c>
      <c r="C1857" t="s">
        <v>680</v>
      </c>
      <c r="D1857" t="s">
        <v>3</v>
      </c>
      <c r="E1857" t="s">
        <v>343</v>
      </c>
      <c r="F1857" s="138">
        <v>44017</v>
      </c>
      <c r="G1857" t="s">
        <v>682</v>
      </c>
      <c r="H1857" t="s">
        <v>681</v>
      </c>
      <c r="I1857" t="s">
        <v>493</v>
      </c>
      <c r="J1857" t="s">
        <v>671</v>
      </c>
      <c r="K1857">
        <v>1000</v>
      </c>
      <c r="M1857">
        <v>440</v>
      </c>
      <c r="O1857">
        <v>8</v>
      </c>
      <c r="P1857">
        <v>41</v>
      </c>
      <c r="Q1857">
        <f>SUM(Table2[[#This Row],[ BUYER G]:[BUYER S]])</f>
        <v>49</v>
      </c>
      <c r="R1857">
        <v>5.6607142857142856</v>
      </c>
      <c r="S1857">
        <v>30.446428571428573</v>
      </c>
      <c r="T1857">
        <f>SUM(Table2[[#This Row],[SALE G]:[SALE S]])</f>
        <v>36.107142857142861</v>
      </c>
      <c r="U1857">
        <v>442</v>
      </c>
      <c r="V1857">
        <v>0.6</v>
      </c>
    </row>
    <row r="1858" spans="1:22" x14ac:dyDescent="0.25">
      <c r="A1858">
        <v>1857</v>
      </c>
      <c r="B1858" t="s">
        <v>26</v>
      </c>
      <c r="C1858" t="s">
        <v>680</v>
      </c>
      <c r="D1858" t="s">
        <v>3</v>
      </c>
      <c r="E1858" t="s">
        <v>343</v>
      </c>
      <c r="F1858" s="138">
        <v>44017</v>
      </c>
      <c r="G1858" t="s">
        <v>682</v>
      </c>
      <c r="H1858" t="s">
        <v>681</v>
      </c>
      <c r="I1858" t="s">
        <v>397</v>
      </c>
      <c r="J1858" t="s">
        <v>671</v>
      </c>
      <c r="K1858">
        <v>1000</v>
      </c>
      <c r="M1858">
        <v>392</v>
      </c>
      <c r="P1858">
        <v>45</v>
      </c>
      <c r="Q1858">
        <f>SUM(Table2[[#This Row],[ BUYER G]:[BUYER S]])</f>
        <v>45</v>
      </c>
      <c r="R1858">
        <v>0</v>
      </c>
      <c r="S1858">
        <v>26.571428571428573</v>
      </c>
      <c r="T1858">
        <f>SUM(Table2[[#This Row],[SALE G]:[SALE S]])</f>
        <v>26.571428571428573</v>
      </c>
      <c r="U1858">
        <v>458</v>
      </c>
      <c r="V1858">
        <v>0.6</v>
      </c>
    </row>
    <row r="1859" spans="1:22" x14ac:dyDescent="0.25">
      <c r="A1859">
        <v>1858</v>
      </c>
      <c r="B1859" t="s">
        <v>26</v>
      </c>
      <c r="C1859" t="s">
        <v>680</v>
      </c>
      <c r="D1859" t="s">
        <v>3</v>
      </c>
      <c r="E1859" t="s">
        <v>343</v>
      </c>
      <c r="F1859" s="138">
        <v>44017</v>
      </c>
      <c r="G1859" t="s">
        <v>682</v>
      </c>
      <c r="H1859" t="s">
        <v>681</v>
      </c>
      <c r="I1859" t="s">
        <v>570</v>
      </c>
      <c r="J1859" t="s">
        <v>671</v>
      </c>
      <c r="K1859">
        <v>1000</v>
      </c>
      <c r="M1859">
        <v>256</v>
      </c>
      <c r="O1859">
        <v>3</v>
      </c>
      <c r="P1859">
        <v>34</v>
      </c>
      <c r="Q1859">
        <f>SUM(Table2[[#This Row],[ BUYER G]:[BUYER S]])</f>
        <v>37</v>
      </c>
      <c r="R1859">
        <v>2.0714285714285712</v>
      </c>
      <c r="S1859">
        <v>21.071428571428573</v>
      </c>
      <c r="T1859">
        <f>SUM(Table2[[#This Row],[SALE G]:[SALE S]])</f>
        <v>23.142857142857146</v>
      </c>
      <c r="U1859">
        <v>237</v>
      </c>
      <c r="V1859">
        <v>0.6</v>
      </c>
    </row>
    <row r="1860" spans="1:22" x14ac:dyDescent="0.25">
      <c r="A1860">
        <v>1859</v>
      </c>
      <c r="B1860" t="s">
        <v>26</v>
      </c>
      <c r="C1860" t="s">
        <v>680</v>
      </c>
      <c r="D1860" t="s">
        <v>3</v>
      </c>
      <c r="E1860" t="s">
        <v>343</v>
      </c>
      <c r="F1860" s="138">
        <v>44017</v>
      </c>
      <c r="G1860" t="s">
        <v>682</v>
      </c>
      <c r="H1860" t="s">
        <v>681</v>
      </c>
      <c r="I1860" t="s">
        <v>569</v>
      </c>
      <c r="J1860" t="s">
        <v>671</v>
      </c>
      <c r="K1860">
        <v>1000</v>
      </c>
      <c r="M1860">
        <v>376</v>
      </c>
      <c r="O1860">
        <v>5</v>
      </c>
      <c r="P1860">
        <v>45</v>
      </c>
      <c r="Q1860">
        <f>SUM(Table2[[#This Row],[ BUYER G]:[BUYER S]])</f>
        <v>50</v>
      </c>
      <c r="R1860">
        <v>3.0357142857142856</v>
      </c>
      <c r="S1860">
        <v>25</v>
      </c>
      <c r="T1860">
        <f>SUM(Table2[[#This Row],[SALE G]:[SALE S]])</f>
        <v>28.035714285714285</v>
      </c>
      <c r="U1860">
        <v>389</v>
      </c>
      <c r="V1860">
        <v>0.6</v>
      </c>
    </row>
    <row r="1861" spans="1:22" x14ac:dyDescent="0.25">
      <c r="A1861">
        <v>1860</v>
      </c>
      <c r="B1861" t="s">
        <v>26</v>
      </c>
      <c r="C1861" t="s">
        <v>680</v>
      </c>
      <c r="D1861" t="s">
        <v>3</v>
      </c>
      <c r="E1861" t="s">
        <v>343</v>
      </c>
      <c r="F1861" s="138">
        <v>44017</v>
      </c>
      <c r="G1861" t="s">
        <v>684</v>
      </c>
      <c r="H1861" t="s">
        <v>681</v>
      </c>
      <c r="I1861" t="s">
        <v>403</v>
      </c>
      <c r="J1861" t="s">
        <v>669</v>
      </c>
      <c r="K1861">
        <v>1250</v>
      </c>
      <c r="M1861">
        <v>536</v>
      </c>
      <c r="P1861">
        <v>80</v>
      </c>
      <c r="Q1861">
        <f>SUM(Table2[[#This Row],[ BUYER G]:[BUYER S]])</f>
        <v>80</v>
      </c>
      <c r="R1861">
        <v>0</v>
      </c>
      <c r="S1861">
        <v>67.892857142857139</v>
      </c>
      <c r="T1861">
        <f>SUM(Table2[[#This Row],[SALE G]:[SALE S]])</f>
        <v>67.892857142857139</v>
      </c>
      <c r="U1861">
        <v>540</v>
      </c>
      <c r="V1861">
        <v>0.7</v>
      </c>
    </row>
    <row r="1862" spans="1:22" x14ac:dyDescent="0.25">
      <c r="A1862">
        <v>1861</v>
      </c>
      <c r="B1862" t="s">
        <v>26</v>
      </c>
      <c r="C1862" t="s">
        <v>680</v>
      </c>
      <c r="D1862" t="s">
        <v>3</v>
      </c>
      <c r="E1862" t="s">
        <v>343</v>
      </c>
      <c r="F1862" s="138">
        <v>44017</v>
      </c>
      <c r="G1862" t="s">
        <v>684</v>
      </c>
      <c r="H1862" t="s">
        <v>681</v>
      </c>
      <c r="I1862" t="s">
        <v>398</v>
      </c>
      <c r="J1862" t="s">
        <v>669</v>
      </c>
      <c r="K1862">
        <v>1250</v>
      </c>
      <c r="M1862">
        <v>500</v>
      </c>
      <c r="O1862">
        <v>5</v>
      </c>
      <c r="P1862">
        <v>44</v>
      </c>
      <c r="Q1862">
        <f>SUM(Table2[[#This Row],[ BUYER G]:[BUYER S]])</f>
        <v>49</v>
      </c>
      <c r="R1862">
        <v>4.2857142857142856</v>
      </c>
      <c r="S1862">
        <v>44.857142857142854</v>
      </c>
      <c r="T1862">
        <f>SUM(Table2[[#This Row],[SALE G]:[SALE S]])</f>
        <v>49.142857142857139</v>
      </c>
      <c r="U1862">
        <v>498</v>
      </c>
      <c r="V1862">
        <v>0.65</v>
      </c>
    </row>
    <row r="1863" spans="1:22" x14ac:dyDescent="0.25">
      <c r="A1863">
        <v>1862</v>
      </c>
      <c r="B1863" t="s">
        <v>26</v>
      </c>
      <c r="C1863" t="s">
        <v>680</v>
      </c>
      <c r="D1863" t="s">
        <v>3</v>
      </c>
      <c r="E1863" t="s">
        <v>343</v>
      </c>
      <c r="F1863" s="138">
        <v>44017</v>
      </c>
      <c r="G1863" t="s">
        <v>685</v>
      </c>
      <c r="H1863" t="s">
        <v>681</v>
      </c>
      <c r="I1863" t="s">
        <v>258</v>
      </c>
      <c r="J1863" t="s">
        <v>671</v>
      </c>
      <c r="K1863">
        <v>1000</v>
      </c>
      <c r="M1863">
        <v>292</v>
      </c>
      <c r="O1863">
        <v>12</v>
      </c>
      <c r="P1863">
        <v>60</v>
      </c>
      <c r="Q1863">
        <f>SUM(Table2[[#This Row],[ BUYER G]:[BUYER S]])</f>
        <v>72</v>
      </c>
      <c r="R1863">
        <v>5</v>
      </c>
      <c r="S1863">
        <v>29.142857142857142</v>
      </c>
      <c r="T1863">
        <f>SUM(Table2[[#This Row],[SALE G]:[SALE S]])</f>
        <v>34.142857142857139</v>
      </c>
      <c r="U1863">
        <v>302</v>
      </c>
      <c r="V1863">
        <v>0.6</v>
      </c>
    </row>
    <row r="1864" spans="1:22" x14ac:dyDescent="0.25">
      <c r="A1864">
        <v>1863</v>
      </c>
      <c r="B1864" t="s">
        <v>26</v>
      </c>
      <c r="C1864" t="s">
        <v>680</v>
      </c>
      <c r="D1864" t="s">
        <v>3</v>
      </c>
      <c r="E1864" t="s">
        <v>343</v>
      </c>
      <c r="F1864" s="138">
        <v>44017</v>
      </c>
      <c r="G1864" t="s">
        <v>685</v>
      </c>
      <c r="H1864" t="s">
        <v>681</v>
      </c>
      <c r="I1864" t="s">
        <v>264</v>
      </c>
      <c r="J1864" t="s">
        <v>671</v>
      </c>
      <c r="K1864">
        <v>1000</v>
      </c>
      <c r="M1864">
        <v>320</v>
      </c>
      <c r="O1864">
        <v>4</v>
      </c>
      <c r="P1864">
        <v>47</v>
      </c>
      <c r="Q1864">
        <f>SUM(Table2[[#This Row],[ BUYER G]:[BUYER S]])</f>
        <v>51</v>
      </c>
      <c r="R1864">
        <v>2.2857142857142856</v>
      </c>
      <c r="S1864">
        <v>44.035714285714285</v>
      </c>
      <c r="T1864">
        <f>SUM(Table2[[#This Row],[SALE G]:[SALE S]])</f>
        <v>46.321428571428569</v>
      </c>
      <c r="U1864">
        <v>305</v>
      </c>
      <c r="V1864">
        <v>0.6</v>
      </c>
    </row>
    <row r="1865" spans="1:22" x14ac:dyDescent="0.25">
      <c r="A1865">
        <v>1864</v>
      </c>
      <c r="B1865" t="s">
        <v>26</v>
      </c>
      <c r="C1865" t="s">
        <v>680</v>
      </c>
      <c r="D1865" t="s">
        <v>3</v>
      </c>
      <c r="E1865" t="s">
        <v>343</v>
      </c>
      <c r="F1865" s="138">
        <v>44017</v>
      </c>
      <c r="G1865" t="s">
        <v>685</v>
      </c>
      <c r="H1865" t="s">
        <v>681</v>
      </c>
      <c r="I1865" t="s">
        <v>445</v>
      </c>
      <c r="J1865" t="s">
        <v>671</v>
      </c>
      <c r="K1865">
        <v>1000</v>
      </c>
      <c r="M1865">
        <v>440</v>
      </c>
      <c r="O1865">
        <v>6</v>
      </c>
      <c r="P1865">
        <v>53</v>
      </c>
      <c r="Q1865">
        <f>SUM(Table2[[#This Row],[ BUYER G]:[BUYER S]])</f>
        <v>59</v>
      </c>
      <c r="R1865">
        <v>4.4285714285714288</v>
      </c>
      <c r="S1865">
        <v>49.25</v>
      </c>
      <c r="T1865">
        <f>SUM(Table2[[#This Row],[SALE G]:[SALE S]])</f>
        <v>53.678571428571431</v>
      </c>
      <c r="U1865">
        <v>480</v>
      </c>
      <c r="V1865">
        <v>0.6</v>
      </c>
    </row>
    <row r="1866" spans="1:22" x14ac:dyDescent="0.25">
      <c r="A1866">
        <v>1865</v>
      </c>
      <c r="B1866" t="s">
        <v>26</v>
      </c>
      <c r="C1866" t="s">
        <v>680</v>
      </c>
      <c r="D1866" t="s">
        <v>3</v>
      </c>
      <c r="E1866" t="s">
        <v>343</v>
      </c>
      <c r="F1866" s="138">
        <v>44017</v>
      </c>
      <c r="G1866" t="s">
        <v>685</v>
      </c>
      <c r="H1866" t="s">
        <v>681</v>
      </c>
      <c r="I1866" t="s">
        <v>413</v>
      </c>
      <c r="J1866" t="s">
        <v>671</v>
      </c>
      <c r="K1866">
        <v>1000</v>
      </c>
      <c r="M1866">
        <v>406</v>
      </c>
      <c r="P1866">
        <v>84</v>
      </c>
      <c r="Q1866">
        <f>SUM(Table2[[#This Row],[ BUYER G]:[BUYER S]])</f>
        <v>84</v>
      </c>
      <c r="R1866">
        <v>0</v>
      </c>
      <c r="S1866">
        <v>82.285714285714292</v>
      </c>
      <c r="T1866">
        <f>SUM(Table2[[#This Row],[SALE G]:[SALE S]])</f>
        <v>82.285714285714292</v>
      </c>
      <c r="U1866">
        <v>412</v>
      </c>
      <c r="V1866">
        <v>0.65</v>
      </c>
    </row>
    <row r="1867" spans="1:22" x14ac:dyDescent="0.25">
      <c r="A1867">
        <v>1866</v>
      </c>
      <c r="B1867" t="s">
        <v>26</v>
      </c>
      <c r="C1867" t="s">
        <v>680</v>
      </c>
      <c r="D1867" t="s">
        <v>3</v>
      </c>
      <c r="E1867" t="s">
        <v>343</v>
      </c>
      <c r="F1867" s="138">
        <v>44017</v>
      </c>
      <c r="G1867" t="s">
        <v>685</v>
      </c>
      <c r="H1867" t="s">
        <v>681</v>
      </c>
      <c r="I1867" t="s">
        <v>404</v>
      </c>
      <c r="J1867" t="s">
        <v>671</v>
      </c>
      <c r="K1867">
        <v>1000</v>
      </c>
      <c r="M1867">
        <v>357</v>
      </c>
      <c r="O1867">
        <v>5</v>
      </c>
      <c r="P1867">
        <v>62</v>
      </c>
      <c r="Q1867">
        <f>SUM(Table2[[#This Row],[ BUYER G]:[BUYER S]])</f>
        <v>67</v>
      </c>
      <c r="R1867">
        <v>7.25</v>
      </c>
      <c r="S1867">
        <v>55.214285714285715</v>
      </c>
      <c r="T1867">
        <f>SUM(Table2[[#This Row],[SALE G]:[SALE S]])</f>
        <v>62.464285714285715</v>
      </c>
      <c r="U1867">
        <v>365</v>
      </c>
      <c r="V1867">
        <v>0.65</v>
      </c>
    </row>
    <row r="1868" spans="1:22" x14ac:dyDescent="0.25">
      <c r="A1868">
        <v>1867</v>
      </c>
      <c r="B1868" t="s">
        <v>26</v>
      </c>
      <c r="C1868" t="s">
        <v>680</v>
      </c>
      <c r="D1868" t="s">
        <v>3</v>
      </c>
      <c r="E1868" t="s">
        <v>343</v>
      </c>
      <c r="F1868" s="138">
        <v>44017</v>
      </c>
      <c r="G1868" t="s">
        <v>685</v>
      </c>
      <c r="H1868" t="s">
        <v>681</v>
      </c>
      <c r="I1868" t="s">
        <v>252</v>
      </c>
      <c r="J1868" t="s">
        <v>671</v>
      </c>
      <c r="K1868">
        <v>1000</v>
      </c>
      <c r="M1868">
        <v>430</v>
      </c>
      <c r="O1868">
        <v>3</v>
      </c>
      <c r="P1868">
        <v>66</v>
      </c>
      <c r="Q1868">
        <f>SUM(Table2[[#This Row],[ BUYER G]:[BUYER S]])</f>
        <v>69</v>
      </c>
      <c r="R1868">
        <v>2.7142857142857144</v>
      </c>
      <c r="S1868">
        <v>61.571428571428569</v>
      </c>
      <c r="T1868">
        <f>SUM(Table2[[#This Row],[SALE G]:[SALE S]])</f>
        <v>64.285714285714278</v>
      </c>
      <c r="U1868">
        <v>654</v>
      </c>
      <c r="V1868">
        <v>0.65</v>
      </c>
    </row>
    <row r="1869" spans="1:22" x14ac:dyDescent="0.25">
      <c r="A1869">
        <v>1868</v>
      </c>
      <c r="B1869" t="s">
        <v>26</v>
      </c>
      <c r="C1869" t="s">
        <v>680</v>
      </c>
      <c r="D1869" t="s">
        <v>3</v>
      </c>
      <c r="E1869" t="s">
        <v>343</v>
      </c>
      <c r="F1869" s="138">
        <v>44017</v>
      </c>
      <c r="G1869" t="s">
        <v>685</v>
      </c>
      <c r="H1869" t="s">
        <v>681</v>
      </c>
      <c r="I1869" t="s">
        <v>251</v>
      </c>
      <c r="J1869" t="s">
        <v>671</v>
      </c>
      <c r="K1869">
        <v>1000</v>
      </c>
      <c r="M1869">
        <v>872</v>
      </c>
      <c r="P1869">
        <v>112</v>
      </c>
      <c r="Q1869">
        <f>SUM(Table2[[#This Row],[ BUYER G]:[BUYER S]])</f>
        <v>112</v>
      </c>
      <c r="R1869">
        <v>0</v>
      </c>
      <c r="S1869">
        <v>100.71428571428571</v>
      </c>
      <c r="T1869">
        <f>SUM(Table2[[#This Row],[SALE G]:[SALE S]])</f>
        <v>100.71428571428571</v>
      </c>
      <c r="U1869">
        <v>912</v>
      </c>
      <c r="V1869">
        <v>0.7</v>
      </c>
    </row>
    <row r="1870" spans="1:22" x14ac:dyDescent="0.25">
      <c r="A1870">
        <v>1869</v>
      </c>
      <c r="B1870" t="s">
        <v>26</v>
      </c>
      <c r="C1870" t="s">
        <v>680</v>
      </c>
      <c r="D1870" t="s">
        <v>3</v>
      </c>
      <c r="E1870" t="s">
        <v>343</v>
      </c>
      <c r="F1870" s="138">
        <v>44017</v>
      </c>
      <c r="G1870" t="s">
        <v>685</v>
      </c>
      <c r="H1870" t="s">
        <v>681</v>
      </c>
      <c r="I1870" t="s">
        <v>417</v>
      </c>
      <c r="J1870" t="s">
        <v>671</v>
      </c>
      <c r="K1870">
        <v>1000</v>
      </c>
      <c r="M1870">
        <v>850</v>
      </c>
      <c r="O1870">
        <v>47</v>
      </c>
      <c r="P1870">
        <v>92</v>
      </c>
      <c r="Q1870">
        <f>SUM(Table2[[#This Row],[ BUYER G]:[BUYER S]])</f>
        <v>139</v>
      </c>
      <c r="R1870">
        <v>34.071428571428569</v>
      </c>
      <c r="S1870">
        <v>187.21428571428572</v>
      </c>
      <c r="T1870">
        <f>SUM(Table2[[#This Row],[SALE G]:[SALE S]])</f>
        <v>221.28571428571428</v>
      </c>
      <c r="U1870">
        <v>1008</v>
      </c>
      <c r="V1870">
        <v>0.7</v>
      </c>
    </row>
    <row r="1871" spans="1:22" x14ac:dyDescent="0.25">
      <c r="A1871">
        <v>1870</v>
      </c>
      <c r="B1871" t="s">
        <v>26</v>
      </c>
      <c r="C1871" t="s">
        <v>680</v>
      </c>
      <c r="D1871" t="s">
        <v>3</v>
      </c>
      <c r="E1871" t="s">
        <v>343</v>
      </c>
      <c r="F1871" s="138">
        <v>44017</v>
      </c>
      <c r="G1871" t="s">
        <v>685</v>
      </c>
      <c r="H1871" t="s">
        <v>681</v>
      </c>
      <c r="I1871" t="s">
        <v>254</v>
      </c>
      <c r="J1871" t="s">
        <v>671</v>
      </c>
      <c r="K1871">
        <v>1000</v>
      </c>
      <c r="M1871">
        <v>336</v>
      </c>
      <c r="O1871">
        <v>5</v>
      </c>
      <c r="P1871">
        <v>48</v>
      </c>
      <c r="Q1871">
        <f>SUM(Table2[[#This Row],[ BUYER G]:[BUYER S]])</f>
        <v>53</v>
      </c>
      <c r="R1871">
        <v>0</v>
      </c>
      <c r="S1871">
        <v>77.571428571428569</v>
      </c>
      <c r="T1871">
        <f>SUM(Table2[[#This Row],[SALE G]:[SALE S]])</f>
        <v>77.571428571428569</v>
      </c>
      <c r="U1871">
        <v>410</v>
      </c>
      <c r="V1871">
        <v>0.65</v>
      </c>
    </row>
    <row r="1872" spans="1:22" x14ac:dyDescent="0.25">
      <c r="A1872">
        <v>1871</v>
      </c>
      <c r="B1872" t="s">
        <v>26</v>
      </c>
      <c r="C1872" t="s">
        <v>680</v>
      </c>
      <c r="D1872" t="s">
        <v>3</v>
      </c>
      <c r="E1872" t="s">
        <v>343</v>
      </c>
      <c r="F1872" s="138">
        <v>44017</v>
      </c>
      <c r="G1872" t="s">
        <v>685</v>
      </c>
      <c r="H1872" t="s">
        <v>681</v>
      </c>
      <c r="I1872" t="s">
        <v>255</v>
      </c>
      <c r="J1872" t="s">
        <v>671</v>
      </c>
      <c r="K1872">
        <v>1000</v>
      </c>
      <c r="M1872">
        <v>392</v>
      </c>
      <c r="O1872">
        <v>1</v>
      </c>
      <c r="P1872">
        <v>52</v>
      </c>
      <c r="Q1872">
        <f>SUM(Table2[[#This Row],[ BUYER G]:[BUYER S]])</f>
        <v>53</v>
      </c>
      <c r="R1872">
        <v>0.7142857142857143</v>
      </c>
      <c r="S1872">
        <v>41.535714285714285</v>
      </c>
      <c r="T1872">
        <f>SUM(Table2[[#This Row],[SALE G]:[SALE S]])</f>
        <v>42.25</v>
      </c>
      <c r="U1872">
        <v>402</v>
      </c>
      <c r="V1872">
        <v>0.6</v>
      </c>
    </row>
    <row r="1873" spans="1:22" x14ac:dyDescent="0.25">
      <c r="A1873">
        <v>1872</v>
      </c>
      <c r="B1873" t="s">
        <v>26</v>
      </c>
      <c r="C1873" t="s">
        <v>680</v>
      </c>
      <c r="D1873" t="s">
        <v>3</v>
      </c>
      <c r="E1873" t="s">
        <v>343</v>
      </c>
      <c r="F1873" s="138">
        <v>44017</v>
      </c>
      <c r="G1873" t="s">
        <v>685</v>
      </c>
      <c r="H1873" t="s">
        <v>681</v>
      </c>
      <c r="I1873" t="s">
        <v>248</v>
      </c>
      <c r="J1873" t="s">
        <v>671</v>
      </c>
      <c r="K1873">
        <v>1000</v>
      </c>
      <c r="M1873">
        <v>344</v>
      </c>
      <c r="P1873">
        <v>31</v>
      </c>
      <c r="Q1873">
        <f>SUM(Table2[[#This Row],[ BUYER G]:[BUYER S]])</f>
        <v>31</v>
      </c>
      <c r="R1873">
        <v>0</v>
      </c>
      <c r="S1873">
        <v>33.857142857142854</v>
      </c>
      <c r="T1873">
        <f>SUM(Table2[[#This Row],[SALE G]:[SALE S]])</f>
        <v>33.857142857142854</v>
      </c>
      <c r="U1873">
        <v>335</v>
      </c>
      <c r="V1873">
        <v>0.6</v>
      </c>
    </row>
    <row r="1874" spans="1:22" x14ac:dyDescent="0.25">
      <c r="A1874">
        <v>1873</v>
      </c>
      <c r="B1874" t="s">
        <v>26</v>
      </c>
      <c r="C1874" t="s">
        <v>680</v>
      </c>
      <c r="D1874" t="s">
        <v>3</v>
      </c>
      <c r="E1874" t="s">
        <v>343</v>
      </c>
      <c r="F1874" s="138">
        <v>44017</v>
      </c>
      <c r="G1874" t="s">
        <v>685</v>
      </c>
      <c r="H1874" t="s">
        <v>681</v>
      </c>
      <c r="I1874" t="s">
        <v>448</v>
      </c>
      <c r="J1874" t="s">
        <v>671</v>
      </c>
      <c r="K1874">
        <v>1000</v>
      </c>
      <c r="M1874">
        <v>320</v>
      </c>
      <c r="O1874">
        <v>4</v>
      </c>
      <c r="P1874">
        <v>42</v>
      </c>
      <c r="Q1874">
        <f>SUM(Table2[[#This Row],[ BUYER G]:[BUYER S]])</f>
        <v>46</v>
      </c>
      <c r="R1874">
        <v>1.7857142857142858</v>
      </c>
      <c r="S1874">
        <v>43.142857142857146</v>
      </c>
      <c r="T1874">
        <f>SUM(Table2[[#This Row],[SALE G]:[SALE S]])</f>
        <v>44.928571428571431</v>
      </c>
      <c r="U1874">
        <v>350</v>
      </c>
      <c r="V1874">
        <v>0.6</v>
      </c>
    </row>
    <row r="1875" spans="1:22" x14ac:dyDescent="0.25">
      <c r="A1875">
        <v>1874</v>
      </c>
      <c r="B1875" t="s">
        <v>26</v>
      </c>
      <c r="C1875" t="s">
        <v>680</v>
      </c>
      <c r="D1875" t="s">
        <v>3</v>
      </c>
      <c r="E1875" t="s">
        <v>343</v>
      </c>
      <c r="F1875" s="138">
        <v>44017</v>
      </c>
      <c r="G1875" t="s">
        <v>685</v>
      </c>
      <c r="H1875" t="s">
        <v>681</v>
      </c>
      <c r="I1875" t="s">
        <v>422</v>
      </c>
      <c r="J1875" t="s">
        <v>671</v>
      </c>
      <c r="K1875">
        <v>1000</v>
      </c>
      <c r="M1875">
        <v>276</v>
      </c>
      <c r="O1875">
        <v>4</v>
      </c>
      <c r="P1875">
        <v>41</v>
      </c>
      <c r="Q1875">
        <f>SUM(Table2[[#This Row],[ BUYER G]:[BUYER S]])</f>
        <v>45</v>
      </c>
      <c r="R1875">
        <v>1.3214285714285714</v>
      </c>
      <c r="S1875">
        <v>35</v>
      </c>
      <c r="T1875">
        <f>SUM(Table2[[#This Row],[SALE G]:[SALE S]])</f>
        <v>36.321428571428569</v>
      </c>
      <c r="U1875">
        <v>262</v>
      </c>
      <c r="V1875">
        <v>0.6</v>
      </c>
    </row>
    <row r="1876" spans="1:22" x14ac:dyDescent="0.25">
      <c r="A1876">
        <v>1875</v>
      </c>
      <c r="B1876" t="s">
        <v>26</v>
      </c>
      <c r="C1876" t="s">
        <v>680</v>
      </c>
      <c r="D1876" t="s">
        <v>3</v>
      </c>
      <c r="E1876" t="s">
        <v>343</v>
      </c>
      <c r="F1876" s="138">
        <v>44017</v>
      </c>
      <c r="G1876" t="s">
        <v>685</v>
      </c>
      <c r="H1876" t="s">
        <v>681</v>
      </c>
      <c r="I1876" t="s">
        <v>411</v>
      </c>
      <c r="J1876" t="s">
        <v>671</v>
      </c>
      <c r="K1876">
        <v>1000</v>
      </c>
      <c r="M1876">
        <v>240</v>
      </c>
      <c r="P1876">
        <v>39</v>
      </c>
      <c r="Q1876">
        <f>SUM(Table2[[#This Row],[ BUYER G]:[BUYER S]])</f>
        <v>39</v>
      </c>
      <c r="R1876">
        <v>0</v>
      </c>
      <c r="S1876">
        <v>32.714285714285715</v>
      </c>
      <c r="T1876">
        <f>SUM(Table2[[#This Row],[SALE G]:[SALE S]])</f>
        <v>32.714285714285715</v>
      </c>
      <c r="U1876">
        <v>289</v>
      </c>
      <c r="V1876">
        <v>0.6</v>
      </c>
    </row>
    <row r="1877" spans="1:22" x14ac:dyDescent="0.25">
      <c r="A1877">
        <v>1876</v>
      </c>
      <c r="B1877" t="s">
        <v>26</v>
      </c>
      <c r="C1877" t="s">
        <v>680</v>
      </c>
      <c r="D1877" t="s">
        <v>3</v>
      </c>
      <c r="E1877" t="s">
        <v>343</v>
      </c>
      <c r="F1877" s="138">
        <v>44017</v>
      </c>
      <c r="G1877" t="s">
        <v>685</v>
      </c>
      <c r="H1877" t="s">
        <v>681</v>
      </c>
      <c r="I1877" t="s">
        <v>408</v>
      </c>
      <c r="J1877" t="s">
        <v>671</v>
      </c>
      <c r="K1877">
        <v>1000</v>
      </c>
      <c r="M1877">
        <v>276</v>
      </c>
      <c r="O1877">
        <v>6</v>
      </c>
      <c r="P1877">
        <v>27</v>
      </c>
      <c r="Q1877">
        <f>SUM(Table2[[#This Row],[ BUYER G]:[BUYER S]])</f>
        <v>33</v>
      </c>
      <c r="R1877">
        <v>3.2142857142857144</v>
      </c>
      <c r="S1877">
        <v>27.285714285714285</v>
      </c>
      <c r="T1877">
        <f>SUM(Table2[[#This Row],[SALE G]:[SALE S]])</f>
        <v>30.5</v>
      </c>
      <c r="U1877">
        <v>322</v>
      </c>
      <c r="V1877">
        <v>0.6</v>
      </c>
    </row>
    <row r="1878" spans="1:22" x14ac:dyDescent="0.25">
      <c r="A1878">
        <v>1877</v>
      </c>
      <c r="B1878" t="s">
        <v>26</v>
      </c>
      <c r="C1878" t="s">
        <v>680</v>
      </c>
      <c r="D1878" t="s">
        <v>3</v>
      </c>
      <c r="E1878" t="s">
        <v>343</v>
      </c>
      <c r="F1878" s="138">
        <v>44017</v>
      </c>
      <c r="G1878" t="s">
        <v>685</v>
      </c>
      <c r="H1878" t="s">
        <v>681</v>
      </c>
      <c r="I1878" t="s">
        <v>419</v>
      </c>
      <c r="J1878" t="s">
        <v>671</v>
      </c>
      <c r="K1878">
        <v>1000</v>
      </c>
      <c r="M1878">
        <v>230</v>
      </c>
      <c r="O1878">
        <v>2</v>
      </c>
      <c r="P1878">
        <v>27</v>
      </c>
      <c r="Q1878">
        <f>SUM(Table2[[#This Row],[ BUYER G]:[BUYER S]])</f>
        <v>29</v>
      </c>
      <c r="R1878">
        <v>1.2857142857142858</v>
      </c>
      <c r="S1878">
        <v>29.892857142857142</v>
      </c>
      <c r="T1878">
        <f>SUM(Table2[[#This Row],[SALE G]:[SALE S]])</f>
        <v>31.178571428571427</v>
      </c>
      <c r="U1878">
        <v>258</v>
      </c>
      <c r="V1878">
        <v>0.6</v>
      </c>
    </row>
    <row r="1879" spans="1:22" x14ac:dyDescent="0.25">
      <c r="A1879">
        <v>1878</v>
      </c>
      <c r="B1879" t="s">
        <v>26</v>
      </c>
      <c r="C1879" t="s">
        <v>680</v>
      </c>
      <c r="D1879" t="s">
        <v>3</v>
      </c>
      <c r="E1879" t="s">
        <v>343</v>
      </c>
      <c r="F1879" s="138">
        <v>44017</v>
      </c>
      <c r="G1879" t="s">
        <v>685</v>
      </c>
      <c r="H1879" t="s">
        <v>681</v>
      </c>
      <c r="I1879" t="s">
        <v>427</v>
      </c>
      <c r="J1879" t="s">
        <v>671</v>
      </c>
      <c r="K1879">
        <v>1000</v>
      </c>
      <c r="M1879">
        <v>392</v>
      </c>
      <c r="O1879">
        <v>6</v>
      </c>
      <c r="P1879">
        <v>75</v>
      </c>
      <c r="Q1879">
        <f>SUM(Table2[[#This Row],[ BUYER G]:[BUYER S]])</f>
        <v>81</v>
      </c>
      <c r="R1879">
        <v>3.6071428571428572</v>
      </c>
      <c r="S1879">
        <v>61.517857142857146</v>
      </c>
      <c r="T1879">
        <f>SUM(Table2[[#This Row],[SALE G]:[SALE S]])</f>
        <v>65.125</v>
      </c>
      <c r="U1879">
        <v>399</v>
      </c>
      <c r="V1879">
        <v>0.6</v>
      </c>
    </row>
    <row r="1880" spans="1:22" x14ac:dyDescent="0.25">
      <c r="A1880">
        <v>1879</v>
      </c>
      <c r="B1880" t="s">
        <v>26</v>
      </c>
      <c r="C1880" t="s">
        <v>680</v>
      </c>
      <c r="D1880" t="s">
        <v>3</v>
      </c>
      <c r="E1880" t="s">
        <v>343</v>
      </c>
      <c r="F1880" s="138">
        <v>44017</v>
      </c>
      <c r="G1880" t="s">
        <v>685</v>
      </c>
      <c r="H1880" t="s">
        <v>681</v>
      </c>
      <c r="I1880" t="s">
        <v>579</v>
      </c>
      <c r="J1880" t="s">
        <v>671</v>
      </c>
      <c r="K1880">
        <v>1000</v>
      </c>
      <c r="M1880">
        <v>224</v>
      </c>
      <c r="O1880">
        <v>7</v>
      </c>
      <c r="P1880">
        <v>47</v>
      </c>
      <c r="Q1880">
        <f>SUM(Table2[[#This Row],[ BUYER G]:[BUYER S]])</f>
        <v>54</v>
      </c>
      <c r="R1880">
        <v>4.4285714285714288</v>
      </c>
      <c r="S1880">
        <v>48.928571428571431</v>
      </c>
      <c r="T1880">
        <f>SUM(Table2[[#This Row],[SALE G]:[SALE S]])</f>
        <v>53.357142857142861</v>
      </c>
      <c r="U1880">
        <v>350</v>
      </c>
      <c r="V1880">
        <v>0.6</v>
      </c>
    </row>
    <row r="1881" spans="1:22" x14ac:dyDescent="0.25">
      <c r="A1881">
        <v>1880</v>
      </c>
      <c r="B1881" t="s">
        <v>26</v>
      </c>
      <c r="C1881" t="s">
        <v>680</v>
      </c>
      <c r="D1881" t="s">
        <v>3</v>
      </c>
      <c r="E1881" t="s">
        <v>343</v>
      </c>
      <c r="F1881" s="138">
        <v>44017</v>
      </c>
      <c r="G1881" t="s">
        <v>685</v>
      </c>
      <c r="H1881" t="s">
        <v>681</v>
      </c>
      <c r="I1881" t="s">
        <v>420</v>
      </c>
      <c r="J1881" t="s">
        <v>671</v>
      </c>
      <c r="K1881">
        <v>1000</v>
      </c>
      <c r="M1881">
        <v>256</v>
      </c>
      <c r="O1881">
        <v>21</v>
      </c>
      <c r="P1881">
        <v>38</v>
      </c>
      <c r="Q1881">
        <f>SUM(Table2[[#This Row],[ BUYER G]:[BUYER S]])</f>
        <v>59</v>
      </c>
      <c r="R1881">
        <v>16.821428571428569</v>
      </c>
      <c r="S1881">
        <v>33.285714285714285</v>
      </c>
      <c r="T1881">
        <f>SUM(Table2[[#This Row],[SALE G]:[SALE S]])</f>
        <v>50.107142857142854</v>
      </c>
      <c r="U1881">
        <v>320</v>
      </c>
      <c r="V1881">
        <v>0.6</v>
      </c>
    </row>
    <row r="1882" spans="1:22" x14ac:dyDescent="0.25">
      <c r="A1882">
        <v>1881</v>
      </c>
      <c r="B1882" t="s">
        <v>26</v>
      </c>
      <c r="C1882" t="s">
        <v>680</v>
      </c>
      <c r="D1882" t="s">
        <v>3</v>
      </c>
      <c r="E1882" t="s">
        <v>343</v>
      </c>
      <c r="F1882" s="138">
        <v>44017</v>
      </c>
      <c r="G1882" t="s">
        <v>710</v>
      </c>
      <c r="H1882" t="s">
        <v>681</v>
      </c>
      <c r="I1882" t="s">
        <v>506</v>
      </c>
      <c r="J1882" t="s">
        <v>711</v>
      </c>
      <c r="K1882">
        <v>150</v>
      </c>
      <c r="M1882">
        <v>144</v>
      </c>
      <c r="O1882">
        <v>4</v>
      </c>
      <c r="P1882">
        <v>17</v>
      </c>
      <c r="Q1882">
        <f>SUM(Table2[[#This Row],[ BUYER G]:[BUYER S]])</f>
        <v>21</v>
      </c>
      <c r="R1882">
        <v>1.8571428571428572</v>
      </c>
      <c r="S1882">
        <v>19.892857142857142</v>
      </c>
      <c r="T1882">
        <f>SUM(Table2[[#This Row],[SALE G]:[SALE S]])</f>
        <v>21.75</v>
      </c>
      <c r="U1882">
        <v>169</v>
      </c>
      <c r="V1882">
        <v>0.6</v>
      </c>
    </row>
    <row r="1883" spans="1:22" x14ac:dyDescent="0.25">
      <c r="A1883">
        <v>1882</v>
      </c>
      <c r="B1883" t="s">
        <v>26</v>
      </c>
      <c r="C1883" t="s">
        <v>680</v>
      </c>
      <c r="D1883" t="s">
        <v>3</v>
      </c>
      <c r="E1883" t="s">
        <v>343</v>
      </c>
      <c r="F1883" s="138">
        <v>44017</v>
      </c>
      <c r="G1883" t="s">
        <v>710</v>
      </c>
      <c r="H1883" t="s">
        <v>681</v>
      </c>
      <c r="I1883" t="s">
        <v>502</v>
      </c>
      <c r="J1883" t="s">
        <v>711</v>
      </c>
      <c r="K1883">
        <v>150</v>
      </c>
      <c r="M1883">
        <v>96</v>
      </c>
      <c r="O1883">
        <v>3</v>
      </c>
      <c r="P1883">
        <v>7</v>
      </c>
      <c r="Q1883">
        <f>SUM(Table2[[#This Row],[ BUYER G]:[BUYER S]])</f>
        <v>10</v>
      </c>
      <c r="R1883">
        <v>2.8571428571428572</v>
      </c>
      <c r="S1883">
        <v>7.1428571428571432</v>
      </c>
      <c r="T1883">
        <f>SUM(Table2[[#This Row],[SALE G]:[SALE S]])</f>
        <v>10</v>
      </c>
      <c r="U1883">
        <v>103</v>
      </c>
      <c r="V1883">
        <v>0.5</v>
      </c>
    </row>
    <row r="1884" spans="1:22" x14ac:dyDescent="0.25">
      <c r="A1884">
        <v>1883</v>
      </c>
      <c r="B1884" t="s">
        <v>26</v>
      </c>
      <c r="C1884" t="s">
        <v>680</v>
      </c>
      <c r="D1884" t="s">
        <v>3</v>
      </c>
      <c r="E1884" t="s">
        <v>343</v>
      </c>
      <c r="F1884" s="138">
        <v>44017</v>
      </c>
      <c r="G1884" t="s">
        <v>710</v>
      </c>
      <c r="H1884" t="s">
        <v>681</v>
      </c>
      <c r="I1884" t="s">
        <v>501</v>
      </c>
      <c r="J1884" t="s">
        <v>711</v>
      </c>
      <c r="K1884">
        <v>150</v>
      </c>
      <c r="M1884">
        <v>160</v>
      </c>
      <c r="O1884">
        <v>17</v>
      </c>
      <c r="P1884">
        <v>33</v>
      </c>
      <c r="Q1884">
        <f>SUM(Table2[[#This Row],[ BUYER G]:[BUYER S]])</f>
        <v>50</v>
      </c>
      <c r="R1884">
        <v>10.392857142857142</v>
      </c>
      <c r="S1884">
        <v>21.107142857142858</v>
      </c>
      <c r="T1884">
        <f>SUM(Table2[[#This Row],[SALE G]:[SALE S]])</f>
        <v>31.5</v>
      </c>
      <c r="U1884">
        <v>227</v>
      </c>
      <c r="V1884">
        <v>0.5</v>
      </c>
    </row>
    <row r="1885" spans="1:22" x14ac:dyDescent="0.25">
      <c r="A1885">
        <v>1884</v>
      </c>
      <c r="B1885" t="s">
        <v>26</v>
      </c>
      <c r="C1885" t="s">
        <v>680</v>
      </c>
      <c r="D1885" t="s">
        <v>3</v>
      </c>
      <c r="E1885" t="s">
        <v>343</v>
      </c>
      <c r="F1885" s="138">
        <v>44017</v>
      </c>
      <c r="G1885" t="s">
        <v>710</v>
      </c>
      <c r="H1885" t="s">
        <v>681</v>
      </c>
      <c r="I1885" t="s">
        <v>504</v>
      </c>
      <c r="J1885" t="s">
        <v>711</v>
      </c>
      <c r="K1885">
        <v>150</v>
      </c>
      <c r="M1885">
        <v>160</v>
      </c>
      <c r="O1885">
        <v>10</v>
      </c>
      <c r="P1885">
        <v>28</v>
      </c>
      <c r="Q1885">
        <f>SUM(Table2[[#This Row],[ BUYER G]:[BUYER S]])</f>
        <v>38</v>
      </c>
      <c r="R1885">
        <v>8.7142857142857135</v>
      </c>
      <c r="S1885">
        <v>22.785714285714285</v>
      </c>
      <c r="T1885">
        <f>SUM(Table2[[#This Row],[SALE G]:[SALE S]])</f>
        <v>31.5</v>
      </c>
      <c r="U1885">
        <v>153</v>
      </c>
      <c r="V1885">
        <v>0.5</v>
      </c>
    </row>
    <row r="1886" spans="1:22" x14ac:dyDescent="0.25">
      <c r="A1886">
        <v>1885</v>
      </c>
      <c r="B1886" t="s">
        <v>26</v>
      </c>
      <c r="C1886" t="s">
        <v>680</v>
      </c>
      <c r="D1886" t="s">
        <v>3</v>
      </c>
      <c r="E1886" t="s">
        <v>343</v>
      </c>
      <c r="F1886" s="138">
        <v>44017</v>
      </c>
      <c r="G1886" t="s">
        <v>710</v>
      </c>
      <c r="H1886" t="s">
        <v>681</v>
      </c>
      <c r="I1886" t="s">
        <v>503</v>
      </c>
      <c r="J1886" t="s">
        <v>711</v>
      </c>
      <c r="K1886">
        <v>150</v>
      </c>
      <c r="M1886">
        <v>208</v>
      </c>
      <c r="O1886">
        <v>12</v>
      </c>
      <c r="P1886">
        <v>31</v>
      </c>
      <c r="Q1886">
        <f>SUM(Table2[[#This Row],[ BUYER G]:[BUYER S]])</f>
        <v>43</v>
      </c>
      <c r="R1886">
        <v>9.75</v>
      </c>
      <c r="S1886">
        <v>24.857142857142858</v>
      </c>
      <c r="T1886">
        <f>SUM(Table2[[#This Row],[SALE G]:[SALE S]])</f>
        <v>34.607142857142861</v>
      </c>
      <c r="U1886">
        <v>257</v>
      </c>
      <c r="V1886">
        <v>0.5</v>
      </c>
    </row>
    <row r="1887" spans="1:22" x14ac:dyDescent="0.25">
      <c r="A1887">
        <v>1886</v>
      </c>
      <c r="B1887" t="s">
        <v>26</v>
      </c>
      <c r="C1887" t="s">
        <v>680</v>
      </c>
      <c r="D1887" t="s">
        <v>3</v>
      </c>
      <c r="E1887" t="s">
        <v>343</v>
      </c>
      <c r="F1887" s="138">
        <v>44017</v>
      </c>
      <c r="G1887" t="s">
        <v>710</v>
      </c>
      <c r="H1887" t="s">
        <v>681</v>
      </c>
      <c r="I1887" t="s">
        <v>516</v>
      </c>
      <c r="J1887" t="s">
        <v>711</v>
      </c>
      <c r="K1887">
        <v>150</v>
      </c>
      <c r="M1887">
        <v>162</v>
      </c>
      <c r="P1887">
        <v>12</v>
      </c>
      <c r="Q1887">
        <f>SUM(Table2[[#This Row],[ BUYER G]:[BUYER S]])</f>
        <v>12</v>
      </c>
      <c r="R1887">
        <v>0</v>
      </c>
      <c r="S1887">
        <v>12.178571428571429</v>
      </c>
      <c r="T1887">
        <f>SUM(Table2[[#This Row],[SALE G]:[SALE S]])</f>
        <v>12.178571428571429</v>
      </c>
      <c r="U1887">
        <v>198</v>
      </c>
      <c r="V1887">
        <v>0.5</v>
      </c>
    </row>
    <row r="1888" spans="1:22" x14ac:dyDescent="0.25">
      <c r="A1888">
        <v>1887</v>
      </c>
      <c r="B1888" t="s">
        <v>26</v>
      </c>
      <c r="C1888" t="s">
        <v>680</v>
      </c>
      <c r="D1888" t="s">
        <v>3</v>
      </c>
      <c r="E1888" t="s">
        <v>343</v>
      </c>
      <c r="F1888" s="138">
        <v>44017</v>
      </c>
      <c r="G1888" t="s">
        <v>710</v>
      </c>
      <c r="H1888" t="s">
        <v>681</v>
      </c>
      <c r="I1888" t="s">
        <v>519</v>
      </c>
      <c r="J1888" t="s">
        <v>711</v>
      </c>
      <c r="K1888">
        <v>150</v>
      </c>
      <c r="M1888">
        <v>130</v>
      </c>
      <c r="P1888">
        <v>28</v>
      </c>
      <c r="Q1888">
        <f>SUM(Table2[[#This Row],[ BUYER G]:[BUYER S]])</f>
        <v>28</v>
      </c>
      <c r="R1888">
        <v>0</v>
      </c>
      <c r="S1888">
        <v>26</v>
      </c>
      <c r="T1888">
        <f>SUM(Table2[[#This Row],[SALE G]:[SALE S]])</f>
        <v>26</v>
      </c>
      <c r="U1888">
        <v>143</v>
      </c>
      <c r="V1888">
        <v>0.5</v>
      </c>
    </row>
    <row r="1889" spans="1:22" x14ac:dyDescent="0.25">
      <c r="A1889">
        <v>1888</v>
      </c>
      <c r="B1889" t="s">
        <v>26</v>
      </c>
      <c r="C1889" t="s">
        <v>680</v>
      </c>
      <c r="D1889" t="s">
        <v>3</v>
      </c>
      <c r="E1889" t="s">
        <v>343</v>
      </c>
      <c r="F1889" s="138">
        <v>44017</v>
      </c>
      <c r="G1889" t="s">
        <v>710</v>
      </c>
      <c r="H1889" t="s">
        <v>681</v>
      </c>
      <c r="I1889" t="s">
        <v>520</v>
      </c>
      <c r="J1889" t="s">
        <v>711</v>
      </c>
      <c r="K1889">
        <v>150</v>
      </c>
      <c r="M1889">
        <v>208</v>
      </c>
      <c r="O1889">
        <v>2</v>
      </c>
      <c r="P1889">
        <v>36</v>
      </c>
      <c r="Q1889">
        <f>SUM(Table2[[#This Row],[ BUYER G]:[BUYER S]])</f>
        <v>38</v>
      </c>
      <c r="R1889">
        <v>0.5714285714285714</v>
      </c>
      <c r="S1889">
        <v>45.142857142857146</v>
      </c>
      <c r="T1889">
        <f>SUM(Table2[[#This Row],[SALE G]:[SALE S]])</f>
        <v>45.714285714285715</v>
      </c>
      <c r="U1889">
        <v>217</v>
      </c>
      <c r="V1889">
        <v>0.5</v>
      </c>
    </row>
    <row r="1890" spans="1:22" x14ac:dyDescent="0.25">
      <c r="A1890">
        <v>1889</v>
      </c>
      <c r="B1890" t="s">
        <v>26</v>
      </c>
      <c r="C1890" t="s">
        <v>680</v>
      </c>
      <c r="D1890" t="s">
        <v>3</v>
      </c>
      <c r="E1890" t="s">
        <v>343</v>
      </c>
      <c r="F1890" s="138">
        <v>44017</v>
      </c>
      <c r="G1890" t="s">
        <v>710</v>
      </c>
      <c r="H1890" t="s">
        <v>681</v>
      </c>
      <c r="I1890" t="s">
        <v>517</v>
      </c>
      <c r="J1890" t="s">
        <v>711</v>
      </c>
      <c r="K1890">
        <v>150</v>
      </c>
      <c r="M1890">
        <v>96</v>
      </c>
      <c r="O1890">
        <v>3</v>
      </c>
      <c r="P1890">
        <v>9</v>
      </c>
      <c r="Q1890">
        <f>SUM(Table2[[#This Row],[ BUYER G]:[BUYER S]])</f>
        <v>12</v>
      </c>
      <c r="R1890">
        <v>3</v>
      </c>
      <c r="S1890">
        <v>8</v>
      </c>
      <c r="T1890">
        <f>SUM(Table2[[#This Row],[SALE G]:[SALE S]])</f>
        <v>11</v>
      </c>
      <c r="U1890">
        <v>84</v>
      </c>
      <c r="V1890">
        <v>0.5</v>
      </c>
    </row>
    <row r="1891" spans="1:22" x14ac:dyDescent="0.25">
      <c r="A1891">
        <v>1890</v>
      </c>
      <c r="B1891" t="s">
        <v>26</v>
      </c>
      <c r="C1891" t="s">
        <v>680</v>
      </c>
      <c r="D1891" t="s">
        <v>3</v>
      </c>
      <c r="E1891" t="s">
        <v>343</v>
      </c>
      <c r="F1891" s="138">
        <v>44017</v>
      </c>
      <c r="G1891" t="s">
        <v>710</v>
      </c>
      <c r="H1891" t="s">
        <v>681</v>
      </c>
      <c r="I1891" t="s">
        <v>522</v>
      </c>
      <c r="J1891" t="s">
        <v>711</v>
      </c>
      <c r="K1891">
        <v>150</v>
      </c>
      <c r="M1891">
        <v>160</v>
      </c>
      <c r="P1891">
        <v>14</v>
      </c>
      <c r="Q1891">
        <f>SUM(Table2[[#This Row],[ BUYER G]:[BUYER S]])</f>
        <v>14</v>
      </c>
      <c r="R1891">
        <v>0</v>
      </c>
      <c r="S1891">
        <v>15.714285714285714</v>
      </c>
      <c r="T1891">
        <f>SUM(Table2[[#This Row],[SALE G]:[SALE S]])</f>
        <v>15.714285714285714</v>
      </c>
      <c r="U1891">
        <v>169</v>
      </c>
      <c r="V1891">
        <v>0.5</v>
      </c>
    </row>
    <row r="1892" spans="1:22" x14ac:dyDescent="0.25">
      <c r="A1892">
        <v>1891</v>
      </c>
      <c r="B1892" t="s">
        <v>26</v>
      </c>
      <c r="C1892" t="s">
        <v>680</v>
      </c>
      <c r="D1892" t="s">
        <v>3</v>
      </c>
      <c r="E1892" t="s">
        <v>343</v>
      </c>
      <c r="F1892" s="138">
        <v>44017</v>
      </c>
      <c r="G1892" t="s">
        <v>710</v>
      </c>
      <c r="H1892" t="s">
        <v>681</v>
      </c>
      <c r="I1892" t="s">
        <v>543</v>
      </c>
      <c r="J1892" t="s">
        <v>711</v>
      </c>
      <c r="K1892">
        <v>150</v>
      </c>
      <c r="M1892">
        <v>96</v>
      </c>
      <c r="P1892">
        <v>10</v>
      </c>
      <c r="Q1892">
        <f>SUM(Table2[[#This Row],[ BUYER G]:[BUYER S]])</f>
        <v>10</v>
      </c>
      <c r="R1892">
        <v>0</v>
      </c>
      <c r="S1892">
        <v>9.5</v>
      </c>
      <c r="T1892">
        <f>SUM(Table2[[#This Row],[SALE G]:[SALE S]])</f>
        <v>9.5</v>
      </c>
      <c r="U1892">
        <v>134</v>
      </c>
      <c r="V1892">
        <v>0.5</v>
      </c>
    </row>
    <row r="1893" spans="1:22" x14ac:dyDescent="0.25">
      <c r="A1893">
        <v>1892</v>
      </c>
      <c r="B1893" t="s">
        <v>26</v>
      </c>
      <c r="C1893" t="s">
        <v>680</v>
      </c>
      <c r="D1893" t="s">
        <v>3</v>
      </c>
      <c r="E1893" t="s">
        <v>343</v>
      </c>
      <c r="F1893" s="138">
        <v>44017</v>
      </c>
      <c r="G1893" t="s">
        <v>710</v>
      </c>
      <c r="H1893" t="s">
        <v>681</v>
      </c>
      <c r="I1893" t="s">
        <v>538</v>
      </c>
      <c r="J1893" t="s">
        <v>711</v>
      </c>
      <c r="K1893">
        <v>150</v>
      </c>
      <c r="M1893">
        <v>118</v>
      </c>
      <c r="P1893">
        <v>21</v>
      </c>
      <c r="Q1893">
        <f>SUM(Table2[[#This Row],[ BUYER G]:[BUYER S]])</f>
        <v>21</v>
      </c>
      <c r="R1893">
        <v>0</v>
      </c>
      <c r="S1893">
        <v>15.964285714285714</v>
      </c>
      <c r="T1893">
        <f>SUM(Table2[[#This Row],[SALE G]:[SALE S]])</f>
        <v>15.964285714285714</v>
      </c>
      <c r="U1893">
        <v>151</v>
      </c>
      <c r="V1893">
        <v>0.5</v>
      </c>
    </row>
    <row r="1894" spans="1:22" x14ac:dyDescent="0.25">
      <c r="A1894">
        <v>1893</v>
      </c>
      <c r="B1894" t="s">
        <v>26</v>
      </c>
      <c r="C1894" t="s">
        <v>680</v>
      </c>
      <c r="D1894" t="s">
        <v>3</v>
      </c>
      <c r="E1894" t="s">
        <v>343</v>
      </c>
      <c r="F1894" s="138">
        <v>44017</v>
      </c>
      <c r="G1894" t="s">
        <v>710</v>
      </c>
      <c r="H1894" t="s">
        <v>681</v>
      </c>
      <c r="I1894" t="s">
        <v>542</v>
      </c>
      <c r="J1894" t="s">
        <v>711</v>
      </c>
      <c r="K1894">
        <v>150</v>
      </c>
      <c r="M1894">
        <v>160</v>
      </c>
      <c r="O1894">
        <v>15</v>
      </c>
      <c r="P1894">
        <v>34</v>
      </c>
      <c r="Q1894">
        <f>SUM(Table2[[#This Row],[ BUYER G]:[BUYER S]])</f>
        <v>49</v>
      </c>
      <c r="R1894">
        <v>10.785714285714286</v>
      </c>
      <c r="S1894">
        <v>27.392857142857142</v>
      </c>
      <c r="T1894">
        <f>SUM(Table2[[#This Row],[SALE G]:[SALE S]])</f>
        <v>38.178571428571431</v>
      </c>
      <c r="U1894">
        <v>180</v>
      </c>
      <c r="V1894">
        <v>0.5</v>
      </c>
    </row>
    <row r="1895" spans="1:22" x14ac:dyDescent="0.25">
      <c r="A1895">
        <v>1894</v>
      </c>
      <c r="B1895" t="s">
        <v>26</v>
      </c>
      <c r="C1895" t="s">
        <v>680</v>
      </c>
      <c r="D1895" t="s">
        <v>3</v>
      </c>
      <c r="E1895" t="s">
        <v>343</v>
      </c>
      <c r="F1895" s="138">
        <v>44017</v>
      </c>
      <c r="G1895" t="s">
        <v>710</v>
      </c>
      <c r="H1895" t="s">
        <v>681</v>
      </c>
      <c r="I1895" t="s">
        <v>541</v>
      </c>
      <c r="J1895" t="s">
        <v>711</v>
      </c>
      <c r="K1895">
        <v>150</v>
      </c>
      <c r="M1895">
        <v>160</v>
      </c>
      <c r="P1895">
        <v>20</v>
      </c>
      <c r="Q1895">
        <f>SUM(Table2[[#This Row],[ BUYER G]:[BUYER S]])</f>
        <v>20</v>
      </c>
      <c r="R1895">
        <v>0</v>
      </c>
      <c r="S1895">
        <v>18.142857142857142</v>
      </c>
      <c r="T1895">
        <f>SUM(Table2[[#This Row],[SALE G]:[SALE S]])</f>
        <v>18.142857142857142</v>
      </c>
      <c r="U1895">
        <v>159</v>
      </c>
      <c r="V1895">
        <v>0.5</v>
      </c>
    </row>
    <row r="1896" spans="1:22" x14ac:dyDescent="0.25">
      <c r="A1896">
        <v>1895</v>
      </c>
      <c r="B1896" t="s">
        <v>26</v>
      </c>
      <c r="C1896" t="s">
        <v>680</v>
      </c>
      <c r="D1896" t="s">
        <v>3</v>
      </c>
      <c r="E1896" t="s">
        <v>343</v>
      </c>
      <c r="F1896" s="138">
        <v>44017</v>
      </c>
      <c r="G1896" t="s">
        <v>710</v>
      </c>
      <c r="H1896" t="s">
        <v>681</v>
      </c>
      <c r="I1896" t="s">
        <v>539</v>
      </c>
      <c r="J1896" t="s">
        <v>711</v>
      </c>
      <c r="K1896">
        <v>150</v>
      </c>
      <c r="M1896">
        <v>96</v>
      </c>
      <c r="P1896">
        <v>16</v>
      </c>
      <c r="Q1896">
        <f>SUM(Table2[[#This Row],[ BUYER G]:[BUYER S]])</f>
        <v>16</v>
      </c>
      <c r="R1896">
        <v>0</v>
      </c>
      <c r="S1896">
        <v>15.785714285714286</v>
      </c>
      <c r="T1896">
        <f>SUM(Table2[[#This Row],[SALE G]:[SALE S]])</f>
        <v>15.785714285714286</v>
      </c>
      <c r="U1896">
        <v>117</v>
      </c>
      <c r="V1896">
        <v>0.5</v>
      </c>
    </row>
    <row r="1897" spans="1:22" x14ac:dyDescent="0.25">
      <c r="A1897">
        <v>1896</v>
      </c>
      <c r="B1897" t="s">
        <v>26</v>
      </c>
      <c r="C1897" t="s">
        <v>680</v>
      </c>
      <c r="D1897" t="s">
        <v>3</v>
      </c>
      <c r="E1897" t="s">
        <v>343</v>
      </c>
      <c r="F1897" s="138">
        <v>44017</v>
      </c>
      <c r="G1897" t="s">
        <v>710</v>
      </c>
      <c r="H1897" t="s">
        <v>681</v>
      </c>
      <c r="I1897" t="s">
        <v>544</v>
      </c>
      <c r="J1897" t="s">
        <v>711</v>
      </c>
      <c r="K1897">
        <v>150</v>
      </c>
      <c r="M1897">
        <v>96</v>
      </c>
      <c r="O1897">
        <v>1</v>
      </c>
      <c r="P1897">
        <v>15</v>
      </c>
      <c r="Q1897">
        <f>SUM(Table2[[#This Row],[ BUYER G]:[BUYER S]])</f>
        <v>16</v>
      </c>
      <c r="R1897">
        <v>0.75</v>
      </c>
      <c r="S1897">
        <v>7.25</v>
      </c>
      <c r="T1897">
        <f>SUM(Table2[[#This Row],[SALE G]:[SALE S]])</f>
        <v>8</v>
      </c>
      <c r="U1897">
        <v>90</v>
      </c>
      <c r="V1897">
        <v>0.5</v>
      </c>
    </row>
    <row r="1898" spans="1:22" x14ac:dyDescent="0.25">
      <c r="A1898">
        <v>1897</v>
      </c>
      <c r="B1898" t="s">
        <v>26</v>
      </c>
      <c r="C1898" t="s">
        <v>680</v>
      </c>
      <c r="D1898" t="s">
        <v>3</v>
      </c>
      <c r="E1898" t="s">
        <v>343</v>
      </c>
      <c r="F1898" s="138">
        <v>44017</v>
      </c>
      <c r="G1898" t="s">
        <v>710</v>
      </c>
      <c r="H1898" t="s">
        <v>681</v>
      </c>
      <c r="I1898" t="s">
        <v>540</v>
      </c>
      <c r="J1898" t="s">
        <v>711</v>
      </c>
      <c r="K1898">
        <v>150</v>
      </c>
      <c r="M1898">
        <v>160</v>
      </c>
      <c r="O1898">
        <v>1</v>
      </c>
      <c r="P1898">
        <v>18</v>
      </c>
      <c r="Q1898">
        <f>SUM(Table2[[#This Row],[ BUYER G]:[BUYER S]])</f>
        <v>19</v>
      </c>
      <c r="R1898">
        <v>0.75</v>
      </c>
      <c r="S1898">
        <v>14.428571428571429</v>
      </c>
      <c r="T1898">
        <f>SUM(Table2[[#This Row],[SALE G]:[SALE S]])</f>
        <v>15.178571428571429</v>
      </c>
      <c r="U1898">
        <v>165</v>
      </c>
      <c r="V1898">
        <v>0.5</v>
      </c>
    </row>
    <row r="1899" spans="1:22" x14ac:dyDescent="0.25">
      <c r="A1899">
        <v>1898</v>
      </c>
      <c r="B1899" t="s">
        <v>26</v>
      </c>
      <c r="C1899" t="s">
        <v>680</v>
      </c>
      <c r="D1899" t="s">
        <v>3</v>
      </c>
      <c r="E1899" t="s">
        <v>343</v>
      </c>
      <c r="F1899" s="138">
        <v>44017</v>
      </c>
      <c r="G1899" t="s">
        <v>710</v>
      </c>
      <c r="H1899" t="s">
        <v>681</v>
      </c>
      <c r="I1899" t="s">
        <v>555</v>
      </c>
      <c r="J1899" t="s">
        <v>711</v>
      </c>
      <c r="K1899">
        <v>150</v>
      </c>
      <c r="M1899">
        <v>140</v>
      </c>
      <c r="O1899">
        <v>2</v>
      </c>
      <c r="P1899">
        <v>25</v>
      </c>
      <c r="Q1899">
        <f>SUM(Table2[[#This Row],[ BUYER G]:[BUYER S]])</f>
        <v>27</v>
      </c>
      <c r="R1899">
        <v>1</v>
      </c>
      <c r="S1899">
        <v>24.607142857142858</v>
      </c>
      <c r="T1899">
        <f>SUM(Table2[[#This Row],[SALE G]:[SALE S]])</f>
        <v>25.607142857142858</v>
      </c>
      <c r="U1899">
        <v>182</v>
      </c>
      <c r="V1899">
        <v>0.5</v>
      </c>
    </row>
    <row r="1900" spans="1:22" x14ac:dyDescent="0.25">
      <c r="A1900">
        <v>1899</v>
      </c>
      <c r="B1900" t="s">
        <v>26</v>
      </c>
      <c r="C1900" t="s">
        <v>680</v>
      </c>
      <c r="D1900" t="s">
        <v>3</v>
      </c>
      <c r="E1900" t="s">
        <v>343</v>
      </c>
      <c r="F1900" s="138">
        <v>44017</v>
      </c>
      <c r="G1900" t="s">
        <v>710</v>
      </c>
      <c r="H1900" t="s">
        <v>681</v>
      </c>
      <c r="I1900" t="s">
        <v>558</v>
      </c>
      <c r="J1900" t="s">
        <v>711</v>
      </c>
      <c r="K1900">
        <v>150</v>
      </c>
      <c r="M1900">
        <v>160</v>
      </c>
      <c r="O1900">
        <v>14</v>
      </c>
      <c r="P1900">
        <v>33</v>
      </c>
      <c r="Q1900">
        <f>SUM(Table2[[#This Row],[ BUYER G]:[BUYER S]])</f>
        <v>47</v>
      </c>
      <c r="R1900">
        <v>13.142857142857142</v>
      </c>
      <c r="S1900">
        <v>29.285714285714285</v>
      </c>
      <c r="T1900">
        <f>SUM(Table2[[#This Row],[SALE G]:[SALE S]])</f>
        <v>42.428571428571431</v>
      </c>
      <c r="U1900">
        <v>153</v>
      </c>
      <c r="V1900">
        <v>0.5</v>
      </c>
    </row>
    <row r="1901" spans="1:22" x14ac:dyDescent="0.25">
      <c r="A1901">
        <v>1900</v>
      </c>
      <c r="B1901" t="s">
        <v>26</v>
      </c>
      <c r="C1901" t="s">
        <v>680</v>
      </c>
      <c r="D1901" t="s">
        <v>3</v>
      </c>
      <c r="E1901" t="s">
        <v>343</v>
      </c>
      <c r="F1901" s="138">
        <v>44017</v>
      </c>
      <c r="G1901" t="s">
        <v>710</v>
      </c>
      <c r="H1901" t="s">
        <v>681</v>
      </c>
      <c r="I1901" t="s">
        <v>553</v>
      </c>
      <c r="J1901" t="s">
        <v>711</v>
      </c>
      <c r="K1901">
        <v>150</v>
      </c>
      <c r="M1901">
        <v>144</v>
      </c>
      <c r="O1901">
        <v>2</v>
      </c>
      <c r="P1901">
        <v>12</v>
      </c>
      <c r="Q1901">
        <f>SUM(Table2[[#This Row],[ BUYER G]:[BUYER S]])</f>
        <v>14</v>
      </c>
      <c r="R1901">
        <v>3.1428571428571428</v>
      </c>
      <c r="S1901">
        <v>17</v>
      </c>
      <c r="T1901">
        <f>SUM(Table2[[#This Row],[SALE G]:[SALE S]])</f>
        <v>20.142857142857142</v>
      </c>
      <c r="U1901">
        <v>142</v>
      </c>
      <c r="V1901">
        <v>0.5</v>
      </c>
    </row>
    <row r="1902" spans="1:22" x14ac:dyDescent="0.25">
      <c r="A1902">
        <v>1901</v>
      </c>
      <c r="B1902" t="s">
        <v>26</v>
      </c>
      <c r="C1902" t="s">
        <v>680</v>
      </c>
      <c r="D1902" t="s">
        <v>3</v>
      </c>
      <c r="E1902" t="s">
        <v>343</v>
      </c>
      <c r="F1902" s="138">
        <v>44017</v>
      </c>
      <c r="G1902" t="s">
        <v>710</v>
      </c>
      <c r="H1902" t="s">
        <v>681</v>
      </c>
      <c r="I1902" t="s">
        <v>581</v>
      </c>
      <c r="J1902" t="s">
        <v>711</v>
      </c>
      <c r="K1902">
        <v>150</v>
      </c>
      <c r="M1902">
        <v>160</v>
      </c>
      <c r="O1902">
        <v>16</v>
      </c>
      <c r="P1902">
        <v>28</v>
      </c>
      <c r="Q1902">
        <f>SUM(Table2[[#This Row],[ BUYER G]:[BUYER S]])</f>
        <v>44</v>
      </c>
      <c r="R1902">
        <v>11.857142857142858</v>
      </c>
      <c r="S1902">
        <v>21.071428571428573</v>
      </c>
      <c r="T1902">
        <f>SUM(Table2[[#This Row],[SALE G]:[SALE S]])</f>
        <v>32.928571428571431</v>
      </c>
      <c r="U1902">
        <v>199</v>
      </c>
      <c r="V1902">
        <v>0.5</v>
      </c>
    </row>
    <row r="1903" spans="1:22" x14ac:dyDescent="0.25">
      <c r="A1903">
        <v>1902</v>
      </c>
      <c r="B1903" t="s">
        <v>26</v>
      </c>
      <c r="C1903" t="s">
        <v>680</v>
      </c>
      <c r="D1903" t="s">
        <v>3</v>
      </c>
      <c r="E1903" t="s">
        <v>343</v>
      </c>
      <c r="F1903" s="138">
        <v>44017</v>
      </c>
      <c r="G1903" t="s">
        <v>710</v>
      </c>
      <c r="H1903" t="s">
        <v>681</v>
      </c>
      <c r="I1903" t="s">
        <v>584</v>
      </c>
      <c r="J1903" t="s">
        <v>711</v>
      </c>
      <c r="K1903">
        <v>150</v>
      </c>
      <c r="M1903">
        <v>176</v>
      </c>
      <c r="O1903">
        <v>2</v>
      </c>
      <c r="P1903">
        <v>24</v>
      </c>
      <c r="Q1903">
        <f>SUM(Table2[[#This Row],[ BUYER G]:[BUYER S]])</f>
        <v>26</v>
      </c>
      <c r="R1903">
        <v>0.42857142857142855</v>
      </c>
      <c r="S1903">
        <v>33.607142857142861</v>
      </c>
      <c r="T1903">
        <f>SUM(Table2[[#This Row],[SALE G]:[SALE S]])</f>
        <v>34.035714285714292</v>
      </c>
      <c r="U1903">
        <v>227</v>
      </c>
      <c r="V1903">
        <v>0.5</v>
      </c>
    </row>
    <row r="1904" spans="1:22" x14ac:dyDescent="0.25">
      <c r="A1904">
        <v>1903</v>
      </c>
      <c r="B1904" t="s">
        <v>26</v>
      </c>
      <c r="C1904" t="s">
        <v>680</v>
      </c>
      <c r="D1904" t="s">
        <v>3</v>
      </c>
      <c r="E1904" t="s">
        <v>343</v>
      </c>
      <c r="F1904" s="138">
        <v>44017</v>
      </c>
      <c r="G1904" t="s">
        <v>710</v>
      </c>
      <c r="H1904" t="s">
        <v>681</v>
      </c>
      <c r="I1904" t="s">
        <v>583</v>
      </c>
      <c r="J1904" t="s">
        <v>711</v>
      </c>
      <c r="K1904">
        <v>150</v>
      </c>
      <c r="M1904">
        <v>162</v>
      </c>
      <c r="P1904">
        <v>21</v>
      </c>
      <c r="Q1904">
        <f>SUM(Table2[[#This Row],[ BUYER G]:[BUYER S]])</f>
        <v>21</v>
      </c>
      <c r="R1904">
        <v>0</v>
      </c>
      <c r="S1904">
        <v>14.375</v>
      </c>
      <c r="T1904">
        <f>SUM(Table2[[#This Row],[SALE G]:[SALE S]])</f>
        <v>14.375</v>
      </c>
      <c r="U1904">
        <v>166</v>
      </c>
      <c r="V1904">
        <v>0.5</v>
      </c>
    </row>
    <row r="1905" spans="1:22" x14ac:dyDescent="0.25">
      <c r="A1905">
        <v>1904</v>
      </c>
      <c r="B1905" t="s">
        <v>26</v>
      </c>
      <c r="C1905" t="s">
        <v>680</v>
      </c>
      <c r="D1905" t="s">
        <v>3</v>
      </c>
      <c r="E1905" t="s">
        <v>343</v>
      </c>
      <c r="F1905" s="138">
        <v>44017</v>
      </c>
      <c r="G1905" t="s">
        <v>710</v>
      </c>
      <c r="H1905" t="s">
        <v>681</v>
      </c>
      <c r="I1905" t="s">
        <v>582</v>
      </c>
      <c r="J1905" t="s">
        <v>711</v>
      </c>
      <c r="K1905">
        <v>150</v>
      </c>
      <c r="M1905">
        <v>128</v>
      </c>
      <c r="P1905">
        <v>12</v>
      </c>
      <c r="Q1905">
        <f>SUM(Table2[[#This Row],[ BUYER G]:[BUYER S]])</f>
        <v>12</v>
      </c>
      <c r="R1905">
        <v>1.7142857142857142</v>
      </c>
      <c r="S1905">
        <v>10.285714285714286</v>
      </c>
      <c r="T1905">
        <f>SUM(Table2[[#This Row],[SALE G]:[SALE S]])</f>
        <v>12</v>
      </c>
      <c r="U1905">
        <v>150</v>
      </c>
      <c r="V1905">
        <v>0.5</v>
      </c>
    </row>
    <row r="1906" spans="1:22" x14ac:dyDescent="0.25">
      <c r="A1906">
        <v>1905</v>
      </c>
      <c r="B1906" t="s">
        <v>26</v>
      </c>
      <c r="C1906" t="s">
        <v>680</v>
      </c>
      <c r="D1906" t="s">
        <v>3</v>
      </c>
      <c r="E1906" t="s">
        <v>343</v>
      </c>
      <c r="F1906" s="138">
        <v>44017</v>
      </c>
      <c r="G1906" t="s">
        <v>710</v>
      </c>
      <c r="H1906" t="s">
        <v>681</v>
      </c>
      <c r="I1906" t="s">
        <v>580</v>
      </c>
      <c r="J1906" t="s">
        <v>711</v>
      </c>
      <c r="K1906">
        <v>150</v>
      </c>
      <c r="M1906">
        <v>128</v>
      </c>
      <c r="O1906">
        <v>6</v>
      </c>
      <c r="P1906">
        <v>14</v>
      </c>
      <c r="Q1906">
        <f>SUM(Table2[[#This Row],[ BUYER G]:[BUYER S]])</f>
        <v>20</v>
      </c>
      <c r="R1906">
        <v>4.7142857142857144</v>
      </c>
      <c r="S1906">
        <v>12.892857142857142</v>
      </c>
      <c r="T1906">
        <f>SUM(Table2[[#This Row],[SALE G]:[SALE S]])</f>
        <v>17.607142857142858</v>
      </c>
      <c r="U1906">
        <v>189</v>
      </c>
      <c r="V1906">
        <v>0.5</v>
      </c>
    </row>
    <row r="1907" spans="1:22" x14ac:dyDescent="0.25">
      <c r="A1907">
        <v>1906</v>
      </c>
      <c r="B1907" t="s">
        <v>26</v>
      </c>
      <c r="C1907" t="s">
        <v>680</v>
      </c>
      <c r="D1907" t="s">
        <v>3</v>
      </c>
      <c r="E1907" t="s">
        <v>343</v>
      </c>
      <c r="F1907" s="138">
        <v>44017</v>
      </c>
      <c r="G1907" t="s">
        <v>670</v>
      </c>
      <c r="H1907" t="s">
        <v>689</v>
      </c>
      <c r="I1907" t="s">
        <v>307</v>
      </c>
      <c r="J1907" t="s">
        <v>671</v>
      </c>
      <c r="K1907">
        <v>1200</v>
      </c>
      <c r="M1907">
        <v>480</v>
      </c>
      <c r="O1907">
        <v>17</v>
      </c>
      <c r="P1907">
        <v>81</v>
      </c>
      <c r="Q1907">
        <f>SUM(Table2[[#This Row],[ BUYER G]:[BUYER S]])</f>
        <v>98</v>
      </c>
      <c r="R1907">
        <v>16.714285714285715</v>
      </c>
      <c r="S1907">
        <v>61.767857142857146</v>
      </c>
      <c r="T1907">
        <f>SUM(Table2[[#This Row],[SALE G]:[SALE S]])</f>
        <v>78.482142857142861</v>
      </c>
      <c r="U1907">
        <v>528</v>
      </c>
      <c r="V1907">
        <v>0.65</v>
      </c>
    </row>
    <row r="1908" spans="1:22" x14ac:dyDescent="0.25">
      <c r="A1908">
        <v>1907</v>
      </c>
      <c r="B1908" t="s">
        <v>26</v>
      </c>
      <c r="C1908" t="s">
        <v>680</v>
      </c>
      <c r="D1908" t="s">
        <v>3</v>
      </c>
      <c r="E1908" t="s">
        <v>343</v>
      </c>
      <c r="F1908" s="138">
        <v>44017</v>
      </c>
      <c r="G1908" t="s">
        <v>670</v>
      </c>
      <c r="H1908" t="s">
        <v>691</v>
      </c>
      <c r="I1908" t="s">
        <v>390</v>
      </c>
      <c r="J1908" t="s">
        <v>671</v>
      </c>
      <c r="K1908">
        <v>1200</v>
      </c>
      <c r="M1908">
        <v>536</v>
      </c>
      <c r="O1908">
        <v>7</v>
      </c>
      <c r="P1908">
        <v>40</v>
      </c>
      <c r="Q1908">
        <f>SUM(Table2[[#This Row],[ BUYER G]:[BUYER S]])</f>
        <v>47</v>
      </c>
      <c r="R1908">
        <v>6</v>
      </c>
      <c r="S1908">
        <v>28.857142857142858</v>
      </c>
      <c r="T1908">
        <f>SUM(Table2[[#This Row],[SALE G]:[SALE S]])</f>
        <v>34.857142857142861</v>
      </c>
      <c r="U1908">
        <v>648</v>
      </c>
      <c r="V1908">
        <v>0.6</v>
      </c>
    </row>
    <row r="1909" spans="1:22" x14ac:dyDescent="0.25">
      <c r="A1909">
        <v>1908</v>
      </c>
      <c r="B1909" t="s">
        <v>26</v>
      </c>
      <c r="C1909" t="s">
        <v>680</v>
      </c>
      <c r="D1909" t="s">
        <v>3</v>
      </c>
      <c r="E1909" t="s">
        <v>343</v>
      </c>
      <c r="F1909" s="138">
        <v>44017</v>
      </c>
      <c r="G1909" t="s">
        <v>670</v>
      </c>
      <c r="H1909" t="s">
        <v>692</v>
      </c>
      <c r="I1909" t="s">
        <v>383</v>
      </c>
      <c r="J1909" t="s">
        <v>671</v>
      </c>
      <c r="K1909">
        <v>1200</v>
      </c>
      <c r="M1909">
        <v>448</v>
      </c>
      <c r="P1909">
        <v>69</v>
      </c>
      <c r="Q1909">
        <f>SUM(Table2[[#This Row],[ BUYER G]:[BUYER S]])</f>
        <v>69</v>
      </c>
      <c r="R1909">
        <v>0</v>
      </c>
      <c r="S1909">
        <v>45.107142857142854</v>
      </c>
      <c r="T1909">
        <f>SUM(Table2[[#This Row],[SALE G]:[SALE S]])</f>
        <v>45.107142857142854</v>
      </c>
      <c r="U1909">
        <v>648</v>
      </c>
      <c r="V1909">
        <v>0.6</v>
      </c>
    </row>
    <row r="1910" spans="1:22" x14ac:dyDescent="0.25">
      <c r="A1910">
        <v>1909</v>
      </c>
      <c r="B1910" t="s">
        <v>26</v>
      </c>
      <c r="C1910" t="s">
        <v>680</v>
      </c>
      <c r="D1910" t="s">
        <v>3</v>
      </c>
      <c r="E1910" t="s">
        <v>343</v>
      </c>
      <c r="F1910" s="138">
        <v>44017</v>
      </c>
      <c r="G1910" t="s">
        <v>670</v>
      </c>
      <c r="H1910" t="s">
        <v>693</v>
      </c>
      <c r="I1910" t="s">
        <v>385</v>
      </c>
      <c r="J1910" t="s">
        <v>671</v>
      </c>
      <c r="K1910">
        <v>1200</v>
      </c>
      <c r="M1910">
        <v>468</v>
      </c>
      <c r="P1910">
        <v>37</v>
      </c>
      <c r="Q1910">
        <f>SUM(Table2[[#This Row],[ BUYER G]:[BUYER S]])</f>
        <v>37</v>
      </c>
      <c r="R1910">
        <v>0</v>
      </c>
      <c r="S1910">
        <v>22.357142857142858</v>
      </c>
      <c r="T1910">
        <f>SUM(Table2[[#This Row],[SALE G]:[SALE S]])</f>
        <v>22.357142857142858</v>
      </c>
      <c r="U1910">
        <v>440</v>
      </c>
      <c r="V1910">
        <v>0.6</v>
      </c>
    </row>
    <row r="1911" spans="1:22" x14ac:dyDescent="0.25">
      <c r="A1911">
        <v>1910</v>
      </c>
      <c r="B1911" t="s">
        <v>26</v>
      </c>
      <c r="C1911" t="s">
        <v>680</v>
      </c>
      <c r="D1911" t="s">
        <v>3</v>
      </c>
      <c r="E1911" t="s">
        <v>343</v>
      </c>
      <c r="F1911" s="138">
        <v>44017</v>
      </c>
      <c r="G1911" t="s">
        <v>670</v>
      </c>
      <c r="H1911" t="s">
        <v>695</v>
      </c>
      <c r="I1911" t="s">
        <v>387</v>
      </c>
      <c r="J1911" t="s">
        <v>671</v>
      </c>
      <c r="K1911">
        <v>1200</v>
      </c>
      <c r="M1911">
        <v>472</v>
      </c>
      <c r="O1911">
        <v>4</v>
      </c>
      <c r="P1911">
        <v>29</v>
      </c>
      <c r="Q1911">
        <f>SUM(Table2[[#This Row],[ BUYER G]:[BUYER S]])</f>
        <v>33</v>
      </c>
      <c r="R1911">
        <v>1.3571428571428572</v>
      </c>
      <c r="S1911">
        <v>19.928571428571427</v>
      </c>
      <c r="T1911">
        <f>SUM(Table2[[#This Row],[SALE G]:[SALE S]])</f>
        <v>21.285714285714285</v>
      </c>
      <c r="U1911">
        <v>477</v>
      </c>
      <c r="V1911">
        <v>0.6</v>
      </c>
    </row>
    <row r="1912" spans="1:22" x14ac:dyDescent="0.25">
      <c r="A1912">
        <v>1911</v>
      </c>
      <c r="B1912" t="s">
        <v>26</v>
      </c>
      <c r="C1912" t="s">
        <v>680</v>
      </c>
      <c r="D1912" t="s">
        <v>3</v>
      </c>
      <c r="E1912" t="s">
        <v>343</v>
      </c>
      <c r="F1912" s="138">
        <v>44017</v>
      </c>
      <c r="G1912" t="s">
        <v>670</v>
      </c>
      <c r="H1912" t="s">
        <v>696</v>
      </c>
      <c r="I1912" t="s">
        <v>389</v>
      </c>
      <c r="J1912" t="s">
        <v>671</v>
      </c>
      <c r="K1912">
        <v>1200</v>
      </c>
      <c r="M1912">
        <v>480</v>
      </c>
      <c r="O1912">
        <v>6</v>
      </c>
      <c r="P1912">
        <v>58</v>
      </c>
      <c r="Q1912">
        <f>SUM(Table2[[#This Row],[ BUYER G]:[BUYER S]])</f>
        <v>64</v>
      </c>
      <c r="R1912">
        <v>2.7142857142857144</v>
      </c>
      <c r="S1912">
        <v>30.535714285714285</v>
      </c>
      <c r="T1912">
        <f>SUM(Table2[[#This Row],[SALE G]:[SALE S]])</f>
        <v>33.25</v>
      </c>
      <c r="U1912">
        <v>508</v>
      </c>
      <c r="V1912">
        <v>0.6</v>
      </c>
    </row>
    <row r="1913" spans="1:22" x14ac:dyDescent="0.25">
      <c r="A1913">
        <v>1912</v>
      </c>
      <c r="B1913" t="s">
        <v>26</v>
      </c>
      <c r="C1913" t="s">
        <v>680</v>
      </c>
      <c r="D1913" t="s">
        <v>3</v>
      </c>
      <c r="E1913" t="s">
        <v>343</v>
      </c>
      <c r="F1913" s="138">
        <v>44017</v>
      </c>
      <c r="G1913" t="s">
        <v>670</v>
      </c>
      <c r="H1913" t="s">
        <v>701</v>
      </c>
      <c r="I1913" t="s">
        <v>433</v>
      </c>
      <c r="J1913" t="s">
        <v>671</v>
      </c>
      <c r="K1913">
        <v>1200</v>
      </c>
      <c r="M1913">
        <v>464</v>
      </c>
      <c r="O1913">
        <v>11</v>
      </c>
      <c r="P1913">
        <v>52</v>
      </c>
      <c r="Q1913">
        <f>SUM(Table2[[#This Row],[ BUYER G]:[BUYER S]])</f>
        <v>63</v>
      </c>
      <c r="R1913">
        <v>6.5714285714285712</v>
      </c>
      <c r="S1913">
        <v>44.857142857142854</v>
      </c>
      <c r="T1913">
        <f>SUM(Table2[[#This Row],[SALE G]:[SALE S]])</f>
        <v>51.428571428571423</v>
      </c>
      <c r="U1913">
        <v>464</v>
      </c>
      <c r="V1913">
        <v>0.6</v>
      </c>
    </row>
    <row r="1914" spans="1:22" x14ac:dyDescent="0.25">
      <c r="A1914">
        <v>1913</v>
      </c>
      <c r="B1914" t="s">
        <v>26</v>
      </c>
      <c r="C1914" t="s">
        <v>680</v>
      </c>
      <c r="D1914" t="s">
        <v>3</v>
      </c>
      <c r="E1914" t="s">
        <v>343</v>
      </c>
      <c r="F1914" s="138">
        <v>44017</v>
      </c>
      <c r="G1914" t="s">
        <v>670</v>
      </c>
      <c r="H1914" t="s">
        <v>690</v>
      </c>
      <c r="I1914" t="s">
        <v>388</v>
      </c>
      <c r="J1914" t="s">
        <v>671</v>
      </c>
      <c r="K1914">
        <v>1200</v>
      </c>
      <c r="M1914">
        <v>468</v>
      </c>
      <c r="O1914">
        <v>1</v>
      </c>
      <c r="P1914">
        <v>58</v>
      </c>
      <c r="Q1914">
        <f>SUM(Table2[[#This Row],[ BUYER G]:[BUYER S]])</f>
        <v>59</v>
      </c>
      <c r="R1914">
        <v>0.5</v>
      </c>
      <c r="S1914">
        <v>80.5</v>
      </c>
      <c r="T1914">
        <f>SUM(Table2[[#This Row],[SALE G]:[SALE S]])</f>
        <v>81</v>
      </c>
      <c r="U1914">
        <v>480</v>
      </c>
      <c r="V1914">
        <v>0.65</v>
      </c>
    </row>
    <row r="1915" spans="1:22" x14ac:dyDescent="0.25">
      <c r="A1915">
        <v>1914</v>
      </c>
      <c r="B1915" t="s">
        <v>26</v>
      </c>
      <c r="C1915" t="s">
        <v>680</v>
      </c>
      <c r="D1915" t="s">
        <v>3</v>
      </c>
      <c r="E1915" t="s">
        <v>343</v>
      </c>
      <c r="F1915" s="138">
        <v>44017</v>
      </c>
      <c r="G1915" t="s">
        <v>684</v>
      </c>
      <c r="H1915" t="s">
        <v>690</v>
      </c>
      <c r="I1915" t="s">
        <v>452</v>
      </c>
      <c r="J1915" t="s">
        <v>669</v>
      </c>
      <c r="K1915">
        <v>1250</v>
      </c>
      <c r="M1915">
        <v>516</v>
      </c>
      <c r="O1915">
        <v>3</v>
      </c>
      <c r="P1915">
        <v>38</v>
      </c>
      <c r="Q1915">
        <f>SUM(Table2[[#This Row],[ BUYER G]:[BUYER S]])</f>
        <v>41</v>
      </c>
      <c r="R1915">
        <v>2.25</v>
      </c>
      <c r="S1915">
        <v>21.5</v>
      </c>
      <c r="T1915">
        <f>SUM(Table2[[#This Row],[SALE G]:[SALE S]])</f>
        <v>23.75</v>
      </c>
      <c r="U1915">
        <v>537</v>
      </c>
      <c r="V1915">
        <v>0.6</v>
      </c>
    </row>
    <row r="1916" spans="1:22" x14ac:dyDescent="0.25">
      <c r="A1916">
        <v>1915</v>
      </c>
      <c r="B1916" t="s">
        <v>26</v>
      </c>
      <c r="C1916" t="s">
        <v>680</v>
      </c>
      <c r="D1916" t="s">
        <v>3</v>
      </c>
      <c r="E1916" t="s">
        <v>343</v>
      </c>
      <c r="F1916" s="138">
        <v>44017</v>
      </c>
      <c r="G1916" t="s">
        <v>670</v>
      </c>
      <c r="H1916" t="s">
        <v>702</v>
      </c>
      <c r="I1916" t="s">
        <v>432</v>
      </c>
      <c r="J1916" t="s">
        <v>671</v>
      </c>
      <c r="K1916">
        <v>1200</v>
      </c>
      <c r="M1916">
        <v>480</v>
      </c>
      <c r="O1916">
        <v>9</v>
      </c>
      <c r="P1916">
        <v>35</v>
      </c>
      <c r="Q1916">
        <f>SUM(Table2[[#This Row],[ BUYER G]:[BUYER S]])</f>
        <v>44</v>
      </c>
      <c r="R1916">
        <v>3.8571428571428572</v>
      </c>
      <c r="S1916">
        <v>19.678571428571427</v>
      </c>
      <c r="T1916">
        <f>SUM(Table2[[#This Row],[SALE G]:[SALE S]])</f>
        <v>23.535714285714285</v>
      </c>
      <c r="U1916">
        <v>513</v>
      </c>
      <c r="V1916">
        <v>0.6</v>
      </c>
    </row>
    <row r="1917" spans="1:22" x14ac:dyDescent="0.25">
      <c r="A1917">
        <v>1916</v>
      </c>
      <c r="B1917" t="s">
        <v>26</v>
      </c>
      <c r="C1917" t="s">
        <v>680</v>
      </c>
      <c r="D1917" t="s">
        <v>3</v>
      </c>
      <c r="E1917" t="s">
        <v>343</v>
      </c>
      <c r="F1917" s="138">
        <v>44017</v>
      </c>
      <c r="G1917" t="s">
        <v>684</v>
      </c>
      <c r="H1917" t="s">
        <v>702</v>
      </c>
      <c r="I1917" t="s">
        <v>462</v>
      </c>
      <c r="J1917" t="s">
        <v>669</v>
      </c>
      <c r="K1917">
        <v>1250</v>
      </c>
      <c r="M1917">
        <v>492</v>
      </c>
      <c r="O1917">
        <v>6</v>
      </c>
      <c r="P1917">
        <v>28</v>
      </c>
      <c r="Q1917">
        <f>SUM(Table2[[#This Row],[ BUYER G]:[BUYER S]])</f>
        <v>34</v>
      </c>
      <c r="R1917">
        <v>2.5892857142857144</v>
      </c>
      <c r="S1917">
        <v>26.785714285714285</v>
      </c>
      <c r="T1917">
        <f>SUM(Table2[[#This Row],[SALE G]:[SALE S]])</f>
        <v>29.375</v>
      </c>
      <c r="U1917">
        <v>490</v>
      </c>
      <c r="V1917">
        <v>0.6</v>
      </c>
    </row>
    <row r="1918" spans="1:22" x14ac:dyDescent="0.25">
      <c r="A1918">
        <v>1917</v>
      </c>
      <c r="B1918" t="s">
        <v>26</v>
      </c>
      <c r="C1918" t="s">
        <v>680</v>
      </c>
      <c r="D1918" t="s">
        <v>3</v>
      </c>
      <c r="E1918" t="s">
        <v>343</v>
      </c>
      <c r="F1918" s="138">
        <v>44017</v>
      </c>
      <c r="G1918" t="s">
        <v>670</v>
      </c>
      <c r="H1918" t="s">
        <v>694</v>
      </c>
      <c r="I1918" t="s">
        <v>381</v>
      </c>
      <c r="J1918" t="s">
        <v>671</v>
      </c>
      <c r="K1918">
        <v>1200</v>
      </c>
      <c r="M1918">
        <v>304</v>
      </c>
      <c r="O1918">
        <v>13</v>
      </c>
      <c r="P1918">
        <v>47</v>
      </c>
      <c r="Q1918">
        <f>SUM(Table2[[#This Row],[ BUYER G]:[BUYER S]])</f>
        <v>60</v>
      </c>
      <c r="R1918">
        <v>3.5714285714285716</v>
      </c>
      <c r="S1918">
        <v>22.642857142857142</v>
      </c>
      <c r="T1918">
        <f>SUM(Table2[[#This Row],[SALE G]:[SALE S]])</f>
        <v>26.214285714285715</v>
      </c>
      <c r="U1918">
        <v>444</v>
      </c>
      <c r="V1918">
        <v>0.6</v>
      </c>
    </row>
    <row r="1919" spans="1:22" x14ac:dyDescent="0.25">
      <c r="A1919">
        <v>1918</v>
      </c>
      <c r="B1919" t="s">
        <v>26</v>
      </c>
      <c r="C1919" t="s">
        <v>680</v>
      </c>
      <c r="D1919" t="s">
        <v>3</v>
      </c>
      <c r="E1919" t="s">
        <v>343</v>
      </c>
      <c r="F1919" s="138">
        <v>44017</v>
      </c>
      <c r="G1919" t="s">
        <v>682</v>
      </c>
      <c r="H1919" t="s">
        <v>694</v>
      </c>
      <c r="I1919" t="s">
        <v>567</v>
      </c>
      <c r="J1919" t="s">
        <v>671</v>
      </c>
      <c r="K1919">
        <v>1000</v>
      </c>
      <c r="M1919">
        <v>416</v>
      </c>
      <c r="O1919">
        <v>18</v>
      </c>
      <c r="P1919">
        <v>42</v>
      </c>
      <c r="Q1919">
        <f>SUM(Table2[[#This Row],[ BUYER G]:[BUYER S]])</f>
        <v>60</v>
      </c>
      <c r="R1919">
        <v>8.1428571428571423</v>
      </c>
      <c r="S1919">
        <v>16.053571428571431</v>
      </c>
      <c r="T1919">
        <f>SUM(Table2[[#This Row],[SALE G]:[SALE S]])</f>
        <v>24.196428571428573</v>
      </c>
      <c r="U1919">
        <v>482</v>
      </c>
      <c r="V1919">
        <v>0.6</v>
      </c>
    </row>
    <row r="1920" spans="1:22" x14ac:dyDescent="0.25">
      <c r="A1920">
        <v>1919</v>
      </c>
      <c r="B1920" t="s">
        <v>26</v>
      </c>
      <c r="C1920" t="s">
        <v>665</v>
      </c>
      <c r="D1920" t="s">
        <v>3</v>
      </c>
      <c r="E1920" t="s">
        <v>344</v>
      </c>
      <c r="F1920" s="138">
        <v>44023</v>
      </c>
      <c r="G1920" t="s">
        <v>666</v>
      </c>
      <c r="H1920" t="s">
        <v>668</v>
      </c>
      <c r="I1920" t="s">
        <v>130</v>
      </c>
      <c r="J1920" t="s">
        <v>669</v>
      </c>
      <c r="K1920">
        <v>2700</v>
      </c>
      <c r="M1920">
        <v>664</v>
      </c>
      <c r="O1920">
        <v>53</v>
      </c>
      <c r="P1920">
        <v>135</v>
      </c>
      <c r="Q1920">
        <f>SUM(Table2[[#This Row],[ BUYER G]:[BUYER S]])</f>
        <v>188</v>
      </c>
      <c r="R1920">
        <v>35.5</v>
      </c>
      <c r="S1920">
        <v>102.66666666666667</v>
      </c>
      <c r="T1920">
        <f>SUM(Table2[[#This Row],[SALE G]:[SALE S]])</f>
        <v>138.16666666666669</v>
      </c>
      <c r="U1920">
        <v>626</v>
      </c>
      <c r="V1920">
        <v>0.8</v>
      </c>
    </row>
    <row r="1921" spans="1:22" x14ac:dyDescent="0.25">
      <c r="A1921">
        <v>1920</v>
      </c>
      <c r="B1921" t="s">
        <v>26</v>
      </c>
      <c r="C1921" t="s">
        <v>665</v>
      </c>
      <c r="D1921" t="s">
        <v>3</v>
      </c>
      <c r="E1921" t="s">
        <v>344</v>
      </c>
      <c r="F1921" s="138">
        <v>44023</v>
      </c>
      <c r="G1921" t="s">
        <v>682</v>
      </c>
      <c r="H1921" t="s">
        <v>668</v>
      </c>
      <c r="I1921" t="s">
        <v>146</v>
      </c>
      <c r="J1921" t="s">
        <v>671</v>
      </c>
      <c r="K1921">
        <v>1000</v>
      </c>
      <c r="M1921">
        <v>272</v>
      </c>
      <c r="O1921">
        <v>20</v>
      </c>
      <c r="P1921">
        <v>34</v>
      </c>
      <c r="Q1921">
        <f>SUM(Table2[[#This Row],[ BUYER G]:[BUYER S]])</f>
        <v>54</v>
      </c>
      <c r="R1921">
        <v>16.666666666666668</v>
      </c>
      <c r="S1921">
        <v>13.25</v>
      </c>
      <c r="T1921">
        <f>SUM(Table2[[#This Row],[SALE G]:[SALE S]])</f>
        <v>29.916666666666668</v>
      </c>
      <c r="U1921">
        <v>320</v>
      </c>
      <c r="V1921">
        <v>0.7</v>
      </c>
    </row>
    <row r="1922" spans="1:22" x14ac:dyDescent="0.25">
      <c r="A1922">
        <v>1921</v>
      </c>
      <c r="B1922" t="s">
        <v>26</v>
      </c>
      <c r="C1922" t="s">
        <v>665</v>
      </c>
      <c r="D1922" t="s">
        <v>3</v>
      </c>
      <c r="E1922" t="s">
        <v>344</v>
      </c>
      <c r="F1922" s="138">
        <v>44023</v>
      </c>
      <c r="G1922" t="s">
        <v>682</v>
      </c>
      <c r="H1922" t="s">
        <v>668</v>
      </c>
      <c r="I1922" t="s">
        <v>395</v>
      </c>
      <c r="J1922" t="s">
        <v>671</v>
      </c>
      <c r="K1922">
        <v>1000</v>
      </c>
      <c r="M1922">
        <v>336</v>
      </c>
      <c r="O1922">
        <v>24</v>
      </c>
      <c r="P1922">
        <v>38</v>
      </c>
      <c r="Q1922">
        <f>SUM(Table2[[#This Row],[ BUYER G]:[BUYER S]])</f>
        <v>62</v>
      </c>
      <c r="R1922">
        <v>14.166666666666666</v>
      </c>
      <c r="S1922">
        <v>38.041666666666671</v>
      </c>
      <c r="T1922">
        <f>SUM(Table2[[#This Row],[SALE G]:[SALE S]])</f>
        <v>52.208333333333336</v>
      </c>
      <c r="U1922">
        <v>338</v>
      </c>
      <c r="V1922">
        <v>0.7</v>
      </c>
    </row>
    <row r="1923" spans="1:22" x14ac:dyDescent="0.25">
      <c r="A1923">
        <v>1922</v>
      </c>
      <c r="B1923" t="s">
        <v>26</v>
      </c>
      <c r="C1923" t="s">
        <v>665</v>
      </c>
      <c r="D1923" t="s">
        <v>3</v>
      </c>
      <c r="E1923" t="s">
        <v>344</v>
      </c>
      <c r="F1923" s="138">
        <v>44023</v>
      </c>
      <c r="G1923" t="s">
        <v>682</v>
      </c>
      <c r="H1923" t="s">
        <v>668</v>
      </c>
      <c r="I1923" t="s">
        <v>396</v>
      </c>
      <c r="J1923" t="s">
        <v>671</v>
      </c>
      <c r="K1923">
        <v>1000</v>
      </c>
      <c r="M1923">
        <v>292</v>
      </c>
      <c r="O1923">
        <v>38</v>
      </c>
      <c r="P1923">
        <v>44</v>
      </c>
      <c r="Q1923">
        <f>SUM(Table2[[#This Row],[ BUYER G]:[BUYER S]])</f>
        <v>82</v>
      </c>
      <c r="R1923">
        <v>21.833333333333336</v>
      </c>
      <c r="S1923">
        <v>39.25</v>
      </c>
      <c r="T1923">
        <f>SUM(Table2[[#This Row],[SALE G]:[SALE S]])</f>
        <v>61.083333333333336</v>
      </c>
      <c r="U1923">
        <v>319</v>
      </c>
      <c r="V1923">
        <v>0.65</v>
      </c>
    </row>
    <row r="1924" spans="1:22" x14ac:dyDescent="0.25">
      <c r="A1924">
        <v>1923</v>
      </c>
      <c r="B1924" t="s">
        <v>26</v>
      </c>
      <c r="C1924" t="s">
        <v>665</v>
      </c>
      <c r="D1924" t="s">
        <v>3</v>
      </c>
      <c r="E1924" t="s">
        <v>344</v>
      </c>
      <c r="F1924" s="138">
        <v>44023</v>
      </c>
      <c r="G1924" t="s">
        <v>682</v>
      </c>
      <c r="H1924" t="s">
        <v>668</v>
      </c>
      <c r="I1924" t="s">
        <v>475</v>
      </c>
      <c r="J1924" t="s">
        <v>671</v>
      </c>
      <c r="K1924">
        <v>1000</v>
      </c>
      <c r="M1924">
        <v>260</v>
      </c>
      <c r="O1924">
        <v>43</v>
      </c>
      <c r="P1924">
        <v>38</v>
      </c>
      <c r="Q1924">
        <f>SUM(Table2[[#This Row],[ BUYER G]:[BUYER S]])</f>
        <v>81</v>
      </c>
      <c r="R1924">
        <v>8</v>
      </c>
      <c r="S1924">
        <v>6</v>
      </c>
      <c r="T1924">
        <f>SUM(Table2[[#This Row],[SALE G]:[SALE S]])</f>
        <v>14</v>
      </c>
      <c r="U1924">
        <v>350</v>
      </c>
      <c r="V1924">
        <v>0.7</v>
      </c>
    </row>
    <row r="1925" spans="1:22" x14ac:dyDescent="0.25">
      <c r="A1925">
        <v>1924</v>
      </c>
      <c r="B1925" t="s">
        <v>26</v>
      </c>
      <c r="C1925" t="s">
        <v>665</v>
      </c>
      <c r="D1925" t="s">
        <v>3</v>
      </c>
      <c r="E1925" t="s">
        <v>344</v>
      </c>
      <c r="F1925" s="138">
        <v>44023</v>
      </c>
      <c r="G1925" t="s">
        <v>682</v>
      </c>
      <c r="H1925" t="s">
        <v>668</v>
      </c>
      <c r="I1925" t="s">
        <v>478</v>
      </c>
      <c r="J1925" t="s">
        <v>671</v>
      </c>
      <c r="K1925">
        <v>1000</v>
      </c>
      <c r="M1925">
        <v>256</v>
      </c>
      <c r="O1925">
        <v>7</v>
      </c>
      <c r="P1925">
        <v>13</v>
      </c>
      <c r="Q1925">
        <f>SUM(Table2[[#This Row],[ BUYER G]:[BUYER S]])</f>
        <v>20</v>
      </c>
      <c r="R1925">
        <v>4.5</v>
      </c>
      <c r="S1925">
        <v>24.5</v>
      </c>
      <c r="T1925">
        <f>SUM(Table2[[#This Row],[SALE G]:[SALE S]])</f>
        <v>29</v>
      </c>
      <c r="U1925">
        <v>324</v>
      </c>
      <c r="V1925">
        <v>0.7</v>
      </c>
    </row>
    <row r="1926" spans="1:22" x14ac:dyDescent="0.25">
      <c r="A1926">
        <v>1925</v>
      </c>
      <c r="B1926" t="s">
        <v>26</v>
      </c>
      <c r="C1926" t="s">
        <v>665</v>
      </c>
      <c r="D1926" t="s">
        <v>3</v>
      </c>
      <c r="E1926" t="s">
        <v>344</v>
      </c>
      <c r="F1926" s="138">
        <v>44023</v>
      </c>
      <c r="G1926" t="s">
        <v>682</v>
      </c>
      <c r="H1926" t="s">
        <v>697</v>
      </c>
      <c r="I1926" t="s">
        <v>467</v>
      </c>
      <c r="J1926" t="s">
        <v>671</v>
      </c>
      <c r="K1926">
        <v>1000</v>
      </c>
      <c r="M1926">
        <v>320</v>
      </c>
      <c r="O1926">
        <v>5</v>
      </c>
      <c r="P1926">
        <v>46</v>
      </c>
      <c r="Q1926">
        <f>SUM(Table2[[#This Row],[ BUYER G]:[BUYER S]])</f>
        <v>51</v>
      </c>
      <c r="R1926">
        <v>2.8333333333333335</v>
      </c>
      <c r="S1926">
        <v>34.083333333333329</v>
      </c>
      <c r="T1926">
        <f>SUM(Table2[[#This Row],[SALE G]:[SALE S]])</f>
        <v>36.916666666666664</v>
      </c>
      <c r="U1926">
        <v>389</v>
      </c>
      <c r="V1926">
        <v>0.65</v>
      </c>
    </row>
    <row r="1927" spans="1:22" x14ac:dyDescent="0.25">
      <c r="A1927">
        <v>1926</v>
      </c>
      <c r="B1927" t="s">
        <v>26</v>
      </c>
      <c r="C1927" t="s">
        <v>665</v>
      </c>
      <c r="D1927" t="s">
        <v>3</v>
      </c>
      <c r="E1927" t="s">
        <v>344</v>
      </c>
      <c r="F1927" s="138">
        <v>44023</v>
      </c>
      <c r="G1927" t="s">
        <v>682</v>
      </c>
      <c r="H1927" t="s">
        <v>697</v>
      </c>
      <c r="I1927" t="s">
        <v>487</v>
      </c>
      <c r="J1927" t="s">
        <v>671</v>
      </c>
      <c r="K1927">
        <v>1000</v>
      </c>
      <c r="M1927">
        <v>320</v>
      </c>
      <c r="O1927">
        <v>0</v>
      </c>
      <c r="P1927">
        <v>45</v>
      </c>
      <c r="Q1927">
        <f>SUM(Table2[[#This Row],[ BUYER G]:[BUYER S]])</f>
        <v>45</v>
      </c>
      <c r="R1927">
        <v>0</v>
      </c>
      <c r="S1927">
        <v>37.083333333333329</v>
      </c>
      <c r="T1927">
        <f>SUM(Table2[[#This Row],[SALE G]:[SALE S]])</f>
        <v>37.083333333333329</v>
      </c>
      <c r="U1927">
        <v>458</v>
      </c>
      <c r="V1927">
        <v>0.7</v>
      </c>
    </row>
    <row r="1928" spans="1:22" x14ac:dyDescent="0.25">
      <c r="A1928">
        <v>1927</v>
      </c>
      <c r="B1928" t="s">
        <v>26</v>
      </c>
      <c r="C1928" t="s">
        <v>665</v>
      </c>
      <c r="D1928" t="s">
        <v>3</v>
      </c>
      <c r="E1928" t="s">
        <v>344</v>
      </c>
      <c r="F1928" s="138">
        <v>44023</v>
      </c>
      <c r="G1928" t="s">
        <v>682</v>
      </c>
      <c r="H1928" t="s">
        <v>709</v>
      </c>
      <c r="I1928" t="s">
        <v>474</v>
      </c>
      <c r="J1928" t="s">
        <v>671</v>
      </c>
      <c r="K1928">
        <v>1000</v>
      </c>
      <c r="M1928">
        <v>320</v>
      </c>
      <c r="O1928">
        <v>12</v>
      </c>
      <c r="P1928">
        <v>15</v>
      </c>
      <c r="Q1928">
        <f>SUM(Table2[[#This Row],[ BUYER G]:[BUYER S]])</f>
        <v>27</v>
      </c>
      <c r="R1928">
        <v>2.8333333333333335</v>
      </c>
      <c r="S1928">
        <v>4.833333333333333</v>
      </c>
      <c r="T1928">
        <f>SUM(Table2[[#This Row],[SALE G]:[SALE S]])</f>
        <v>7.6666666666666661</v>
      </c>
      <c r="U1928">
        <v>438</v>
      </c>
      <c r="V1928">
        <v>0.7</v>
      </c>
    </row>
    <row r="1929" spans="1:22" x14ac:dyDescent="0.25">
      <c r="A1929">
        <v>1928</v>
      </c>
      <c r="B1929" t="s">
        <v>26</v>
      </c>
      <c r="C1929" t="s">
        <v>665</v>
      </c>
      <c r="D1929" t="s">
        <v>3</v>
      </c>
      <c r="E1929" t="s">
        <v>344</v>
      </c>
      <c r="F1929" s="138">
        <v>44023</v>
      </c>
      <c r="G1929" t="s">
        <v>682</v>
      </c>
      <c r="H1929" t="s">
        <v>718</v>
      </c>
      <c r="I1929" t="s">
        <v>585</v>
      </c>
      <c r="J1929" t="s">
        <v>671</v>
      </c>
      <c r="K1929">
        <v>1000</v>
      </c>
      <c r="M1929">
        <v>320</v>
      </c>
      <c r="O1929">
        <v>9</v>
      </c>
      <c r="P1929">
        <v>20</v>
      </c>
      <c r="Q1929">
        <f>SUM(Table2[[#This Row],[ BUYER G]:[BUYER S]])</f>
        <v>29</v>
      </c>
      <c r="R1929">
        <v>2.3333333333333335</v>
      </c>
      <c r="S1929">
        <v>8</v>
      </c>
      <c r="T1929">
        <f>SUM(Table2[[#This Row],[SALE G]:[SALE S]])</f>
        <v>10.333333333333334</v>
      </c>
      <c r="U1929">
        <v>512</v>
      </c>
      <c r="V1929">
        <v>0.65</v>
      </c>
    </row>
    <row r="1930" spans="1:22" x14ac:dyDescent="0.25">
      <c r="A1930">
        <v>1929</v>
      </c>
      <c r="B1930" t="s">
        <v>26</v>
      </c>
      <c r="C1930" t="s">
        <v>665</v>
      </c>
      <c r="D1930" t="s">
        <v>3</v>
      </c>
      <c r="E1930" t="s">
        <v>344</v>
      </c>
      <c r="F1930" s="138">
        <v>44023</v>
      </c>
      <c r="G1930" t="s">
        <v>682</v>
      </c>
      <c r="H1930" t="s">
        <v>719</v>
      </c>
      <c r="I1930" t="s">
        <v>587</v>
      </c>
      <c r="J1930" t="s">
        <v>671</v>
      </c>
      <c r="K1930">
        <v>1000</v>
      </c>
      <c r="M1930">
        <v>312</v>
      </c>
      <c r="O1930">
        <v>8</v>
      </c>
      <c r="P1930">
        <v>12</v>
      </c>
      <c r="Q1930">
        <f>SUM(Table2[[#This Row],[ BUYER G]:[BUYER S]])</f>
        <v>20</v>
      </c>
      <c r="R1930">
        <v>7.8333333333333339</v>
      </c>
      <c r="S1930">
        <v>13</v>
      </c>
      <c r="T1930">
        <f>SUM(Table2[[#This Row],[SALE G]:[SALE S]])</f>
        <v>20.833333333333336</v>
      </c>
      <c r="U1930">
        <v>344</v>
      </c>
      <c r="V1930">
        <v>0.7</v>
      </c>
    </row>
    <row r="1931" spans="1:22" x14ac:dyDescent="0.25">
      <c r="A1931">
        <v>1930</v>
      </c>
      <c r="B1931" t="s">
        <v>26</v>
      </c>
      <c r="C1931" t="s">
        <v>665</v>
      </c>
      <c r="D1931" t="s">
        <v>3</v>
      </c>
      <c r="E1931" t="s">
        <v>344</v>
      </c>
      <c r="F1931" s="138">
        <v>44023</v>
      </c>
      <c r="G1931" t="s">
        <v>682</v>
      </c>
      <c r="H1931" t="s">
        <v>704</v>
      </c>
      <c r="I1931" t="s">
        <v>586</v>
      </c>
      <c r="J1931" t="s">
        <v>671</v>
      </c>
      <c r="K1931">
        <v>1000</v>
      </c>
      <c r="M1931">
        <v>276</v>
      </c>
      <c r="O1931">
        <v>0</v>
      </c>
      <c r="P1931">
        <v>11</v>
      </c>
      <c r="Q1931">
        <f>SUM(Table2[[#This Row],[ BUYER G]:[BUYER S]])</f>
        <v>11</v>
      </c>
      <c r="R1931">
        <v>3.6666666666666665</v>
      </c>
      <c r="S1931">
        <v>6.1666666666666661</v>
      </c>
      <c r="T1931">
        <f>SUM(Table2[[#This Row],[SALE G]:[SALE S]])</f>
        <v>9.8333333333333321</v>
      </c>
      <c r="U1931">
        <v>254</v>
      </c>
      <c r="V1931">
        <v>0.7</v>
      </c>
    </row>
    <row r="1932" spans="1:22" x14ac:dyDescent="0.25">
      <c r="A1932">
        <v>1931</v>
      </c>
      <c r="B1932" t="s">
        <v>26</v>
      </c>
      <c r="C1932" t="s">
        <v>665</v>
      </c>
      <c r="D1932" t="s">
        <v>3</v>
      </c>
      <c r="E1932" t="s">
        <v>344</v>
      </c>
      <c r="F1932" s="138">
        <v>44023</v>
      </c>
      <c r="G1932" t="s">
        <v>683</v>
      </c>
      <c r="H1932" t="s">
        <v>668</v>
      </c>
      <c r="I1932" t="s">
        <v>391</v>
      </c>
      <c r="J1932" t="s">
        <v>669</v>
      </c>
      <c r="K1932">
        <v>1500</v>
      </c>
      <c r="M1932">
        <v>536</v>
      </c>
      <c r="O1932">
        <v>40</v>
      </c>
      <c r="P1932">
        <v>103</v>
      </c>
      <c r="Q1932">
        <f>SUM(Table2[[#This Row],[ BUYER G]:[BUYER S]])</f>
        <v>143</v>
      </c>
      <c r="R1932">
        <v>11.333333333333332</v>
      </c>
      <c r="S1932">
        <v>51.5</v>
      </c>
      <c r="T1932">
        <f>SUM(Table2[[#This Row],[SALE G]:[SALE S]])</f>
        <v>62.833333333333329</v>
      </c>
      <c r="U1932">
        <v>697</v>
      </c>
      <c r="V1932">
        <v>0.65</v>
      </c>
    </row>
    <row r="1933" spans="1:22" x14ac:dyDescent="0.25">
      <c r="A1933">
        <v>1932</v>
      </c>
      <c r="B1933" t="s">
        <v>26</v>
      </c>
      <c r="C1933" t="s">
        <v>665</v>
      </c>
      <c r="D1933" t="s">
        <v>3</v>
      </c>
      <c r="E1933" t="s">
        <v>344</v>
      </c>
      <c r="F1933" s="138">
        <v>44023</v>
      </c>
      <c r="G1933" t="s">
        <v>683</v>
      </c>
      <c r="H1933" t="s">
        <v>668</v>
      </c>
      <c r="I1933" t="s">
        <v>394</v>
      </c>
      <c r="J1933" t="s">
        <v>669</v>
      </c>
      <c r="K1933">
        <v>1500</v>
      </c>
      <c r="M1933">
        <v>516</v>
      </c>
      <c r="O1933">
        <v>18</v>
      </c>
      <c r="P1933">
        <v>56</v>
      </c>
      <c r="Q1933">
        <f>SUM(Table2[[#This Row],[ BUYER G]:[BUYER S]])</f>
        <v>74</v>
      </c>
      <c r="R1933">
        <v>16.75</v>
      </c>
      <c r="S1933">
        <v>18.416666666666664</v>
      </c>
      <c r="T1933">
        <f>SUM(Table2[[#This Row],[SALE G]:[SALE S]])</f>
        <v>35.166666666666664</v>
      </c>
      <c r="U1933">
        <v>722</v>
      </c>
      <c r="V1933">
        <v>0.7</v>
      </c>
    </row>
    <row r="1934" spans="1:22" x14ac:dyDescent="0.25">
      <c r="A1934">
        <v>1933</v>
      </c>
      <c r="B1934" t="s">
        <v>26</v>
      </c>
      <c r="C1934" t="s">
        <v>665</v>
      </c>
      <c r="D1934" t="s">
        <v>3</v>
      </c>
      <c r="E1934" t="s">
        <v>344</v>
      </c>
      <c r="F1934" s="138">
        <v>44023</v>
      </c>
      <c r="G1934" t="s">
        <v>684</v>
      </c>
      <c r="H1934" t="s">
        <v>668</v>
      </c>
      <c r="I1934" t="s">
        <v>171</v>
      </c>
      <c r="J1934" t="s">
        <v>669</v>
      </c>
      <c r="K1934">
        <v>1250</v>
      </c>
      <c r="M1934">
        <v>420</v>
      </c>
      <c r="O1934">
        <v>12</v>
      </c>
      <c r="P1934">
        <v>39</v>
      </c>
      <c r="Q1934">
        <f>SUM(Table2[[#This Row],[ BUYER G]:[BUYER S]])</f>
        <v>51</v>
      </c>
      <c r="R1934">
        <v>4.625</v>
      </c>
      <c r="S1934">
        <v>15.5</v>
      </c>
      <c r="T1934">
        <f>SUM(Table2[[#This Row],[SALE G]:[SALE S]])</f>
        <v>20.125</v>
      </c>
      <c r="U1934">
        <v>433</v>
      </c>
      <c r="V1934">
        <v>0.75</v>
      </c>
    </row>
    <row r="1935" spans="1:22" x14ac:dyDescent="0.25">
      <c r="A1935">
        <v>1934</v>
      </c>
      <c r="B1935" t="s">
        <v>26</v>
      </c>
      <c r="C1935" t="s">
        <v>665</v>
      </c>
      <c r="D1935" t="s">
        <v>3</v>
      </c>
      <c r="E1935" t="s">
        <v>344</v>
      </c>
      <c r="F1935" s="138">
        <v>44023</v>
      </c>
      <c r="G1935" t="s">
        <v>684</v>
      </c>
      <c r="H1935" t="s">
        <v>672</v>
      </c>
      <c r="I1935" t="s">
        <v>402</v>
      </c>
      <c r="J1935" t="s">
        <v>669</v>
      </c>
      <c r="K1935">
        <v>1250</v>
      </c>
      <c r="M1935">
        <v>424</v>
      </c>
      <c r="O1935">
        <v>3</v>
      </c>
      <c r="P1935">
        <v>19</v>
      </c>
      <c r="Q1935">
        <f>SUM(Table2[[#This Row],[ BUYER G]:[BUYER S]])</f>
        <v>22</v>
      </c>
      <c r="R1935">
        <v>1.125</v>
      </c>
      <c r="S1935">
        <v>14.5</v>
      </c>
      <c r="T1935">
        <f>SUM(Table2[[#This Row],[SALE G]:[SALE S]])</f>
        <v>15.625</v>
      </c>
      <c r="U1935">
        <v>286</v>
      </c>
      <c r="V1935">
        <v>0.75</v>
      </c>
    </row>
    <row r="1936" spans="1:22" x14ac:dyDescent="0.25">
      <c r="A1936">
        <v>1935</v>
      </c>
      <c r="B1936" t="s">
        <v>26</v>
      </c>
      <c r="C1936" t="s">
        <v>665</v>
      </c>
      <c r="D1936" t="s">
        <v>3</v>
      </c>
      <c r="E1936" t="s">
        <v>344</v>
      </c>
      <c r="F1936" s="138">
        <v>44023</v>
      </c>
      <c r="G1936" t="s">
        <v>684</v>
      </c>
      <c r="H1936" t="s">
        <v>704</v>
      </c>
      <c r="I1936" t="s">
        <v>453</v>
      </c>
      <c r="J1936" t="s">
        <v>669</v>
      </c>
      <c r="K1936">
        <v>1250</v>
      </c>
      <c r="M1936">
        <v>411</v>
      </c>
      <c r="O1936">
        <v>16</v>
      </c>
      <c r="P1936">
        <v>52</v>
      </c>
      <c r="Q1936">
        <f>SUM(Table2[[#This Row],[ BUYER G]:[BUYER S]])</f>
        <v>68</v>
      </c>
      <c r="R1936">
        <v>7.291666666666667</v>
      </c>
      <c r="S1936">
        <v>23.625</v>
      </c>
      <c r="T1936">
        <f>SUM(Table2[[#This Row],[SALE G]:[SALE S]])</f>
        <v>30.916666666666668</v>
      </c>
      <c r="U1936">
        <v>771</v>
      </c>
      <c r="V1936">
        <v>0.75</v>
      </c>
    </row>
    <row r="1937" spans="1:22" x14ac:dyDescent="0.25">
      <c r="A1937">
        <v>1936</v>
      </c>
      <c r="B1937" t="s">
        <v>26</v>
      </c>
      <c r="C1937" t="s">
        <v>665</v>
      </c>
      <c r="D1937" t="s">
        <v>3</v>
      </c>
      <c r="E1937" t="s">
        <v>344</v>
      </c>
      <c r="F1937" s="138">
        <v>44023</v>
      </c>
      <c r="G1937" t="s">
        <v>684</v>
      </c>
      <c r="H1937" t="s">
        <v>705</v>
      </c>
      <c r="I1937" t="s">
        <v>459</v>
      </c>
      <c r="J1937" t="s">
        <v>669</v>
      </c>
      <c r="K1937">
        <v>1250</v>
      </c>
      <c r="M1937">
        <v>420</v>
      </c>
      <c r="O1937">
        <v>1</v>
      </c>
      <c r="P1937">
        <v>27</v>
      </c>
      <c r="Q1937">
        <f>SUM(Table2[[#This Row],[ BUYER G]:[BUYER S]])</f>
        <v>28</v>
      </c>
      <c r="R1937">
        <v>0.5</v>
      </c>
      <c r="S1937">
        <v>12.25</v>
      </c>
      <c r="T1937">
        <f>SUM(Table2[[#This Row],[SALE G]:[SALE S]])</f>
        <v>12.75</v>
      </c>
      <c r="U1937">
        <v>325</v>
      </c>
      <c r="V1937">
        <v>0.75</v>
      </c>
    </row>
    <row r="1938" spans="1:22" x14ac:dyDescent="0.25">
      <c r="A1938">
        <v>1937</v>
      </c>
      <c r="B1938" t="s">
        <v>26</v>
      </c>
      <c r="C1938" t="s">
        <v>665</v>
      </c>
      <c r="D1938" t="s">
        <v>3</v>
      </c>
      <c r="E1938" t="s">
        <v>344</v>
      </c>
      <c r="F1938" s="138">
        <v>44023</v>
      </c>
      <c r="G1938" t="s">
        <v>684</v>
      </c>
      <c r="H1938" t="s">
        <v>697</v>
      </c>
      <c r="I1938" t="s">
        <v>460</v>
      </c>
      <c r="J1938" t="s">
        <v>669</v>
      </c>
      <c r="K1938">
        <v>1250</v>
      </c>
      <c r="M1938">
        <v>392</v>
      </c>
      <c r="O1938">
        <v>8</v>
      </c>
      <c r="P1938">
        <v>16</v>
      </c>
      <c r="Q1938">
        <f>SUM(Table2[[#This Row],[ BUYER G]:[BUYER S]])</f>
        <v>24</v>
      </c>
      <c r="R1938">
        <v>5</v>
      </c>
      <c r="S1938">
        <v>18.5</v>
      </c>
      <c r="T1938">
        <f>SUM(Table2[[#This Row],[SALE G]:[SALE S]])</f>
        <v>23.5</v>
      </c>
      <c r="U1938">
        <v>450</v>
      </c>
      <c r="V1938">
        <v>0.75</v>
      </c>
    </row>
    <row r="1939" spans="1:22" x14ac:dyDescent="0.25">
      <c r="A1939">
        <v>1938</v>
      </c>
      <c r="B1939" t="s">
        <v>26</v>
      </c>
      <c r="C1939" t="s">
        <v>665</v>
      </c>
      <c r="D1939" t="s">
        <v>3</v>
      </c>
      <c r="E1939" t="s">
        <v>344</v>
      </c>
      <c r="F1939" s="138">
        <v>44023</v>
      </c>
      <c r="G1939" t="s">
        <v>685</v>
      </c>
      <c r="H1939" t="s">
        <v>668</v>
      </c>
      <c r="I1939" t="s">
        <v>173</v>
      </c>
      <c r="J1939" t="s">
        <v>671</v>
      </c>
      <c r="K1939">
        <v>1000</v>
      </c>
      <c r="M1939">
        <v>288</v>
      </c>
      <c r="O1939">
        <v>12</v>
      </c>
      <c r="P1939">
        <v>29</v>
      </c>
      <c r="Q1939">
        <f>SUM(Table2[[#This Row],[ BUYER G]:[BUYER S]])</f>
        <v>41</v>
      </c>
      <c r="R1939">
        <v>7.166666666666667</v>
      </c>
      <c r="S1939">
        <v>18.583333333333336</v>
      </c>
      <c r="T1939">
        <f>SUM(Table2[[#This Row],[SALE G]:[SALE S]])</f>
        <v>25.750000000000004</v>
      </c>
      <c r="U1939">
        <v>475</v>
      </c>
      <c r="V1939">
        <v>0.65</v>
      </c>
    </row>
    <row r="1940" spans="1:22" x14ac:dyDescent="0.25">
      <c r="A1940">
        <v>1939</v>
      </c>
      <c r="B1940" t="s">
        <v>26</v>
      </c>
      <c r="C1940" t="s">
        <v>665</v>
      </c>
      <c r="D1940" t="s">
        <v>3</v>
      </c>
      <c r="E1940" t="s">
        <v>344</v>
      </c>
      <c r="F1940" s="138">
        <v>44023</v>
      </c>
      <c r="G1940" t="s">
        <v>685</v>
      </c>
      <c r="H1940" t="s">
        <v>668</v>
      </c>
      <c r="I1940" t="s">
        <v>174</v>
      </c>
      <c r="J1940" t="s">
        <v>671</v>
      </c>
      <c r="K1940">
        <v>1000</v>
      </c>
      <c r="M1940">
        <v>306</v>
      </c>
      <c r="O1940">
        <v>9</v>
      </c>
      <c r="P1940">
        <v>26</v>
      </c>
      <c r="Q1940">
        <f>SUM(Table2[[#This Row],[ BUYER G]:[BUYER S]])</f>
        <v>35</v>
      </c>
      <c r="R1940">
        <v>5.1666666666666661</v>
      </c>
      <c r="S1940">
        <v>13.416666666666666</v>
      </c>
      <c r="T1940">
        <f>SUM(Table2[[#This Row],[SALE G]:[SALE S]])</f>
        <v>18.583333333333332</v>
      </c>
      <c r="U1940">
        <v>424</v>
      </c>
      <c r="V1940">
        <v>0.75</v>
      </c>
    </row>
    <row r="1941" spans="1:22" x14ac:dyDescent="0.25">
      <c r="A1941">
        <v>1940</v>
      </c>
      <c r="B1941" t="s">
        <v>26</v>
      </c>
      <c r="C1941" t="s">
        <v>665</v>
      </c>
      <c r="D1941" t="s">
        <v>3</v>
      </c>
      <c r="E1941" t="s">
        <v>344</v>
      </c>
      <c r="F1941" s="138">
        <v>44023</v>
      </c>
      <c r="G1941" t="s">
        <v>685</v>
      </c>
      <c r="H1941" t="s">
        <v>668</v>
      </c>
      <c r="I1941" t="s">
        <v>175</v>
      </c>
      <c r="J1941" t="s">
        <v>671</v>
      </c>
      <c r="K1941">
        <v>1000</v>
      </c>
      <c r="M1941">
        <v>512</v>
      </c>
      <c r="O1941">
        <v>6</v>
      </c>
      <c r="P1941">
        <v>60</v>
      </c>
      <c r="Q1941">
        <f>SUM(Table2[[#This Row],[ BUYER G]:[BUYER S]])</f>
        <v>66</v>
      </c>
      <c r="R1941">
        <v>4.833333333333333</v>
      </c>
      <c r="S1941">
        <v>46.25</v>
      </c>
      <c r="T1941">
        <f>SUM(Table2[[#This Row],[SALE G]:[SALE S]])</f>
        <v>51.083333333333336</v>
      </c>
      <c r="U1941">
        <v>584</v>
      </c>
      <c r="V1941">
        <v>0.75</v>
      </c>
    </row>
    <row r="1942" spans="1:22" x14ac:dyDescent="0.25">
      <c r="A1942">
        <v>1941</v>
      </c>
      <c r="B1942" t="s">
        <v>26</v>
      </c>
      <c r="C1942" t="s">
        <v>665</v>
      </c>
      <c r="D1942" t="s">
        <v>3</v>
      </c>
      <c r="E1942" t="s">
        <v>344</v>
      </c>
      <c r="F1942" s="138">
        <v>44023</v>
      </c>
      <c r="G1942" t="s">
        <v>685</v>
      </c>
      <c r="H1942" t="s">
        <v>668</v>
      </c>
      <c r="I1942" t="s">
        <v>416</v>
      </c>
      <c r="J1942" t="s">
        <v>671</v>
      </c>
      <c r="K1942">
        <v>1000</v>
      </c>
      <c r="M1942">
        <v>358</v>
      </c>
      <c r="O1942">
        <v>5</v>
      </c>
      <c r="P1942">
        <v>28</v>
      </c>
      <c r="Q1942">
        <f>SUM(Table2[[#This Row],[ BUYER G]:[BUYER S]])</f>
        <v>33</v>
      </c>
      <c r="R1942">
        <v>2.8333333333333335</v>
      </c>
      <c r="S1942">
        <v>26.5</v>
      </c>
      <c r="T1942">
        <f>SUM(Table2[[#This Row],[SALE G]:[SALE S]])</f>
        <v>29.333333333333332</v>
      </c>
      <c r="U1942">
        <v>377</v>
      </c>
      <c r="V1942">
        <v>0.75</v>
      </c>
    </row>
    <row r="1943" spans="1:22" x14ac:dyDescent="0.25">
      <c r="A1943">
        <v>1942</v>
      </c>
      <c r="B1943" t="s">
        <v>26</v>
      </c>
      <c r="C1943" t="s">
        <v>665</v>
      </c>
      <c r="D1943" t="s">
        <v>3</v>
      </c>
      <c r="E1943" t="s">
        <v>344</v>
      </c>
      <c r="F1943" s="138">
        <v>44023</v>
      </c>
      <c r="G1943" t="s">
        <v>685</v>
      </c>
      <c r="H1943" t="s">
        <v>668</v>
      </c>
      <c r="I1943" t="s">
        <v>176</v>
      </c>
      <c r="J1943" t="s">
        <v>671</v>
      </c>
      <c r="K1943">
        <v>1000</v>
      </c>
      <c r="M1943">
        <v>352</v>
      </c>
      <c r="O1943">
        <v>15</v>
      </c>
      <c r="P1943">
        <v>44</v>
      </c>
      <c r="Q1943">
        <f>SUM(Table2[[#This Row],[ BUYER G]:[BUYER S]])</f>
        <v>59</v>
      </c>
      <c r="R1943">
        <v>8.25</v>
      </c>
      <c r="S1943">
        <v>30.416666666666668</v>
      </c>
      <c r="T1943">
        <f>SUM(Table2[[#This Row],[SALE G]:[SALE S]])</f>
        <v>38.666666666666671</v>
      </c>
      <c r="U1943">
        <v>584</v>
      </c>
      <c r="V1943">
        <v>0.65</v>
      </c>
    </row>
    <row r="1944" spans="1:22" x14ac:dyDescent="0.25">
      <c r="A1944">
        <v>1943</v>
      </c>
      <c r="B1944" t="s">
        <v>26</v>
      </c>
      <c r="C1944" t="s">
        <v>665</v>
      </c>
      <c r="D1944" t="s">
        <v>3</v>
      </c>
      <c r="E1944" t="s">
        <v>344</v>
      </c>
      <c r="F1944" s="138">
        <v>44023</v>
      </c>
      <c r="G1944" t="s">
        <v>685</v>
      </c>
      <c r="H1944" t="s">
        <v>668</v>
      </c>
      <c r="I1944" t="s">
        <v>177</v>
      </c>
      <c r="J1944" t="s">
        <v>671</v>
      </c>
      <c r="K1944">
        <v>1000</v>
      </c>
      <c r="M1944">
        <v>302</v>
      </c>
      <c r="O1944">
        <v>2</v>
      </c>
      <c r="P1944">
        <v>56</v>
      </c>
      <c r="Q1944">
        <f>SUM(Table2[[#This Row],[ BUYER G]:[BUYER S]])</f>
        <v>58</v>
      </c>
      <c r="R1944">
        <v>0.83333333333333337</v>
      </c>
      <c r="S1944">
        <v>40.416666666666664</v>
      </c>
      <c r="T1944">
        <f>SUM(Table2[[#This Row],[SALE G]:[SALE S]])</f>
        <v>41.25</v>
      </c>
      <c r="U1944">
        <v>378</v>
      </c>
      <c r="V1944">
        <v>0.75</v>
      </c>
    </row>
    <row r="1945" spans="1:22" x14ac:dyDescent="0.25">
      <c r="A1945">
        <v>1944</v>
      </c>
      <c r="B1945" t="s">
        <v>26</v>
      </c>
      <c r="C1945" t="s">
        <v>665</v>
      </c>
      <c r="D1945" t="s">
        <v>3</v>
      </c>
      <c r="E1945" t="s">
        <v>344</v>
      </c>
      <c r="F1945" s="138">
        <v>44023</v>
      </c>
      <c r="G1945" t="s">
        <v>712</v>
      </c>
      <c r="H1945" t="s">
        <v>668</v>
      </c>
      <c r="I1945" t="s">
        <v>466</v>
      </c>
      <c r="J1945" t="s">
        <v>711</v>
      </c>
      <c r="K1945">
        <v>288</v>
      </c>
      <c r="M1945">
        <v>144</v>
      </c>
      <c r="O1945">
        <v>6</v>
      </c>
      <c r="P1945">
        <v>15</v>
      </c>
      <c r="Q1945">
        <f>SUM(Table2[[#This Row],[ BUYER G]:[BUYER S]])</f>
        <v>21</v>
      </c>
      <c r="R1945">
        <v>2.6666666666666665</v>
      </c>
      <c r="S1945">
        <v>8</v>
      </c>
      <c r="T1945">
        <f>SUM(Table2[[#This Row],[SALE G]:[SALE S]])</f>
        <v>10.666666666666666</v>
      </c>
      <c r="U1945">
        <v>184</v>
      </c>
      <c r="V1945">
        <v>0.7</v>
      </c>
    </row>
    <row r="1946" spans="1:22" x14ac:dyDescent="0.25">
      <c r="A1946">
        <v>1945</v>
      </c>
      <c r="B1946" t="s">
        <v>26</v>
      </c>
      <c r="C1946" t="s">
        <v>665</v>
      </c>
      <c r="D1946" t="s">
        <v>3</v>
      </c>
      <c r="E1946" t="s">
        <v>344</v>
      </c>
      <c r="F1946" s="138">
        <v>44023</v>
      </c>
      <c r="G1946" t="s">
        <v>712</v>
      </c>
      <c r="H1946" t="s">
        <v>668</v>
      </c>
      <c r="I1946" t="s">
        <v>561</v>
      </c>
      <c r="J1946" t="s">
        <v>711</v>
      </c>
      <c r="K1946">
        <v>288</v>
      </c>
      <c r="M1946">
        <v>206</v>
      </c>
      <c r="O1946">
        <v>9</v>
      </c>
      <c r="P1946">
        <v>24</v>
      </c>
      <c r="Q1946">
        <f>SUM(Table2[[#This Row],[ BUYER G]:[BUYER S]])</f>
        <v>33</v>
      </c>
      <c r="R1946">
        <v>4.166666666666667</v>
      </c>
      <c r="S1946">
        <v>13.5</v>
      </c>
      <c r="T1946">
        <f>SUM(Table2[[#This Row],[SALE G]:[SALE S]])</f>
        <v>17.666666666666668</v>
      </c>
      <c r="U1946">
        <v>349</v>
      </c>
      <c r="V1946">
        <v>0.75</v>
      </c>
    </row>
    <row r="1947" spans="1:22" x14ac:dyDescent="0.25">
      <c r="A1947">
        <v>1946</v>
      </c>
      <c r="B1947" t="s">
        <v>26</v>
      </c>
      <c r="C1947" t="s">
        <v>680</v>
      </c>
      <c r="D1947" t="s">
        <v>3</v>
      </c>
      <c r="E1947" t="s">
        <v>344</v>
      </c>
      <c r="F1947" s="138">
        <v>44023</v>
      </c>
      <c r="G1947" t="s">
        <v>666</v>
      </c>
      <c r="H1947" t="s">
        <v>681</v>
      </c>
      <c r="I1947" t="s">
        <v>428</v>
      </c>
      <c r="J1947" t="s">
        <v>669</v>
      </c>
      <c r="K1947">
        <v>2700</v>
      </c>
      <c r="M1947">
        <v>784</v>
      </c>
      <c r="O1947">
        <v>32</v>
      </c>
      <c r="P1947">
        <v>137</v>
      </c>
      <c r="Q1947">
        <f>SUM(Table2[[#This Row],[ BUYER G]:[BUYER S]])</f>
        <v>169</v>
      </c>
      <c r="R1947">
        <v>32.857142857142861</v>
      </c>
      <c r="S1947">
        <v>103.91071428571429</v>
      </c>
      <c r="T1947">
        <f>SUM(Table2[[#This Row],[SALE G]:[SALE S]])</f>
        <v>136.76785714285717</v>
      </c>
      <c r="U1947">
        <v>829</v>
      </c>
      <c r="V1947">
        <v>0.7</v>
      </c>
    </row>
    <row r="1948" spans="1:22" x14ac:dyDescent="0.25">
      <c r="A1948">
        <v>1947</v>
      </c>
      <c r="B1948" t="s">
        <v>26</v>
      </c>
      <c r="C1948" t="s">
        <v>680</v>
      </c>
      <c r="D1948" t="s">
        <v>3</v>
      </c>
      <c r="E1948" t="s">
        <v>344</v>
      </c>
      <c r="F1948" s="138">
        <v>44023</v>
      </c>
      <c r="G1948" t="s">
        <v>682</v>
      </c>
      <c r="H1948" t="s">
        <v>681</v>
      </c>
      <c r="I1948" t="s">
        <v>593</v>
      </c>
      <c r="J1948" t="s">
        <v>671</v>
      </c>
      <c r="K1948">
        <v>1000</v>
      </c>
      <c r="M1948">
        <v>256</v>
      </c>
      <c r="O1948">
        <v>1</v>
      </c>
      <c r="P1948">
        <v>39</v>
      </c>
      <c r="Q1948">
        <f>SUM(Table2[[#This Row],[ BUYER G]:[BUYER S]])</f>
        <v>40</v>
      </c>
      <c r="R1948">
        <v>1.1428571428571428</v>
      </c>
      <c r="S1948">
        <v>30.464285714285715</v>
      </c>
      <c r="T1948">
        <f>SUM(Table2[[#This Row],[SALE G]:[SALE S]])</f>
        <v>31.607142857142858</v>
      </c>
      <c r="U1948">
        <v>251</v>
      </c>
      <c r="V1948">
        <v>0.6</v>
      </c>
    </row>
    <row r="1949" spans="1:22" x14ac:dyDescent="0.25">
      <c r="A1949">
        <v>1948</v>
      </c>
      <c r="B1949" t="s">
        <v>26</v>
      </c>
      <c r="C1949" t="s">
        <v>680</v>
      </c>
      <c r="D1949" t="s">
        <v>3</v>
      </c>
      <c r="E1949" t="s">
        <v>344</v>
      </c>
      <c r="F1949" s="138">
        <v>44023</v>
      </c>
      <c r="G1949" t="s">
        <v>682</v>
      </c>
      <c r="H1949" t="s">
        <v>681</v>
      </c>
      <c r="I1949" t="s">
        <v>592</v>
      </c>
      <c r="J1949" t="s">
        <v>671</v>
      </c>
      <c r="K1949">
        <v>1000</v>
      </c>
      <c r="M1949">
        <v>216</v>
      </c>
      <c r="O1949">
        <v>14</v>
      </c>
      <c r="P1949">
        <v>34</v>
      </c>
      <c r="Q1949">
        <f>SUM(Table2[[#This Row],[ BUYER G]:[BUYER S]])</f>
        <v>48</v>
      </c>
      <c r="R1949">
        <v>8.1428571428571423</v>
      </c>
      <c r="S1949">
        <v>16.607142857142858</v>
      </c>
      <c r="T1949">
        <f>SUM(Table2[[#This Row],[SALE G]:[SALE S]])</f>
        <v>24.75</v>
      </c>
      <c r="U1949">
        <v>272</v>
      </c>
      <c r="V1949">
        <v>0.6</v>
      </c>
    </row>
    <row r="1950" spans="1:22" x14ac:dyDescent="0.25">
      <c r="A1950">
        <v>1949</v>
      </c>
      <c r="B1950" t="s">
        <v>26</v>
      </c>
      <c r="C1950" t="s">
        <v>680</v>
      </c>
      <c r="D1950" t="s">
        <v>3</v>
      </c>
      <c r="E1950" t="s">
        <v>344</v>
      </c>
      <c r="F1950" s="138">
        <v>44023</v>
      </c>
      <c r="G1950" t="s">
        <v>685</v>
      </c>
      <c r="H1950" t="s">
        <v>681</v>
      </c>
      <c r="I1950" t="s">
        <v>413</v>
      </c>
      <c r="J1950" t="s">
        <v>671</v>
      </c>
      <c r="K1950">
        <v>1000</v>
      </c>
      <c r="M1950">
        <v>400</v>
      </c>
      <c r="P1950">
        <v>49</v>
      </c>
      <c r="Q1950">
        <f>SUM(Table2[[#This Row],[ BUYER G]:[BUYER S]])</f>
        <v>49</v>
      </c>
      <c r="R1950">
        <v>0</v>
      </c>
      <c r="S1950">
        <v>41.857142857142854</v>
      </c>
      <c r="T1950">
        <f>SUM(Table2[[#This Row],[SALE G]:[SALE S]])</f>
        <v>41.857142857142854</v>
      </c>
      <c r="U1950">
        <v>412</v>
      </c>
      <c r="V1950">
        <v>0.65</v>
      </c>
    </row>
    <row r="1951" spans="1:22" x14ac:dyDescent="0.25">
      <c r="A1951">
        <v>1950</v>
      </c>
      <c r="B1951" t="s">
        <v>26</v>
      </c>
      <c r="C1951" t="s">
        <v>680</v>
      </c>
      <c r="D1951" t="s">
        <v>3</v>
      </c>
      <c r="E1951" t="s">
        <v>344</v>
      </c>
      <c r="F1951" s="138">
        <v>44023</v>
      </c>
      <c r="G1951" t="s">
        <v>685</v>
      </c>
      <c r="H1951" t="s">
        <v>681</v>
      </c>
      <c r="I1951" t="s">
        <v>404</v>
      </c>
      <c r="J1951" t="s">
        <v>671</v>
      </c>
      <c r="K1951">
        <v>1000</v>
      </c>
      <c r="M1951">
        <v>402</v>
      </c>
      <c r="O1951">
        <v>4</v>
      </c>
      <c r="P1951">
        <v>57</v>
      </c>
      <c r="Q1951">
        <f>SUM(Table2[[#This Row],[ BUYER G]:[BUYER S]])</f>
        <v>61</v>
      </c>
      <c r="R1951">
        <v>2.5</v>
      </c>
      <c r="S1951">
        <v>41.142857142857146</v>
      </c>
      <c r="T1951">
        <f>SUM(Table2[[#This Row],[SALE G]:[SALE S]])</f>
        <v>43.642857142857146</v>
      </c>
      <c r="U1951">
        <v>463</v>
      </c>
      <c r="V1951">
        <v>0.7</v>
      </c>
    </row>
    <row r="1952" spans="1:22" x14ac:dyDescent="0.25">
      <c r="A1952">
        <v>1951</v>
      </c>
      <c r="B1952" t="s">
        <v>26</v>
      </c>
      <c r="C1952" t="s">
        <v>680</v>
      </c>
      <c r="D1952" t="s">
        <v>3</v>
      </c>
      <c r="E1952" t="s">
        <v>344</v>
      </c>
      <c r="F1952" s="138">
        <v>44023</v>
      </c>
      <c r="G1952" t="s">
        <v>685</v>
      </c>
      <c r="H1952" t="s">
        <v>681</v>
      </c>
      <c r="I1952" t="s">
        <v>252</v>
      </c>
      <c r="J1952" t="s">
        <v>671</v>
      </c>
      <c r="K1952">
        <v>1000</v>
      </c>
      <c r="M1952">
        <v>430</v>
      </c>
      <c r="O1952">
        <v>5</v>
      </c>
      <c r="P1952">
        <v>49</v>
      </c>
      <c r="Q1952">
        <f>SUM(Table2[[#This Row],[ BUYER G]:[BUYER S]])</f>
        <v>54</v>
      </c>
      <c r="R1952">
        <v>3.2857142857142856</v>
      </c>
      <c r="S1952">
        <v>38.714285714285715</v>
      </c>
      <c r="T1952">
        <f>SUM(Table2[[#This Row],[SALE G]:[SALE S]])</f>
        <v>42</v>
      </c>
      <c r="U1952">
        <v>557</v>
      </c>
      <c r="V1952">
        <v>0.7</v>
      </c>
    </row>
    <row r="1953" spans="1:22" x14ac:dyDescent="0.25">
      <c r="A1953">
        <v>1952</v>
      </c>
      <c r="B1953" t="s">
        <v>26</v>
      </c>
      <c r="C1953" t="s">
        <v>680</v>
      </c>
      <c r="D1953" t="s">
        <v>3</v>
      </c>
      <c r="E1953" t="s">
        <v>344</v>
      </c>
      <c r="F1953" s="138">
        <v>44023</v>
      </c>
      <c r="G1953" t="s">
        <v>685</v>
      </c>
      <c r="H1953" t="s">
        <v>681</v>
      </c>
      <c r="I1953" t="s">
        <v>251</v>
      </c>
      <c r="J1953" t="s">
        <v>671</v>
      </c>
      <c r="K1953">
        <v>1000</v>
      </c>
      <c r="M1953">
        <v>400</v>
      </c>
      <c r="O1953">
        <v>2</v>
      </c>
      <c r="P1953">
        <v>73</v>
      </c>
      <c r="Q1953">
        <f>SUM(Table2[[#This Row],[ BUYER G]:[BUYER S]])</f>
        <v>75</v>
      </c>
      <c r="R1953">
        <v>2.1428571428571428</v>
      </c>
      <c r="S1953">
        <v>75.857142857142861</v>
      </c>
      <c r="T1953">
        <f>SUM(Table2[[#This Row],[SALE G]:[SALE S]])</f>
        <v>78</v>
      </c>
      <c r="U1953">
        <v>653</v>
      </c>
      <c r="V1953">
        <v>0.7</v>
      </c>
    </row>
    <row r="1954" spans="1:22" x14ac:dyDescent="0.25">
      <c r="A1954">
        <v>1953</v>
      </c>
      <c r="B1954" t="s">
        <v>26</v>
      </c>
      <c r="C1954" t="s">
        <v>680</v>
      </c>
      <c r="D1954" t="s">
        <v>3</v>
      </c>
      <c r="E1954" t="s">
        <v>344</v>
      </c>
      <c r="F1954" s="138">
        <v>44023</v>
      </c>
      <c r="G1954" t="s">
        <v>685</v>
      </c>
      <c r="H1954" t="s">
        <v>681</v>
      </c>
      <c r="I1954" t="s">
        <v>417</v>
      </c>
      <c r="J1954" t="s">
        <v>671</v>
      </c>
      <c r="K1954">
        <v>1000</v>
      </c>
      <c r="M1954">
        <v>880</v>
      </c>
      <c r="O1954">
        <v>46</v>
      </c>
      <c r="P1954">
        <v>128</v>
      </c>
      <c r="Q1954">
        <f>SUM(Table2[[#This Row],[ BUYER G]:[BUYER S]])</f>
        <v>174</v>
      </c>
      <c r="R1954">
        <v>33.25</v>
      </c>
      <c r="S1954">
        <v>128.21428571428572</v>
      </c>
      <c r="T1954">
        <f>SUM(Table2[[#This Row],[SALE G]:[SALE S]])</f>
        <v>161.46428571428572</v>
      </c>
      <c r="U1954">
        <v>868</v>
      </c>
      <c r="V1954">
        <v>0.7</v>
      </c>
    </row>
    <row r="1955" spans="1:22" x14ac:dyDescent="0.25">
      <c r="A1955">
        <v>1954</v>
      </c>
      <c r="B1955" t="s">
        <v>26</v>
      </c>
      <c r="C1955" t="s">
        <v>680</v>
      </c>
      <c r="D1955" t="s">
        <v>3</v>
      </c>
      <c r="E1955" t="s">
        <v>344</v>
      </c>
      <c r="F1955" s="138">
        <v>44023</v>
      </c>
      <c r="G1955" t="s">
        <v>720</v>
      </c>
      <c r="H1955" t="s">
        <v>681</v>
      </c>
      <c r="I1955" t="s">
        <v>588</v>
      </c>
      <c r="J1955" t="s">
        <v>671</v>
      </c>
      <c r="K1955">
        <v>700</v>
      </c>
      <c r="M1955">
        <v>160</v>
      </c>
      <c r="O1955">
        <v>1</v>
      </c>
      <c r="P1955">
        <v>33</v>
      </c>
      <c r="Q1955">
        <f>SUM(Table2[[#This Row],[ BUYER G]:[BUYER S]])</f>
        <v>34</v>
      </c>
      <c r="R1955">
        <v>0.42857142857142855</v>
      </c>
      <c r="S1955">
        <v>19.214285714285715</v>
      </c>
      <c r="T1955">
        <f>SUM(Table2[[#This Row],[SALE G]:[SALE S]])</f>
        <v>19.642857142857142</v>
      </c>
      <c r="U1955">
        <v>196</v>
      </c>
      <c r="V1955">
        <v>0.6</v>
      </c>
    </row>
    <row r="1956" spans="1:22" x14ac:dyDescent="0.25">
      <c r="A1956">
        <v>1955</v>
      </c>
      <c r="B1956" t="s">
        <v>26</v>
      </c>
      <c r="C1956" t="s">
        <v>680</v>
      </c>
      <c r="D1956" t="s">
        <v>3</v>
      </c>
      <c r="E1956" t="s">
        <v>344</v>
      </c>
      <c r="F1956" s="138">
        <v>44023</v>
      </c>
      <c r="G1956" t="s">
        <v>720</v>
      </c>
      <c r="H1956" t="s">
        <v>681</v>
      </c>
      <c r="I1956" t="s">
        <v>591</v>
      </c>
      <c r="J1956" t="s">
        <v>671</v>
      </c>
      <c r="K1956">
        <v>700</v>
      </c>
      <c r="M1956">
        <v>252</v>
      </c>
      <c r="O1956">
        <v>1</v>
      </c>
      <c r="P1956">
        <v>36</v>
      </c>
      <c r="Q1956">
        <f>SUM(Table2[[#This Row],[ BUYER G]:[BUYER S]])</f>
        <v>37</v>
      </c>
      <c r="R1956">
        <v>0.42857142857142855</v>
      </c>
      <c r="S1956">
        <v>25</v>
      </c>
      <c r="T1956">
        <f>SUM(Table2[[#This Row],[SALE G]:[SALE S]])</f>
        <v>25.428571428571427</v>
      </c>
      <c r="U1956">
        <v>260</v>
      </c>
      <c r="V1956">
        <v>0.6</v>
      </c>
    </row>
    <row r="1957" spans="1:22" x14ac:dyDescent="0.25">
      <c r="A1957">
        <v>1956</v>
      </c>
      <c r="B1957" t="s">
        <v>26</v>
      </c>
      <c r="C1957" t="s">
        <v>680</v>
      </c>
      <c r="D1957" t="s">
        <v>3</v>
      </c>
      <c r="E1957" t="s">
        <v>344</v>
      </c>
      <c r="F1957" s="138">
        <v>44023</v>
      </c>
      <c r="G1957" t="s">
        <v>720</v>
      </c>
      <c r="H1957" t="s">
        <v>681</v>
      </c>
      <c r="I1957" t="s">
        <v>590</v>
      </c>
      <c r="J1957" t="s">
        <v>671</v>
      </c>
      <c r="K1957">
        <v>700</v>
      </c>
      <c r="M1957">
        <v>354</v>
      </c>
      <c r="O1957">
        <v>4</v>
      </c>
      <c r="P1957">
        <v>37</v>
      </c>
      <c r="Q1957">
        <f>SUM(Table2[[#This Row],[ BUYER G]:[BUYER S]])</f>
        <v>41</v>
      </c>
      <c r="R1957">
        <v>2.8571428571428572</v>
      </c>
      <c r="S1957">
        <v>25.107142857142858</v>
      </c>
      <c r="T1957">
        <f>SUM(Table2[[#This Row],[SALE G]:[SALE S]])</f>
        <v>27.964285714285715</v>
      </c>
      <c r="U1957">
        <v>333</v>
      </c>
      <c r="V1957">
        <v>0.6</v>
      </c>
    </row>
    <row r="1958" spans="1:22" x14ac:dyDescent="0.25">
      <c r="A1958">
        <v>1957</v>
      </c>
      <c r="B1958" t="s">
        <v>26</v>
      </c>
      <c r="C1958" t="s">
        <v>680</v>
      </c>
      <c r="D1958" t="s">
        <v>3</v>
      </c>
      <c r="E1958" t="s">
        <v>344</v>
      </c>
      <c r="F1958" s="138">
        <v>44023</v>
      </c>
      <c r="G1958" t="s">
        <v>720</v>
      </c>
      <c r="H1958" t="s">
        <v>689</v>
      </c>
      <c r="I1958" t="s">
        <v>589</v>
      </c>
      <c r="J1958" t="s">
        <v>671</v>
      </c>
      <c r="K1958">
        <v>700</v>
      </c>
      <c r="M1958">
        <v>350</v>
      </c>
      <c r="O1958">
        <v>13</v>
      </c>
      <c r="P1958">
        <v>54</v>
      </c>
      <c r="Q1958">
        <f>SUM(Table2[[#This Row],[ BUYER G]:[BUYER S]])</f>
        <v>67</v>
      </c>
      <c r="R1958">
        <v>8.6428571428571423</v>
      </c>
      <c r="S1958">
        <v>41.857142857142854</v>
      </c>
      <c r="T1958">
        <f>SUM(Table2[[#This Row],[SALE G]:[SALE S]])</f>
        <v>50.5</v>
      </c>
      <c r="U1958">
        <v>372</v>
      </c>
      <c r="V1958">
        <v>0.6</v>
      </c>
    </row>
    <row r="1959" spans="1:22" x14ac:dyDescent="0.25">
      <c r="A1959">
        <v>1958</v>
      </c>
      <c r="B1959" t="s">
        <v>26</v>
      </c>
      <c r="C1959" t="s">
        <v>665</v>
      </c>
      <c r="D1959" t="s">
        <v>3</v>
      </c>
      <c r="E1959" t="s">
        <v>344</v>
      </c>
      <c r="F1959" s="138">
        <v>44024</v>
      </c>
      <c r="G1959" t="s">
        <v>666</v>
      </c>
      <c r="H1959" t="s">
        <v>668</v>
      </c>
      <c r="I1959" t="s">
        <v>130</v>
      </c>
      <c r="J1959" t="s">
        <v>669</v>
      </c>
      <c r="K1959">
        <v>2700</v>
      </c>
      <c r="M1959">
        <v>682</v>
      </c>
      <c r="O1959">
        <v>97</v>
      </c>
      <c r="P1959">
        <v>170</v>
      </c>
      <c r="Q1959">
        <f>SUM(Table2[[#This Row],[ BUYER G]:[BUYER S]])</f>
        <v>267</v>
      </c>
      <c r="R1959">
        <v>151.33333333333334</v>
      </c>
      <c r="S1959">
        <v>64.416666666666657</v>
      </c>
      <c r="T1959">
        <f>SUM(Table2[[#This Row],[SALE G]:[SALE S]])</f>
        <v>215.75</v>
      </c>
      <c r="U1959">
        <v>869</v>
      </c>
      <c r="V1959">
        <v>0.8</v>
      </c>
    </row>
    <row r="1960" spans="1:22" x14ac:dyDescent="0.25">
      <c r="A1960">
        <v>1959</v>
      </c>
      <c r="B1960" t="s">
        <v>26</v>
      </c>
      <c r="C1960" t="s">
        <v>665</v>
      </c>
      <c r="D1960" t="s">
        <v>3</v>
      </c>
      <c r="E1960" t="s">
        <v>344</v>
      </c>
      <c r="F1960" s="138">
        <v>44024</v>
      </c>
      <c r="G1960" t="s">
        <v>682</v>
      </c>
      <c r="H1960" t="s">
        <v>668</v>
      </c>
      <c r="I1960" t="s">
        <v>146</v>
      </c>
      <c r="J1960" t="s">
        <v>671</v>
      </c>
      <c r="K1960">
        <v>1000</v>
      </c>
      <c r="M1960">
        <v>320</v>
      </c>
      <c r="O1960">
        <v>21</v>
      </c>
      <c r="P1960">
        <v>40</v>
      </c>
      <c r="Q1960">
        <f>SUM(Table2[[#This Row],[ BUYER G]:[BUYER S]])</f>
        <v>61</v>
      </c>
      <c r="R1960">
        <v>12.666666666666668</v>
      </c>
      <c r="S1960">
        <v>16.916666666666668</v>
      </c>
      <c r="T1960">
        <f>SUM(Table2[[#This Row],[SALE G]:[SALE S]])</f>
        <v>29.583333333333336</v>
      </c>
      <c r="U1960">
        <v>396</v>
      </c>
      <c r="V1960">
        <v>0.7</v>
      </c>
    </row>
    <row r="1961" spans="1:22" x14ac:dyDescent="0.25">
      <c r="A1961">
        <v>1960</v>
      </c>
      <c r="B1961" t="s">
        <v>26</v>
      </c>
      <c r="C1961" t="s">
        <v>665</v>
      </c>
      <c r="D1961" t="s">
        <v>3</v>
      </c>
      <c r="E1961" t="s">
        <v>344</v>
      </c>
      <c r="F1961" s="138">
        <v>44024</v>
      </c>
      <c r="G1961" t="s">
        <v>682</v>
      </c>
      <c r="H1961" t="s">
        <v>668</v>
      </c>
      <c r="I1961" t="s">
        <v>395</v>
      </c>
      <c r="J1961" t="s">
        <v>671</v>
      </c>
      <c r="K1961">
        <v>1000</v>
      </c>
      <c r="M1961">
        <v>256</v>
      </c>
      <c r="O1961">
        <v>26</v>
      </c>
      <c r="P1961">
        <v>39</v>
      </c>
      <c r="Q1961">
        <f>SUM(Table2[[#This Row],[ BUYER G]:[BUYER S]])</f>
        <v>65</v>
      </c>
      <c r="R1961">
        <v>16.75</v>
      </c>
      <c r="S1961">
        <v>23</v>
      </c>
      <c r="T1961">
        <f>SUM(Table2[[#This Row],[SALE G]:[SALE S]])</f>
        <v>39.75</v>
      </c>
      <c r="U1961">
        <v>308</v>
      </c>
      <c r="V1961">
        <v>0.7</v>
      </c>
    </row>
    <row r="1962" spans="1:22" x14ac:dyDescent="0.25">
      <c r="A1962">
        <v>1961</v>
      </c>
      <c r="B1962" t="s">
        <v>26</v>
      </c>
      <c r="C1962" t="s">
        <v>665</v>
      </c>
      <c r="D1962" t="s">
        <v>3</v>
      </c>
      <c r="E1962" t="s">
        <v>344</v>
      </c>
      <c r="F1962" s="138">
        <v>44024</v>
      </c>
      <c r="G1962" t="s">
        <v>682</v>
      </c>
      <c r="H1962" t="s">
        <v>668</v>
      </c>
      <c r="I1962" t="s">
        <v>396</v>
      </c>
      <c r="J1962" t="s">
        <v>671</v>
      </c>
      <c r="K1962">
        <v>1000</v>
      </c>
      <c r="M1962">
        <v>292</v>
      </c>
      <c r="O1962">
        <v>38</v>
      </c>
      <c r="P1962">
        <v>58</v>
      </c>
      <c r="Q1962">
        <f>SUM(Table2[[#This Row],[ BUYER G]:[BUYER S]])</f>
        <v>96</v>
      </c>
      <c r="R1962">
        <v>28.541666666666668</v>
      </c>
      <c r="S1962">
        <v>33.416666666666671</v>
      </c>
      <c r="T1962">
        <f>SUM(Table2[[#This Row],[SALE G]:[SALE S]])</f>
        <v>61.958333333333343</v>
      </c>
      <c r="U1962">
        <v>512</v>
      </c>
      <c r="V1962">
        <v>0.65</v>
      </c>
    </row>
    <row r="1963" spans="1:22" x14ac:dyDescent="0.25">
      <c r="A1963">
        <v>1962</v>
      </c>
      <c r="B1963" t="s">
        <v>26</v>
      </c>
      <c r="C1963" t="s">
        <v>665</v>
      </c>
      <c r="D1963" t="s">
        <v>3</v>
      </c>
      <c r="E1963" t="s">
        <v>344</v>
      </c>
      <c r="F1963" s="138">
        <v>44024</v>
      </c>
      <c r="G1963" t="s">
        <v>682</v>
      </c>
      <c r="H1963" t="s">
        <v>668</v>
      </c>
      <c r="I1963" t="s">
        <v>475</v>
      </c>
      <c r="J1963" t="s">
        <v>671</v>
      </c>
      <c r="K1963">
        <v>1000</v>
      </c>
      <c r="M1963">
        <v>320</v>
      </c>
      <c r="O1963">
        <v>36</v>
      </c>
      <c r="P1963">
        <v>36</v>
      </c>
      <c r="Q1963">
        <f>SUM(Table2[[#This Row],[ BUYER G]:[BUYER S]])</f>
        <v>72</v>
      </c>
      <c r="R1963">
        <v>19</v>
      </c>
      <c r="S1963">
        <v>18.5</v>
      </c>
      <c r="T1963">
        <f>SUM(Table2[[#This Row],[SALE G]:[SALE S]])</f>
        <v>37.5</v>
      </c>
      <c r="U1963">
        <v>556</v>
      </c>
      <c r="V1963">
        <v>0.7</v>
      </c>
    </row>
    <row r="1964" spans="1:22" x14ac:dyDescent="0.25">
      <c r="A1964">
        <v>1963</v>
      </c>
      <c r="B1964" t="s">
        <v>26</v>
      </c>
      <c r="C1964" t="s">
        <v>665</v>
      </c>
      <c r="D1964" t="s">
        <v>3</v>
      </c>
      <c r="E1964" t="s">
        <v>344</v>
      </c>
      <c r="F1964" s="138">
        <v>44024</v>
      </c>
      <c r="G1964" t="s">
        <v>682</v>
      </c>
      <c r="H1964" t="s">
        <v>668</v>
      </c>
      <c r="I1964" t="s">
        <v>478</v>
      </c>
      <c r="J1964" t="s">
        <v>671</v>
      </c>
      <c r="K1964">
        <v>1000</v>
      </c>
      <c r="M1964">
        <v>320</v>
      </c>
      <c r="O1964">
        <v>17</v>
      </c>
      <c r="P1964">
        <v>15</v>
      </c>
      <c r="Q1964">
        <f>SUM(Table2[[#This Row],[ BUYER G]:[BUYER S]])</f>
        <v>32</v>
      </c>
      <c r="R1964">
        <v>11.5</v>
      </c>
      <c r="S1964">
        <v>26</v>
      </c>
      <c r="T1964">
        <f>SUM(Table2[[#This Row],[SALE G]:[SALE S]])</f>
        <v>37.5</v>
      </c>
      <c r="U1964">
        <v>394</v>
      </c>
      <c r="V1964">
        <v>0.7</v>
      </c>
    </row>
    <row r="1965" spans="1:22" x14ac:dyDescent="0.25">
      <c r="A1965">
        <v>1964</v>
      </c>
      <c r="B1965" t="s">
        <v>26</v>
      </c>
      <c r="C1965" t="s">
        <v>665</v>
      </c>
      <c r="D1965" t="s">
        <v>3</v>
      </c>
      <c r="E1965" t="s">
        <v>344</v>
      </c>
      <c r="F1965" s="138">
        <v>44024</v>
      </c>
      <c r="G1965" t="s">
        <v>682</v>
      </c>
      <c r="H1965" t="s">
        <v>697</v>
      </c>
      <c r="I1965" t="s">
        <v>467</v>
      </c>
      <c r="J1965" t="s">
        <v>671</v>
      </c>
      <c r="K1965">
        <v>1000</v>
      </c>
      <c r="M1965">
        <v>320</v>
      </c>
      <c r="O1965">
        <v>12</v>
      </c>
      <c r="P1965">
        <v>46</v>
      </c>
      <c r="Q1965">
        <f>SUM(Table2[[#This Row],[ BUYER G]:[BUYER S]])</f>
        <v>58</v>
      </c>
      <c r="R1965">
        <v>8.5</v>
      </c>
      <c r="S1965">
        <v>33.75</v>
      </c>
      <c r="T1965">
        <f>SUM(Table2[[#This Row],[SALE G]:[SALE S]])</f>
        <v>42.25</v>
      </c>
      <c r="U1965">
        <v>457</v>
      </c>
      <c r="V1965">
        <v>0.65</v>
      </c>
    </row>
    <row r="1966" spans="1:22" x14ac:dyDescent="0.25">
      <c r="A1966">
        <v>1965</v>
      </c>
      <c r="B1966" t="s">
        <v>26</v>
      </c>
      <c r="C1966" t="s">
        <v>665</v>
      </c>
      <c r="D1966" t="s">
        <v>3</v>
      </c>
      <c r="E1966" t="s">
        <v>344</v>
      </c>
      <c r="F1966" s="138">
        <v>44024</v>
      </c>
      <c r="G1966" t="s">
        <v>682</v>
      </c>
      <c r="H1966" t="s">
        <v>697</v>
      </c>
      <c r="I1966" t="s">
        <v>487</v>
      </c>
      <c r="J1966" t="s">
        <v>671</v>
      </c>
      <c r="K1966">
        <v>1000</v>
      </c>
      <c r="M1966">
        <v>338</v>
      </c>
      <c r="O1966">
        <v>6</v>
      </c>
      <c r="P1966">
        <v>48</v>
      </c>
      <c r="Q1966">
        <f>SUM(Table2[[#This Row],[ BUYER G]:[BUYER S]])</f>
        <v>54</v>
      </c>
      <c r="R1966">
        <v>2</v>
      </c>
      <c r="S1966">
        <v>40.166666666666664</v>
      </c>
      <c r="T1966">
        <f>SUM(Table2[[#This Row],[SALE G]:[SALE S]])</f>
        <v>42.166666666666664</v>
      </c>
      <c r="U1966">
        <v>397</v>
      </c>
      <c r="V1966">
        <v>0.7</v>
      </c>
    </row>
    <row r="1967" spans="1:22" x14ac:dyDescent="0.25">
      <c r="A1967">
        <v>1966</v>
      </c>
      <c r="B1967" t="s">
        <v>26</v>
      </c>
      <c r="C1967" t="s">
        <v>665</v>
      </c>
      <c r="D1967" t="s">
        <v>3</v>
      </c>
      <c r="E1967" t="s">
        <v>344</v>
      </c>
      <c r="F1967" s="138">
        <v>44024</v>
      </c>
      <c r="G1967" t="s">
        <v>682</v>
      </c>
      <c r="H1967" t="s">
        <v>709</v>
      </c>
      <c r="I1967" t="s">
        <v>474</v>
      </c>
      <c r="J1967" t="s">
        <v>671</v>
      </c>
      <c r="K1967">
        <v>1000</v>
      </c>
      <c r="M1967">
        <v>320</v>
      </c>
      <c r="O1967">
        <v>11</v>
      </c>
      <c r="P1967">
        <v>14</v>
      </c>
      <c r="Q1967">
        <f>SUM(Table2[[#This Row],[ BUYER G]:[BUYER S]])</f>
        <v>25</v>
      </c>
      <c r="R1967">
        <v>3.1666666666666665</v>
      </c>
      <c r="S1967">
        <v>6</v>
      </c>
      <c r="T1967">
        <f>SUM(Table2[[#This Row],[SALE G]:[SALE S]])</f>
        <v>9.1666666666666661</v>
      </c>
      <c r="U1967">
        <v>401</v>
      </c>
      <c r="V1967">
        <v>0.7</v>
      </c>
    </row>
    <row r="1968" spans="1:22" x14ac:dyDescent="0.25">
      <c r="A1968">
        <v>1967</v>
      </c>
      <c r="B1968" t="s">
        <v>26</v>
      </c>
      <c r="C1968" t="s">
        <v>665</v>
      </c>
      <c r="D1968" t="s">
        <v>3</v>
      </c>
      <c r="E1968" t="s">
        <v>344</v>
      </c>
      <c r="F1968" s="138">
        <v>44024</v>
      </c>
      <c r="G1968" t="s">
        <v>682</v>
      </c>
      <c r="H1968" t="s">
        <v>718</v>
      </c>
      <c r="I1968" t="s">
        <v>585</v>
      </c>
      <c r="J1968" t="s">
        <v>671</v>
      </c>
      <c r="K1968">
        <v>1000</v>
      </c>
      <c r="M1968">
        <v>320</v>
      </c>
      <c r="O1968">
        <v>16</v>
      </c>
      <c r="P1968">
        <v>30</v>
      </c>
      <c r="Q1968">
        <f>SUM(Table2[[#This Row],[ BUYER G]:[BUYER S]])</f>
        <v>46</v>
      </c>
      <c r="R1968">
        <v>12.833333333333334</v>
      </c>
      <c r="S1968">
        <v>12.833333333333334</v>
      </c>
      <c r="T1968">
        <f>SUM(Table2[[#This Row],[SALE G]:[SALE S]])</f>
        <v>25.666666666666668</v>
      </c>
      <c r="U1968">
        <v>434</v>
      </c>
      <c r="V1968">
        <v>0.65</v>
      </c>
    </row>
    <row r="1969" spans="1:22" x14ac:dyDescent="0.25">
      <c r="A1969">
        <v>1968</v>
      </c>
      <c r="B1969" t="s">
        <v>26</v>
      </c>
      <c r="C1969" t="s">
        <v>665</v>
      </c>
      <c r="D1969" t="s">
        <v>3</v>
      </c>
      <c r="E1969" t="s">
        <v>344</v>
      </c>
      <c r="F1969" s="138">
        <v>44024</v>
      </c>
      <c r="G1969" t="s">
        <v>682</v>
      </c>
      <c r="H1969" t="s">
        <v>719</v>
      </c>
      <c r="I1969" t="s">
        <v>587</v>
      </c>
      <c r="J1969" t="s">
        <v>671</v>
      </c>
      <c r="K1969">
        <v>1000</v>
      </c>
      <c r="M1969">
        <v>322</v>
      </c>
      <c r="O1969">
        <v>9</v>
      </c>
      <c r="P1969">
        <v>19</v>
      </c>
      <c r="Q1969">
        <f>SUM(Table2[[#This Row],[ BUYER G]:[BUYER S]])</f>
        <v>28</v>
      </c>
      <c r="R1969">
        <v>6.3333333333333339</v>
      </c>
      <c r="S1969">
        <v>8.9166666666666679</v>
      </c>
      <c r="T1969">
        <f>SUM(Table2[[#This Row],[SALE G]:[SALE S]])</f>
        <v>15.250000000000002</v>
      </c>
      <c r="U1969">
        <v>433</v>
      </c>
      <c r="V1969">
        <v>0.7</v>
      </c>
    </row>
    <row r="1970" spans="1:22" x14ac:dyDescent="0.25">
      <c r="A1970">
        <v>1969</v>
      </c>
      <c r="B1970" t="s">
        <v>26</v>
      </c>
      <c r="C1970" t="s">
        <v>665</v>
      </c>
      <c r="D1970" t="s">
        <v>3</v>
      </c>
      <c r="E1970" t="s">
        <v>344</v>
      </c>
      <c r="F1970" s="138">
        <v>44024</v>
      </c>
      <c r="G1970" t="s">
        <v>682</v>
      </c>
      <c r="H1970" t="s">
        <v>704</v>
      </c>
      <c r="I1970" t="s">
        <v>586</v>
      </c>
      <c r="J1970" t="s">
        <v>671</v>
      </c>
      <c r="K1970">
        <v>1000</v>
      </c>
      <c r="M1970">
        <v>357</v>
      </c>
      <c r="O1970">
        <v>0</v>
      </c>
      <c r="P1970">
        <v>13</v>
      </c>
      <c r="Q1970">
        <f>SUM(Table2[[#This Row],[ BUYER G]:[BUYER S]])</f>
        <v>13</v>
      </c>
      <c r="R1970">
        <v>0</v>
      </c>
      <c r="S1970">
        <v>17.416666666666668</v>
      </c>
      <c r="T1970">
        <f>SUM(Table2[[#This Row],[SALE G]:[SALE S]])</f>
        <v>17.416666666666668</v>
      </c>
      <c r="U1970">
        <v>424</v>
      </c>
      <c r="V1970">
        <v>0.7</v>
      </c>
    </row>
    <row r="1971" spans="1:22" x14ac:dyDescent="0.25">
      <c r="A1971">
        <v>1970</v>
      </c>
      <c r="B1971" t="s">
        <v>26</v>
      </c>
      <c r="C1971" t="s">
        <v>665</v>
      </c>
      <c r="D1971" t="s">
        <v>3</v>
      </c>
      <c r="E1971" t="s">
        <v>344</v>
      </c>
      <c r="F1971" s="138">
        <v>44024</v>
      </c>
      <c r="G1971" t="s">
        <v>683</v>
      </c>
      <c r="H1971" t="s">
        <v>668</v>
      </c>
      <c r="I1971" t="s">
        <v>391</v>
      </c>
      <c r="J1971" t="s">
        <v>669</v>
      </c>
      <c r="K1971">
        <v>1500</v>
      </c>
      <c r="M1971">
        <v>552</v>
      </c>
      <c r="O1971">
        <v>42</v>
      </c>
      <c r="P1971">
        <v>137</v>
      </c>
      <c r="Q1971">
        <f>SUM(Table2[[#This Row],[ BUYER G]:[BUYER S]])</f>
        <v>179</v>
      </c>
      <c r="R1971">
        <v>25</v>
      </c>
      <c r="S1971">
        <v>75.333333333333329</v>
      </c>
      <c r="T1971">
        <f>SUM(Table2[[#This Row],[SALE G]:[SALE S]])</f>
        <v>100.33333333333333</v>
      </c>
      <c r="U1971">
        <v>454</v>
      </c>
      <c r="V1971">
        <v>0.65</v>
      </c>
    </row>
    <row r="1972" spans="1:22" x14ac:dyDescent="0.25">
      <c r="A1972">
        <v>1971</v>
      </c>
      <c r="B1972" t="s">
        <v>26</v>
      </c>
      <c r="C1972" t="s">
        <v>665</v>
      </c>
      <c r="D1972" t="s">
        <v>3</v>
      </c>
      <c r="E1972" t="s">
        <v>344</v>
      </c>
      <c r="F1972" s="138">
        <v>44024</v>
      </c>
      <c r="G1972" t="s">
        <v>683</v>
      </c>
      <c r="H1972" t="s">
        <v>668</v>
      </c>
      <c r="I1972" t="s">
        <v>394</v>
      </c>
      <c r="J1972" t="s">
        <v>669</v>
      </c>
      <c r="K1972">
        <v>1500</v>
      </c>
      <c r="M1972">
        <v>688</v>
      </c>
      <c r="O1972">
        <v>19</v>
      </c>
      <c r="P1972">
        <v>61</v>
      </c>
      <c r="Q1972">
        <f>SUM(Table2[[#This Row],[ BUYER G]:[BUYER S]])</f>
        <v>80</v>
      </c>
      <c r="R1972">
        <v>9.5833333333333321</v>
      </c>
      <c r="S1972">
        <v>28.666666666666664</v>
      </c>
      <c r="T1972">
        <f>SUM(Table2[[#This Row],[SALE G]:[SALE S]])</f>
        <v>38.25</v>
      </c>
      <c r="U1972">
        <v>770</v>
      </c>
      <c r="V1972">
        <v>0.7</v>
      </c>
    </row>
    <row r="1973" spans="1:22" x14ac:dyDescent="0.25">
      <c r="A1973">
        <v>1972</v>
      </c>
      <c r="B1973" t="s">
        <v>26</v>
      </c>
      <c r="C1973" t="s">
        <v>665</v>
      </c>
      <c r="D1973" t="s">
        <v>3</v>
      </c>
      <c r="E1973" t="s">
        <v>344</v>
      </c>
      <c r="F1973" s="138">
        <v>44024</v>
      </c>
      <c r="G1973" t="s">
        <v>684</v>
      </c>
      <c r="H1973" t="s">
        <v>668</v>
      </c>
      <c r="I1973" t="s">
        <v>171</v>
      </c>
      <c r="J1973" t="s">
        <v>669</v>
      </c>
      <c r="K1973">
        <v>1250</v>
      </c>
      <c r="M1973">
        <v>384</v>
      </c>
      <c r="O1973">
        <v>14</v>
      </c>
      <c r="P1973">
        <v>51</v>
      </c>
      <c r="Q1973">
        <f>SUM(Table2[[#This Row],[ BUYER G]:[BUYER S]])</f>
        <v>65</v>
      </c>
      <c r="R1973">
        <v>5.125</v>
      </c>
      <c r="S1973">
        <v>19.75</v>
      </c>
      <c r="T1973">
        <f>SUM(Table2[[#This Row],[SALE G]:[SALE S]])</f>
        <v>24.875</v>
      </c>
      <c r="U1973">
        <v>494</v>
      </c>
      <c r="V1973">
        <v>0.75</v>
      </c>
    </row>
    <row r="1974" spans="1:22" x14ac:dyDescent="0.25">
      <c r="A1974">
        <v>1973</v>
      </c>
      <c r="B1974" t="s">
        <v>26</v>
      </c>
      <c r="C1974" t="s">
        <v>665</v>
      </c>
      <c r="D1974" t="s">
        <v>3</v>
      </c>
      <c r="E1974" t="s">
        <v>344</v>
      </c>
      <c r="F1974" s="138">
        <v>44024</v>
      </c>
      <c r="G1974" t="s">
        <v>684</v>
      </c>
      <c r="H1974" t="s">
        <v>672</v>
      </c>
      <c r="I1974" t="s">
        <v>402</v>
      </c>
      <c r="J1974" t="s">
        <v>669</v>
      </c>
      <c r="K1974">
        <v>1250</v>
      </c>
      <c r="M1974">
        <v>424</v>
      </c>
      <c r="O1974">
        <v>1</v>
      </c>
      <c r="P1974">
        <v>20</v>
      </c>
      <c r="Q1974">
        <f>SUM(Table2[[#This Row],[ BUYER G]:[BUYER S]])</f>
        <v>21</v>
      </c>
      <c r="R1974">
        <v>0.375</v>
      </c>
      <c r="S1974">
        <v>15.708333333333334</v>
      </c>
      <c r="T1974">
        <f>SUM(Table2[[#This Row],[SALE G]:[SALE S]])</f>
        <v>16.083333333333336</v>
      </c>
      <c r="U1974">
        <v>260</v>
      </c>
      <c r="V1974">
        <v>0.75</v>
      </c>
    </row>
    <row r="1975" spans="1:22" x14ac:dyDescent="0.25">
      <c r="A1975">
        <v>1974</v>
      </c>
      <c r="B1975" t="s">
        <v>26</v>
      </c>
      <c r="C1975" t="s">
        <v>665</v>
      </c>
      <c r="D1975" t="s">
        <v>3</v>
      </c>
      <c r="E1975" t="s">
        <v>344</v>
      </c>
      <c r="F1975" s="138">
        <v>44024</v>
      </c>
      <c r="G1975" t="s">
        <v>684</v>
      </c>
      <c r="H1975" t="s">
        <v>704</v>
      </c>
      <c r="I1975" t="s">
        <v>453</v>
      </c>
      <c r="J1975" t="s">
        <v>669</v>
      </c>
      <c r="K1975">
        <v>1250</v>
      </c>
      <c r="M1975">
        <v>355</v>
      </c>
      <c r="O1975">
        <v>6</v>
      </c>
      <c r="P1975">
        <v>30</v>
      </c>
      <c r="Q1975">
        <f>SUM(Table2[[#This Row],[ BUYER G]:[BUYER S]])</f>
        <v>36</v>
      </c>
      <c r="R1975">
        <v>1</v>
      </c>
      <c r="S1975">
        <v>26.208333333333336</v>
      </c>
      <c r="T1975">
        <f>SUM(Table2[[#This Row],[SALE G]:[SALE S]])</f>
        <v>27.208333333333336</v>
      </c>
      <c r="U1975">
        <v>819</v>
      </c>
      <c r="V1975">
        <v>0.75</v>
      </c>
    </row>
    <row r="1976" spans="1:22" x14ac:dyDescent="0.25">
      <c r="A1976">
        <v>1975</v>
      </c>
      <c r="B1976" t="s">
        <v>26</v>
      </c>
      <c r="C1976" t="s">
        <v>665</v>
      </c>
      <c r="D1976" t="s">
        <v>3</v>
      </c>
      <c r="E1976" t="s">
        <v>344</v>
      </c>
      <c r="F1976" s="138">
        <v>44024</v>
      </c>
      <c r="G1976" t="s">
        <v>684</v>
      </c>
      <c r="H1976" t="s">
        <v>705</v>
      </c>
      <c r="I1976" t="s">
        <v>459</v>
      </c>
      <c r="J1976" t="s">
        <v>669</v>
      </c>
      <c r="K1976">
        <v>1250</v>
      </c>
      <c r="M1976">
        <v>420</v>
      </c>
      <c r="O1976">
        <v>2</v>
      </c>
      <c r="P1976">
        <v>27</v>
      </c>
      <c r="Q1976">
        <f>SUM(Table2[[#This Row],[ BUYER G]:[BUYER S]])</f>
        <v>29</v>
      </c>
      <c r="R1976">
        <v>1</v>
      </c>
      <c r="S1976">
        <v>13.333333333333334</v>
      </c>
      <c r="T1976">
        <f>SUM(Table2[[#This Row],[SALE G]:[SALE S]])</f>
        <v>14.333333333333334</v>
      </c>
      <c r="U1976">
        <v>325</v>
      </c>
      <c r="V1976">
        <v>0.75</v>
      </c>
    </row>
    <row r="1977" spans="1:22" x14ac:dyDescent="0.25">
      <c r="A1977">
        <v>1976</v>
      </c>
      <c r="B1977" t="s">
        <v>26</v>
      </c>
      <c r="C1977" t="s">
        <v>665</v>
      </c>
      <c r="D1977" t="s">
        <v>3</v>
      </c>
      <c r="E1977" t="s">
        <v>344</v>
      </c>
      <c r="F1977" s="138">
        <v>44024</v>
      </c>
      <c r="G1977" t="s">
        <v>684</v>
      </c>
      <c r="H1977" t="s">
        <v>697</v>
      </c>
      <c r="I1977" t="s">
        <v>460</v>
      </c>
      <c r="J1977" t="s">
        <v>669</v>
      </c>
      <c r="K1977">
        <v>1250</v>
      </c>
      <c r="M1977">
        <v>420</v>
      </c>
      <c r="O1977">
        <v>18</v>
      </c>
      <c r="P1977">
        <v>49</v>
      </c>
      <c r="Q1977">
        <f>SUM(Table2[[#This Row],[ BUYER G]:[BUYER S]])</f>
        <v>67</v>
      </c>
      <c r="R1977">
        <v>11.666666666666666</v>
      </c>
      <c r="S1977">
        <v>39.083333333333336</v>
      </c>
      <c r="T1977">
        <f>SUM(Table2[[#This Row],[SALE G]:[SALE S]])</f>
        <v>50.75</v>
      </c>
      <c r="U1977">
        <v>397</v>
      </c>
      <c r="V1977">
        <v>0.75</v>
      </c>
    </row>
    <row r="1978" spans="1:22" x14ac:dyDescent="0.25">
      <c r="A1978">
        <v>1977</v>
      </c>
      <c r="B1978" t="s">
        <v>26</v>
      </c>
      <c r="C1978" t="s">
        <v>665</v>
      </c>
      <c r="D1978" t="s">
        <v>3</v>
      </c>
      <c r="E1978" t="s">
        <v>344</v>
      </c>
      <c r="F1978" s="138">
        <v>44024</v>
      </c>
      <c r="G1978" t="s">
        <v>685</v>
      </c>
      <c r="H1978" t="s">
        <v>668</v>
      </c>
      <c r="I1978" t="s">
        <v>173</v>
      </c>
      <c r="J1978" t="s">
        <v>671</v>
      </c>
      <c r="K1978">
        <v>1000</v>
      </c>
      <c r="M1978">
        <v>348</v>
      </c>
      <c r="O1978">
        <v>13</v>
      </c>
      <c r="P1978">
        <v>39</v>
      </c>
      <c r="Q1978">
        <f>SUM(Table2[[#This Row],[ BUYER G]:[BUYER S]])</f>
        <v>52</v>
      </c>
      <c r="R1978">
        <v>8.1666666666666679</v>
      </c>
      <c r="S1978">
        <v>22.666666666666664</v>
      </c>
      <c r="T1978">
        <f>SUM(Table2[[#This Row],[SALE G]:[SALE S]])</f>
        <v>30.833333333333332</v>
      </c>
      <c r="U1978">
        <v>456</v>
      </c>
      <c r="V1978">
        <v>0.65</v>
      </c>
    </row>
    <row r="1979" spans="1:22" x14ac:dyDescent="0.25">
      <c r="A1979">
        <v>1978</v>
      </c>
      <c r="B1979" t="s">
        <v>26</v>
      </c>
      <c r="C1979" t="s">
        <v>665</v>
      </c>
      <c r="D1979" t="s">
        <v>3</v>
      </c>
      <c r="E1979" t="s">
        <v>344</v>
      </c>
      <c r="F1979" s="138">
        <v>44024</v>
      </c>
      <c r="G1979" t="s">
        <v>685</v>
      </c>
      <c r="H1979" t="s">
        <v>668</v>
      </c>
      <c r="I1979" t="s">
        <v>174</v>
      </c>
      <c r="J1979" t="s">
        <v>671</v>
      </c>
      <c r="K1979">
        <v>1000</v>
      </c>
      <c r="M1979">
        <v>336</v>
      </c>
      <c r="O1979">
        <v>11</v>
      </c>
      <c r="P1979">
        <v>35</v>
      </c>
      <c r="Q1979">
        <f>SUM(Table2[[#This Row],[ BUYER G]:[BUYER S]])</f>
        <v>46</v>
      </c>
      <c r="R1979">
        <v>6.1666666666666661</v>
      </c>
      <c r="S1979">
        <v>18.833333333333336</v>
      </c>
      <c r="T1979">
        <f>SUM(Table2[[#This Row],[SALE G]:[SALE S]])</f>
        <v>25</v>
      </c>
      <c r="U1979">
        <v>408</v>
      </c>
      <c r="V1979">
        <v>0.75</v>
      </c>
    </row>
    <row r="1980" spans="1:22" x14ac:dyDescent="0.25">
      <c r="A1980">
        <v>1979</v>
      </c>
      <c r="B1980" t="s">
        <v>26</v>
      </c>
      <c r="C1980" t="s">
        <v>665</v>
      </c>
      <c r="D1980" t="s">
        <v>3</v>
      </c>
      <c r="E1980" t="s">
        <v>344</v>
      </c>
      <c r="F1980" s="138">
        <v>44024</v>
      </c>
      <c r="G1980" t="s">
        <v>685</v>
      </c>
      <c r="H1980" t="s">
        <v>668</v>
      </c>
      <c r="I1980" t="s">
        <v>175</v>
      </c>
      <c r="J1980" t="s">
        <v>671</v>
      </c>
      <c r="K1980">
        <v>1000</v>
      </c>
      <c r="M1980">
        <v>404</v>
      </c>
      <c r="O1980">
        <v>10</v>
      </c>
      <c r="P1980">
        <v>63</v>
      </c>
      <c r="Q1980">
        <f>SUM(Table2[[#This Row],[ BUYER G]:[BUYER S]])</f>
        <v>73</v>
      </c>
      <c r="R1980">
        <v>5.916666666666667</v>
      </c>
      <c r="S1980">
        <v>53.833333333333336</v>
      </c>
      <c r="T1980">
        <f>SUM(Table2[[#This Row],[SALE G]:[SALE S]])</f>
        <v>59.75</v>
      </c>
      <c r="U1980">
        <v>553</v>
      </c>
      <c r="V1980">
        <v>0.75</v>
      </c>
    </row>
    <row r="1981" spans="1:22" x14ac:dyDescent="0.25">
      <c r="A1981">
        <v>1980</v>
      </c>
      <c r="B1981" t="s">
        <v>26</v>
      </c>
      <c r="C1981" t="s">
        <v>665</v>
      </c>
      <c r="D1981" t="s">
        <v>3</v>
      </c>
      <c r="E1981" t="s">
        <v>344</v>
      </c>
      <c r="F1981" s="138">
        <v>44024</v>
      </c>
      <c r="G1981" t="s">
        <v>685</v>
      </c>
      <c r="H1981" t="s">
        <v>668</v>
      </c>
      <c r="I1981" t="s">
        <v>416</v>
      </c>
      <c r="J1981" t="s">
        <v>671</v>
      </c>
      <c r="K1981">
        <v>1000</v>
      </c>
      <c r="M1981">
        <v>384</v>
      </c>
      <c r="O1981">
        <v>14</v>
      </c>
      <c r="P1981">
        <v>47</v>
      </c>
      <c r="Q1981">
        <f>SUM(Table2[[#This Row],[ BUYER G]:[BUYER S]])</f>
        <v>61</v>
      </c>
      <c r="R1981">
        <v>11.166666666666666</v>
      </c>
      <c r="S1981">
        <v>33.666666666666664</v>
      </c>
      <c r="T1981">
        <f>SUM(Table2[[#This Row],[SALE G]:[SALE S]])</f>
        <v>44.833333333333329</v>
      </c>
      <c r="U1981">
        <v>730</v>
      </c>
      <c r="V1981">
        <v>0.75</v>
      </c>
    </row>
    <row r="1982" spans="1:22" x14ac:dyDescent="0.25">
      <c r="A1982">
        <v>1981</v>
      </c>
      <c r="B1982" t="s">
        <v>26</v>
      </c>
      <c r="C1982" t="s">
        <v>665</v>
      </c>
      <c r="D1982" t="s">
        <v>3</v>
      </c>
      <c r="E1982" t="s">
        <v>344</v>
      </c>
      <c r="F1982" s="138">
        <v>44024</v>
      </c>
      <c r="G1982" t="s">
        <v>685</v>
      </c>
      <c r="H1982" t="s">
        <v>668</v>
      </c>
      <c r="I1982" t="s">
        <v>176</v>
      </c>
      <c r="J1982" t="s">
        <v>671</v>
      </c>
      <c r="K1982">
        <v>1000</v>
      </c>
      <c r="M1982">
        <v>352</v>
      </c>
      <c r="O1982">
        <v>21</v>
      </c>
      <c r="P1982">
        <v>70</v>
      </c>
      <c r="Q1982">
        <f>SUM(Table2[[#This Row],[ BUYER G]:[BUYER S]])</f>
        <v>91</v>
      </c>
      <c r="R1982">
        <v>10.583333333333334</v>
      </c>
      <c r="S1982">
        <v>55.666666666666664</v>
      </c>
      <c r="T1982">
        <f>SUM(Table2[[#This Row],[SALE G]:[SALE S]])</f>
        <v>66.25</v>
      </c>
      <c r="U1982">
        <v>715</v>
      </c>
      <c r="V1982">
        <v>0.65</v>
      </c>
    </row>
    <row r="1983" spans="1:22" x14ac:dyDescent="0.25">
      <c r="A1983">
        <v>1982</v>
      </c>
      <c r="B1983" t="s">
        <v>26</v>
      </c>
      <c r="C1983" t="s">
        <v>665</v>
      </c>
      <c r="D1983" t="s">
        <v>3</v>
      </c>
      <c r="E1983" t="s">
        <v>344</v>
      </c>
      <c r="F1983" s="138">
        <v>44024</v>
      </c>
      <c r="G1983" t="s">
        <v>685</v>
      </c>
      <c r="H1983" t="s">
        <v>668</v>
      </c>
      <c r="I1983" t="s">
        <v>177</v>
      </c>
      <c r="J1983" t="s">
        <v>671</v>
      </c>
      <c r="K1983">
        <v>1000</v>
      </c>
      <c r="M1983">
        <v>272</v>
      </c>
      <c r="O1983">
        <v>0</v>
      </c>
      <c r="P1983">
        <v>55</v>
      </c>
      <c r="Q1983">
        <f>SUM(Table2[[#This Row],[ BUYER G]:[BUYER S]])</f>
        <v>55</v>
      </c>
      <c r="R1983">
        <v>0</v>
      </c>
      <c r="S1983">
        <v>51.333333333333336</v>
      </c>
      <c r="T1983">
        <f>SUM(Table2[[#This Row],[SALE G]:[SALE S]])</f>
        <v>51.333333333333336</v>
      </c>
      <c r="U1983">
        <v>413</v>
      </c>
      <c r="V1983">
        <v>0.75</v>
      </c>
    </row>
    <row r="1984" spans="1:22" x14ac:dyDescent="0.25">
      <c r="A1984">
        <v>1983</v>
      </c>
      <c r="B1984" t="s">
        <v>26</v>
      </c>
      <c r="C1984" t="s">
        <v>665</v>
      </c>
      <c r="D1984" t="s">
        <v>3</v>
      </c>
      <c r="E1984" t="s">
        <v>344</v>
      </c>
      <c r="F1984" s="138">
        <v>44024</v>
      </c>
      <c r="G1984" t="s">
        <v>712</v>
      </c>
      <c r="H1984" t="s">
        <v>668</v>
      </c>
      <c r="I1984" t="s">
        <v>466</v>
      </c>
      <c r="J1984" t="s">
        <v>711</v>
      </c>
      <c r="K1984">
        <v>288</v>
      </c>
      <c r="M1984">
        <v>160</v>
      </c>
      <c r="O1984">
        <v>11</v>
      </c>
      <c r="P1984">
        <v>21</v>
      </c>
      <c r="Q1984">
        <f>SUM(Table2[[#This Row],[ BUYER G]:[BUYER S]])</f>
        <v>32</v>
      </c>
      <c r="R1984">
        <v>4.5</v>
      </c>
      <c r="S1984">
        <v>10.166666666666666</v>
      </c>
      <c r="T1984">
        <f>SUM(Table2[[#This Row],[SALE G]:[SALE S]])</f>
        <v>14.666666666666666</v>
      </c>
      <c r="U1984">
        <v>284</v>
      </c>
      <c r="V1984">
        <v>0.7</v>
      </c>
    </row>
    <row r="1985" spans="1:22" x14ac:dyDescent="0.25">
      <c r="A1985">
        <v>1984</v>
      </c>
      <c r="B1985" t="s">
        <v>26</v>
      </c>
      <c r="C1985" t="s">
        <v>665</v>
      </c>
      <c r="D1985" t="s">
        <v>3</v>
      </c>
      <c r="E1985" t="s">
        <v>344</v>
      </c>
      <c r="F1985" s="138">
        <v>44024</v>
      </c>
      <c r="G1985" t="s">
        <v>712</v>
      </c>
      <c r="H1985" t="s">
        <v>668</v>
      </c>
      <c r="I1985" t="s">
        <v>561</v>
      </c>
      <c r="J1985" t="s">
        <v>711</v>
      </c>
      <c r="K1985">
        <v>288</v>
      </c>
      <c r="M1985">
        <v>170</v>
      </c>
      <c r="O1985">
        <v>10</v>
      </c>
      <c r="P1985">
        <v>21</v>
      </c>
      <c r="Q1985">
        <f>SUM(Table2[[#This Row],[ BUYER G]:[BUYER S]])</f>
        <v>31</v>
      </c>
      <c r="R1985">
        <v>5.5</v>
      </c>
      <c r="S1985">
        <v>10.833333333333334</v>
      </c>
      <c r="T1985">
        <f>SUM(Table2[[#This Row],[SALE G]:[SALE S]])</f>
        <v>16.333333333333336</v>
      </c>
      <c r="U1985">
        <v>393</v>
      </c>
      <c r="V1985">
        <v>0.75</v>
      </c>
    </row>
    <row r="1986" spans="1:22" x14ac:dyDescent="0.25">
      <c r="A1986">
        <v>1985</v>
      </c>
      <c r="B1986" t="s">
        <v>26</v>
      </c>
      <c r="C1986" t="s">
        <v>680</v>
      </c>
      <c r="D1986" t="s">
        <v>3</v>
      </c>
      <c r="E1986" t="s">
        <v>344</v>
      </c>
      <c r="F1986" s="138">
        <v>44024</v>
      </c>
      <c r="G1986" t="s">
        <v>666</v>
      </c>
      <c r="H1986" t="s">
        <v>681</v>
      </c>
      <c r="I1986" t="s">
        <v>428</v>
      </c>
      <c r="J1986" t="s">
        <v>669</v>
      </c>
      <c r="K1986">
        <v>2700</v>
      </c>
      <c r="M1986">
        <v>768</v>
      </c>
      <c r="O1986">
        <v>27</v>
      </c>
      <c r="P1986">
        <v>134</v>
      </c>
      <c r="Q1986">
        <f>SUM(Table2[[#This Row],[ BUYER G]:[BUYER S]])</f>
        <v>161</v>
      </c>
      <c r="R1986">
        <v>26.857142857142858</v>
      </c>
      <c r="S1986">
        <v>107.35714285714286</v>
      </c>
      <c r="T1986">
        <f>SUM(Table2[[#This Row],[SALE G]:[SALE S]])</f>
        <v>134.21428571428572</v>
      </c>
      <c r="U1986">
        <v>792</v>
      </c>
      <c r="V1986">
        <v>0.7</v>
      </c>
    </row>
    <row r="1987" spans="1:22" x14ac:dyDescent="0.25">
      <c r="A1987">
        <v>1986</v>
      </c>
      <c r="B1987" t="s">
        <v>26</v>
      </c>
      <c r="C1987" t="s">
        <v>680</v>
      </c>
      <c r="D1987" t="s">
        <v>3</v>
      </c>
      <c r="E1987" t="s">
        <v>344</v>
      </c>
      <c r="F1987" s="138">
        <v>44024</v>
      </c>
      <c r="G1987" t="s">
        <v>682</v>
      </c>
      <c r="H1987" t="s">
        <v>681</v>
      </c>
      <c r="I1987" t="s">
        <v>593</v>
      </c>
      <c r="J1987" t="s">
        <v>671</v>
      </c>
      <c r="K1987">
        <v>1000</v>
      </c>
      <c r="M1987">
        <v>240</v>
      </c>
      <c r="P1987">
        <v>35</v>
      </c>
      <c r="Q1987">
        <f>SUM(Table2[[#This Row],[ BUYER G]:[BUYER S]])</f>
        <v>35</v>
      </c>
      <c r="R1987">
        <v>0</v>
      </c>
      <c r="S1987">
        <v>22.964285714285715</v>
      </c>
      <c r="T1987">
        <f>SUM(Table2[[#This Row],[SALE G]:[SALE S]])</f>
        <v>22.964285714285715</v>
      </c>
      <c r="U1987">
        <v>270</v>
      </c>
      <c r="V1987">
        <v>0.6</v>
      </c>
    </row>
    <row r="1988" spans="1:22" x14ac:dyDescent="0.25">
      <c r="A1988">
        <v>1987</v>
      </c>
      <c r="B1988" t="s">
        <v>26</v>
      </c>
      <c r="C1988" t="s">
        <v>680</v>
      </c>
      <c r="D1988" t="s">
        <v>3</v>
      </c>
      <c r="E1988" t="s">
        <v>344</v>
      </c>
      <c r="F1988" s="138">
        <v>44024</v>
      </c>
      <c r="G1988" t="s">
        <v>682</v>
      </c>
      <c r="H1988" t="s">
        <v>681</v>
      </c>
      <c r="I1988" t="s">
        <v>592</v>
      </c>
      <c r="J1988" t="s">
        <v>671</v>
      </c>
      <c r="K1988">
        <v>1000</v>
      </c>
      <c r="M1988">
        <v>220</v>
      </c>
      <c r="O1988">
        <v>28</v>
      </c>
      <c r="P1988">
        <v>39</v>
      </c>
      <c r="Q1988">
        <f>SUM(Table2[[#This Row],[ BUYER G]:[BUYER S]])</f>
        <v>67</v>
      </c>
      <c r="R1988">
        <v>15.428571428571429</v>
      </c>
      <c r="S1988">
        <v>22</v>
      </c>
      <c r="T1988">
        <f>SUM(Table2[[#This Row],[SALE G]:[SALE S]])</f>
        <v>37.428571428571431</v>
      </c>
      <c r="U1988">
        <v>201</v>
      </c>
      <c r="V1988">
        <v>0.6</v>
      </c>
    </row>
    <row r="1989" spans="1:22" x14ac:dyDescent="0.25">
      <c r="A1989">
        <v>1988</v>
      </c>
      <c r="B1989" t="s">
        <v>26</v>
      </c>
      <c r="C1989" t="s">
        <v>680</v>
      </c>
      <c r="D1989" t="s">
        <v>3</v>
      </c>
      <c r="E1989" t="s">
        <v>344</v>
      </c>
      <c r="F1989" s="138">
        <v>44024</v>
      </c>
      <c r="G1989" t="s">
        <v>685</v>
      </c>
      <c r="H1989" t="s">
        <v>681</v>
      </c>
      <c r="I1989" t="s">
        <v>413</v>
      </c>
      <c r="J1989" t="s">
        <v>671</v>
      </c>
      <c r="K1989">
        <v>1000</v>
      </c>
      <c r="M1989">
        <v>400</v>
      </c>
      <c r="O1989">
        <v>6</v>
      </c>
      <c r="P1989">
        <v>49</v>
      </c>
      <c r="Q1989">
        <f>SUM(Table2[[#This Row],[ BUYER G]:[BUYER S]])</f>
        <v>55</v>
      </c>
      <c r="R1989">
        <v>5.2857142857142856</v>
      </c>
      <c r="S1989">
        <v>42</v>
      </c>
      <c r="T1989">
        <f>SUM(Table2[[#This Row],[SALE G]:[SALE S]])</f>
        <v>47.285714285714285</v>
      </c>
      <c r="U1989">
        <v>423</v>
      </c>
      <c r="V1989">
        <v>0.65</v>
      </c>
    </row>
    <row r="1990" spans="1:22" x14ac:dyDescent="0.25">
      <c r="A1990">
        <v>1989</v>
      </c>
      <c r="B1990" t="s">
        <v>26</v>
      </c>
      <c r="C1990" t="s">
        <v>680</v>
      </c>
      <c r="D1990" t="s">
        <v>3</v>
      </c>
      <c r="E1990" t="s">
        <v>344</v>
      </c>
      <c r="F1990" s="138">
        <v>44024</v>
      </c>
      <c r="G1990" t="s">
        <v>685</v>
      </c>
      <c r="H1990" t="s">
        <v>681</v>
      </c>
      <c r="I1990" t="s">
        <v>404</v>
      </c>
      <c r="J1990" t="s">
        <v>671</v>
      </c>
      <c r="K1990">
        <v>1000</v>
      </c>
      <c r="M1990">
        <v>283</v>
      </c>
      <c r="O1990">
        <v>4</v>
      </c>
      <c r="P1990">
        <v>52</v>
      </c>
      <c r="Q1990">
        <f>SUM(Table2[[#This Row],[ BUYER G]:[BUYER S]])</f>
        <v>56</v>
      </c>
      <c r="R1990">
        <v>4.5</v>
      </c>
      <c r="S1990">
        <v>40.5</v>
      </c>
      <c r="T1990">
        <f>SUM(Table2[[#This Row],[SALE G]:[SALE S]])</f>
        <v>45</v>
      </c>
      <c r="U1990">
        <v>263</v>
      </c>
      <c r="V1990">
        <v>0.7</v>
      </c>
    </row>
    <row r="1991" spans="1:22" x14ac:dyDescent="0.25">
      <c r="A1991">
        <v>1990</v>
      </c>
      <c r="B1991" t="s">
        <v>26</v>
      </c>
      <c r="C1991" t="s">
        <v>680</v>
      </c>
      <c r="D1991" t="s">
        <v>3</v>
      </c>
      <c r="E1991" t="s">
        <v>344</v>
      </c>
      <c r="F1991" s="138">
        <v>44024</v>
      </c>
      <c r="G1991" t="s">
        <v>685</v>
      </c>
      <c r="H1991" t="s">
        <v>681</v>
      </c>
      <c r="I1991" t="s">
        <v>252</v>
      </c>
      <c r="J1991" t="s">
        <v>671</v>
      </c>
      <c r="K1991">
        <v>1000</v>
      </c>
      <c r="M1991">
        <v>340</v>
      </c>
      <c r="P1991">
        <v>48</v>
      </c>
      <c r="Q1991">
        <f>SUM(Table2[[#This Row],[ BUYER G]:[BUYER S]])</f>
        <v>48</v>
      </c>
      <c r="R1991">
        <v>0</v>
      </c>
      <c r="S1991">
        <v>41.571428571428569</v>
      </c>
      <c r="T1991">
        <f>SUM(Table2[[#This Row],[SALE G]:[SALE S]])</f>
        <v>41.571428571428569</v>
      </c>
      <c r="U1991">
        <v>456</v>
      </c>
      <c r="V1991">
        <v>0.7</v>
      </c>
    </row>
    <row r="1992" spans="1:22" x14ac:dyDescent="0.25">
      <c r="A1992">
        <v>1991</v>
      </c>
      <c r="B1992" t="s">
        <v>26</v>
      </c>
      <c r="C1992" t="s">
        <v>680</v>
      </c>
      <c r="D1992" t="s">
        <v>3</v>
      </c>
      <c r="E1992" t="s">
        <v>344</v>
      </c>
      <c r="F1992" s="138">
        <v>44024</v>
      </c>
      <c r="G1992" t="s">
        <v>685</v>
      </c>
      <c r="H1992" t="s">
        <v>681</v>
      </c>
      <c r="I1992" t="s">
        <v>251</v>
      </c>
      <c r="J1992" t="s">
        <v>671</v>
      </c>
      <c r="K1992">
        <v>1000</v>
      </c>
      <c r="M1992">
        <v>600</v>
      </c>
      <c r="O1992">
        <v>20</v>
      </c>
      <c r="P1992">
        <v>100</v>
      </c>
      <c r="Q1992">
        <f>SUM(Table2[[#This Row],[ BUYER G]:[BUYER S]])</f>
        <v>120</v>
      </c>
      <c r="R1992">
        <v>15</v>
      </c>
      <c r="S1992">
        <v>73.142857142857139</v>
      </c>
      <c r="T1992">
        <f>SUM(Table2[[#This Row],[SALE G]:[SALE S]])</f>
        <v>88.142857142857139</v>
      </c>
      <c r="U1992">
        <v>649</v>
      </c>
      <c r="V1992">
        <v>0.7</v>
      </c>
    </row>
    <row r="1993" spans="1:22" x14ac:dyDescent="0.25">
      <c r="A1993">
        <v>1992</v>
      </c>
      <c r="B1993" t="s">
        <v>26</v>
      </c>
      <c r="C1993" t="s">
        <v>680</v>
      </c>
      <c r="D1993" t="s">
        <v>3</v>
      </c>
      <c r="E1993" t="s">
        <v>344</v>
      </c>
      <c r="F1993" s="138">
        <v>44024</v>
      </c>
      <c r="G1993" t="s">
        <v>685</v>
      </c>
      <c r="H1993" t="s">
        <v>681</v>
      </c>
      <c r="I1993" t="s">
        <v>417</v>
      </c>
      <c r="J1993" t="s">
        <v>671</v>
      </c>
      <c r="K1993">
        <v>1000</v>
      </c>
      <c r="M1993">
        <v>900</v>
      </c>
      <c r="O1993">
        <v>52</v>
      </c>
      <c r="P1993">
        <v>130</v>
      </c>
      <c r="Q1993">
        <f>SUM(Table2[[#This Row],[ BUYER G]:[BUYER S]])</f>
        <v>182</v>
      </c>
      <c r="R1993">
        <v>42.5</v>
      </c>
      <c r="S1993">
        <v>129.26785714285714</v>
      </c>
      <c r="T1993">
        <f>SUM(Table2[[#This Row],[SALE G]:[SALE S]])</f>
        <v>171.76785714285714</v>
      </c>
      <c r="U1993">
        <v>1038</v>
      </c>
      <c r="V1993">
        <v>0.7</v>
      </c>
    </row>
    <row r="1994" spans="1:22" x14ac:dyDescent="0.25">
      <c r="A1994">
        <v>1993</v>
      </c>
      <c r="B1994" t="s">
        <v>26</v>
      </c>
      <c r="C1994" t="s">
        <v>680</v>
      </c>
      <c r="D1994" t="s">
        <v>3</v>
      </c>
      <c r="E1994" t="s">
        <v>344</v>
      </c>
      <c r="F1994" s="138">
        <v>44024</v>
      </c>
      <c r="G1994" t="s">
        <v>720</v>
      </c>
      <c r="H1994" t="s">
        <v>681</v>
      </c>
      <c r="I1994" t="s">
        <v>588</v>
      </c>
      <c r="J1994" t="s">
        <v>671</v>
      </c>
      <c r="K1994">
        <v>700</v>
      </c>
      <c r="M1994">
        <v>228</v>
      </c>
      <c r="O1994">
        <v>2</v>
      </c>
      <c r="P1994">
        <v>31</v>
      </c>
      <c r="Q1994">
        <f>SUM(Table2[[#This Row],[ BUYER G]:[BUYER S]])</f>
        <v>33</v>
      </c>
      <c r="R1994">
        <v>0.7142857142857143</v>
      </c>
      <c r="S1994">
        <v>18.928571428571427</v>
      </c>
      <c r="T1994">
        <f>SUM(Table2[[#This Row],[SALE G]:[SALE S]])</f>
        <v>19.642857142857142</v>
      </c>
      <c r="U1994">
        <v>162</v>
      </c>
      <c r="V1994">
        <v>0.6</v>
      </c>
    </row>
    <row r="1995" spans="1:22" x14ac:dyDescent="0.25">
      <c r="A1995">
        <v>1994</v>
      </c>
      <c r="B1995" t="s">
        <v>26</v>
      </c>
      <c r="C1995" t="s">
        <v>680</v>
      </c>
      <c r="D1995" t="s">
        <v>3</v>
      </c>
      <c r="E1995" t="s">
        <v>344</v>
      </c>
      <c r="F1995" s="138">
        <v>44024</v>
      </c>
      <c r="G1995" t="s">
        <v>720</v>
      </c>
      <c r="H1995" t="s">
        <v>681</v>
      </c>
      <c r="I1995" t="s">
        <v>591</v>
      </c>
      <c r="J1995" t="s">
        <v>671</v>
      </c>
      <c r="K1995">
        <v>700</v>
      </c>
      <c r="M1995">
        <v>244</v>
      </c>
      <c r="O1995">
        <v>2</v>
      </c>
      <c r="P1995">
        <v>40</v>
      </c>
      <c r="Q1995">
        <f>SUM(Table2[[#This Row],[ BUYER G]:[BUYER S]])</f>
        <v>42</v>
      </c>
      <c r="R1995">
        <v>0.8571428571428571</v>
      </c>
      <c r="S1995">
        <v>23.714285714285715</v>
      </c>
      <c r="T1995">
        <f>SUM(Table2[[#This Row],[SALE G]:[SALE S]])</f>
        <v>24.571428571428573</v>
      </c>
      <c r="U1995">
        <v>155</v>
      </c>
      <c r="V1995">
        <v>0.6</v>
      </c>
    </row>
    <row r="1996" spans="1:22" x14ac:dyDescent="0.25">
      <c r="A1996">
        <v>1995</v>
      </c>
      <c r="B1996" t="s">
        <v>26</v>
      </c>
      <c r="C1996" t="s">
        <v>680</v>
      </c>
      <c r="D1996" t="s">
        <v>3</v>
      </c>
      <c r="E1996" t="s">
        <v>344</v>
      </c>
      <c r="F1996" s="138">
        <v>44024</v>
      </c>
      <c r="G1996" t="s">
        <v>720</v>
      </c>
      <c r="H1996" t="s">
        <v>681</v>
      </c>
      <c r="I1996" t="s">
        <v>590</v>
      </c>
      <c r="J1996" t="s">
        <v>671</v>
      </c>
      <c r="K1996">
        <v>700</v>
      </c>
      <c r="M1996">
        <v>250</v>
      </c>
      <c r="O1996">
        <v>5</v>
      </c>
      <c r="P1996">
        <v>32</v>
      </c>
      <c r="Q1996">
        <f>SUM(Table2[[#This Row],[ BUYER G]:[BUYER S]])</f>
        <v>37</v>
      </c>
      <c r="R1996">
        <v>3.1428571428571428</v>
      </c>
      <c r="S1996">
        <v>25.892857142857142</v>
      </c>
      <c r="T1996">
        <f>SUM(Table2[[#This Row],[SALE G]:[SALE S]])</f>
        <v>29.035714285714285</v>
      </c>
      <c r="U1996">
        <v>261</v>
      </c>
      <c r="V1996">
        <v>0.6</v>
      </c>
    </row>
    <row r="1997" spans="1:22" x14ac:dyDescent="0.25">
      <c r="A1997">
        <v>1996</v>
      </c>
      <c r="B1997" t="s">
        <v>26</v>
      </c>
      <c r="C1997" t="s">
        <v>680</v>
      </c>
      <c r="D1997" t="s">
        <v>3</v>
      </c>
      <c r="E1997" t="s">
        <v>344</v>
      </c>
      <c r="F1997" s="138">
        <v>44024</v>
      </c>
      <c r="G1997" t="s">
        <v>720</v>
      </c>
      <c r="H1997" t="s">
        <v>689</v>
      </c>
      <c r="I1997" t="s">
        <v>589</v>
      </c>
      <c r="J1997" t="s">
        <v>671</v>
      </c>
      <c r="K1997">
        <v>700</v>
      </c>
      <c r="M1997">
        <v>352</v>
      </c>
      <c r="O1997">
        <v>23</v>
      </c>
      <c r="P1997">
        <v>60</v>
      </c>
      <c r="Q1997">
        <f>SUM(Table2[[#This Row],[ BUYER G]:[BUYER S]])</f>
        <v>83</v>
      </c>
      <c r="R1997">
        <v>16.321428571428569</v>
      </c>
      <c r="S1997">
        <v>51.928571428571431</v>
      </c>
      <c r="T1997">
        <f>SUM(Table2[[#This Row],[SALE G]:[SALE S]])</f>
        <v>68.25</v>
      </c>
      <c r="U1997">
        <v>377</v>
      </c>
      <c r="V1997">
        <v>0.6</v>
      </c>
    </row>
    <row r="1998" spans="1:22" x14ac:dyDescent="0.25">
      <c r="A1998">
        <v>1997</v>
      </c>
      <c r="B1998" t="s">
        <v>26</v>
      </c>
      <c r="C1998" t="s">
        <v>665</v>
      </c>
      <c r="D1998" t="s">
        <v>3</v>
      </c>
      <c r="E1998" t="s">
        <v>345</v>
      </c>
      <c r="F1998" s="138">
        <v>44030</v>
      </c>
      <c r="G1998" t="s">
        <v>666</v>
      </c>
      <c r="H1998" t="s">
        <v>668</v>
      </c>
      <c r="I1998" t="s">
        <v>129</v>
      </c>
      <c r="J1998" t="s">
        <v>669</v>
      </c>
      <c r="K1998">
        <v>2700</v>
      </c>
      <c r="M1998">
        <v>800</v>
      </c>
      <c r="O1998">
        <v>52</v>
      </c>
      <c r="P1998">
        <v>158</v>
      </c>
      <c r="Q1998">
        <f>SUM(Table2[[#This Row],[ BUYER G]:[BUYER S]])</f>
        <v>210</v>
      </c>
      <c r="R1998">
        <v>53.416666666666664</v>
      </c>
      <c r="S1998">
        <v>191</v>
      </c>
      <c r="T1998">
        <f>SUM(Table2[[#This Row],[SALE G]:[SALE S]])</f>
        <v>244.41666666666666</v>
      </c>
      <c r="U1998">
        <v>1040</v>
      </c>
      <c r="V1998">
        <v>0.8</v>
      </c>
    </row>
    <row r="1999" spans="1:22" x14ac:dyDescent="0.25">
      <c r="A1999">
        <v>1998</v>
      </c>
      <c r="B1999" t="s">
        <v>26</v>
      </c>
      <c r="C1999" t="s">
        <v>665</v>
      </c>
      <c r="D1999" t="s">
        <v>3</v>
      </c>
      <c r="E1999" t="s">
        <v>345</v>
      </c>
      <c r="F1999" s="138">
        <v>44030</v>
      </c>
      <c r="G1999" t="s">
        <v>666</v>
      </c>
      <c r="H1999" t="s">
        <v>672</v>
      </c>
      <c r="I1999" t="s">
        <v>189</v>
      </c>
      <c r="J1999" t="s">
        <v>669</v>
      </c>
      <c r="K1999">
        <v>2700</v>
      </c>
      <c r="M1999">
        <v>880</v>
      </c>
      <c r="O1999">
        <v>29</v>
      </c>
      <c r="P1999">
        <v>134</v>
      </c>
      <c r="Q1999">
        <f>SUM(Table2[[#This Row],[ BUYER G]:[BUYER S]])</f>
        <v>163</v>
      </c>
      <c r="R1999">
        <v>26.958333333333332</v>
      </c>
      <c r="S1999">
        <v>112.45833333333333</v>
      </c>
      <c r="T1999">
        <f>SUM(Table2[[#This Row],[SALE G]:[SALE S]])</f>
        <v>139.41666666666666</v>
      </c>
      <c r="U1999">
        <v>955</v>
      </c>
      <c r="V1999">
        <v>0.8</v>
      </c>
    </row>
    <row r="2000" spans="1:22" x14ac:dyDescent="0.25">
      <c r="A2000">
        <v>1999</v>
      </c>
      <c r="B2000" t="s">
        <v>26</v>
      </c>
      <c r="C2000" t="s">
        <v>665</v>
      </c>
      <c r="D2000" t="s">
        <v>3</v>
      </c>
      <c r="E2000" t="s">
        <v>345</v>
      </c>
      <c r="F2000" s="138">
        <v>44030</v>
      </c>
      <c r="G2000" t="s">
        <v>670</v>
      </c>
      <c r="H2000" t="s">
        <v>668</v>
      </c>
      <c r="I2000" t="s">
        <v>137</v>
      </c>
      <c r="J2000" t="s">
        <v>671</v>
      </c>
      <c r="K2000">
        <v>1200</v>
      </c>
      <c r="M2000">
        <v>464</v>
      </c>
      <c r="O2000">
        <v>27</v>
      </c>
      <c r="P2000">
        <v>37</v>
      </c>
      <c r="Q2000">
        <f>SUM(Table2[[#This Row],[ BUYER G]:[BUYER S]])</f>
        <v>64</v>
      </c>
      <c r="R2000">
        <v>12.875</v>
      </c>
      <c r="S2000">
        <v>29.625</v>
      </c>
      <c r="T2000">
        <f>SUM(Table2[[#This Row],[SALE G]:[SALE S]])</f>
        <v>42.5</v>
      </c>
      <c r="U2000">
        <v>568</v>
      </c>
      <c r="V2000">
        <v>0.75</v>
      </c>
    </row>
    <row r="2001" spans="1:22" x14ac:dyDescent="0.25">
      <c r="A2001">
        <v>2000</v>
      </c>
      <c r="B2001" t="s">
        <v>26</v>
      </c>
      <c r="C2001" t="s">
        <v>665</v>
      </c>
      <c r="D2001" t="s">
        <v>3</v>
      </c>
      <c r="E2001" t="s">
        <v>345</v>
      </c>
      <c r="F2001" s="138">
        <v>44030</v>
      </c>
      <c r="G2001" t="s">
        <v>670</v>
      </c>
      <c r="H2001" t="s">
        <v>668</v>
      </c>
      <c r="I2001" t="s">
        <v>138</v>
      </c>
      <c r="J2001" t="s">
        <v>671</v>
      </c>
      <c r="K2001">
        <v>1200</v>
      </c>
      <c r="M2001">
        <v>500</v>
      </c>
      <c r="O2001">
        <v>23</v>
      </c>
      <c r="P2001">
        <v>22</v>
      </c>
      <c r="Q2001">
        <f>SUM(Table2[[#This Row],[ BUYER G]:[BUYER S]])</f>
        <v>45</v>
      </c>
      <c r="R2001">
        <v>9.4166666666666661</v>
      </c>
      <c r="S2001">
        <v>32.25</v>
      </c>
      <c r="T2001">
        <f>SUM(Table2[[#This Row],[SALE G]:[SALE S]])</f>
        <v>41.666666666666664</v>
      </c>
      <c r="U2001">
        <v>610</v>
      </c>
      <c r="V2001">
        <v>0.75</v>
      </c>
    </row>
    <row r="2002" spans="1:22" x14ac:dyDescent="0.25">
      <c r="A2002">
        <v>2001</v>
      </c>
      <c r="B2002" t="s">
        <v>26</v>
      </c>
      <c r="C2002" t="s">
        <v>665</v>
      </c>
      <c r="D2002" t="s">
        <v>3</v>
      </c>
      <c r="E2002" t="s">
        <v>345</v>
      </c>
      <c r="F2002" s="138">
        <v>44030</v>
      </c>
      <c r="G2002" t="s">
        <v>670</v>
      </c>
      <c r="H2002" t="s">
        <v>668</v>
      </c>
      <c r="I2002" t="s">
        <v>139</v>
      </c>
      <c r="J2002" t="s">
        <v>671</v>
      </c>
      <c r="K2002">
        <v>1200</v>
      </c>
      <c r="M2002">
        <v>384</v>
      </c>
      <c r="O2002">
        <v>4</v>
      </c>
      <c r="P2002">
        <v>18</v>
      </c>
      <c r="Q2002">
        <f>SUM(Table2[[#This Row],[ BUYER G]:[BUYER S]])</f>
        <v>22</v>
      </c>
      <c r="R2002">
        <v>2.5</v>
      </c>
      <c r="S2002">
        <v>18.333333333333332</v>
      </c>
      <c r="T2002">
        <f>SUM(Table2[[#This Row],[SALE G]:[SALE S]])</f>
        <v>20.833333333333332</v>
      </c>
      <c r="U2002">
        <v>376</v>
      </c>
      <c r="V2002">
        <v>0.75</v>
      </c>
    </row>
    <row r="2003" spans="1:22" x14ac:dyDescent="0.25">
      <c r="A2003">
        <v>2002</v>
      </c>
      <c r="B2003" t="s">
        <v>26</v>
      </c>
      <c r="C2003" t="s">
        <v>665</v>
      </c>
      <c r="D2003" t="s">
        <v>3</v>
      </c>
      <c r="E2003" t="s">
        <v>345</v>
      </c>
      <c r="F2003" s="138">
        <v>44030</v>
      </c>
      <c r="G2003" t="s">
        <v>670</v>
      </c>
      <c r="H2003" t="s">
        <v>668</v>
      </c>
      <c r="I2003" t="s">
        <v>140</v>
      </c>
      <c r="J2003" t="s">
        <v>671</v>
      </c>
      <c r="K2003">
        <v>1200</v>
      </c>
      <c r="M2003">
        <v>624</v>
      </c>
      <c r="O2003">
        <v>30</v>
      </c>
      <c r="P2003">
        <v>118</v>
      </c>
      <c r="Q2003">
        <f>SUM(Table2[[#This Row],[ BUYER G]:[BUYER S]])</f>
        <v>148</v>
      </c>
      <c r="R2003">
        <v>22.333333333333332</v>
      </c>
      <c r="S2003">
        <v>51.5</v>
      </c>
      <c r="T2003">
        <f>SUM(Table2[[#This Row],[SALE G]:[SALE S]])</f>
        <v>73.833333333333329</v>
      </c>
      <c r="U2003">
        <v>916</v>
      </c>
      <c r="V2003">
        <v>0.75</v>
      </c>
    </row>
    <row r="2004" spans="1:22" x14ac:dyDescent="0.25">
      <c r="A2004">
        <v>2003</v>
      </c>
      <c r="B2004" t="s">
        <v>26</v>
      </c>
      <c r="C2004" t="s">
        <v>665</v>
      </c>
      <c r="D2004" t="s">
        <v>3</v>
      </c>
      <c r="E2004" t="s">
        <v>345</v>
      </c>
      <c r="F2004" s="138">
        <v>44030</v>
      </c>
      <c r="G2004" t="s">
        <v>670</v>
      </c>
      <c r="H2004" t="s">
        <v>668</v>
      </c>
      <c r="I2004" t="s">
        <v>141</v>
      </c>
      <c r="J2004" t="s">
        <v>671</v>
      </c>
      <c r="K2004">
        <v>1200</v>
      </c>
      <c r="M2004">
        <v>496</v>
      </c>
      <c r="O2004">
        <v>35</v>
      </c>
      <c r="P2004">
        <v>58</v>
      </c>
      <c r="Q2004">
        <f>SUM(Table2[[#This Row],[ BUYER G]:[BUYER S]])</f>
        <v>93</v>
      </c>
      <c r="R2004">
        <v>19.833333333333332</v>
      </c>
      <c r="S2004">
        <v>29.416666666666668</v>
      </c>
      <c r="T2004">
        <f>SUM(Table2[[#This Row],[SALE G]:[SALE S]])</f>
        <v>49.25</v>
      </c>
      <c r="U2004">
        <v>696</v>
      </c>
      <c r="V2004">
        <v>0.75</v>
      </c>
    </row>
    <row r="2005" spans="1:22" x14ac:dyDescent="0.25">
      <c r="A2005">
        <v>2004</v>
      </c>
      <c r="B2005" t="s">
        <v>26</v>
      </c>
      <c r="C2005" t="s">
        <v>665</v>
      </c>
      <c r="D2005" t="s">
        <v>3</v>
      </c>
      <c r="E2005" t="s">
        <v>345</v>
      </c>
      <c r="F2005" s="138">
        <v>44030</v>
      </c>
      <c r="G2005" t="s">
        <v>670</v>
      </c>
      <c r="H2005" t="s">
        <v>668</v>
      </c>
      <c r="I2005" t="s">
        <v>142</v>
      </c>
      <c r="J2005" t="s">
        <v>671</v>
      </c>
      <c r="K2005">
        <v>1200</v>
      </c>
      <c r="M2005">
        <v>608</v>
      </c>
      <c r="O2005">
        <v>21</v>
      </c>
      <c r="P2005">
        <v>37</v>
      </c>
      <c r="Q2005">
        <f>SUM(Table2[[#This Row],[ BUYER G]:[BUYER S]])</f>
        <v>58</v>
      </c>
      <c r="R2005">
        <v>12.666666666666666</v>
      </c>
      <c r="S2005">
        <v>24.708333333333332</v>
      </c>
      <c r="T2005">
        <f>SUM(Table2[[#This Row],[SALE G]:[SALE S]])</f>
        <v>37.375</v>
      </c>
      <c r="U2005">
        <v>609</v>
      </c>
      <c r="V2005">
        <v>0.75</v>
      </c>
    </row>
    <row r="2006" spans="1:22" x14ac:dyDescent="0.25">
      <c r="A2006">
        <v>2005</v>
      </c>
      <c r="B2006" t="s">
        <v>26</v>
      </c>
      <c r="C2006" t="s">
        <v>665</v>
      </c>
      <c r="D2006" t="s">
        <v>3</v>
      </c>
      <c r="E2006" t="s">
        <v>345</v>
      </c>
      <c r="F2006" s="138">
        <v>44030</v>
      </c>
      <c r="G2006" t="s">
        <v>670</v>
      </c>
      <c r="H2006" t="s">
        <v>668</v>
      </c>
      <c r="I2006" t="s">
        <v>143</v>
      </c>
      <c r="J2006" t="s">
        <v>671</v>
      </c>
      <c r="K2006">
        <v>1200</v>
      </c>
      <c r="M2006">
        <v>420</v>
      </c>
      <c r="O2006">
        <v>11</v>
      </c>
      <c r="P2006">
        <v>16</v>
      </c>
      <c r="Q2006">
        <f>SUM(Table2[[#This Row],[ BUYER G]:[BUYER S]])</f>
        <v>27</v>
      </c>
      <c r="R2006">
        <v>9</v>
      </c>
      <c r="S2006">
        <v>17.833333333333332</v>
      </c>
      <c r="T2006">
        <f>SUM(Table2[[#This Row],[SALE G]:[SALE S]])</f>
        <v>26.833333333333332</v>
      </c>
      <c r="U2006">
        <v>501</v>
      </c>
      <c r="V2006">
        <v>0.75</v>
      </c>
    </row>
    <row r="2007" spans="1:22" x14ac:dyDescent="0.25">
      <c r="A2007">
        <v>2006</v>
      </c>
      <c r="B2007" t="s">
        <v>26</v>
      </c>
      <c r="C2007" t="s">
        <v>665</v>
      </c>
      <c r="D2007" t="s">
        <v>3</v>
      </c>
      <c r="E2007" t="s">
        <v>345</v>
      </c>
      <c r="F2007" s="138">
        <v>44030</v>
      </c>
      <c r="G2007" t="s">
        <v>670</v>
      </c>
      <c r="H2007" t="s">
        <v>668</v>
      </c>
      <c r="I2007" t="s">
        <v>144</v>
      </c>
      <c r="J2007" t="s">
        <v>671</v>
      </c>
      <c r="K2007">
        <v>1200</v>
      </c>
      <c r="M2007">
        <v>358</v>
      </c>
      <c r="O2007">
        <v>15</v>
      </c>
      <c r="P2007">
        <v>23</v>
      </c>
      <c r="Q2007">
        <f>SUM(Table2[[#This Row],[ BUYER G]:[BUYER S]])</f>
        <v>38</v>
      </c>
      <c r="R2007">
        <v>10.833333333333334</v>
      </c>
      <c r="S2007">
        <v>16.5</v>
      </c>
      <c r="T2007">
        <f>SUM(Table2[[#This Row],[SALE G]:[SALE S]])</f>
        <v>27.333333333333336</v>
      </c>
      <c r="U2007">
        <v>405</v>
      </c>
      <c r="V2007">
        <v>0.65</v>
      </c>
    </row>
    <row r="2008" spans="1:22" x14ac:dyDescent="0.25">
      <c r="A2008">
        <v>2007</v>
      </c>
      <c r="B2008" t="s">
        <v>26</v>
      </c>
      <c r="C2008" t="s">
        <v>665</v>
      </c>
      <c r="D2008" t="s">
        <v>3</v>
      </c>
      <c r="E2008" t="s">
        <v>345</v>
      </c>
      <c r="F2008" s="138">
        <v>44030</v>
      </c>
      <c r="G2008" t="s">
        <v>670</v>
      </c>
      <c r="H2008" t="s">
        <v>668</v>
      </c>
      <c r="I2008" t="s">
        <v>145</v>
      </c>
      <c r="J2008" t="s">
        <v>671</v>
      </c>
      <c r="K2008">
        <v>1200</v>
      </c>
      <c r="M2008">
        <v>324</v>
      </c>
      <c r="O2008">
        <v>16</v>
      </c>
      <c r="P2008">
        <v>22</v>
      </c>
      <c r="Q2008">
        <f>SUM(Table2[[#This Row],[ BUYER G]:[BUYER S]])</f>
        <v>38</v>
      </c>
      <c r="R2008">
        <v>13.375</v>
      </c>
      <c r="S2008">
        <v>8</v>
      </c>
      <c r="T2008">
        <f>SUM(Table2[[#This Row],[SALE G]:[SALE S]])</f>
        <v>21.375</v>
      </c>
      <c r="U2008">
        <v>346</v>
      </c>
      <c r="V2008">
        <v>0</v>
      </c>
    </row>
    <row r="2009" spans="1:22" x14ac:dyDescent="0.25">
      <c r="A2009">
        <v>2008</v>
      </c>
      <c r="B2009" t="s">
        <v>26</v>
      </c>
      <c r="C2009" t="s">
        <v>665</v>
      </c>
      <c r="D2009" t="s">
        <v>3</v>
      </c>
      <c r="E2009" t="s">
        <v>345</v>
      </c>
      <c r="F2009" s="138">
        <v>44030</v>
      </c>
      <c r="G2009" t="s">
        <v>670</v>
      </c>
      <c r="H2009" t="s">
        <v>672</v>
      </c>
      <c r="I2009" t="s">
        <v>190</v>
      </c>
      <c r="J2009" t="s">
        <v>671</v>
      </c>
      <c r="K2009">
        <v>1200</v>
      </c>
      <c r="M2009">
        <v>368</v>
      </c>
      <c r="O2009">
        <v>9</v>
      </c>
      <c r="P2009">
        <v>10</v>
      </c>
      <c r="Q2009">
        <f>SUM(Table2[[#This Row],[ BUYER G]:[BUYER S]])</f>
        <v>19</v>
      </c>
      <c r="R2009">
        <v>0.5</v>
      </c>
      <c r="S2009">
        <v>6</v>
      </c>
      <c r="T2009">
        <f>SUM(Table2[[#This Row],[SALE G]:[SALE S]])</f>
        <v>6.5</v>
      </c>
      <c r="U2009">
        <v>310</v>
      </c>
      <c r="V2009">
        <v>0.75</v>
      </c>
    </row>
    <row r="2010" spans="1:22" x14ac:dyDescent="0.25">
      <c r="A2010">
        <v>2009</v>
      </c>
      <c r="B2010" t="s">
        <v>26</v>
      </c>
      <c r="C2010" t="s">
        <v>665</v>
      </c>
      <c r="D2010" t="s">
        <v>3</v>
      </c>
      <c r="E2010" t="s">
        <v>345</v>
      </c>
      <c r="F2010" s="138">
        <v>44030</v>
      </c>
      <c r="G2010" t="s">
        <v>670</v>
      </c>
      <c r="H2010" t="s">
        <v>672</v>
      </c>
      <c r="I2010" t="s">
        <v>191</v>
      </c>
      <c r="J2010" t="s">
        <v>671</v>
      </c>
      <c r="K2010">
        <v>1200</v>
      </c>
      <c r="M2010">
        <v>468</v>
      </c>
      <c r="O2010">
        <v>17</v>
      </c>
      <c r="P2010">
        <v>47</v>
      </c>
      <c r="Q2010">
        <f>SUM(Table2[[#This Row],[ BUYER G]:[BUYER S]])</f>
        <v>64</v>
      </c>
      <c r="R2010">
        <v>9.3333333333333321</v>
      </c>
      <c r="S2010">
        <v>29.625</v>
      </c>
      <c r="T2010">
        <f>SUM(Table2[[#This Row],[SALE G]:[SALE S]])</f>
        <v>38.958333333333329</v>
      </c>
      <c r="U2010">
        <v>420</v>
      </c>
      <c r="V2010">
        <v>0.7</v>
      </c>
    </row>
    <row r="2011" spans="1:22" x14ac:dyDescent="0.25">
      <c r="A2011">
        <v>2010</v>
      </c>
      <c r="B2011" t="s">
        <v>26</v>
      </c>
      <c r="C2011" t="s">
        <v>665</v>
      </c>
      <c r="D2011" t="s">
        <v>3</v>
      </c>
      <c r="E2011" t="s">
        <v>345</v>
      </c>
      <c r="F2011" s="138">
        <v>44030</v>
      </c>
      <c r="G2011" t="s">
        <v>670</v>
      </c>
      <c r="H2011" t="s">
        <v>677</v>
      </c>
      <c r="I2011" t="s">
        <v>195</v>
      </c>
      <c r="J2011" t="s">
        <v>671</v>
      </c>
      <c r="K2011">
        <v>1200</v>
      </c>
      <c r="M2011">
        <v>388</v>
      </c>
      <c r="O2011">
        <v>46</v>
      </c>
      <c r="P2011">
        <v>71</v>
      </c>
      <c r="Q2011">
        <f>SUM(Table2[[#This Row],[ BUYER G]:[BUYER S]])</f>
        <v>117</v>
      </c>
      <c r="R2011">
        <v>35.833333333333329</v>
      </c>
      <c r="S2011">
        <v>67.333333333333343</v>
      </c>
      <c r="T2011">
        <f>SUM(Table2[[#This Row],[SALE G]:[SALE S]])</f>
        <v>103.16666666666667</v>
      </c>
      <c r="U2011">
        <v>376</v>
      </c>
      <c r="V2011">
        <v>0.7</v>
      </c>
    </row>
    <row r="2012" spans="1:22" x14ac:dyDescent="0.25">
      <c r="A2012">
        <v>2011</v>
      </c>
      <c r="B2012" t="s">
        <v>26</v>
      </c>
      <c r="C2012" t="s">
        <v>665</v>
      </c>
      <c r="D2012" t="s">
        <v>3</v>
      </c>
      <c r="E2012" t="s">
        <v>345</v>
      </c>
      <c r="F2012" s="138">
        <v>44030</v>
      </c>
      <c r="G2012" t="s">
        <v>670</v>
      </c>
      <c r="H2012" t="s">
        <v>677</v>
      </c>
      <c r="I2012" t="s">
        <v>196</v>
      </c>
      <c r="J2012" t="s">
        <v>671</v>
      </c>
      <c r="K2012">
        <v>1200</v>
      </c>
      <c r="M2012">
        <v>388</v>
      </c>
      <c r="O2012">
        <v>16</v>
      </c>
      <c r="P2012">
        <v>81</v>
      </c>
      <c r="Q2012">
        <f>SUM(Table2[[#This Row],[ BUYER G]:[BUYER S]])</f>
        <v>97</v>
      </c>
      <c r="R2012">
        <v>14.166666666666666</v>
      </c>
      <c r="S2012">
        <v>54.666666666666664</v>
      </c>
      <c r="T2012">
        <f>SUM(Table2[[#This Row],[SALE G]:[SALE S]])</f>
        <v>68.833333333333329</v>
      </c>
      <c r="U2012">
        <v>335</v>
      </c>
      <c r="V2012">
        <v>0.7</v>
      </c>
    </row>
    <row r="2013" spans="1:22" x14ac:dyDescent="0.25">
      <c r="A2013">
        <v>2012</v>
      </c>
      <c r="B2013" t="s">
        <v>26</v>
      </c>
      <c r="C2013" t="s">
        <v>665</v>
      </c>
      <c r="D2013" t="s">
        <v>3</v>
      </c>
      <c r="E2013" t="s">
        <v>345</v>
      </c>
      <c r="F2013" s="138">
        <v>44030</v>
      </c>
      <c r="G2013" t="s">
        <v>670</v>
      </c>
      <c r="H2013" t="s">
        <v>674</v>
      </c>
      <c r="I2013" t="s">
        <v>371</v>
      </c>
      <c r="J2013" t="s">
        <v>671</v>
      </c>
      <c r="K2013">
        <v>1200</v>
      </c>
      <c r="M2013">
        <v>371</v>
      </c>
      <c r="O2013">
        <v>5</v>
      </c>
      <c r="P2013">
        <v>22</v>
      </c>
      <c r="Q2013">
        <f>SUM(Table2[[#This Row],[ BUYER G]:[BUYER S]])</f>
        <v>27</v>
      </c>
      <c r="R2013">
        <v>4.666666666666667</v>
      </c>
      <c r="S2013">
        <v>27.5</v>
      </c>
      <c r="T2013">
        <f>SUM(Table2[[#This Row],[SALE G]:[SALE S]])</f>
        <v>32.166666666666664</v>
      </c>
      <c r="U2013">
        <v>388</v>
      </c>
      <c r="V2013">
        <v>0.7</v>
      </c>
    </row>
    <row r="2014" spans="1:22" x14ac:dyDescent="0.25">
      <c r="A2014">
        <v>2013</v>
      </c>
      <c r="B2014" t="s">
        <v>26</v>
      </c>
      <c r="C2014" t="s">
        <v>665</v>
      </c>
      <c r="D2014" t="s">
        <v>3</v>
      </c>
      <c r="E2014" t="s">
        <v>345</v>
      </c>
      <c r="F2014" s="138">
        <v>44030</v>
      </c>
      <c r="G2014" t="s">
        <v>670</v>
      </c>
      <c r="H2014" t="s">
        <v>673</v>
      </c>
      <c r="I2014" t="s">
        <v>370</v>
      </c>
      <c r="J2014" t="s">
        <v>671</v>
      </c>
      <c r="K2014">
        <v>1200</v>
      </c>
      <c r="M2014">
        <v>411</v>
      </c>
      <c r="O2014">
        <v>8</v>
      </c>
      <c r="P2014">
        <v>35</v>
      </c>
      <c r="Q2014">
        <f>SUM(Table2[[#This Row],[ BUYER G]:[BUYER S]])</f>
        <v>43</v>
      </c>
      <c r="R2014">
        <v>4</v>
      </c>
      <c r="S2014">
        <v>19.666666666666668</v>
      </c>
      <c r="T2014">
        <f>SUM(Table2[[#This Row],[SALE G]:[SALE S]])</f>
        <v>23.666666666666668</v>
      </c>
      <c r="U2014">
        <v>489</v>
      </c>
      <c r="V2014">
        <v>0.7</v>
      </c>
    </row>
    <row r="2015" spans="1:22" x14ac:dyDescent="0.25">
      <c r="A2015">
        <v>2014</v>
      </c>
      <c r="B2015" t="s">
        <v>26</v>
      </c>
      <c r="C2015" t="s">
        <v>665</v>
      </c>
      <c r="D2015" t="s">
        <v>3</v>
      </c>
      <c r="E2015" t="s">
        <v>345</v>
      </c>
      <c r="F2015" s="138">
        <v>44030</v>
      </c>
      <c r="G2015" t="s">
        <v>670</v>
      </c>
      <c r="H2015" t="s">
        <v>714</v>
      </c>
      <c r="I2015" t="s">
        <v>523</v>
      </c>
      <c r="J2015" t="s">
        <v>671</v>
      </c>
      <c r="K2015">
        <v>1200</v>
      </c>
      <c r="M2015">
        <v>388</v>
      </c>
      <c r="O2015">
        <v>5</v>
      </c>
      <c r="P2015">
        <v>34</v>
      </c>
      <c r="Q2015">
        <f>SUM(Table2[[#This Row],[ BUYER G]:[BUYER S]])</f>
        <v>39</v>
      </c>
      <c r="R2015">
        <v>11.833333333333334</v>
      </c>
      <c r="S2015">
        <v>14.666666666666666</v>
      </c>
      <c r="T2015">
        <f>SUM(Table2[[#This Row],[SALE G]:[SALE S]])</f>
        <v>26.5</v>
      </c>
      <c r="U2015">
        <v>399</v>
      </c>
      <c r="V2015">
        <v>0.65</v>
      </c>
    </row>
    <row r="2016" spans="1:22" x14ac:dyDescent="0.25">
      <c r="A2016">
        <v>2015</v>
      </c>
      <c r="B2016" t="s">
        <v>26</v>
      </c>
      <c r="C2016" t="s">
        <v>665</v>
      </c>
      <c r="D2016" t="s">
        <v>3</v>
      </c>
      <c r="E2016" t="s">
        <v>345</v>
      </c>
      <c r="F2016" s="138">
        <v>44030</v>
      </c>
      <c r="G2016" t="s">
        <v>682</v>
      </c>
      <c r="H2016" t="s">
        <v>668</v>
      </c>
      <c r="I2016" t="s">
        <v>149</v>
      </c>
      <c r="J2016" t="s">
        <v>671</v>
      </c>
      <c r="K2016">
        <v>1000</v>
      </c>
      <c r="M2016">
        <v>400</v>
      </c>
      <c r="O2016">
        <v>16</v>
      </c>
      <c r="P2016">
        <v>61</v>
      </c>
      <c r="Q2016">
        <f>SUM(Table2[[#This Row],[ BUYER G]:[BUYER S]])</f>
        <v>77</v>
      </c>
      <c r="R2016">
        <v>6.5</v>
      </c>
      <c r="S2016">
        <v>52.166666666666664</v>
      </c>
      <c r="T2016">
        <f>SUM(Table2[[#This Row],[SALE G]:[SALE S]])</f>
        <v>58.666666666666664</v>
      </c>
      <c r="U2016">
        <v>443</v>
      </c>
      <c r="V2016">
        <v>0.7</v>
      </c>
    </row>
    <row r="2017" spans="1:22" x14ac:dyDescent="0.25">
      <c r="A2017">
        <v>2016</v>
      </c>
      <c r="B2017" t="s">
        <v>26</v>
      </c>
      <c r="C2017" t="s">
        <v>665</v>
      </c>
      <c r="D2017" t="s">
        <v>3</v>
      </c>
      <c r="E2017" t="s">
        <v>345</v>
      </c>
      <c r="F2017" s="138">
        <v>44030</v>
      </c>
      <c r="G2017" t="s">
        <v>682</v>
      </c>
      <c r="H2017" t="s">
        <v>668</v>
      </c>
      <c r="I2017" t="s">
        <v>153</v>
      </c>
      <c r="J2017" t="s">
        <v>671</v>
      </c>
      <c r="K2017">
        <v>1000</v>
      </c>
      <c r="M2017">
        <v>224</v>
      </c>
      <c r="O2017">
        <v>13</v>
      </c>
      <c r="P2017">
        <v>28</v>
      </c>
      <c r="Q2017">
        <f>SUM(Table2[[#This Row],[ BUYER G]:[BUYER S]])</f>
        <v>41</v>
      </c>
      <c r="R2017">
        <v>8.3333333333333339</v>
      </c>
      <c r="S2017">
        <v>18.5</v>
      </c>
      <c r="T2017">
        <f>SUM(Table2[[#This Row],[SALE G]:[SALE S]])</f>
        <v>26.833333333333336</v>
      </c>
      <c r="U2017">
        <v>264</v>
      </c>
      <c r="V2017">
        <v>0.7</v>
      </c>
    </row>
    <row r="2018" spans="1:22" x14ac:dyDescent="0.25">
      <c r="A2018">
        <v>2017</v>
      </c>
      <c r="B2018" t="s">
        <v>26</v>
      </c>
      <c r="C2018" t="s">
        <v>665</v>
      </c>
      <c r="D2018" t="s">
        <v>3</v>
      </c>
      <c r="E2018" t="s">
        <v>345</v>
      </c>
      <c r="F2018" s="138">
        <v>44030</v>
      </c>
      <c r="G2018" t="s">
        <v>682</v>
      </c>
      <c r="H2018" t="s">
        <v>668</v>
      </c>
      <c r="I2018" t="s">
        <v>434</v>
      </c>
      <c r="J2018" t="s">
        <v>671</v>
      </c>
      <c r="K2018">
        <v>1000</v>
      </c>
      <c r="M2018">
        <v>260</v>
      </c>
      <c r="O2018">
        <v>5</v>
      </c>
      <c r="P2018">
        <v>24</v>
      </c>
      <c r="Q2018">
        <f>SUM(Table2[[#This Row],[ BUYER G]:[BUYER S]])</f>
        <v>29</v>
      </c>
      <c r="R2018">
        <v>2.3333333333333335</v>
      </c>
      <c r="S2018">
        <v>27.166666666666668</v>
      </c>
      <c r="T2018">
        <f>SUM(Table2[[#This Row],[SALE G]:[SALE S]])</f>
        <v>29.5</v>
      </c>
      <c r="U2018">
        <v>268</v>
      </c>
      <c r="V2018">
        <v>0.65</v>
      </c>
    </row>
    <row r="2019" spans="1:22" x14ac:dyDescent="0.25">
      <c r="A2019">
        <v>2018</v>
      </c>
      <c r="B2019" t="s">
        <v>26</v>
      </c>
      <c r="C2019" t="s">
        <v>665</v>
      </c>
      <c r="D2019" t="s">
        <v>3</v>
      </c>
      <c r="E2019" t="s">
        <v>345</v>
      </c>
      <c r="F2019" s="138">
        <v>44030</v>
      </c>
      <c r="G2019" t="s">
        <v>682</v>
      </c>
      <c r="H2019" t="s">
        <v>668</v>
      </c>
      <c r="I2019" t="s">
        <v>476</v>
      </c>
      <c r="J2019" t="s">
        <v>671</v>
      </c>
      <c r="K2019">
        <v>1000</v>
      </c>
      <c r="M2019">
        <v>368</v>
      </c>
      <c r="O2019">
        <v>0</v>
      </c>
      <c r="P2019">
        <v>17</v>
      </c>
      <c r="Q2019">
        <f>SUM(Table2[[#This Row],[ BUYER G]:[BUYER S]])</f>
        <v>17</v>
      </c>
      <c r="R2019">
        <v>0</v>
      </c>
      <c r="S2019">
        <v>9.1666666666666679</v>
      </c>
      <c r="T2019">
        <f>SUM(Table2[[#This Row],[SALE G]:[SALE S]])</f>
        <v>9.1666666666666679</v>
      </c>
      <c r="U2019">
        <v>392</v>
      </c>
      <c r="V2019">
        <v>0.7</v>
      </c>
    </row>
    <row r="2020" spans="1:22" x14ac:dyDescent="0.25">
      <c r="A2020">
        <v>2019</v>
      </c>
      <c r="B2020" t="s">
        <v>26</v>
      </c>
      <c r="C2020" t="s">
        <v>665</v>
      </c>
      <c r="D2020" t="s">
        <v>3</v>
      </c>
      <c r="E2020" t="s">
        <v>345</v>
      </c>
      <c r="F2020" s="138">
        <v>44030</v>
      </c>
      <c r="G2020" t="s">
        <v>682</v>
      </c>
      <c r="H2020" t="s">
        <v>668</v>
      </c>
      <c r="I2020" t="s">
        <v>481</v>
      </c>
      <c r="J2020" t="s">
        <v>671</v>
      </c>
      <c r="K2020">
        <v>1000</v>
      </c>
      <c r="M2020">
        <v>368</v>
      </c>
      <c r="O2020">
        <v>33</v>
      </c>
      <c r="P2020">
        <v>56</v>
      </c>
      <c r="Q2020">
        <f>SUM(Table2[[#This Row],[ BUYER G]:[BUYER S]])</f>
        <v>89</v>
      </c>
      <c r="R2020">
        <v>19.5</v>
      </c>
      <c r="S2020">
        <v>38.833333333333336</v>
      </c>
      <c r="T2020">
        <f>SUM(Table2[[#This Row],[SALE G]:[SALE S]])</f>
        <v>58.333333333333336</v>
      </c>
      <c r="U2020">
        <v>424</v>
      </c>
      <c r="V2020">
        <v>0.7</v>
      </c>
    </row>
    <row r="2021" spans="1:22" x14ac:dyDescent="0.25">
      <c r="A2021">
        <v>2020</v>
      </c>
      <c r="B2021" t="s">
        <v>26</v>
      </c>
      <c r="C2021" t="s">
        <v>665</v>
      </c>
      <c r="D2021" t="s">
        <v>3</v>
      </c>
      <c r="E2021" t="s">
        <v>345</v>
      </c>
      <c r="F2021" s="138">
        <v>44030</v>
      </c>
      <c r="G2021" t="s">
        <v>682</v>
      </c>
      <c r="H2021" t="s">
        <v>668</v>
      </c>
      <c r="I2021" t="s">
        <v>563</v>
      </c>
      <c r="J2021" t="s">
        <v>671</v>
      </c>
      <c r="K2021">
        <v>1000</v>
      </c>
      <c r="M2021">
        <v>352</v>
      </c>
      <c r="O2021">
        <v>5</v>
      </c>
      <c r="P2021">
        <v>13</v>
      </c>
      <c r="Q2021">
        <f>SUM(Table2[[#This Row],[ BUYER G]:[BUYER S]])</f>
        <v>18</v>
      </c>
      <c r="R2021">
        <v>2</v>
      </c>
      <c r="S2021">
        <v>7.5</v>
      </c>
      <c r="T2021">
        <f>SUM(Table2[[#This Row],[SALE G]:[SALE S]])</f>
        <v>9.5</v>
      </c>
      <c r="U2021">
        <v>383</v>
      </c>
      <c r="V2021">
        <v>0.65</v>
      </c>
    </row>
    <row r="2022" spans="1:22" x14ac:dyDescent="0.25">
      <c r="A2022">
        <v>2021</v>
      </c>
      <c r="B2022" t="s">
        <v>26</v>
      </c>
      <c r="C2022" t="s">
        <v>665</v>
      </c>
      <c r="D2022" t="s">
        <v>3</v>
      </c>
      <c r="E2022" t="s">
        <v>345</v>
      </c>
      <c r="F2022" s="138">
        <v>44030</v>
      </c>
      <c r="G2022" t="s">
        <v>682</v>
      </c>
      <c r="H2022" t="s">
        <v>672</v>
      </c>
      <c r="I2022" t="s">
        <v>470</v>
      </c>
      <c r="J2022" t="s">
        <v>671</v>
      </c>
      <c r="K2022">
        <v>1000</v>
      </c>
      <c r="M2022">
        <v>212</v>
      </c>
      <c r="O2022">
        <v>1</v>
      </c>
      <c r="P2022">
        <v>11</v>
      </c>
      <c r="Q2022">
        <f>SUM(Table2[[#This Row],[ BUYER G]:[BUYER S]])</f>
        <v>12</v>
      </c>
      <c r="R2022">
        <v>0</v>
      </c>
      <c r="S2022">
        <v>7.5</v>
      </c>
      <c r="T2022">
        <f>SUM(Table2[[#This Row],[SALE G]:[SALE S]])</f>
        <v>7.5</v>
      </c>
      <c r="U2022">
        <v>270</v>
      </c>
      <c r="V2022">
        <v>0.7</v>
      </c>
    </row>
    <row r="2023" spans="1:22" x14ac:dyDescent="0.25">
      <c r="A2023">
        <v>2022</v>
      </c>
      <c r="B2023" t="s">
        <v>26</v>
      </c>
      <c r="C2023" t="s">
        <v>665</v>
      </c>
      <c r="D2023" t="s">
        <v>3</v>
      </c>
      <c r="E2023" t="s">
        <v>345</v>
      </c>
      <c r="F2023" s="138">
        <v>44030</v>
      </c>
      <c r="G2023" t="s">
        <v>682</v>
      </c>
      <c r="H2023" t="s">
        <v>677</v>
      </c>
      <c r="I2023" t="s">
        <v>469</v>
      </c>
      <c r="J2023" t="s">
        <v>671</v>
      </c>
      <c r="K2023">
        <v>1000</v>
      </c>
      <c r="M2023">
        <v>260</v>
      </c>
      <c r="O2023">
        <v>3</v>
      </c>
      <c r="P2023">
        <v>26</v>
      </c>
      <c r="Q2023">
        <f>SUM(Table2[[#This Row],[ BUYER G]:[BUYER S]])</f>
        <v>29</v>
      </c>
      <c r="R2023">
        <v>4</v>
      </c>
      <c r="S2023">
        <v>27.833333333333332</v>
      </c>
      <c r="T2023">
        <f>SUM(Table2[[#This Row],[SALE G]:[SALE S]])</f>
        <v>31.833333333333332</v>
      </c>
      <c r="U2023">
        <v>282</v>
      </c>
      <c r="V2023">
        <v>0.7</v>
      </c>
    </row>
    <row r="2024" spans="1:22" x14ac:dyDescent="0.25">
      <c r="A2024">
        <v>2023</v>
      </c>
      <c r="B2024" t="s">
        <v>26</v>
      </c>
      <c r="C2024" t="s">
        <v>665</v>
      </c>
      <c r="D2024" t="s">
        <v>3</v>
      </c>
      <c r="E2024" t="s">
        <v>345</v>
      </c>
      <c r="F2024" s="138">
        <v>44030</v>
      </c>
      <c r="G2024" t="s">
        <v>682</v>
      </c>
      <c r="H2024" t="s">
        <v>673</v>
      </c>
      <c r="I2024" t="s">
        <v>564</v>
      </c>
      <c r="J2024" t="s">
        <v>671</v>
      </c>
      <c r="K2024">
        <v>1000</v>
      </c>
      <c r="M2024">
        <v>300</v>
      </c>
      <c r="O2024">
        <v>3</v>
      </c>
      <c r="P2024">
        <v>4</v>
      </c>
      <c r="Q2024">
        <f>SUM(Table2[[#This Row],[ BUYER G]:[BUYER S]])</f>
        <v>7</v>
      </c>
      <c r="R2024">
        <v>1</v>
      </c>
      <c r="S2024">
        <v>2.4166666666666665</v>
      </c>
      <c r="T2024">
        <f>SUM(Table2[[#This Row],[SALE G]:[SALE S]])</f>
        <v>3.4166666666666665</v>
      </c>
      <c r="U2024">
        <v>311</v>
      </c>
      <c r="V2024">
        <v>0.65</v>
      </c>
    </row>
    <row r="2025" spans="1:22" x14ac:dyDescent="0.25">
      <c r="A2025">
        <v>2024</v>
      </c>
      <c r="B2025" t="s">
        <v>26</v>
      </c>
      <c r="C2025" t="s">
        <v>665</v>
      </c>
      <c r="D2025" t="s">
        <v>3</v>
      </c>
      <c r="E2025" t="s">
        <v>345</v>
      </c>
      <c r="F2025" s="138">
        <v>44030</v>
      </c>
      <c r="G2025" t="s">
        <v>682</v>
      </c>
      <c r="H2025" t="s">
        <v>705</v>
      </c>
      <c r="I2025" t="s">
        <v>594</v>
      </c>
      <c r="J2025" t="s">
        <v>671</v>
      </c>
      <c r="K2025">
        <v>1000</v>
      </c>
      <c r="M2025">
        <v>320</v>
      </c>
      <c r="O2025">
        <v>9</v>
      </c>
      <c r="P2025">
        <v>32</v>
      </c>
      <c r="Q2025">
        <f>SUM(Table2[[#This Row],[ BUYER G]:[BUYER S]])</f>
        <v>41</v>
      </c>
      <c r="R2025">
        <v>3.3333333333333335</v>
      </c>
      <c r="S2025">
        <v>16.666666666666664</v>
      </c>
      <c r="T2025">
        <f>SUM(Table2[[#This Row],[SALE G]:[SALE S]])</f>
        <v>19.999999999999996</v>
      </c>
      <c r="U2025">
        <v>355</v>
      </c>
      <c r="V2025">
        <v>0.7</v>
      </c>
    </row>
    <row r="2026" spans="1:22" x14ac:dyDescent="0.25">
      <c r="A2026">
        <v>2025</v>
      </c>
      <c r="B2026" t="s">
        <v>26</v>
      </c>
      <c r="C2026" t="s">
        <v>665</v>
      </c>
      <c r="D2026" t="s">
        <v>3</v>
      </c>
      <c r="E2026" t="s">
        <v>345</v>
      </c>
      <c r="F2026" s="138">
        <v>44030</v>
      </c>
      <c r="G2026" t="s">
        <v>683</v>
      </c>
      <c r="H2026" t="s">
        <v>668</v>
      </c>
      <c r="I2026" t="s">
        <v>392</v>
      </c>
      <c r="J2026" t="s">
        <v>669</v>
      </c>
      <c r="K2026">
        <v>1500</v>
      </c>
      <c r="M2026">
        <v>528</v>
      </c>
      <c r="O2026">
        <v>8</v>
      </c>
      <c r="P2026">
        <v>43</v>
      </c>
      <c r="Q2026">
        <f>SUM(Table2[[#This Row],[ BUYER G]:[BUYER S]])</f>
        <v>51</v>
      </c>
      <c r="R2026">
        <v>4</v>
      </c>
      <c r="S2026">
        <v>38.166666666666671</v>
      </c>
      <c r="T2026">
        <f>SUM(Table2[[#This Row],[SALE G]:[SALE S]])</f>
        <v>42.166666666666671</v>
      </c>
      <c r="U2026">
        <v>741</v>
      </c>
      <c r="V2026">
        <v>0.65</v>
      </c>
    </row>
    <row r="2027" spans="1:22" x14ac:dyDescent="0.25">
      <c r="A2027">
        <v>2026</v>
      </c>
      <c r="B2027" t="s">
        <v>26</v>
      </c>
      <c r="C2027" t="s">
        <v>665</v>
      </c>
      <c r="D2027" t="s">
        <v>3</v>
      </c>
      <c r="E2027" t="s">
        <v>345</v>
      </c>
      <c r="F2027" s="138">
        <v>44030</v>
      </c>
      <c r="G2027" t="s">
        <v>683</v>
      </c>
      <c r="H2027" t="s">
        <v>668</v>
      </c>
      <c r="I2027" t="s">
        <v>393</v>
      </c>
      <c r="J2027" t="s">
        <v>669</v>
      </c>
      <c r="K2027">
        <v>1500</v>
      </c>
      <c r="M2027">
        <v>576</v>
      </c>
      <c r="O2027">
        <v>52</v>
      </c>
      <c r="P2027">
        <v>72</v>
      </c>
      <c r="Q2027">
        <f>SUM(Table2[[#This Row],[ BUYER G]:[BUYER S]])</f>
        <v>124</v>
      </c>
      <c r="R2027">
        <v>23.666666666666664</v>
      </c>
      <c r="S2027">
        <v>32.833333333333329</v>
      </c>
      <c r="T2027">
        <f>SUM(Table2[[#This Row],[SALE G]:[SALE S]])</f>
        <v>56.499999999999993</v>
      </c>
      <c r="U2027">
        <v>539</v>
      </c>
      <c r="V2027">
        <v>0.7</v>
      </c>
    </row>
    <row r="2028" spans="1:22" x14ac:dyDescent="0.25">
      <c r="A2028">
        <v>2027</v>
      </c>
      <c r="B2028" t="s">
        <v>26</v>
      </c>
      <c r="C2028" t="s">
        <v>665</v>
      </c>
      <c r="D2028" t="s">
        <v>3</v>
      </c>
      <c r="E2028" t="s">
        <v>345</v>
      </c>
      <c r="F2028" s="138">
        <v>44030</v>
      </c>
      <c r="G2028" t="s">
        <v>675</v>
      </c>
      <c r="H2028" t="s">
        <v>668</v>
      </c>
      <c r="I2028" t="s">
        <v>164</v>
      </c>
      <c r="J2028" t="s">
        <v>669</v>
      </c>
      <c r="K2028">
        <v>4200</v>
      </c>
      <c r="M2028">
        <v>992</v>
      </c>
      <c r="O2028">
        <v>20</v>
      </c>
      <c r="P2028">
        <v>94</v>
      </c>
      <c r="Q2028">
        <f>SUM(Table2[[#This Row],[ BUYER G]:[BUYER S]])</f>
        <v>114</v>
      </c>
      <c r="R2028">
        <v>14.166666666666666</v>
      </c>
      <c r="S2028">
        <v>121.58333333333333</v>
      </c>
      <c r="T2028">
        <f>SUM(Table2[[#This Row],[SALE G]:[SALE S]])</f>
        <v>135.75</v>
      </c>
      <c r="U2028">
        <v>1069</v>
      </c>
      <c r="V2028">
        <v>0.7</v>
      </c>
    </row>
    <row r="2029" spans="1:22" x14ac:dyDescent="0.25">
      <c r="A2029">
        <v>2028</v>
      </c>
      <c r="B2029" t="s">
        <v>26</v>
      </c>
      <c r="C2029" t="s">
        <v>665</v>
      </c>
      <c r="D2029" t="s">
        <v>3</v>
      </c>
      <c r="E2029" t="s">
        <v>345</v>
      </c>
      <c r="F2029" s="138">
        <v>44030</v>
      </c>
      <c r="G2029" t="s">
        <v>684</v>
      </c>
      <c r="H2029" t="s">
        <v>668</v>
      </c>
      <c r="I2029" t="s">
        <v>169</v>
      </c>
      <c r="J2029" t="s">
        <v>669</v>
      </c>
      <c r="K2029">
        <v>1250</v>
      </c>
      <c r="M2029">
        <v>512</v>
      </c>
      <c r="O2029">
        <v>3</v>
      </c>
      <c r="P2029">
        <v>68</v>
      </c>
      <c r="Q2029">
        <f>SUM(Table2[[#This Row],[ BUYER G]:[BUYER S]])</f>
        <v>71</v>
      </c>
      <c r="R2029">
        <v>1.5</v>
      </c>
      <c r="S2029">
        <v>74.5</v>
      </c>
      <c r="T2029">
        <f>SUM(Table2[[#This Row],[SALE G]:[SALE S]])</f>
        <v>76</v>
      </c>
      <c r="U2029">
        <v>556</v>
      </c>
      <c r="V2029">
        <v>0.75</v>
      </c>
    </row>
    <row r="2030" spans="1:22" x14ac:dyDescent="0.25">
      <c r="A2030">
        <v>2029</v>
      </c>
      <c r="B2030" t="s">
        <v>26</v>
      </c>
      <c r="C2030" t="s">
        <v>665</v>
      </c>
      <c r="D2030" t="s">
        <v>3</v>
      </c>
      <c r="E2030" t="s">
        <v>345</v>
      </c>
      <c r="F2030" s="138">
        <v>44030</v>
      </c>
      <c r="G2030" t="s">
        <v>684</v>
      </c>
      <c r="H2030" t="s">
        <v>668</v>
      </c>
      <c r="I2030" t="s">
        <v>170</v>
      </c>
      <c r="J2030" t="s">
        <v>669</v>
      </c>
      <c r="K2030">
        <v>1250</v>
      </c>
      <c r="M2030">
        <v>400</v>
      </c>
      <c r="O2030">
        <v>1</v>
      </c>
      <c r="P2030">
        <v>35</v>
      </c>
      <c r="Q2030">
        <f>SUM(Table2[[#This Row],[ BUYER G]:[BUYER S]])</f>
        <v>36</v>
      </c>
      <c r="R2030">
        <v>0.5</v>
      </c>
      <c r="S2030">
        <v>38.833333333333336</v>
      </c>
      <c r="T2030">
        <f>SUM(Table2[[#This Row],[SALE G]:[SALE S]])</f>
        <v>39.333333333333336</v>
      </c>
      <c r="U2030">
        <v>446</v>
      </c>
      <c r="V2030">
        <v>0.75</v>
      </c>
    </row>
    <row r="2031" spans="1:22" x14ac:dyDescent="0.25">
      <c r="A2031">
        <v>2030</v>
      </c>
      <c r="B2031" t="s">
        <v>26</v>
      </c>
      <c r="C2031" t="s">
        <v>665</v>
      </c>
      <c r="D2031" t="s">
        <v>3</v>
      </c>
      <c r="E2031" t="s">
        <v>345</v>
      </c>
      <c r="F2031" s="138">
        <v>44030</v>
      </c>
      <c r="G2031" t="s">
        <v>684</v>
      </c>
      <c r="H2031" t="s">
        <v>677</v>
      </c>
      <c r="I2031" t="s">
        <v>401</v>
      </c>
      <c r="J2031" t="s">
        <v>669</v>
      </c>
      <c r="K2031">
        <v>1250</v>
      </c>
      <c r="M2031">
        <v>324</v>
      </c>
      <c r="O2031">
        <v>0</v>
      </c>
      <c r="P2031">
        <v>42</v>
      </c>
      <c r="Q2031">
        <f>SUM(Table2[[#This Row],[ BUYER G]:[BUYER S]])</f>
        <v>42</v>
      </c>
      <c r="R2031">
        <v>0</v>
      </c>
      <c r="S2031">
        <v>28.5</v>
      </c>
      <c r="T2031">
        <f>SUM(Table2[[#This Row],[SALE G]:[SALE S]])</f>
        <v>28.5</v>
      </c>
      <c r="U2031">
        <v>269</v>
      </c>
      <c r="V2031">
        <v>0.75</v>
      </c>
    </row>
    <row r="2032" spans="1:22" x14ac:dyDescent="0.25">
      <c r="A2032">
        <v>2031</v>
      </c>
      <c r="B2032" t="s">
        <v>26</v>
      </c>
      <c r="C2032" t="s">
        <v>665</v>
      </c>
      <c r="D2032" t="s">
        <v>3</v>
      </c>
      <c r="E2032" t="s">
        <v>345</v>
      </c>
      <c r="F2032" s="138">
        <v>44030</v>
      </c>
      <c r="G2032" t="s">
        <v>676</v>
      </c>
      <c r="H2032" t="s">
        <v>668</v>
      </c>
      <c r="I2032" t="s">
        <v>166</v>
      </c>
      <c r="J2032" t="s">
        <v>669</v>
      </c>
      <c r="K2032">
        <v>1200</v>
      </c>
      <c r="M2032">
        <v>528</v>
      </c>
      <c r="O2032">
        <v>22</v>
      </c>
      <c r="P2032">
        <v>73</v>
      </c>
      <c r="Q2032">
        <f>SUM(Table2[[#This Row],[ BUYER G]:[BUYER S]])</f>
        <v>95</v>
      </c>
      <c r="R2032">
        <v>15.333333333333332</v>
      </c>
      <c r="S2032">
        <v>59.666666666666671</v>
      </c>
      <c r="T2032">
        <f>SUM(Table2[[#This Row],[SALE G]:[SALE S]])</f>
        <v>75</v>
      </c>
      <c r="U2032">
        <v>540</v>
      </c>
      <c r="V2032">
        <v>0.75</v>
      </c>
    </row>
    <row r="2033" spans="1:22" x14ac:dyDescent="0.25">
      <c r="A2033">
        <v>2032</v>
      </c>
      <c r="B2033" t="s">
        <v>26</v>
      </c>
      <c r="C2033" t="s">
        <v>665</v>
      </c>
      <c r="D2033" t="s">
        <v>3</v>
      </c>
      <c r="E2033" t="s">
        <v>345</v>
      </c>
      <c r="F2033" s="138">
        <v>44030</v>
      </c>
      <c r="G2033" t="s">
        <v>676</v>
      </c>
      <c r="H2033" t="s">
        <v>668</v>
      </c>
      <c r="I2033" t="s">
        <v>165</v>
      </c>
      <c r="J2033" t="s">
        <v>669</v>
      </c>
      <c r="K2033">
        <v>1200</v>
      </c>
      <c r="M2033">
        <v>624</v>
      </c>
      <c r="O2033">
        <v>9</v>
      </c>
      <c r="P2033">
        <v>13</v>
      </c>
      <c r="Q2033">
        <f>SUM(Table2[[#This Row],[ BUYER G]:[BUYER S]])</f>
        <v>22</v>
      </c>
      <c r="R2033">
        <v>12.833333333333332</v>
      </c>
      <c r="S2033">
        <v>46.583333333333336</v>
      </c>
      <c r="T2033">
        <f>SUM(Table2[[#This Row],[SALE G]:[SALE S]])</f>
        <v>59.416666666666671</v>
      </c>
      <c r="U2033">
        <v>651</v>
      </c>
      <c r="V2033">
        <v>0.75</v>
      </c>
    </row>
    <row r="2034" spans="1:22" x14ac:dyDescent="0.25">
      <c r="A2034">
        <v>2033</v>
      </c>
      <c r="B2034" t="s">
        <v>26</v>
      </c>
      <c r="C2034" t="s">
        <v>665</v>
      </c>
      <c r="D2034" t="s">
        <v>3</v>
      </c>
      <c r="E2034" t="s">
        <v>345</v>
      </c>
      <c r="F2034" s="138">
        <v>44030</v>
      </c>
      <c r="G2034" t="s">
        <v>676</v>
      </c>
      <c r="H2034" t="s">
        <v>668</v>
      </c>
      <c r="I2034" t="s">
        <v>167</v>
      </c>
      <c r="J2034" t="s">
        <v>669</v>
      </c>
      <c r="K2034">
        <v>1200</v>
      </c>
      <c r="M2034">
        <v>496</v>
      </c>
      <c r="O2034">
        <v>8</v>
      </c>
      <c r="P2034">
        <v>48</v>
      </c>
      <c r="Q2034">
        <f>SUM(Table2[[#This Row],[ BUYER G]:[BUYER S]])</f>
        <v>56</v>
      </c>
      <c r="R2034">
        <v>4</v>
      </c>
      <c r="S2034">
        <v>22.416666666666668</v>
      </c>
      <c r="T2034">
        <f>SUM(Table2[[#This Row],[SALE G]:[SALE S]])</f>
        <v>26.416666666666668</v>
      </c>
      <c r="U2034">
        <v>536</v>
      </c>
      <c r="V2034">
        <v>0.75</v>
      </c>
    </row>
    <row r="2035" spans="1:22" x14ac:dyDescent="0.25">
      <c r="A2035">
        <v>2034</v>
      </c>
      <c r="B2035" t="s">
        <v>26</v>
      </c>
      <c r="C2035" t="s">
        <v>665</v>
      </c>
      <c r="D2035" t="s">
        <v>3</v>
      </c>
      <c r="E2035" t="s">
        <v>345</v>
      </c>
      <c r="F2035" s="138">
        <v>44030</v>
      </c>
      <c r="G2035" t="s">
        <v>676</v>
      </c>
      <c r="H2035" t="s">
        <v>668</v>
      </c>
      <c r="I2035" t="s">
        <v>168</v>
      </c>
      <c r="J2035" t="s">
        <v>669</v>
      </c>
      <c r="K2035">
        <v>1200</v>
      </c>
      <c r="M2035">
        <v>336</v>
      </c>
      <c r="O2035">
        <v>25</v>
      </c>
      <c r="P2035">
        <v>47</v>
      </c>
      <c r="Q2035">
        <f>SUM(Table2[[#This Row],[ BUYER G]:[BUYER S]])</f>
        <v>72</v>
      </c>
      <c r="R2035">
        <v>13.5</v>
      </c>
      <c r="S2035">
        <v>32.5</v>
      </c>
      <c r="T2035">
        <f>SUM(Table2[[#This Row],[SALE G]:[SALE S]])</f>
        <v>46</v>
      </c>
      <c r="U2035">
        <v>323</v>
      </c>
      <c r="V2035">
        <v>0.75</v>
      </c>
    </row>
    <row r="2036" spans="1:22" x14ac:dyDescent="0.25">
      <c r="A2036">
        <v>2035</v>
      </c>
      <c r="B2036" t="s">
        <v>26</v>
      </c>
      <c r="C2036" t="s">
        <v>665</v>
      </c>
      <c r="D2036" t="s">
        <v>3</v>
      </c>
      <c r="E2036" t="s">
        <v>345</v>
      </c>
      <c r="F2036" s="138">
        <v>44030</v>
      </c>
      <c r="G2036" t="s">
        <v>676</v>
      </c>
      <c r="H2036" t="s">
        <v>672</v>
      </c>
      <c r="I2036" t="s">
        <v>372</v>
      </c>
      <c r="J2036" t="s">
        <v>669</v>
      </c>
      <c r="K2036">
        <v>1200</v>
      </c>
      <c r="M2036">
        <v>320</v>
      </c>
      <c r="O2036">
        <v>0</v>
      </c>
      <c r="P2036">
        <v>29</v>
      </c>
      <c r="Q2036">
        <f>SUM(Table2[[#This Row],[ BUYER G]:[BUYER S]])</f>
        <v>29</v>
      </c>
      <c r="R2036">
        <v>0</v>
      </c>
      <c r="S2036">
        <v>24.166666666666668</v>
      </c>
      <c r="T2036">
        <f>SUM(Table2[[#This Row],[SALE G]:[SALE S]])</f>
        <v>24.166666666666668</v>
      </c>
      <c r="U2036">
        <v>356</v>
      </c>
      <c r="V2036">
        <v>0.75</v>
      </c>
    </row>
    <row r="2037" spans="1:22" x14ac:dyDescent="0.25">
      <c r="A2037">
        <v>2036</v>
      </c>
      <c r="B2037" t="s">
        <v>26</v>
      </c>
      <c r="C2037" t="s">
        <v>665</v>
      </c>
      <c r="D2037" t="s">
        <v>3</v>
      </c>
      <c r="E2037" t="s">
        <v>345</v>
      </c>
      <c r="F2037" s="138">
        <v>44030</v>
      </c>
      <c r="G2037" t="s">
        <v>676</v>
      </c>
      <c r="H2037" t="s">
        <v>673</v>
      </c>
      <c r="I2037" t="s">
        <v>439</v>
      </c>
      <c r="J2037" t="s">
        <v>669</v>
      </c>
      <c r="K2037">
        <v>1200</v>
      </c>
      <c r="M2037">
        <v>320</v>
      </c>
      <c r="O2037">
        <v>5</v>
      </c>
      <c r="P2037">
        <v>22</v>
      </c>
      <c r="Q2037">
        <f>SUM(Table2[[#This Row],[ BUYER G]:[BUYER S]])</f>
        <v>27</v>
      </c>
      <c r="R2037">
        <v>4.6666666666666661</v>
      </c>
      <c r="S2037">
        <v>8.3333333333333321</v>
      </c>
      <c r="T2037">
        <f>SUM(Table2[[#This Row],[SALE G]:[SALE S]])</f>
        <v>12.999999999999998</v>
      </c>
      <c r="U2037">
        <v>344</v>
      </c>
      <c r="V2037">
        <v>0.75</v>
      </c>
    </row>
    <row r="2038" spans="1:22" x14ac:dyDescent="0.25">
      <c r="A2038">
        <v>2037</v>
      </c>
      <c r="B2038" t="s">
        <v>26</v>
      </c>
      <c r="C2038" t="s">
        <v>665</v>
      </c>
      <c r="D2038" t="s">
        <v>3</v>
      </c>
      <c r="E2038" t="s">
        <v>345</v>
      </c>
      <c r="F2038" s="138">
        <v>44030</v>
      </c>
      <c r="G2038" t="s">
        <v>676</v>
      </c>
      <c r="H2038" t="s">
        <v>697</v>
      </c>
      <c r="I2038" t="s">
        <v>441</v>
      </c>
      <c r="J2038" t="s">
        <v>669</v>
      </c>
      <c r="K2038">
        <v>1200</v>
      </c>
      <c r="M2038">
        <v>412</v>
      </c>
      <c r="O2038">
        <v>24</v>
      </c>
      <c r="P2038">
        <v>43</v>
      </c>
      <c r="Q2038">
        <f>SUM(Table2[[#This Row],[ BUYER G]:[BUYER S]])</f>
        <v>67</v>
      </c>
      <c r="R2038">
        <v>18.5</v>
      </c>
      <c r="S2038">
        <v>70.333333333333329</v>
      </c>
      <c r="T2038">
        <f>SUM(Table2[[#This Row],[SALE G]:[SALE S]])</f>
        <v>88.833333333333329</v>
      </c>
      <c r="U2038">
        <v>455</v>
      </c>
      <c r="V2038">
        <v>0.75</v>
      </c>
    </row>
    <row r="2039" spans="1:22" x14ac:dyDescent="0.25">
      <c r="A2039">
        <v>2038</v>
      </c>
      <c r="B2039" t="s">
        <v>26</v>
      </c>
      <c r="C2039" t="s">
        <v>665</v>
      </c>
      <c r="D2039" t="s">
        <v>3</v>
      </c>
      <c r="E2039" t="s">
        <v>345</v>
      </c>
      <c r="F2039" s="138">
        <v>44030</v>
      </c>
      <c r="G2039" t="s">
        <v>685</v>
      </c>
      <c r="H2039" t="s">
        <v>668</v>
      </c>
      <c r="I2039" t="s">
        <v>172</v>
      </c>
      <c r="J2039" t="s">
        <v>671</v>
      </c>
      <c r="K2039">
        <v>1000</v>
      </c>
      <c r="M2039">
        <v>292</v>
      </c>
      <c r="O2039">
        <v>26</v>
      </c>
      <c r="P2039">
        <v>37</v>
      </c>
      <c r="Q2039">
        <f>SUM(Table2[[#This Row],[ BUYER G]:[BUYER S]])</f>
        <v>63</v>
      </c>
      <c r="R2039">
        <v>14.833333333333334</v>
      </c>
      <c r="S2039">
        <v>21.083333333333332</v>
      </c>
      <c r="T2039">
        <f>SUM(Table2[[#This Row],[SALE G]:[SALE S]])</f>
        <v>35.916666666666664</v>
      </c>
      <c r="U2039">
        <v>302</v>
      </c>
      <c r="V2039">
        <v>0.75</v>
      </c>
    </row>
    <row r="2040" spans="1:22" x14ac:dyDescent="0.25">
      <c r="A2040">
        <v>2039</v>
      </c>
      <c r="B2040" t="s">
        <v>26</v>
      </c>
      <c r="C2040" t="s">
        <v>665</v>
      </c>
      <c r="D2040" t="s">
        <v>3</v>
      </c>
      <c r="E2040" t="s">
        <v>345</v>
      </c>
      <c r="F2040" s="138">
        <v>44030</v>
      </c>
      <c r="G2040" t="s">
        <v>685</v>
      </c>
      <c r="H2040" t="s">
        <v>668</v>
      </c>
      <c r="I2040" t="s">
        <v>173</v>
      </c>
      <c r="J2040" t="s">
        <v>671</v>
      </c>
      <c r="K2040">
        <v>1000</v>
      </c>
      <c r="M2040">
        <v>246</v>
      </c>
      <c r="O2040">
        <v>10</v>
      </c>
      <c r="P2040">
        <v>21</v>
      </c>
      <c r="Q2040">
        <f>SUM(Table2[[#This Row],[ BUYER G]:[BUYER S]])</f>
        <v>31</v>
      </c>
      <c r="R2040">
        <v>10.5</v>
      </c>
      <c r="S2040">
        <v>27.833333333333332</v>
      </c>
      <c r="T2040">
        <f>SUM(Table2[[#This Row],[SALE G]:[SALE S]])</f>
        <v>38.333333333333329</v>
      </c>
      <c r="U2040">
        <v>221</v>
      </c>
      <c r="V2040">
        <v>0.65</v>
      </c>
    </row>
    <row r="2041" spans="1:22" x14ac:dyDescent="0.25">
      <c r="A2041">
        <v>2040</v>
      </c>
      <c r="B2041" t="s">
        <v>26</v>
      </c>
      <c r="C2041" t="s">
        <v>665</v>
      </c>
      <c r="D2041" t="s">
        <v>3</v>
      </c>
      <c r="E2041" t="s">
        <v>345</v>
      </c>
      <c r="F2041" s="138">
        <v>44030</v>
      </c>
      <c r="G2041" t="s">
        <v>685</v>
      </c>
      <c r="H2041" t="s">
        <v>668</v>
      </c>
      <c r="I2041" t="s">
        <v>174</v>
      </c>
      <c r="J2041" t="s">
        <v>671</v>
      </c>
      <c r="K2041">
        <v>1000</v>
      </c>
      <c r="M2041">
        <v>368</v>
      </c>
      <c r="O2041">
        <v>9</v>
      </c>
      <c r="P2041">
        <v>22</v>
      </c>
      <c r="Q2041">
        <f>SUM(Table2[[#This Row],[ BUYER G]:[BUYER S]])</f>
        <v>31</v>
      </c>
      <c r="R2041">
        <v>5.0833333333333339</v>
      </c>
      <c r="S2041">
        <v>22.166666666666668</v>
      </c>
      <c r="T2041">
        <f>SUM(Table2[[#This Row],[SALE G]:[SALE S]])</f>
        <v>27.25</v>
      </c>
      <c r="U2041">
        <v>474</v>
      </c>
      <c r="V2041">
        <v>0.75</v>
      </c>
    </row>
    <row r="2042" spans="1:22" x14ac:dyDescent="0.25">
      <c r="A2042">
        <v>2041</v>
      </c>
      <c r="B2042" t="s">
        <v>26</v>
      </c>
      <c r="C2042" t="s">
        <v>665</v>
      </c>
      <c r="D2042" t="s">
        <v>3</v>
      </c>
      <c r="E2042" t="s">
        <v>345</v>
      </c>
      <c r="F2042" s="138">
        <v>44030</v>
      </c>
      <c r="G2042" t="s">
        <v>685</v>
      </c>
      <c r="H2042" t="s">
        <v>668</v>
      </c>
      <c r="I2042" t="s">
        <v>175</v>
      </c>
      <c r="J2042" t="s">
        <v>671</v>
      </c>
      <c r="K2042">
        <v>1000</v>
      </c>
      <c r="M2042">
        <v>480</v>
      </c>
      <c r="O2042">
        <v>6</v>
      </c>
      <c r="P2042">
        <v>55</v>
      </c>
      <c r="Q2042">
        <f>SUM(Table2[[#This Row],[ BUYER G]:[BUYER S]])</f>
        <v>61</v>
      </c>
      <c r="R2042">
        <v>5.166666666666667</v>
      </c>
      <c r="S2042">
        <v>81.166666666666671</v>
      </c>
      <c r="T2042">
        <f>SUM(Table2[[#This Row],[SALE G]:[SALE S]])</f>
        <v>86.333333333333343</v>
      </c>
      <c r="U2042">
        <v>423</v>
      </c>
      <c r="V2042">
        <v>0.75</v>
      </c>
    </row>
    <row r="2043" spans="1:22" x14ac:dyDescent="0.25">
      <c r="A2043">
        <v>2042</v>
      </c>
      <c r="B2043" t="s">
        <v>26</v>
      </c>
      <c r="C2043" t="s">
        <v>665</v>
      </c>
      <c r="D2043" t="s">
        <v>3</v>
      </c>
      <c r="E2043" t="s">
        <v>345</v>
      </c>
      <c r="F2043" s="138">
        <v>44030</v>
      </c>
      <c r="G2043" t="s">
        <v>685</v>
      </c>
      <c r="H2043" t="s">
        <v>668</v>
      </c>
      <c r="I2043" t="s">
        <v>176</v>
      </c>
      <c r="J2043" t="s">
        <v>671</v>
      </c>
      <c r="K2043">
        <v>1000</v>
      </c>
      <c r="M2043">
        <v>288</v>
      </c>
      <c r="O2043">
        <v>12</v>
      </c>
      <c r="P2043">
        <v>33</v>
      </c>
      <c r="Q2043">
        <f>SUM(Table2[[#This Row],[ BUYER G]:[BUYER S]])</f>
        <v>45</v>
      </c>
      <c r="R2043">
        <v>13.166666666666666</v>
      </c>
      <c r="S2043">
        <v>37.916666666666664</v>
      </c>
      <c r="T2043">
        <f>SUM(Table2[[#This Row],[SALE G]:[SALE S]])</f>
        <v>51.083333333333329</v>
      </c>
      <c r="U2043">
        <v>281</v>
      </c>
      <c r="V2043">
        <v>0.65</v>
      </c>
    </row>
    <row r="2044" spans="1:22" x14ac:dyDescent="0.25">
      <c r="A2044">
        <v>2043</v>
      </c>
      <c r="B2044" t="s">
        <v>26</v>
      </c>
      <c r="C2044" t="s">
        <v>665</v>
      </c>
      <c r="D2044" t="s">
        <v>3</v>
      </c>
      <c r="E2044" t="s">
        <v>345</v>
      </c>
      <c r="F2044" s="138">
        <v>44030</v>
      </c>
      <c r="G2044" t="s">
        <v>685</v>
      </c>
      <c r="H2044" t="s">
        <v>668</v>
      </c>
      <c r="I2044" t="s">
        <v>177</v>
      </c>
      <c r="J2044" t="s">
        <v>671</v>
      </c>
      <c r="K2044">
        <v>1000</v>
      </c>
      <c r="M2044">
        <v>240</v>
      </c>
      <c r="O2044">
        <v>13</v>
      </c>
      <c r="P2044">
        <v>52</v>
      </c>
      <c r="Q2044">
        <f>SUM(Table2[[#This Row],[ BUYER G]:[BUYER S]])</f>
        <v>65</v>
      </c>
      <c r="R2044">
        <v>10.166666666666666</v>
      </c>
      <c r="S2044">
        <v>67.833333333333329</v>
      </c>
      <c r="T2044">
        <f>SUM(Table2[[#This Row],[SALE G]:[SALE S]])</f>
        <v>78</v>
      </c>
      <c r="U2044">
        <v>241</v>
      </c>
      <c r="V2044">
        <v>0.75</v>
      </c>
    </row>
    <row r="2045" spans="1:22" x14ac:dyDescent="0.25">
      <c r="A2045">
        <v>2044</v>
      </c>
      <c r="B2045" t="s">
        <v>26</v>
      </c>
      <c r="C2045" t="s">
        <v>665</v>
      </c>
      <c r="D2045" t="s">
        <v>3</v>
      </c>
      <c r="E2045" t="s">
        <v>345</v>
      </c>
      <c r="F2045" s="138">
        <v>44030</v>
      </c>
      <c r="G2045" t="s">
        <v>685</v>
      </c>
      <c r="H2045" t="s">
        <v>668</v>
      </c>
      <c r="I2045" t="s">
        <v>186</v>
      </c>
      <c r="J2045" t="s">
        <v>671</v>
      </c>
      <c r="K2045">
        <v>1000</v>
      </c>
      <c r="M2045">
        <v>352</v>
      </c>
      <c r="O2045">
        <v>9</v>
      </c>
      <c r="P2045">
        <v>34</v>
      </c>
      <c r="Q2045">
        <f>SUM(Table2[[#This Row],[ BUYER G]:[BUYER S]])</f>
        <v>43</v>
      </c>
      <c r="R2045">
        <v>4.5</v>
      </c>
      <c r="S2045">
        <v>25.166666666666668</v>
      </c>
      <c r="T2045">
        <f>SUM(Table2[[#This Row],[SALE G]:[SALE S]])</f>
        <v>29.666666666666668</v>
      </c>
      <c r="U2045">
        <v>457</v>
      </c>
      <c r="V2045">
        <v>0.75</v>
      </c>
    </row>
    <row r="2046" spans="1:22" x14ac:dyDescent="0.25">
      <c r="A2046">
        <v>2045</v>
      </c>
      <c r="B2046" t="s">
        <v>26</v>
      </c>
      <c r="C2046" t="s">
        <v>665</v>
      </c>
      <c r="D2046" t="s">
        <v>3</v>
      </c>
      <c r="E2046" t="s">
        <v>345</v>
      </c>
      <c r="F2046" s="138">
        <v>44030</v>
      </c>
      <c r="G2046" t="s">
        <v>685</v>
      </c>
      <c r="H2046" t="s">
        <v>668</v>
      </c>
      <c r="I2046" t="s">
        <v>179</v>
      </c>
      <c r="J2046" t="s">
        <v>671</v>
      </c>
      <c r="K2046">
        <v>1000</v>
      </c>
      <c r="M2046">
        <v>293</v>
      </c>
      <c r="O2046">
        <v>3</v>
      </c>
      <c r="P2046">
        <v>29</v>
      </c>
      <c r="Q2046">
        <f>SUM(Table2[[#This Row],[ BUYER G]:[BUYER S]])</f>
        <v>32</v>
      </c>
      <c r="R2046">
        <v>2.6666666666666665</v>
      </c>
      <c r="S2046">
        <v>20</v>
      </c>
      <c r="T2046">
        <f>SUM(Table2[[#This Row],[SALE G]:[SALE S]])</f>
        <v>22.666666666666668</v>
      </c>
      <c r="U2046">
        <v>341</v>
      </c>
      <c r="V2046">
        <v>0.65</v>
      </c>
    </row>
    <row r="2047" spans="1:22" x14ac:dyDescent="0.25">
      <c r="A2047">
        <v>2046</v>
      </c>
      <c r="B2047" t="s">
        <v>26</v>
      </c>
      <c r="C2047" t="s">
        <v>665</v>
      </c>
      <c r="D2047" t="s">
        <v>3</v>
      </c>
      <c r="E2047" t="s">
        <v>345</v>
      </c>
      <c r="F2047" s="138">
        <v>44030</v>
      </c>
      <c r="G2047" t="s">
        <v>685</v>
      </c>
      <c r="H2047" t="s">
        <v>668</v>
      </c>
      <c r="I2047" t="s">
        <v>571</v>
      </c>
      <c r="J2047" t="s">
        <v>671</v>
      </c>
      <c r="K2047">
        <v>1000</v>
      </c>
      <c r="M2047">
        <v>400</v>
      </c>
      <c r="O2047">
        <v>12</v>
      </c>
      <c r="P2047">
        <v>33</v>
      </c>
      <c r="Q2047">
        <f>SUM(Table2[[#This Row],[ BUYER G]:[BUYER S]])</f>
        <v>45</v>
      </c>
      <c r="R2047">
        <v>7.333333333333333</v>
      </c>
      <c r="S2047">
        <v>22.833333333333332</v>
      </c>
      <c r="T2047">
        <f>SUM(Table2[[#This Row],[SALE G]:[SALE S]])</f>
        <v>30.166666666666664</v>
      </c>
      <c r="U2047">
        <v>436</v>
      </c>
      <c r="V2047">
        <v>0.65</v>
      </c>
    </row>
    <row r="2048" spans="1:22" x14ac:dyDescent="0.25">
      <c r="A2048">
        <v>2047</v>
      </c>
      <c r="B2048" t="s">
        <v>26</v>
      </c>
      <c r="C2048" t="s">
        <v>665</v>
      </c>
      <c r="D2048" t="s">
        <v>3</v>
      </c>
      <c r="E2048" t="s">
        <v>345</v>
      </c>
      <c r="F2048" s="138">
        <v>44030</v>
      </c>
      <c r="G2048" t="s">
        <v>685</v>
      </c>
      <c r="H2048" t="s">
        <v>668</v>
      </c>
      <c r="I2048" t="s">
        <v>416</v>
      </c>
      <c r="J2048" t="s">
        <v>671</v>
      </c>
      <c r="K2048">
        <v>1000</v>
      </c>
      <c r="M2048">
        <v>288</v>
      </c>
      <c r="O2048">
        <v>27</v>
      </c>
      <c r="P2048">
        <v>59</v>
      </c>
      <c r="Q2048">
        <f>SUM(Table2[[#This Row],[ BUYER G]:[BUYER S]])</f>
        <v>86</v>
      </c>
      <c r="R2048">
        <v>15.5</v>
      </c>
      <c r="S2048">
        <v>50</v>
      </c>
      <c r="T2048">
        <f>SUM(Table2[[#This Row],[SALE G]:[SALE S]])</f>
        <v>65.5</v>
      </c>
      <c r="U2048">
        <v>339</v>
      </c>
      <c r="V2048">
        <v>0.65</v>
      </c>
    </row>
    <row r="2049" spans="1:22" x14ac:dyDescent="0.25">
      <c r="A2049">
        <v>2048</v>
      </c>
      <c r="B2049" t="s">
        <v>26</v>
      </c>
      <c r="C2049" t="s">
        <v>665</v>
      </c>
      <c r="D2049" t="s">
        <v>3</v>
      </c>
      <c r="E2049" t="s">
        <v>345</v>
      </c>
      <c r="F2049" s="138">
        <v>44030</v>
      </c>
      <c r="G2049" t="s">
        <v>685</v>
      </c>
      <c r="H2049" t="s">
        <v>677</v>
      </c>
      <c r="I2049" t="s">
        <v>529</v>
      </c>
      <c r="J2049" t="s">
        <v>671</v>
      </c>
      <c r="K2049">
        <v>1000</v>
      </c>
      <c r="M2049">
        <v>268</v>
      </c>
      <c r="O2049">
        <v>0</v>
      </c>
      <c r="P2049">
        <v>37</v>
      </c>
      <c r="Q2049">
        <f>SUM(Table2[[#This Row],[ BUYER G]:[BUYER S]])</f>
        <v>37</v>
      </c>
      <c r="R2049">
        <v>0</v>
      </c>
      <c r="S2049">
        <v>25.833333333333332</v>
      </c>
      <c r="T2049">
        <f>SUM(Table2[[#This Row],[SALE G]:[SALE S]])</f>
        <v>25.833333333333332</v>
      </c>
      <c r="U2049">
        <v>198</v>
      </c>
      <c r="V2049">
        <v>0.65</v>
      </c>
    </row>
    <row r="2050" spans="1:22" x14ac:dyDescent="0.25">
      <c r="A2050">
        <v>2049</v>
      </c>
      <c r="B2050" t="s">
        <v>26</v>
      </c>
      <c r="C2050" t="s">
        <v>665</v>
      </c>
      <c r="D2050" t="s">
        <v>3</v>
      </c>
      <c r="E2050" t="s">
        <v>345</v>
      </c>
      <c r="F2050" s="138">
        <v>44030</v>
      </c>
      <c r="G2050" t="s">
        <v>685</v>
      </c>
      <c r="H2050" t="s">
        <v>672</v>
      </c>
      <c r="I2050" t="s">
        <v>407</v>
      </c>
      <c r="J2050" t="s">
        <v>671</v>
      </c>
      <c r="K2050">
        <v>1000</v>
      </c>
      <c r="M2050">
        <v>292</v>
      </c>
      <c r="O2050">
        <v>2</v>
      </c>
      <c r="P2050">
        <v>57</v>
      </c>
      <c r="Q2050">
        <f>SUM(Table2[[#This Row],[ BUYER G]:[BUYER S]])</f>
        <v>59</v>
      </c>
      <c r="R2050">
        <v>1.3333333333333333</v>
      </c>
      <c r="S2050">
        <v>44.333333333333336</v>
      </c>
      <c r="T2050">
        <f>SUM(Table2[[#This Row],[SALE G]:[SALE S]])</f>
        <v>45.666666666666671</v>
      </c>
      <c r="U2050">
        <v>320</v>
      </c>
      <c r="V2050">
        <v>0.8</v>
      </c>
    </row>
    <row r="2051" spans="1:22" x14ac:dyDescent="0.25">
      <c r="A2051">
        <v>2050</v>
      </c>
      <c r="B2051" t="s">
        <v>26</v>
      </c>
      <c r="C2051" t="s">
        <v>665</v>
      </c>
      <c r="D2051" t="s">
        <v>3</v>
      </c>
      <c r="E2051" t="s">
        <v>345</v>
      </c>
      <c r="F2051" s="138">
        <v>44030</v>
      </c>
      <c r="G2051" t="s">
        <v>685</v>
      </c>
      <c r="H2051" t="s">
        <v>677</v>
      </c>
      <c r="I2051" t="s">
        <v>405</v>
      </c>
      <c r="J2051" t="s">
        <v>671</v>
      </c>
      <c r="K2051">
        <v>1000</v>
      </c>
      <c r="M2051">
        <v>240</v>
      </c>
      <c r="O2051">
        <v>0</v>
      </c>
      <c r="P2051">
        <v>60</v>
      </c>
      <c r="Q2051">
        <f>SUM(Table2[[#This Row],[ BUYER G]:[BUYER S]])</f>
        <v>60</v>
      </c>
      <c r="R2051">
        <v>0</v>
      </c>
      <c r="S2051">
        <v>31.25</v>
      </c>
      <c r="T2051">
        <f>SUM(Table2[[#This Row],[SALE G]:[SALE S]])</f>
        <v>31.25</v>
      </c>
      <c r="U2051">
        <v>260</v>
      </c>
      <c r="V2051">
        <v>0.8</v>
      </c>
    </row>
    <row r="2052" spans="1:22" x14ac:dyDescent="0.25">
      <c r="A2052">
        <v>2051</v>
      </c>
      <c r="B2052" t="s">
        <v>26</v>
      </c>
      <c r="C2052" t="s">
        <v>665</v>
      </c>
      <c r="D2052" t="s">
        <v>3</v>
      </c>
      <c r="E2052" t="s">
        <v>345</v>
      </c>
      <c r="F2052" s="138">
        <v>44030</v>
      </c>
      <c r="G2052" t="s">
        <v>685</v>
      </c>
      <c r="H2052" t="s">
        <v>668</v>
      </c>
      <c r="I2052" t="s">
        <v>573</v>
      </c>
      <c r="J2052" t="s">
        <v>671</v>
      </c>
      <c r="K2052">
        <v>1000</v>
      </c>
      <c r="M2052">
        <v>276</v>
      </c>
      <c r="O2052">
        <v>16</v>
      </c>
      <c r="P2052">
        <v>17</v>
      </c>
      <c r="Q2052">
        <f>SUM(Table2[[#This Row],[ BUYER G]:[BUYER S]])</f>
        <v>33</v>
      </c>
      <c r="R2052">
        <v>15.666666666666666</v>
      </c>
      <c r="S2052">
        <v>12.333333333333334</v>
      </c>
      <c r="T2052">
        <f>SUM(Table2[[#This Row],[SALE G]:[SALE S]])</f>
        <v>28</v>
      </c>
      <c r="U2052">
        <v>263</v>
      </c>
      <c r="V2052">
        <v>0.65</v>
      </c>
    </row>
    <row r="2053" spans="1:22" x14ac:dyDescent="0.25">
      <c r="A2053">
        <v>2052</v>
      </c>
      <c r="B2053" t="s">
        <v>26</v>
      </c>
      <c r="C2053" t="s">
        <v>665</v>
      </c>
      <c r="D2053" t="s">
        <v>3</v>
      </c>
      <c r="E2053" t="s">
        <v>345</v>
      </c>
      <c r="F2053" s="138">
        <v>44030</v>
      </c>
      <c r="G2053" t="s">
        <v>685</v>
      </c>
      <c r="H2053" t="s">
        <v>668</v>
      </c>
      <c r="I2053" t="s">
        <v>576</v>
      </c>
      <c r="J2053" t="s">
        <v>671</v>
      </c>
      <c r="K2053">
        <v>1000</v>
      </c>
      <c r="M2053">
        <v>336</v>
      </c>
      <c r="O2053">
        <v>2</v>
      </c>
      <c r="P2053">
        <v>16</v>
      </c>
      <c r="Q2053">
        <f>SUM(Table2[[#This Row],[ BUYER G]:[BUYER S]])</f>
        <v>18</v>
      </c>
      <c r="R2053">
        <v>1</v>
      </c>
      <c r="S2053">
        <v>8.1666666666666661</v>
      </c>
      <c r="T2053">
        <f>SUM(Table2[[#This Row],[SALE G]:[SALE S]])</f>
        <v>9.1666666666666661</v>
      </c>
      <c r="U2053">
        <v>382</v>
      </c>
      <c r="V2053">
        <v>0.65</v>
      </c>
    </row>
    <row r="2054" spans="1:22" x14ac:dyDescent="0.25">
      <c r="A2054">
        <v>2053</v>
      </c>
      <c r="B2054" t="s">
        <v>26</v>
      </c>
      <c r="C2054" t="s">
        <v>665</v>
      </c>
      <c r="D2054" t="s">
        <v>3</v>
      </c>
      <c r="E2054" t="s">
        <v>345</v>
      </c>
      <c r="F2054" s="138">
        <v>44030</v>
      </c>
      <c r="G2054" t="s">
        <v>685</v>
      </c>
      <c r="H2054" t="s">
        <v>668</v>
      </c>
      <c r="I2054" t="s">
        <v>574</v>
      </c>
      <c r="J2054" t="s">
        <v>671</v>
      </c>
      <c r="K2054">
        <v>1000</v>
      </c>
      <c r="M2054">
        <v>244</v>
      </c>
      <c r="O2054">
        <v>10</v>
      </c>
      <c r="P2054">
        <v>29</v>
      </c>
      <c r="Q2054">
        <f>SUM(Table2[[#This Row],[ BUYER G]:[BUYER S]])</f>
        <v>39</v>
      </c>
      <c r="R2054">
        <v>11.083333333333334</v>
      </c>
      <c r="S2054">
        <v>27.916666666666668</v>
      </c>
      <c r="T2054">
        <f>SUM(Table2[[#This Row],[SALE G]:[SALE S]])</f>
        <v>39</v>
      </c>
      <c r="U2054">
        <v>176</v>
      </c>
      <c r="V2054">
        <v>0.65</v>
      </c>
    </row>
    <row r="2055" spans="1:22" x14ac:dyDescent="0.25">
      <c r="A2055">
        <v>2054</v>
      </c>
      <c r="B2055" t="s">
        <v>26</v>
      </c>
      <c r="C2055" t="s">
        <v>665</v>
      </c>
      <c r="D2055" t="s">
        <v>3</v>
      </c>
      <c r="E2055" t="s">
        <v>345</v>
      </c>
      <c r="F2055" s="138">
        <v>44030</v>
      </c>
      <c r="G2055" t="s">
        <v>685</v>
      </c>
      <c r="H2055" t="s">
        <v>668</v>
      </c>
      <c r="I2055" t="s">
        <v>578</v>
      </c>
      <c r="J2055" t="s">
        <v>671</v>
      </c>
      <c r="K2055">
        <v>1000</v>
      </c>
      <c r="M2055">
        <v>224</v>
      </c>
      <c r="O2055">
        <v>3</v>
      </c>
      <c r="P2055">
        <v>6</v>
      </c>
      <c r="Q2055">
        <f>SUM(Table2[[#This Row],[ BUYER G]:[BUYER S]])</f>
        <v>9</v>
      </c>
      <c r="R2055">
        <v>3</v>
      </c>
      <c r="S2055">
        <v>2.8333333333333335</v>
      </c>
      <c r="T2055">
        <f>SUM(Table2[[#This Row],[SALE G]:[SALE S]])</f>
        <v>5.8333333333333339</v>
      </c>
      <c r="U2055">
        <v>173</v>
      </c>
      <c r="V2055">
        <v>0.65</v>
      </c>
    </row>
    <row r="2056" spans="1:22" x14ac:dyDescent="0.25">
      <c r="A2056">
        <v>2055</v>
      </c>
      <c r="B2056" t="s">
        <v>26</v>
      </c>
      <c r="C2056" t="s">
        <v>665</v>
      </c>
      <c r="D2056" t="s">
        <v>3</v>
      </c>
      <c r="E2056" t="s">
        <v>345</v>
      </c>
      <c r="F2056" s="138">
        <v>44030</v>
      </c>
      <c r="G2056" t="s">
        <v>685</v>
      </c>
      <c r="H2056" t="s">
        <v>668</v>
      </c>
      <c r="I2056" t="s">
        <v>575</v>
      </c>
      <c r="J2056" t="s">
        <v>671</v>
      </c>
      <c r="K2056">
        <v>1000</v>
      </c>
      <c r="M2056">
        <v>228</v>
      </c>
      <c r="O2056">
        <v>5</v>
      </c>
      <c r="P2056">
        <v>5</v>
      </c>
      <c r="Q2056">
        <f>SUM(Table2[[#This Row],[ BUYER G]:[BUYER S]])</f>
        <v>10</v>
      </c>
      <c r="R2056">
        <v>4</v>
      </c>
      <c r="S2056">
        <v>2.6666666666666665</v>
      </c>
      <c r="T2056">
        <f>SUM(Table2[[#This Row],[SALE G]:[SALE S]])</f>
        <v>6.6666666666666661</v>
      </c>
      <c r="U2056">
        <v>167</v>
      </c>
      <c r="V2056">
        <v>0.65</v>
      </c>
    </row>
    <row r="2057" spans="1:22" x14ac:dyDescent="0.25">
      <c r="A2057">
        <v>2056</v>
      </c>
      <c r="B2057" t="s">
        <v>26</v>
      </c>
      <c r="C2057" t="s">
        <v>665</v>
      </c>
      <c r="D2057" t="s">
        <v>3</v>
      </c>
      <c r="E2057" t="s">
        <v>345</v>
      </c>
      <c r="F2057" s="138">
        <v>44030</v>
      </c>
      <c r="G2057" t="s">
        <v>685</v>
      </c>
      <c r="H2057" t="s">
        <v>672</v>
      </c>
      <c r="I2057" t="s">
        <v>572</v>
      </c>
      <c r="J2057" t="s">
        <v>671</v>
      </c>
      <c r="K2057">
        <v>1000</v>
      </c>
      <c r="M2057">
        <v>368</v>
      </c>
      <c r="O2057">
        <v>2</v>
      </c>
      <c r="P2057">
        <v>20</v>
      </c>
      <c r="Q2057">
        <f>SUM(Table2[[#This Row],[ BUYER G]:[BUYER S]])</f>
        <v>22</v>
      </c>
      <c r="R2057">
        <v>0.83333333333333337</v>
      </c>
      <c r="S2057">
        <v>14.333333333333334</v>
      </c>
      <c r="T2057">
        <f>SUM(Table2[[#This Row],[SALE G]:[SALE S]])</f>
        <v>15.166666666666668</v>
      </c>
      <c r="U2057">
        <v>271</v>
      </c>
      <c r="V2057">
        <v>0.65</v>
      </c>
    </row>
    <row r="2058" spans="1:22" x14ac:dyDescent="0.25">
      <c r="A2058">
        <v>2057</v>
      </c>
      <c r="B2058" t="s">
        <v>26</v>
      </c>
      <c r="C2058" t="s">
        <v>665</v>
      </c>
      <c r="D2058" t="s">
        <v>3</v>
      </c>
      <c r="E2058" t="s">
        <v>345</v>
      </c>
      <c r="F2058" s="138">
        <v>44030</v>
      </c>
      <c r="G2058" t="s">
        <v>712</v>
      </c>
      <c r="H2058" t="s">
        <v>668</v>
      </c>
      <c r="I2058" t="s">
        <v>466</v>
      </c>
      <c r="J2058" t="s">
        <v>711</v>
      </c>
      <c r="K2058">
        <v>288</v>
      </c>
      <c r="M2058">
        <v>160</v>
      </c>
      <c r="O2058">
        <v>10</v>
      </c>
      <c r="P2058">
        <v>17</v>
      </c>
      <c r="Q2058">
        <f>SUM(Table2[[#This Row],[ BUYER G]:[BUYER S]])</f>
        <v>27</v>
      </c>
      <c r="R2058">
        <v>3.3333333333333335</v>
      </c>
      <c r="S2058">
        <v>6.833333333333333</v>
      </c>
      <c r="T2058">
        <f>SUM(Table2[[#This Row],[SALE G]:[SALE S]])</f>
        <v>10.166666666666666</v>
      </c>
      <c r="U2058">
        <v>300</v>
      </c>
      <c r="V2058">
        <v>0.7</v>
      </c>
    </row>
    <row r="2059" spans="1:22" x14ac:dyDescent="0.25">
      <c r="A2059">
        <v>2058</v>
      </c>
      <c r="B2059" t="s">
        <v>26</v>
      </c>
      <c r="C2059" t="s">
        <v>665</v>
      </c>
      <c r="D2059" t="s">
        <v>3</v>
      </c>
      <c r="E2059" t="s">
        <v>345</v>
      </c>
      <c r="F2059" s="138">
        <v>44030</v>
      </c>
      <c r="G2059" t="s">
        <v>712</v>
      </c>
      <c r="H2059" t="s">
        <v>668</v>
      </c>
      <c r="I2059" t="s">
        <v>561</v>
      </c>
      <c r="J2059" t="s">
        <v>711</v>
      </c>
      <c r="K2059">
        <v>288</v>
      </c>
      <c r="M2059">
        <v>224</v>
      </c>
      <c r="O2059">
        <v>9</v>
      </c>
      <c r="P2059">
        <v>15</v>
      </c>
      <c r="Q2059">
        <f>SUM(Table2[[#This Row],[ BUYER G]:[BUYER S]])</f>
        <v>24</v>
      </c>
      <c r="R2059">
        <v>3.6666666666666665</v>
      </c>
      <c r="S2059">
        <v>9</v>
      </c>
      <c r="T2059">
        <f>SUM(Table2[[#This Row],[SALE G]:[SALE S]])</f>
        <v>12.666666666666666</v>
      </c>
      <c r="U2059">
        <v>189</v>
      </c>
      <c r="V2059">
        <v>0.75</v>
      </c>
    </row>
    <row r="2060" spans="1:22" x14ac:dyDescent="0.25">
      <c r="A2060">
        <v>2059</v>
      </c>
      <c r="B2060" t="s">
        <v>26</v>
      </c>
      <c r="C2060" t="s">
        <v>678</v>
      </c>
      <c r="D2060" t="s">
        <v>3</v>
      </c>
      <c r="E2060" t="s">
        <v>345</v>
      </c>
      <c r="F2060" s="138">
        <v>44030</v>
      </c>
      <c r="G2060" t="s">
        <v>684</v>
      </c>
      <c r="H2060" t="s">
        <v>679</v>
      </c>
      <c r="I2060" t="s">
        <v>455</v>
      </c>
      <c r="J2060" t="s">
        <v>669</v>
      </c>
      <c r="K2060">
        <v>1250</v>
      </c>
      <c r="M2060">
        <v>404</v>
      </c>
      <c r="O2060">
        <v>6</v>
      </c>
      <c r="P2060">
        <v>63</v>
      </c>
      <c r="Q2060">
        <f>SUM(Table2[[#This Row],[ BUYER G]:[BUYER S]])</f>
        <v>69</v>
      </c>
      <c r="R2060">
        <v>2.6666666666666665</v>
      </c>
      <c r="S2060">
        <v>42.666666666666664</v>
      </c>
      <c r="T2060">
        <f>SUM(Table2[[#This Row],[SALE G]:[SALE S]])</f>
        <v>45.333333333333329</v>
      </c>
      <c r="U2060">
        <v>470</v>
      </c>
      <c r="V2060">
        <v>0.7</v>
      </c>
    </row>
    <row r="2061" spans="1:22" x14ac:dyDescent="0.25">
      <c r="A2061">
        <v>2060</v>
      </c>
      <c r="B2061" t="s">
        <v>26</v>
      </c>
      <c r="C2061" t="s">
        <v>678</v>
      </c>
      <c r="D2061" t="s">
        <v>3</v>
      </c>
      <c r="E2061" t="s">
        <v>345</v>
      </c>
      <c r="F2061" s="138">
        <v>44030</v>
      </c>
      <c r="G2061" t="s">
        <v>670</v>
      </c>
      <c r="H2061" t="s">
        <v>679</v>
      </c>
      <c r="I2061" t="s">
        <v>382</v>
      </c>
      <c r="J2061" t="s">
        <v>671</v>
      </c>
      <c r="K2061">
        <v>1200</v>
      </c>
      <c r="M2061">
        <v>416</v>
      </c>
      <c r="O2061">
        <v>33</v>
      </c>
      <c r="P2061">
        <v>46</v>
      </c>
      <c r="Q2061">
        <f>SUM(Table2[[#This Row],[ BUYER G]:[BUYER S]])</f>
        <v>79</v>
      </c>
      <c r="R2061">
        <v>18.5</v>
      </c>
      <c r="S2061">
        <v>29.166666666666668</v>
      </c>
      <c r="T2061">
        <f>SUM(Table2[[#This Row],[SALE G]:[SALE S]])</f>
        <v>47.666666666666671</v>
      </c>
      <c r="U2061">
        <v>510</v>
      </c>
      <c r="V2061">
        <v>0.7</v>
      </c>
    </row>
    <row r="2062" spans="1:22" x14ac:dyDescent="0.25">
      <c r="A2062">
        <v>2061</v>
      </c>
      <c r="B2062" t="s">
        <v>26</v>
      </c>
      <c r="C2062" t="s">
        <v>678</v>
      </c>
      <c r="D2062" t="s">
        <v>3</v>
      </c>
      <c r="E2062" t="s">
        <v>345</v>
      </c>
      <c r="F2062" s="138">
        <v>44030</v>
      </c>
      <c r="G2062" t="s">
        <v>670</v>
      </c>
      <c r="H2062" t="s">
        <v>686</v>
      </c>
      <c r="I2062" t="s">
        <v>233</v>
      </c>
      <c r="J2062" t="s">
        <v>671</v>
      </c>
      <c r="K2062">
        <v>1200</v>
      </c>
      <c r="M2062">
        <v>406</v>
      </c>
      <c r="P2062">
        <v>41</v>
      </c>
      <c r="Q2062">
        <f>SUM(Table2[[#This Row],[ BUYER G]:[BUYER S]])</f>
        <v>41</v>
      </c>
      <c r="R2062">
        <v>0</v>
      </c>
      <c r="S2062">
        <v>20.916666666666668</v>
      </c>
      <c r="T2062">
        <f>SUM(Table2[[#This Row],[SALE G]:[SALE S]])</f>
        <v>20.916666666666668</v>
      </c>
      <c r="U2062">
        <v>422</v>
      </c>
      <c r="V2062">
        <v>0.65</v>
      </c>
    </row>
    <row r="2063" spans="1:22" x14ac:dyDescent="0.25">
      <c r="A2063">
        <v>2062</v>
      </c>
      <c r="B2063" t="s">
        <v>26</v>
      </c>
      <c r="C2063" t="s">
        <v>678</v>
      </c>
      <c r="D2063" t="s">
        <v>3</v>
      </c>
      <c r="E2063" t="s">
        <v>345</v>
      </c>
      <c r="F2063" s="138">
        <v>44030</v>
      </c>
      <c r="G2063" t="s">
        <v>670</v>
      </c>
      <c r="H2063" t="s">
        <v>688</v>
      </c>
      <c r="I2063" t="s">
        <v>430</v>
      </c>
      <c r="J2063" t="s">
        <v>671</v>
      </c>
      <c r="K2063">
        <v>1200</v>
      </c>
      <c r="M2063">
        <v>388</v>
      </c>
      <c r="P2063">
        <v>34</v>
      </c>
      <c r="Q2063">
        <f>SUM(Table2[[#This Row],[ BUYER G]:[BUYER S]])</f>
        <v>34</v>
      </c>
      <c r="R2063">
        <v>0</v>
      </c>
      <c r="S2063">
        <v>29.5</v>
      </c>
      <c r="T2063">
        <f>SUM(Table2[[#This Row],[SALE G]:[SALE S]])</f>
        <v>29.5</v>
      </c>
      <c r="U2063">
        <v>399</v>
      </c>
      <c r="V2063">
        <v>0.65</v>
      </c>
    </row>
    <row r="2064" spans="1:22" x14ac:dyDescent="0.25">
      <c r="A2064">
        <v>2063</v>
      </c>
      <c r="B2064" t="s">
        <v>26</v>
      </c>
      <c r="C2064" t="s">
        <v>678</v>
      </c>
      <c r="D2064" t="s">
        <v>3</v>
      </c>
      <c r="E2064" t="s">
        <v>345</v>
      </c>
      <c r="F2064" s="138">
        <v>44030</v>
      </c>
      <c r="G2064" t="s">
        <v>670</v>
      </c>
      <c r="H2064" t="s">
        <v>698</v>
      </c>
      <c r="I2064" t="s">
        <v>431</v>
      </c>
      <c r="J2064" t="s">
        <v>671</v>
      </c>
      <c r="K2064">
        <v>1200</v>
      </c>
      <c r="M2064">
        <v>400</v>
      </c>
      <c r="O2064">
        <v>19</v>
      </c>
      <c r="P2064">
        <v>51</v>
      </c>
      <c r="Q2064">
        <f>SUM(Table2[[#This Row],[ BUYER G]:[BUYER S]])</f>
        <v>70</v>
      </c>
      <c r="R2064">
        <v>9</v>
      </c>
      <c r="S2064">
        <v>42.416666666666664</v>
      </c>
      <c r="T2064">
        <f>SUM(Table2[[#This Row],[SALE G]:[SALE S]])</f>
        <v>51.416666666666664</v>
      </c>
      <c r="U2064">
        <v>455</v>
      </c>
      <c r="V2064">
        <v>0.65</v>
      </c>
    </row>
    <row r="2065" spans="1:22" x14ac:dyDescent="0.25">
      <c r="A2065">
        <v>2064</v>
      </c>
      <c r="B2065" t="s">
        <v>26</v>
      </c>
      <c r="C2065" t="s">
        <v>678</v>
      </c>
      <c r="D2065" t="s">
        <v>3</v>
      </c>
      <c r="E2065" t="s">
        <v>345</v>
      </c>
      <c r="F2065" s="138">
        <v>44030</v>
      </c>
      <c r="G2065" t="s">
        <v>670</v>
      </c>
      <c r="H2065" t="s">
        <v>713</v>
      </c>
      <c r="I2065" t="s">
        <v>508</v>
      </c>
      <c r="J2065" t="s">
        <v>671</v>
      </c>
      <c r="K2065">
        <v>1200</v>
      </c>
      <c r="M2065">
        <v>393</v>
      </c>
      <c r="O2065">
        <v>15</v>
      </c>
      <c r="P2065">
        <v>35</v>
      </c>
      <c r="Q2065">
        <f>SUM(Table2[[#This Row],[ BUYER G]:[BUYER S]])</f>
        <v>50</v>
      </c>
      <c r="R2065">
        <v>7</v>
      </c>
      <c r="S2065">
        <v>21.083333333333332</v>
      </c>
      <c r="T2065">
        <f>SUM(Table2[[#This Row],[SALE G]:[SALE S]])</f>
        <v>28.083333333333332</v>
      </c>
      <c r="U2065">
        <v>388</v>
      </c>
      <c r="V2065">
        <v>0.65</v>
      </c>
    </row>
    <row r="2066" spans="1:22" x14ac:dyDescent="0.25">
      <c r="A2066">
        <v>2065</v>
      </c>
      <c r="B2066" t="s">
        <v>26</v>
      </c>
      <c r="C2066" t="s">
        <v>678</v>
      </c>
      <c r="D2066" t="s">
        <v>3</v>
      </c>
      <c r="E2066" t="s">
        <v>345</v>
      </c>
      <c r="F2066" s="138">
        <v>44030</v>
      </c>
      <c r="G2066" t="s">
        <v>670</v>
      </c>
      <c r="H2066" t="s">
        <v>706</v>
      </c>
      <c r="I2066" t="s">
        <v>562</v>
      </c>
      <c r="J2066" t="s">
        <v>671</v>
      </c>
      <c r="K2066">
        <v>1200</v>
      </c>
      <c r="M2066">
        <v>388</v>
      </c>
      <c r="O2066">
        <v>2</v>
      </c>
      <c r="P2066">
        <v>44</v>
      </c>
      <c r="Q2066">
        <f>SUM(Table2[[#This Row],[ BUYER G]:[BUYER S]])</f>
        <v>46</v>
      </c>
      <c r="R2066">
        <v>0.5</v>
      </c>
      <c r="S2066">
        <v>30.583333333333332</v>
      </c>
      <c r="T2066">
        <f>SUM(Table2[[#This Row],[SALE G]:[SALE S]])</f>
        <v>31.083333333333332</v>
      </c>
      <c r="U2066">
        <v>444</v>
      </c>
      <c r="V2066">
        <v>0.65</v>
      </c>
    </row>
    <row r="2067" spans="1:22" x14ac:dyDescent="0.25">
      <c r="A2067">
        <v>2066</v>
      </c>
      <c r="B2067" t="s">
        <v>26</v>
      </c>
      <c r="C2067" t="s">
        <v>678</v>
      </c>
      <c r="D2067" t="s">
        <v>3</v>
      </c>
      <c r="E2067" t="s">
        <v>345</v>
      </c>
      <c r="F2067" s="138">
        <v>44030</v>
      </c>
      <c r="G2067" t="s">
        <v>670</v>
      </c>
      <c r="H2067" t="s">
        <v>699</v>
      </c>
      <c r="I2067" t="s">
        <v>429</v>
      </c>
      <c r="J2067" t="s">
        <v>671</v>
      </c>
      <c r="K2067">
        <v>1200</v>
      </c>
      <c r="M2067">
        <v>366</v>
      </c>
      <c r="O2067">
        <v>9</v>
      </c>
      <c r="P2067">
        <v>15</v>
      </c>
      <c r="Q2067">
        <f>SUM(Table2[[#This Row],[ BUYER G]:[BUYER S]])</f>
        <v>24</v>
      </c>
      <c r="R2067">
        <v>2.875</v>
      </c>
      <c r="S2067">
        <v>5.375</v>
      </c>
      <c r="T2067">
        <f>SUM(Table2[[#This Row],[SALE G]:[SALE S]])</f>
        <v>8.25</v>
      </c>
      <c r="U2067">
        <v>388</v>
      </c>
      <c r="V2067">
        <v>0.65</v>
      </c>
    </row>
    <row r="2068" spans="1:22" x14ac:dyDescent="0.25">
      <c r="A2068">
        <v>2067</v>
      </c>
      <c r="B2068" t="s">
        <v>26</v>
      </c>
      <c r="C2068" t="s">
        <v>678</v>
      </c>
      <c r="D2068" t="s">
        <v>3</v>
      </c>
      <c r="E2068" t="s">
        <v>345</v>
      </c>
      <c r="F2068" s="138">
        <v>44030</v>
      </c>
      <c r="G2068" t="s">
        <v>676</v>
      </c>
      <c r="H2068" t="s">
        <v>679</v>
      </c>
      <c r="I2068" t="s">
        <v>380</v>
      </c>
      <c r="J2068" t="s">
        <v>669</v>
      </c>
      <c r="K2068">
        <v>1200</v>
      </c>
      <c r="M2068">
        <v>399</v>
      </c>
      <c r="O2068">
        <v>33</v>
      </c>
      <c r="P2068">
        <v>45</v>
      </c>
      <c r="Q2068">
        <f>SUM(Table2[[#This Row],[ BUYER G]:[BUYER S]])</f>
        <v>78</v>
      </c>
      <c r="R2068">
        <v>18.5</v>
      </c>
      <c r="S2068">
        <v>28.666666666666668</v>
      </c>
      <c r="T2068">
        <f>SUM(Table2[[#This Row],[SALE G]:[SALE S]])</f>
        <v>47.166666666666671</v>
      </c>
      <c r="U2068">
        <v>453</v>
      </c>
      <c r="V2068">
        <v>0.65</v>
      </c>
    </row>
    <row r="2069" spans="1:22" x14ac:dyDescent="0.25">
      <c r="A2069">
        <v>2068</v>
      </c>
      <c r="B2069" t="s">
        <v>26</v>
      </c>
      <c r="C2069" t="s">
        <v>678</v>
      </c>
      <c r="D2069" t="s">
        <v>3</v>
      </c>
      <c r="E2069" t="s">
        <v>345</v>
      </c>
      <c r="F2069" s="138">
        <v>44030</v>
      </c>
      <c r="G2069" t="s">
        <v>676</v>
      </c>
      <c r="H2069" t="s">
        <v>688</v>
      </c>
      <c r="I2069" t="s">
        <v>442</v>
      </c>
      <c r="J2069" t="s">
        <v>669</v>
      </c>
      <c r="K2069">
        <v>1200</v>
      </c>
      <c r="M2069">
        <v>388</v>
      </c>
      <c r="P2069">
        <v>33</v>
      </c>
      <c r="Q2069">
        <f>SUM(Table2[[#This Row],[ BUYER G]:[BUYER S]])</f>
        <v>33</v>
      </c>
      <c r="R2069">
        <v>0</v>
      </c>
      <c r="S2069">
        <v>24.833333333333332</v>
      </c>
      <c r="T2069">
        <f>SUM(Table2[[#This Row],[SALE G]:[SALE S]])</f>
        <v>24.833333333333332</v>
      </c>
      <c r="U2069">
        <v>412</v>
      </c>
      <c r="V2069">
        <v>0.65</v>
      </c>
    </row>
    <row r="2070" spans="1:22" x14ac:dyDescent="0.25">
      <c r="A2070">
        <v>2069</v>
      </c>
      <c r="B2070" t="s">
        <v>26</v>
      </c>
      <c r="C2070" t="s">
        <v>678</v>
      </c>
      <c r="D2070" t="s">
        <v>3</v>
      </c>
      <c r="E2070" t="s">
        <v>345</v>
      </c>
      <c r="F2070" s="138">
        <v>44030</v>
      </c>
      <c r="G2070" t="s">
        <v>676</v>
      </c>
      <c r="H2070" t="s">
        <v>700</v>
      </c>
      <c r="I2070" t="s">
        <v>443</v>
      </c>
      <c r="J2070" t="s">
        <v>669</v>
      </c>
      <c r="K2070">
        <v>1200</v>
      </c>
      <c r="M2070">
        <v>388</v>
      </c>
      <c r="P2070">
        <v>35</v>
      </c>
      <c r="Q2070">
        <f>SUM(Table2[[#This Row],[ BUYER G]:[BUYER S]])</f>
        <v>35</v>
      </c>
      <c r="R2070">
        <v>0</v>
      </c>
      <c r="S2070">
        <v>18.5</v>
      </c>
      <c r="T2070">
        <f>SUM(Table2[[#This Row],[SALE G]:[SALE S]])</f>
        <v>18.5</v>
      </c>
      <c r="U2070">
        <v>411</v>
      </c>
      <c r="V2070">
        <v>0.65</v>
      </c>
    </row>
    <row r="2071" spans="1:22" x14ac:dyDescent="0.25">
      <c r="A2071">
        <v>2070</v>
      </c>
      <c r="B2071" t="s">
        <v>26</v>
      </c>
      <c r="C2071" t="s">
        <v>678</v>
      </c>
      <c r="D2071" t="s">
        <v>3</v>
      </c>
      <c r="E2071" t="s">
        <v>345</v>
      </c>
      <c r="F2071" s="138">
        <v>44030</v>
      </c>
      <c r="G2071" t="s">
        <v>682</v>
      </c>
      <c r="H2071" t="s">
        <v>713</v>
      </c>
      <c r="I2071" t="s">
        <v>595</v>
      </c>
      <c r="J2071" t="s">
        <v>671</v>
      </c>
      <c r="K2071">
        <v>1000</v>
      </c>
      <c r="M2071">
        <v>320</v>
      </c>
      <c r="O2071">
        <v>7</v>
      </c>
      <c r="P2071">
        <v>37</v>
      </c>
      <c r="Q2071">
        <f>SUM(Table2[[#This Row],[ BUYER G]:[BUYER S]])</f>
        <v>44</v>
      </c>
      <c r="R2071">
        <v>2.5</v>
      </c>
      <c r="S2071">
        <v>18.666666666666668</v>
      </c>
      <c r="T2071">
        <f>SUM(Table2[[#This Row],[SALE G]:[SALE S]])</f>
        <v>21.166666666666668</v>
      </c>
      <c r="U2071">
        <v>366</v>
      </c>
      <c r="V2071">
        <v>0.65</v>
      </c>
    </row>
    <row r="2072" spans="1:22" x14ac:dyDescent="0.25">
      <c r="A2072">
        <v>2071</v>
      </c>
      <c r="B2072" t="s">
        <v>26</v>
      </c>
      <c r="C2072" t="s">
        <v>678</v>
      </c>
      <c r="D2072" t="s">
        <v>3</v>
      </c>
      <c r="E2072" t="s">
        <v>345</v>
      </c>
      <c r="F2072" s="138">
        <v>44030</v>
      </c>
      <c r="G2072" t="s">
        <v>682</v>
      </c>
      <c r="H2072" t="s">
        <v>717</v>
      </c>
      <c r="I2072" t="s">
        <v>568</v>
      </c>
      <c r="J2072" t="s">
        <v>671</v>
      </c>
      <c r="K2072">
        <v>1000</v>
      </c>
      <c r="M2072">
        <v>311</v>
      </c>
      <c r="O2072">
        <v>19</v>
      </c>
      <c r="P2072">
        <v>32</v>
      </c>
      <c r="Q2072">
        <f>SUM(Table2[[#This Row],[ BUYER G]:[BUYER S]])</f>
        <v>51</v>
      </c>
      <c r="R2072">
        <v>10.416666666666666</v>
      </c>
      <c r="S2072">
        <v>17.875</v>
      </c>
      <c r="T2072">
        <f>SUM(Table2[[#This Row],[SALE G]:[SALE S]])</f>
        <v>28.291666666666664</v>
      </c>
      <c r="U2072">
        <v>412</v>
      </c>
      <c r="V2072">
        <v>0.7</v>
      </c>
    </row>
    <row r="2073" spans="1:22" x14ac:dyDescent="0.25">
      <c r="A2073">
        <v>2072</v>
      </c>
      <c r="B2073" t="s">
        <v>26</v>
      </c>
      <c r="C2073" t="s">
        <v>680</v>
      </c>
      <c r="D2073" t="s">
        <v>3</v>
      </c>
      <c r="E2073" t="s">
        <v>345</v>
      </c>
      <c r="F2073" s="138">
        <v>44030</v>
      </c>
      <c r="G2073" t="s">
        <v>666</v>
      </c>
      <c r="H2073" t="s">
        <v>681</v>
      </c>
      <c r="I2073" t="s">
        <v>236</v>
      </c>
      <c r="J2073" t="s">
        <v>669</v>
      </c>
      <c r="K2073">
        <v>2700</v>
      </c>
      <c r="M2073">
        <v>880</v>
      </c>
      <c r="O2073">
        <v>47</v>
      </c>
      <c r="P2073">
        <v>208</v>
      </c>
      <c r="Q2073">
        <f>SUM(Table2[[#This Row],[ BUYER G]:[BUYER S]])</f>
        <v>255</v>
      </c>
      <c r="R2073">
        <v>37.785714285714285</v>
      </c>
      <c r="S2073">
        <v>201.98214285714286</v>
      </c>
      <c r="T2073">
        <f>SUM(Table2[[#This Row],[SALE G]:[SALE S]])</f>
        <v>239.76785714285714</v>
      </c>
      <c r="U2073">
        <v>880</v>
      </c>
      <c r="V2073">
        <v>0.7</v>
      </c>
    </row>
    <row r="2074" spans="1:22" x14ac:dyDescent="0.25">
      <c r="A2074">
        <v>2073</v>
      </c>
      <c r="B2074" t="s">
        <v>26</v>
      </c>
      <c r="C2074" t="s">
        <v>680</v>
      </c>
      <c r="D2074" t="s">
        <v>3</v>
      </c>
      <c r="E2074" t="s">
        <v>345</v>
      </c>
      <c r="F2074" s="138">
        <v>44030</v>
      </c>
      <c r="G2074" t="s">
        <v>670</v>
      </c>
      <c r="H2074" t="s">
        <v>681</v>
      </c>
      <c r="I2074" t="s">
        <v>375</v>
      </c>
      <c r="J2074" t="s">
        <v>671</v>
      </c>
      <c r="K2074">
        <v>1200</v>
      </c>
      <c r="M2074">
        <v>780</v>
      </c>
      <c r="O2074">
        <v>40</v>
      </c>
      <c r="P2074">
        <v>162</v>
      </c>
      <c r="Q2074">
        <f>SUM(Table2[[#This Row],[ BUYER G]:[BUYER S]])</f>
        <v>202</v>
      </c>
      <c r="R2074">
        <v>30.071428571428573</v>
      </c>
      <c r="S2074">
        <v>150.17857142857142</v>
      </c>
      <c r="T2074">
        <f>SUM(Table2[[#This Row],[SALE G]:[SALE S]])</f>
        <v>180.25</v>
      </c>
      <c r="U2074">
        <v>592</v>
      </c>
      <c r="V2074">
        <v>0.7</v>
      </c>
    </row>
    <row r="2075" spans="1:22" x14ac:dyDescent="0.25">
      <c r="A2075">
        <v>2074</v>
      </c>
      <c r="B2075" t="s">
        <v>26</v>
      </c>
      <c r="C2075" t="s">
        <v>680</v>
      </c>
      <c r="D2075" t="s">
        <v>3</v>
      </c>
      <c r="E2075" t="s">
        <v>345</v>
      </c>
      <c r="F2075" s="138">
        <v>44030</v>
      </c>
      <c r="G2075" t="s">
        <v>670</v>
      </c>
      <c r="H2075" t="s">
        <v>681</v>
      </c>
      <c r="I2075" t="s">
        <v>376</v>
      </c>
      <c r="J2075" t="s">
        <v>671</v>
      </c>
      <c r="K2075">
        <v>1200</v>
      </c>
      <c r="M2075">
        <v>452</v>
      </c>
      <c r="O2075">
        <v>6</v>
      </c>
      <c r="P2075">
        <v>61</v>
      </c>
      <c r="Q2075">
        <f>SUM(Table2[[#This Row],[ BUYER G]:[BUYER S]])</f>
        <v>67</v>
      </c>
      <c r="R2075">
        <v>4.8571428571428568</v>
      </c>
      <c r="S2075">
        <v>64.428571428571431</v>
      </c>
      <c r="T2075">
        <f>SUM(Table2[[#This Row],[SALE G]:[SALE S]])</f>
        <v>69.285714285714292</v>
      </c>
      <c r="U2075">
        <v>475</v>
      </c>
      <c r="V2075">
        <v>0.65</v>
      </c>
    </row>
    <row r="2076" spans="1:22" x14ac:dyDescent="0.25">
      <c r="A2076">
        <v>2075</v>
      </c>
      <c r="B2076" t="s">
        <v>26</v>
      </c>
      <c r="C2076" t="s">
        <v>680</v>
      </c>
      <c r="D2076" t="s">
        <v>3</v>
      </c>
      <c r="E2076" t="s">
        <v>345</v>
      </c>
      <c r="F2076" s="138">
        <v>44030</v>
      </c>
      <c r="G2076" t="s">
        <v>670</v>
      </c>
      <c r="H2076" t="s">
        <v>681</v>
      </c>
      <c r="I2076" t="s">
        <v>369</v>
      </c>
      <c r="J2076" t="s">
        <v>671</v>
      </c>
      <c r="K2076">
        <v>1200</v>
      </c>
      <c r="M2076">
        <v>400</v>
      </c>
      <c r="O2076">
        <v>22</v>
      </c>
      <c r="P2076">
        <v>88</v>
      </c>
      <c r="Q2076">
        <f>SUM(Table2[[#This Row],[ BUYER G]:[BUYER S]])</f>
        <v>110</v>
      </c>
      <c r="R2076">
        <v>17.339285714285715</v>
      </c>
      <c r="S2076">
        <v>70.714285714285708</v>
      </c>
      <c r="T2076">
        <f>SUM(Table2[[#This Row],[SALE G]:[SALE S]])</f>
        <v>88.053571428571416</v>
      </c>
      <c r="U2076">
        <v>482</v>
      </c>
      <c r="V2076">
        <v>0.65</v>
      </c>
    </row>
    <row r="2077" spans="1:22" x14ac:dyDescent="0.25">
      <c r="A2077">
        <v>2076</v>
      </c>
      <c r="B2077" t="s">
        <v>26</v>
      </c>
      <c r="C2077" t="s">
        <v>680</v>
      </c>
      <c r="D2077" t="s">
        <v>3</v>
      </c>
      <c r="E2077" t="s">
        <v>345</v>
      </c>
      <c r="F2077" s="138">
        <v>44030</v>
      </c>
      <c r="G2077" t="s">
        <v>670</v>
      </c>
      <c r="H2077" t="s">
        <v>681</v>
      </c>
      <c r="I2077" t="s">
        <v>373</v>
      </c>
      <c r="J2077" t="s">
        <v>671</v>
      </c>
      <c r="K2077">
        <v>1200</v>
      </c>
      <c r="M2077">
        <v>452</v>
      </c>
      <c r="O2077">
        <v>23</v>
      </c>
      <c r="P2077">
        <v>77</v>
      </c>
      <c r="Q2077">
        <f>SUM(Table2[[#This Row],[ BUYER G]:[BUYER S]])</f>
        <v>100</v>
      </c>
      <c r="R2077">
        <v>16.678571428571431</v>
      </c>
      <c r="S2077">
        <v>61.428571428571431</v>
      </c>
      <c r="T2077">
        <f>SUM(Table2[[#This Row],[SALE G]:[SALE S]])</f>
        <v>78.107142857142861</v>
      </c>
      <c r="U2077">
        <v>489</v>
      </c>
      <c r="V2077">
        <v>0.65</v>
      </c>
    </row>
    <row r="2078" spans="1:22" x14ac:dyDescent="0.25">
      <c r="A2078">
        <v>2077</v>
      </c>
      <c r="B2078" t="s">
        <v>26</v>
      </c>
      <c r="C2078" t="s">
        <v>680</v>
      </c>
      <c r="D2078" t="s">
        <v>3</v>
      </c>
      <c r="E2078" t="s">
        <v>345</v>
      </c>
      <c r="F2078" s="138">
        <v>44030</v>
      </c>
      <c r="G2078" t="s">
        <v>670</v>
      </c>
      <c r="H2078" t="s">
        <v>681</v>
      </c>
      <c r="I2078" t="s">
        <v>374</v>
      </c>
      <c r="J2078" t="s">
        <v>671</v>
      </c>
      <c r="K2078">
        <v>1200</v>
      </c>
      <c r="M2078">
        <v>400</v>
      </c>
      <c r="O2078">
        <v>38</v>
      </c>
      <c r="P2078">
        <v>81</v>
      </c>
      <c r="Q2078">
        <f>SUM(Table2[[#This Row],[ BUYER G]:[BUYER S]])</f>
        <v>119</v>
      </c>
      <c r="R2078">
        <v>24.464285714285715</v>
      </c>
      <c r="S2078">
        <v>57.071428571428569</v>
      </c>
      <c r="T2078">
        <f>SUM(Table2[[#This Row],[SALE G]:[SALE S]])</f>
        <v>81.535714285714278</v>
      </c>
      <c r="U2078">
        <v>486</v>
      </c>
      <c r="V2078">
        <v>0.65</v>
      </c>
    </row>
    <row r="2079" spans="1:22" x14ac:dyDescent="0.25">
      <c r="A2079">
        <v>2078</v>
      </c>
      <c r="B2079" t="s">
        <v>26</v>
      </c>
      <c r="C2079" t="s">
        <v>680</v>
      </c>
      <c r="D2079" t="s">
        <v>3</v>
      </c>
      <c r="E2079" t="s">
        <v>345</v>
      </c>
      <c r="F2079" s="138">
        <v>44030</v>
      </c>
      <c r="G2079" t="s">
        <v>670</v>
      </c>
      <c r="H2079" t="s">
        <v>681</v>
      </c>
      <c r="I2079" t="s">
        <v>384</v>
      </c>
      <c r="J2079" t="s">
        <v>671</v>
      </c>
      <c r="K2079">
        <v>1200</v>
      </c>
      <c r="M2079">
        <v>424</v>
      </c>
      <c r="O2079">
        <v>1</v>
      </c>
      <c r="P2079">
        <v>39</v>
      </c>
      <c r="Q2079">
        <f>SUM(Table2[[#This Row],[ BUYER G]:[BUYER S]])</f>
        <v>40</v>
      </c>
      <c r="R2079">
        <v>0.7142857142857143</v>
      </c>
      <c r="S2079">
        <v>22.696428571428573</v>
      </c>
      <c r="T2079">
        <f>SUM(Table2[[#This Row],[SALE G]:[SALE S]])</f>
        <v>23.410714285714288</v>
      </c>
      <c r="U2079">
        <v>480</v>
      </c>
      <c r="V2079">
        <v>0.6</v>
      </c>
    </row>
    <row r="2080" spans="1:22" x14ac:dyDescent="0.25">
      <c r="A2080">
        <v>2079</v>
      </c>
      <c r="B2080" t="s">
        <v>26</v>
      </c>
      <c r="C2080" t="s">
        <v>680</v>
      </c>
      <c r="D2080" t="s">
        <v>3</v>
      </c>
      <c r="E2080" t="s">
        <v>345</v>
      </c>
      <c r="F2080" s="138">
        <v>44030</v>
      </c>
      <c r="G2080" t="s">
        <v>670</v>
      </c>
      <c r="H2080" t="s">
        <v>681</v>
      </c>
      <c r="I2080" t="s">
        <v>386</v>
      </c>
      <c r="J2080" t="s">
        <v>671</v>
      </c>
      <c r="K2080">
        <v>1200</v>
      </c>
      <c r="M2080">
        <v>372</v>
      </c>
      <c r="O2080">
        <v>6</v>
      </c>
      <c r="P2080">
        <v>44</v>
      </c>
      <c r="Q2080">
        <f>SUM(Table2[[#This Row],[ BUYER G]:[BUYER S]])</f>
        <v>50</v>
      </c>
      <c r="R2080">
        <v>3.1428571428571428</v>
      </c>
      <c r="S2080">
        <v>28.714285714285715</v>
      </c>
      <c r="T2080">
        <f>SUM(Table2[[#This Row],[SALE G]:[SALE S]])</f>
        <v>31.857142857142858</v>
      </c>
      <c r="U2080">
        <v>490</v>
      </c>
      <c r="V2080">
        <v>0.6</v>
      </c>
    </row>
    <row r="2081" spans="1:22" x14ac:dyDescent="0.25">
      <c r="A2081">
        <v>2080</v>
      </c>
      <c r="B2081" t="s">
        <v>26</v>
      </c>
      <c r="C2081" t="s">
        <v>680</v>
      </c>
      <c r="D2081" t="s">
        <v>3</v>
      </c>
      <c r="E2081" t="s">
        <v>345</v>
      </c>
      <c r="F2081" s="138">
        <v>44030</v>
      </c>
      <c r="G2081" t="s">
        <v>682</v>
      </c>
      <c r="H2081" t="s">
        <v>681</v>
      </c>
      <c r="I2081" t="s">
        <v>493</v>
      </c>
      <c r="J2081" t="s">
        <v>671</v>
      </c>
      <c r="K2081">
        <v>1000</v>
      </c>
      <c r="M2081">
        <v>376</v>
      </c>
      <c r="O2081">
        <v>13</v>
      </c>
      <c r="P2081">
        <v>42</v>
      </c>
      <c r="Q2081">
        <f>SUM(Table2[[#This Row],[ BUYER G]:[BUYER S]])</f>
        <v>55</v>
      </c>
      <c r="R2081">
        <v>6.2142857142857144</v>
      </c>
      <c r="S2081">
        <v>29.142857142857142</v>
      </c>
      <c r="T2081">
        <f>SUM(Table2[[#This Row],[SALE G]:[SALE S]])</f>
        <v>35.357142857142854</v>
      </c>
      <c r="U2081">
        <v>402</v>
      </c>
      <c r="V2081">
        <v>0.6</v>
      </c>
    </row>
    <row r="2082" spans="1:22" x14ac:dyDescent="0.25">
      <c r="A2082">
        <v>2081</v>
      </c>
      <c r="B2082" t="s">
        <v>26</v>
      </c>
      <c r="C2082" t="s">
        <v>680</v>
      </c>
      <c r="D2082" t="s">
        <v>3</v>
      </c>
      <c r="E2082" t="s">
        <v>345</v>
      </c>
      <c r="F2082" s="138">
        <v>44030</v>
      </c>
      <c r="G2082" t="s">
        <v>682</v>
      </c>
      <c r="H2082" t="s">
        <v>681</v>
      </c>
      <c r="I2082" t="s">
        <v>397</v>
      </c>
      <c r="J2082" t="s">
        <v>671</v>
      </c>
      <c r="K2082">
        <v>1000</v>
      </c>
      <c r="M2082">
        <v>360</v>
      </c>
      <c r="P2082">
        <v>31</v>
      </c>
      <c r="Q2082">
        <f>SUM(Table2[[#This Row],[ BUYER G]:[BUYER S]])</f>
        <v>31</v>
      </c>
      <c r="R2082">
        <v>0</v>
      </c>
      <c r="S2082">
        <v>25.857142857142858</v>
      </c>
      <c r="T2082">
        <f>SUM(Table2[[#This Row],[SALE G]:[SALE S]])</f>
        <v>25.857142857142858</v>
      </c>
      <c r="U2082">
        <v>352</v>
      </c>
      <c r="V2082">
        <v>0.6</v>
      </c>
    </row>
    <row r="2083" spans="1:22" x14ac:dyDescent="0.25">
      <c r="A2083">
        <v>2082</v>
      </c>
      <c r="B2083" t="s">
        <v>26</v>
      </c>
      <c r="C2083" t="s">
        <v>680</v>
      </c>
      <c r="D2083" t="s">
        <v>3</v>
      </c>
      <c r="E2083" t="s">
        <v>345</v>
      </c>
      <c r="F2083" s="138">
        <v>44030</v>
      </c>
      <c r="G2083" t="s">
        <v>682</v>
      </c>
      <c r="H2083" t="s">
        <v>681</v>
      </c>
      <c r="I2083" t="s">
        <v>570</v>
      </c>
      <c r="J2083" t="s">
        <v>671</v>
      </c>
      <c r="K2083">
        <v>1000</v>
      </c>
      <c r="M2083">
        <v>328</v>
      </c>
      <c r="O2083">
        <v>4</v>
      </c>
      <c r="P2083">
        <v>43</v>
      </c>
      <c r="Q2083">
        <f>SUM(Table2[[#This Row],[ BUYER G]:[BUYER S]])</f>
        <v>47</v>
      </c>
      <c r="R2083">
        <v>1.7142857142857142</v>
      </c>
      <c r="S2083">
        <v>24.75</v>
      </c>
      <c r="T2083">
        <f>SUM(Table2[[#This Row],[SALE G]:[SALE S]])</f>
        <v>26.464285714285715</v>
      </c>
      <c r="U2083">
        <v>334</v>
      </c>
      <c r="V2083">
        <v>0.6</v>
      </c>
    </row>
    <row r="2084" spans="1:22" x14ac:dyDescent="0.25">
      <c r="A2084">
        <v>2083</v>
      </c>
      <c r="B2084" t="s">
        <v>26</v>
      </c>
      <c r="C2084" t="s">
        <v>680</v>
      </c>
      <c r="D2084" t="s">
        <v>3</v>
      </c>
      <c r="E2084" t="s">
        <v>345</v>
      </c>
      <c r="F2084" s="138">
        <v>44030</v>
      </c>
      <c r="G2084" t="s">
        <v>682</v>
      </c>
      <c r="H2084" t="s">
        <v>681</v>
      </c>
      <c r="I2084" t="s">
        <v>569</v>
      </c>
      <c r="J2084" t="s">
        <v>671</v>
      </c>
      <c r="K2084">
        <v>1000</v>
      </c>
      <c r="M2084">
        <v>228</v>
      </c>
      <c r="O2084">
        <v>1</v>
      </c>
      <c r="P2084">
        <v>20</v>
      </c>
      <c r="Q2084">
        <f>SUM(Table2[[#This Row],[ BUYER G]:[BUYER S]])</f>
        <v>21</v>
      </c>
      <c r="R2084">
        <v>0.42857142857142855</v>
      </c>
      <c r="S2084">
        <v>16.5</v>
      </c>
      <c r="T2084">
        <f>SUM(Table2[[#This Row],[SALE G]:[SALE S]])</f>
        <v>16.928571428571427</v>
      </c>
      <c r="U2084">
        <v>230</v>
      </c>
      <c r="V2084">
        <v>0.6</v>
      </c>
    </row>
    <row r="2085" spans="1:22" x14ac:dyDescent="0.25">
      <c r="A2085">
        <v>2084</v>
      </c>
      <c r="B2085" t="s">
        <v>26</v>
      </c>
      <c r="C2085" t="s">
        <v>680</v>
      </c>
      <c r="D2085" t="s">
        <v>3</v>
      </c>
      <c r="E2085" t="s">
        <v>345</v>
      </c>
      <c r="F2085" s="138">
        <v>44030</v>
      </c>
      <c r="G2085" t="s">
        <v>676</v>
      </c>
      <c r="H2085" t="s">
        <v>681</v>
      </c>
      <c r="I2085" t="s">
        <v>379</v>
      </c>
      <c r="J2085" t="s">
        <v>669</v>
      </c>
      <c r="K2085">
        <v>1200</v>
      </c>
      <c r="M2085">
        <v>456</v>
      </c>
      <c r="O2085">
        <v>20</v>
      </c>
      <c r="P2085">
        <v>37</v>
      </c>
      <c r="Q2085">
        <f>SUM(Table2[[#This Row],[ BUYER G]:[BUYER S]])</f>
        <v>57</v>
      </c>
      <c r="R2085">
        <v>12.285714285714285</v>
      </c>
      <c r="S2085">
        <v>23.5</v>
      </c>
      <c r="T2085">
        <f>SUM(Table2[[#This Row],[SALE G]:[SALE S]])</f>
        <v>35.785714285714285</v>
      </c>
      <c r="U2085">
        <v>476</v>
      </c>
      <c r="V2085">
        <v>0.65</v>
      </c>
    </row>
    <row r="2086" spans="1:22" x14ac:dyDescent="0.25">
      <c r="A2086">
        <v>2085</v>
      </c>
      <c r="B2086" t="s">
        <v>26</v>
      </c>
      <c r="C2086" t="s">
        <v>680</v>
      </c>
      <c r="D2086" t="s">
        <v>3</v>
      </c>
      <c r="E2086" t="s">
        <v>345</v>
      </c>
      <c r="F2086" s="138">
        <v>44030</v>
      </c>
      <c r="G2086" t="s">
        <v>676</v>
      </c>
      <c r="H2086" t="s">
        <v>681</v>
      </c>
      <c r="I2086" t="s">
        <v>377</v>
      </c>
      <c r="J2086" t="s">
        <v>669</v>
      </c>
      <c r="K2086">
        <v>1200</v>
      </c>
      <c r="M2086">
        <v>440</v>
      </c>
      <c r="O2086">
        <v>13</v>
      </c>
      <c r="P2086">
        <v>64</v>
      </c>
      <c r="Q2086">
        <f>SUM(Table2[[#This Row],[ BUYER G]:[BUYER S]])</f>
        <v>77</v>
      </c>
      <c r="R2086">
        <v>8.1785714285714288</v>
      </c>
      <c r="S2086">
        <v>48.321428571428569</v>
      </c>
      <c r="T2086">
        <f>SUM(Table2[[#This Row],[SALE G]:[SALE S]])</f>
        <v>56.5</v>
      </c>
      <c r="U2086">
        <v>450</v>
      </c>
      <c r="V2086">
        <v>0.65</v>
      </c>
    </row>
    <row r="2087" spans="1:22" x14ac:dyDescent="0.25">
      <c r="A2087">
        <v>2086</v>
      </c>
      <c r="B2087" t="s">
        <v>26</v>
      </c>
      <c r="C2087" t="s">
        <v>680</v>
      </c>
      <c r="D2087" t="s">
        <v>3</v>
      </c>
      <c r="E2087" t="s">
        <v>345</v>
      </c>
      <c r="F2087" s="138">
        <v>44030</v>
      </c>
      <c r="G2087" t="s">
        <v>676</v>
      </c>
      <c r="H2087" t="s">
        <v>681</v>
      </c>
      <c r="I2087" t="s">
        <v>378</v>
      </c>
      <c r="J2087" t="s">
        <v>669</v>
      </c>
      <c r="K2087">
        <v>1200</v>
      </c>
      <c r="M2087">
        <v>452</v>
      </c>
      <c r="O2087">
        <v>7</v>
      </c>
      <c r="P2087">
        <v>36</v>
      </c>
      <c r="Q2087">
        <f>SUM(Table2[[#This Row],[ BUYER G]:[BUYER S]])</f>
        <v>43</v>
      </c>
      <c r="R2087">
        <v>4.2857142857142856</v>
      </c>
      <c r="S2087">
        <v>29.607142857142858</v>
      </c>
      <c r="T2087">
        <f>SUM(Table2[[#This Row],[SALE G]:[SALE S]])</f>
        <v>33.892857142857146</v>
      </c>
      <c r="U2087">
        <v>464</v>
      </c>
      <c r="V2087">
        <v>0.65</v>
      </c>
    </row>
    <row r="2088" spans="1:22" x14ac:dyDescent="0.25">
      <c r="A2088">
        <v>2087</v>
      </c>
      <c r="B2088" t="s">
        <v>26</v>
      </c>
      <c r="C2088" t="s">
        <v>680</v>
      </c>
      <c r="D2088" t="s">
        <v>3</v>
      </c>
      <c r="E2088" t="s">
        <v>345</v>
      </c>
      <c r="F2088" s="138">
        <v>44030</v>
      </c>
      <c r="G2088" t="s">
        <v>684</v>
      </c>
      <c r="H2088" t="s">
        <v>681</v>
      </c>
      <c r="I2088" t="s">
        <v>461</v>
      </c>
      <c r="J2088" t="s">
        <v>669</v>
      </c>
      <c r="K2088">
        <v>1250</v>
      </c>
      <c r="M2088">
        <v>356</v>
      </c>
      <c r="O2088">
        <v>7</v>
      </c>
      <c r="P2088">
        <v>26</v>
      </c>
      <c r="Q2088">
        <f>SUM(Table2[[#This Row],[ BUYER G]:[BUYER S]])</f>
        <v>33</v>
      </c>
      <c r="R2088">
        <v>5.8571428571428568</v>
      </c>
      <c r="S2088">
        <v>18</v>
      </c>
      <c r="T2088">
        <f>SUM(Table2[[#This Row],[SALE G]:[SALE S]])</f>
        <v>23.857142857142858</v>
      </c>
      <c r="U2088">
        <v>401</v>
      </c>
      <c r="V2088">
        <v>0.7</v>
      </c>
    </row>
    <row r="2089" spans="1:22" x14ac:dyDescent="0.25">
      <c r="A2089">
        <v>2088</v>
      </c>
      <c r="B2089" t="s">
        <v>26</v>
      </c>
      <c r="C2089" t="s">
        <v>680</v>
      </c>
      <c r="D2089" t="s">
        <v>3</v>
      </c>
      <c r="E2089" t="s">
        <v>345</v>
      </c>
      <c r="F2089" s="138">
        <v>44030</v>
      </c>
      <c r="G2089" t="s">
        <v>685</v>
      </c>
      <c r="H2089" t="s">
        <v>681</v>
      </c>
      <c r="I2089" t="s">
        <v>261</v>
      </c>
      <c r="J2089" t="s">
        <v>671</v>
      </c>
      <c r="K2089">
        <v>1000</v>
      </c>
      <c r="M2089">
        <v>412</v>
      </c>
      <c r="O2089">
        <v>8</v>
      </c>
      <c r="P2089">
        <v>29</v>
      </c>
      <c r="Q2089">
        <f>SUM(Table2[[#This Row],[ BUYER G]:[BUYER S]])</f>
        <v>37</v>
      </c>
      <c r="R2089">
        <v>9.5714285714285712</v>
      </c>
      <c r="S2089">
        <v>34.357142857142854</v>
      </c>
      <c r="T2089">
        <f>SUM(Table2[[#This Row],[SALE G]:[SALE S]])</f>
        <v>43.928571428571423</v>
      </c>
      <c r="U2089">
        <v>437</v>
      </c>
      <c r="V2089">
        <v>0.6</v>
      </c>
    </row>
    <row r="2090" spans="1:22" x14ac:dyDescent="0.25">
      <c r="A2090">
        <v>2089</v>
      </c>
      <c r="B2090" t="s">
        <v>26</v>
      </c>
      <c r="C2090" t="s">
        <v>680</v>
      </c>
      <c r="D2090" t="s">
        <v>3</v>
      </c>
      <c r="E2090" t="s">
        <v>345</v>
      </c>
      <c r="F2090" s="138">
        <v>44030</v>
      </c>
      <c r="G2090" t="s">
        <v>685</v>
      </c>
      <c r="H2090" t="s">
        <v>681</v>
      </c>
      <c r="I2090" t="s">
        <v>264</v>
      </c>
      <c r="J2090" t="s">
        <v>671</v>
      </c>
      <c r="K2090">
        <v>1000</v>
      </c>
      <c r="M2090">
        <v>492</v>
      </c>
      <c r="O2090">
        <v>9</v>
      </c>
      <c r="P2090">
        <v>56</v>
      </c>
      <c r="Q2090">
        <f>SUM(Table2[[#This Row],[ BUYER G]:[BUYER S]])</f>
        <v>65</v>
      </c>
      <c r="R2090">
        <v>4.1785714285714288</v>
      </c>
      <c r="S2090">
        <v>39.549999999999997</v>
      </c>
      <c r="T2090">
        <f>SUM(Table2[[#This Row],[SALE G]:[SALE S]])</f>
        <v>43.728571428571428</v>
      </c>
      <c r="U2090">
        <v>523</v>
      </c>
      <c r="V2090">
        <v>0.6</v>
      </c>
    </row>
    <row r="2091" spans="1:22" x14ac:dyDescent="0.25">
      <c r="A2091">
        <v>2090</v>
      </c>
      <c r="B2091" t="s">
        <v>26</v>
      </c>
      <c r="C2091" t="s">
        <v>680</v>
      </c>
      <c r="D2091" t="s">
        <v>3</v>
      </c>
      <c r="E2091" t="s">
        <v>345</v>
      </c>
      <c r="F2091" s="138">
        <v>44030</v>
      </c>
      <c r="G2091" t="s">
        <v>685</v>
      </c>
      <c r="H2091" t="s">
        <v>681</v>
      </c>
      <c r="I2091" t="s">
        <v>445</v>
      </c>
      <c r="J2091" t="s">
        <v>671</v>
      </c>
      <c r="K2091">
        <v>1000</v>
      </c>
      <c r="M2091">
        <v>376</v>
      </c>
      <c r="O2091">
        <v>10</v>
      </c>
      <c r="P2091">
        <v>60</v>
      </c>
      <c r="Q2091">
        <f>SUM(Table2[[#This Row],[ BUYER G]:[BUYER S]])</f>
        <v>70</v>
      </c>
      <c r="R2091">
        <v>9.7142857142857135</v>
      </c>
      <c r="S2091">
        <v>43.3</v>
      </c>
      <c r="T2091">
        <f>SUM(Table2[[#This Row],[SALE G]:[SALE S]])</f>
        <v>53.014285714285712</v>
      </c>
      <c r="U2091">
        <v>352</v>
      </c>
      <c r="V2091">
        <v>0.6</v>
      </c>
    </row>
    <row r="2092" spans="1:22" x14ac:dyDescent="0.25">
      <c r="A2092">
        <v>2091</v>
      </c>
      <c r="B2092" t="s">
        <v>26</v>
      </c>
      <c r="C2092" t="s">
        <v>680</v>
      </c>
      <c r="D2092" t="s">
        <v>3</v>
      </c>
      <c r="E2092" t="s">
        <v>345</v>
      </c>
      <c r="F2092" s="138">
        <v>44030</v>
      </c>
      <c r="G2092" t="s">
        <v>685</v>
      </c>
      <c r="H2092" t="s">
        <v>681</v>
      </c>
      <c r="I2092" t="s">
        <v>413</v>
      </c>
      <c r="J2092" t="s">
        <v>671</v>
      </c>
      <c r="K2092">
        <v>1000</v>
      </c>
      <c r="M2092">
        <v>388</v>
      </c>
      <c r="O2092">
        <v>8</v>
      </c>
      <c r="P2092">
        <v>75</v>
      </c>
      <c r="Q2092">
        <f>SUM(Table2[[#This Row],[ BUYER G]:[BUYER S]])</f>
        <v>83</v>
      </c>
      <c r="R2092">
        <v>8.7142857142857135</v>
      </c>
      <c r="S2092">
        <v>69.099999999999994</v>
      </c>
      <c r="T2092">
        <f>SUM(Table2[[#This Row],[SALE G]:[SALE S]])</f>
        <v>77.814285714285703</v>
      </c>
      <c r="U2092">
        <v>398</v>
      </c>
      <c r="V2092">
        <v>0.65</v>
      </c>
    </row>
    <row r="2093" spans="1:22" x14ac:dyDescent="0.25">
      <c r="A2093">
        <v>2092</v>
      </c>
      <c r="B2093" t="s">
        <v>26</v>
      </c>
      <c r="C2093" t="s">
        <v>680</v>
      </c>
      <c r="D2093" t="s">
        <v>3</v>
      </c>
      <c r="E2093" t="s">
        <v>345</v>
      </c>
      <c r="F2093" s="138">
        <v>44030</v>
      </c>
      <c r="G2093" t="s">
        <v>685</v>
      </c>
      <c r="H2093" t="s">
        <v>681</v>
      </c>
      <c r="I2093" t="s">
        <v>404</v>
      </c>
      <c r="J2093" t="s">
        <v>671</v>
      </c>
      <c r="K2093">
        <v>1000</v>
      </c>
      <c r="M2093">
        <v>321</v>
      </c>
      <c r="O2093">
        <v>27</v>
      </c>
      <c r="P2093">
        <v>64</v>
      </c>
      <c r="Q2093">
        <f>SUM(Table2[[#This Row],[ BUYER G]:[BUYER S]])</f>
        <v>91</v>
      </c>
      <c r="R2093">
        <v>20.5</v>
      </c>
      <c r="S2093">
        <v>43</v>
      </c>
      <c r="T2093">
        <f>SUM(Table2[[#This Row],[SALE G]:[SALE S]])</f>
        <v>63.5</v>
      </c>
      <c r="U2093">
        <v>308</v>
      </c>
      <c r="V2093">
        <v>0.65</v>
      </c>
    </row>
    <row r="2094" spans="1:22" x14ac:dyDescent="0.25">
      <c r="A2094">
        <v>2093</v>
      </c>
      <c r="B2094" t="s">
        <v>26</v>
      </c>
      <c r="C2094" t="s">
        <v>680</v>
      </c>
      <c r="D2094" t="s">
        <v>3</v>
      </c>
      <c r="E2094" t="s">
        <v>345</v>
      </c>
      <c r="F2094" s="138">
        <v>44030</v>
      </c>
      <c r="G2094" t="s">
        <v>685</v>
      </c>
      <c r="H2094" t="s">
        <v>681</v>
      </c>
      <c r="I2094" t="s">
        <v>252</v>
      </c>
      <c r="J2094" t="s">
        <v>671</v>
      </c>
      <c r="K2094">
        <v>1000</v>
      </c>
      <c r="M2094">
        <v>576</v>
      </c>
      <c r="O2094">
        <v>12</v>
      </c>
      <c r="P2094">
        <v>60</v>
      </c>
      <c r="Q2094">
        <f>SUM(Table2[[#This Row],[ BUYER G]:[BUYER S]])</f>
        <v>72</v>
      </c>
      <c r="R2094">
        <v>8.5714285714285712</v>
      </c>
      <c r="S2094">
        <v>46.611111111111114</v>
      </c>
      <c r="T2094">
        <f>SUM(Table2[[#This Row],[SALE G]:[SALE S]])</f>
        <v>55.182539682539684</v>
      </c>
      <c r="U2094">
        <v>553</v>
      </c>
      <c r="V2094">
        <v>0.65</v>
      </c>
    </row>
    <row r="2095" spans="1:22" x14ac:dyDescent="0.25">
      <c r="A2095">
        <v>2094</v>
      </c>
      <c r="B2095" t="s">
        <v>26</v>
      </c>
      <c r="C2095" t="s">
        <v>680</v>
      </c>
      <c r="D2095" t="s">
        <v>3</v>
      </c>
      <c r="E2095" t="s">
        <v>345</v>
      </c>
      <c r="F2095" s="138">
        <v>44030</v>
      </c>
      <c r="G2095" t="s">
        <v>685</v>
      </c>
      <c r="H2095" t="s">
        <v>681</v>
      </c>
      <c r="I2095" t="s">
        <v>251</v>
      </c>
      <c r="J2095" t="s">
        <v>671</v>
      </c>
      <c r="K2095">
        <v>1000</v>
      </c>
      <c r="M2095">
        <v>752</v>
      </c>
      <c r="O2095">
        <v>11</v>
      </c>
      <c r="P2095">
        <v>129</v>
      </c>
      <c r="Q2095">
        <f>SUM(Table2[[#This Row],[ BUYER G]:[BUYER S]])</f>
        <v>140</v>
      </c>
      <c r="R2095">
        <v>8.2857142857142865</v>
      </c>
      <c r="S2095">
        <v>131.28571428571428</v>
      </c>
      <c r="T2095">
        <f>SUM(Table2[[#This Row],[SALE G]:[SALE S]])</f>
        <v>139.57142857142856</v>
      </c>
      <c r="U2095">
        <v>764</v>
      </c>
      <c r="V2095">
        <v>0.7</v>
      </c>
    </row>
    <row r="2096" spans="1:22" x14ac:dyDescent="0.25">
      <c r="A2096">
        <v>2095</v>
      </c>
      <c r="B2096" t="s">
        <v>26</v>
      </c>
      <c r="C2096" t="s">
        <v>680</v>
      </c>
      <c r="D2096" t="s">
        <v>3</v>
      </c>
      <c r="E2096" t="s">
        <v>345</v>
      </c>
      <c r="F2096" s="138">
        <v>44030</v>
      </c>
      <c r="G2096" t="s">
        <v>685</v>
      </c>
      <c r="H2096" t="s">
        <v>681</v>
      </c>
      <c r="I2096" t="s">
        <v>417</v>
      </c>
      <c r="J2096" t="s">
        <v>671</v>
      </c>
      <c r="K2096">
        <v>1000</v>
      </c>
      <c r="M2096">
        <v>832</v>
      </c>
      <c r="O2096">
        <v>36</v>
      </c>
      <c r="P2096">
        <v>177</v>
      </c>
      <c r="Q2096">
        <f>SUM(Table2[[#This Row],[ BUYER G]:[BUYER S]])</f>
        <v>213</v>
      </c>
      <c r="R2096">
        <v>32.571428571428569</v>
      </c>
      <c r="S2096">
        <v>192.01785714285714</v>
      </c>
      <c r="T2096">
        <f>SUM(Table2[[#This Row],[SALE G]:[SALE S]])</f>
        <v>224.58928571428572</v>
      </c>
      <c r="U2096">
        <v>1253</v>
      </c>
      <c r="V2096">
        <v>0.7</v>
      </c>
    </row>
    <row r="2097" spans="1:22" x14ac:dyDescent="0.25">
      <c r="A2097">
        <v>2096</v>
      </c>
      <c r="B2097" t="s">
        <v>26</v>
      </c>
      <c r="C2097" t="s">
        <v>680</v>
      </c>
      <c r="D2097" t="s">
        <v>3</v>
      </c>
      <c r="E2097" t="s">
        <v>345</v>
      </c>
      <c r="F2097" s="138">
        <v>44030</v>
      </c>
      <c r="G2097" t="s">
        <v>685</v>
      </c>
      <c r="H2097" t="s">
        <v>681</v>
      </c>
      <c r="I2097" t="s">
        <v>254</v>
      </c>
      <c r="J2097" t="s">
        <v>671</v>
      </c>
      <c r="K2097">
        <v>1000</v>
      </c>
      <c r="M2097">
        <v>376</v>
      </c>
      <c r="O2097">
        <v>12</v>
      </c>
      <c r="P2097">
        <v>35</v>
      </c>
      <c r="Q2097">
        <f>SUM(Table2[[#This Row],[ BUYER G]:[BUYER S]])</f>
        <v>47</v>
      </c>
      <c r="R2097">
        <v>14.178571428571429</v>
      </c>
      <c r="S2097">
        <v>50.107142857142854</v>
      </c>
      <c r="T2097">
        <f>SUM(Table2[[#This Row],[SALE G]:[SALE S]])</f>
        <v>64.285714285714278</v>
      </c>
      <c r="U2097">
        <v>476</v>
      </c>
      <c r="V2097">
        <v>0.65</v>
      </c>
    </row>
    <row r="2098" spans="1:22" x14ac:dyDescent="0.25">
      <c r="A2098">
        <v>2097</v>
      </c>
      <c r="B2098" t="s">
        <v>26</v>
      </c>
      <c r="C2098" t="s">
        <v>680</v>
      </c>
      <c r="D2098" t="s">
        <v>3</v>
      </c>
      <c r="E2098" t="s">
        <v>345</v>
      </c>
      <c r="F2098" s="138">
        <v>44030</v>
      </c>
      <c r="G2098" t="s">
        <v>685</v>
      </c>
      <c r="H2098" t="s">
        <v>681</v>
      </c>
      <c r="I2098" t="s">
        <v>255</v>
      </c>
      <c r="J2098" t="s">
        <v>671</v>
      </c>
      <c r="K2098">
        <v>1000</v>
      </c>
      <c r="M2098">
        <v>388</v>
      </c>
      <c r="O2098">
        <v>4</v>
      </c>
      <c r="P2098">
        <v>61</v>
      </c>
      <c r="Q2098">
        <f>SUM(Table2[[#This Row],[ BUYER G]:[BUYER S]])</f>
        <v>65</v>
      </c>
      <c r="R2098">
        <v>2.8571428571428572</v>
      </c>
      <c r="S2098">
        <v>42</v>
      </c>
      <c r="T2098">
        <f>SUM(Table2[[#This Row],[SALE G]:[SALE S]])</f>
        <v>44.857142857142854</v>
      </c>
      <c r="U2098">
        <v>410</v>
      </c>
      <c r="V2098">
        <v>0.6</v>
      </c>
    </row>
    <row r="2099" spans="1:22" x14ac:dyDescent="0.25">
      <c r="A2099">
        <v>2098</v>
      </c>
      <c r="B2099" t="s">
        <v>26</v>
      </c>
      <c r="C2099" t="s">
        <v>680</v>
      </c>
      <c r="D2099" t="s">
        <v>3</v>
      </c>
      <c r="E2099" t="s">
        <v>345</v>
      </c>
      <c r="F2099" s="138">
        <v>44030</v>
      </c>
      <c r="G2099" t="s">
        <v>685</v>
      </c>
      <c r="H2099" t="s">
        <v>681</v>
      </c>
      <c r="I2099" t="s">
        <v>248</v>
      </c>
      <c r="J2099" t="s">
        <v>671</v>
      </c>
      <c r="K2099">
        <v>1000</v>
      </c>
      <c r="M2099">
        <v>312</v>
      </c>
      <c r="O2099">
        <v>9</v>
      </c>
      <c r="P2099">
        <v>29</v>
      </c>
      <c r="Q2099">
        <f>SUM(Table2[[#This Row],[ BUYER G]:[BUYER S]])</f>
        <v>38</v>
      </c>
      <c r="R2099">
        <v>12.428571428571429</v>
      </c>
      <c r="S2099">
        <v>40.142857142857146</v>
      </c>
      <c r="T2099">
        <f>SUM(Table2[[#This Row],[SALE G]:[SALE S]])</f>
        <v>52.571428571428577</v>
      </c>
      <c r="U2099">
        <v>380</v>
      </c>
      <c r="V2099">
        <v>0.6</v>
      </c>
    </row>
    <row r="2100" spans="1:22" x14ac:dyDescent="0.25">
      <c r="A2100">
        <v>2099</v>
      </c>
      <c r="B2100" t="s">
        <v>26</v>
      </c>
      <c r="C2100" t="s">
        <v>680</v>
      </c>
      <c r="D2100" t="s">
        <v>3</v>
      </c>
      <c r="E2100" t="s">
        <v>345</v>
      </c>
      <c r="F2100" s="138">
        <v>44030</v>
      </c>
      <c r="G2100" t="s">
        <v>685</v>
      </c>
      <c r="H2100" t="s">
        <v>681</v>
      </c>
      <c r="I2100" t="s">
        <v>448</v>
      </c>
      <c r="J2100" t="s">
        <v>671</v>
      </c>
      <c r="K2100">
        <v>1000</v>
      </c>
      <c r="M2100">
        <v>352</v>
      </c>
      <c r="P2100">
        <v>42</v>
      </c>
      <c r="Q2100">
        <f>SUM(Table2[[#This Row],[ BUYER G]:[BUYER S]])</f>
        <v>42</v>
      </c>
      <c r="R2100">
        <v>0</v>
      </c>
      <c r="S2100">
        <v>46.857142857142854</v>
      </c>
      <c r="T2100">
        <f>SUM(Table2[[#This Row],[SALE G]:[SALE S]])</f>
        <v>46.857142857142854</v>
      </c>
      <c r="U2100">
        <v>403</v>
      </c>
      <c r="V2100">
        <v>0.6</v>
      </c>
    </row>
    <row r="2101" spans="1:22" x14ac:dyDescent="0.25">
      <c r="A2101">
        <v>2100</v>
      </c>
      <c r="B2101" t="s">
        <v>26</v>
      </c>
      <c r="C2101" t="s">
        <v>680</v>
      </c>
      <c r="D2101" t="s">
        <v>3</v>
      </c>
      <c r="E2101" t="s">
        <v>345</v>
      </c>
      <c r="F2101" s="138">
        <v>44030</v>
      </c>
      <c r="G2101" t="s">
        <v>685</v>
      </c>
      <c r="H2101" t="s">
        <v>681</v>
      </c>
      <c r="I2101" t="s">
        <v>406</v>
      </c>
      <c r="J2101" t="s">
        <v>671</v>
      </c>
      <c r="K2101">
        <v>1000</v>
      </c>
      <c r="M2101">
        <v>328</v>
      </c>
      <c r="O2101">
        <v>13</v>
      </c>
      <c r="P2101">
        <v>51</v>
      </c>
      <c r="Q2101">
        <f>SUM(Table2[[#This Row],[ BUYER G]:[BUYER S]])</f>
        <v>64</v>
      </c>
      <c r="R2101">
        <v>13.714285714285714</v>
      </c>
      <c r="S2101">
        <v>35.65</v>
      </c>
      <c r="T2101">
        <f>SUM(Table2[[#This Row],[SALE G]:[SALE S]])</f>
        <v>49.364285714285714</v>
      </c>
      <c r="U2101">
        <v>380</v>
      </c>
      <c r="V2101">
        <v>0.6</v>
      </c>
    </row>
    <row r="2102" spans="1:22" x14ac:dyDescent="0.25">
      <c r="A2102">
        <v>2101</v>
      </c>
      <c r="B2102" t="s">
        <v>26</v>
      </c>
      <c r="C2102" t="s">
        <v>680</v>
      </c>
      <c r="D2102" t="s">
        <v>3</v>
      </c>
      <c r="E2102" t="s">
        <v>345</v>
      </c>
      <c r="F2102" s="138">
        <v>44030</v>
      </c>
      <c r="G2102" t="s">
        <v>685</v>
      </c>
      <c r="H2102" t="s">
        <v>681</v>
      </c>
      <c r="I2102" t="s">
        <v>422</v>
      </c>
      <c r="J2102" t="s">
        <v>671</v>
      </c>
      <c r="K2102">
        <v>1000</v>
      </c>
      <c r="M2102">
        <v>324</v>
      </c>
      <c r="O2102">
        <v>7</v>
      </c>
      <c r="P2102">
        <v>38</v>
      </c>
      <c r="Q2102">
        <f>SUM(Table2[[#This Row],[ BUYER G]:[BUYER S]])</f>
        <v>45</v>
      </c>
      <c r="R2102">
        <v>5.1785714285714288</v>
      </c>
      <c r="S2102">
        <v>34.214285714285715</v>
      </c>
      <c r="T2102">
        <f>SUM(Table2[[#This Row],[SALE G]:[SALE S]])</f>
        <v>39.392857142857146</v>
      </c>
      <c r="U2102">
        <v>342</v>
      </c>
      <c r="V2102">
        <v>0.6</v>
      </c>
    </row>
    <row r="2103" spans="1:22" x14ac:dyDescent="0.25">
      <c r="A2103">
        <v>2102</v>
      </c>
      <c r="B2103" t="s">
        <v>26</v>
      </c>
      <c r="C2103" t="s">
        <v>680</v>
      </c>
      <c r="D2103" t="s">
        <v>3</v>
      </c>
      <c r="E2103" t="s">
        <v>345</v>
      </c>
      <c r="F2103" s="138">
        <v>44030</v>
      </c>
      <c r="G2103" t="s">
        <v>685</v>
      </c>
      <c r="H2103" t="s">
        <v>681</v>
      </c>
      <c r="I2103" t="s">
        <v>411</v>
      </c>
      <c r="J2103" t="s">
        <v>671</v>
      </c>
      <c r="K2103">
        <v>1000</v>
      </c>
      <c r="M2103">
        <v>308</v>
      </c>
      <c r="O2103">
        <v>26</v>
      </c>
      <c r="P2103">
        <v>45</v>
      </c>
      <c r="Q2103">
        <f>SUM(Table2[[#This Row],[ BUYER G]:[BUYER S]])</f>
        <v>71</v>
      </c>
      <c r="R2103">
        <v>24.142857142857142</v>
      </c>
      <c r="S2103">
        <v>31.2</v>
      </c>
      <c r="T2103">
        <f>SUM(Table2[[#This Row],[SALE G]:[SALE S]])</f>
        <v>55.342857142857142</v>
      </c>
      <c r="U2103">
        <v>362</v>
      </c>
      <c r="V2103">
        <v>0.6</v>
      </c>
    </row>
    <row r="2104" spans="1:22" x14ac:dyDescent="0.25">
      <c r="A2104">
        <v>2103</v>
      </c>
      <c r="B2104" t="s">
        <v>26</v>
      </c>
      <c r="C2104" t="s">
        <v>680</v>
      </c>
      <c r="D2104" t="s">
        <v>3</v>
      </c>
      <c r="E2104" t="s">
        <v>345</v>
      </c>
      <c r="F2104" s="138">
        <v>44030</v>
      </c>
      <c r="G2104" t="s">
        <v>685</v>
      </c>
      <c r="H2104" t="s">
        <v>681</v>
      </c>
      <c r="I2104" t="s">
        <v>410</v>
      </c>
      <c r="J2104" t="s">
        <v>671</v>
      </c>
      <c r="K2104">
        <v>1000</v>
      </c>
      <c r="M2104">
        <v>360</v>
      </c>
      <c r="O2104">
        <v>19</v>
      </c>
      <c r="P2104">
        <v>57</v>
      </c>
      <c r="Q2104">
        <f>SUM(Table2[[#This Row],[ BUYER G]:[BUYER S]])</f>
        <v>76</v>
      </c>
      <c r="R2104">
        <v>12.071428571428571</v>
      </c>
      <c r="S2104">
        <v>41.3</v>
      </c>
      <c r="T2104">
        <f>SUM(Table2[[#This Row],[SALE G]:[SALE S]])</f>
        <v>53.371428571428567</v>
      </c>
      <c r="U2104">
        <v>389</v>
      </c>
      <c r="V2104">
        <v>0.6</v>
      </c>
    </row>
    <row r="2105" spans="1:22" x14ac:dyDescent="0.25">
      <c r="A2105">
        <v>2104</v>
      </c>
      <c r="B2105" t="s">
        <v>26</v>
      </c>
      <c r="C2105" t="s">
        <v>680</v>
      </c>
      <c r="D2105" t="s">
        <v>3</v>
      </c>
      <c r="E2105" t="s">
        <v>345</v>
      </c>
      <c r="F2105" s="138">
        <v>44030</v>
      </c>
      <c r="G2105" t="s">
        <v>685</v>
      </c>
      <c r="H2105" t="s">
        <v>681</v>
      </c>
      <c r="I2105" t="s">
        <v>447</v>
      </c>
      <c r="J2105" t="s">
        <v>671</v>
      </c>
      <c r="K2105">
        <v>1000</v>
      </c>
      <c r="M2105">
        <v>408</v>
      </c>
      <c r="O2105">
        <v>61</v>
      </c>
      <c r="P2105">
        <v>344</v>
      </c>
      <c r="Q2105">
        <f>SUM(Table2[[#This Row],[ BUYER G]:[BUYER S]])</f>
        <v>405</v>
      </c>
      <c r="R2105">
        <v>8.625</v>
      </c>
      <c r="S2105">
        <v>48.928571428571431</v>
      </c>
      <c r="T2105">
        <f>SUM(Table2[[#This Row],[SALE G]:[SALE S]])</f>
        <v>57.553571428571431</v>
      </c>
      <c r="U2105">
        <v>445</v>
      </c>
      <c r="V2105">
        <v>0.6</v>
      </c>
    </row>
    <row r="2106" spans="1:22" x14ac:dyDescent="0.25">
      <c r="A2106">
        <v>2105</v>
      </c>
      <c r="B2106" t="s">
        <v>26</v>
      </c>
      <c r="C2106" t="s">
        <v>680</v>
      </c>
      <c r="D2106" t="s">
        <v>3</v>
      </c>
      <c r="E2106" t="s">
        <v>345</v>
      </c>
      <c r="F2106" s="138">
        <v>44030</v>
      </c>
      <c r="G2106" t="s">
        <v>710</v>
      </c>
      <c r="H2106" t="s">
        <v>681</v>
      </c>
      <c r="I2106" t="s">
        <v>506</v>
      </c>
      <c r="J2106" t="s">
        <v>711</v>
      </c>
      <c r="K2106">
        <v>1000</v>
      </c>
      <c r="M2106">
        <v>128</v>
      </c>
      <c r="O2106">
        <v>2</v>
      </c>
      <c r="P2106">
        <v>39</v>
      </c>
      <c r="Q2106">
        <f>SUM(Table2[[#This Row],[ BUYER G]:[BUYER S]])</f>
        <v>41</v>
      </c>
      <c r="R2106">
        <v>1.2857142857142858</v>
      </c>
      <c r="S2106">
        <v>29.857142857142858</v>
      </c>
      <c r="T2106">
        <f>SUM(Table2[[#This Row],[SALE G]:[SALE S]])</f>
        <v>31.142857142857142</v>
      </c>
      <c r="U2106">
        <v>243</v>
      </c>
      <c r="V2106">
        <v>0.6</v>
      </c>
    </row>
    <row r="2107" spans="1:22" x14ac:dyDescent="0.25">
      <c r="A2107">
        <v>2106</v>
      </c>
      <c r="B2107" t="s">
        <v>26</v>
      </c>
      <c r="C2107" t="s">
        <v>680</v>
      </c>
      <c r="D2107" t="s">
        <v>3</v>
      </c>
      <c r="E2107" t="s">
        <v>345</v>
      </c>
      <c r="F2107" s="138">
        <v>44030</v>
      </c>
      <c r="G2107" t="s">
        <v>710</v>
      </c>
      <c r="H2107" t="s">
        <v>681</v>
      </c>
      <c r="I2107" t="s">
        <v>502</v>
      </c>
      <c r="J2107" t="s">
        <v>711</v>
      </c>
      <c r="K2107">
        <v>1000</v>
      </c>
      <c r="M2107">
        <v>148</v>
      </c>
      <c r="O2107">
        <v>1</v>
      </c>
      <c r="P2107">
        <v>23</v>
      </c>
      <c r="Q2107">
        <f>SUM(Table2[[#This Row],[ BUYER G]:[BUYER S]])</f>
        <v>24</v>
      </c>
      <c r="R2107">
        <v>2.1428571428571428</v>
      </c>
      <c r="S2107">
        <v>18.071428571428573</v>
      </c>
      <c r="T2107">
        <f>SUM(Table2[[#This Row],[SALE G]:[SALE S]])</f>
        <v>20.214285714285715</v>
      </c>
      <c r="U2107">
        <v>157</v>
      </c>
      <c r="V2107">
        <v>0.6</v>
      </c>
    </row>
    <row r="2108" spans="1:22" x14ac:dyDescent="0.25">
      <c r="A2108">
        <v>2107</v>
      </c>
      <c r="B2108" t="s">
        <v>26</v>
      </c>
      <c r="C2108" t="s">
        <v>680</v>
      </c>
      <c r="D2108" t="s">
        <v>3</v>
      </c>
      <c r="E2108" t="s">
        <v>345</v>
      </c>
      <c r="F2108" s="138">
        <v>44030</v>
      </c>
      <c r="G2108" t="s">
        <v>710</v>
      </c>
      <c r="H2108" t="s">
        <v>681</v>
      </c>
      <c r="I2108" t="s">
        <v>501</v>
      </c>
      <c r="J2108" t="s">
        <v>711</v>
      </c>
      <c r="K2108">
        <v>150</v>
      </c>
      <c r="M2108">
        <v>128</v>
      </c>
      <c r="O2108">
        <v>12</v>
      </c>
      <c r="P2108">
        <v>18</v>
      </c>
      <c r="Q2108">
        <f>SUM(Table2[[#This Row],[ BUYER G]:[BUYER S]])</f>
        <v>30</v>
      </c>
      <c r="R2108">
        <v>1.7142857142857142</v>
      </c>
      <c r="S2108">
        <v>10.857142857142858</v>
      </c>
      <c r="T2108">
        <f>SUM(Table2[[#This Row],[SALE G]:[SALE S]])</f>
        <v>12.571428571428571</v>
      </c>
      <c r="U2108">
        <v>136</v>
      </c>
      <c r="V2108">
        <v>0.6</v>
      </c>
    </row>
    <row r="2109" spans="1:22" x14ac:dyDescent="0.25">
      <c r="A2109">
        <v>2108</v>
      </c>
      <c r="B2109" t="s">
        <v>26</v>
      </c>
      <c r="C2109" t="s">
        <v>680</v>
      </c>
      <c r="D2109" t="s">
        <v>3</v>
      </c>
      <c r="E2109" t="s">
        <v>345</v>
      </c>
      <c r="F2109" s="138">
        <v>44030</v>
      </c>
      <c r="G2109" t="s">
        <v>710</v>
      </c>
      <c r="H2109" t="s">
        <v>681</v>
      </c>
      <c r="I2109" t="s">
        <v>504</v>
      </c>
      <c r="J2109" t="s">
        <v>711</v>
      </c>
      <c r="K2109">
        <v>150</v>
      </c>
      <c r="M2109">
        <v>176</v>
      </c>
      <c r="P2109">
        <v>21</v>
      </c>
      <c r="Q2109">
        <f>SUM(Table2[[#This Row],[ BUYER G]:[BUYER S]])</f>
        <v>21</v>
      </c>
      <c r="R2109">
        <v>0</v>
      </c>
      <c r="S2109">
        <v>17.571428571428569</v>
      </c>
      <c r="T2109">
        <f>SUM(Table2[[#This Row],[SALE G]:[SALE S]])</f>
        <v>17.571428571428569</v>
      </c>
      <c r="U2109">
        <v>200</v>
      </c>
      <c r="V2109">
        <v>0.5</v>
      </c>
    </row>
    <row r="2110" spans="1:22" x14ac:dyDescent="0.25">
      <c r="A2110">
        <v>2109</v>
      </c>
      <c r="B2110" t="s">
        <v>26</v>
      </c>
      <c r="C2110" t="s">
        <v>680</v>
      </c>
      <c r="D2110" t="s">
        <v>3</v>
      </c>
      <c r="E2110" t="s">
        <v>345</v>
      </c>
      <c r="F2110" s="138">
        <v>44030</v>
      </c>
      <c r="G2110" t="s">
        <v>710</v>
      </c>
      <c r="H2110" t="s">
        <v>681</v>
      </c>
      <c r="I2110" t="s">
        <v>503</v>
      </c>
      <c r="J2110" t="s">
        <v>711</v>
      </c>
      <c r="K2110">
        <v>150</v>
      </c>
      <c r="M2110">
        <v>176</v>
      </c>
      <c r="O2110">
        <v>12</v>
      </c>
      <c r="P2110">
        <v>32</v>
      </c>
      <c r="Q2110">
        <f>SUM(Table2[[#This Row],[ BUYER G]:[BUYER S]])</f>
        <v>44</v>
      </c>
      <c r="R2110">
        <v>7.3571428571428568</v>
      </c>
      <c r="S2110">
        <v>20.535714285714285</v>
      </c>
      <c r="T2110">
        <f>SUM(Table2[[#This Row],[SALE G]:[SALE S]])</f>
        <v>27.892857142857142</v>
      </c>
      <c r="U2110">
        <v>207</v>
      </c>
      <c r="V2110">
        <v>0.5</v>
      </c>
    </row>
    <row r="2111" spans="1:22" x14ac:dyDescent="0.25">
      <c r="A2111">
        <v>2110</v>
      </c>
      <c r="B2111" t="s">
        <v>26</v>
      </c>
      <c r="C2111" t="s">
        <v>680</v>
      </c>
      <c r="D2111" t="s">
        <v>3</v>
      </c>
      <c r="E2111" t="s">
        <v>345</v>
      </c>
      <c r="F2111" s="138">
        <v>44030</v>
      </c>
      <c r="G2111" t="s">
        <v>710</v>
      </c>
      <c r="H2111" t="s">
        <v>681</v>
      </c>
      <c r="I2111" t="s">
        <v>516</v>
      </c>
      <c r="J2111" t="s">
        <v>711</v>
      </c>
      <c r="K2111">
        <v>150</v>
      </c>
      <c r="M2111">
        <v>96</v>
      </c>
      <c r="P2111">
        <v>10</v>
      </c>
      <c r="Q2111">
        <f>SUM(Table2[[#This Row],[ BUYER G]:[BUYER S]])</f>
        <v>10</v>
      </c>
      <c r="R2111">
        <v>0</v>
      </c>
      <c r="S2111">
        <v>13.857142857142858</v>
      </c>
      <c r="T2111">
        <f>SUM(Table2[[#This Row],[SALE G]:[SALE S]])</f>
        <v>13.857142857142858</v>
      </c>
      <c r="U2111">
        <v>156</v>
      </c>
      <c r="V2111">
        <v>0.5</v>
      </c>
    </row>
    <row r="2112" spans="1:22" x14ac:dyDescent="0.25">
      <c r="A2112">
        <v>2111</v>
      </c>
      <c r="B2112" t="s">
        <v>26</v>
      </c>
      <c r="C2112" t="s">
        <v>680</v>
      </c>
      <c r="D2112" t="s">
        <v>3</v>
      </c>
      <c r="E2112" t="s">
        <v>345</v>
      </c>
      <c r="F2112" s="138">
        <v>44030</v>
      </c>
      <c r="G2112" t="s">
        <v>710</v>
      </c>
      <c r="H2112" t="s">
        <v>681</v>
      </c>
      <c r="I2112" t="s">
        <v>519</v>
      </c>
      <c r="J2112" t="s">
        <v>711</v>
      </c>
      <c r="K2112">
        <v>150</v>
      </c>
      <c r="M2112">
        <v>130</v>
      </c>
      <c r="P2112">
        <v>20</v>
      </c>
      <c r="Q2112">
        <f>SUM(Table2[[#This Row],[ BUYER G]:[BUYER S]])</f>
        <v>20</v>
      </c>
      <c r="R2112">
        <v>0</v>
      </c>
      <c r="S2112">
        <v>15.142857142857142</v>
      </c>
      <c r="T2112">
        <f>SUM(Table2[[#This Row],[SALE G]:[SALE S]])</f>
        <v>15.142857142857142</v>
      </c>
      <c r="U2112">
        <v>124</v>
      </c>
      <c r="V2112">
        <v>0.5</v>
      </c>
    </row>
    <row r="2113" spans="1:22" x14ac:dyDescent="0.25">
      <c r="A2113">
        <v>2112</v>
      </c>
      <c r="B2113" t="s">
        <v>26</v>
      </c>
      <c r="C2113" t="s">
        <v>680</v>
      </c>
      <c r="D2113" t="s">
        <v>3</v>
      </c>
      <c r="E2113" t="s">
        <v>345</v>
      </c>
      <c r="F2113" s="138">
        <v>44030</v>
      </c>
      <c r="G2113" t="s">
        <v>710</v>
      </c>
      <c r="H2113" t="s">
        <v>681</v>
      </c>
      <c r="I2113" t="s">
        <v>520</v>
      </c>
      <c r="J2113" t="s">
        <v>711</v>
      </c>
      <c r="K2113">
        <v>150</v>
      </c>
      <c r="M2113">
        <v>160</v>
      </c>
      <c r="P2113">
        <v>22</v>
      </c>
      <c r="Q2113">
        <f>SUM(Table2[[#This Row],[ BUYER G]:[BUYER S]])</f>
        <v>22</v>
      </c>
      <c r="R2113">
        <v>0</v>
      </c>
      <c r="S2113">
        <v>26.357142857142858</v>
      </c>
      <c r="T2113">
        <f>SUM(Table2[[#This Row],[SALE G]:[SALE S]])</f>
        <v>26.357142857142858</v>
      </c>
      <c r="U2113">
        <v>168</v>
      </c>
      <c r="V2113">
        <v>0.5</v>
      </c>
    </row>
    <row r="2114" spans="1:22" x14ac:dyDescent="0.25">
      <c r="A2114">
        <v>2113</v>
      </c>
      <c r="B2114" t="s">
        <v>26</v>
      </c>
      <c r="C2114" t="s">
        <v>680</v>
      </c>
      <c r="D2114" t="s">
        <v>3</v>
      </c>
      <c r="E2114" t="s">
        <v>345</v>
      </c>
      <c r="F2114" s="138">
        <v>44030</v>
      </c>
      <c r="G2114" t="s">
        <v>710</v>
      </c>
      <c r="H2114" t="s">
        <v>681</v>
      </c>
      <c r="I2114" t="s">
        <v>517</v>
      </c>
      <c r="J2114" t="s">
        <v>711</v>
      </c>
      <c r="K2114">
        <v>150</v>
      </c>
      <c r="M2114">
        <v>96</v>
      </c>
      <c r="O2114">
        <v>3</v>
      </c>
      <c r="P2114">
        <v>23</v>
      </c>
      <c r="Q2114">
        <f>SUM(Table2[[#This Row],[ BUYER G]:[BUYER S]])</f>
        <v>26</v>
      </c>
      <c r="R2114">
        <v>3.7142857142857144</v>
      </c>
      <c r="S2114">
        <v>13.571428571428571</v>
      </c>
      <c r="T2114">
        <f>SUM(Table2[[#This Row],[SALE G]:[SALE S]])</f>
        <v>17.285714285714285</v>
      </c>
      <c r="U2114">
        <v>110</v>
      </c>
      <c r="V2114">
        <v>0.5</v>
      </c>
    </row>
    <row r="2115" spans="1:22" x14ac:dyDescent="0.25">
      <c r="A2115">
        <v>2114</v>
      </c>
      <c r="B2115" t="s">
        <v>26</v>
      </c>
      <c r="C2115" t="s">
        <v>680</v>
      </c>
      <c r="D2115" t="s">
        <v>3</v>
      </c>
      <c r="E2115" t="s">
        <v>345</v>
      </c>
      <c r="F2115" s="138">
        <v>44030</v>
      </c>
      <c r="G2115" t="s">
        <v>710</v>
      </c>
      <c r="H2115" t="s">
        <v>681</v>
      </c>
      <c r="I2115" t="s">
        <v>522</v>
      </c>
      <c r="J2115" t="s">
        <v>711</v>
      </c>
      <c r="K2115">
        <v>150</v>
      </c>
      <c r="M2115">
        <v>112</v>
      </c>
      <c r="O2115">
        <v>1</v>
      </c>
      <c r="P2115">
        <v>15</v>
      </c>
      <c r="Q2115">
        <f>SUM(Table2[[#This Row],[ BUYER G]:[BUYER S]])</f>
        <v>16</v>
      </c>
      <c r="R2115">
        <v>0.8571428571428571</v>
      </c>
      <c r="S2115">
        <v>12.714285714285714</v>
      </c>
      <c r="T2115">
        <f>SUM(Table2[[#This Row],[SALE G]:[SALE S]])</f>
        <v>13.571428571428571</v>
      </c>
      <c r="U2115">
        <v>176</v>
      </c>
      <c r="V2115">
        <v>0.5</v>
      </c>
    </row>
    <row r="2116" spans="1:22" x14ac:dyDescent="0.25">
      <c r="A2116">
        <v>2115</v>
      </c>
      <c r="B2116" t="s">
        <v>26</v>
      </c>
      <c r="C2116" t="s">
        <v>680</v>
      </c>
      <c r="D2116" t="s">
        <v>3</v>
      </c>
      <c r="E2116" t="s">
        <v>345</v>
      </c>
      <c r="F2116" s="138">
        <v>44030</v>
      </c>
      <c r="G2116" t="s">
        <v>710</v>
      </c>
      <c r="H2116" t="s">
        <v>681</v>
      </c>
      <c r="I2116" t="s">
        <v>543</v>
      </c>
      <c r="J2116" t="s">
        <v>711</v>
      </c>
      <c r="K2116">
        <v>150</v>
      </c>
      <c r="M2116">
        <v>118</v>
      </c>
      <c r="O2116">
        <v>3</v>
      </c>
      <c r="P2116">
        <v>14</v>
      </c>
      <c r="Q2116">
        <f>SUM(Table2[[#This Row],[ BUYER G]:[BUYER S]])</f>
        <v>17</v>
      </c>
      <c r="R2116">
        <v>1.2857142857142858</v>
      </c>
      <c r="S2116">
        <v>12</v>
      </c>
      <c r="T2116">
        <f>SUM(Table2[[#This Row],[SALE G]:[SALE S]])</f>
        <v>13.285714285714286</v>
      </c>
      <c r="U2116">
        <v>178</v>
      </c>
      <c r="V2116">
        <v>0.5</v>
      </c>
    </row>
    <row r="2117" spans="1:22" x14ac:dyDescent="0.25">
      <c r="A2117">
        <v>2116</v>
      </c>
      <c r="B2117" t="s">
        <v>26</v>
      </c>
      <c r="C2117" t="s">
        <v>680</v>
      </c>
      <c r="D2117" t="s">
        <v>3</v>
      </c>
      <c r="E2117" t="s">
        <v>345</v>
      </c>
      <c r="F2117" s="138">
        <v>44030</v>
      </c>
      <c r="G2117" t="s">
        <v>710</v>
      </c>
      <c r="H2117" t="s">
        <v>681</v>
      </c>
      <c r="I2117" t="s">
        <v>538</v>
      </c>
      <c r="J2117" t="s">
        <v>711</v>
      </c>
      <c r="K2117">
        <v>150</v>
      </c>
      <c r="M2117">
        <v>144</v>
      </c>
      <c r="P2117">
        <v>15</v>
      </c>
      <c r="Q2117">
        <f>SUM(Table2[[#This Row],[ BUYER G]:[BUYER S]])</f>
        <v>15</v>
      </c>
      <c r="R2117">
        <v>0</v>
      </c>
      <c r="S2117">
        <v>18.571428571428573</v>
      </c>
      <c r="T2117">
        <f>SUM(Table2[[#This Row],[SALE G]:[SALE S]])</f>
        <v>18.571428571428573</v>
      </c>
      <c r="U2117">
        <v>156</v>
      </c>
      <c r="V2117">
        <v>0.5</v>
      </c>
    </row>
    <row r="2118" spans="1:22" x14ac:dyDescent="0.25">
      <c r="A2118">
        <v>2117</v>
      </c>
      <c r="B2118" t="s">
        <v>26</v>
      </c>
      <c r="C2118" t="s">
        <v>680</v>
      </c>
      <c r="D2118" t="s">
        <v>3</v>
      </c>
      <c r="E2118" t="s">
        <v>345</v>
      </c>
      <c r="F2118" s="138">
        <v>44030</v>
      </c>
      <c r="G2118" t="s">
        <v>710</v>
      </c>
      <c r="H2118" t="s">
        <v>681</v>
      </c>
      <c r="I2118" t="s">
        <v>542</v>
      </c>
      <c r="J2118" t="s">
        <v>711</v>
      </c>
      <c r="K2118">
        <v>150</v>
      </c>
      <c r="M2118">
        <v>176</v>
      </c>
      <c r="O2118">
        <v>18</v>
      </c>
      <c r="P2118">
        <v>23</v>
      </c>
      <c r="Q2118">
        <f>SUM(Table2[[#This Row],[ BUYER G]:[BUYER S]])</f>
        <v>41</v>
      </c>
      <c r="R2118">
        <v>17.285714285714285</v>
      </c>
      <c r="S2118">
        <v>17.785714285714285</v>
      </c>
      <c r="T2118">
        <f>SUM(Table2[[#This Row],[SALE G]:[SALE S]])</f>
        <v>35.071428571428569</v>
      </c>
      <c r="U2118">
        <v>229</v>
      </c>
      <c r="V2118">
        <v>0.5</v>
      </c>
    </row>
    <row r="2119" spans="1:22" x14ac:dyDescent="0.25">
      <c r="A2119">
        <v>2118</v>
      </c>
      <c r="B2119" t="s">
        <v>26</v>
      </c>
      <c r="C2119" t="s">
        <v>680</v>
      </c>
      <c r="D2119" t="s">
        <v>3</v>
      </c>
      <c r="E2119" t="s">
        <v>345</v>
      </c>
      <c r="F2119" s="138">
        <v>44030</v>
      </c>
      <c r="G2119" t="s">
        <v>710</v>
      </c>
      <c r="H2119" t="s">
        <v>681</v>
      </c>
      <c r="I2119" t="s">
        <v>541</v>
      </c>
      <c r="J2119" t="s">
        <v>711</v>
      </c>
      <c r="K2119">
        <v>150</v>
      </c>
      <c r="M2119">
        <v>124</v>
      </c>
      <c r="P2119">
        <v>18</v>
      </c>
      <c r="Q2119">
        <f>SUM(Table2[[#This Row],[ BUYER G]:[BUYER S]])</f>
        <v>18</v>
      </c>
      <c r="R2119">
        <v>0</v>
      </c>
      <c r="S2119">
        <v>21</v>
      </c>
      <c r="T2119">
        <f>SUM(Table2[[#This Row],[SALE G]:[SALE S]])</f>
        <v>21</v>
      </c>
      <c r="U2119">
        <v>122</v>
      </c>
      <c r="V2119">
        <v>0.5</v>
      </c>
    </row>
    <row r="2120" spans="1:22" x14ac:dyDescent="0.25">
      <c r="A2120">
        <v>2119</v>
      </c>
      <c r="B2120" t="s">
        <v>26</v>
      </c>
      <c r="C2120" t="s">
        <v>680</v>
      </c>
      <c r="D2120" t="s">
        <v>3</v>
      </c>
      <c r="E2120" t="s">
        <v>345</v>
      </c>
      <c r="F2120" s="138">
        <v>44030</v>
      </c>
      <c r="G2120" t="s">
        <v>710</v>
      </c>
      <c r="H2120" t="s">
        <v>681</v>
      </c>
      <c r="I2120" t="s">
        <v>539</v>
      </c>
      <c r="J2120" t="s">
        <v>711</v>
      </c>
      <c r="K2120">
        <v>150</v>
      </c>
      <c r="M2120">
        <v>142</v>
      </c>
      <c r="O2120">
        <v>2</v>
      </c>
      <c r="P2120">
        <v>18</v>
      </c>
      <c r="Q2120">
        <f>SUM(Table2[[#This Row],[ BUYER G]:[BUYER S]])</f>
        <v>20</v>
      </c>
      <c r="R2120">
        <v>1.8214285714285714</v>
      </c>
      <c r="S2120">
        <v>22.821428571428573</v>
      </c>
      <c r="T2120">
        <f>SUM(Table2[[#This Row],[SALE G]:[SALE S]])</f>
        <v>24.642857142857146</v>
      </c>
      <c r="U2120">
        <v>158</v>
      </c>
      <c r="V2120">
        <v>0.5</v>
      </c>
    </row>
    <row r="2121" spans="1:22" x14ac:dyDescent="0.25">
      <c r="A2121">
        <v>2120</v>
      </c>
      <c r="B2121" t="s">
        <v>26</v>
      </c>
      <c r="C2121" t="s">
        <v>680</v>
      </c>
      <c r="D2121" t="s">
        <v>3</v>
      </c>
      <c r="E2121" t="s">
        <v>345</v>
      </c>
      <c r="F2121" s="138">
        <v>44030</v>
      </c>
      <c r="G2121" t="s">
        <v>710</v>
      </c>
      <c r="H2121" t="s">
        <v>681</v>
      </c>
      <c r="I2121" t="s">
        <v>544</v>
      </c>
      <c r="J2121" t="s">
        <v>711</v>
      </c>
      <c r="K2121">
        <v>150</v>
      </c>
      <c r="M2121">
        <v>176</v>
      </c>
      <c r="O2121">
        <v>4</v>
      </c>
      <c r="P2121">
        <v>16</v>
      </c>
      <c r="Q2121">
        <f>SUM(Table2[[#This Row],[ BUYER G]:[BUYER S]])</f>
        <v>20</v>
      </c>
      <c r="R2121">
        <v>1.75</v>
      </c>
      <c r="S2121">
        <v>10.75</v>
      </c>
      <c r="T2121">
        <f>SUM(Table2[[#This Row],[SALE G]:[SALE S]])</f>
        <v>12.5</v>
      </c>
      <c r="U2121">
        <v>155</v>
      </c>
      <c r="V2121">
        <v>0.5</v>
      </c>
    </row>
    <row r="2122" spans="1:22" x14ac:dyDescent="0.25">
      <c r="A2122">
        <v>2121</v>
      </c>
      <c r="B2122" t="s">
        <v>26</v>
      </c>
      <c r="C2122" t="s">
        <v>680</v>
      </c>
      <c r="D2122" t="s">
        <v>3</v>
      </c>
      <c r="E2122" t="s">
        <v>345</v>
      </c>
      <c r="F2122" s="138">
        <v>44030</v>
      </c>
      <c r="G2122" t="s">
        <v>710</v>
      </c>
      <c r="H2122" t="s">
        <v>681</v>
      </c>
      <c r="I2122" t="s">
        <v>555</v>
      </c>
      <c r="J2122" t="s">
        <v>711</v>
      </c>
      <c r="K2122">
        <v>150</v>
      </c>
      <c r="M2122">
        <v>176</v>
      </c>
      <c r="O2122">
        <v>13</v>
      </c>
      <c r="P2122">
        <v>35</v>
      </c>
      <c r="Q2122">
        <f>SUM(Table2[[#This Row],[ BUYER G]:[BUYER S]])</f>
        <v>48</v>
      </c>
      <c r="R2122">
        <v>9.2857142857142865</v>
      </c>
      <c r="S2122">
        <v>21.2</v>
      </c>
      <c r="T2122">
        <f>SUM(Table2[[#This Row],[SALE G]:[SALE S]])</f>
        <v>30.485714285714288</v>
      </c>
      <c r="U2122">
        <v>205</v>
      </c>
      <c r="V2122">
        <v>0.5</v>
      </c>
    </row>
    <row r="2123" spans="1:22" x14ac:dyDescent="0.25">
      <c r="A2123">
        <v>2122</v>
      </c>
      <c r="B2123" t="s">
        <v>26</v>
      </c>
      <c r="C2123" t="s">
        <v>680</v>
      </c>
      <c r="D2123" t="s">
        <v>3</v>
      </c>
      <c r="E2123" t="s">
        <v>345</v>
      </c>
      <c r="F2123" s="138">
        <v>44030</v>
      </c>
      <c r="G2123" t="s">
        <v>710</v>
      </c>
      <c r="H2123" t="s">
        <v>681</v>
      </c>
      <c r="I2123" t="s">
        <v>558</v>
      </c>
      <c r="J2123" t="s">
        <v>711</v>
      </c>
      <c r="K2123">
        <v>150</v>
      </c>
      <c r="M2123">
        <v>176</v>
      </c>
      <c r="O2123">
        <v>14</v>
      </c>
      <c r="P2123">
        <v>35</v>
      </c>
      <c r="Q2123">
        <f>SUM(Table2[[#This Row],[ BUYER G]:[BUYER S]])</f>
        <v>49</v>
      </c>
      <c r="R2123">
        <v>13</v>
      </c>
      <c r="S2123">
        <v>22.7</v>
      </c>
      <c r="T2123">
        <f>SUM(Table2[[#This Row],[SALE G]:[SALE S]])</f>
        <v>35.700000000000003</v>
      </c>
      <c r="U2123">
        <v>229</v>
      </c>
      <c r="V2123">
        <v>0.5</v>
      </c>
    </row>
    <row r="2124" spans="1:22" x14ac:dyDescent="0.25">
      <c r="A2124">
        <v>2123</v>
      </c>
      <c r="B2124" t="s">
        <v>26</v>
      </c>
      <c r="C2124" t="s">
        <v>680</v>
      </c>
      <c r="D2124" t="s">
        <v>3</v>
      </c>
      <c r="E2124" t="s">
        <v>345</v>
      </c>
      <c r="F2124" s="138">
        <v>44030</v>
      </c>
      <c r="G2124" t="s">
        <v>710</v>
      </c>
      <c r="H2124" t="s">
        <v>681</v>
      </c>
      <c r="I2124" t="s">
        <v>553</v>
      </c>
      <c r="J2124" t="s">
        <v>711</v>
      </c>
      <c r="K2124">
        <v>150</v>
      </c>
      <c r="M2124">
        <v>64</v>
      </c>
      <c r="O2124">
        <v>2</v>
      </c>
      <c r="P2124">
        <v>9</v>
      </c>
      <c r="Q2124">
        <f>SUM(Table2[[#This Row],[ BUYER G]:[BUYER S]])</f>
        <v>11</v>
      </c>
      <c r="R2124">
        <v>2.4285714285714284</v>
      </c>
      <c r="S2124">
        <v>13.142857142857142</v>
      </c>
      <c r="T2124">
        <f>SUM(Table2[[#This Row],[SALE G]:[SALE S]])</f>
        <v>15.571428571428571</v>
      </c>
      <c r="U2124">
        <v>98</v>
      </c>
      <c r="V2124">
        <v>0.5</v>
      </c>
    </row>
    <row r="2125" spans="1:22" x14ac:dyDescent="0.25">
      <c r="A2125">
        <v>2124</v>
      </c>
      <c r="B2125" t="s">
        <v>26</v>
      </c>
      <c r="C2125" t="s">
        <v>680</v>
      </c>
      <c r="D2125" t="s">
        <v>3</v>
      </c>
      <c r="E2125" t="s">
        <v>345</v>
      </c>
      <c r="F2125" s="138">
        <v>44030</v>
      </c>
      <c r="G2125" t="s">
        <v>710</v>
      </c>
      <c r="H2125" t="s">
        <v>681</v>
      </c>
      <c r="I2125" t="s">
        <v>581</v>
      </c>
      <c r="J2125" t="s">
        <v>711</v>
      </c>
      <c r="K2125">
        <v>150</v>
      </c>
      <c r="M2125">
        <v>176</v>
      </c>
      <c r="O2125">
        <v>15</v>
      </c>
      <c r="P2125">
        <v>37</v>
      </c>
      <c r="Q2125">
        <f>SUM(Table2[[#This Row],[ BUYER G]:[BUYER S]])</f>
        <v>52</v>
      </c>
      <c r="R2125">
        <v>9.5714285714285712</v>
      </c>
      <c r="S2125">
        <v>14.9</v>
      </c>
      <c r="T2125">
        <f>SUM(Table2[[#This Row],[SALE G]:[SALE S]])</f>
        <v>24.471428571428572</v>
      </c>
      <c r="U2125">
        <v>169</v>
      </c>
      <c r="V2125">
        <v>0.5</v>
      </c>
    </row>
    <row r="2126" spans="1:22" x14ac:dyDescent="0.25">
      <c r="A2126">
        <v>2125</v>
      </c>
      <c r="B2126" t="s">
        <v>26</v>
      </c>
      <c r="C2126" t="s">
        <v>680</v>
      </c>
      <c r="D2126" t="s">
        <v>3</v>
      </c>
      <c r="E2126" t="s">
        <v>345</v>
      </c>
      <c r="F2126" s="138">
        <v>44030</v>
      </c>
      <c r="G2126" t="s">
        <v>710</v>
      </c>
      <c r="H2126" t="s">
        <v>681</v>
      </c>
      <c r="I2126" t="s">
        <v>584</v>
      </c>
      <c r="J2126" t="s">
        <v>711</v>
      </c>
      <c r="K2126">
        <v>150</v>
      </c>
      <c r="M2126">
        <v>162</v>
      </c>
      <c r="O2126">
        <v>7</v>
      </c>
      <c r="P2126">
        <v>17</v>
      </c>
      <c r="Q2126">
        <f>SUM(Table2[[#This Row],[ BUYER G]:[BUYER S]])</f>
        <v>24</v>
      </c>
      <c r="R2126">
        <v>3.1428571428571428</v>
      </c>
      <c r="S2126">
        <v>15.285714285714285</v>
      </c>
      <c r="T2126">
        <f>SUM(Table2[[#This Row],[SALE G]:[SALE S]])</f>
        <v>18.428571428571427</v>
      </c>
      <c r="U2126">
        <v>179</v>
      </c>
      <c r="V2126">
        <v>0.5</v>
      </c>
    </row>
    <row r="2127" spans="1:22" x14ac:dyDescent="0.25">
      <c r="A2127">
        <v>2126</v>
      </c>
      <c r="B2127" t="s">
        <v>26</v>
      </c>
      <c r="C2127" t="s">
        <v>680</v>
      </c>
      <c r="D2127" t="s">
        <v>3</v>
      </c>
      <c r="E2127" t="s">
        <v>345</v>
      </c>
      <c r="F2127" s="138">
        <v>44030</v>
      </c>
      <c r="G2127" t="s">
        <v>710</v>
      </c>
      <c r="H2127" t="s">
        <v>681</v>
      </c>
      <c r="I2127" t="s">
        <v>583</v>
      </c>
      <c r="J2127" t="s">
        <v>711</v>
      </c>
      <c r="K2127">
        <v>150</v>
      </c>
      <c r="M2127">
        <v>112</v>
      </c>
      <c r="O2127">
        <v>5</v>
      </c>
      <c r="P2127">
        <v>19</v>
      </c>
      <c r="Q2127">
        <f>SUM(Table2[[#This Row],[ BUYER G]:[BUYER S]])</f>
        <v>24</v>
      </c>
      <c r="R2127">
        <v>4.5</v>
      </c>
      <c r="S2127">
        <v>14.535714285714285</v>
      </c>
      <c r="T2127">
        <f>SUM(Table2[[#This Row],[SALE G]:[SALE S]])</f>
        <v>19.035714285714285</v>
      </c>
      <c r="U2127">
        <v>170</v>
      </c>
      <c r="V2127">
        <v>0.5</v>
      </c>
    </row>
    <row r="2128" spans="1:22" x14ac:dyDescent="0.25">
      <c r="A2128">
        <v>2127</v>
      </c>
      <c r="B2128" t="s">
        <v>26</v>
      </c>
      <c r="C2128" t="s">
        <v>680</v>
      </c>
      <c r="D2128" t="s">
        <v>3</v>
      </c>
      <c r="E2128" t="s">
        <v>345</v>
      </c>
      <c r="F2128" s="138">
        <v>44030</v>
      </c>
      <c r="G2128" t="s">
        <v>710</v>
      </c>
      <c r="H2128" t="s">
        <v>681</v>
      </c>
      <c r="I2128" t="s">
        <v>582</v>
      </c>
      <c r="J2128" t="s">
        <v>711</v>
      </c>
      <c r="K2128">
        <v>150</v>
      </c>
      <c r="M2128">
        <v>128</v>
      </c>
      <c r="O2128">
        <v>4</v>
      </c>
      <c r="P2128">
        <v>14</v>
      </c>
      <c r="Q2128">
        <f>SUM(Table2[[#This Row],[ BUYER G]:[BUYER S]])</f>
        <v>18</v>
      </c>
      <c r="R2128">
        <v>3.2142857142857144</v>
      </c>
      <c r="S2128">
        <v>11.5</v>
      </c>
      <c r="T2128">
        <f>SUM(Table2[[#This Row],[SALE G]:[SALE S]])</f>
        <v>14.714285714285715</v>
      </c>
      <c r="U2128">
        <v>150</v>
      </c>
      <c r="V2128">
        <v>0.5</v>
      </c>
    </row>
    <row r="2129" spans="1:22" x14ac:dyDescent="0.25">
      <c r="A2129">
        <v>2128</v>
      </c>
      <c r="B2129" t="s">
        <v>26</v>
      </c>
      <c r="C2129" t="s">
        <v>680</v>
      </c>
      <c r="D2129" t="s">
        <v>3</v>
      </c>
      <c r="E2129" t="s">
        <v>345</v>
      </c>
      <c r="F2129" s="138">
        <v>44030</v>
      </c>
      <c r="G2129" t="s">
        <v>710</v>
      </c>
      <c r="H2129" t="s">
        <v>681</v>
      </c>
      <c r="I2129" t="s">
        <v>580</v>
      </c>
      <c r="J2129" t="s">
        <v>711</v>
      </c>
      <c r="K2129">
        <v>150</v>
      </c>
      <c r="M2129">
        <v>192</v>
      </c>
      <c r="O2129">
        <v>6</v>
      </c>
      <c r="P2129">
        <v>23</v>
      </c>
      <c r="Q2129">
        <f>SUM(Table2[[#This Row],[ BUYER G]:[BUYER S]])</f>
        <v>29</v>
      </c>
      <c r="R2129">
        <v>5</v>
      </c>
      <c r="S2129">
        <v>16.428571428571427</v>
      </c>
      <c r="T2129">
        <f>SUM(Table2[[#This Row],[SALE G]:[SALE S]])</f>
        <v>21.428571428571427</v>
      </c>
      <c r="U2129">
        <v>311</v>
      </c>
      <c r="V2129">
        <v>0.5</v>
      </c>
    </row>
    <row r="2130" spans="1:22" x14ac:dyDescent="0.25">
      <c r="A2130">
        <v>2129</v>
      </c>
      <c r="B2130" t="s">
        <v>26</v>
      </c>
      <c r="C2130" t="s">
        <v>680</v>
      </c>
      <c r="D2130" t="s">
        <v>3</v>
      </c>
      <c r="E2130" t="s">
        <v>345</v>
      </c>
      <c r="F2130" s="138">
        <v>44030</v>
      </c>
      <c r="G2130" t="s">
        <v>710</v>
      </c>
      <c r="H2130" t="s">
        <v>681</v>
      </c>
      <c r="I2130" t="s">
        <v>540</v>
      </c>
      <c r="J2130" t="s">
        <v>711</v>
      </c>
      <c r="K2130">
        <v>150</v>
      </c>
      <c r="M2130">
        <v>124</v>
      </c>
      <c r="O2130">
        <v>2</v>
      </c>
      <c r="P2130">
        <v>23</v>
      </c>
      <c r="Q2130">
        <f>SUM(Table2[[#This Row],[ BUYER G]:[BUYER S]])</f>
        <v>25</v>
      </c>
      <c r="R2130">
        <v>2.5714285714285716</v>
      </c>
      <c r="S2130">
        <v>21.428571428571427</v>
      </c>
      <c r="T2130">
        <f>SUM(Table2[[#This Row],[SALE G]:[SALE S]])</f>
        <v>24</v>
      </c>
      <c r="U2130">
        <v>204</v>
      </c>
      <c r="V2130">
        <v>0.5</v>
      </c>
    </row>
    <row r="2131" spans="1:22" x14ac:dyDescent="0.25">
      <c r="A2131">
        <v>2130</v>
      </c>
      <c r="B2131" t="s">
        <v>26</v>
      </c>
      <c r="C2131" t="s">
        <v>680</v>
      </c>
      <c r="D2131" t="s">
        <v>3</v>
      </c>
      <c r="E2131" t="s">
        <v>345</v>
      </c>
      <c r="F2131" s="138">
        <v>44030</v>
      </c>
      <c r="G2131" t="s">
        <v>710</v>
      </c>
      <c r="H2131" t="s">
        <v>681</v>
      </c>
      <c r="I2131" t="s">
        <v>584</v>
      </c>
      <c r="J2131" t="s">
        <v>711</v>
      </c>
      <c r="K2131">
        <v>150</v>
      </c>
      <c r="M2131">
        <v>176</v>
      </c>
      <c r="O2131">
        <v>5</v>
      </c>
      <c r="P2131">
        <v>39</v>
      </c>
      <c r="Q2131">
        <f>SUM(Table2[[#This Row],[ BUYER G]:[BUYER S]])</f>
        <v>44</v>
      </c>
      <c r="R2131">
        <v>5.1428571428571432</v>
      </c>
      <c r="S2131">
        <v>23.9</v>
      </c>
      <c r="T2131">
        <f>SUM(Table2[[#This Row],[SALE G]:[SALE S]])</f>
        <v>29.042857142857141</v>
      </c>
      <c r="U2131">
        <v>180</v>
      </c>
      <c r="V2131">
        <v>0.5</v>
      </c>
    </row>
    <row r="2132" spans="1:22" x14ac:dyDescent="0.25">
      <c r="A2132">
        <v>2131</v>
      </c>
      <c r="B2132" t="s">
        <v>26</v>
      </c>
      <c r="C2132" t="s">
        <v>680</v>
      </c>
      <c r="D2132" t="s">
        <v>3</v>
      </c>
      <c r="E2132" t="s">
        <v>345</v>
      </c>
      <c r="F2132" s="138">
        <v>44030</v>
      </c>
      <c r="G2132" t="s">
        <v>670</v>
      </c>
      <c r="H2132" t="s">
        <v>689</v>
      </c>
      <c r="I2132" t="s">
        <v>307</v>
      </c>
      <c r="J2132" t="s">
        <v>671</v>
      </c>
      <c r="K2132">
        <v>1200</v>
      </c>
      <c r="M2132">
        <v>376</v>
      </c>
      <c r="O2132">
        <v>27</v>
      </c>
      <c r="P2132">
        <v>63</v>
      </c>
      <c r="Q2132">
        <f>SUM(Table2[[#This Row],[ BUYER G]:[BUYER S]])</f>
        <v>90</v>
      </c>
      <c r="R2132">
        <v>14.232142857142858</v>
      </c>
      <c r="S2132">
        <v>47.982142857142854</v>
      </c>
      <c r="T2132">
        <f>SUM(Table2[[#This Row],[SALE G]:[SALE S]])</f>
        <v>62.214285714285708</v>
      </c>
      <c r="U2132">
        <v>418</v>
      </c>
      <c r="V2132">
        <v>0.65</v>
      </c>
    </row>
    <row r="2133" spans="1:22" x14ac:dyDescent="0.25">
      <c r="A2133">
        <v>2132</v>
      </c>
      <c r="B2133" t="s">
        <v>26</v>
      </c>
      <c r="C2133" t="s">
        <v>680</v>
      </c>
      <c r="D2133" t="s">
        <v>3</v>
      </c>
      <c r="E2133" t="s">
        <v>345</v>
      </c>
      <c r="F2133" s="138">
        <v>44030</v>
      </c>
      <c r="G2133" t="s">
        <v>670</v>
      </c>
      <c r="H2133" t="s">
        <v>690</v>
      </c>
      <c r="I2133" t="s">
        <v>388</v>
      </c>
      <c r="J2133" t="s">
        <v>671</v>
      </c>
      <c r="K2133">
        <v>1200</v>
      </c>
      <c r="M2133">
        <v>453</v>
      </c>
      <c r="O2133">
        <v>21</v>
      </c>
      <c r="P2133">
        <v>83</v>
      </c>
      <c r="Q2133">
        <f>SUM(Table2[[#This Row],[ BUYER G]:[BUYER S]])</f>
        <v>104</v>
      </c>
      <c r="R2133">
        <v>10.714285714285714</v>
      </c>
      <c r="S2133">
        <v>45.982142857142854</v>
      </c>
      <c r="T2133">
        <f>SUM(Table2[[#This Row],[SALE G]:[SALE S]])</f>
        <v>56.696428571428569</v>
      </c>
      <c r="U2133">
        <v>430</v>
      </c>
      <c r="V2133">
        <v>0.65</v>
      </c>
    </row>
    <row r="2134" spans="1:22" x14ac:dyDescent="0.25">
      <c r="A2134">
        <v>2133</v>
      </c>
      <c r="B2134" t="s">
        <v>26</v>
      </c>
      <c r="C2134" t="s">
        <v>680</v>
      </c>
      <c r="D2134" t="s">
        <v>3</v>
      </c>
      <c r="E2134" t="s">
        <v>345</v>
      </c>
      <c r="F2134" s="138">
        <v>44030</v>
      </c>
      <c r="G2134" t="s">
        <v>670</v>
      </c>
      <c r="H2134" t="s">
        <v>691</v>
      </c>
      <c r="I2134" t="s">
        <v>390</v>
      </c>
      <c r="J2134" t="s">
        <v>671</v>
      </c>
      <c r="K2134">
        <v>1200</v>
      </c>
      <c r="M2134">
        <v>304</v>
      </c>
      <c r="O2134">
        <v>3</v>
      </c>
      <c r="P2134">
        <v>34</v>
      </c>
      <c r="Q2134">
        <f>SUM(Table2[[#This Row],[ BUYER G]:[BUYER S]])</f>
        <v>37</v>
      </c>
      <c r="R2134">
        <v>1.4642857142857144</v>
      </c>
      <c r="S2134">
        <v>30.553571428571427</v>
      </c>
      <c r="T2134">
        <f>SUM(Table2[[#This Row],[SALE G]:[SALE S]])</f>
        <v>32.017857142857139</v>
      </c>
      <c r="U2134">
        <v>449</v>
      </c>
      <c r="V2134">
        <v>0.6</v>
      </c>
    </row>
    <row r="2135" spans="1:22" x14ac:dyDescent="0.25">
      <c r="A2135">
        <v>2134</v>
      </c>
      <c r="B2135" t="s">
        <v>26</v>
      </c>
      <c r="C2135" t="s">
        <v>680</v>
      </c>
      <c r="D2135" t="s">
        <v>3</v>
      </c>
      <c r="E2135" t="s">
        <v>345</v>
      </c>
      <c r="F2135" s="138">
        <v>44030</v>
      </c>
      <c r="G2135" t="s">
        <v>670</v>
      </c>
      <c r="H2135" t="s">
        <v>692</v>
      </c>
      <c r="I2135" t="s">
        <v>383</v>
      </c>
      <c r="J2135" t="s">
        <v>671</v>
      </c>
      <c r="K2135">
        <v>1200</v>
      </c>
      <c r="M2135">
        <v>416</v>
      </c>
      <c r="P2135">
        <v>53</v>
      </c>
      <c r="Q2135">
        <f>SUM(Table2[[#This Row],[ BUYER G]:[BUYER S]])</f>
        <v>53</v>
      </c>
      <c r="R2135">
        <v>0</v>
      </c>
      <c r="S2135">
        <v>33.428571428571431</v>
      </c>
      <c r="T2135">
        <f>SUM(Table2[[#This Row],[SALE G]:[SALE S]])</f>
        <v>33.428571428571431</v>
      </c>
      <c r="U2135">
        <v>465</v>
      </c>
      <c r="V2135">
        <v>0.6</v>
      </c>
    </row>
    <row r="2136" spans="1:22" x14ac:dyDescent="0.25">
      <c r="A2136">
        <v>2135</v>
      </c>
      <c r="B2136" t="s">
        <v>26</v>
      </c>
      <c r="C2136" t="s">
        <v>680</v>
      </c>
      <c r="D2136" t="s">
        <v>3</v>
      </c>
      <c r="E2136" t="s">
        <v>345</v>
      </c>
      <c r="F2136" s="138">
        <v>44030</v>
      </c>
      <c r="G2136" t="s">
        <v>670</v>
      </c>
      <c r="H2136" t="s">
        <v>693</v>
      </c>
      <c r="I2136" t="s">
        <v>385</v>
      </c>
      <c r="J2136" t="s">
        <v>671</v>
      </c>
      <c r="K2136">
        <v>1200</v>
      </c>
      <c r="M2136">
        <v>360</v>
      </c>
      <c r="P2136">
        <v>39</v>
      </c>
      <c r="Q2136">
        <f>SUM(Table2[[#This Row],[ BUYER G]:[BUYER S]])</f>
        <v>39</v>
      </c>
      <c r="R2136">
        <v>0</v>
      </c>
      <c r="S2136">
        <v>26.428571428571427</v>
      </c>
      <c r="T2136">
        <f>SUM(Table2[[#This Row],[SALE G]:[SALE S]])</f>
        <v>26.428571428571427</v>
      </c>
      <c r="U2136">
        <v>400</v>
      </c>
      <c r="V2136">
        <v>0.6</v>
      </c>
    </row>
    <row r="2137" spans="1:22" x14ac:dyDescent="0.25">
      <c r="A2137">
        <v>2136</v>
      </c>
      <c r="B2137" t="s">
        <v>26</v>
      </c>
      <c r="C2137" t="s">
        <v>680</v>
      </c>
      <c r="D2137" t="s">
        <v>3</v>
      </c>
      <c r="E2137" t="s">
        <v>345</v>
      </c>
      <c r="F2137" s="138">
        <v>44030</v>
      </c>
      <c r="G2137" t="s">
        <v>670</v>
      </c>
      <c r="H2137" t="s">
        <v>695</v>
      </c>
      <c r="I2137" t="s">
        <v>387</v>
      </c>
      <c r="J2137" t="s">
        <v>671</v>
      </c>
      <c r="K2137">
        <v>1200</v>
      </c>
      <c r="M2137">
        <v>416</v>
      </c>
      <c r="O2137">
        <v>10</v>
      </c>
      <c r="P2137">
        <v>34</v>
      </c>
      <c r="Q2137">
        <f>SUM(Table2[[#This Row],[ BUYER G]:[BUYER S]])</f>
        <v>44</v>
      </c>
      <c r="R2137">
        <v>5.6428571428571432</v>
      </c>
      <c r="S2137">
        <v>24.071428571428573</v>
      </c>
      <c r="T2137">
        <f>SUM(Table2[[#This Row],[SALE G]:[SALE S]])</f>
        <v>29.714285714285715</v>
      </c>
      <c r="U2137">
        <v>420</v>
      </c>
      <c r="V2137">
        <v>0.6</v>
      </c>
    </row>
    <row r="2138" spans="1:22" x14ac:dyDescent="0.25">
      <c r="A2138">
        <v>2137</v>
      </c>
      <c r="B2138" t="s">
        <v>26</v>
      </c>
      <c r="C2138" t="s">
        <v>680</v>
      </c>
      <c r="D2138" t="s">
        <v>3</v>
      </c>
      <c r="E2138" t="s">
        <v>345</v>
      </c>
      <c r="F2138" s="138">
        <v>44030</v>
      </c>
      <c r="G2138" t="s">
        <v>670</v>
      </c>
      <c r="H2138" t="s">
        <v>696</v>
      </c>
      <c r="I2138" t="s">
        <v>389</v>
      </c>
      <c r="J2138" t="s">
        <v>671</v>
      </c>
      <c r="K2138">
        <v>1200</v>
      </c>
      <c r="M2138">
        <v>336</v>
      </c>
      <c r="O2138">
        <v>4</v>
      </c>
      <c r="P2138">
        <v>38</v>
      </c>
      <c r="Q2138">
        <f>SUM(Table2[[#This Row],[ BUYER G]:[BUYER S]])</f>
        <v>42</v>
      </c>
      <c r="R2138">
        <v>1.5714285714285714</v>
      </c>
      <c r="S2138">
        <v>17.464285714285715</v>
      </c>
      <c r="T2138">
        <f>SUM(Table2[[#This Row],[SALE G]:[SALE S]])</f>
        <v>19.035714285714288</v>
      </c>
      <c r="U2138">
        <v>340</v>
      </c>
      <c r="V2138">
        <v>0.6</v>
      </c>
    </row>
    <row r="2139" spans="1:22" x14ac:dyDescent="0.25">
      <c r="A2139">
        <v>2138</v>
      </c>
      <c r="B2139" t="s">
        <v>26</v>
      </c>
      <c r="C2139" t="s">
        <v>680</v>
      </c>
      <c r="D2139" t="s">
        <v>3</v>
      </c>
      <c r="E2139" t="s">
        <v>345</v>
      </c>
      <c r="F2139" s="138">
        <v>44030</v>
      </c>
      <c r="G2139" t="s">
        <v>670</v>
      </c>
      <c r="H2139" t="s">
        <v>701</v>
      </c>
      <c r="I2139" t="s">
        <v>433</v>
      </c>
      <c r="J2139" t="s">
        <v>671</v>
      </c>
      <c r="K2139">
        <v>1200</v>
      </c>
      <c r="M2139">
        <v>544</v>
      </c>
      <c r="O2139">
        <v>3</v>
      </c>
      <c r="P2139">
        <v>45</v>
      </c>
      <c r="Q2139">
        <f>SUM(Table2[[#This Row],[ BUYER G]:[BUYER S]])</f>
        <v>48</v>
      </c>
      <c r="R2139">
        <v>2.4285714285714284</v>
      </c>
      <c r="S2139">
        <v>36.142857142857146</v>
      </c>
      <c r="T2139">
        <f>SUM(Table2[[#This Row],[SALE G]:[SALE S]])</f>
        <v>38.571428571428577</v>
      </c>
      <c r="U2139">
        <v>544</v>
      </c>
      <c r="V2139">
        <v>0.6</v>
      </c>
    </row>
    <row r="2140" spans="1:22" x14ac:dyDescent="0.25">
      <c r="A2140">
        <v>2139</v>
      </c>
      <c r="B2140" t="s">
        <v>26</v>
      </c>
      <c r="C2140" t="s">
        <v>680</v>
      </c>
      <c r="D2140" t="s">
        <v>3</v>
      </c>
      <c r="E2140" t="s">
        <v>345</v>
      </c>
      <c r="F2140" s="138">
        <v>44030</v>
      </c>
      <c r="G2140" t="s">
        <v>670</v>
      </c>
      <c r="H2140" t="s">
        <v>702</v>
      </c>
      <c r="I2140" t="s">
        <v>432</v>
      </c>
      <c r="J2140" t="s">
        <v>671</v>
      </c>
      <c r="K2140">
        <v>1200</v>
      </c>
      <c r="M2140">
        <v>388</v>
      </c>
      <c r="O2140">
        <v>10</v>
      </c>
      <c r="P2140">
        <v>35</v>
      </c>
      <c r="Q2140">
        <f>SUM(Table2[[#This Row],[ BUYER G]:[BUYER S]])</f>
        <v>45</v>
      </c>
      <c r="R2140">
        <v>4.5714285714285712</v>
      </c>
      <c r="S2140">
        <v>20.714285714285715</v>
      </c>
      <c r="T2140">
        <f>SUM(Table2[[#This Row],[SALE G]:[SALE S]])</f>
        <v>25.285714285714285</v>
      </c>
      <c r="U2140">
        <v>312</v>
      </c>
      <c r="V2140">
        <v>0.6</v>
      </c>
    </row>
    <row r="2141" spans="1:22" x14ac:dyDescent="0.25">
      <c r="A2141">
        <v>2140</v>
      </c>
      <c r="B2141" t="s">
        <v>26</v>
      </c>
      <c r="C2141" t="s">
        <v>680</v>
      </c>
      <c r="D2141" t="s">
        <v>3</v>
      </c>
      <c r="E2141" t="s">
        <v>345</v>
      </c>
      <c r="F2141" s="138">
        <v>44030</v>
      </c>
      <c r="G2141" t="s">
        <v>670</v>
      </c>
      <c r="H2141" t="s">
        <v>694</v>
      </c>
      <c r="I2141" t="s">
        <v>381</v>
      </c>
      <c r="J2141" t="s">
        <v>671</v>
      </c>
      <c r="K2141">
        <v>1200</v>
      </c>
      <c r="M2141">
        <v>352</v>
      </c>
      <c r="O2141">
        <v>15</v>
      </c>
      <c r="P2141">
        <v>43</v>
      </c>
      <c r="Q2141">
        <f>SUM(Table2[[#This Row],[ BUYER G]:[BUYER S]])</f>
        <v>58</v>
      </c>
      <c r="R2141">
        <v>7.8928571428571432</v>
      </c>
      <c r="S2141">
        <v>23.214285714285715</v>
      </c>
      <c r="T2141">
        <f>SUM(Table2[[#This Row],[SALE G]:[SALE S]])</f>
        <v>31.107142857142858</v>
      </c>
      <c r="U2141">
        <v>448</v>
      </c>
      <c r="V2141">
        <v>0.6</v>
      </c>
    </row>
    <row r="2142" spans="1:22" x14ac:dyDescent="0.25">
      <c r="A2142">
        <v>2141</v>
      </c>
      <c r="B2142" t="s">
        <v>26</v>
      </c>
      <c r="C2142" t="s">
        <v>680</v>
      </c>
      <c r="D2142" t="s">
        <v>3</v>
      </c>
      <c r="E2142" t="s">
        <v>345</v>
      </c>
      <c r="F2142" s="138">
        <v>44030</v>
      </c>
      <c r="G2142" t="s">
        <v>682</v>
      </c>
      <c r="H2142" t="s">
        <v>694</v>
      </c>
      <c r="I2142" t="s">
        <v>567</v>
      </c>
      <c r="J2142" t="s">
        <v>671</v>
      </c>
      <c r="K2142">
        <v>1000</v>
      </c>
      <c r="M2142">
        <v>304</v>
      </c>
      <c r="O2142">
        <v>13</v>
      </c>
      <c r="P2142">
        <v>32</v>
      </c>
      <c r="Q2142">
        <f>SUM(Table2[[#This Row],[ BUYER G]:[BUYER S]])</f>
        <v>45</v>
      </c>
      <c r="R2142">
        <v>5.9642857142857144</v>
      </c>
      <c r="S2142">
        <v>15.714285714285714</v>
      </c>
      <c r="T2142">
        <f>SUM(Table2[[#This Row],[SALE G]:[SALE S]])</f>
        <v>21.678571428571427</v>
      </c>
      <c r="U2142">
        <v>328</v>
      </c>
      <c r="V2142">
        <v>0.6</v>
      </c>
    </row>
    <row r="2143" spans="1:22" x14ac:dyDescent="0.25">
      <c r="A2143">
        <v>2142</v>
      </c>
      <c r="B2143" t="s">
        <v>26</v>
      </c>
      <c r="C2143" t="s">
        <v>665</v>
      </c>
      <c r="D2143" t="s">
        <v>3</v>
      </c>
      <c r="E2143" t="s">
        <v>345</v>
      </c>
      <c r="F2143" s="138">
        <v>44031</v>
      </c>
      <c r="G2143" t="s">
        <v>666</v>
      </c>
      <c r="H2143" t="s">
        <v>668</v>
      </c>
      <c r="I2143" t="s">
        <v>129</v>
      </c>
      <c r="J2143" t="s">
        <v>669</v>
      </c>
      <c r="K2143">
        <v>2700</v>
      </c>
      <c r="M2143">
        <v>862</v>
      </c>
      <c r="O2143">
        <v>70</v>
      </c>
      <c r="P2143">
        <v>156</v>
      </c>
      <c r="Q2143">
        <f>SUM(Table2[[#This Row],[ BUYER G]:[BUYER S]])</f>
        <v>226</v>
      </c>
      <c r="R2143">
        <v>56.5</v>
      </c>
      <c r="S2143">
        <v>166.66666666666666</v>
      </c>
      <c r="T2143">
        <f>SUM(Table2[[#This Row],[SALE G]:[SALE S]])</f>
        <v>223.16666666666666</v>
      </c>
      <c r="U2143">
        <v>1122</v>
      </c>
      <c r="V2143">
        <v>0.8</v>
      </c>
    </row>
    <row r="2144" spans="1:22" x14ac:dyDescent="0.25">
      <c r="A2144">
        <v>2143</v>
      </c>
      <c r="B2144" t="s">
        <v>26</v>
      </c>
      <c r="C2144" t="s">
        <v>665</v>
      </c>
      <c r="D2144" t="s">
        <v>3</v>
      </c>
      <c r="E2144" t="s">
        <v>345</v>
      </c>
      <c r="F2144" s="138">
        <v>44031</v>
      </c>
      <c r="G2144" t="s">
        <v>666</v>
      </c>
      <c r="H2144" t="s">
        <v>672</v>
      </c>
      <c r="I2144" t="s">
        <v>189</v>
      </c>
      <c r="J2144" t="s">
        <v>669</v>
      </c>
      <c r="K2144">
        <v>2700</v>
      </c>
      <c r="M2144">
        <v>740</v>
      </c>
      <c r="O2144">
        <v>14</v>
      </c>
      <c r="P2144">
        <v>124</v>
      </c>
      <c r="Q2144">
        <f>SUM(Table2[[#This Row],[ BUYER G]:[BUYER S]])</f>
        <v>138</v>
      </c>
      <c r="R2144">
        <v>10.791666666666666</v>
      </c>
      <c r="S2144">
        <v>140.54166666666666</v>
      </c>
      <c r="T2144">
        <f>SUM(Table2[[#This Row],[SALE G]:[SALE S]])</f>
        <v>151.33333333333331</v>
      </c>
      <c r="U2144">
        <v>869</v>
      </c>
      <c r="V2144">
        <v>0.8</v>
      </c>
    </row>
    <row r="2145" spans="1:22" x14ac:dyDescent="0.25">
      <c r="A2145">
        <v>2144</v>
      </c>
      <c r="B2145" t="s">
        <v>26</v>
      </c>
      <c r="C2145" t="s">
        <v>665</v>
      </c>
      <c r="D2145" t="s">
        <v>3</v>
      </c>
      <c r="E2145" t="s">
        <v>345</v>
      </c>
      <c r="F2145" s="138">
        <v>44031</v>
      </c>
      <c r="G2145" t="s">
        <v>670</v>
      </c>
      <c r="H2145" t="s">
        <v>668</v>
      </c>
      <c r="I2145" t="s">
        <v>137</v>
      </c>
      <c r="J2145" t="s">
        <v>671</v>
      </c>
      <c r="K2145">
        <v>1200</v>
      </c>
      <c r="M2145">
        <v>651</v>
      </c>
      <c r="O2145">
        <v>17</v>
      </c>
      <c r="P2145">
        <v>114</v>
      </c>
      <c r="Q2145">
        <f>SUM(Table2[[#This Row],[ BUYER G]:[BUYER S]])</f>
        <v>131</v>
      </c>
      <c r="R2145">
        <v>21.375</v>
      </c>
      <c r="S2145">
        <v>39.625</v>
      </c>
      <c r="T2145">
        <f>SUM(Table2[[#This Row],[SALE G]:[SALE S]])</f>
        <v>61</v>
      </c>
      <c r="U2145">
        <v>867</v>
      </c>
      <c r="V2145">
        <v>0.75</v>
      </c>
    </row>
    <row r="2146" spans="1:22" x14ac:dyDescent="0.25">
      <c r="A2146">
        <v>2145</v>
      </c>
      <c r="B2146" t="s">
        <v>26</v>
      </c>
      <c r="C2146" t="s">
        <v>665</v>
      </c>
      <c r="D2146" t="s">
        <v>3</v>
      </c>
      <c r="E2146" t="s">
        <v>345</v>
      </c>
      <c r="F2146" s="138">
        <v>44031</v>
      </c>
      <c r="G2146" t="s">
        <v>670</v>
      </c>
      <c r="H2146" t="s">
        <v>668</v>
      </c>
      <c r="I2146" t="s">
        <v>138</v>
      </c>
      <c r="J2146" t="s">
        <v>671</v>
      </c>
      <c r="K2146">
        <v>1200</v>
      </c>
      <c r="M2146">
        <v>424</v>
      </c>
      <c r="O2146">
        <v>25</v>
      </c>
      <c r="P2146">
        <v>48</v>
      </c>
      <c r="Q2146">
        <f>SUM(Table2[[#This Row],[ BUYER G]:[BUYER S]])</f>
        <v>73</v>
      </c>
      <c r="R2146">
        <v>12.916666666666668</v>
      </c>
      <c r="S2146">
        <v>27.083333333333332</v>
      </c>
      <c r="T2146">
        <f>SUM(Table2[[#This Row],[SALE G]:[SALE S]])</f>
        <v>40</v>
      </c>
      <c r="U2146">
        <v>534</v>
      </c>
      <c r="V2146">
        <v>0.75</v>
      </c>
    </row>
    <row r="2147" spans="1:22" x14ac:dyDescent="0.25">
      <c r="A2147">
        <v>2146</v>
      </c>
      <c r="B2147" t="s">
        <v>26</v>
      </c>
      <c r="C2147" t="s">
        <v>665</v>
      </c>
      <c r="D2147" t="s">
        <v>3</v>
      </c>
      <c r="E2147" t="s">
        <v>345</v>
      </c>
      <c r="F2147" s="138">
        <v>44031</v>
      </c>
      <c r="G2147" t="s">
        <v>670</v>
      </c>
      <c r="H2147" t="s">
        <v>668</v>
      </c>
      <c r="I2147" t="s">
        <v>139</v>
      </c>
      <c r="J2147" t="s">
        <v>671</v>
      </c>
      <c r="K2147">
        <v>1200</v>
      </c>
      <c r="M2147">
        <v>368</v>
      </c>
      <c r="O2147">
        <v>15</v>
      </c>
      <c r="P2147">
        <v>21</v>
      </c>
      <c r="Q2147">
        <f>SUM(Table2[[#This Row],[ BUYER G]:[BUYER S]])</f>
        <v>36</v>
      </c>
      <c r="R2147">
        <v>13.5</v>
      </c>
      <c r="S2147">
        <v>18.666666666666668</v>
      </c>
      <c r="T2147">
        <f>SUM(Table2[[#This Row],[SALE G]:[SALE S]])</f>
        <v>32.166666666666671</v>
      </c>
      <c r="U2147">
        <v>402</v>
      </c>
      <c r="V2147">
        <v>0.75</v>
      </c>
    </row>
    <row r="2148" spans="1:22" x14ac:dyDescent="0.25">
      <c r="A2148">
        <v>2147</v>
      </c>
      <c r="B2148" t="s">
        <v>26</v>
      </c>
      <c r="C2148" t="s">
        <v>665</v>
      </c>
      <c r="D2148" t="s">
        <v>3</v>
      </c>
      <c r="E2148" t="s">
        <v>345</v>
      </c>
      <c r="F2148" s="138">
        <v>44031</v>
      </c>
      <c r="G2148" t="s">
        <v>670</v>
      </c>
      <c r="H2148" t="s">
        <v>668</v>
      </c>
      <c r="I2148" t="s">
        <v>140</v>
      </c>
      <c r="J2148" t="s">
        <v>671</v>
      </c>
      <c r="K2148">
        <v>1200</v>
      </c>
      <c r="M2148">
        <v>864</v>
      </c>
      <c r="O2148">
        <v>42</v>
      </c>
      <c r="P2148">
        <v>135</v>
      </c>
      <c r="Q2148">
        <f>SUM(Table2[[#This Row],[ BUYER G]:[BUYER S]])</f>
        <v>177</v>
      </c>
      <c r="R2148">
        <v>22.166666666666668</v>
      </c>
      <c r="S2148">
        <v>79.333333333333329</v>
      </c>
      <c r="T2148">
        <f>SUM(Table2[[#This Row],[SALE G]:[SALE S]])</f>
        <v>101.5</v>
      </c>
      <c r="U2148">
        <v>1450</v>
      </c>
      <c r="V2148">
        <v>0.75</v>
      </c>
    </row>
    <row r="2149" spans="1:22" x14ac:dyDescent="0.25">
      <c r="A2149">
        <v>2148</v>
      </c>
      <c r="B2149" t="s">
        <v>26</v>
      </c>
      <c r="C2149" t="s">
        <v>665</v>
      </c>
      <c r="D2149" t="s">
        <v>3</v>
      </c>
      <c r="E2149" t="s">
        <v>345</v>
      </c>
      <c r="F2149" s="138">
        <v>44031</v>
      </c>
      <c r="G2149" t="s">
        <v>670</v>
      </c>
      <c r="H2149" t="s">
        <v>668</v>
      </c>
      <c r="I2149" t="s">
        <v>141</v>
      </c>
      <c r="J2149" t="s">
        <v>671</v>
      </c>
      <c r="K2149">
        <v>1200</v>
      </c>
      <c r="M2149">
        <v>528</v>
      </c>
      <c r="O2149">
        <v>59</v>
      </c>
      <c r="P2149">
        <v>57</v>
      </c>
      <c r="Q2149">
        <f>SUM(Table2[[#This Row],[ BUYER G]:[BUYER S]])</f>
        <v>116</v>
      </c>
      <c r="R2149">
        <v>31.666666666666668</v>
      </c>
      <c r="S2149">
        <v>39.583333333333336</v>
      </c>
      <c r="T2149">
        <f>SUM(Table2[[#This Row],[SALE G]:[SALE S]])</f>
        <v>71.25</v>
      </c>
      <c r="U2149">
        <v>1387</v>
      </c>
      <c r="V2149">
        <v>0.75</v>
      </c>
    </row>
    <row r="2150" spans="1:22" x14ac:dyDescent="0.25">
      <c r="A2150">
        <v>2149</v>
      </c>
      <c r="B2150" t="s">
        <v>26</v>
      </c>
      <c r="C2150" t="s">
        <v>665</v>
      </c>
      <c r="D2150" t="s">
        <v>3</v>
      </c>
      <c r="E2150" t="s">
        <v>345</v>
      </c>
      <c r="F2150" s="138">
        <v>44031</v>
      </c>
      <c r="G2150" t="s">
        <v>670</v>
      </c>
      <c r="H2150" t="s">
        <v>668</v>
      </c>
      <c r="I2150" t="s">
        <v>142</v>
      </c>
      <c r="J2150" t="s">
        <v>671</v>
      </c>
      <c r="K2150">
        <v>1200</v>
      </c>
      <c r="M2150">
        <v>576</v>
      </c>
      <c r="O2150">
        <v>15</v>
      </c>
      <c r="P2150">
        <v>48</v>
      </c>
      <c r="Q2150">
        <f>SUM(Table2[[#This Row],[ BUYER G]:[BUYER S]])</f>
        <v>63</v>
      </c>
      <c r="R2150">
        <v>13.333333333333334</v>
      </c>
      <c r="S2150">
        <v>30.666666666666668</v>
      </c>
      <c r="T2150">
        <f>SUM(Table2[[#This Row],[SALE G]:[SALE S]])</f>
        <v>44</v>
      </c>
      <c r="U2150">
        <v>711</v>
      </c>
      <c r="V2150">
        <v>0.75</v>
      </c>
    </row>
    <row r="2151" spans="1:22" x14ac:dyDescent="0.25">
      <c r="A2151">
        <v>2150</v>
      </c>
      <c r="B2151" t="s">
        <v>26</v>
      </c>
      <c r="C2151" t="s">
        <v>665</v>
      </c>
      <c r="D2151" t="s">
        <v>3</v>
      </c>
      <c r="E2151" t="s">
        <v>345</v>
      </c>
      <c r="F2151" s="138">
        <v>44031</v>
      </c>
      <c r="G2151" t="s">
        <v>670</v>
      </c>
      <c r="H2151" t="s">
        <v>668</v>
      </c>
      <c r="I2151" t="s">
        <v>143</v>
      </c>
      <c r="J2151" t="s">
        <v>671</v>
      </c>
      <c r="K2151">
        <v>1200</v>
      </c>
      <c r="M2151">
        <v>336</v>
      </c>
      <c r="O2151">
        <v>15</v>
      </c>
      <c r="P2151">
        <v>30</v>
      </c>
      <c r="Q2151">
        <f>SUM(Table2[[#This Row],[ BUYER G]:[BUYER S]])</f>
        <v>45</v>
      </c>
      <c r="R2151">
        <v>10.166666666666666</v>
      </c>
      <c r="S2151">
        <v>29.666666666666668</v>
      </c>
      <c r="T2151">
        <f>SUM(Table2[[#This Row],[SALE G]:[SALE S]])</f>
        <v>39.833333333333336</v>
      </c>
      <c r="U2151">
        <v>900</v>
      </c>
      <c r="V2151">
        <v>0.75</v>
      </c>
    </row>
    <row r="2152" spans="1:22" x14ac:dyDescent="0.25">
      <c r="A2152">
        <v>2151</v>
      </c>
      <c r="B2152" t="s">
        <v>26</v>
      </c>
      <c r="C2152" t="s">
        <v>665</v>
      </c>
      <c r="D2152" t="s">
        <v>3</v>
      </c>
      <c r="E2152" t="s">
        <v>345</v>
      </c>
      <c r="F2152" s="138">
        <v>44031</v>
      </c>
      <c r="G2152" t="s">
        <v>670</v>
      </c>
      <c r="H2152" t="s">
        <v>668</v>
      </c>
      <c r="I2152" t="s">
        <v>144</v>
      </c>
      <c r="J2152" t="s">
        <v>671</v>
      </c>
      <c r="K2152">
        <v>1200</v>
      </c>
      <c r="M2152">
        <v>372</v>
      </c>
      <c r="O2152">
        <v>13</v>
      </c>
      <c r="P2152">
        <v>26</v>
      </c>
      <c r="Q2152">
        <f>SUM(Table2[[#This Row],[ BUYER G]:[BUYER S]])</f>
        <v>39</v>
      </c>
      <c r="R2152">
        <v>9.5</v>
      </c>
      <c r="S2152">
        <v>18.333333333333332</v>
      </c>
      <c r="T2152">
        <f>SUM(Table2[[#This Row],[SALE G]:[SALE S]])</f>
        <v>27.833333333333332</v>
      </c>
      <c r="U2152">
        <v>389</v>
      </c>
      <c r="V2152">
        <v>0.65</v>
      </c>
    </row>
    <row r="2153" spans="1:22" x14ac:dyDescent="0.25">
      <c r="A2153">
        <v>2152</v>
      </c>
      <c r="B2153" t="s">
        <v>26</v>
      </c>
      <c r="C2153" t="s">
        <v>665</v>
      </c>
      <c r="D2153" t="s">
        <v>3</v>
      </c>
      <c r="E2153" t="s">
        <v>345</v>
      </c>
      <c r="F2153" s="138">
        <v>44031</v>
      </c>
      <c r="G2153" t="s">
        <v>670</v>
      </c>
      <c r="H2153" t="s">
        <v>668</v>
      </c>
      <c r="I2153" t="s">
        <v>145</v>
      </c>
      <c r="J2153" t="s">
        <v>671</v>
      </c>
      <c r="K2153">
        <v>1200</v>
      </c>
      <c r="M2153">
        <v>356</v>
      </c>
      <c r="O2153">
        <v>25</v>
      </c>
      <c r="P2153">
        <v>34</v>
      </c>
      <c r="Q2153">
        <f>SUM(Table2[[#This Row],[ BUYER G]:[BUYER S]])</f>
        <v>59</v>
      </c>
      <c r="R2153">
        <v>14.791666666666666</v>
      </c>
      <c r="S2153">
        <v>22</v>
      </c>
      <c r="T2153">
        <f>SUM(Table2[[#This Row],[SALE G]:[SALE S]])</f>
        <v>36.791666666666664</v>
      </c>
      <c r="U2153">
        <v>436</v>
      </c>
      <c r="V2153">
        <v>0</v>
      </c>
    </row>
    <row r="2154" spans="1:22" x14ac:dyDescent="0.25">
      <c r="A2154">
        <v>2153</v>
      </c>
      <c r="B2154" t="s">
        <v>26</v>
      </c>
      <c r="C2154" t="s">
        <v>665</v>
      </c>
      <c r="D2154" t="s">
        <v>3</v>
      </c>
      <c r="E2154" t="s">
        <v>345</v>
      </c>
      <c r="F2154" s="138">
        <v>44031</v>
      </c>
      <c r="G2154" t="s">
        <v>670</v>
      </c>
      <c r="H2154" t="s">
        <v>672</v>
      </c>
      <c r="I2154" t="s">
        <v>190</v>
      </c>
      <c r="J2154" t="s">
        <v>671</v>
      </c>
      <c r="K2154">
        <v>1200</v>
      </c>
      <c r="M2154">
        <v>400</v>
      </c>
      <c r="O2154">
        <v>0</v>
      </c>
      <c r="P2154">
        <v>19</v>
      </c>
      <c r="Q2154">
        <f>SUM(Table2[[#This Row],[ BUYER G]:[BUYER S]])</f>
        <v>19</v>
      </c>
      <c r="R2154">
        <v>0</v>
      </c>
      <c r="S2154">
        <v>16.666666666666668</v>
      </c>
      <c r="T2154">
        <f>SUM(Table2[[#This Row],[SALE G]:[SALE S]])</f>
        <v>16.666666666666668</v>
      </c>
      <c r="U2154">
        <v>516</v>
      </c>
      <c r="V2154">
        <v>0.75</v>
      </c>
    </row>
    <row r="2155" spans="1:22" x14ac:dyDescent="0.25">
      <c r="A2155">
        <v>2154</v>
      </c>
      <c r="B2155" t="s">
        <v>26</v>
      </c>
      <c r="C2155" t="s">
        <v>665</v>
      </c>
      <c r="D2155" t="s">
        <v>3</v>
      </c>
      <c r="E2155" t="s">
        <v>345</v>
      </c>
      <c r="F2155" s="138">
        <v>44031</v>
      </c>
      <c r="G2155" t="s">
        <v>670</v>
      </c>
      <c r="H2155" t="s">
        <v>672</v>
      </c>
      <c r="I2155" t="s">
        <v>191</v>
      </c>
      <c r="J2155" t="s">
        <v>671</v>
      </c>
      <c r="K2155">
        <v>1200</v>
      </c>
      <c r="M2155">
        <v>384</v>
      </c>
      <c r="O2155">
        <v>36</v>
      </c>
      <c r="P2155">
        <v>65</v>
      </c>
      <c r="Q2155">
        <f>SUM(Table2[[#This Row],[ BUYER G]:[BUYER S]])</f>
        <v>101</v>
      </c>
      <c r="R2155">
        <v>17.666666666666664</v>
      </c>
      <c r="S2155">
        <v>37.208333333333336</v>
      </c>
      <c r="T2155">
        <f>SUM(Table2[[#This Row],[SALE G]:[SALE S]])</f>
        <v>54.875</v>
      </c>
      <c r="U2155">
        <v>484</v>
      </c>
      <c r="V2155">
        <v>0.7</v>
      </c>
    </row>
    <row r="2156" spans="1:22" x14ac:dyDescent="0.25">
      <c r="A2156">
        <v>2155</v>
      </c>
      <c r="B2156" t="s">
        <v>26</v>
      </c>
      <c r="C2156" t="s">
        <v>665</v>
      </c>
      <c r="D2156" t="s">
        <v>3</v>
      </c>
      <c r="E2156" t="s">
        <v>345</v>
      </c>
      <c r="F2156" s="138">
        <v>44031</v>
      </c>
      <c r="G2156" t="s">
        <v>670</v>
      </c>
      <c r="H2156" t="s">
        <v>677</v>
      </c>
      <c r="I2156" t="s">
        <v>195</v>
      </c>
      <c r="J2156" t="s">
        <v>671</v>
      </c>
      <c r="K2156">
        <v>1200</v>
      </c>
      <c r="M2156">
        <v>320</v>
      </c>
      <c r="O2156">
        <v>85</v>
      </c>
      <c r="P2156">
        <v>126</v>
      </c>
      <c r="Q2156">
        <f>SUM(Table2[[#This Row],[ BUYER G]:[BUYER S]])</f>
        <v>211</v>
      </c>
      <c r="R2156">
        <v>49.75</v>
      </c>
      <c r="S2156">
        <v>77.416666666666671</v>
      </c>
      <c r="T2156">
        <f>SUM(Table2[[#This Row],[SALE G]:[SALE S]])</f>
        <v>127.16666666666667</v>
      </c>
      <c r="U2156">
        <v>358</v>
      </c>
      <c r="V2156">
        <v>0.7</v>
      </c>
    </row>
    <row r="2157" spans="1:22" x14ac:dyDescent="0.25">
      <c r="A2157">
        <v>2156</v>
      </c>
      <c r="B2157" t="s">
        <v>26</v>
      </c>
      <c r="C2157" t="s">
        <v>665</v>
      </c>
      <c r="D2157" t="s">
        <v>3</v>
      </c>
      <c r="E2157" t="s">
        <v>345</v>
      </c>
      <c r="F2157" s="138">
        <v>44031</v>
      </c>
      <c r="G2157" t="s">
        <v>670</v>
      </c>
      <c r="H2157" t="s">
        <v>677</v>
      </c>
      <c r="I2157" t="s">
        <v>196</v>
      </c>
      <c r="J2157" t="s">
        <v>671</v>
      </c>
      <c r="K2157">
        <v>1200</v>
      </c>
      <c r="M2157">
        <v>352</v>
      </c>
      <c r="O2157">
        <v>38</v>
      </c>
      <c r="P2157">
        <v>115</v>
      </c>
      <c r="Q2157">
        <f>SUM(Table2[[#This Row],[ BUYER G]:[BUYER S]])</f>
        <v>153</v>
      </c>
      <c r="R2157">
        <v>17.416666666666664</v>
      </c>
      <c r="S2157">
        <v>71.75</v>
      </c>
      <c r="T2157">
        <f>SUM(Table2[[#This Row],[SALE G]:[SALE S]])</f>
        <v>89.166666666666657</v>
      </c>
      <c r="U2157">
        <v>383</v>
      </c>
      <c r="V2157">
        <v>0.7</v>
      </c>
    </row>
    <row r="2158" spans="1:22" x14ac:dyDescent="0.25">
      <c r="A2158">
        <v>2157</v>
      </c>
      <c r="B2158" t="s">
        <v>26</v>
      </c>
      <c r="C2158" t="s">
        <v>665</v>
      </c>
      <c r="D2158" t="s">
        <v>3</v>
      </c>
      <c r="E2158" t="s">
        <v>345</v>
      </c>
      <c r="F2158" s="138">
        <v>44031</v>
      </c>
      <c r="G2158" t="s">
        <v>670</v>
      </c>
      <c r="H2158" t="s">
        <v>674</v>
      </c>
      <c r="I2158" t="s">
        <v>371</v>
      </c>
      <c r="J2158" t="s">
        <v>671</v>
      </c>
      <c r="K2158">
        <v>1200</v>
      </c>
      <c r="M2158">
        <v>414</v>
      </c>
      <c r="O2158">
        <v>6</v>
      </c>
      <c r="P2158">
        <v>27</v>
      </c>
      <c r="Q2158">
        <f>SUM(Table2[[#This Row],[ BUYER G]:[BUYER S]])</f>
        <v>33</v>
      </c>
      <c r="R2158">
        <v>8</v>
      </c>
      <c r="S2158">
        <v>33.5</v>
      </c>
      <c r="T2158">
        <f>SUM(Table2[[#This Row],[SALE G]:[SALE S]])</f>
        <v>41.5</v>
      </c>
      <c r="U2158">
        <v>451</v>
      </c>
      <c r="V2158">
        <v>0.7</v>
      </c>
    </row>
    <row r="2159" spans="1:22" x14ac:dyDescent="0.25">
      <c r="A2159">
        <v>2158</v>
      </c>
      <c r="B2159" t="s">
        <v>26</v>
      </c>
      <c r="C2159" t="s">
        <v>665</v>
      </c>
      <c r="D2159" t="s">
        <v>3</v>
      </c>
      <c r="E2159" t="s">
        <v>345</v>
      </c>
      <c r="F2159" s="138">
        <v>44031</v>
      </c>
      <c r="G2159" t="s">
        <v>670</v>
      </c>
      <c r="H2159" t="s">
        <v>673</v>
      </c>
      <c r="I2159" t="s">
        <v>370</v>
      </c>
      <c r="J2159" t="s">
        <v>671</v>
      </c>
      <c r="K2159">
        <v>1200</v>
      </c>
      <c r="M2159">
        <v>388</v>
      </c>
      <c r="O2159">
        <v>24</v>
      </c>
      <c r="P2159">
        <v>23</v>
      </c>
      <c r="Q2159">
        <f>SUM(Table2[[#This Row],[ BUYER G]:[BUYER S]])</f>
        <v>47</v>
      </c>
      <c r="R2159">
        <v>14.833333333333334</v>
      </c>
      <c r="S2159">
        <v>13.166666666666666</v>
      </c>
      <c r="T2159">
        <f>SUM(Table2[[#This Row],[SALE G]:[SALE S]])</f>
        <v>28</v>
      </c>
      <c r="U2159">
        <v>471</v>
      </c>
      <c r="V2159">
        <v>0.7</v>
      </c>
    </row>
    <row r="2160" spans="1:22" x14ac:dyDescent="0.25">
      <c r="A2160">
        <v>2159</v>
      </c>
      <c r="B2160" t="s">
        <v>26</v>
      </c>
      <c r="C2160" t="s">
        <v>665</v>
      </c>
      <c r="D2160" t="s">
        <v>3</v>
      </c>
      <c r="E2160" t="s">
        <v>345</v>
      </c>
      <c r="F2160" s="138">
        <v>44031</v>
      </c>
      <c r="G2160" t="s">
        <v>670</v>
      </c>
      <c r="H2160" t="s">
        <v>714</v>
      </c>
      <c r="I2160" t="s">
        <v>523</v>
      </c>
      <c r="J2160" t="s">
        <v>671</v>
      </c>
      <c r="K2160">
        <v>1200</v>
      </c>
      <c r="M2160">
        <v>367</v>
      </c>
      <c r="O2160">
        <v>7</v>
      </c>
      <c r="P2160">
        <v>33</v>
      </c>
      <c r="Q2160">
        <f>SUM(Table2[[#This Row],[ BUYER G]:[BUYER S]])</f>
        <v>40</v>
      </c>
      <c r="R2160">
        <v>9.1666666666666679</v>
      </c>
      <c r="S2160">
        <v>10.333333333333332</v>
      </c>
      <c r="T2160">
        <f>SUM(Table2[[#This Row],[SALE G]:[SALE S]])</f>
        <v>19.5</v>
      </c>
      <c r="U2160">
        <v>411</v>
      </c>
      <c r="V2160">
        <v>0.65</v>
      </c>
    </row>
    <row r="2161" spans="1:22" x14ac:dyDescent="0.25">
      <c r="A2161">
        <v>2160</v>
      </c>
      <c r="B2161" t="s">
        <v>26</v>
      </c>
      <c r="C2161" t="s">
        <v>665</v>
      </c>
      <c r="D2161" t="s">
        <v>3</v>
      </c>
      <c r="E2161" t="s">
        <v>345</v>
      </c>
      <c r="F2161" s="138">
        <v>44031</v>
      </c>
      <c r="G2161" t="s">
        <v>682</v>
      </c>
      <c r="H2161" t="s">
        <v>668</v>
      </c>
      <c r="I2161" t="s">
        <v>149</v>
      </c>
      <c r="J2161" t="s">
        <v>671</v>
      </c>
      <c r="K2161">
        <v>1000</v>
      </c>
      <c r="M2161">
        <v>352</v>
      </c>
      <c r="O2161">
        <v>16</v>
      </c>
      <c r="P2161">
        <v>104</v>
      </c>
      <c r="Q2161">
        <f>SUM(Table2[[#This Row],[ BUYER G]:[BUYER S]])</f>
        <v>120</v>
      </c>
      <c r="R2161">
        <v>6</v>
      </c>
      <c r="S2161">
        <v>83.125</v>
      </c>
      <c r="T2161">
        <f>SUM(Table2[[#This Row],[SALE G]:[SALE S]])</f>
        <v>89.125</v>
      </c>
      <c r="U2161">
        <v>850</v>
      </c>
      <c r="V2161">
        <v>0.7</v>
      </c>
    </row>
    <row r="2162" spans="1:22" x14ac:dyDescent="0.25">
      <c r="A2162">
        <v>2161</v>
      </c>
      <c r="B2162" t="s">
        <v>26</v>
      </c>
      <c r="C2162" t="s">
        <v>665</v>
      </c>
      <c r="D2162" t="s">
        <v>3</v>
      </c>
      <c r="E2162" t="s">
        <v>345</v>
      </c>
      <c r="F2162" s="138">
        <v>44031</v>
      </c>
      <c r="G2162" t="s">
        <v>682</v>
      </c>
      <c r="H2162" t="s">
        <v>668</v>
      </c>
      <c r="I2162" t="s">
        <v>153</v>
      </c>
      <c r="J2162" t="s">
        <v>671</v>
      </c>
      <c r="K2162">
        <v>1000</v>
      </c>
      <c r="M2162">
        <v>336</v>
      </c>
      <c r="O2162">
        <v>19</v>
      </c>
      <c r="P2162">
        <v>37</v>
      </c>
      <c r="Q2162">
        <f>SUM(Table2[[#This Row],[ BUYER G]:[BUYER S]])</f>
        <v>56</v>
      </c>
      <c r="R2162">
        <v>10.583333333333334</v>
      </c>
      <c r="S2162">
        <v>28.416666666666668</v>
      </c>
      <c r="T2162">
        <f>SUM(Table2[[#This Row],[SALE G]:[SALE S]])</f>
        <v>39</v>
      </c>
      <c r="U2162">
        <v>372</v>
      </c>
      <c r="V2162">
        <v>0.7</v>
      </c>
    </row>
    <row r="2163" spans="1:22" x14ac:dyDescent="0.25">
      <c r="A2163">
        <v>2162</v>
      </c>
      <c r="B2163" t="s">
        <v>26</v>
      </c>
      <c r="C2163" t="s">
        <v>665</v>
      </c>
      <c r="D2163" t="s">
        <v>3</v>
      </c>
      <c r="E2163" t="s">
        <v>345</v>
      </c>
      <c r="F2163" s="138">
        <v>44031</v>
      </c>
      <c r="G2163" t="s">
        <v>682</v>
      </c>
      <c r="H2163" t="s">
        <v>668</v>
      </c>
      <c r="I2163" t="s">
        <v>434</v>
      </c>
      <c r="J2163" t="s">
        <v>671</v>
      </c>
      <c r="K2163">
        <v>1000</v>
      </c>
      <c r="M2163">
        <v>276</v>
      </c>
      <c r="O2163">
        <v>31</v>
      </c>
      <c r="P2163">
        <v>5</v>
      </c>
      <c r="Q2163">
        <f>SUM(Table2[[#This Row],[ BUYER G]:[BUYER S]])</f>
        <v>36</v>
      </c>
      <c r="R2163">
        <v>2.5</v>
      </c>
      <c r="S2163">
        <v>26.666666666666668</v>
      </c>
      <c r="T2163">
        <f>SUM(Table2[[#This Row],[SALE G]:[SALE S]])</f>
        <v>29.166666666666668</v>
      </c>
      <c r="U2163">
        <v>355</v>
      </c>
      <c r="V2163">
        <v>0.65</v>
      </c>
    </row>
    <row r="2164" spans="1:22" x14ac:dyDescent="0.25">
      <c r="A2164">
        <v>2163</v>
      </c>
      <c r="B2164" t="s">
        <v>26</v>
      </c>
      <c r="C2164" t="s">
        <v>665</v>
      </c>
      <c r="D2164" t="s">
        <v>3</v>
      </c>
      <c r="E2164" t="s">
        <v>345</v>
      </c>
      <c r="F2164" s="138">
        <v>44031</v>
      </c>
      <c r="G2164" t="s">
        <v>682</v>
      </c>
      <c r="H2164" t="s">
        <v>668</v>
      </c>
      <c r="I2164" t="s">
        <v>476</v>
      </c>
      <c r="J2164" t="s">
        <v>671</v>
      </c>
      <c r="K2164">
        <v>1000</v>
      </c>
      <c r="M2164">
        <v>336</v>
      </c>
      <c r="O2164">
        <v>6</v>
      </c>
      <c r="P2164">
        <v>19</v>
      </c>
      <c r="Q2164">
        <f>SUM(Table2[[#This Row],[ BUYER G]:[BUYER S]])</f>
        <v>25</v>
      </c>
      <c r="R2164">
        <v>4.166666666666667</v>
      </c>
      <c r="S2164">
        <v>12.666666666666666</v>
      </c>
      <c r="T2164">
        <f>SUM(Table2[[#This Row],[SALE G]:[SALE S]])</f>
        <v>16.833333333333332</v>
      </c>
      <c r="U2164">
        <v>353</v>
      </c>
      <c r="V2164">
        <v>0.7</v>
      </c>
    </row>
    <row r="2165" spans="1:22" x14ac:dyDescent="0.25">
      <c r="A2165">
        <v>2164</v>
      </c>
      <c r="B2165" t="s">
        <v>26</v>
      </c>
      <c r="C2165" t="s">
        <v>665</v>
      </c>
      <c r="D2165" t="s">
        <v>3</v>
      </c>
      <c r="E2165" t="s">
        <v>345</v>
      </c>
      <c r="F2165" s="138">
        <v>44031</v>
      </c>
      <c r="G2165" t="s">
        <v>682</v>
      </c>
      <c r="H2165" t="s">
        <v>668</v>
      </c>
      <c r="I2165" t="s">
        <v>481</v>
      </c>
      <c r="J2165" t="s">
        <v>671</v>
      </c>
      <c r="K2165">
        <v>1000</v>
      </c>
      <c r="M2165">
        <v>432</v>
      </c>
      <c r="O2165">
        <v>34</v>
      </c>
      <c r="P2165">
        <v>48</v>
      </c>
      <c r="Q2165">
        <f>SUM(Table2[[#This Row],[ BUYER G]:[BUYER S]])</f>
        <v>82</v>
      </c>
      <c r="R2165">
        <v>21.833333333333332</v>
      </c>
      <c r="S2165">
        <v>31.166666666666668</v>
      </c>
      <c r="T2165">
        <f>SUM(Table2[[#This Row],[SALE G]:[SALE S]])</f>
        <v>53</v>
      </c>
      <c r="U2165">
        <v>440</v>
      </c>
      <c r="V2165">
        <v>0.7</v>
      </c>
    </row>
    <row r="2166" spans="1:22" x14ac:dyDescent="0.25">
      <c r="A2166">
        <v>2165</v>
      </c>
      <c r="B2166" t="s">
        <v>26</v>
      </c>
      <c r="C2166" t="s">
        <v>665</v>
      </c>
      <c r="D2166" t="s">
        <v>3</v>
      </c>
      <c r="E2166" t="s">
        <v>345</v>
      </c>
      <c r="F2166" s="138">
        <v>44031</v>
      </c>
      <c r="G2166" t="s">
        <v>682</v>
      </c>
      <c r="H2166" t="s">
        <v>668</v>
      </c>
      <c r="I2166" t="s">
        <v>563</v>
      </c>
      <c r="J2166" t="s">
        <v>671</v>
      </c>
      <c r="K2166">
        <v>1000</v>
      </c>
      <c r="M2166">
        <v>448</v>
      </c>
      <c r="O2166">
        <v>3</v>
      </c>
      <c r="P2166">
        <v>17</v>
      </c>
      <c r="Q2166">
        <f>SUM(Table2[[#This Row],[ BUYER G]:[BUYER S]])</f>
        <v>20</v>
      </c>
      <c r="R2166">
        <v>1.3333333333333333</v>
      </c>
      <c r="S2166">
        <v>7.75</v>
      </c>
      <c r="T2166">
        <f>SUM(Table2[[#This Row],[SALE G]:[SALE S]])</f>
        <v>9.0833333333333339</v>
      </c>
      <c r="U2166">
        <v>505</v>
      </c>
      <c r="V2166">
        <v>0.65</v>
      </c>
    </row>
    <row r="2167" spans="1:22" x14ac:dyDescent="0.25">
      <c r="A2167">
        <v>2166</v>
      </c>
      <c r="B2167" t="s">
        <v>26</v>
      </c>
      <c r="C2167" t="s">
        <v>665</v>
      </c>
      <c r="D2167" t="s">
        <v>3</v>
      </c>
      <c r="E2167" t="s">
        <v>345</v>
      </c>
      <c r="F2167" s="138">
        <v>44031</v>
      </c>
      <c r="G2167" t="s">
        <v>682</v>
      </c>
      <c r="H2167" t="s">
        <v>672</v>
      </c>
      <c r="I2167" t="s">
        <v>470</v>
      </c>
      <c r="J2167" t="s">
        <v>671</v>
      </c>
      <c r="K2167">
        <v>1000</v>
      </c>
      <c r="M2167">
        <v>272</v>
      </c>
      <c r="O2167">
        <v>2</v>
      </c>
      <c r="P2167">
        <v>11</v>
      </c>
      <c r="Q2167">
        <f>SUM(Table2[[#This Row],[ BUYER G]:[BUYER S]])</f>
        <v>13</v>
      </c>
      <c r="R2167">
        <v>1.6666666666666667</v>
      </c>
      <c r="S2167">
        <v>8.1666666666666679</v>
      </c>
      <c r="T2167">
        <f>SUM(Table2[[#This Row],[SALE G]:[SALE S]])</f>
        <v>9.8333333333333339</v>
      </c>
      <c r="U2167">
        <v>304</v>
      </c>
      <c r="V2167">
        <v>0.7</v>
      </c>
    </row>
    <row r="2168" spans="1:22" x14ac:dyDescent="0.25">
      <c r="A2168">
        <v>2167</v>
      </c>
      <c r="B2168" t="s">
        <v>26</v>
      </c>
      <c r="C2168" t="s">
        <v>665</v>
      </c>
      <c r="D2168" t="s">
        <v>3</v>
      </c>
      <c r="E2168" t="s">
        <v>345</v>
      </c>
      <c r="F2168" s="138">
        <v>44031</v>
      </c>
      <c r="G2168" t="s">
        <v>682</v>
      </c>
      <c r="H2168" t="s">
        <v>677</v>
      </c>
      <c r="I2168" t="s">
        <v>469</v>
      </c>
      <c r="J2168" t="s">
        <v>671</v>
      </c>
      <c r="K2168">
        <v>1000</v>
      </c>
      <c r="M2168">
        <v>192</v>
      </c>
      <c r="O2168">
        <v>13</v>
      </c>
      <c r="P2168">
        <v>49</v>
      </c>
      <c r="Q2168">
        <f>SUM(Table2[[#This Row],[ BUYER G]:[BUYER S]])</f>
        <v>62</v>
      </c>
      <c r="R2168">
        <v>6</v>
      </c>
      <c r="S2168">
        <v>28.916666666666668</v>
      </c>
      <c r="T2168">
        <f>SUM(Table2[[#This Row],[SALE G]:[SALE S]])</f>
        <v>34.916666666666671</v>
      </c>
      <c r="U2168">
        <v>227</v>
      </c>
      <c r="V2168">
        <v>0.7</v>
      </c>
    </row>
    <row r="2169" spans="1:22" x14ac:dyDescent="0.25">
      <c r="A2169">
        <v>2168</v>
      </c>
      <c r="B2169" t="s">
        <v>26</v>
      </c>
      <c r="C2169" t="s">
        <v>665</v>
      </c>
      <c r="D2169" t="s">
        <v>3</v>
      </c>
      <c r="E2169" t="s">
        <v>345</v>
      </c>
      <c r="F2169" s="138">
        <v>44031</v>
      </c>
      <c r="G2169" t="s">
        <v>682</v>
      </c>
      <c r="H2169" t="s">
        <v>673</v>
      </c>
      <c r="I2169" t="s">
        <v>564</v>
      </c>
      <c r="J2169" t="s">
        <v>671</v>
      </c>
      <c r="K2169">
        <v>1000</v>
      </c>
      <c r="M2169">
        <v>300</v>
      </c>
      <c r="O2169">
        <v>3</v>
      </c>
      <c r="P2169">
        <v>14</v>
      </c>
      <c r="Q2169">
        <f>SUM(Table2[[#This Row],[ BUYER G]:[BUYER S]])</f>
        <v>17</v>
      </c>
      <c r="R2169">
        <v>0.75</v>
      </c>
      <c r="S2169">
        <v>7.75</v>
      </c>
      <c r="T2169">
        <f>SUM(Table2[[#This Row],[SALE G]:[SALE S]])</f>
        <v>8.5</v>
      </c>
      <c r="U2169">
        <v>344</v>
      </c>
      <c r="V2169">
        <v>0.65</v>
      </c>
    </row>
    <row r="2170" spans="1:22" x14ac:dyDescent="0.25">
      <c r="A2170">
        <v>2169</v>
      </c>
      <c r="B2170" t="s">
        <v>26</v>
      </c>
      <c r="C2170" t="s">
        <v>665</v>
      </c>
      <c r="D2170" t="s">
        <v>3</v>
      </c>
      <c r="E2170" t="s">
        <v>345</v>
      </c>
      <c r="F2170" s="138">
        <v>44031</v>
      </c>
      <c r="G2170" t="s">
        <v>682</v>
      </c>
      <c r="H2170" t="s">
        <v>705</v>
      </c>
      <c r="I2170" t="s">
        <v>594</v>
      </c>
      <c r="J2170" t="s">
        <v>671</v>
      </c>
      <c r="K2170">
        <v>1000</v>
      </c>
      <c r="M2170">
        <v>320</v>
      </c>
      <c r="O2170">
        <v>23</v>
      </c>
      <c r="P2170">
        <v>40</v>
      </c>
      <c r="Q2170">
        <f>SUM(Table2[[#This Row],[ BUYER G]:[BUYER S]])</f>
        <v>63</v>
      </c>
      <c r="R2170">
        <v>8.1666666666666679</v>
      </c>
      <c r="S2170">
        <v>18.666666666666664</v>
      </c>
      <c r="T2170">
        <f>SUM(Table2[[#This Row],[SALE G]:[SALE S]])</f>
        <v>26.833333333333332</v>
      </c>
      <c r="U2170">
        <v>421</v>
      </c>
      <c r="V2170">
        <v>0.7</v>
      </c>
    </row>
    <row r="2171" spans="1:22" x14ac:dyDescent="0.25">
      <c r="A2171">
        <v>2170</v>
      </c>
      <c r="B2171" t="s">
        <v>26</v>
      </c>
      <c r="C2171" t="s">
        <v>665</v>
      </c>
      <c r="D2171" t="s">
        <v>3</v>
      </c>
      <c r="E2171" t="s">
        <v>345</v>
      </c>
      <c r="F2171" s="138">
        <v>44031</v>
      </c>
      <c r="G2171" t="s">
        <v>683</v>
      </c>
      <c r="H2171" t="s">
        <v>668</v>
      </c>
      <c r="I2171" t="s">
        <v>392</v>
      </c>
      <c r="J2171" t="s">
        <v>669</v>
      </c>
      <c r="K2171">
        <v>1500</v>
      </c>
      <c r="M2171">
        <v>528</v>
      </c>
      <c r="O2171">
        <v>10</v>
      </c>
      <c r="P2171">
        <v>53</v>
      </c>
      <c r="Q2171">
        <f>SUM(Table2[[#This Row],[ BUYER G]:[BUYER S]])</f>
        <v>63</v>
      </c>
      <c r="R2171">
        <v>6.333333333333333</v>
      </c>
      <c r="S2171">
        <v>41.25</v>
      </c>
      <c r="T2171">
        <f>SUM(Table2[[#This Row],[SALE G]:[SALE S]])</f>
        <v>47.583333333333336</v>
      </c>
      <c r="U2171">
        <v>616</v>
      </c>
      <c r="V2171">
        <v>0.65</v>
      </c>
    </row>
    <row r="2172" spans="1:22" x14ac:dyDescent="0.25">
      <c r="A2172">
        <v>2171</v>
      </c>
      <c r="B2172" t="s">
        <v>26</v>
      </c>
      <c r="C2172" t="s">
        <v>665</v>
      </c>
      <c r="D2172" t="s">
        <v>3</v>
      </c>
      <c r="E2172" t="s">
        <v>345</v>
      </c>
      <c r="F2172" s="138">
        <v>44031</v>
      </c>
      <c r="G2172" t="s">
        <v>683</v>
      </c>
      <c r="H2172" t="s">
        <v>668</v>
      </c>
      <c r="I2172" t="s">
        <v>393</v>
      </c>
      <c r="J2172" t="s">
        <v>669</v>
      </c>
      <c r="K2172">
        <v>1500</v>
      </c>
      <c r="M2172">
        <v>688</v>
      </c>
      <c r="O2172">
        <v>74</v>
      </c>
      <c r="P2172">
        <v>88</v>
      </c>
      <c r="Q2172">
        <f>SUM(Table2[[#This Row],[ BUYER G]:[BUYER S]])</f>
        <v>162</v>
      </c>
      <c r="R2172">
        <v>27.5</v>
      </c>
      <c r="S2172">
        <v>46.833333333333336</v>
      </c>
      <c r="T2172">
        <f>SUM(Table2[[#This Row],[SALE G]:[SALE S]])</f>
        <v>74.333333333333343</v>
      </c>
      <c r="U2172">
        <v>650</v>
      </c>
      <c r="V2172">
        <v>0.7</v>
      </c>
    </row>
    <row r="2173" spans="1:22" x14ac:dyDescent="0.25">
      <c r="A2173">
        <v>2172</v>
      </c>
      <c r="B2173" t="s">
        <v>26</v>
      </c>
      <c r="C2173" t="s">
        <v>665</v>
      </c>
      <c r="D2173" t="s">
        <v>3</v>
      </c>
      <c r="E2173" t="s">
        <v>345</v>
      </c>
      <c r="F2173" s="138">
        <v>44031</v>
      </c>
      <c r="G2173" t="s">
        <v>675</v>
      </c>
      <c r="H2173" t="s">
        <v>668</v>
      </c>
      <c r="I2173" t="s">
        <v>164</v>
      </c>
      <c r="J2173" t="s">
        <v>669</v>
      </c>
      <c r="K2173">
        <v>4200</v>
      </c>
      <c r="M2173">
        <v>1440</v>
      </c>
      <c r="O2173">
        <v>49</v>
      </c>
      <c r="P2173">
        <v>108</v>
      </c>
      <c r="Q2173">
        <f>SUM(Table2[[#This Row],[ BUYER G]:[BUYER S]])</f>
        <v>157</v>
      </c>
      <c r="R2173">
        <v>47.166666666666664</v>
      </c>
      <c r="S2173">
        <v>124</v>
      </c>
      <c r="T2173">
        <f>SUM(Table2[[#This Row],[SALE G]:[SALE S]])</f>
        <v>171.16666666666666</v>
      </c>
      <c r="U2173">
        <v>1507</v>
      </c>
      <c r="V2173">
        <v>0.7</v>
      </c>
    </row>
    <row r="2174" spans="1:22" x14ac:dyDescent="0.25">
      <c r="A2174">
        <v>2173</v>
      </c>
      <c r="B2174" t="s">
        <v>26</v>
      </c>
      <c r="C2174" t="s">
        <v>665</v>
      </c>
      <c r="D2174" t="s">
        <v>3</v>
      </c>
      <c r="E2174" t="s">
        <v>345</v>
      </c>
      <c r="F2174" s="138">
        <v>44031</v>
      </c>
      <c r="G2174" t="s">
        <v>684</v>
      </c>
      <c r="H2174" t="s">
        <v>668</v>
      </c>
      <c r="I2174" t="s">
        <v>169</v>
      </c>
      <c r="J2174" t="s">
        <v>669</v>
      </c>
      <c r="K2174">
        <v>1250</v>
      </c>
      <c r="M2174">
        <v>336</v>
      </c>
      <c r="O2174">
        <v>8</v>
      </c>
      <c r="P2174">
        <v>46</v>
      </c>
      <c r="Q2174">
        <f>SUM(Table2[[#This Row],[ BUYER G]:[BUYER S]])</f>
        <v>54</v>
      </c>
      <c r="R2174">
        <v>9.5</v>
      </c>
      <c r="S2174">
        <v>61.333333333333336</v>
      </c>
      <c r="T2174">
        <f>SUM(Table2[[#This Row],[SALE G]:[SALE S]])</f>
        <v>70.833333333333343</v>
      </c>
      <c r="U2174">
        <v>500</v>
      </c>
      <c r="V2174">
        <v>0.75</v>
      </c>
    </row>
    <row r="2175" spans="1:22" x14ac:dyDescent="0.25">
      <c r="A2175">
        <v>2174</v>
      </c>
      <c r="B2175" t="s">
        <v>26</v>
      </c>
      <c r="C2175" t="s">
        <v>665</v>
      </c>
      <c r="D2175" t="s">
        <v>3</v>
      </c>
      <c r="E2175" t="s">
        <v>345</v>
      </c>
      <c r="F2175" s="138">
        <v>44031</v>
      </c>
      <c r="G2175" t="s">
        <v>684</v>
      </c>
      <c r="H2175" t="s">
        <v>668</v>
      </c>
      <c r="I2175" t="s">
        <v>170</v>
      </c>
      <c r="J2175" t="s">
        <v>669</v>
      </c>
      <c r="K2175">
        <v>1250</v>
      </c>
      <c r="M2175">
        <v>352</v>
      </c>
      <c r="O2175">
        <v>0</v>
      </c>
      <c r="P2175">
        <v>35</v>
      </c>
      <c r="Q2175">
        <f>SUM(Table2[[#This Row],[ BUYER G]:[BUYER S]])</f>
        <v>35</v>
      </c>
      <c r="R2175">
        <v>0</v>
      </c>
      <c r="S2175">
        <v>36.5</v>
      </c>
      <c r="T2175">
        <f>SUM(Table2[[#This Row],[SALE G]:[SALE S]])</f>
        <v>36.5</v>
      </c>
      <c r="U2175">
        <v>400</v>
      </c>
      <c r="V2175">
        <v>0.75</v>
      </c>
    </row>
    <row r="2176" spans="1:22" x14ac:dyDescent="0.25">
      <c r="A2176">
        <v>2175</v>
      </c>
      <c r="B2176" t="s">
        <v>26</v>
      </c>
      <c r="C2176" t="s">
        <v>665</v>
      </c>
      <c r="D2176" t="s">
        <v>3</v>
      </c>
      <c r="E2176" t="s">
        <v>345</v>
      </c>
      <c r="F2176" s="138">
        <v>44031</v>
      </c>
      <c r="G2176" t="s">
        <v>684</v>
      </c>
      <c r="H2176" t="s">
        <v>677</v>
      </c>
      <c r="I2176" t="s">
        <v>401</v>
      </c>
      <c r="J2176" t="s">
        <v>669</v>
      </c>
      <c r="K2176">
        <v>1250</v>
      </c>
      <c r="M2176">
        <v>320</v>
      </c>
      <c r="O2176">
        <v>2</v>
      </c>
      <c r="P2176">
        <v>32</v>
      </c>
      <c r="Q2176">
        <f>SUM(Table2[[#This Row],[ BUYER G]:[BUYER S]])</f>
        <v>34</v>
      </c>
      <c r="R2176">
        <v>1.6666666666666667</v>
      </c>
      <c r="S2176">
        <v>25.083333333333332</v>
      </c>
      <c r="T2176">
        <f>SUM(Table2[[#This Row],[SALE G]:[SALE S]])</f>
        <v>26.75</v>
      </c>
      <c r="U2176">
        <v>376</v>
      </c>
      <c r="V2176">
        <v>0.75</v>
      </c>
    </row>
    <row r="2177" spans="1:22" x14ac:dyDescent="0.25">
      <c r="A2177">
        <v>2176</v>
      </c>
      <c r="B2177" t="s">
        <v>26</v>
      </c>
      <c r="C2177" t="s">
        <v>665</v>
      </c>
      <c r="D2177" t="s">
        <v>3</v>
      </c>
      <c r="E2177" t="s">
        <v>345</v>
      </c>
      <c r="F2177" s="138">
        <v>44031</v>
      </c>
      <c r="G2177" t="s">
        <v>676</v>
      </c>
      <c r="H2177" t="s">
        <v>668</v>
      </c>
      <c r="I2177" t="s">
        <v>166</v>
      </c>
      <c r="J2177" t="s">
        <v>669</v>
      </c>
      <c r="K2177">
        <v>1200</v>
      </c>
      <c r="M2177">
        <v>560</v>
      </c>
      <c r="O2177">
        <v>44</v>
      </c>
      <c r="P2177">
        <v>87</v>
      </c>
      <c r="Q2177">
        <f>SUM(Table2[[#This Row],[ BUYER G]:[BUYER S]])</f>
        <v>131</v>
      </c>
      <c r="R2177">
        <v>31</v>
      </c>
      <c r="S2177">
        <v>68.5</v>
      </c>
      <c r="T2177">
        <f>SUM(Table2[[#This Row],[SALE G]:[SALE S]])</f>
        <v>99.5</v>
      </c>
      <c r="U2177">
        <v>640</v>
      </c>
      <c r="V2177">
        <v>0.75</v>
      </c>
    </row>
    <row r="2178" spans="1:22" x14ac:dyDescent="0.25">
      <c r="A2178">
        <v>2177</v>
      </c>
      <c r="B2178" t="s">
        <v>26</v>
      </c>
      <c r="C2178" t="s">
        <v>665</v>
      </c>
      <c r="D2178" t="s">
        <v>3</v>
      </c>
      <c r="E2178" t="s">
        <v>345</v>
      </c>
      <c r="F2178" s="138">
        <v>44031</v>
      </c>
      <c r="G2178" t="s">
        <v>676</v>
      </c>
      <c r="H2178" t="s">
        <v>668</v>
      </c>
      <c r="I2178" t="s">
        <v>165</v>
      </c>
      <c r="J2178" t="s">
        <v>669</v>
      </c>
      <c r="K2178">
        <v>1200</v>
      </c>
      <c r="M2178">
        <v>576</v>
      </c>
      <c r="O2178">
        <v>15</v>
      </c>
      <c r="P2178">
        <v>23</v>
      </c>
      <c r="Q2178">
        <f>SUM(Table2[[#This Row],[ BUYER G]:[BUYER S]])</f>
        <v>38</v>
      </c>
      <c r="R2178">
        <v>18</v>
      </c>
      <c r="S2178">
        <v>62.666666666666671</v>
      </c>
      <c r="T2178">
        <f>SUM(Table2[[#This Row],[SALE G]:[SALE S]])</f>
        <v>80.666666666666671</v>
      </c>
      <c r="U2178">
        <v>557</v>
      </c>
      <c r="V2178">
        <v>0.75</v>
      </c>
    </row>
    <row r="2179" spans="1:22" x14ac:dyDescent="0.25">
      <c r="A2179">
        <v>2178</v>
      </c>
      <c r="B2179" t="s">
        <v>26</v>
      </c>
      <c r="C2179" t="s">
        <v>665</v>
      </c>
      <c r="D2179" t="s">
        <v>3</v>
      </c>
      <c r="E2179" t="s">
        <v>345</v>
      </c>
      <c r="F2179" s="138">
        <v>44031</v>
      </c>
      <c r="G2179" t="s">
        <v>676</v>
      </c>
      <c r="H2179" t="s">
        <v>668</v>
      </c>
      <c r="I2179" t="s">
        <v>167</v>
      </c>
      <c r="J2179" t="s">
        <v>669</v>
      </c>
      <c r="K2179">
        <v>1200</v>
      </c>
      <c r="M2179">
        <v>480</v>
      </c>
      <c r="O2179">
        <v>12</v>
      </c>
      <c r="P2179">
        <v>47</v>
      </c>
      <c r="Q2179">
        <f>SUM(Table2[[#This Row],[ BUYER G]:[BUYER S]])</f>
        <v>59</v>
      </c>
      <c r="R2179">
        <v>5.5</v>
      </c>
      <c r="S2179">
        <v>22.75</v>
      </c>
      <c r="T2179">
        <f>SUM(Table2[[#This Row],[SALE G]:[SALE S]])</f>
        <v>28.25</v>
      </c>
      <c r="U2179">
        <v>553</v>
      </c>
      <c r="V2179">
        <v>0.75</v>
      </c>
    </row>
    <row r="2180" spans="1:22" x14ac:dyDescent="0.25">
      <c r="A2180">
        <v>2179</v>
      </c>
      <c r="B2180" t="s">
        <v>26</v>
      </c>
      <c r="C2180" t="s">
        <v>665</v>
      </c>
      <c r="D2180" t="s">
        <v>3</v>
      </c>
      <c r="E2180" t="s">
        <v>345</v>
      </c>
      <c r="F2180" s="138">
        <v>44031</v>
      </c>
      <c r="G2180" t="s">
        <v>676</v>
      </c>
      <c r="H2180" t="s">
        <v>668</v>
      </c>
      <c r="I2180" t="s">
        <v>168</v>
      </c>
      <c r="J2180" t="s">
        <v>669</v>
      </c>
      <c r="K2180">
        <v>1200</v>
      </c>
      <c r="M2180">
        <v>640</v>
      </c>
      <c r="O2180">
        <v>18</v>
      </c>
      <c r="P2180">
        <v>63</v>
      </c>
      <c r="Q2180">
        <f>SUM(Table2[[#This Row],[ BUYER G]:[BUYER S]])</f>
        <v>81</v>
      </c>
      <c r="R2180">
        <v>8.3333333333333321</v>
      </c>
      <c r="S2180">
        <v>25.333333333333332</v>
      </c>
      <c r="T2180">
        <f>SUM(Table2[[#This Row],[SALE G]:[SALE S]])</f>
        <v>33.666666666666664</v>
      </c>
      <c r="U2180">
        <v>655</v>
      </c>
      <c r="V2180">
        <v>0.75</v>
      </c>
    </row>
    <row r="2181" spans="1:22" x14ac:dyDescent="0.25">
      <c r="A2181">
        <v>2180</v>
      </c>
      <c r="B2181" t="s">
        <v>26</v>
      </c>
      <c r="C2181" t="s">
        <v>665</v>
      </c>
      <c r="D2181" t="s">
        <v>3</v>
      </c>
      <c r="E2181" t="s">
        <v>345</v>
      </c>
      <c r="F2181" s="138">
        <v>44031</v>
      </c>
      <c r="G2181" t="s">
        <v>676</v>
      </c>
      <c r="H2181" t="s">
        <v>672</v>
      </c>
      <c r="I2181" t="s">
        <v>372</v>
      </c>
      <c r="J2181" t="s">
        <v>669</v>
      </c>
      <c r="K2181">
        <v>1200</v>
      </c>
      <c r="M2181">
        <v>496</v>
      </c>
      <c r="O2181">
        <v>4</v>
      </c>
      <c r="P2181">
        <v>26</v>
      </c>
      <c r="Q2181">
        <f>SUM(Table2[[#This Row],[ BUYER G]:[BUYER S]])</f>
        <v>30</v>
      </c>
      <c r="R2181">
        <v>1.8333333333333333</v>
      </c>
      <c r="S2181">
        <v>20.583333333333332</v>
      </c>
      <c r="T2181">
        <f>SUM(Table2[[#This Row],[SALE G]:[SALE S]])</f>
        <v>22.416666666666664</v>
      </c>
      <c r="U2181">
        <v>547</v>
      </c>
      <c r="V2181">
        <v>0.75</v>
      </c>
    </row>
    <row r="2182" spans="1:22" x14ac:dyDescent="0.25">
      <c r="A2182">
        <v>2181</v>
      </c>
      <c r="B2182" t="s">
        <v>26</v>
      </c>
      <c r="C2182" t="s">
        <v>665</v>
      </c>
      <c r="D2182" t="s">
        <v>3</v>
      </c>
      <c r="E2182" t="s">
        <v>345</v>
      </c>
      <c r="F2182" s="138">
        <v>44031</v>
      </c>
      <c r="G2182" t="s">
        <v>676</v>
      </c>
      <c r="H2182" t="s">
        <v>673</v>
      </c>
      <c r="I2182" t="s">
        <v>439</v>
      </c>
      <c r="J2182" t="s">
        <v>669</v>
      </c>
      <c r="K2182">
        <v>1200</v>
      </c>
      <c r="M2182">
        <v>388</v>
      </c>
      <c r="O2182">
        <v>14</v>
      </c>
      <c r="P2182">
        <v>25</v>
      </c>
      <c r="Q2182">
        <f>SUM(Table2[[#This Row],[ BUYER G]:[BUYER S]])</f>
        <v>39</v>
      </c>
      <c r="R2182">
        <v>6.666666666666667</v>
      </c>
      <c r="S2182">
        <v>17</v>
      </c>
      <c r="T2182">
        <f>SUM(Table2[[#This Row],[SALE G]:[SALE S]])</f>
        <v>23.666666666666668</v>
      </c>
      <c r="U2182">
        <v>412</v>
      </c>
      <c r="V2182">
        <v>0.75</v>
      </c>
    </row>
    <row r="2183" spans="1:22" x14ac:dyDescent="0.25">
      <c r="A2183">
        <v>2182</v>
      </c>
      <c r="B2183" t="s">
        <v>26</v>
      </c>
      <c r="C2183" t="s">
        <v>665</v>
      </c>
      <c r="D2183" t="s">
        <v>3</v>
      </c>
      <c r="E2183" t="s">
        <v>345</v>
      </c>
      <c r="F2183" s="138">
        <v>44031</v>
      </c>
      <c r="G2183" t="s">
        <v>676</v>
      </c>
      <c r="H2183" t="s">
        <v>697</v>
      </c>
      <c r="I2183" t="s">
        <v>441</v>
      </c>
      <c r="J2183" t="s">
        <v>669</v>
      </c>
      <c r="K2183">
        <v>1200</v>
      </c>
      <c r="M2183">
        <v>433</v>
      </c>
      <c r="O2183">
        <v>34</v>
      </c>
      <c r="P2183">
        <v>54</v>
      </c>
      <c r="Q2183">
        <f>SUM(Table2[[#This Row],[ BUYER G]:[BUYER S]])</f>
        <v>88</v>
      </c>
      <c r="R2183">
        <v>20.666666666666664</v>
      </c>
      <c r="S2183">
        <v>88.333333333333343</v>
      </c>
      <c r="T2183">
        <f>SUM(Table2[[#This Row],[SALE G]:[SALE S]])</f>
        <v>109</v>
      </c>
      <c r="U2183">
        <v>544</v>
      </c>
      <c r="V2183">
        <v>0.75</v>
      </c>
    </row>
    <row r="2184" spans="1:22" x14ac:dyDescent="0.25">
      <c r="A2184">
        <v>2183</v>
      </c>
      <c r="B2184" t="s">
        <v>26</v>
      </c>
      <c r="C2184" t="s">
        <v>665</v>
      </c>
      <c r="D2184" t="s">
        <v>3</v>
      </c>
      <c r="E2184" t="s">
        <v>345</v>
      </c>
      <c r="F2184" s="138">
        <v>44031</v>
      </c>
      <c r="G2184" t="s">
        <v>685</v>
      </c>
      <c r="H2184" t="s">
        <v>668</v>
      </c>
      <c r="I2184" t="s">
        <v>172</v>
      </c>
      <c r="J2184" t="s">
        <v>671</v>
      </c>
      <c r="K2184">
        <v>1000</v>
      </c>
      <c r="M2184">
        <v>268</v>
      </c>
      <c r="O2184">
        <v>33</v>
      </c>
      <c r="P2184">
        <v>49</v>
      </c>
      <c r="Q2184">
        <f>SUM(Table2[[#This Row],[ BUYER G]:[BUYER S]])</f>
        <v>82</v>
      </c>
      <c r="R2184">
        <v>17.666666666666664</v>
      </c>
      <c r="S2184">
        <v>28.666666666666668</v>
      </c>
      <c r="T2184">
        <f>SUM(Table2[[#This Row],[SALE G]:[SALE S]])</f>
        <v>46.333333333333329</v>
      </c>
      <c r="U2184">
        <v>307</v>
      </c>
      <c r="V2184">
        <v>0.75</v>
      </c>
    </row>
    <row r="2185" spans="1:22" x14ac:dyDescent="0.25">
      <c r="A2185">
        <v>2184</v>
      </c>
      <c r="B2185" t="s">
        <v>26</v>
      </c>
      <c r="C2185" t="s">
        <v>665</v>
      </c>
      <c r="D2185" t="s">
        <v>3</v>
      </c>
      <c r="E2185" t="s">
        <v>345</v>
      </c>
      <c r="F2185" s="138">
        <v>44031</v>
      </c>
      <c r="G2185" t="s">
        <v>685</v>
      </c>
      <c r="H2185" t="s">
        <v>668</v>
      </c>
      <c r="I2185" t="s">
        <v>173</v>
      </c>
      <c r="J2185" t="s">
        <v>671</v>
      </c>
      <c r="K2185">
        <v>1000</v>
      </c>
      <c r="M2185">
        <v>312</v>
      </c>
      <c r="O2185">
        <v>10</v>
      </c>
      <c r="P2185">
        <v>21</v>
      </c>
      <c r="Q2185">
        <f>SUM(Table2[[#This Row],[ BUYER G]:[BUYER S]])</f>
        <v>31</v>
      </c>
      <c r="R2185">
        <v>11.5</v>
      </c>
      <c r="S2185">
        <v>27.5</v>
      </c>
      <c r="T2185">
        <f>SUM(Table2[[#This Row],[SALE G]:[SALE S]])</f>
        <v>39</v>
      </c>
      <c r="U2185">
        <v>319</v>
      </c>
      <c r="V2185">
        <v>0.65</v>
      </c>
    </row>
    <row r="2186" spans="1:22" x14ac:dyDescent="0.25">
      <c r="A2186">
        <v>2185</v>
      </c>
      <c r="B2186" t="s">
        <v>26</v>
      </c>
      <c r="C2186" t="s">
        <v>665</v>
      </c>
      <c r="D2186" t="s">
        <v>3</v>
      </c>
      <c r="E2186" t="s">
        <v>345</v>
      </c>
      <c r="F2186" s="138">
        <v>44031</v>
      </c>
      <c r="G2186" t="s">
        <v>685</v>
      </c>
      <c r="H2186" t="s">
        <v>668</v>
      </c>
      <c r="I2186" t="s">
        <v>174</v>
      </c>
      <c r="J2186" t="s">
        <v>671</v>
      </c>
      <c r="K2186">
        <v>1000</v>
      </c>
      <c r="M2186">
        <v>336</v>
      </c>
      <c r="O2186">
        <v>13</v>
      </c>
      <c r="P2186">
        <v>33</v>
      </c>
      <c r="Q2186">
        <f>SUM(Table2[[#This Row],[ BUYER G]:[BUYER S]])</f>
        <v>46</v>
      </c>
      <c r="R2186">
        <v>8.6666666666666679</v>
      </c>
      <c r="S2186">
        <v>24.583333333333332</v>
      </c>
      <c r="T2186">
        <f>SUM(Table2[[#This Row],[SALE G]:[SALE S]])</f>
        <v>33.25</v>
      </c>
      <c r="U2186">
        <v>434</v>
      </c>
      <c r="V2186">
        <v>0.75</v>
      </c>
    </row>
    <row r="2187" spans="1:22" x14ac:dyDescent="0.25">
      <c r="A2187">
        <v>2186</v>
      </c>
      <c r="B2187" t="s">
        <v>26</v>
      </c>
      <c r="C2187" t="s">
        <v>665</v>
      </c>
      <c r="D2187" t="s">
        <v>3</v>
      </c>
      <c r="E2187" t="s">
        <v>345</v>
      </c>
      <c r="F2187" s="138">
        <v>44031</v>
      </c>
      <c r="G2187" t="s">
        <v>685</v>
      </c>
      <c r="H2187" t="s">
        <v>668</v>
      </c>
      <c r="I2187" t="s">
        <v>175</v>
      </c>
      <c r="J2187" t="s">
        <v>671</v>
      </c>
      <c r="K2187">
        <v>1000</v>
      </c>
      <c r="M2187">
        <v>480</v>
      </c>
      <c r="O2187">
        <v>6</v>
      </c>
      <c r="P2187">
        <v>55</v>
      </c>
      <c r="Q2187">
        <f>SUM(Table2[[#This Row],[ BUYER G]:[BUYER S]])</f>
        <v>61</v>
      </c>
      <c r="R2187">
        <v>5.166666666666667</v>
      </c>
      <c r="S2187">
        <v>78</v>
      </c>
      <c r="T2187">
        <f>SUM(Table2[[#This Row],[SALE G]:[SALE S]])</f>
        <v>83.166666666666671</v>
      </c>
      <c r="U2187">
        <v>503</v>
      </c>
      <c r="V2187">
        <v>0.75</v>
      </c>
    </row>
    <row r="2188" spans="1:22" x14ac:dyDescent="0.25">
      <c r="A2188">
        <v>2187</v>
      </c>
      <c r="B2188" t="s">
        <v>26</v>
      </c>
      <c r="C2188" t="s">
        <v>665</v>
      </c>
      <c r="D2188" t="s">
        <v>3</v>
      </c>
      <c r="E2188" t="s">
        <v>345</v>
      </c>
      <c r="F2188" s="138">
        <v>44031</v>
      </c>
      <c r="G2188" t="s">
        <v>685</v>
      </c>
      <c r="H2188" t="s">
        <v>668</v>
      </c>
      <c r="I2188" t="s">
        <v>176</v>
      </c>
      <c r="J2188" t="s">
        <v>671</v>
      </c>
      <c r="K2188">
        <v>1000</v>
      </c>
      <c r="M2188">
        <v>324</v>
      </c>
      <c r="O2188">
        <v>16</v>
      </c>
      <c r="P2188">
        <v>46</v>
      </c>
      <c r="Q2188">
        <f>SUM(Table2[[#This Row],[ BUYER G]:[BUYER S]])</f>
        <v>62</v>
      </c>
      <c r="R2188">
        <v>14.5</v>
      </c>
      <c r="S2188">
        <v>46.833333333333336</v>
      </c>
      <c r="T2188">
        <f>SUM(Table2[[#This Row],[SALE G]:[SALE S]])</f>
        <v>61.333333333333336</v>
      </c>
      <c r="U2188">
        <v>278</v>
      </c>
      <c r="V2188">
        <v>0.65</v>
      </c>
    </row>
    <row r="2189" spans="1:22" x14ac:dyDescent="0.25">
      <c r="A2189">
        <v>2188</v>
      </c>
      <c r="B2189" t="s">
        <v>26</v>
      </c>
      <c r="C2189" t="s">
        <v>665</v>
      </c>
      <c r="D2189" t="s">
        <v>3</v>
      </c>
      <c r="E2189" t="s">
        <v>345</v>
      </c>
      <c r="F2189" s="138">
        <v>44031</v>
      </c>
      <c r="G2189" t="s">
        <v>685</v>
      </c>
      <c r="H2189" t="s">
        <v>668</v>
      </c>
      <c r="I2189" t="s">
        <v>177</v>
      </c>
      <c r="J2189" t="s">
        <v>671</v>
      </c>
      <c r="K2189">
        <v>1000</v>
      </c>
      <c r="M2189">
        <v>272</v>
      </c>
      <c r="O2189">
        <v>14</v>
      </c>
      <c r="P2189">
        <v>50</v>
      </c>
      <c r="Q2189">
        <f>SUM(Table2[[#This Row],[ BUYER G]:[BUYER S]])</f>
        <v>64</v>
      </c>
      <c r="R2189">
        <v>10.833333333333334</v>
      </c>
      <c r="S2189">
        <v>45.583333333333336</v>
      </c>
      <c r="T2189">
        <f>SUM(Table2[[#This Row],[SALE G]:[SALE S]])</f>
        <v>56.416666666666671</v>
      </c>
      <c r="U2189">
        <v>319</v>
      </c>
      <c r="V2189">
        <v>0.75</v>
      </c>
    </row>
    <row r="2190" spans="1:22" x14ac:dyDescent="0.25">
      <c r="A2190">
        <v>2189</v>
      </c>
      <c r="B2190" t="s">
        <v>26</v>
      </c>
      <c r="C2190" t="s">
        <v>665</v>
      </c>
      <c r="D2190" t="s">
        <v>3</v>
      </c>
      <c r="E2190" t="s">
        <v>345</v>
      </c>
      <c r="F2190" s="138">
        <v>44031</v>
      </c>
      <c r="G2190" t="s">
        <v>685</v>
      </c>
      <c r="H2190" t="s">
        <v>668</v>
      </c>
      <c r="I2190" t="s">
        <v>186</v>
      </c>
      <c r="J2190" t="s">
        <v>671</v>
      </c>
      <c r="K2190">
        <v>1000</v>
      </c>
      <c r="M2190">
        <v>352</v>
      </c>
      <c r="O2190">
        <v>13</v>
      </c>
      <c r="P2190">
        <v>44</v>
      </c>
      <c r="Q2190">
        <f>SUM(Table2[[#This Row],[ BUYER G]:[BUYER S]])</f>
        <v>57</v>
      </c>
      <c r="R2190">
        <v>9.5</v>
      </c>
      <c r="S2190">
        <v>34.166666666666671</v>
      </c>
      <c r="T2190">
        <f>SUM(Table2[[#This Row],[SALE G]:[SALE S]])</f>
        <v>43.666666666666671</v>
      </c>
      <c r="U2190">
        <v>527</v>
      </c>
      <c r="V2190">
        <v>0.75</v>
      </c>
    </row>
    <row r="2191" spans="1:22" x14ac:dyDescent="0.25">
      <c r="A2191">
        <v>2190</v>
      </c>
      <c r="B2191" t="s">
        <v>26</v>
      </c>
      <c r="C2191" t="s">
        <v>665</v>
      </c>
      <c r="D2191" t="s">
        <v>3</v>
      </c>
      <c r="E2191" t="s">
        <v>345</v>
      </c>
      <c r="F2191" s="138">
        <v>44031</v>
      </c>
      <c r="G2191" t="s">
        <v>685</v>
      </c>
      <c r="H2191" t="s">
        <v>668</v>
      </c>
      <c r="I2191" t="s">
        <v>179</v>
      </c>
      <c r="J2191" t="s">
        <v>671</v>
      </c>
      <c r="K2191">
        <v>1000</v>
      </c>
      <c r="M2191">
        <v>276</v>
      </c>
      <c r="O2191">
        <v>7</v>
      </c>
      <c r="P2191">
        <v>30</v>
      </c>
      <c r="Q2191">
        <f>SUM(Table2[[#This Row],[ BUYER G]:[BUYER S]])</f>
        <v>37</v>
      </c>
      <c r="R2191">
        <v>4.166666666666667</v>
      </c>
      <c r="S2191">
        <v>30.666666666666668</v>
      </c>
      <c r="T2191">
        <f>SUM(Table2[[#This Row],[SALE G]:[SALE S]])</f>
        <v>34.833333333333336</v>
      </c>
      <c r="U2191">
        <v>342</v>
      </c>
      <c r="V2191">
        <v>0.65</v>
      </c>
    </row>
    <row r="2192" spans="1:22" x14ac:dyDescent="0.25">
      <c r="A2192">
        <v>2191</v>
      </c>
      <c r="B2192" t="s">
        <v>26</v>
      </c>
      <c r="C2192" t="s">
        <v>665</v>
      </c>
      <c r="D2192" t="s">
        <v>3</v>
      </c>
      <c r="E2192" t="s">
        <v>345</v>
      </c>
      <c r="F2192" s="138">
        <v>44031</v>
      </c>
      <c r="G2192" t="s">
        <v>685</v>
      </c>
      <c r="H2192" t="s">
        <v>668</v>
      </c>
      <c r="I2192" t="s">
        <v>571</v>
      </c>
      <c r="J2192" t="s">
        <v>671</v>
      </c>
      <c r="K2192">
        <v>1000</v>
      </c>
      <c r="M2192">
        <v>352</v>
      </c>
      <c r="O2192">
        <v>7</v>
      </c>
      <c r="P2192">
        <v>30</v>
      </c>
      <c r="Q2192">
        <f>SUM(Table2[[#This Row],[ BUYER G]:[BUYER S]])</f>
        <v>37</v>
      </c>
      <c r="R2192">
        <v>3.6666666666666665</v>
      </c>
      <c r="S2192">
        <v>21.166666666666668</v>
      </c>
      <c r="T2192">
        <f>SUM(Table2[[#This Row],[SALE G]:[SALE S]])</f>
        <v>24.833333333333336</v>
      </c>
      <c r="U2192">
        <v>394</v>
      </c>
      <c r="V2192">
        <v>0.65</v>
      </c>
    </row>
    <row r="2193" spans="1:22" x14ac:dyDescent="0.25">
      <c r="A2193">
        <v>2192</v>
      </c>
      <c r="B2193" t="s">
        <v>26</v>
      </c>
      <c r="C2193" t="s">
        <v>665</v>
      </c>
      <c r="D2193" t="s">
        <v>3</v>
      </c>
      <c r="E2193" t="s">
        <v>345</v>
      </c>
      <c r="F2193" s="138">
        <v>44031</v>
      </c>
      <c r="G2193" t="s">
        <v>685</v>
      </c>
      <c r="H2193" t="s">
        <v>668</v>
      </c>
      <c r="I2193" t="s">
        <v>416</v>
      </c>
      <c r="J2193" t="s">
        <v>671</v>
      </c>
      <c r="K2193">
        <v>1000</v>
      </c>
      <c r="M2193">
        <v>324</v>
      </c>
      <c r="O2193">
        <v>29</v>
      </c>
      <c r="P2193">
        <v>72</v>
      </c>
      <c r="Q2193">
        <f>SUM(Table2[[#This Row],[ BUYER G]:[BUYER S]])</f>
        <v>101</v>
      </c>
      <c r="R2193">
        <v>15.666666666666666</v>
      </c>
      <c r="S2193">
        <v>58.166666666666664</v>
      </c>
      <c r="T2193">
        <f>SUM(Table2[[#This Row],[SALE G]:[SALE S]])</f>
        <v>73.833333333333329</v>
      </c>
      <c r="U2193">
        <v>335</v>
      </c>
      <c r="V2193">
        <v>0.65</v>
      </c>
    </row>
    <row r="2194" spans="1:22" x14ac:dyDescent="0.25">
      <c r="A2194">
        <v>2193</v>
      </c>
      <c r="B2194" t="s">
        <v>26</v>
      </c>
      <c r="C2194" t="s">
        <v>665</v>
      </c>
      <c r="D2194" t="s">
        <v>3</v>
      </c>
      <c r="E2194" t="s">
        <v>345</v>
      </c>
      <c r="F2194" s="138">
        <v>44031</v>
      </c>
      <c r="G2194" t="s">
        <v>685</v>
      </c>
      <c r="H2194" t="s">
        <v>677</v>
      </c>
      <c r="I2194" t="s">
        <v>529</v>
      </c>
      <c r="J2194" t="s">
        <v>671</v>
      </c>
      <c r="K2194">
        <v>1000</v>
      </c>
      <c r="M2194">
        <v>276</v>
      </c>
      <c r="O2194">
        <v>0</v>
      </c>
      <c r="P2194">
        <v>41</v>
      </c>
      <c r="Q2194">
        <f>SUM(Table2[[#This Row],[ BUYER G]:[BUYER S]])</f>
        <v>41</v>
      </c>
      <c r="R2194">
        <v>0</v>
      </c>
      <c r="S2194">
        <v>36.166666666666664</v>
      </c>
      <c r="T2194">
        <f>SUM(Table2[[#This Row],[SALE G]:[SALE S]])</f>
        <v>36.166666666666664</v>
      </c>
      <c r="U2194">
        <v>200</v>
      </c>
      <c r="V2194">
        <v>0.65</v>
      </c>
    </row>
    <row r="2195" spans="1:22" x14ac:dyDescent="0.25">
      <c r="A2195">
        <v>2194</v>
      </c>
      <c r="B2195" t="s">
        <v>26</v>
      </c>
      <c r="C2195" t="s">
        <v>665</v>
      </c>
      <c r="D2195" t="s">
        <v>3</v>
      </c>
      <c r="E2195" t="s">
        <v>345</v>
      </c>
      <c r="F2195" s="138">
        <v>44031</v>
      </c>
      <c r="G2195" t="s">
        <v>685</v>
      </c>
      <c r="H2195" t="s">
        <v>672</v>
      </c>
      <c r="I2195" t="s">
        <v>407</v>
      </c>
      <c r="J2195" t="s">
        <v>671</v>
      </c>
      <c r="K2195">
        <v>1000</v>
      </c>
      <c r="M2195">
        <v>292</v>
      </c>
      <c r="O2195">
        <v>2</v>
      </c>
      <c r="P2195">
        <v>16</v>
      </c>
      <c r="Q2195">
        <f>SUM(Table2[[#This Row],[ BUYER G]:[BUYER S]])</f>
        <v>18</v>
      </c>
      <c r="R2195">
        <v>1</v>
      </c>
      <c r="S2195">
        <v>11.166666666666666</v>
      </c>
      <c r="T2195">
        <f>SUM(Table2[[#This Row],[SALE G]:[SALE S]])</f>
        <v>12.166666666666666</v>
      </c>
      <c r="U2195">
        <v>250</v>
      </c>
      <c r="V2195">
        <v>0.8</v>
      </c>
    </row>
    <row r="2196" spans="1:22" x14ac:dyDescent="0.25">
      <c r="A2196">
        <v>2195</v>
      </c>
      <c r="B2196" t="s">
        <v>26</v>
      </c>
      <c r="C2196" t="s">
        <v>665</v>
      </c>
      <c r="D2196" t="s">
        <v>3</v>
      </c>
      <c r="E2196" t="s">
        <v>345</v>
      </c>
      <c r="F2196" s="138">
        <v>44031</v>
      </c>
      <c r="G2196" t="s">
        <v>685</v>
      </c>
      <c r="H2196" t="s">
        <v>677</v>
      </c>
      <c r="I2196" t="s">
        <v>405</v>
      </c>
      <c r="J2196" t="s">
        <v>671</v>
      </c>
      <c r="K2196">
        <v>1000</v>
      </c>
      <c r="M2196">
        <v>240</v>
      </c>
      <c r="O2196">
        <v>0</v>
      </c>
      <c r="P2196">
        <v>68</v>
      </c>
      <c r="Q2196">
        <f>SUM(Table2[[#This Row],[ BUYER G]:[BUYER S]])</f>
        <v>68</v>
      </c>
      <c r="R2196">
        <v>0</v>
      </c>
      <c r="S2196">
        <v>57.583333333333336</v>
      </c>
      <c r="T2196">
        <f>SUM(Table2[[#This Row],[SALE G]:[SALE S]])</f>
        <v>57.583333333333336</v>
      </c>
      <c r="U2196">
        <v>270</v>
      </c>
      <c r="V2196">
        <v>0.8</v>
      </c>
    </row>
    <row r="2197" spans="1:22" x14ac:dyDescent="0.25">
      <c r="A2197">
        <v>2196</v>
      </c>
      <c r="B2197" t="s">
        <v>26</v>
      </c>
      <c r="C2197" t="s">
        <v>665</v>
      </c>
      <c r="D2197" t="s">
        <v>3</v>
      </c>
      <c r="E2197" t="s">
        <v>345</v>
      </c>
      <c r="F2197" s="138">
        <v>44031</v>
      </c>
      <c r="G2197" t="s">
        <v>685</v>
      </c>
      <c r="H2197" t="s">
        <v>668</v>
      </c>
      <c r="I2197" t="s">
        <v>573</v>
      </c>
      <c r="J2197" t="s">
        <v>671</v>
      </c>
      <c r="K2197">
        <v>1000</v>
      </c>
      <c r="M2197">
        <v>230</v>
      </c>
      <c r="O2197">
        <v>10</v>
      </c>
      <c r="P2197">
        <v>15</v>
      </c>
      <c r="Q2197">
        <f>SUM(Table2[[#This Row],[ BUYER G]:[BUYER S]])</f>
        <v>25</v>
      </c>
      <c r="R2197">
        <v>7.916666666666667</v>
      </c>
      <c r="S2197">
        <v>10.583333333333332</v>
      </c>
      <c r="T2197">
        <f>SUM(Table2[[#This Row],[SALE G]:[SALE S]])</f>
        <v>18.5</v>
      </c>
      <c r="U2197">
        <v>233</v>
      </c>
      <c r="V2197">
        <v>0.65</v>
      </c>
    </row>
    <row r="2198" spans="1:22" x14ac:dyDescent="0.25">
      <c r="A2198">
        <v>2197</v>
      </c>
      <c r="B2198" t="s">
        <v>26</v>
      </c>
      <c r="C2198" t="s">
        <v>665</v>
      </c>
      <c r="D2198" t="s">
        <v>3</v>
      </c>
      <c r="E2198" t="s">
        <v>345</v>
      </c>
      <c r="F2198" s="138">
        <v>44031</v>
      </c>
      <c r="G2198" t="s">
        <v>685</v>
      </c>
      <c r="H2198" t="s">
        <v>668</v>
      </c>
      <c r="I2198" t="s">
        <v>576</v>
      </c>
      <c r="J2198" t="s">
        <v>671</v>
      </c>
      <c r="K2198">
        <v>1000</v>
      </c>
      <c r="M2198">
        <v>370</v>
      </c>
      <c r="O2198">
        <v>15</v>
      </c>
      <c r="P2198">
        <v>3</v>
      </c>
      <c r="Q2198">
        <f>SUM(Table2[[#This Row],[ BUYER G]:[BUYER S]])</f>
        <v>18</v>
      </c>
      <c r="R2198">
        <v>1.5</v>
      </c>
      <c r="S2198">
        <v>9.1666666666666661</v>
      </c>
      <c r="T2198">
        <f>SUM(Table2[[#This Row],[SALE G]:[SALE S]])</f>
        <v>10.666666666666666</v>
      </c>
      <c r="U2198">
        <v>380</v>
      </c>
      <c r="V2198">
        <v>0.65</v>
      </c>
    </row>
    <row r="2199" spans="1:22" x14ac:dyDescent="0.25">
      <c r="A2199">
        <v>2198</v>
      </c>
      <c r="B2199" t="s">
        <v>26</v>
      </c>
      <c r="C2199" t="s">
        <v>665</v>
      </c>
      <c r="D2199" t="s">
        <v>3</v>
      </c>
      <c r="E2199" t="s">
        <v>345</v>
      </c>
      <c r="F2199" s="138">
        <v>44031</v>
      </c>
      <c r="G2199" t="s">
        <v>685</v>
      </c>
      <c r="H2199" t="s">
        <v>668</v>
      </c>
      <c r="I2199" t="s">
        <v>574</v>
      </c>
      <c r="J2199" t="s">
        <v>671</v>
      </c>
      <c r="K2199">
        <v>1000</v>
      </c>
      <c r="M2199">
        <v>228</v>
      </c>
      <c r="O2199">
        <v>6</v>
      </c>
      <c r="P2199">
        <v>34</v>
      </c>
      <c r="Q2199">
        <f>SUM(Table2[[#This Row],[ BUYER G]:[BUYER S]])</f>
        <v>40</v>
      </c>
      <c r="R2199">
        <v>5.5</v>
      </c>
      <c r="S2199">
        <v>36.166666666666664</v>
      </c>
      <c r="T2199">
        <f>SUM(Table2[[#This Row],[SALE G]:[SALE S]])</f>
        <v>41.666666666666664</v>
      </c>
      <c r="U2199">
        <v>150</v>
      </c>
      <c r="V2199">
        <v>0.65</v>
      </c>
    </row>
    <row r="2200" spans="1:22" x14ac:dyDescent="0.25">
      <c r="A2200">
        <v>2199</v>
      </c>
      <c r="B2200" t="s">
        <v>26</v>
      </c>
      <c r="C2200" t="s">
        <v>665</v>
      </c>
      <c r="D2200" t="s">
        <v>3</v>
      </c>
      <c r="E2200" t="s">
        <v>345</v>
      </c>
      <c r="F2200" s="138">
        <v>44031</v>
      </c>
      <c r="G2200" t="s">
        <v>685</v>
      </c>
      <c r="H2200" t="s">
        <v>668</v>
      </c>
      <c r="I2200" t="s">
        <v>578</v>
      </c>
      <c r="J2200" t="s">
        <v>671</v>
      </c>
      <c r="K2200">
        <v>1000</v>
      </c>
      <c r="M2200">
        <v>248</v>
      </c>
      <c r="O2200">
        <v>2</v>
      </c>
      <c r="P2200">
        <v>5</v>
      </c>
      <c r="Q2200">
        <f>SUM(Table2[[#This Row],[ BUYER G]:[BUYER S]])</f>
        <v>7</v>
      </c>
      <c r="R2200">
        <v>1</v>
      </c>
      <c r="S2200">
        <v>3</v>
      </c>
      <c r="T2200">
        <f>SUM(Table2[[#This Row],[SALE G]:[SALE S]])</f>
        <v>4</v>
      </c>
      <c r="U2200">
        <v>155</v>
      </c>
      <c r="V2200">
        <v>0.65</v>
      </c>
    </row>
    <row r="2201" spans="1:22" x14ac:dyDescent="0.25">
      <c r="A2201">
        <v>2200</v>
      </c>
      <c r="B2201" t="s">
        <v>26</v>
      </c>
      <c r="C2201" t="s">
        <v>665</v>
      </c>
      <c r="D2201" t="s">
        <v>3</v>
      </c>
      <c r="E2201" t="s">
        <v>345</v>
      </c>
      <c r="F2201" s="138">
        <v>44031</v>
      </c>
      <c r="G2201" t="s">
        <v>685</v>
      </c>
      <c r="H2201" t="s">
        <v>668</v>
      </c>
      <c r="I2201" t="s">
        <v>575</v>
      </c>
      <c r="J2201" t="s">
        <v>671</v>
      </c>
      <c r="K2201">
        <v>1000</v>
      </c>
      <c r="M2201">
        <v>228</v>
      </c>
      <c r="O2201">
        <v>3</v>
      </c>
      <c r="P2201">
        <v>6</v>
      </c>
      <c r="Q2201">
        <f>SUM(Table2[[#This Row],[ BUYER G]:[BUYER S]])</f>
        <v>9</v>
      </c>
      <c r="R2201">
        <v>1</v>
      </c>
      <c r="S2201">
        <v>3</v>
      </c>
      <c r="T2201">
        <f>SUM(Table2[[#This Row],[SALE G]:[SALE S]])</f>
        <v>4</v>
      </c>
      <c r="U2201">
        <v>242</v>
      </c>
      <c r="V2201">
        <v>0.65</v>
      </c>
    </row>
    <row r="2202" spans="1:22" x14ac:dyDescent="0.25">
      <c r="A2202">
        <v>2201</v>
      </c>
      <c r="B2202" t="s">
        <v>26</v>
      </c>
      <c r="C2202" t="s">
        <v>665</v>
      </c>
      <c r="D2202" t="s">
        <v>3</v>
      </c>
      <c r="E2202" t="s">
        <v>345</v>
      </c>
      <c r="F2202" s="138">
        <v>44031</v>
      </c>
      <c r="G2202" t="s">
        <v>685</v>
      </c>
      <c r="H2202" t="s">
        <v>672</v>
      </c>
      <c r="I2202" t="s">
        <v>572</v>
      </c>
      <c r="J2202" t="s">
        <v>671</v>
      </c>
      <c r="K2202">
        <v>1000</v>
      </c>
      <c r="M2202">
        <v>352</v>
      </c>
      <c r="O2202">
        <v>12</v>
      </c>
      <c r="P2202">
        <v>28</v>
      </c>
      <c r="Q2202">
        <f>SUM(Table2[[#This Row],[ BUYER G]:[BUYER S]])</f>
        <v>40</v>
      </c>
      <c r="R2202">
        <v>7.666666666666667</v>
      </c>
      <c r="S2202">
        <v>22.666666666666668</v>
      </c>
      <c r="T2202">
        <f>SUM(Table2[[#This Row],[SALE G]:[SALE S]])</f>
        <v>30.333333333333336</v>
      </c>
      <c r="U2202">
        <v>232</v>
      </c>
      <c r="V2202">
        <v>0.65</v>
      </c>
    </row>
    <row r="2203" spans="1:22" x14ac:dyDescent="0.25">
      <c r="A2203">
        <v>2202</v>
      </c>
      <c r="B2203" t="s">
        <v>26</v>
      </c>
      <c r="C2203" t="s">
        <v>665</v>
      </c>
      <c r="D2203" t="s">
        <v>3</v>
      </c>
      <c r="E2203" t="s">
        <v>345</v>
      </c>
      <c r="F2203" s="138">
        <v>44031</v>
      </c>
      <c r="G2203" t="s">
        <v>712</v>
      </c>
      <c r="H2203" t="s">
        <v>668</v>
      </c>
      <c r="I2203" t="s">
        <v>466</v>
      </c>
      <c r="J2203" t="s">
        <v>711</v>
      </c>
      <c r="K2203">
        <v>288</v>
      </c>
      <c r="M2203">
        <v>144</v>
      </c>
      <c r="O2203">
        <v>12</v>
      </c>
      <c r="P2203">
        <v>22</v>
      </c>
      <c r="Q2203">
        <f>SUM(Table2[[#This Row],[ BUYER G]:[BUYER S]])</f>
        <v>34</v>
      </c>
      <c r="R2203">
        <v>5</v>
      </c>
      <c r="S2203">
        <v>10.5</v>
      </c>
      <c r="T2203">
        <f>SUM(Table2[[#This Row],[SALE G]:[SALE S]])</f>
        <v>15.5</v>
      </c>
      <c r="U2203">
        <v>281</v>
      </c>
      <c r="V2203">
        <v>0.7</v>
      </c>
    </row>
    <row r="2204" spans="1:22" x14ac:dyDescent="0.25">
      <c r="A2204">
        <v>2203</v>
      </c>
      <c r="B2204" t="s">
        <v>26</v>
      </c>
      <c r="C2204" t="s">
        <v>665</v>
      </c>
      <c r="D2204" t="s">
        <v>3</v>
      </c>
      <c r="E2204" t="s">
        <v>345</v>
      </c>
      <c r="F2204" s="138">
        <v>44031</v>
      </c>
      <c r="G2204" t="s">
        <v>712</v>
      </c>
      <c r="H2204" t="s">
        <v>668</v>
      </c>
      <c r="I2204" t="s">
        <v>561</v>
      </c>
      <c r="J2204" t="s">
        <v>711</v>
      </c>
      <c r="K2204">
        <v>288</v>
      </c>
      <c r="M2204">
        <v>256</v>
      </c>
      <c r="O2204">
        <v>8</v>
      </c>
      <c r="P2204">
        <v>15</v>
      </c>
      <c r="Q2204">
        <f>SUM(Table2[[#This Row],[ BUYER G]:[BUYER S]])</f>
        <v>23</v>
      </c>
      <c r="R2204">
        <v>3.1666666666666665</v>
      </c>
      <c r="S2204">
        <v>7.5</v>
      </c>
      <c r="T2204">
        <f>SUM(Table2[[#This Row],[SALE G]:[SALE S]])</f>
        <v>10.666666666666666</v>
      </c>
      <c r="U2204">
        <v>260</v>
      </c>
      <c r="V2204">
        <v>0.75</v>
      </c>
    </row>
    <row r="2205" spans="1:22" x14ac:dyDescent="0.25">
      <c r="A2205">
        <v>2204</v>
      </c>
      <c r="B2205" t="s">
        <v>26</v>
      </c>
      <c r="C2205" t="s">
        <v>678</v>
      </c>
      <c r="D2205" t="s">
        <v>3</v>
      </c>
      <c r="E2205" t="s">
        <v>345</v>
      </c>
      <c r="F2205" s="138">
        <v>44031</v>
      </c>
      <c r="G2205" t="s">
        <v>684</v>
      </c>
      <c r="H2205" t="s">
        <v>679</v>
      </c>
      <c r="I2205" t="s">
        <v>455</v>
      </c>
      <c r="J2205" t="s">
        <v>669</v>
      </c>
      <c r="K2205">
        <v>1250</v>
      </c>
      <c r="M2205">
        <v>452</v>
      </c>
      <c r="O2205">
        <v>8</v>
      </c>
      <c r="P2205">
        <v>63</v>
      </c>
      <c r="Q2205">
        <f>SUM(Table2[[#This Row],[ BUYER G]:[BUYER S]])</f>
        <v>71</v>
      </c>
      <c r="R2205">
        <v>5.666666666666667</v>
      </c>
      <c r="S2205">
        <v>51.166666666666664</v>
      </c>
      <c r="T2205">
        <f>SUM(Table2[[#This Row],[SALE G]:[SALE S]])</f>
        <v>56.833333333333329</v>
      </c>
      <c r="U2205">
        <v>487</v>
      </c>
      <c r="V2205">
        <v>0.7</v>
      </c>
    </row>
    <row r="2206" spans="1:22" x14ac:dyDescent="0.25">
      <c r="A2206">
        <v>2205</v>
      </c>
      <c r="B2206" t="s">
        <v>26</v>
      </c>
      <c r="C2206" t="s">
        <v>678</v>
      </c>
      <c r="D2206" t="s">
        <v>3</v>
      </c>
      <c r="E2206" t="s">
        <v>345</v>
      </c>
      <c r="F2206" s="138">
        <v>44031</v>
      </c>
      <c r="G2206" t="s">
        <v>670</v>
      </c>
      <c r="H2206" t="s">
        <v>679</v>
      </c>
      <c r="I2206" t="s">
        <v>382</v>
      </c>
      <c r="J2206" t="s">
        <v>671</v>
      </c>
      <c r="K2206">
        <v>1200</v>
      </c>
      <c r="M2206">
        <v>384</v>
      </c>
      <c r="O2206">
        <v>25</v>
      </c>
      <c r="P2206">
        <v>52</v>
      </c>
      <c r="Q2206">
        <f>SUM(Table2[[#This Row],[ BUYER G]:[BUYER S]])</f>
        <v>77</v>
      </c>
      <c r="R2206">
        <v>15.5</v>
      </c>
      <c r="S2206">
        <v>31.333333333333332</v>
      </c>
      <c r="T2206">
        <f>SUM(Table2[[#This Row],[SALE G]:[SALE S]])</f>
        <v>46.833333333333329</v>
      </c>
      <c r="U2206">
        <v>472</v>
      </c>
      <c r="V2206">
        <v>0.7</v>
      </c>
    </row>
    <row r="2207" spans="1:22" x14ac:dyDescent="0.25">
      <c r="A2207">
        <v>2206</v>
      </c>
      <c r="B2207" t="s">
        <v>26</v>
      </c>
      <c r="C2207" t="s">
        <v>678</v>
      </c>
      <c r="D2207" t="s">
        <v>3</v>
      </c>
      <c r="E2207" t="s">
        <v>345</v>
      </c>
      <c r="F2207" s="138">
        <v>44031</v>
      </c>
      <c r="G2207" t="s">
        <v>670</v>
      </c>
      <c r="H2207" t="s">
        <v>686</v>
      </c>
      <c r="I2207" t="s">
        <v>233</v>
      </c>
      <c r="J2207" t="s">
        <v>671</v>
      </c>
      <c r="K2207">
        <v>1200</v>
      </c>
      <c r="M2207">
        <v>388</v>
      </c>
      <c r="P2207">
        <v>43</v>
      </c>
      <c r="Q2207">
        <f>SUM(Table2[[#This Row],[ BUYER G]:[BUYER S]])</f>
        <v>43</v>
      </c>
      <c r="R2207">
        <v>0</v>
      </c>
      <c r="S2207">
        <v>25.75</v>
      </c>
      <c r="T2207">
        <f>SUM(Table2[[#This Row],[SALE G]:[SALE S]])</f>
        <v>25.75</v>
      </c>
      <c r="U2207">
        <v>433</v>
      </c>
      <c r="V2207">
        <v>0.65</v>
      </c>
    </row>
    <row r="2208" spans="1:22" x14ac:dyDescent="0.25">
      <c r="A2208">
        <v>2207</v>
      </c>
      <c r="B2208" t="s">
        <v>26</v>
      </c>
      <c r="C2208" t="s">
        <v>678</v>
      </c>
      <c r="D2208" t="s">
        <v>3</v>
      </c>
      <c r="E2208" t="s">
        <v>345</v>
      </c>
      <c r="F2208" s="138">
        <v>44031</v>
      </c>
      <c r="G2208" t="s">
        <v>670</v>
      </c>
      <c r="H2208" t="s">
        <v>688</v>
      </c>
      <c r="I2208" t="s">
        <v>430</v>
      </c>
      <c r="J2208" t="s">
        <v>671</v>
      </c>
      <c r="K2208">
        <v>1200</v>
      </c>
      <c r="M2208">
        <v>408</v>
      </c>
      <c r="P2208">
        <v>33</v>
      </c>
      <c r="Q2208">
        <f>SUM(Table2[[#This Row],[ BUYER G]:[BUYER S]])</f>
        <v>33</v>
      </c>
      <c r="R2208">
        <v>0</v>
      </c>
      <c r="S2208">
        <v>25.75</v>
      </c>
      <c r="T2208">
        <f>SUM(Table2[[#This Row],[SALE G]:[SALE S]])</f>
        <v>25.75</v>
      </c>
      <c r="U2208">
        <v>411</v>
      </c>
      <c r="V2208">
        <v>0.65</v>
      </c>
    </row>
    <row r="2209" spans="1:22" x14ac:dyDescent="0.25">
      <c r="A2209">
        <v>2208</v>
      </c>
      <c r="B2209" t="s">
        <v>26</v>
      </c>
      <c r="C2209" t="s">
        <v>678</v>
      </c>
      <c r="D2209" t="s">
        <v>3</v>
      </c>
      <c r="E2209" t="s">
        <v>345</v>
      </c>
      <c r="F2209" s="138">
        <v>44031</v>
      </c>
      <c r="G2209" t="s">
        <v>670</v>
      </c>
      <c r="H2209" t="s">
        <v>698</v>
      </c>
      <c r="I2209" t="s">
        <v>431</v>
      </c>
      <c r="J2209" t="s">
        <v>671</v>
      </c>
      <c r="K2209">
        <v>1200</v>
      </c>
      <c r="M2209">
        <v>388</v>
      </c>
      <c r="O2209">
        <v>21</v>
      </c>
      <c r="P2209">
        <v>79</v>
      </c>
      <c r="Q2209">
        <f>SUM(Table2[[#This Row],[ BUYER G]:[BUYER S]])</f>
        <v>100</v>
      </c>
      <c r="R2209">
        <v>12.916666666666668</v>
      </c>
      <c r="S2209">
        <v>52</v>
      </c>
      <c r="T2209">
        <f>SUM(Table2[[#This Row],[SALE G]:[SALE S]])</f>
        <v>64.916666666666671</v>
      </c>
      <c r="U2209">
        <v>467</v>
      </c>
      <c r="V2209">
        <v>0.65</v>
      </c>
    </row>
    <row r="2210" spans="1:22" x14ac:dyDescent="0.25">
      <c r="A2210">
        <v>2209</v>
      </c>
      <c r="B2210" t="s">
        <v>26</v>
      </c>
      <c r="C2210" t="s">
        <v>678</v>
      </c>
      <c r="D2210" t="s">
        <v>3</v>
      </c>
      <c r="E2210" t="s">
        <v>345</v>
      </c>
      <c r="F2210" s="138">
        <v>44031</v>
      </c>
      <c r="G2210" t="s">
        <v>670</v>
      </c>
      <c r="H2210" t="s">
        <v>713</v>
      </c>
      <c r="I2210" t="s">
        <v>508</v>
      </c>
      <c r="J2210" t="s">
        <v>671</v>
      </c>
      <c r="K2210">
        <v>1200</v>
      </c>
      <c r="M2210">
        <v>412</v>
      </c>
      <c r="O2210">
        <v>27</v>
      </c>
      <c r="P2210">
        <v>40</v>
      </c>
      <c r="Q2210">
        <f>SUM(Table2[[#This Row],[ BUYER G]:[BUYER S]])</f>
        <v>67</v>
      </c>
      <c r="R2210">
        <v>12.166666666666666</v>
      </c>
      <c r="S2210">
        <v>31.5</v>
      </c>
      <c r="T2210">
        <f>SUM(Table2[[#This Row],[SALE G]:[SALE S]])</f>
        <v>43.666666666666664</v>
      </c>
      <c r="U2210">
        <v>455</v>
      </c>
      <c r="V2210">
        <v>0.65</v>
      </c>
    </row>
    <row r="2211" spans="1:22" x14ac:dyDescent="0.25">
      <c r="A2211">
        <v>2210</v>
      </c>
      <c r="B2211" t="s">
        <v>26</v>
      </c>
      <c r="C2211" t="s">
        <v>678</v>
      </c>
      <c r="D2211" t="s">
        <v>3</v>
      </c>
      <c r="E2211" t="s">
        <v>345</v>
      </c>
      <c r="F2211" s="138">
        <v>44031</v>
      </c>
      <c r="G2211" t="s">
        <v>670</v>
      </c>
      <c r="H2211" t="s">
        <v>706</v>
      </c>
      <c r="I2211" t="s">
        <v>562</v>
      </c>
      <c r="J2211" t="s">
        <v>671</v>
      </c>
      <c r="K2211">
        <v>1200</v>
      </c>
      <c r="M2211">
        <v>378</v>
      </c>
      <c r="O2211">
        <v>15</v>
      </c>
      <c r="P2211">
        <v>48</v>
      </c>
      <c r="Q2211">
        <f>SUM(Table2[[#This Row],[ BUYER G]:[BUYER S]])</f>
        <v>63</v>
      </c>
      <c r="R2211">
        <v>8.0833333333333321</v>
      </c>
      <c r="S2211">
        <v>31.666666666666668</v>
      </c>
      <c r="T2211">
        <f>SUM(Table2[[#This Row],[SALE G]:[SALE S]])</f>
        <v>39.75</v>
      </c>
      <c r="U2211">
        <v>433</v>
      </c>
      <c r="V2211">
        <v>0.65</v>
      </c>
    </row>
    <row r="2212" spans="1:22" x14ac:dyDescent="0.25">
      <c r="A2212">
        <v>2211</v>
      </c>
      <c r="B2212" t="s">
        <v>26</v>
      </c>
      <c r="C2212" t="s">
        <v>678</v>
      </c>
      <c r="D2212" t="s">
        <v>3</v>
      </c>
      <c r="E2212" t="s">
        <v>345</v>
      </c>
      <c r="F2212" s="138">
        <v>44031</v>
      </c>
      <c r="G2212" t="s">
        <v>670</v>
      </c>
      <c r="H2212" t="s">
        <v>699</v>
      </c>
      <c r="I2212" t="s">
        <v>429</v>
      </c>
      <c r="J2212" t="s">
        <v>671</v>
      </c>
      <c r="K2212">
        <v>1200</v>
      </c>
      <c r="M2212">
        <v>388</v>
      </c>
      <c r="O2212">
        <v>12</v>
      </c>
      <c r="P2212">
        <v>27</v>
      </c>
      <c r="Q2212">
        <f>SUM(Table2[[#This Row],[ BUYER G]:[BUYER S]])</f>
        <v>39</v>
      </c>
      <c r="R2212">
        <v>3.75</v>
      </c>
      <c r="S2212">
        <v>12.875</v>
      </c>
      <c r="T2212">
        <f>SUM(Table2[[#This Row],[SALE G]:[SALE S]])</f>
        <v>16.625</v>
      </c>
      <c r="U2212">
        <v>412</v>
      </c>
      <c r="V2212">
        <v>0.65</v>
      </c>
    </row>
    <row r="2213" spans="1:22" x14ac:dyDescent="0.25">
      <c r="A2213">
        <v>2212</v>
      </c>
      <c r="B2213" t="s">
        <v>26</v>
      </c>
      <c r="C2213" t="s">
        <v>678</v>
      </c>
      <c r="D2213" t="s">
        <v>3</v>
      </c>
      <c r="E2213" t="s">
        <v>345</v>
      </c>
      <c r="F2213" s="138">
        <v>44031</v>
      </c>
      <c r="G2213" t="s">
        <v>676</v>
      </c>
      <c r="H2213" t="s">
        <v>679</v>
      </c>
      <c r="I2213" t="s">
        <v>380</v>
      </c>
      <c r="J2213" t="s">
        <v>669</v>
      </c>
      <c r="K2213">
        <v>1200</v>
      </c>
      <c r="M2213">
        <v>422</v>
      </c>
      <c r="O2213">
        <v>25</v>
      </c>
      <c r="P2213">
        <v>52</v>
      </c>
      <c r="Q2213">
        <f>SUM(Table2[[#This Row],[ BUYER G]:[BUYER S]])</f>
        <v>77</v>
      </c>
      <c r="R2213">
        <v>15.5</v>
      </c>
      <c r="S2213">
        <v>31.166666666666668</v>
      </c>
      <c r="T2213">
        <f>SUM(Table2[[#This Row],[SALE G]:[SALE S]])</f>
        <v>46.666666666666671</v>
      </c>
      <c r="U2213">
        <v>455</v>
      </c>
      <c r="V2213">
        <v>0.65</v>
      </c>
    </row>
    <row r="2214" spans="1:22" x14ac:dyDescent="0.25">
      <c r="A2214">
        <v>2213</v>
      </c>
      <c r="B2214" t="s">
        <v>26</v>
      </c>
      <c r="C2214" t="s">
        <v>678</v>
      </c>
      <c r="D2214" t="s">
        <v>3</v>
      </c>
      <c r="E2214" t="s">
        <v>345</v>
      </c>
      <c r="F2214" s="138">
        <v>44031</v>
      </c>
      <c r="G2214" t="s">
        <v>676</v>
      </c>
      <c r="H2214" t="s">
        <v>688</v>
      </c>
      <c r="I2214" t="s">
        <v>442</v>
      </c>
      <c r="J2214" t="s">
        <v>669</v>
      </c>
      <c r="K2214">
        <v>1200</v>
      </c>
      <c r="M2214">
        <v>400</v>
      </c>
      <c r="P2214">
        <v>38</v>
      </c>
      <c r="Q2214">
        <f>SUM(Table2[[#This Row],[ BUYER G]:[BUYER S]])</f>
        <v>38</v>
      </c>
      <c r="R2214">
        <v>0</v>
      </c>
      <c r="S2214">
        <v>32.5</v>
      </c>
      <c r="T2214">
        <f>SUM(Table2[[#This Row],[SALE G]:[SALE S]])</f>
        <v>32.5</v>
      </c>
      <c r="U2214">
        <v>433</v>
      </c>
      <c r="V2214">
        <v>0.65</v>
      </c>
    </row>
    <row r="2215" spans="1:22" x14ac:dyDescent="0.25">
      <c r="A2215">
        <v>2214</v>
      </c>
      <c r="B2215" t="s">
        <v>26</v>
      </c>
      <c r="C2215" t="s">
        <v>678</v>
      </c>
      <c r="D2215" t="s">
        <v>3</v>
      </c>
      <c r="E2215" t="s">
        <v>345</v>
      </c>
      <c r="F2215" s="138">
        <v>44031</v>
      </c>
      <c r="G2215" t="s">
        <v>676</v>
      </c>
      <c r="H2215" t="s">
        <v>700</v>
      </c>
      <c r="I2215" t="s">
        <v>443</v>
      </c>
      <c r="J2215" t="s">
        <v>669</v>
      </c>
      <c r="K2215">
        <v>1200</v>
      </c>
      <c r="M2215">
        <v>388</v>
      </c>
      <c r="P2215">
        <v>45</v>
      </c>
      <c r="Q2215">
        <f>SUM(Table2[[#This Row],[ BUYER G]:[BUYER S]])</f>
        <v>45</v>
      </c>
      <c r="R2215">
        <v>0</v>
      </c>
      <c r="S2215">
        <v>20</v>
      </c>
      <c r="T2215">
        <f>SUM(Table2[[#This Row],[SALE G]:[SALE S]])</f>
        <v>20</v>
      </c>
      <c r="U2215">
        <v>411</v>
      </c>
      <c r="V2215">
        <v>0.65</v>
      </c>
    </row>
    <row r="2216" spans="1:22" x14ac:dyDescent="0.25">
      <c r="A2216">
        <v>2215</v>
      </c>
      <c r="B2216" t="s">
        <v>26</v>
      </c>
      <c r="C2216" t="s">
        <v>678</v>
      </c>
      <c r="D2216" t="s">
        <v>3</v>
      </c>
      <c r="E2216" t="s">
        <v>345</v>
      </c>
      <c r="F2216" s="138">
        <v>44031</v>
      </c>
      <c r="G2216" t="s">
        <v>682</v>
      </c>
      <c r="H2216" t="s">
        <v>713</v>
      </c>
      <c r="I2216" t="s">
        <v>595</v>
      </c>
      <c r="J2216" t="s">
        <v>671</v>
      </c>
      <c r="K2216">
        <v>1000</v>
      </c>
      <c r="M2216">
        <v>312</v>
      </c>
      <c r="O2216">
        <v>15</v>
      </c>
      <c r="P2216">
        <v>32</v>
      </c>
      <c r="Q2216">
        <f>SUM(Table2[[#This Row],[ BUYER G]:[BUYER S]])</f>
        <v>47</v>
      </c>
      <c r="R2216">
        <v>8.75</v>
      </c>
      <c r="S2216">
        <v>22.833333333333332</v>
      </c>
      <c r="T2216">
        <f>SUM(Table2[[#This Row],[SALE G]:[SALE S]])</f>
        <v>31.583333333333332</v>
      </c>
      <c r="U2216">
        <v>344</v>
      </c>
      <c r="V2216">
        <v>0.65</v>
      </c>
    </row>
    <row r="2217" spans="1:22" x14ac:dyDescent="0.25">
      <c r="A2217">
        <v>2216</v>
      </c>
      <c r="B2217" t="s">
        <v>26</v>
      </c>
      <c r="C2217" t="s">
        <v>678</v>
      </c>
      <c r="D2217" t="s">
        <v>3</v>
      </c>
      <c r="E2217" t="s">
        <v>345</v>
      </c>
      <c r="F2217" s="138">
        <v>44031</v>
      </c>
      <c r="G2217" t="s">
        <v>682</v>
      </c>
      <c r="H2217" t="s">
        <v>717</v>
      </c>
      <c r="I2217" t="s">
        <v>568</v>
      </c>
      <c r="J2217" t="s">
        <v>671</v>
      </c>
      <c r="K2217">
        <v>1000</v>
      </c>
      <c r="M2217">
        <v>320</v>
      </c>
      <c r="O2217">
        <v>34</v>
      </c>
      <c r="P2217">
        <v>43</v>
      </c>
      <c r="Q2217">
        <f>SUM(Table2[[#This Row],[ BUYER G]:[BUYER S]])</f>
        <v>77</v>
      </c>
      <c r="R2217">
        <v>17.5</v>
      </c>
      <c r="S2217">
        <v>27.833333333333332</v>
      </c>
      <c r="T2217">
        <f>SUM(Table2[[#This Row],[SALE G]:[SALE S]])</f>
        <v>45.333333333333329</v>
      </c>
      <c r="U2217">
        <v>355</v>
      </c>
      <c r="V2217">
        <v>0.7</v>
      </c>
    </row>
    <row r="2218" spans="1:22" x14ac:dyDescent="0.25">
      <c r="A2218">
        <v>2217</v>
      </c>
      <c r="B2218" t="s">
        <v>26</v>
      </c>
      <c r="C2218" t="s">
        <v>680</v>
      </c>
      <c r="D2218" t="s">
        <v>3</v>
      </c>
      <c r="E2218" t="s">
        <v>345</v>
      </c>
      <c r="F2218" s="138">
        <v>44031</v>
      </c>
      <c r="G2218" t="s">
        <v>666</v>
      </c>
      <c r="H2218" t="s">
        <v>681</v>
      </c>
      <c r="I2218" t="s">
        <v>236</v>
      </c>
      <c r="J2218" t="s">
        <v>669</v>
      </c>
      <c r="K2218">
        <v>2700</v>
      </c>
      <c r="M2218">
        <v>876</v>
      </c>
      <c r="O2218">
        <v>53</v>
      </c>
      <c r="P2218">
        <v>190</v>
      </c>
      <c r="Q2218">
        <f>SUM(Table2[[#This Row],[ BUYER G]:[BUYER S]])</f>
        <v>243</v>
      </c>
      <c r="R2218">
        <v>45.428571428571431</v>
      </c>
      <c r="S2218">
        <v>186.23214285714286</v>
      </c>
      <c r="T2218">
        <f>SUM(Table2[[#This Row],[SALE G]:[SALE S]])</f>
        <v>231.66071428571428</v>
      </c>
      <c r="U2218">
        <v>928</v>
      </c>
      <c r="V2218">
        <v>0.7</v>
      </c>
    </row>
    <row r="2219" spans="1:22" x14ac:dyDescent="0.25">
      <c r="A2219">
        <v>2218</v>
      </c>
      <c r="B2219" t="s">
        <v>26</v>
      </c>
      <c r="C2219" t="s">
        <v>680</v>
      </c>
      <c r="D2219" t="s">
        <v>3</v>
      </c>
      <c r="E2219" t="s">
        <v>345</v>
      </c>
      <c r="F2219" s="138">
        <v>44031</v>
      </c>
      <c r="G2219" t="s">
        <v>670</v>
      </c>
      <c r="H2219" t="s">
        <v>681</v>
      </c>
      <c r="I2219" t="s">
        <v>375</v>
      </c>
      <c r="J2219" t="s">
        <v>671</v>
      </c>
      <c r="K2219">
        <v>1200</v>
      </c>
      <c r="M2219">
        <v>700</v>
      </c>
      <c r="O2219">
        <v>43</v>
      </c>
      <c r="P2219">
        <v>147</v>
      </c>
      <c r="Q2219">
        <f>SUM(Table2[[#This Row],[ BUYER G]:[BUYER S]])</f>
        <v>190</v>
      </c>
      <c r="R2219">
        <v>29.214285714285715</v>
      </c>
      <c r="S2219">
        <v>150.10714285714286</v>
      </c>
      <c r="T2219">
        <f>SUM(Table2[[#This Row],[SALE G]:[SALE S]])</f>
        <v>179.32142857142858</v>
      </c>
      <c r="U2219">
        <v>704</v>
      </c>
      <c r="V2219">
        <v>0.7</v>
      </c>
    </row>
    <row r="2220" spans="1:22" x14ac:dyDescent="0.25">
      <c r="A2220">
        <v>2219</v>
      </c>
      <c r="B2220" t="s">
        <v>26</v>
      </c>
      <c r="C2220" t="s">
        <v>680</v>
      </c>
      <c r="D2220" t="s">
        <v>3</v>
      </c>
      <c r="E2220" t="s">
        <v>345</v>
      </c>
      <c r="F2220" s="138">
        <v>44031</v>
      </c>
      <c r="G2220" t="s">
        <v>670</v>
      </c>
      <c r="H2220" t="s">
        <v>681</v>
      </c>
      <c r="I2220" t="s">
        <v>376</v>
      </c>
      <c r="J2220" t="s">
        <v>671</v>
      </c>
      <c r="K2220">
        <v>1200</v>
      </c>
      <c r="M2220">
        <v>452</v>
      </c>
      <c r="O2220">
        <v>8</v>
      </c>
      <c r="P2220">
        <v>57</v>
      </c>
      <c r="Q2220">
        <f>SUM(Table2[[#This Row],[ BUYER G]:[BUYER S]])</f>
        <v>65</v>
      </c>
      <c r="R2220">
        <v>6.8571428571428568</v>
      </c>
      <c r="S2220">
        <v>67</v>
      </c>
      <c r="T2220">
        <f>SUM(Table2[[#This Row],[SALE G]:[SALE S]])</f>
        <v>73.857142857142861</v>
      </c>
      <c r="U2220">
        <v>486</v>
      </c>
      <c r="V2220">
        <v>0.65</v>
      </c>
    </row>
    <row r="2221" spans="1:22" x14ac:dyDescent="0.25">
      <c r="A2221">
        <v>2220</v>
      </c>
      <c r="B2221" t="s">
        <v>26</v>
      </c>
      <c r="C2221" t="s">
        <v>680</v>
      </c>
      <c r="D2221" t="s">
        <v>3</v>
      </c>
      <c r="E2221" t="s">
        <v>345</v>
      </c>
      <c r="F2221" s="138">
        <v>44031</v>
      </c>
      <c r="G2221" t="s">
        <v>670</v>
      </c>
      <c r="H2221" t="s">
        <v>681</v>
      </c>
      <c r="I2221" t="s">
        <v>369</v>
      </c>
      <c r="J2221" t="s">
        <v>671</v>
      </c>
      <c r="K2221">
        <v>1200</v>
      </c>
      <c r="M2221">
        <v>467</v>
      </c>
      <c r="O2221">
        <v>42</v>
      </c>
      <c r="P2221">
        <v>38</v>
      </c>
      <c r="Q2221">
        <f>SUM(Table2[[#This Row],[ BUYER G]:[BUYER S]])</f>
        <v>80</v>
      </c>
      <c r="R2221">
        <v>34.142857142857146</v>
      </c>
      <c r="S2221">
        <v>21.178571428571431</v>
      </c>
      <c r="T2221">
        <f>SUM(Table2[[#This Row],[SALE G]:[SALE S]])</f>
        <v>55.321428571428577</v>
      </c>
      <c r="U2221">
        <v>477</v>
      </c>
      <c r="V2221">
        <v>0.65</v>
      </c>
    </row>
    <row r="2222" spans="1:22" x14ac:dyDescent="0.25">
      <c r="A2222">
        <v>2221</v>
      </c>
      <c r="B2222" t="s">
        <v>26</v>
      </c>
      <c r="C2222" t="s">
        <v>680</v>
      </c>
      <c r="D2222" t="s">
        <v>3</v>
      </c>
      <c r="E2222" t="s">
        <v>345</v>
      </c>
      <c r="F2222" s="138">
        <v>44031</v>
      </c>
      <c r="G2222" t="s">
        <v>670</v>
      </c>
      <c r="H2222" t="s">
        <v>681</v>
      </c>
      <c r="I2222" t="s">
        <v>373</v>
      </c>
      <c r="J2222" t="s">
        <v>671</v>
      </c>
      <c r="K2222">
        <v>1200</v>
      </c>
      <c r="M2222">
        <v>452</v>
      </c>
      <c r="O2222">
        <v>19</v>
      </c>
      <c r="P2222">
        <v>77</v>
      </c>
      <c r="Q2222">
        <f>SUM(Table2[[#This Row],[ BUYER G]:[BUYER S]])</f>
        <v>96</v>
      </c>
      <c r="R2222">
        <v>16.607142857142858</v>
      </c>
      <c r="S2222">
        <v>43.9</v>
      </c>
      <c r="T2222">
        <f>SUM(Table2[[#This Row],[SALE G]:[SALE S]])</f>
        <v>60.507142857142853</v>
      </c>
      <c r="U2222">
        <v>662</v>
      </c>
      <c r="V2222">
        <v>0.65</v>
      </c>
    </row>
    <row r="2223" spans="1:22" x14ac:dyDescent="0.25">
      <c r="A2223">
        <v>2222</v>
      </c>
      <c r="B2223" t="s">
        <v>26</v>
      </c>
      <c r="C2223" t="s">
        <v>680</v>
      </c>
      <c r="D2223" t="s">
        <v>3</v>
      </c>
      <c r="E2223" t="s">
        <v>345</v>
      </c>
      <c r="F2223" s="138">
        <v>44031</v>
      </c>
      <c r="G2223" t="s">
        <v>670</v>
      </c>
      <c r="H2223" t="s">
        <v>681</v>
      </c>
      <c r="I2223" t="s">
        <v>374</v>
      </c>
      <c r="J2223" t="s">
        <v>671</v>
      </c>
      <c r="K2223">
        <v>1200</v>
      </c>
      <c r="M2223">
        <v>400</v>
      </c>
      <c r="O2223">
        <v>38</v>
      </c>
      <c r="P2223">
        <v>70</v>
      </c>
      <c r="Q2223">
        <f>SUM(Table2[[#This Row],[ BUYER G]:[BUYER S]])</f>
        <v>108</v>
      </c>
      <c r="R2223">
        <v>24.464285714285715</v>
      </c>
      <c r="S2223">
        <v>57.071428571428569</v>
      </c>
      <c r="T2223">
        <f>SUM(Table2[[#This Row],[SALE G]:[SALE S]])</f>
        <v>81.535714285714278</v>
      </c>
      <c r="U2223">
        <v>415</v>
      </c>
      <c r="V2223">
        <v>0.65</v>
      </c>
    </row>
    <row r="2224" spans="1:22" x14ac:dyDescent="0.25">
      <c r="A2224">
        <v>2223</v>
      </c>
      <c r="B2224" t="s">
        <v>26</v>
      </c>
      <c r="C2224" t="s">
        <v>680</v>
      </c>
      <c r="D2224" t="s">
        <v>3</v>
      </c>
      <c r="E2224" t="s">
        <v>345</v>
      </c>
      <c r="F2224" s="138">
        <v>44031</v>
      </c>
      <c r="G2224" t="s">
        <v>670</v>
      </c>
      <c r="H2224" t="s">
        <v>681</v>
      </c>
      <c r="I2224" t="s">
        <v>384</v>
      </c>
      <c r="J2224" t="s">
        <v>671</v>
      </c>
      <c r="K2224">
        <v>1200</v>
      </c>
      <c r="M2224">
        <v>444</v>
      </c>
      <c r="O2224">
        <v>6</v>
      </c>
      <c r="P2224">
        <v>49</v>
      </c>
      <c r="Q2224">
        <f>SUM(Table2[[#This Row],[ BUYER G]:[BUYER S]])</f>
        <v>55</v>
      </c>
      <c r="R2224">
        <v>3.5714285714285716</v>
      </c>
      <c r="S2224">
        <v>29</v>
      </c>
      <c r="T2224">
        <f>SUM(Table2[[#This Row],[SALE G]:[SALE S]])</f>
        <v>32.571428571428569</v>
      </c>
      <c r="U2224">
        <v>450</v>
      </c>
      <c r="V2224">
        <v>0.6</v>
      </c>
    </row>
    <row r="2225" spans="1:22" x14ac:dyDescent="0.25">
      <c r="A2225">
        <v>2224</v>
      </c>
      <c r="B2225" t="s">
        <v>26</v>
      </c>
      <c r="C2225" t="s">
        <v>680</v>
      </c>
      <c r="D2225" t="s">
        <v>3</v>
      </c>
      <c r="E2225" t="s">
        <v>345</v>
      </c>
      <c r="F2225" s="138">
        <v>44031</v>
      </c>
      <c r="G2225" t="s">
        <v>670</v>
      </c>
      <c r="H2225" t="s">
        <v>681</v>
      </c>
      <c r="I2225" t="s">
        <v>386</v>
      </c>
      <c r="J2225" t="s">
        <v>671</v>
      </c>
      <c r="K2225">
        <v>1200</v>
      </c>
      <c r="M2225">
        <v>392</v>
      </c>
      <c r="O2225">
        <v>9</v>
      </c>
      <c r="P2225">
        <v>46</v>
      </c>
      <c r="Q2225">
        <f>SUM(Table2[[#This Row],[ BUYER G]:[BUYER S]])</f>
        <v>55</v>
      </c>
      <c r="R2225">
        <v>5.5714285714285712</v>
      </c>
      <c r="S2225">
        <v>31.285714285714285</v>
      </c>
      <c r="T2225">
        <f>SUM(Table2[[#This Row],[SALE G]:[SALE S]])</f>
        <v>36.857142857142854</v>
      </c>
      <c r="U2225">
        <v>400</v>
      </c>
      <c r="V2225">
        <v>0.6</v>
      </c>
    </row>
    <row r="2226" spans="1:22" x14ac:dyDescent="0.25">
      <c r="A2226">
        <v>2225</v>
      </c>
      <c r="B2226" t="s">
        <v>26</v>
      </c>
      <c r="C2226" t="s">
        <v>680</v>
      </c>
      <c r="D2226" t="s">
        <v>3</v>
      </c>
      <c r="E2226" t="s">
        <v>345</v>
      </c>
      <c r="F2226" s="138">
        <v>44031</v>
      </c>
      <c r="G2226" t="s">
        <v>682</v>
      </c>
      <c r="H2226" t="s">
        <v>681</v>
      </c>
      <c r="I2226" t="s">
        <v>493</v>
      </c>
      <c r="J2226" t="s">
        <v>671</v>
      </c>
      <c r="K2226">
        <v>1000</v>
      </c>
      <c r="M2226">
        <v>340</v>
      </c>
      <c r="O2226">
        <v>4</v>
      </c>
      <c r="P2226">
        <v>34</v>
      </c>
      <c r="Q2226">
        <f>SUM(Table2[[#This Row],[ BUYER G]:[BUYER S]])</f>
        <v>38</v>
      </c>
      <c r="R2226">
        <v>3.4285714285714284</v>
      </c>
      <c r="S2226">
        <v>31.160714285714285</v>
      </c>
      <c r="T2226">
        <f>SUM(Table2[[#This Row],[SALE G]:[SALE S]])</f>
        <v>34.589285714285715</v>
      </c>
      <c r="U2226">
        <v>348</v>
      </c>
      <c r="V2226">
        <v>0.6</v>
      </c>
    </row>
    <row r="2227" spans="1:22" x14ac:dyDescent="0.25">
      <c r="A2227">
        <v>2226</v>
      </c>
      <c r="B2227" t="s">
        <v>26</v>
      </c>
      <c r="C2227" t="s">
        <v>680</v>
      </c>
      <c r="D2227" t="s">
        <v>3</v>
      </c>
      <c r="E2227" t="s">
        <v>345</v>
      </c>
      <c r="F2227" s="138">
        <v>44031</v>
      </c>
      <c r="G2227" t="s">
        <v>682</v>
      </c>
      <c r="H2227" t="s">
        <v>681</v>
      </c>
      <c r="I2227" t="s">
        <v>397</v>
      </c>
      <c r="J2227" t="s">
        <v>671</v>
      </c>
      <c r="K2227">
        <v>1000</v>
      </c>
      <c r="M2227">
        <v>280</v>
      </c>
      <c r="O2227">
        <v>6</v>
      </c>
      <c r="P2227">
        <v>28</v>
      </c>
      <c r="Q2227">
        <f>SUM(Table2[[#This Row],[ BUYER G]:[BUYER S]])</f>
        <v>34</v>
      </c>
      <c r="R2227">
        <v>2.6428571428571428</v>
      </c>
      <c r="S2227">
        <v>15.232142857142858</v>
      </c>
      <c r="T2227">
        <f>SUM(Table2[[#This Row],[SALE G]:[SALE S]])</f>
        <v>17.875</v>
      </c>
      <c r="U2227">
        <v>280</v>
      </c>
      <c r="V2227">
        <v>0.6</v>
      </c>
    </row>
    <row r="2228" spans="1:22" x14ac:dyDescent="0.25">
      <c r="A2228">
        <v>2227</v>
      </c>
      <c r="B2228" t="s">
        <v>26</v>
      </c>
      <c r="C2228" t="s">
        <v>680</v>
      </c>
      <c r="D2228" t="s">
        <v>3</v>
      </c>
      <c r="E2228" t="s">
        <v>345</v>
      </c>
      <c r="F2228" s="138">
        <v>44031</v>
      </c>
      <c r="G2228" t="s">
        <v>682</v>
      </c>
      <c r="H2228" t="s">
        <v>681</v>
      </c>
      <c r="I2228" t="s">
        <v>570</v>
      </c>
      <c r="J2228" t="s">
        <v>671</v>
      </c>
      <c r="K2228">
        <v>1000</v>
      </c>
      <c r="M2228">
        <v>344</v>
      </c>
      <c r="O2228">
        <v>9</v>
      </c>
      <c r="P2228">
        <v>36</v>
      </c>
      <c r="Q2228">
        <f>SUM(Table2[[#This Row],[ BUYER G]:[BUYER S]])</f>
        <v>45</v>
      </c>
      <c r="R2228">
        <v>5.3571428571428577</v>
      </c>
      <c r="S2228">
        <v>23.214285714285715</v>
      </c>
      <c r="T2228">
        <f>SUM(Table2[[#This Row],[SALE G]:[SALE S]])</f>
        <v>28.571428571428573</v>
      </c>
      <c r="U2228">
        <v>344</v>
      </c>
      <c r="V2228">
        <v>0.6</v>
      </c>
    </row>
    <row r="2229" spans="1:22" x14ac:dyDescent="0.25">
      <c r="A2229">
        <v>2228</v>
      </c>
      <c r="B2229" t="s">
        <v>26</v>
      </c>
      <c r="C2229" t="s">
        <v>680</v>
      </c>
      <c r="D2229" t="s">
        <v>3</v>
      </c>
      <c r="E2229" t="s">
        <v>345</v>
      </c>
      <c r="F2229" s="138">
        <v>44031</v>
      </c>
      <c r="G2229" t="s">
        <v>682</v>
      </c>
      <c r="H2229" t="s">
        <v>681</v>
      </c>
      <c r="I2229" t="s">
        <v>569</v>
      </c>
      <c r="J2229" t="s">
        <v>671</v>
      </c>
      <c r="K2229">
        <v>1000</v>
      </c>
      <c r="M2229">
        <v>260</v>
      </c>
      <c r="O2229">
        <v>3</v>
      </c>
      <c r="P2229">
        <v>20</v>
      </c>
      <c r="Q2229">
        <f>SUM(Table2[[#This Row],[ BUYER G]:[BUYER S]])</f>
        <v>23</v>
      </c>
      <c r="R2229">
        <v>3.2857142857142856</v>
      </c>
      <c r="S2229">
        <v>16.142857142857142</v>
      </c>
      <c r="T2229">
        <f>SUM(Table2[[#This Row],[SALE G]:[SALE S]])</f>
        <v>19.428571428571427</v>
      </c>
      <c r="U2229">
        <v>272</v>
      </c>
      <c r="V2229">
        <v>0.6</v>
      </c>
    </row>
    <row r="2230" spans="1:22" x14ac:dyDescent="0.25">
      <c r="A2230">
        <v>2229</v>
      </c>
      <c r="B2230" t="s">
        <v>26</v>
      </c>
      <c r="C2230" t="s">
        <v>680</v>
      </c>
      <c r="D2230" t="s">
        <v>3</v>
      </c>
      <c r="E2230" t="s">
        <v>345</v>
      </c>
      <c r="F2230" s="138">
        <v>44031</v>
      </c>
      <c r="G2230" t="s">
        <v>676</v>
      </c>
      <c r="H2230" t="s">
        <v>681</v>
      </c>
      <c r="I2230" t="s">
        <v>379</v>
      </c>
      <c r="J2230" t="s">
        <v>669</v>
      </c>
      <c r="K2230">
        <v>1200</v>
      </c>
      <c r="M2230">
        <v>456</v>
      </c>
      <c r="O2230">
        <v>20</v>
      </c>
      <c r="P2230">
        <v>42</v>
      </c>
      <c r="Q2230">
        <f>SUM(Table2[[#This Row],[ BUYER G]:[BUYER S]])</f>
        <v>62</v>
      </c>
      <c r="R2230">
        <v>13.428571428571429</v>
      </c>
      <c r="S2230">
        <v>29.5</v>
      </c>
      <c r="T2230">
        <f>SUM(Table2[[#This Row],[SALE G]:[SALE S]])</f>
        <v>42.928571428571431</v>
      </c>
      <c r="U2230">
        <v>442</v>
      </c>
      <c r="V2230">
        <v>0.7</v>
      </c>
    </row>
    <row r="2231" spans="1:22" x14ac:dyDescent="0.25">
      <c r="A2231">
        <v>2230</v>
      </c>
      <c r="B2231" t="s">
        <v>26</v>
      </c>
      <c r="C2231" t="s">
        <v>680</v>
      </c>
      <c r="D2231" t="s">
        <v>3</v>
      </c>
      <c r="E2231" t="s">
        <v>345</v>
      </c>
      <c r="F2231" s="138">
        <v>44031</v>
      </c>
      <c r="G2231" t="s">
        <v>676</v>
      </c>
      <c r="H2231" t="s">
        <v>681</v>
      </c>
      <c r="I2231" t="s">
        <v>377</v>
      </c>
      <c r="J2231" t="s">
        <v>669</v>
      </c>
      <c r="K2231">
        <v>1200</v>
      </c>
      <c r="M2231">
        <v>430</v>
      </c>
      <c r="O2231">
        <v>5</v>
      </c>
      <c r="P2231">
        <v>40</v>
      </c>
      <c r="Q2231">
        <f>SUM(Table2[[#This Row],[ BUYER G]:[BUYER S]])</f>
        <v>45</v>
      </c>
      <c r="R2231">
        <v>4.3928571428571423</v>
      </c>
      <c r="S2231">
        <v>42.857142857142854</v>
      </c>
      <c r="T2231">
        <f>SUM(Table2[[#This Row],[SALE G]:[SALE S]])</f>
        <v>47.25</v>
      </c>
      <c r="U2231">
        <v>564</v>
      </c>
      <c r="V2231">
        <v>0.65</v>
      </c>
    </row>
    <row r="2232" spans="1:22" x14ac:dyDescent="0.25">
      <c r="A2232">
        <v>2231</v>
      </c>
      <c r="B2232" t="s">
        <v>26</v>
      </c>
      <c r="C2232" t="s">
        <v>680</v>
      </c>
      <c r="D2232" t="s">
        <v>3</v>
      </c>
      <c r="E2232" t="s">
        <v>345</v>
      </c>
      <c r="F2232" s="138">
        <v>44031</v>
      </c>
      <c r="G2232" t="s">
        <v>676</v>
      </c>
      <c r="H2232" t="s">
        <v>681</v>
      </c>
      <c r="I2232" t="s">
        <v>378</v>
      </c>
      <c r="J2232" t="s">
        <v>669</v>
      </c>
      <c r="K2232">
        <v>1200</v>
      </c>
      <c r="M2232">
        <v>452</v>
      </c>
      <c r="O2232">
        <v>9</v>
      </c>
      <c r="P2232">
        <v>35</v>
      </c>
      <c r="Q2232">
        <f>SUM(Table2[[#This Row],[ BUYER G]:[BUYER S]])</f>
        <v>44</v>
      </c>
      <c r="R2232">
        <v>6.7142857142857144</v>
      </c>
      <c r="S2232">
        <v>34.535714285714285</v>
      </c>
      <c r="T2232">
        <f>SUM(Table2[[#This Row],[SALE G]:[SALE S]])</f>
        <v>41.25</v>
      </c>
      <c r="U2232">
        <v>472</v>
      </c>
      <c r="V2232">
        <v>0.6</v>
      </c>
    </row>
    <row r="2233" spans="1:22" x14ac:dyDescent="0.25">
      <c r="A2233">
        <v>2232</v>
      </c>
      <c r="B2233" t="s">
        <v>26</v>
      </c>
      <c r="C2233" t="s">
        <v>680</v>
      </c>
      <c r="D2233" t="s">
        <v>3</v>
      </c>
      <c r="E2233" t="s">
        <v>345</v>
      </c>
      <c r="F2233" s="138">
        <v>44031</v>
      </c>
      <c r="G2233" t="s">
        <v>684</v>
      </c>
      <c r="H2233" t="s">
        <v>681</v>
      </c>
      <c r="I2233" t="s">
        <v>461</v>
      </c>
      <c r="J2233" t="s">
        <v>669</v>
      </c>
      <c r="K2233">
        <v>1250</v>
      </c>
      <c r="M2233">
        <v>388</v>
      </c>
      <c r="O2233">
        <v>9</v>
      </c>
      <c r="P2233">
        <v>25</v>
      </c>
      <c r="Q2233">
        <f>SUM(Table2[[#This Row],[ BUYER G]:[BUYER S]])</f>
        <v>34</v>
      </c>
      <c r="R2233">
        <v>7.2857142857142856</v>
      </c>
      <c r="S2233">
        <v>18.714285714285715</v>
      </c>
      <c r="T2233">
        <f>SUM(Table2[[#This Row],[SALE G]:[SALE S]])</f>
        <v>26</v>
      </c>
      <c r="U2233">
        <v>375</v>
      </c>
      <c r="V2233">
        <v>0.6</v>
      </c>
    </row>
    <row r="2234" spans="1:22" x14ac:dyDescent="0.25">
      <c r="A2234">
        <v>2233</v>
      </c>
      <c r="B2234" t="s">
        <v>26</v>
      </c>
      <c r="C2234" t="s">
        <v>680</v>
      </c>
      <c r="D2234" t="s">
        <v>3</v>
      </c>
      <c r="E2234" t="s">
        <v>345</v>
      </c>
      <c r="F2234" s="138">
        <v>44031</v>
      </c>
      <c r="G2234" t="s">
        <v>685</v>
      </c>
      <c r="H2234" t="s">
        <v>681</v>
      </c>
      <c r="I2234" t="s">
        <v>261</v>
      </c>
      <c r="J2234" t="s">
        <v>671</v>
      </c>
      <c r="K2234">
        <v>1000</v>
      </c>
      <c r="M2234">
        <v>330</v>
      </c>
      <c r="O2234">
        <v>8</v>
      </c>
      <c r="P2234">
        <v>28</v>
      </c>
      <c r="Q2234">
        <f>SUM(Table2[[#This Row],[ BUYER G]:[BUYER S]])</f>
        <v>36</v>
      </c>
      <c r="R2234">
        <v>8.1428571428571423</v>
      </c>
      <c r="S2234">
        <v>33.571428571428569</v>
      </c>
      <c r="T2234">
        <f>SUM(Table2[[#This Row],[SALE G]:[SALE S]])</f>
        <v>41.714285714285708</v>
      </c>
      <c r="U2234">
        <v>322</v>
      </c>
      <c r="V2234">
        <v>0.6</v>
      </c>
    </row>
    <row r="2235" spans="1:22" x14ac:dyDescent="0.25">
      <c r="A2235">
        <v>2234</v>
      </c>
      <c r="B2235" t="s">
        <v>26</v>
      </c>
      <c r="C2235" t="s">
        <v>680</v>
      </c>
      <c r="D2235" t="s">
        <v>3</v>
      </c>
      <c r="E2235" t="s">
        <v>345</v>
      </c>
      <c r="F2235" s="138">
        <v>44031</v>
      </c>
      <c r="G2235" t="s">
        <v>685</v>
      </c>
      <c r="H2235" t="s">
        <v>681</v>
      </c>
      <c r="I2235" t="s">
        <v>264</v>
      </c>
      <c r="J2235" t="s">
        <v>671</v>
      </c>
      <c r="K2235">
        <v>1000</v>
      </c>
      <c r="M2235">
        <v>360</v>
      </c>
      <c r="O2235">
        <v>15</v>
      </c>
      <c r="P2235">
        <v>64</v>
      </c>
      <c r="Q2235">
        <f>SUM(Table2[[#This Row],[ BUYER G]:[BUYER S]])</f>
        <v>79</v>
      </c>
      <c r="R2235">
        <v>9.3571428571428577</v>
      </c>
      <c r="S2235">
        <v>43.35</v>
      </c>
      <c r="T2235">
        <f>SUM(Table2[[#This Row],[SALE G]:[SALE S]])</f>
        <v>52.707142857142856</v>
      </c>
      <c r="U2235">
        <v>360</v>
      </c>
      <c r="V2235">
        <v>0.65</v>
      </c>
    </row>
    <row r="2236" spans="1:22" x14ac:dyDescent="0.25">
      <c r="A2236">
        <v>2235</v>
      </c>
      <c r="B2236" t="s">
        <v>26</v>
      </c>
      <c r="C2236" t="s">
        <v>680</v>
      </c>
      <c r="D2236" t="s">
        <v>3</v>
      </c>
      <c r="E2236" t="s">
        <v>345</v>
      </c>
      <c r="F2236" s="138">
        <v>44031</v>
      </c>
      <c r="G2236" t="s">
        <v>685</v>
      </c>
      <c r="H2236" t="s">
        <v>681</v>
      </c>
      <c r="I2236" t="s">
        <v>445</v>
      </c>
      <c r="J2236" t="s">
        <v>671</v>
      </c>
      <c r="K2236">
        <v>1000</v>
      </c>
      <c r="M2236">
        <v>340</v>
      </c>
      <c r="O2236">
        <v>14</v>
      </c>
      <c r="P2236">
        <v>57</v>
      </c>
      <c r="Q2236">
        <f>SUM(Table2[[#This Row],[ BUYER G]:[BUYER S]])</f>
        <v>71</v>
      </c>
      <c r="R2236">
        <v>11.142857142857142</v>
      </c>
      <c r="S2236">
        <v>40.299999999999997</v>
      </c>
      <c r="T2236">
        <f>SUM(Table2[[#This Row],[SALE G]:[SALE S]])</f>
        <v>51.442857142857136</v>
      </c>
      <c r="U2236">
        <v>355</v>
      </c>
      <c r="V2236">
        <v>0.65</v>
      </c>
    </row>
    <row r="2237" spans="1:22" x14ac:dyDescent="0.25">
      <c r="A2237">
        <v>2236</v>
      </c>
      <c r="B2237" t="s">
        <v>26</v>
      </c>
      <c r="C2237" t="s">
        <v>680</v>
      </c>
      <c r="D2237" t="s">
        <v>3</v>
      </c>
      <c r="E2237" t="s">
        <v>345</v>
      </c>
      <c r="F2237" s="138">
        <v>44031</v>
      </c>
      <c r="G2237" t="s">
        <v>685</v>
      </c>
      <c r="H2237" t="s">
        <v>681</v>
      </c>
      <c r="I2237" t="s">
        <v>413</v>
      </c>
      <c r="J2237" t="s">
        <v>671</v>
      </c>
      <c r="K2237">
        <v>1000</v>
      </c>
      <c r="M2237">
        <v>472</v>
      </c>
      <c r="O2237">
        <v>14</v>
      </c>
      <c r="P2237">
        <v>85</v>
      </c>
      <c r="Q2237">
        <f>SUM(Table2[[#This Row],[ BUYER G]:[BUYER S]])</f>
        <v>99</v>
      </c>
      <c r="R2237">
        <v>14.285714285714286</v>
      </c>
      <c r="S2237">
        <v>83.4</v>
      </c>
      <c r="T2237">
        <f>SUM(Table2[[#This Row],[SALE G]:[SALE S]])</f>
        <v>97.685714285714297</v>
      </c>
      <c r="U2237">
        <v>487</v>
      </c>
      <c r="V2237">
        <v>0.65</v>
      </c>
    </row>
    <row r="2238" spans="1:22" x14ac:dyDescent="0.25">
      <c r="A2238">
        <v>2237</v>
      </c>
      <c r="B2238" t="s">
        <v>26</v>
      </c>
      <c r="C2238" t="s">
        <v>680</v>
      </c>
      <c r="D2238" t="s">
        <v>3</v>
      </c>
      <c r="E2238" t="s">
        <v>345</v>
      </c>
      <c r="F2238" s="138">
        <v>44031</v>
      </c>
      <c r="G2238" t="s">
        <v>685</v>
      </c>
      <c r="H2238" t="s">
        <v>681</v>
      </c>
      <c r="I2238" t="s">
        <v>404</v>
      </c>
      <c r="J2238" t="s">
        <v>671</v>
      </c>
      <c r="K2238">
        <v>1000</v>
      </c>
      <c r="M2238">
        <v>418</v>
      </c>
      <c r="O2238">
        <v>25</v>
      </c>
      <c r="P2238">
        <v>75</v>
      </c>
      <c r="Q2238">
        <f>SUM(Table2[[#This Row],[ BUYER G]:[BUYER S]])</f>
        <v>100</v>
      </c>
      <c r="R2238">
        <v>19.571428571428573</v>
      </c>
      <c r="S2238">
        <v>54.6</v>
      </c>
      <c r="T2238">
        <f>SUM(Table2[[#This Row],[SALE G]:[SALE S]])</f>
        <v>74.171428571428578</v>
      </c>
      <c r="U2238">
        <v>467</v>
      </c>
      <c r="V2238">
        <v>0.7</v>
      </c>
    </row>
    <row r="2239" spans="1:22" x14ac:dyDescent="0.25">
      <c r="A2239">
        <v>2238</v>
      </c>
      <c r="B2239" t="s">
        <v>26</v>
      </c>
      <c r="C2239" t="s">
        <v>680</v>
      </c>
      <c r="D2239" t="s">
        <v>3</v>
      </c>
      <c r="E2239" t="s">
        <v>345</v>
      </c>
      <c r="F2239" s="138">
        <v>44031</v>
      </c>
      <c r="G2239" t="s">
        <v>685</v>
      </c>
      <c r="H2239" t="s">
        <v>681</v>
      </c>
      <c r="I2239" t="s">
        <v>252</v>
      </c>
      <c r="J2239" t="s">
        <v>671</v>
      </c>
      <c r="K2239">
        <v>1000</v>
      </c>
      <c r="M2239">
        <v>450</v>
      </c>
      <c r="O2239">
        <v>5</v>
      </c>
      <c r="P2239">
        <v>51</v>
      </c>
      <c r="Q2239">
        <f>SUM(Table2[[#This Row],[ BUYER G]:[BUYER S]])</f>
        <v>56</v>
      </c>
      <c r="R2239">
        <v>3</v>
      </c>
      <c r="S2239">
        <v>54</v>
      </c>
      <c r="T2239">
        <f>SUM(Table2[[#This Row],[SALE G]:[SALE S]])</f>
        <v>57</v>
      </c>
      <c r="U2239">
        <v>457</v>
      </c>
      <c r="V2239">
        <v>0.7</v>
      </c>
    </row>
    <row r="2240" spans="1:22" x14ac:dyDescent="0.25">
      <c r="A2240">
        <v>2239</v>
      </c>
      <c r="B2240" t="s">
        <v>26</v>
      </c>
      <c r="C2240" t="s">
        <v>680</v>
      </c>
      <c r="D2240" t="s">
        <v>3</v>
      </c>
      <c r="E2240" t="s">
        <v>345</v>
      </c>
      <c r="F2240" s="138">
        <v>44031</v>
      </c>
      <c r="G2240" t="s">
        <v>685</v>
      </c>
      <c r="H2240" t="s">
        <v>681</v>
      </c>
      <c r="I2240" t="s">
        <v>251</v>
      </c>
      <c r="J2240" t="s">
        <v>671</v>
      </c>
      <c r="K2240">
        <v>1000</v>
      </c>
      <c r="M2240">
        <v>704</v>
      </c>
      <c r="O2240">
        <v>14</v>
      </c>
      <c r="P2240">
        <v>123</v>
      </c>
      <c r="Q2240">
        <f>SUM(Table2[[#This Row],[ BUYER G]:[BUYER S]])</f>
        <v>137</v>
      </c>
      <c r="R2240">
        <v>14.714285714285714</v>
      </c>
      <c r="S2240">
        <v>96.4</v>
      </c>
      <c r="T2240">
        <f>SUM(Table2[[#This Row],[SALE G]:[SALE S]])</f>
        <v>111.11428571428571</v>
      </c>
      <c r="U2240">
        <v>782</v>
      </c>
      <c r="V2240">
        <v>0.65</v>
      </c>
    </row>
    <row r="2241" spans="1:22" x14ac:dyDescent="0.25">
      <c r="A2241">
        <v>2240</v>
      </c>
      <c r="B2241" t="s">
        <v>26</v>
      </c>
      <c r="C2241" t="s">
        <v>680</v>
      </c>
      <c r="D2241" t="s">
        <v>3</v>
      </c>
      <c r="E2241" t="s">
        <v>345</v>
      </c>
      <c r="F2241" s="138">
        <v>44031</v>
      </c>
      <c r="G2241" t="s">
        <v>685</v>
      </c>
      <c r="H2241" t="s">
        <v>681</v>
      </c>
      <c r="I2241" t="s">
        <v>417</v>
      </c>
      <c r="J2241" t="s">
        <v>671</v>
      </c>
      <c r="K2241">
        <v>1000</v>
      </c>
      <c r="M2241">
        <v>720</v>
      </c>
      <c r="O2241">
        <v>28</v>
      </c>
      <c r="P2241">
        <v>168</v>
      </c>
      <c r="Q2241">
        <f>SUM(Table2[[#This Row],[ BUYER G]:[BUYER S]])</f>
        <v>196</v>
      </c>
      <c r="R2241">
        <v>29.75</v>
      </c>
      <c r="S2241">
        <v>160.9</v>
      </c>
      <c r="T2241">
        <f>SUM(Table2[[#This Row],[SALE G]:[SALE S]])</f>
        <v>190.65</v>
      </c>
      <c r="U2241">
        <v>730</v>
      </c>
      <c r="V2241">
        <v>0.6</v>
      </c>
    </row>
    <row r="2242" spans="1:22" x14ac:dyDescent="0.25">
      <c r="A2242">
        <v>2241</v>
      </c>
      <c r="B2242" t="s">
        <v>26</v>
      </c>
      <c r="C2242" t="s">
        <v>680</v>
      </c>
      <c r="D2242" t="s">
        <v>3</v>
      </c>
      <c r="E2242" t="s">
        <v>345</v>
      </c>
      <c r="F2242" s="138">
        <v>44031</v>
      </c>
      <c r="G2242" t="s">
        <v>685</v>
      </c>
      <c r="H2242" t="s">
        <v>681</v>
      </c>
      <c r="I2242" t="s">
        <v>254</v>
      </c>
      <c r="J2242" t="s">
        <v>671</v>
      </c>
      <c r="K2242">
        <v>1000</v>
      </c>
      <c r="M2242">
        <v>304</v>
      </c>
      <c r="O2242">
        <v>3</v>
      </c>
      <c r="P2242">
        <v>52</v>
      </c>
      <c r="Q2242">
        <f>SUM(Table2[[#This Row],[ BUYER G]:[BUYER S]])</f>
        <v>55</v>
      </c>
      <c r="R2242">
        <v>19.339285714285715</v>
      </c>
      <c r="S2242">
        <v>60.725000000000001</v>
      </c>
      <c r="T2242">
        <f>SUM(Table2[[#This Row],[SALE G]:[SALE S]])</f>
        <v>80.064285714285717</v>
      </c>
      <c r="U2242">
        <v>568</v>
      </c>
      <c r="V2242">
        <v>0.6</v>
      </c>
    </row>
    <row r="2243" spans="1:22" x14ac:dyDescent="0.25">
      <c r="A2243">
        <v>2242</v>
      </c>
      <c r="B2243" t="s">
        <v>26</v>
      </c>
      <c r="C2243" t="s">
        <v>680</v>
      </c>
      <c r="D2243" t="s">
        <v>3</v>
      </c>
      <c r="E2243" t="s">
        <v>345</v>
      </c>
      <c r="F2243" s="138">
        <v>44031</v>
      </c>
      <c r="G2243" t="s">
        <v>685</v>
      </c>
      <c r="H2243" t="s">
        <v>681</v>
      </c>
      <c r="I2243" t="s">
        <v>255</v>
      </c>
      <c r="J2243" t="s">
        <v>671</v>
      </c>
      <c r="K2243">
        <v>1000</v>
      </c>
      <c r="M2243">
        <v>300</v>
      </c>
      <c r="O2243">
        <v>8</v>
      </c>
      <c r="P2243">
        <v>60</v>
      </c>
      <c r="Q2243">
        <f>SUM(Table2[[#This Row],[ BUYER G]:[BUYER S]])</f>
        <v>68</v>
      </c>
      <c r="R2243">
        <v>5.8571428571428568</v>
      </c>
      <c r="S2243">
        <v>41.3</v>
      </c>
      <c r="T2243">
        <f>SUM(Table2[[#This Row],[SALE G]:[SALE S]])</f>
        <v>47.157142857142851</v>
      </c>
      <c r="U2243">
        <v>437</v>
      </c>
      <c r="V2243">
        <v>0.6</v>
      </c>
    </row>
    <row r="2244" spans="1:22" x14ac:dyDescent="0.25">
      <c r="A2244">
        <v>2243</v>
      </c>
      <c r="B2244" t="s">
        <v>26</v>
      </c>
      <c r="C2244" t="s">
        <v>680</v>
      </c>
      <c r="D2244" t="s">
        <v>3</v>
      </c>
      <c r="E2244" t="s">
        <v>345</v>
      </c>
      <c r="F2244" s="138">
        <v>44031</v>
      </c>
      <c r="G2244" t="s">
        <v>685</v>
      </c>
      <c r="H2244" t="s">
        <v>681</v>
      </c>
      <c r="I2244" t="s">
        <v>248</v>
      </c>
      <c r="J2244" t="s">
        <v>671</v>
      </c>
      <c r="K2244">
        <v>1000</v>
      </c>
      <c r="M2244">
        <v>328</v>
      </c>
      <c r="O2244">
        <v>6</v>
      </c>
      <c r="P2244">
        <v>32</v>
      </c>
      <c r="Q2244">
        <f>SUM(Table2[[#This Row],[ BUYER G]:[BUYER S]])</f>
        <v>38</v>
      </c>
      <c r="R2244">
        <v>8.7142857142857135</v>
      </c>
      <c r="S2244">
        <v>32.700000000000003</v>
      </c>
      <c r="T2244">
        <f>SUM(Table2[[#This Row],[SALE G]:[SALE S]])</f>
        <v>41.414285714285718</v>
      </c>
      <c r="U2244">
        <v>303</v>
      </c>
      <c r="V2244">
        <v>0.6</v>
      </c>
    </row>
    <row r="2245" spans="1:22" x14ac:dyDescent="0.25">
      <c r="A2245">
        <v>2244</v>
      </c>
      <c r="B2245" t="s">
        <v>26</v>
      </c>
      <c r="C2245" t="s">
        <v>680</v>
      </c>
      <c r="D2245" t="s">
        <v>3</v>
      </c>
      <c r="E2245" t="s">
        <v>345</v>
      </c>
      <c r="F2245" s="138">
        <v>44031</v>
      </c>
      <c r="G2245" t="s">
        <v>685</v>
      </c>
      <c r="H2245" t="s">
        <v>681</v>
      </c>
      <c r="I2245" t="s">
        <v>448</v>
      </c>
      <c r="J2245" t="s">
        <v>671</v>
      </c>
      <c r="K2245">
        <v>1000</v>
      </c>
      <c r="M2245">
        <v>400</v>
      </c>
      <c r="O2245">
        <v>3</v>
      </c>
      <c r="P2245">
        <v>33</v>
      </c>
      <c r="Q2245">
        <f>SUM(Table2[[#This Row],[ BUYER G]:[BUYER S]])</f>
        <v>36</v>
      </c>
      <c r="R2245">
        <v>2.1428571428571428</v>
      </c>
      <c r="S2245">
        <v>28.3</v>
      </c>
      <c r="T2245">
        <f>SUM(Table2[[#This Row],[SALE G]:[SALE S]])</f>
        <v>30.442857142857143</v>
      </c>
      <c r="U2245">
        <v>475</v>
      </c>
      <c r="V2245">
        <v>0.6</v>
      </c>
    </row>
    <row r="2246" spans="1:22" x14ac:dyDescent="0.25">
      <c r="A2246">
        <v>2245</v>
      </c>
      <c r="B2246" t="s">
        <v>26</v>
      </c>
      <c r="C2246" t="s">
        <v>680</v>
      </c>
      <c r="D2246" t="s">
        <v>3</v>
      </c>
      <c r="E2246" t="s">
        <v>345</v>
      </c>
      <c r="F2246" s="138">
        <v>44031</v>
      </c>
      <c r="G2246" t="s">
        <v>685</v>
      </c>
      <c r="H2246" t="s">
        <v>681</v>
      </c>
      <c r="I2246" t="s">
        <v>406</v>
      </c>
      <c r="J2246" t="s">
        <v>671</v>
      </c>
      <c r="K2246">
        <v>1000</v>
      </c>
      <c r="M2246">
        <v>316</v>
      </c>
      <c r="O2246">
        <v>20</v>
      </c>
      <c r="P2246">
        <v>48</v>
      </c>
      <c r="Q2246">
        <f>SUM(Table2[[#This Row],[ BUYER G]:[BUYER S]])</f>
        <v>68</v>
      </c>
      <c r="R2246">
        <v>14.910714285714286</v>
      </c>
      <c r="S2246">
        <v>34.424999999999997</v>
      </c>
      <c r="T2246">
        <f>SUM(Table2[[#This Row],[SALE G]:[SALE S]])</f>
        <v>49.335714285714282</v>
      </c>
      <c r="U2246">
        <v>421</v>
      </c>
      <c r="V2246">
        <v>0.6</v>
      </c>
    </row>
    <row r="2247" spans="1:22" x14ac:dyDescent="0.25">
      <c r="A2247">
        <v>2246</v>
      </c>
      <c r="B2247" t="s">
        <v>26</v>
      </c>
      <c r="C2247" t="s">
        <v>680</v>
      </c>
      <c r="D2247" t="s">
        <v>3</v>
      </c>
      <c r="E2247" t="s">
        <v>345</v>
      </c>
      <c r="F2247" s="138">
        <v>44031</v>
      </c>
      <c r="G2247" t="s">
        <v>685</v>
      </c>
      <c r="H2247" t="s">
        <v>681</v>
      </c>
      <c r="I2247" t="s">
        <v>422</v>
      </c>
      <c r="J2247" t="s">
        <v>671</v>
      </c>
      <c r="K2247">
        <v>1000</v>
      </c>
      <c r="M2247">
        <v>240</v>
      </c>
      <c r="O2247">
        <v>15</v>
      </c>
      <c r="P2247">
        <v>47</v>
      </c>
      <c r="Q2247">
        <f>SUM(Table2[[#This Row],[ BUYER G]:[BUYER S]])</f>
        <v>62</v>
      </c>
      <c r="R2247">
        <v>10.785714285714286</v>
      </c>
      <c r="S2247">
        <v>29.95</v>
      </c>
      <c r="T2247">
        <f>SUM(Table2[[#This Row],[SALE G]:[SALE S]])</f>
        <v>40.735714285714288</v>
      </c>
      <c r="U2247">
        <v>275</v>
      </c>
      <c r="V2247">
        <v>0.6</v>
      </c>
    </row>
    <row r="2248" spans="1:22" x14ac:dyDescent="0.25">
      <c r="A2248">
        <v>2247</v>
      </c>
      <c r="B2248" t="s">
        <v>26</v>
      </c>
      <c r="C2248" t="s">
        <v>680</v>
      </c>
      <c r="D2248" t="s">
        <v>3</v>
      </c>
      <c r="E2248" t="s">
        <v>345</v>
      </c>
      <c r="F2248" s="138">
        <v>44031</v>
      </c>
      <c r="G2248" t="s">
        <v>685</v>
      </c>
      <c r="H2248" t="s">
        <v>681</v>
      </c>
      <c r="I2248" t="s">
        <v>411</v>
      </c>
      <c r="J2248" t="s">
        <v>671</v>
      </c>
      <c r="K2248">
        <v>1000</v>
      </c>
      <c r="M2248">
        <v>392</v>
      </c>
      <c r="O2248">
        <v>27</v>
      </c>
      <c r="P2248">
        <v>40</v>
      </c>
      <c r="Q2248">
        <f>SUM(Table2[[#This Row],[ BUYER G]:[BUYER S]])</f>
        <v>67</v>
      </c>
      <c r="R2248">
        <v>25.964285714285715</v>
      </c>
      <c r="S2248">
        <v>29.5</v>
      </c>
      <c r="T2248">
        <f>SUM(Table2[[#This Row],[SALE G]:[SALE S]])</f>
        <v>55.464285714285715</v>
      </c>
      <c r="U2248">
        <v>391</v>
      </c>
      <c r="V2248">
        <v>0.6</v>
      </c>
    </row>
    <row r="2249" spans="1:22" x14ac:dyDescent="0.25">
      <c r="A2249">
        <v>2248</v>
      </c>
      <c r="B2249" t="s">
        <v>26</v>
      </c>
      <c r="C2249" t="s">
        <v>680</v>
      </c>
      <c r="D2249" t="s">
        <v>3</v>
      </c>
      <c r="E2249" t="s">
        <v>345</v>
      </c>
      <c r="F2249" s="138">
        <v>44031</v>
      </c>
      <c r="G2249" t="s">
        <v>685</v>
      </c>
      <c r="H2249" t="s">
        <v>681</v>
      </c>
      <c r="I2249" t="s">
        <v>410</v>
      </c>
      <c r="J2249" t="s">
        <v>671</v>
      </c>
      <c r="K2249">
        <v>1000</v>
      </c>
      <c r="M2249">
        <v>392</v>
      </c>
      <c r="O2249">
        <v>15</v>
      </c>
      <c r="P2249">
        <v>60</v>
      </c>
      <c r="Q2249">
        <f>SUM(Table2[[#This Row],[ BUYER G]:[BUYER S]])</f>
        <v>75</v>
      </c>
      <c r="R2249">
        <v>9.4285714285714288</v>
      </c>
      <c r="S2249">
        <v>57</v>
      </c>
      <c r="T2249">
        <f>SUM(Table2[[#This Row],[SALE G]:[SALE S]])</f>
        <v>66.428571428571431</v>
      </c>
      <c r="U2249">
        <v>433</v>
      </c>
      <c r="V2249">
        <v>0.6</v>
      </c>
    </row>
    <row r="2250" spans="1:22" x14ac:dyDescent="0.25">
      <c r="A2250">
        <v>2249</v>
      </c>
      <c r="B2250" t="s">
        <v>26</v>
      </c>
      <c r="C2250" t="s">
        <v>680</v>
      </c>
      <c r="D2250" t="s">
        <v>3</v>
      </c>
      <c r="E2250" t="s">
        <v>345</v>
      </c>
      <c r="F2250" s="138">
        <v>44031</v>
      </c>
      <c r="G2250" t="s">
        <v>685</v>
      </c>
      <c r="H2250" t="s">
        <v>681</v>
      </c>
      <c r="I2250" t="s">
        <v>447</v>
      </c>
      <c r="J2250" t="s">
        <v>671</v>
      </c>
      <c r="K2250">
        <v>1000</v>
      </c>
      <c r="M2250">
        <v>224</v>
      </c>
      <c r="O2250">
        <v>5</v>
      </c>
      <c r="P2250">
        <v>60</v>
      </c>
      <c r="Q2250">
        <f>SUM(Table2[[#This Row],[ BUYER G]:[BUYER S]])</f>
        <v>65</v>
      </c>
      <c r="R2250">
        <v>3.6785714285714284</v>
      </c>
      <c r="S2250">
        <v>43</v>
      </c>
      <c r="T2250">
        <f>SUM(Table2[[#This Row],[SALE G]:[SALE S]])</f>
        <v>46.678571428571431</v>
      </c>
      <c r="U2250">
        <v>233</v>
      </c>
      <c r="V2250">
        <v>0.6</v>
      </c>
    </row>
    <row r="2251" spans="1:22" x14ac:dyDescent="0.25">
      <c r="A2251">
        <v>2250</v>
      </c>
      <c r="B2251" t="s">
        <v>26</v>
      </c>
      <c r="C2251" t="s">
        <v>680</v>
      </c>
      <c r="D2251" t="s">
        <v>3</v>
      </c>
      <c r="E2251" t="s">
        <v>345</v>
      </c>
      <c r="F2251" s="138">
        <v>44031</v>
      </c>
      <c r="G2251" t="s">
        <v>710</v>
      </c>
      <c r="H2251" t="s">
        <v>681</v>
      </c>
      <c r="I2251" t="s">
        <v>506</v>
      </c>
      <c r="J2251" t="s">
        <v>711</v>
      </c>
      <c r="K2251">
        <v>1000</v>
      </c>
      <c r="M2251">
        <v>150</v>
      </c>
      <c r="O2251">
        <v>4</v>
      </c>
      <c r="P2251">
        <v>26</v>
      </c>
      <c r="Q2251">
        <f>SUM(Table2[[#This Row],[ BUYER G]:[BUYER S]])</f>
        <v>30</v>
      </c>
      <c r="R2251">
        <v>2.2857142857142856</v>
      </c>
      <c r="S2251">
        <v>31.875</v>
      </c>
      <c r="T2251">
        <f>SUM(Table2[[#This Row],[SALE G]:[SALE S]])</f>
        <v>34.160714285714285</v>
      </c>
      <c r="U2251">
        <v>196</v>
      </c>
      <c r="V2251">
        <v>0.6</v>
      </c>
    </row>
    <row r="2252" spans="1:22" x14ac:dyDescent="0.25">
      <c r="A2252">
        <v>2251</v>
      </c>
      <c r="B2252" t="s">
        <v>26</v>
      </c>
      <c r="C2252" t="s">
        <v>680</v>
      </c>
      <c r="D2252" t="s">
        <v>3</v>
      </c>
      <c r="E2252" t="s">
        <v>345</v>
      </c>
      <c r="F2252" s="138">
        <v>44031</v>
      </c>
      <c r="G2252" t="s">
        <v>710</v>
      </c>
      <c r="H2252" t="s">
        <v>681</v>
      </c>
      <c r="I2252" t="s">
        <v>502</v>
      </c>
      <c r="J2252" t="s">
        <v>711</v>
      </c>
      <c r="K2252">
        <v>1000</v>
      </c>
      <c r="M2252">
        <v>148</v>
      </c>
      <c r="P2252">
        <v>16</v>
      </c>
      <c r="Q2252">
        <f>SUM(Table2[[#This Row],[ BUYER G]:[BUYER S]])</f>
        <v>16</v>
      </c>
      <c r="R2252">
        <v>0</v>
      </c>
      <c r="S2252">
        <v>16.607142857142858</v>
      </c>
      <c r="T2252">
        <f>SUM(Table2[[#This Row],[SALE G]:[SALE S]])</f>
        <v>16.607142857142858</v>
      </c>
      <c r="U2252">
        <v>130</v>
      </c>
      <c r="V2252">
        <v>0.5</v>
      </c>
    </row>
    <row r="2253" spans="1:22" x14ac:dyDescent="0.25">
      <c r="A2253">
        <v>2252</v>
      </c>
      <c r="B2253" t="s">
        <v>26</v>
      </c>
      <c r="C2253" t="s">
        <v>680</v>
      </c>
      <c r="D2253" t="s">
        <v>3</v>
      </c>
      <c r="E2253" t="s">
        <v>345</v>
      </c>
      <c r="F2253" s="138">
        <v>44031</v>
      </c>
      <c r="G2253" t="s">
        <v>710</v>
      </c>
      <c r="H2253" t="s">
        <v>681</v>
      </c>
      <c r="I2253" t="s">
        <v>501</v>
      </c>
      <c r="J2253" t="s">
        <v>711</v>
      </c>
      <c r="K2253">
        <v>150</v>
      </c>
      <c r="M2253">
        <v>144</v>
      </c>
      <c r="O2253">
        <v>3</v>
      </c>
      <c r="P2253">
        <v>20</v>
      </c>
      <c r="Q2253">
        <f>SUM(Table2[[#This Row],[ BUYER G]:[BUYER S]])</f>
        <v>23</v>
      </c>
      <c r="R2253">
        <v>2.5714285714285716</v>
      </c>
      <c r="S2253">
        <v>13.142857142857142</v>
      </c>
      <c r="T2253">
        <f>SUM(Table2[[#This Row],[SALE G]:[SALE S]])</f>
        <v>15.714285714285714</v>
      </c>
      <c r="U2253">
        <v>158</v>
      </c>
      <c r="V2253">
        <v>0.5</v>
      </c>
    </row>
    <row r="2254" spans="1:22" x14ac:dyDescent="0.25">
      <c r="A2254">
        <v>2253</v>
      </c>
      <c r="B2254" t="s">
        <v>26</v>
      </c>
      <c r="C2254" t="s">
        <v>680</v>
      </c>
      <c r="D2254" t="s">
        <v>3</v>
      </c>
      <c r="E2254" t="s">
        <v>345</v>
      </c>
      <c r="F2254" s="138">
        <v>44031</v>
      </c>
      <c r="G2254" t="s">
        <v>710</v>
      </c>
      <c r="H2254" t="s">
        <v>681</v>
      </c>
      <c r="I2254" t="s">
        <v>504</v>
      </c>
      <c r="J2254" t="s">
        <v>711</v>
      </c>
      <c r="K2254">
        <v>150</v>
      </c>
      <c r="M2254">
        <v>192</v>
      </c>
      <c r="P2254">
        <v>21</v>
      </c>
      <c r="Q2254">
        <f>SUM(Table2[[#This Row],[ BUYER G]:[BUYER S]])</f>
        <v>21</v>
      </c>
      <c r="R2254">
        <v>0</v>
      </c>
      <c r="S2254">
        <v>19.464285714285715</v>
      </c>
      <c r="T2254">
        <f>SUM(Table2[[#This Row],[SALE G]:[SALE S]])</f>
        <v>19.464285714285715</v>
      </c>
      <c r="U2254">
        <v>240</v>
      </c>
      <c r="V2254">
        <v>0.5</v>
      </c>
    </row>
    <row r="2255" spans="1:22" x14ac:dyDescent="0.25">
      <c r="A2255">
        <v>2254</v>
      </c>
      <c r="B2255" t="s">
        <v>26</v>
      </c>
      <c r="C2255" t="s">
        <v>680</v>
      </c>
      <c r="D2255" t="s">
        <v>3</v>
      </c>
      <c r="E2255" t="s">
        <v>345</v>
      </c>
      <c r="F2255" s="138">
        <v>44031</v>
      </c>
      <c r="G2255" t="s">
        <v>710</v>
      </c>
      <c r="H2255" t="s">
        <v>681</v>
      </c>
      <c r="I2255" t="s">
        <v>503</v>
      </c>
      <c r="J2255" t="s">
        <v>711</v>
      </c>
      <c r="K2255">
        <v>150</v>
      </c>
      <c r="M2255">
        <v>176</v>
      </c>
      <c r="O2255">
        <v>18</v>
      </c>
      <c r="P2255">
        <v>35</v>
      </c>
      <c r="Q2255">
        <f>SUM(Table2[[#This Row],[ BUYER G]:[BUYER S]])</f>
        <v>53</v>
      </c>
      <c r="R2255">
        <v>10.089285714285714</v>
      </c>
      <c r="S2255">
        <v>25.321428571428573</v>
      </c>
      <c r="T2255">
        <f>SUM(Table2[[#This Row],[SALE G]:[SALE S]])</f>
        <v>35.410714285714285</v>
      </c>
      <c r="U2255">
        <v>177</v>
      </c>
      <c r="V2255">
        <v>0.5</v>
      </c>
    </row>
    <row r="2256" spans="1:22" x14ac:dyDescent="0.25">
      <c r="A2256">
        <v>2255</v>
      </c>
      <c r="B2256" t="s">
        <v>26</v>
      </c>
      <c r="C2256" t="s">
        <v>680</v>
      </c>
      <c r="D2256" t="s">
        <v>3</v>
      </c>
      <c r="E2256" t="s">
        <v>345</v>
      </c>
      <c r="F2256" s="138">
        <v>44031</v>
      </c>
      <c r="G2256" t="s">
        <v>710</v>
      </c>
      <c r="H2256" t="s">
        <v>681</v>
      </c>
      <c r="I2256" t="s">
        <v>516</v>
      </c>
      <c r="J2256" t="s">
        <v>711</v>
      </c>
      <c r="K2256">
        <v>150</v>
      </c>
      <c r="M2256">
        <v>128</v>
      </c>
      <c r="P2256">
        <v>20</v>
      </c>
      <c r="Q2256">
        <f>SUM(Table2[[#This Row],[ BUYER G]:[BUYER S]])</f>
        <v>20</v>
      </c>
      <c r="R2256">
        <v>0</v>
      </c>
      <c r="S2256">
        <v>24.428571428571427</v>
      </c>
      <c r="T2256">
        <f>SUM(Table2[[#This Row],[SALE G]:[SALE S]])</f>
        <v>24.428571428571427</v>
      </c>
      <c r="U2256">
        <v>160</v>
      </c>
      <c r="V2256">
        <v>0.5</v>
      </c>
    </row>
    <row r="2257" spans="1:22" x14ac:dyDescent="0.25">
      <c r="A2257">
        <v>2256</v>
      </c>
      <c r="B2257" t="s">
        <v>26</v>
      </c>
      <c r="C2257" t="s">
        <v>680</v>
      </c>
      <c r="D2257" t="s">
        <v>3</v>
      </c>
      <c r="E2257" t="s">
        <v>345</v>
      </c>
      <c r="F2257" s="138">
        <v>44031</v>
      </c>
      <c r="G2257" t="s">
        <v>710</v>
      </c>
      <c r="H2257" t="s">
        <v>681</v>
      </c>
      <c r="I2257" t="s">
        <v>519</v>
      </c>
      <c r="J2257" t="s">
        <v>711</v>
      </c>
      <c r="K2257">
        <v>150</v>
      </c>
      <c r="M2257">
        <v>130</v>
      </c>
      <c r="P2257">
        <v>22</v>
      </c>
      <c r="Q2257">
        <f>SUM(Table2[[#This Row],[ BUYER G]:[BUYER S]])</f>
        <v>22</v>
      </c>
      <c r="R2257">
        <v>0</v>
      </c>
      <c r="S2257">
        <v>16.142857142857142</v>
      </c>
      <c r="T2257">
        <f>SUM(Table2[[#This Row],[SALE G]:[SALE S]])</f>
        <v>16.142857142857142</v>
      </c>
      <c r="U2257">
        <v>138</v>
      </c>
      <c r="V2257">
        <v>0.5</v>
      </c>
    </row>
    <row r="2258" spans="1:22" x14ac:dyDescent="0.25">
      <c r="A2258">
        <v>2257</v>
      </c>
      <c r="B2258" t="s">
        <v>26</v>
      </c>
      <c r="C2258" t="s">
        <v>680</v>
      </c>
      <c r="D2258" t="s">
        <v>3</v>
      </c>
      <c r="E2258" t="s">
        <v>345</v>
      </c>
      <c r="F2258" s="138">
        <v>44031</v>
      </c>
      <c r="G2258" t="s">
        <v>710</v>
      </c>
      <c r="H2258" t="s">
        <v>681</v>
      </c>
      <c r="I2258" t="s">
        <v>520</v>
      </c>
      <c r="J2258" t="s">
        <v>711</v>
      </c>
      <c r="K2258">
        <v>150</v>
      </c>
      <c r="M2258">
        <v>208</v>
      </c>
      <c r="O2258">
        <v>4</v>
      </c>
      <c r="P2258">
        <v>42</v>
      </c>
      <c r="Q2258">
        <f>SUM(Table2[[#This Row],[ BUYER G]:[BUYER S]])</f>
        <v>46</v>
      </c>
      <c r="R2258">
        <v>1.7142857142857142</v>
      </c>
      <c r="S2258">
        <v>39.6</v>
      </c>
      <c r="T2258">
        <f>SUM(Table2[[#This Row],[SALE G]:[SALE S]])</f>
        <v>41.314285714285717</v>
      </c>
      <c r="U2258">
        <v>238</v>
      </c>
      <c r="V2258">
        <v>0.5</v>
      </c>
    </row>
    <row r="2259" spans="1:22" x14ac:dyDescent="0.25">
      <c r="A2259">
        <v>2258</v>
      </c>
      <c r="B2259" t="s">
        <v>26</v>
      </c>
      <c r="C2259" t="s">
        <v>680</v>
      </c>
      <c r="D2259" t="s">
        <v>3</v>
      </c>
      <c r="E2259" t="s">
        <v>345</v>
      </c>
      <c r="F2259" s="138">
        <v>44031</v>
      </c>
      <c r="G2259" t="s">
        <v>710</v>
      </c>
      <c r="H2259" t="s">
        <v>681</v>
      </c>
      <c r="I2259" t="s">
        <v>517</v>
      </c>
      <c r="J2259" t="s">
        <v>711</v>
      </c>
      <c r="K2259">
        <v>150</v>
      </c>
      <c r="M2259">
        <v>112</v>
      </c>
      <c r="O2259">
        <v>4</v>
      </c>
      <c r="P2259">
        <v>24</v>
      </c>
      <c r="Q2259">
        <f>SUM(Table2[[#This Row],[ BUYER G]:[BUYER S]])</f>
        <v>28</v>
      </c>
      <c r="R2259">
        <v>4.7142857142857144</v>
      </c>
      <c r="S2259">
        <v>15.857142857142858</v>
      </c>
      <c r="T2259">
        <f>SUM(Table2[[#This Row],[SALE G]:[SALE S]])</f>
        <v>20.571428571428573</v>
      </c>
      <c r="U2259">
        <v>120</v>
      </c>
      <c r="V2259">
        <v>0.5</v>
      </c>
    </row>
    <row r="2260" spans="1:22" x14ac:dyDescent="0.25">
      <c r="A2260">
        <v>2259</v>
      </c>
      <c r="B2260" t="s">
        <v>26</v>
      </c>
      <c r="C2260" t="s">
        <v>680</v>
      </c>
      <c r="D2260" t="s">
        <v>3</v>
      </c>
      <c r="E2260" t="s">
        <v>345</v>
      </c>
      <c r="F2260" s="138">
        <v>44031</v>
      </c>
      <c r="G2260" t="s">
        <v>710</v>
      </c>
      <c r="H2260" t="s">
        <v>681</v>
      </c>
      <c r="I2260" t="s">
        <v>522</v>
      </c>
      <c r="J2260" t="s">
        <v>711</v>
      </c>
      <c r="K2260">
        <v>150</v>
      </c>
      <c r="M2260">
        <v>144</v>
      </c>
      <c r="O2260">
        <v>3</v>
      </c>
      <c r="P2260">
        <v>18</v>
      </c>
      <c r="Q2260">
        <f>SUM(Table2[[#This Row],[ BUYER G]:[BUYER S]])</f>
        <v>21</v>
      </c>
      <c r="R2260">
        <v>2.5714285714285716</v>
      </c>
      <c r="S2260">
        <v>15.428571428571429</v>
      </c>
      <c r="T2260">
        <f>SUM(Table2[[#This Row],[SALE G]:[SALE S]])</f>
        <v>18</v>
      </c>
      <c r="U2260">
        <v>173</v>
      </c>
      <c r="V2260">
        <v>0.5</v>
      </c>
    </row>
    <row r="2261" spans="1:22" x14ac:dyDescent="0.25">
      <c r="A2261">
        <v>2260</v>
      </c>
      <c r="B2261" t="s">
        <v>26</v>
      </c>
      <c r="C2261" t="s">
        <v>680</v>
      </c>
      <c r="D2261" t="s">
        <v>3</v>
      </c>
      <c r="E2261" t="s">
        <v>345</v>
      </c>
      <c r="F2261" s="138">
        <v>44031</v>
      </c>
      <c r="G2261" t="s">
        <v>710</v>
      </c>
      <c r="H2261" t="s">
        <v>681</v>
      </c>
      <c r="I2261" t="s">
        <v>543</v>
      </c>
      <c r="J2261" t="s">
        <v>711</v>
      </c>
      <c r="K2261">
        <v>150</v>
      </c>
      <c r="M2261">
        <v>132</v>
      </c>
      <c r="O2261">
        <v>4</v>
      </c>
      <c r="P2261">
        <v>12</v>
      </c>
      <c r="Q2261">
        <f>SUM(Table2[[#This Row],[ BUYER G]:[BUYER S]])</f>
        <v>16</v>
      </c>
      <c r="R2261">
        <v>3.2857142857142856</v>
      </c>
      <c r="S2261">
        <v>9.8571428571428577</v>
      </c>
      <c r="T2261">
        <f>SUM(Table2[[#This Row],[SALE G]:[SALE S]])</f>
        <v>13.142857142857142</v>
      </c>
      <c r="U2261">
        <v>166</v>
      </c>
      <c r="V2261">
        <v>0.5</v>
      </c>
    </row>
    <row r="2262" spans="1:22" x14ac:dyDescent="0.25">
      <c r="A2262">
        <v>2261</v>
      </c>
      <c r="B2262" t="s">
        <v>26</v>
      </c>
      <c r="C2262" t="s">
        <v>680</v>
      </c>
      <c r="D2262" t="s">
        <v>3</v>
      </c>
      <c r="E2262" t="s">
        <v>345</v>
      </c>
      <c r="F2262" s="138">
        <v>44031</v>
      </c>
      <c r="G2262" t="s">
        <v>710</v>
      </c>
      <c r="H2262" t="s">
        <v>681</v>
      </c>
      <c r="I2262" t="s">
        <v>538</v>
      </c>
      <c r="J2262" t="s">
        <v>711</v>
      </c>
      <c r="K2262">
        <v>150</v>
      </c>
      <c r="M2262">
        <v>160</v>
      </c>
      <c r="O2262">
        <v>1</v>
      </c>
      <c r="P2262">
        <v>13</v>
      </c>
      <c r="Q2262">
        <f>SUM(Table2[[#This Row],[ BUYER G]:[BUYER S]])</f>
        <v>14</v>
      </c>
      <c r="R2262">
        <v>0.8571428571428571</v>
      </c>
      <c r="S2262">
        <v>15.285714285714286</v>
      </c>
      <c r="T2262">
        <f>SUM(Table2[[#This Row],[SALE G]:[SALE S]])</f>
        <v>16.142857142857142</v>
      </c>
      <c r="U2262">
        <v>197</v>
      </c>
      <c r="V2262">
        <v>0.5</v>
      </c>
    </row>
    <row r="2263" spans="1:22" x14ac:dyDescent="0.25">
      <c r="A2263">
        <v>2262</v>
      </c>
      <c r="B2263" t="s">
        <v>26</v>
      </c>
      <c r="C2263" t="s">
        <v>680</v>
      </c>
      <c r="D2263" t="s">
        <v>3</v>
      </c>
      <c r="E2263" t="s">
        <v>345</v>
      </c>
      <c r="F2263" s="138">
        <v>44031</v>
      </c>
      <c r="G2263" t="s">
        <v>710</v>
      </c>
      <c r="H2263" t="s">
        <v>681</v>
      </c>
      <c r="I2263" t="s">
        <v>542</v>
      </c>
      <c r="J2263" t="s">
        <v>711</v>
      </c>
      <c r="K2263">
        <v>150</v>
      </c>
      <c r="M2263">
        <v>176</v>
      </c>
      <c r="O2263">
        <v>22</v>
      </c>
      <c r="P2263">
        <v>40</v>
      </c>
      <c r="Q2263">
        <f>SUM(Table2[[#This Row],[ BUYER G]:[BUYER S]])</f>
        <v>62</v>
      </c>
      <c r="R2263">
        <v>13.785714285714286</v>
      </c>
      <c r="S2263">
        <v>20.75</v>
      </c>
      <c r="T2263">
        <f>SUM(Table2[[#This Row],[SALE G]:[SALE S]])</f>
        <v>34.535714285714285</v>
      </c>
      <c r="U2263">
        <v>174</v>
      </c>
      <c r="V2263">
        <v>0.5</v>
      </c>
    </row>
    <row r="2264" spans="1:22" x14ac:dyDescent="0.25">
      <c r="A2264">
        <v>2263</v>
      </c>
      <c r="B2264" t="s">
        <v>26</v>
      </c>
      <c r="C2264" t="s">
        <v>680</v>
      </c>
      <c r="D2264" t="s">
        <v>3</v>
      </c>
      <c r="E2264" t="s">
        <v>345</v>
      </c>
      <c r="F2264" s="138">
        <v>44031</v>
      </c>
      <c r="G2264" t="s">
        <v>710</v>
      </c>
      <c r="H2264" t="s">
        <v>681</v>
      </c>
      <c r="I2264" t="s">
        <v>541</v>
      </c>
      <c r="J2264" t="s">
        <v>711</v>
      </c>
      <c r="K2264">
        <v>150</v>
      </c>
      <c r="M2264">
        <v>140</v>
      </c>
      <c r="P2264">
        <v>16</v>
      </c>
      <c r="Q2264">
        <f>SUM(Table2[[#This Row],[ BUYER G]:[BUYER S]])</f>
        <v>16</v>
      </c>
      <c r="R2264">
        <v>0</v>
      </c>
      <c r="S2264">
        <v>13.8</v>
      </c>
      <c r="T2264">
        <f>SUM(Table2[[#This Row],[SALE G]:[SALE S]])</f>
        <v>13.8</v>
      </c>
      <c r="U2264">
        <v>187</v>
      </c>
      <c r="V2264">
        <v>0.5</v>
      </c>
    </row>
    <row r="2265" spans="1:22" x14ac:dyDescent="0.25">
      <c r="A2265">
        <v>2264</v>
      </c>
      <c r="B2265" t="s">
        <v>26</v>
      </c>
      <c r="C2265" t="s">
        <v>680</v>
      </c>
      <c r="D2265" t="s">
        <v>3</v>
      </c>
      <c r="E2265" t="s">
        <v>345</v>
      </c>
      <c r="F2265" s="138">
        <v>44031</v>
      </c>
      <c r="G2265" t="s">
        <v>710</v>
      </c>
      <c r="H2265" t="s">
        <v>681</v>
      </c>
      <c r="I2265" t="s">
        <v>539</v>
      </c>
      <c r="J2265" t="s">
        <v>711</v>
      </c>
      <c r="K2265">
        <v>150</v>
      </c>
      <c r="M2265">
        <v>128</v>
      </c>
      <c r="O2265">
        <v>4</v>
      </c>
      <c r="P2265">
        <v>13</v>
      </c>
      <c r="Q2265">
        <f>SUM(Table2[[#This Row],[ BUYER G]:[BUYER S]])</f>
        <v>17</v>
      </c>
      <c r="R2265">
        <v>3.7142857142857144</v>
      </c>
      <c r="S2265">
        <v>17.107142857142858</v>
      </c>
      <c r="T2265">
        <f>SUM(Table2[[#This Row],[SALE G]:[SALE S]])</f>
        <v>20.821428571428573</v>
      </c>
      <c r="U2265">
        <v>101</v>
      </c>
      <c r="V2265">
        <v>0.5</v>
      </c>
    </row>
    <row r="2266" spans="1:22" x14ac:dyDescent="0.25">
      <c r="A2266">
        <v>2265</v>
      </c>
      <c r="B2266" t="s">
        <v>26</v>
      </c>
      <c r="C2266" t="s">
        <v>680</v>
      </c>
      <c r="D2266" t="s">
        <v>3</v>
      </c>
      <c r="E2266" t="s">
        <v>345</v>
      </c>
      <c r="F2266" s="138">
        <v>44031</v>
      </c>
      <c r="G2266" t="s">
        <v>710</v>
      </c>
      <c r="H2266" t="s">
        <v>681</v>
      </c>
      <c r="I2266" t="s">
        <v>544</v>
      </c>
      <c r="J2266" t="s">
        <v>711</v>
      </c>
      <c r="K2266">
        <v>150</v>
      </c>
      <c r="M2266">
        <v>176</v>
      </c>
      <c r="O2266">
        <v>2</v>
      </c>
      <c r="P2266">
        <v>15</v>
      </c>
      <c r="Q2266">
        <f>SUM(Table2[[#This Row],[ BUYER G]:[BUYER S]])</f>
        <v>17</v>
      </c>
      <c r="R2266">
        <v>1.25</v>
      </c>
      <c r="S2266">
        <v>10.75</v>
      </c>
      <c r="T2266">
        <f>SUM(Table2[[#This Row],[SALE G]:[SALE S]])</f>
        <v>12</v>
      </c>
      <c r="U2266">
        <v>161</v>
      </c>
      <c r="V2266">
        <v>0.5</v>
      </c>
    </row>
    <row r="2267" spans="1:22" x14ac:dyDescent="0.25">
      <c r="A2267">
        <v>2266</v>
      </c>
      <c r="B2267" t="s">
        <v>26</v>
      </c>
      <c r="C2267" t="s">
        <v>680</v>
      </c>
      <c r="D2267" t="s">
        <v>3</v>
      </c>
      <c r="E2267" t="s">
        <v>345</v>
      </c>
      <c r="F2267" s="138">
        <v>44031</v>
      </c>
      <c r="G2267" t="s">
        <v>710</v>
      </c>
      <c r="H2267" t="s">
        <v>681</v>
      </c>
      <c r="I2267" t="s">
        <v>555</v>
      </c>
      <c r="J2267" t="s">
        <v>711</v>
      </c>
      <c r="K2267">
        <v>150</v>
      </c>
      <c r="M2267">
        <v>176</v>
      </c>
      <c r="O2267">
        <v>12</v>
      </c>
      <c r="P2267">
        <v>16</v>
      </c>
      <c r="Q2267">
        <f>SUM(Table2[[#This Row],[ BUYER G]:[BUYER S]])</f>
        <v>28</v>
      </c>
      <c r="R2267">
        <v>8.7142857142857135</v>
      </c>
      <c r="S2267">
        <v>22.785714285714285</v>
      </c>
      <c r="T2267">
        <f>SUM(Table2[[#This Row],[SALE G]:[SALE S]])</f>
        <v>31.5</v>
      </c>
      <c r="U2267">
        <v>177</v>
      </c>
      <c r="V2267">
        <v>0.5</v>
      </c>
    </row>
    <row r="2268" spans="1:22" x14ac:dyDescent="0.25">
      <c r="A2268">
        <v>2267</v>
      </c>
      <c r="B2268" t="s">
        <v>26</v>
      </c>
      <c r="C2268" t="s">
        <v>680</v>
      </c>
      <c r="D2268" t="s">
        <v>3</v>
      </c>
      <c r="E2268" t="s">
        <v>345</v>
      </c>
      <c r="F2268" s="138">
        <v>44031</v>
      </c>
      <c r="G2268" t="s">
        <v>710</v>
      </c>
      <c r="H2268" t="s">
        <v>681</v>
      </c>
      <c r="I2268" t="s">
        <v>558</v>
      </c>
      <c r="J2268" t="s">
        <v>711</v>
      </c>
      <c r="K2268">
        <v>150</v>
      </c>
      <c r="M2268">
        <v>176</v>
      </c>
      <c r="O2268">
        <v>17</v>
      </c>
      <c r="P2268">
        <v>43</v>
      </c>
      <c r="Q2268">
        <f>SUM(Table2[[#This Row],[ BUYER G]:[BUYER S]])</f>
        <v>60</v>
      </c>
      <c r="R2268">
        <v>17.071428571428573</v>
      </c>
      <c r="S2268">
        <v>27.7</v>
      </c>
      <c r="T2268">
        <f>SUM(Table2[[#This Row],[SALE G]:[SALE S]])</f>
        <v>44.771428571428572</v>
      </c>
      <c r="U2268">
        <v>191</v>
      </c>
      <c r="V2268">
        <v>0.5</v>
      </c>
    </row>
    <row r="2269" spans="1:22" x14ac:dyDescent="0.25">
      <c r="A2269">
        <v>2268</v>
      </c>
      <c r="B2269" t="s">
        <v>26</v>
      </c>
      <c r="C2269" t="s">
        <v>680</v>
      </c>
      <c r="D2269" t="s">
        <v>3</v>
      </c>
      <c r="E2269" t="s">
        <v>345</v>
      </c>
      <c r="F2269" s="138">
        <v>44031</v>
      </c>
      <c r="G2269" t="s">
        <v>710</v>
      </c>
      <c r="H2269" t="s">
        <v>681</v>
      </c>
      <c r="I2269" t="s">
        <v>553</v>
      </c>
      <c r="J2269" t="s">
        <v>711</v>
      </c>
      <c r="K2269">
        <v>150</v>
      </c>
      <c r="M2269">
        <v>164</v>
      </c>
      <c r="O2269">
        <v>1</v>
      </c>
      <c r="P2269">
        <v>7</v>
      </c>
      <c r="Q2269">
        <f>SUM(Table2[[#This Row],[ BUYER G]:[BUYER S]])</f>
        <v>8</v>
      </c>
      <c r="R2269">
        <v>4.7142857142857144</v>
      </c>
      <c r="S2269">
        <v>8.8571428571428577</v>
      </c>
      <c r="T2269">
        <f>SUM(Table2[[#This Row],[SALE G]:[SALE S]])</f>
        <v>13.571428571428573</v>
      </c>
      <c r="U2269">
        <v>174</v>
      </c>
      <c r="V2269">
        <v>0.5</v>
      </c>
    </row>
    <row r="2270" spans="1:22" x14ac:dyDescent="0.25">
      <c r="A2270">
        <v>2269</v>
      </c>
      <c r="B2270" t="s">
        <v>26</v>
      </c>
      <c r="C2270" t="s">
        <v>680</v>
      </c>
      <c r="D2270" t="s">
        <v>3</v>
      </c>
      <c r="E2270" t="s">
        <v>345</v>
      </c>
      <c r="F2270" s="138">
        <v>44031</v>
      </c>
      <c r="G2270" t="s">
        <v>710</v>
      </c>
      <c r="H2270" t="s">
        <v>681</v>
      </c>
      <c r="I2270" t="s">
        <v>581</v>
      </c>
      <c r="J2270" t="s">
        <v>711</v>
      </c>
      <c r="K2270">
        <v>150</v>
      </c>
      <c r="M2270">
        <v>176</v>
      </c>
      <c r="O2270">
        <v>13</v>
      </c>
      <c r="P2270">
        <v>34</v>
      </c>
      <c r="Q2270">
        <f>SUM(Table2[[#This Row],[ BUYER G]:[BUYER S]])</f>
        <v>47</v>
      </c>
      <c r="R2270">
        <v>8.9285714285714288</v>
      </c>
      <c r="S2270">
        <v>17.05</v>
      </c>
      <c r="T2270">
        <f>SUM(Table2[[#This Row],[SALE G]:[SALE S]])</f>
        <v>25.978571428571428</v>
      </c>
      <c r="U2270">
        <v>195</v>
      </c>
      <c r="V2270">
        <v>0.5</v>
      </c>
    </row>
    <row r="2271" spans="1:22" x14ac:dyDescent="0.25">
      <c r="A2271">
        <v>2270</v>
      </c>
      <c r="B2271" t="s">
        <v>26</v>
      </c>
      <c r="C2271" t="s">
        <v>680</v>
      </c>
      <c r="D2271" t="s">
        <v>3</v>
      </c>
      <c r="E2271" t="s">
        <v>345</v>
      </c>
      <c r="F2271" s="138">
        <v>44031</v>
      </c>
      <c r="G2271" t="s">
        <v>710</v>
      </c>
      <c r="H2271" t="s">
        <v>681</v>
      </c>
      <c r="I2271" t="s">
        <v>584</v>
      </c>
      <c r="J2271" t="s">
        <v>711</v>
      </c>
      <c r="K2271">
        <v>150</v>
      </c>
      <c r="M2271">
        <v>160</v>
      </c>
      <c r="O2271">
        <v>7</v>
      </c>
      <c r="P2271">
        <v>22</v>
      </c>
      <c r="Q2271">
        <f>SUM(Table2[[#This Row],[ BUYER G]:[BUYER S]])</f>
        <v>29</v>
      </c>
      <c r="R2271">
        <v>6.2142857142857144</v>
      </c>
      <c r="S2271">
        <v>23.35</v>
      </c>
      <c r="T2271">
        <f>SUM(Table2[[#This Row],[SALE G]:[SALE S]])</f>
        <v>29.564285714285717</v>
      </c>
      <c r="U2271">
        <v>217</v>
      </c>
      <c r="V2271">
        <v>0.5</v>
      </c>
    </row>
    <row r="2272" spans="1:22" x14ac:dyDescent="0.25">
      <c r="A2272">
        <v>2271</v>
      </c>
      <c r="B2272" t="s">
        <v>26</v>
      </c>
      <c r="C2272" t="s">
        <v>680</v>
      </c>
      <c r="D2272" t="s">
        <v>3</v>
      </c>
      <c r="E2272" t="s">
        <v>345</v>
      </c>
      <c r="F2272" s="138">
        <v>44031</v>
      </c>
      <c r="G2272" t="s">
        <v>710</v>
      </c>
      <c r="H2272" t="s">
        <v>681</v>
      </c>
      <c r="I2272" t="s">
        <v>583</v>
      </c>
      <c r="J2272" t="s">
        <v>711</v>
      </c>
      <c r="K2272">
        <v>150</v>
      </c>
      <c r="M2272">
        <v>112</v>
      </c>
      <c r="O2272">
        <v>4</v>
      </c>
      <c r="P2272">
        <v>9</v>
      </c>
      <c r="Q2272">
        <f>SUM(Table2[[#This Row],[ BUYER G]:[BUYER S]])</f>
        <v>13</v>
      </c>
      <c r="R2272">
        <v>10.5</v>
      </c>
      <c r="S2272">
        <v>9.4285714285714288</v>
      </c>
      <c r="T2272">
        <f>SUM(Table2[[#This Row],[SALE G]:[SALE S]])</f>
        <v>19.928571428571431</v>
      </c>
      <c r="U2272">
        <v>130</v>
      </c>
      <c r="V2272">
        <v>0.5</v>
      </c>
    </row>
    <row r="2273" spans="1:22" x14ac:dyDescent="0.25">
      <c r="A2273">
        <v>2272</v>
      </c>
      <c r="B2273" t="s">
        <v>26</v>
      </c>
      <c r="C2273" t="s">
        <v>680</v>
      </c>
      <c r="D2273" t="s">
        <v>3</v>
      </c>
      <c r="E2273" t="s">
        <v>345</v>
      </c>
      <c r="F2273" s="138">
        <v>44031</v>
      </c>
      <c r="G2273" t="s">
        <v>710</v>
      </c>
      <c r="H2273" t="s">
        <v>681</v>
      </c>
      <c r="I2273" t="s">
        <v>582</v>
      </c>
      <c r="J2273" t="s">
        <v>711</v>
      </c>
      <c r="K2273">
        <v>150</v>
      </c>
      <c r="M2273">
        <v>144</v>
      </c>
      <c r="O2273">
        <v>4</v>
      </c>
      <c r="P2273">
        <v>15</v>
      </c>
      <c r="Q2273">
        <f>SUM(Table2[[#This Row],[ BUYER G]:[BUYER S]])</f>
        <v>19</v>
      </c>
      <c r="R2273">
        <v>3.3214285714285716</v>
      </c>
      <c r="S2273">
        <v>11.928571428571429</v>
      </c>
      <c r="T2273">
        <f>SUM(Table2[[#This Row],[SALE G]:[SALE S]])</f>
        <v>15.25</v>
      </c>
      <c r="U2273">
        <v>165</v>
      </c>
      <c r="V2273">
        <v>0.5</v>
      </c>
    </row>
    <row r="2274" spans="1:22" x14ac:dyDescent="0.25">
      <c r="A2274">
        <v>2273</v>
      </c>
      <c r="B2274" t="s">
        <v>26</v>
      </c>
      <c r="C2274" t="s">
        <v>680</v>
      </c>
      <c r="D2274" t="s">
        <v>3</v>
      </c>
      <c r="E2274" t="s">
        <v>345</v>
      </c>
      <c r="F2274" s="138">
        <v>44031</v>
      </c>
      <c r="G2274" t="s">
        <v>710</v>
      </c>
      <c r="H2274" t="s">
        <v>681</v>
      </c>
      <c r="I2274" t="s">
        <v>580</v>
      </c>
      <c r="J2274" t="s">
        <v>711</v>
      </c>
      <c r="K2274">
        <v>150</v>
      </c>
      <c r="M2274">
        <v>108</v>
      </c>
      <c r="O2274">
        <v>15</v>
      </c>
      <c r="P2274">
        <v>11</v>
      </c>
      <c r="Q2274">
        <f>SUM(Table2[[#This Row],[ BUYER G]:[BUYER S]])</f>
        <v>26</v>
      </c>
      <c r="R2274">
        <v>19.964285714285715</v>
      </c>
      <c r="S2274">
        <v>4</v>
      </c>
      <c r="T2274">
        <f>SUM(Table2[[#This Row],[SALE G]:[SALE S]])</f>
        <v>23.964285714285715</v>
      </c>
      <c r="U2274">
        <v>111</v>
      </c>
      <c r="V2274">
        <v>0.5</v>
      </c>
    </row>
    <row r="2275" spans="1:22" x14ac:dyDescent="0.25">
      <c r="A2275">
        <v>2274</v>
      </c>
      <c r="B2275" t="s">
        <v>26</v>
      </c>
      <c r="C2275" t="s">
        <v>680</v>
      </c>
      <c r="D2275" t="s">
        <v>3</v>
      </c>
      <c r="E2275" t="s">
        <v>345</v>
      </c>
      <c r="F2275" s="138">
        <v>44031</v>
      </c>
      <c r="G2275" t="s">
        <v>710</v>
      </c>
      <c r="H2275" t="s">
        <v>681</v>
      </c>
      <c r="I2275" t="s">
        <v>540</v>
      </c>
      <c r="J2275" t="s">
        <v>711</v>
      </c>
      <c r="K2275">
        <v>150</v>
      </c>
      <c r="M2275">
        <v>124</v>
      </c>
      <c r="O2275">
        <v>2</v>
      </c>
      <c r="P2275">
        <v>15</v>
      </c>
      <c r="Q2275">
        <f>SUM(Table2[[#This Row],[ BUYER G]:[BUYER S]])</f>
        <v>17</v>
      </c>
      <c r="R2275">
        <v>2</v>
      </c>
      <c r="S2275">
        <v>16.285714285714285</v>
      </c>
      <c r="T2275">
        <f>SUM(Table2[[#This Row],[SALE G]:[SALE S]])</f>
        <v>18.285714285714285</v>
      </c>
      <c r="U2275">
        <v>154</v>
      </c>
      <c r="V2275">
        <v>0.5</v>
      </c>
    </row>
    <row r="2276" spans="1:22" x14ac:dyDescent="0.25">
      <c r="A2276">
        <v>2275</v>
      </c>
      <c r="B2276" t="s">
        <v>26</v>
      </c>
      <c r="C2276" t="s">
        <v>680</v>
      </c>
      <c r="D2276" t="s">
        <v>3</v>
      </c>
      <c r="E2276" t="s">
        <v>345</v>
      </c>
      <c r="F2276" s="138">
        <v>44031</v>
      </c>
      <c r="G2276" t="s">
        <v>710</v>
      </c>
      <c r="H2276" t="s">
        <v>681</v>
      </c>
      <c r="I2276" t="s">
        <v>584</v>
      </c>
      <c r="J2276" t="s">
        <v>711</v>
      </c>
      <c r="K2276">
        <v>150</v>
      </c>
      <c r="M2276">
        <v>176</v>
      </c>
      <c r="O2276">
        <v>2</v>
      </c>
      <c r="P2276">
        <v>51</v>
      </c>
      <c r="Q2276">
        <f>SUM(Table2[[#This Row],[ BUYER G]:[BUYER S]])</f>
        <v>53</v>
      </c>
      <c r="R2276">
        <v>1.2857142857142858</v>
      </c>
      <c r="S2276">
        <v>36.299999999999997</v>
      </c>
      <c r="T2276">
        <f>SUM(Table2[[#This Row],[SALE G]:[SALE S]])</f>
        <v>37.585714285714282</v>
      </c>
      <c r="U2276">
        <v>180</v>
      </c>
      <c r="V2276">
        <v>0.65</v>
      </c>
    </row>
    <row r="2277" spans="1:22" x14ac:dyDescent="0.25">
      <c r="A2277">
        <v>2276</v>
      </c>
      <c r="B2277" t="s">
        <v>26</v>
      </c>
      <c r="C2277" t="s">
        <v>680</v>
      </c>
      <c r="D2277" t="s">
        <v>3</v>
      </c>
      <c r="E2277" t="s">
        <v>345</v>
      </c>
      <c r="F2277" s="138">
        <v>44031</v>
      </c>
      <c r="G2277" t="s">
        <v>670</v>
      </c>
      <c r="H2277" t="s">
        <v>689</v>
      </c>
      <c r="I2277" t="s">
        <v>307</v>
      </c>
      <c r="J2277" t="s">
        <v>671</v>
      </c>
      <c r="K2277">
        <v>1200</v>
      </c>
      <c r="M2277">
        <v>376</v>
      </c>
      <c r="O2277">
        <v>29</v>
      </c>
      <c r="P2277">
        <v>77</v>
      </c>
      <c r="Q2277">
        <f>SUM(Table2[[#This Row],[ BUYER G]:[BUYER S]])</f>
        <v>106</v>
      </c>
      <c r="R2277">
        <v>17.678571428571431</v>
      </c>
      <c r="S2277">
        <v>58.178571428571431</v>
      </c>
      <c r="T2277">
        <f>SUM(Table2[[#This Row],[SALE G]:[SALE S]])</f>
        <v>75.857142857142861</v>
      </c>
      <c r="U2277">
        <v>426</v>
      </c>
      <c r="V2277">
        <v>0.6</v>
      </c>
    </row>
    <row r="2278" spans="1:22" x14ac:dyDescent="0.25">
      <c r="A2278">
        <v>2277</v>
      </c>
      <c r="B2278" t="s">
        <v>26</v>
      </c>
      <c r="C2278" t="s">
        <v>680</v>
      </c>
      <c r="D2278" t="s">
        <v>3</v>
      </c>
      <c r="E2278" t="s">
        <v>345</v>
      </c>
      <c r="F2278" s="138">
        <v>44031</v>
      </c>
      <c r="G2278" t="s">
        <v>670</v>
      </c>
      <c r="H2278" t="s">
        <v>690</v>
      </c>
      <c r="I2278" t="s">
        <v>388</v>
      </c>
      <c r="J2278" t="s">
        <v>671</v>
      </c>
      <c r="K2278">
        <v>1200</v>
      </c>
      <c r="M2278">
        <v>320</v>
      </c>
      <c r="O2278">
        <v>25</v>
      </c>
      <c r="P2278">
        <v>78</v>
      </c>
      <c r="Q2278">
        <f>SUM(Table2[[#This Row],[ BUYER G]:[BUYER S]])</f>
        <v>103</v>
      </c>
      <c r="R2278">
        <v>13.857142857142858</v>
      </c>
      <c r="S2278">
        <v>86.375</v>
      </c>
      <c r="T2278">
        <f>SUM(Table2[[#This Row],[SALE G]:[SALE S]])</f>
        <v>100.23214285714286</v>
      </c>
      <c r="U2278">
        <v>350</v>
      </c>
      <c r="V2278">
        <v>0.6</v>
      </c>
    </row>
    <row r="2279" spans="1:22" x14ac:dyDescent="0.25">
      <c r="A2279">
        <v>2278</v>
      </c>
      <c r="B2279" t="s">
        <v>26</v>
      </c>
      <c r="C2279" t="s">
        <v>680</v>
      </c>
      <c r="D2279" t="s">
        <v>3</v>
      </c>
      <c r="E2279" t="s">
        <v>345</v>
      </c>
      <c r="F2279" s="138">
        <v>44031</v>
      </c>
      <c r="G2279" t="s">
        <v>670</v>
      </c>
      <c r="H2279" t="s">
        <v>691</v>
      </c>
      <c r="I2279" t="s">
        <v>390</v>
      </c>
      <c r="J2279" t="s">
        <v>671</v>
      </c>
      <c r="K2279">
        <v>1200</v>
      </c>
      <c r="M2279">
        <v>400</v>
      </c>
      <c r="O2279">
        <v>11</v>
      </c>
      <c r="P2279">
        <v>30</v>
      </c>
      <c r="Q2279">
        <f>SUM(Table2[[#This Row],[ BUYER G]:[BUYER S]])</f>
        <v>41</v>
      </c>
      <c r="R2279">
        <v>15</v>
      </c>
      <c r="S2279">
        <v>27.142857142857142</v>
      </c>
      <c r="T2279">
        <f>SUM(Table2[[#This Row],[SALE G]:[SALE S]])</f>
        <v>42.142857142857139</v>
      </c>
      <c r="U2279">
        <v>424</v>
      </c>
      <c r="V2279">
        <v>0.6</v>
      </c>
    </row>
    <row r="2280" spans="1:22" x14ac:dyDescent="0.25">
      <c r="A2280">
        <v>2279</v>
      </c>
      <c r="B2280" t="s">
        <v>26</v>
      </c>
      <c r="C2280" t="s">
        <v>680</v>
      </c>
      <c r="D2280" t="s">
        <v>3</v>
      </c>
      <c r="E2280" t="s">
        <v>345</v>
      </c>
      <c r="F2280" s="138">
        <v>44031</v>
      </c>
      <c r="G2280" t="s">
        <v>670</v>
      </c>
      <c r="H2280" t="s">
        <v>692</v>
      </c>
      <c r="I2280" t="s">
        <v>383</v>
      </c>
      <c r="J2280" t="s">
        <v>671</v>
      </c>
      <c r="K2280">
        <v>1200</v>
      </c>
      <c r="M2280">
        <v>416</v>
      </c>
      <c r="O2280">
        <v>34</v>
      </c>
      <c r="P2280">
        <v>45</v>
      </c>
      <c r="Q2280">
        <f>SUM(Table2[[#This Row],[ BUYER G]:[BUYER S]])</f>
        <v>79</v>
      </c>
      <c r="R2280">
        <v>21.642857142857142</v>
      </c>
      <c r="S2280">
        <v>28.571428571428573</v>
      </c>
      <c r="T2280">
        <f>SUM(Table2[[#This Row],[SALE G]:[SALE S]])</f>
        <v>50.214285714285715</v>
      </c>
      <c r="U2280">
        <v>482</v>
      </c>
      <c r="V2280">
        <v>0.6</v>
      </c>
    </row>
    <row r="2281" spans="1:22" x14ac:dyDescent="0.25">
      <c r="A2281">
        <v>2280</v>
      </c>
      <c r="B2281" t="s">
        <v>26</v>
      </c>
      <c r="C2281" t="s">
        <v>680</v>
      </c>
      <c r="D2281" t="s">
        <v>3</v>
      </c>
      <c r="E2281" t="s">
        <v>345</v>
      </c>
      <c r="F2281" s="138">
        <v>44031</v>
      </c>
      <c r="G2281" t="s">
        <v>670</v>
      </c>
      <c r="H2281" t="s">
        <v>693</v>
      </c>
      <c r="I2281" t="s">
        <v>385</v>
      </c>
      <c r="J2281" t="s">
        <v>671</v>
      </c>
      <c r="K2281">
        <v>1200</v>
      </c>
      <c r="M2281">
        <v>436</v>
      </c>
      <c r="P2281">
        <v>38</v>
      </c>
      <c r="Q2281">
        <f>SUM(Table2[[#This Row],[ BUYER G]:[BUYER S]])</f>
        <v>38</v>
      </c>
      <c r="R2281">
        <v>0</v>
      </c>
      <c r="S2281">
        <v>24.142857142857142</v>
      </c>
      <c r="T2281">
        <f>SUM(Table2[[#This Row],[SALE G]:[SALE S]])</f>
        <v>24.142857142857142</v>
      </c>
      <c r="U2281">
        <v>450</v>
      </c>
      <c r="V2281">
        <v>0.6</v>
      </c>
    </row>
    <row r="2282" spans="1:22" x14ac:dyDescent="0.25">
      <c r="A2282">
        <v>2281</v>
      </c>
      <c r="B2282" t="s">
        <v>26</v>
      </c>
      <c r="C2282" t="s">
        <v>680</v>
      </c>
      <c r="D2282" t="s">
        <v>3</v>
      </c>
      <c r="E2282" t="s">
        <v>345</v>
      </c>
      <c r="F2282" s="138">
        <v>44031</v>
      </c>
      <c r="G2282" t="s">
        <v>670</v>
      </c>
      <c r="H2282" t="s">
        <v>695</v>
      </c>
      <c r="I2282" t="s">
        <v>387</v>
      </c>
      <c r="J2282" t="s">
        <v>671</v>
      </c>
      <c r="K2282">
        <v>1200</v>
      </c>
      <c r="M2282">
        <v>320</v>
      </c>
      <c r="O2282">
        <v>12</v>
      </c>
      <c r="P2282">
        <v>24</v>
      </c>
      <c r="Q2282">
        <f>SUM(Table2[[#This Row],[ BUYER G]:[BUYER S]])</f>
        <v>36</v>
      </c>
      <c r="R2282">
        <v>8.3571428571428577</v>
      </c>
      <c r="S2282">
        <v>12.928571428571429</v>
      </c>
      <c r="T2282">
        <f>SUM(Table2[[#This Row],[SALE G]:[SALE S]])</f>
        <v>21.285714285714285</v>
      </c>
      <c r="U2282">
        <v>325</v>
      </c>
      <c r="V2282">
        <v>0.6</v>
      </c>
    </row>
    <row r="2283" spans="1:22" x14ac:dyDescent="0.25">
      <c r="A2283">
        <v>2282</v>
      </c>
      <c r="B2283" t="s">
        <v>26</v>
      </c>
      <c r="C2283" t="s">
        <v>680</v>
      </c>
      <c r="D2283" t="s">
        <v>3</v>
      </c>
      <c r="E2283" t="s">
        <v>345</v>
      </c>
      <c r="F2283" s="138">
        <v>44031</v>
      </c>
      <c r="G2283" t="s">
        <v>670</v>
      </c>
      <c r="H2283" t="s">
        <v>696</v>
      </c>
      <c r="I2283" t="s">
        <v>389</v>
      </c>
      <c r="J2283" t="s">
        <v>671</v>
      </c>
      <c r="K2283">
        <v>1200</v>
      </c>
      <c r="M2283">
        <v>368</v>
      </c>
      <c r="O2283">
        <v>12</v>
      </c>
      <c r="P2283">
        <v>34</v>
      </c>
      <c r="Q2283">
        <f>SUM(Table2[[#This Row],[ BUYER G]:[BUYER S]])</f>
        <v>46</v>
      </c>
      <c r="R2283">
        <v>4.6607142857142856</v>
      </c>
      <c r="S2283">
        <v>21.321428571428573</v>
      </c>
      <c r="T2283">
        <f>SUM(Table2[[#This Row],[SALE G]:[SALE S]])</f>
        <v>25.982142857142858</v>
      </c>
      <c r="U2283">
        <v>402</v>
      </c>
      <c r="V2283">
        <v>0.65</v>
      </c>
    </row>
    <row r="2284" spans="1:22" x14ac:dyDescent="0.25">
      <c r="A2284">
        <v>2283</v>
      </c>
      <c r="B2284" t="s">
        <v>26</v>
      </c>
      <c r="C2284" t="s">
        <v>680</v>
      </c>
      <c r="D2284" t="s">
        <v>3</v>
      </c>
      <c r="E2284" t="s">
        <v>345</v>
      </c>
      <c r="F2284" s="138">
        <v>44031</v>
      </c>
      <c r="G2284" t="s">
        <v>670</v>
      </c>
      <c r="H2284" t="s">
        <v>701</v>
      </c>
      <c r="I2284" t="s">
        <v>433</v>
      </c>
      <c r="J2284" t="s">
        <v>671</v>
      </c>
      <c r="K2284">
        <v>1200</v>
      </c>
      <c r="M2284">
        <v>592</v>
      </c>
      <c r="O2284">
        <v>8</v>
      </c>
      <c r="P2284">
        <v>63</v>
      </c>
      <c r="Q2284">
        <f>SUM(Table2[[#This Row],[ BUYER G]:[BUYER S]])</f>
        <v>71</v>
      </c>
      <c r="R2284">
        <v>5.6785714285714288</v>
      </c>
      <c r="S2284">
        <v>39.571428571428569</v>
      </c>
      <c r="T2284">
        <f>SUM(Table2[[#This Row],[SALE G]:[SALE S]])</f>
        <v>45.25</v>
      </c>
      <c r="U2284">
        <v>592</v>
      </c>
      <c r="V2284">
        <v>0.6</v>
      </c>
    </row>
    <row r="2285" spans="1:22" x14ac:dyDescent="0.25">
      <c r="A2285">
        <v>2284</v>
      </c>
      <c r="B2285" t="s">
        <v>26</v>
      </c>
      <c r="C2285" t="s">
        <v>680</v>
      </c>
      <c r="D2285" t="s">
        <v>3</v>
      </c>
      <c r="E2285" t="s">
        <v>345</v>
      </c>
      <c r="F2285" s="138">
        <v>44031</v>
      </c>
      <c r="G2285" t="s">
        <v>670</v>
      </c>
      <c r="H2285" t="s">
        <v>702</v>
      </c>
      <c r="I2285" t="s">
        <v>432</v>
      </c>
      <c r="J2285" t="s">
        <v>671</v>
      </c>
      <c r="K2285">
        <v>1200</v>
      </c>
      <c r="M2285">
        <v>468</v>
      </c>
      <c r="O2285">
        <v>12</v>
      </c>
      <c r="P2285">
        <v>34</v>
      </c>
      <c r="Q2285">
        <f>SUM(Table2[[#This Row],[ BUYER G]:[BUYER S]])</f>
        <v>46</v>
      </c>
      <c r="R2285">
        <v>4.6607142857142856</v>
      </c>
      <c r="S2285">
        <v>21.321428571428573</v>
      </c>
      <c r="T2285">
        <f>SUM(Table2[[#This Row],[SALE G]:[SALE S]])</f>
        <v>25.982142857142858</v>
      </c>
      <c r="U2285">
        <v>472</v>
      </c>
      <c r="V2285">
        <v>0.6</v>
      </c>
    </row>
    <row r="2286" spans="1:22" x14ac:dyDescent="0.25">
      <c r="A2286">
        <v>2285</v>
      </c>
      <c r="B2286" t="s">
        <v>26</v>
      </c>
      <c r="C2286" t="s">
        <v>680</v>
      </c>
      <c r="D2286" t="s">
        <v>3</v>
      </c>
      <c r="E2286" t="s">
        <v>345</v>
      </c>
      <c r="F2286" s="138">
        <v>44031</v>
      </c>
      <c r="G2286" t="s">
        <v>670</v>
      </c>
      <c r="H2286" t="s">
        <v>694</v>
      </c>
      <c r="I2286" t="s">
        <v>381</v>
      </c>
      <c r="J2286" t="s">
        <v>671</v>
      </c>
      <c r="K2286">
        <v>1200</v>
      </c>
      <c r="M2286">
        <v>542</v>
      </c>
      <c r="O2286">
        <v>26</v>
      </c>
      <c r="P2286">
        <v>50</v>
      </c>
      <c r="Q2286">
        <f>SUM(Table2[[#This Row],[ BUYER G]:[BUYER S]])</f>
        <v>76</v>
      </c>
      <c r="R2286">
        <v>11.714285714285714</v>
      </c>
      <c r="S2286">
        <v>24.964285714285715</v>
      </c>
      <c r="T2286">
        <f>SUM(Table2[[#This Row],[SALE G]:[SALE S]])</f>
        <v>36.678571428571431</v>
      </c>
      <c r="U2286">
        <v>580</v>
      </c>
      <c r="V2286">
        <v>0.6</v>
      </c>
    </row>
    <row r="2287" spans="1:22" x14ac:dyDescent="0.25">
      <c r="A2287">
        <v>2286</v>
      </c>
      <c r="B2287" t="s">
        <v>26</v>
      </c>
      <c r="C2287" t="s">
        <v>680</v>
      </c>
      <c r="D2287" t="s">
        <v>3</v>
      </c>
      <c r="E2287" t="s">
        <v>345</v>
      </c>
      <c r="F2287" s="138">
        <v>44031</v>
      </c>
      <c r="G2287" t="s">
        <v>682</v>
      </c>
      <c r="H2287" t="s">
        <v>694</v>
      </c>
      <c r="I2287" t="s">
        <v>567</v>
      </c>
      <c r="J2287" t="s">
        <v>671</v>
      </c>
      <c r="K2287">
        <v>1000</v>
      </c>
      <c r="M2287">
        <v>464</v>
      </c>
      <c r="O2287">
        <v>27</v>
      </c>
      <c r="P2287">
        <v>49</v>
      </c>
      <c r="Q2287">
        <f>SUM(Table2[[#This Row],[ BUYER G]:[BUYER S]])</f>
        <v>76</v>
      </c>
      <c r="R2287">
        <v>12.285714285714286</v>
      </c>
      <c r="S2287">
        <v>23.035714285714285</v>
      </c>
      <c r="T2287">
        <f>SUM(Table2[[#This Row],[SALE G]:[SALE S]])</f>
        <v>35.321428571428569</v>
      </c>
      <c r="U2287">
        <v>470</v>
      </c>
      <c r="V2287">
        <v>0.6</v>
      </c>
    </row>
    <row r="2288" spans="1:22" x14ac:dyDescent="0.25">
      <c r="A2288">
        <v>2287</v>
      </c>
      <c r="B2288" t="s">
        <v>26</v>
      </c>
      <c r="C2288" t="s">
        <v>665</v>
      </c>
      <c r="D2288" t="s">
        <v>3</v>
      </c>
      <c r="E2288" t="s">
        <v>346</v>
      </c>
      <c r="F2288" s="138">
        <v>44037</v>
      </c>
      <c r="G2288" t="s">
        <v>666</v>
      </c>
      <c r="H2288" t="s">
        <v>668</v>
      </c>
      <c r="I2288" t="s">
        <v>130</v>
      </c>
      <c r="J2288" t="s">
        <v>669</v>
      </c>
      <c r="K2288">
        <v>2700</v>
      </c>
      <c r="M2288">
        <v>640</v>
      </c>
      <c r="O2288">
        <v>42</v>
      </c>
      <c r="P2288">
        <v>122</v>
      </c>
      <c r="Q2288">
        <f>SUM(Table2[[#This Row],[ BUYER G]:[BUYER S]])</f>
        <v>164</v>
      </c>
      <c r="R2288">
        <v>44.75</v>
      </c>
      <c r="S2288">
        <v>144.875</v>
      </c>
      <c r="T2288">
        <f>SUM(Table2[[#This Row],[SALE G]:[SALE S]])</f>
        <v>189.625</v>
      </c>
      <c r="U2288">
        <v>784</v>
      </c>
      <c r="V2288">
        <v>0.8</v>
      </c>
    </row>
    <row r="2289" spans="1:22" x14ac:dyDescent="0.25">
      <c r="A2289">
        <v>2288</v>
      </c>
      <c r="B2289" t="s">
        <v>26</v>
      </c>
      <c r="C2289" t="s">
        <v>665</v>
      </c>
      <c r="D2289" t="s">
        <v>3</v>
      </c>
      <c r="E2289" t="s">
        <v>346</v>
      </c>
      <c r="F2289" s="138">
        <v>44037</v>
      </c>
      <c r="G2289" t="s">
        <v>703</v>
      </c>
      <c r="H2289" t="s">
        <v>668</v>
      </c>
      <c r="I2289" t="s">
        <v>451</v>
      </c>
      <c r="J2289" t="s">
        <v>669</v>
      </c>
      <c r="K2289">
        <v>1800</v>
      </c>
      <c r="M2289">
        <v>720</v>
      </c>
      <c r="O2289">
        <v>22</v>
      </c>
      <c r="P2289">
        <v>38</v>
      </c>
      <c r="Q2289">
        <f>SUM(Table2[[#This Row],[ BUYER G]:[BUYER S]])</f>
        <v>60</v>
      </c>
      <c r="R2289">
        <v>18.5</v>
      </c>
      <c r="S2289">
        <v>32.5</v>
      </c>
      <c r="T2289">
        <f>SUM(Table2[[#This Row],[SALE G]:[SALE S]])</f>
        <v>51</v>
      </c>
      <c r="U2289">
        <v>210</v>
      </c>
      <c r="V2289">
        <v>0.8</v>
      </c>
    </row>
    <row r="2290" spans="1:22" x14ac:dyDescent="0.25">
      <c r="A2290">
        <v>2289</v>
      </c>
      <c r="B2290" t="s">
        <v>26</v>
      </c>
      <c r="C2290" t="s">
        <v>665</v>
      </c>
      <c r="D2290" t="s">
        <v>3</v>
      </c>
      <c r="E2290" t="s">
        <v>346</v>
      </c>
      <c r="F2290" s="138">
        <v>44037</v>
      </c>
      <c r="G2290" t="s">
        <v>670</v>
      </c>
      <c r="H2290" t="s">
        <v>668</v>
      </c>
      <c r="I2290" t="s">
        <v>137</v>
      </c>
      <c r="J2290" t="s">
        <v>671</v>
      </c>
      <c r="K2290">
        <v>1200</v>
      </c>
      <c r="M2290">
        <v>432</v>
      </c>
      <c r="O2290">
        <v>18</v>
      </c>
      <c r="P2290">
        <v>34</v>
      </c>
      <c r="Q2290">
        <f>SUM(Table2[[#This Row],[ BUYER G]:[BUYER S]])</f>
        <v>52</v>
      </c>
      <c r="R2290">
        <v>104.5</v>
      </c>
      <c r="S2290">
        <v>12.5</v>
      </c>
      <c r="T2290">
        <f>SUM(Table2[[#This Row],[SALE G]:[SALE S]])</f>
        <v>117</v>
      </c>
      <c r="U2290">
        <v>348</v>
      </c>
      <c r="V2290">
        <v>0.75</v>
      </c>
    </row>
    <row r="2291" spans="1:22" x14ac:dyDescent="0.25">
      <c r="A2291">
        <v>2290</v>
      </c>
      <c r="B2291" t="s">
        <v>26</v>
      </c>
      <c r="C2291" t="s">
        <v>665</v>
      </c>
      <c r="D2291" t="s">
        <v>3</v>
      </c>
      <c r="E2291" t="s">
        <v>346</v>
      </c>
      <c r="F2291" s="138">
        <v>44037</v>
      </c>
      <c r="G2291" t="s">
        <v>670</v>
      </c>
      <c r="H2291" t="s">
        <v>668</v>
      </c>
      <c r="I2291" t="s">
        <v>138</v>
      </c>
      <c r="J2291" t="s">
        <v>671</v>
      </c>
      <c r="K2291">
        <v>1200</v>
      </c>
      <c r="M2291">
        <v>448</v>
      </c>
      <c r="O2291">
        <v>34</v>
      </c>
      <c r="P2291">
        <v>59</v>
      </c>
      <c r="Q2291">
        <f>SUM(Table2[[#This Row],[ BUYER G]:[BUYER S]])</f>
        <v>93</v>
      </c>
      <c r="R2291">
        <v>35.5</v>
      </c>
      <c r="S2291">
        <v>0</v>
      </c>
      <c r="T2291">
        <f>SUM(Table2[[#This Row],[SALE G]:[SALE S]])</f>
        <v>35.5</v>
      </c>
      <c r="U2291">
        <v>744</v>
      </c>
      <c r="V2291">
        <v>0.75</v>
      </c>
    </row>
    <row r="2292" spans="1:22" x14ac:dyDescent="0.25">
      <c r="A2292">
        <v>2291</v>
      </c>
      <c r="B2292" t="s">
        <v>26</v>
      </c>
      <c r="C2292" t="s">
        <v>665</v>
      </c>
      <c r="D2292" t="s">
        <v>3</v>
      </c>
      <c r="E2292" t="s">
        <v>346</v>
      </c>
      <c r="F2292" s="138">
        <v>44037</v>
      </c>
      <c r="G2292" t="s">
        <v>670</v>
      </c>
      <c r="H2292" t="s">
        <v>668</v>
      </c>
      <c r="I2292" t="s">
        <v>139</v>
      </c>
      <c r="J2292" t="s">
        <v>671</v>
      </c>
      <c r="K2292">
        <v>1200</v>
      </c>
      <c r="M2292">
        <v>352</v>
      </c>
      <c r="O2292">
        <v>8</v>
      </c>
      <c r="P2292">
        <v>16</v>
      </c>
      <c r="Q2292">
        <f>SUM(Table2[[#This Row],[ BUYER G]:[BUYER S]])</f>
        <v>24</v>
      </c>
      <c r="R2292">
        <v>14.5</v>
      </c>
      <c r="S2292">
        <v>3</v>
      </c>
      <c r="T2292">
        <f>SUM(Table2[[#This Row],[SALE G]:[SALE S]])</f>
        <v>17.5</v>
      </c>
      <c r="U2292">
        <v>530</v>
      </c>
      <c r="V2292">
        <v>0.75</v>
      </c>
    </row>
    <row r="2293" spans="1:22" x14ac:dyDescent="0.25">
      <c r="A2293">
        <v>2292</v>
      </c>
      <c r="B2293" t="s">
        <v>26</v>
      </c>
      <c r="C2293" t="s">
        <v>665</v>
      </c>
      <c r="D2293" t="s">
        <v>3</v>
      </c>
      <c r="E2293" t="s">
        <v>346</v>
      </c>
      <c r="F2293" s="138">
        <v>44037</v>
      </c>
      <c r="G2293" t="s">
        <v>670</v>
      </c>
      <c r="H2293" t="s">
        <v>668</v>
      </c>
      <c r="I2293" t="s">
        <v>140</v>
      </c>
      <c r="J2293" t="s">
        <v>671</v>
      </c>
      <c r="K2293">
        <v>1200</v>
      </c>
      <c r="M2293">
        <v>592</v>
      </c>
      <c r="O2293">
        <v>12</v>
      </c>
      <c r="P2293">
        <v>82</v>
      </c>
      <c r="Q2293">
        <f>SUM(Table2[[#This Row],[ BUYER G]:[BUYER S]])</f>
        <v>94</v>
      </c>
      <c r="R2293">
        <v>69</v>
      </c>
      <c r="S2293">
        <v>5</v>
      </c>
      <c r="T2293">
        <f>SUM(Table2[[#This Row],[SALE G]:[SALE S]])</f>
        <v>74</v>
      </c>
      <c r="U2293">
        <v>719</v>
      </c>
      <c r="V2293">
        <v>0.75</v>
      </c>
    </row>
    <row r="2294" spans="1:22" x14ac:dyDescent="0.25">
      <c r="A2294">
        <v>2293</v>
      </c>
      <c r="B2294" t="s">
        <v>26</v>
      </c>
      <c r="C2294" t="s">
        <v>665</v>
      </c>
      <c r="D2294" t="s">
        <v>3</v>
      </c>
      <c r="E2294" t="s">
        <v>346</v>
      </c>
      <c r="F2294" s="138">
        <v>44037</v>
      </c>
      <c r="G2294" t="s">
        <v>670</v>
      </c>
      <c r="H2294" t="s">
        <v>668</v>
      </c>
      <c r="I2294" t="s">
        <v>141</v>
      </c>
      <c r="J2294" t="s">
        <v>671</v>
      </c>
      <c r="K2294">
        <v>1200</v>
      </c>
      <c r="M2294">
        <v>480</v>
      </c>
      <c r="O2294">
        <v>32</v>
      </c>
      <c r="P2294">
        <v>49</v>
      </c>
      <c r="Q2294">
        <f>SUM(Table2[[#This Row],[ BUYER G]:[BUYER S]])</f>
        <v>81</v>
      </c>
      <c r="R2294">
        <v>165.75</v>
      </c>
      <c r="S2294">
        <v>87.25</v>
      </c>
      <c r="T2294">
        <f>SUM(Table2[[#This Row],[SALE G]:[SALE S]])</f>
        <v>253</v>
      </c>
      <c r="U2294">
        <v>1280</v>
      </c>
      <c r="V2294">
        <v>0.75</v>
      </c>
    </row>
    <row r="2295" spans="1:22" x14ac:dyDescent="0.25">
      <c r="A2295">
        <v>2294</v>
      </c>
      <c r="B2295" t="s">
        <v>26</v>
      </c>
      <c r="C2295" t="s">
        <v>665</v>
      </c>
      <c r="D2295" t="s">
        <v>3</v>
      </c>
      <c r="E2295" t="s">
        <v>346</v>
      </c>
      <c r="F2295" s="138">
        <v>44037</v>
      </c>
      <c r="G2295" t="s">
        <v>670</v>
      </c>
      <c r="H2295" t="s">
        <v>668</v>
      </c>
      <c r="I2295" t="s">
        <v>142</v>
      </c>
      <c r="J2295" t="s">
        <v>671</v>
      </c>
      <c r="K2295">
        <v>1200</v>
      </c>
      <c r="M2295">
        <v>576</v>
      </c>
      <c r="O2295">
        <v>29</v>
      </c>
      <c r="P2295">
        <v>32</v>
      </c>
      <c r="Q2295">
        <f>SUM(Table2[[#This Row],[ BUYER G]:[BUYER S]])</f>
        <v>61</v>
      </c>
      <c r="R2295">
        <v>19.5</v>
      </c>
      <c r="S2295">
        <v>20.5</v>
      </c>
      <c r="T2295">
        <f>SUM(Table2[[#This Row],[SALE G]:[SALE S]])</f>
        <v>40</v>
      </c>
      <c r="U2295">
        <v>357</v>
      </c>
      <c r="V2295">
        <v>0.75</v>
      </c>
    </row>
    <row r="2296" spans="1:22" x14ac:dyDescent="0.25">
      <c r="A2296">
        <v>2295</v>
      </c>
      <c r="B2296" t="s">
        <v>26</v>
      </c>
      <c r="C2296" t="s">
        <v>665</v>
      </c>
      <c r="D2296" t="s">
        <v>3</v>
      </c>
      <c r="E2296" t="s">
        <v>346</v>
      </c>
      <c r="F2296" s="138">
        <v>44037</v>
      </c>
      <c r="G2296" t="s">
        <v>670</v>
      </c>
      <c r="H2296" t="s">
        <v>668</v>
      </c>
      <c r="I2296" t="s">
        <v>143</v>
      </c>
      <c r="J2296" t="s">
        <v>671</v>
      </c>
      <c r="K2296">
        <v>1200</v>
      </c>
      <c r="M2296">
        <v>540</v>
      </c>
      <c r="O2296">
        <v>10</v>
      </c>
      <c r="P2296">
        <v>48</v>
      </c>
      <c r="Q2296">
        <f>SUM(Table2[[#This Row],[ BUYER G]:[BUYER S]])</f>
        <v>58</v>
      </c>
      <c r="R2296">
        <v>21.75</v>
      </c>
      <c r="S2296">
        <v>0</v>
      </c>
      <c r="T2296">
        <f>SUM(Table2[[#This Row],[SALE G]:[SALE S]])</f>
        <v>21.75</v>
      </c>
      <c r="U2296">
        <v>459</v>
      </c>
      <c r="V2296">
        <v>0.75</v>
      </c>
    </row>
    <row r="2297" spans="1:22" x14ac:dyDescent="0.25">
      <c r="A2297">
        <v>2296</v>
      </c>
      <c r="B2297" t="s">
        <v>26</v>
      </c>
      <c r="C2297" t="s">
        <v>665</v>
      </c>
      <c r="D2297" t="s">
        <v>3</v>
      </c>
      <c r="E2297" t="s">
        <v>346</v>
      </c>
      <c r="F2297" s="138">
        <v>44037</v>
      </c>
      <c r="G2297" t="s">
        <v>670</v>
      </c>
      <c r="H2297" t="s">
        <v>668</v>
      </c>
      <c r="I2297" t="s">
        <v>144</v>
      </c>
      <c r="J2297" t="s">
        <v>671</v>
      </c>
      <c r="K2297">
        <v>1200</v>
      </c>
      <c r="M2297">
        <v>372</v>
      </c>
      <c r="O2297">
        <v>15</v>
      </c>
      <c r="P2297">
        <v>56</v>
      </c>
      <c r="Q2297">
        <f>SUM(Table2[[#This Row],[ BUYER G]:[BUYER S]])</f>
        <v>71</v>
      </c>
      <c r="R2297">
        <v>39.25</v>
      </c>
      <c r="S2297">
        <v>8.5</v>
      </c>
      <c r="T2297">
        <f>SUM(Table2[[#This Row],[SALE G]:[SALE S]])</f>
        <v>47.75</v>
      </c>
      <c r="U2297">
        <v>316</v>
      </c>
      <c r="V2297">
        <v>0.65</v>
      </c>
    </row>
    <row r="2298" spans="1:22" x14ac:dyDescent="0.25">
      <c r="A2298">
        <v>2297</v>
      </c>
      <c r="B2298" t="s">
        <v>26</v>
      </c>
      <c r="C2298" t="s">
        <v>665</v>
      </c>
      <c r="D2298" t="s">
        <v>3</v>
      </c>
      <c r="E2298" t="s">
        <v>346</v>
      </c>
      <c r="F2298" s="138">
        <v>44037</v>
      </c>
      <c r="G2298" t="s">
        <v>670</v>
      </c>
      <c r="H2298" t="s">
        <v>668</v>
      </c>
      <c r="I2298" t="s">
        <v>145</v>
      </c>
      <c r="J2298" t="s">
        <v>671</v>
      </c>
      <c r="K2298">
        <v>1200</v>
      </c>
      <c r="M2298">
        <v>582</v>
      </c>
      <c r="O2298">
        <v>55</v>
      </c>
      <c r="P2298">
        <v>79</v>
      </c>
      <c r="Q2298">
        <f>SUM(Table2[[#This Row],[ BUYER G]:[BUYER S]])</f>
        <v>134</v>
      </c>
      <c r="R2298">
        <v>16.25</v>
      </c>
      <c r="S2298">
        <v>12.35</v>
      </c>
      <c r="T2298">
        <f>SUM(Table2[[#This Row],[SALE G]:[SALE S]])</f>
        <v>28.6</v>
      </c>
      <c r="U2298">
        <v>605</v>
      </c>
      <c r="V2298">
        <v>0</v>
      </c>
    </row>
    <row r="2299" spans="1:22" x14ac:dyDescent="0.25">
      <c r="A2299">
        <v>2298</v>
      </c>
      <c r="B2299" t="s">
        <v>26</v>
      </c>
      <c r="C2299" t="s">
        <v>665</v>
      </c>
      <c r="D2299" t="s">
        <v>3</v>
      </c>
      <c r="E2299" t="s">
        <v>346</v>
      </c>
      <c r="F2299" s="138">
        <v>44037</v>
      </c>
      <c r="G2299" t="s">
        <v>670</v>
      </c>
      <c r="H2299" t="s">
        <v>672</v>
      </c>
      <c r="I2299" t="s">
        <v>190</v>
      </c>
      <c r="J2299" t="s">
        <v>671</v>
      </c>
      <c r="K2299">
        <v>1200</v>
      </c>
      <c r="M2299">
        <v>352</v>
      </c>
      <c r="O2299">
        <v>34</v>
      </c>
      <c r="P2299">
        <v>74</v>
      </c>
      <c r="Q2299">
        <f>SUM(Table2[[#This Row],[ BUYER G]:[BUYER S]])</f>
        <v>108</v>
      </c>
      <c r="R2299">
        <v>56</v>
      </c>
      <c r="S2299">
        <v>35.5</v>
      </c>
      <c r="T2299">
        <f>SUM(Table2[[#This Row],[SALE G]:[SALE S]])</f>
        <v>91.5</v>
      </c>
      <c r="U2299">
        <v>950</v>
      </c>
      <c r="V2299">
        <v>0.75</v>
      </c>
    </row>
    <row r="2300" spans="1:22" x14ac:dyDescent="0.25">
      <c r="A2300">
        <v>2299</v>
      </c>
      <c r="B2300" t="s">
        <v>26</v>
      </c>
      <c r="C2300" t="s">
        <v>665</v>
      </c>
      <c r="D2300" t="s">
        <v>3</v>
      </c>
      <c r="E2300" t="s">
        <v>346</v>
      </c>
      <c r="F2300" s="138">
        <v>44037</v>
      </c>
      <c r="G2300" t="s">
        <v>670</v>
      </c>
      <c r="H2300" t="s">
        <v>672</v>
      </c>
      <c r="I2300" t="s">
        <v>191</v>
      </c>
      <c r="J2300" t="s">
        <v>671</v>
      </c>
      <c r="K2300">
        <v>1200</v>
      </c>
      <c r="M2300">
        <v>580</v>
      </c>
      <c r="O2300">
        <v>22</v>
      </c>
      <c r="P2300">
        <v>42</v>
      </c>
      <c r="Q2300">
        <f>SUM(Table2[[#This Row],[ BUYER G]:[BUYER S]])</f>
        <v>64</v>
      </c>
      <c r="R2300">
        <v>29.25</v>
      </c>
      <c r="S2300">
        <v>11</v>
      </c>
      <c r="T2300">
        <f>SUM(Table2[[#This Row],[SALE G]:[SALE S]])</f>
        <v>40.25</v>
      </c>
      <c r="U2300">
        <v>285</v>
      </c>
      <c r="V2300">
        <v>0.7</v>
      </c>
    </row>
    <row r="2301" spans="1:22" x14ac:dyDescent="0.25">
      <c r="A2301">
        <v>2300</v>
      </c>
      <c r="B2301" t="s">
        <v>26</v>
      </c>
      <c r="C2301" t="s">
        <v>665</v>
      </c>
      <c r="D2301" t="s">
        <v>3</v>
      </c>
      <c r="E2301" t="s">
        <v>346</v>
      </c>
      <c r="F2301" s="138">
        <v>44037</v>
      </c>
      <c r="G2301" t="s">
        <v>670</v>
      </c>
      <c r="H2301" t="s">
        <v>677</v>
      </c>
      <c r="I2301" t="s">
        <v>195</v>
      </c>
      <c r="J2301" t="s">
        <v>671</v>
      </c>
      <c r="K2301">
        <v>1200</v>
      </c>
      <c r="M2301">
        <v>480</v>
      </c>
      <c r="O2301">
        <v>40</v>
      </c>
      <c r="P2301">
        <v>80</v>
      </c>
      <c r="Q2301">
        <f>SUM(Table2[[#This Row],[ BUYER G]:[BUYER S]])</f>
        <v>120</v>
      </c>
      <c r="R2301">
        <v>46.75</v>
      </c>
      <c r="S2301">
        <v>0</v>
      </c>
      <c r="T2301">
        <f>SUM(Table2[[#This Row],[SALE G]:[SALE S]])</f>
        <v>46.75</v>
      </c>
      <c r="U2301">
        <v>800</v>
      </c>
      <c r="V2301">
        <v>0.7</v>
      </c>
    </row>
    <row r="2302" spans="1:22" x14ac:dyDescent="0.25">
      <c r="A2302">
        <v>2301</v>
      </c>
      <c r="B2302" t="s">
        <v>26</v>
      </c>
      <c r="C2302" t="s">
        <v>665</v>
      </c>
      <c r="D2302" t="s">
        <v>3</v>
      </c>
      <c r="E2302" t="s">
        <v>346</v>
      </c>
      <c r="F2302" s="138">
        <v>44037</v>
      </c>
      <c r="G2302" t="s">
        <v>670</v>
      </c>
      <c r="H2302" t="s">
        <v>677</v>
      </c>
      <c r="I2302" t="s">
        <v>196</v>
      </c>
      <c r="J2302" t="s">
        <v>671</v>
      </c>
      <c r="K2302">
        <v>1200</v>
      </c>
      <c r="M2302">
        <v>480</v>
      </c>
      <c r="O2302">
        <v>18</v>
      </c>
      <c r="P2302">
        <v>90</v>
      </c>
      <c r="Q2302">
        <f>SUM(Table2[[#This Row],[ BUYER G]:[BUYER S]])</f>
        <v>108</v>
      </c>
      <c r="R2302">
        <v>69</v>
      </c>
      <c r="S2302">
        <v>16</v>
      </c>
      <c r="T2302">
        <f>SUM(Table2[[#This Row],[SALE G]:[SALE S]])</f>
        <v>85</v>
      </c>
      <c r="U2302">
        <v>800</v>
      </c>
      <c r="V2302">
        <v>0.7</v>
      </c>
    </row>
    <row r="2303" spans="1:22" x14ac:dyDescent="0.25">
      <c r="A2303">
        <v>2302</v>
      </c>
      <c r="B2303" t="s">
        <v>26</v>
      </c>
      <c r="C2303" t="s">
        <v>665</v>
      </c>
      <c r="D2303" t="s">
        <v>3</v>
      </c>
      <c r="E2303" t="s">
        <v>346</v>
      </c>
      <c r="F2303" s="138">
        <v>44037</v>
      </c>
      <c r="G2303" t="s">
        <v>670</v>
      </c>
      <c r="H2303" t="s">
        <v>674</v>
      </c>
      <c r="I2303" t="s">
        <v>371</v>
      </c>
      <c r="J2303" t="s">
        <v>671</v>
      </c>
      <c r="K2303">
        <v>1200</v>
      </c>
      <c r="M2303">
        <v>378</v>
      </c>
      <c r="O2303">
        <v>25</v>
      </c>
      <c r="P2303">
        <v>57</v>
      </c>
      <c r="Q2303">
        <f>SUM(Table2[[#This Row],[ BUYER G]:[BUYER S]])</f>
        <v>82</v>
      </c>
      <c r="R2303">
        <v>23.75</v>
      </c>
      <c r="S2303">
        <v>40</v>
      </c>
      <c r="T2303">
        <f>SUM(Table2[[#This Row],[SALE G]:[SALE S]])</f>
        <v>63.75</v>
      </c>
      <c r="U2303">
        <v>501</v>
      </c>
      <c r="V2303">
        <v>0.7</v>
      </c>
    </row>
    <row r="2304" spans="1:22" x14ac:dyDescent="0.25">
      <c r="A2304">
        <v>2303</v>
      </c>
      <c r="B2304" t="s">
        <v>26</v>
      </c>
      <c r="C2304" t="s">
        <v>665</v>
      </c>
      <c r="D2304" t="s">
        <v>3</v>
      </c>
      <c r="E2304" t="s">
        <v>346</v>
      </c>
      <c r="F2304" s="138">
        <v>44037</v>
      </c>
      <c r="G2304" t="s">
        <v>670</v>
      </c>
      <c r="H2304" t="s">
        <v>673</v>
      </c>
      <c r="I2304" t="s">
        <v>370</v>
      </c>
      <c r="J2304" t="s">
        <v>671</v>
      </c>
      <c r="K2304">
        <v>1200</v>
      </c>
      <c r="M2304">
        <v>412</v>
      </c>
      <c r="O2304">
        <v>19</v>
      </c>
      <c r="P2304">
        <v>68</v>
      </c>
      <c r="Q2304">
        <f>SUM(Table2[[#This Row],[ BUYER G]:[BUYER S]])</f>
        <v>87</v>
      </c>
      <c r="R2304">
        <v>7.5</v>
      </c>
      <c r="S2304">
        <v>30.25</v>
      </c>
      <c r="T2304">
        <f>SUM(Table2[[#This Row],[SALE G]:[SALE S]])</f>
        <v>37.75</v>
      </c>
      <c r="U2304">
        <v>457</v>
      </c>
      <c r="V2304">
        <v>0.6</v>
      </c>
    </row>
    <row r="2305" spans="1:22" x14ac:dyDescent="0.25">
      <c r="A2305">
        <v>2304</v>
      </c>
      <c r="B2305" t="s">
        <v>26</v>
      </c>
      <c r="C2305" t="s">
        <v>665</v>
      </c>
      <c r="D2305" t="s">
        <v>3</v>
      </c>
      <c r="E2305" t="s">
        <v>346</v>
      </c>
      <c r="F2305" s="138">
        <v>44037</v>
      </c>
      <c r="G2305" t="s">
        <v>670</v>
      </c>
      <c r="H2305" t="s">
        <v>714</v>
      </c>
      <c r="I2305" t="s">
        <v>523</v>
      </c>
      <c r="J2305" t="s">
        <v>671</v>
      </c>
      <c r="K2305">
        <v>1200</v>
      </c>
      <c r="M2305">
        <v>388</v>
      </c>
      <c r="O2305">
        <v>13</v>
      </c>
      <c r="P2305">
        <v>44</v>
      </c>
      <c r="Q2305">
        <f>SUM(Table2[[#This Row],[ BUYER G]:[BUYER S]])</f>
        <v>57</v>
      </c>
      <c r="R2305">
        <v>14</v>
      </c>
      <c r="S2305">
        <v>60.5</v>
      </c>
      <c r="T2305">
        <f>SUM(Table2[[#This Row],[SALE G]:[SALE S]])</f>
        <v>74.5</v>
      </c>
      <c r="U2305">
        <v>511</v>
      </c>
      <c r="V2305">
        <v>0.65</v>
      </c>
    </row>
    <row r="2306" spans="1:22" x14ac:dyDescent="0.25">
      <c r="A2306">
        <v>2305</v>
      </c>
      <c r="B2306" t="s">
        <v>26</v>
      </c>
      <c r="C2306" t="s">
        <v>665</v>
      </c>
      <c r="D2306" t="s">
        <v>3</v>
      </c>
      <c r="E2306" t="s">
        <v>346</v>
      </c>
      <c r="F2306" s="138">
        <v>44037</v>
      </c>
      <c r="G2306" t="s">
        <v>682</v>
      </c>
      <c r="H2306" t="s">
        <v>668</v>
      </c>
      <c r="I2306" t="s">
        <v>146</v>
      </c>
      <c r="J2306" t="s">
        <v>671</v>
      </c>
      <c r="K2306">
        <v>1000</v>
      </c>
      <c r="M2306">
        <v>304</v>
      </c>
      <c r="O2306">
        <v>19</v>
      </c>
      <c r="P2306">
        <v>45</v>
      </c>
      <c r="Q2306">
        <f>SUM(Table2[[#This Row],[ BUYER G]:[BUYER S]])</f>
        <v>64</v>
      </c>
      <c r="R2306">
        <v>12.7</v>
      </c>
      <c r="S2306">
        <v>31.1</v>
      </c>
      <c r="T2306">
        <f>SUM(Table2[[#This Row],[SALE G]:[SALE S]])</f>
        <v>43.8</v>
      </c>
      <c r="U2306">
        <v>381</v>
      </c>
      <c r="V2306">
        <v>0.7</v>
      </c>
    </row>
    <row r="2307" spans="1:22" x14ac:dyDescent="0.25">
      <c r="A2307">
        <v>2306</v>
      </c>
      <c r="B2307" t="s">
        <v>26</v>
      </c>
      <c r="C2307" t="s">
        <v>665</v>
      </c>
      <c r="D2307" t="s">
        <v>3</v>
      </c>
      <c r="E2307" t="s">
        <v>346</v>
      </c>
      <c r="F2307" s="138">
        <v>44037</v>
      </c>
      <c r="G2307" t="s">
        <v>682</v>
      </c>
      <c r="H2307" t="s">
        <v>668</v>
      </c>
      <c r="I2307" t="s">
        <v>395</v>
      </c>
      <c r="J2307" t="s">
        <v>671</v>
      </c>
      <c r="K2307">
        <v>1000</v>
      </c>
      <c r="M2307">
        <v>268</v>
      </c>
      <c r="O2307">
        <v>5</v>
      </c>
      <c r="P2307">
        <v>15</v>
      </c>
      <c r="Q2307">
        <f>SUM(Table2[[#This Row],[ BUYER G]:[BUYER S]])</f>
        <v>20</v>
      </c>
      <c r="R2307">
        <v>4</v>
      </c>
      <c r="S2307">
        <v>19</v>
      </c>
      <c r="T2307">
        <f>SUM(Table2[[#This Row],[SALE G]:[SALE S]])</f>
        <v>23</v>
      </c>
      <c r="U2307">
        <v>210</v>
      </c>
      <c r="V2307">
        <v>0.7</v>
      </c>
    </row>
    <row r="2308" spans="1:22" x14ac:dyDescent="0.25">
      <c r="A2308">
        <v>2307</v>
      </c>
      <c r="B2308" t="s">
        <v>26</v>
      </c>
      <c r="C2308" t="s">
        <v>665</v>
      </c>
      <c r="D2308" t="s">
        <v>3</v>
      </c>
      <c r="E2308" t="s">
        <v>346</v>
      </c>
      <c r="F2308" s="138">
        <v>44037</v>
      </c>
      <c r="G2308" t="s">
        <v>682</v>
      </c>
      <c r="H2308" t="s">
        <v>668</v>
      </c>
      <c r="I2308" t="s">
        <v>396</v>
      </c>
      <c r="J2308" t="s">
        <v>671</v>
      </c>
      <c r="K2308">
        <v>1000</v>
      </c>
      <c r="M2308">
        <v>512</v>
      </c>
      <c r="O2308">
        <v>47</v>
      </c>
      <c r="P2308">
        <v>69</v>
      </c>
      <c r="Q2308">
        <f>SUM(Table2[[#This Row],[ BUYER G]:[BUYER S]])</f>
        <v>116</v>
      </c>
      <c r="R2308">
        <v>34.75</v>
      </c>
      <c r="S2308">
        <v>83.5</v>
      </c>
      <c r="T2308">
        <f>SUM(Table2[[#This Row],[SALE G]:[SALE S]])</f>
        <v>118.25</v>
      </c>
      <c r="U2308">
        <v>543</v>
      </c>
      <c r="V2308">
        <v>0.65</v>
      </c>
    </row>
    <row r="2309" spans="1:22" x14ac:dyDescent="0.25">
      <c r="A2309">
        <v>2308</v>
      </c>
      <c r="B2309" t="s">
        <v>26</v>
      </c>
      <c r="C2309" t="s">
        <v>665</v>
      </c>
      <c r="D2309" t="s">
        <v>3</v>
      </c>
      <c r="E2309" t="s">
        <v>346</v>
      </c>
      <c r="F2309" s="138">
        <v>44037</v>
      </c>
      <c r="G2309" t="s">
        <v>682</v>
      </c>
      <c r="H2309" t="s">
        <v>668</v>
      </c>
      <c r="I2309" t="s">
        <v>475</v>
      </c>
      <c r="J2309" t="s">
        <v>671</v>
      </c>
      <c r="K2309">
        <v>1000</v>
      </c>
      <c r="M2309">
        <v>176</v>
      </c>
      <c r="O2309">
        <v>21</v>
      </c>
      <c r="P2309">
        <v>27</v>
      </c>
      <c r="Q2309">
        <f>SUM(Table2[[#This Row],[ BUYER G]:[BUYER S]])</f>
        <v>48</v>
      </c>
      <c r="R2309">
        <v>10.5</v>
      </c>
      <c r="S2309">
        <v>13.5</v>
      </c>
      <c r="T2309">
        <f>SUM(Table2[[#This Row],[SALE G]:[SALE S]])</f>
        <v>24</v>
      </c>
      <c r="U2309">
        <v>217</v>
      </c>
      <c r="V2309">
        <v>0.7</v>
      </c>
    </row>
    <row r="2310" spans="1:22" x14ac:dyDescent="0.25">
      <c r="A2310">
        <v>2309</v>
      </c>
      <c r="B2310" t="s">
        <v>26</v>
      </c>
      <c r="C2310" t="s">
        <v>665</v>
      </c>
      <c r="D2310" t="s">
        <v>3</v>
      </c>
      <c r="E2310" t="s">
        <v>346</v>
      </c>
      <c r="F2310" s="138">
        <v>44037</v>
      </c>
      <c r="G2310" t="s">
        <v>682</v>
      </c>
      <c r="H2310" t="s">
        <v>668</v>
      </c>
      <c r="I2310" t="s">
        <v>478</v>
      </c>
      <c r="J2310" t="s">
        <v>671</v>
      </c>
      <c r="K2310">
        <v>1000</v>
      </c>
      <c r="M2310">
        <v>320</v>
      </c>
      <c r="O2310">
        <v>20</v>
      </c>
      <c r="P2310">
        <v>28</v>
      </c>
      <c r="Q2310">
        <f>SUM(Table2[[#This Row],[ BUYER G]:[BUYER S]])</f>
        <v>48</v>
      </c>
      <c r="R2310">
        <v>7</v>
      </c>
      <c r="S2310">
        <v>10</v>
      </c>
      <c r="T2310">
        <f>SUM(Table2[[#This Row],[SALE G]:[SALE S]])</f>
        <v>17</v>
      </c>
      <c r="U2310">
        <v>335</v>
      </c>
      <c r="V2310">
        <v>0.7</v>
      </c>
    </row>
    <row r="2311" spans="1:22" x14ac:dyDescent="0.25">
      <c r="A2311">
        <v>2310</v>
      </c>
      <c r="B2311" t="s">
        <v>26</v>
      </c>
      <c r="C2311" t="s">
        <v>665</v>
      </c>
      <c r="D2311" t="s">
        <v>3</v>
      </c>
      <c r="E2311" t="s">
        <v>346</v>
      </c>
      <c r="F2311" s="138">
        <v>44037</v>
      </c>
      <c r="G2311" t="s">
        <v>682</v>
      </c>
      <c r="H2311" t="s">
        <v>697</v>
      </c>
      <c r="I2311" t="s">
        <v>467</v>
      </c>
      <c r="J2311" t="s">
        <v>671</v>
      </c>
      <c r="K2311">
        <v>1000</v>
      </c>
      <c r="M2311">
        <v>320</v>
      </c>
      <c r="O2311">
        <v>30</v>
      </c>
      <c r="P2311">
        <v>39</v>
      </c>
      <c r="Q2311">
        <f>SUM(Table2[[#This Row],[ BUYER G]:[BUYER S]])</f>
        <v>69</v>
      </c>
      <c r="R2311">
        <v>14</v>
      </c>
      <c r="S2311">
        <v>48</v>
      </c>
      <c r="T2311">
        <f>SUM(Table2[[#This Row],[SALE G]:[SALE S]])</f>
        <v>62</v>
      </c>
      <c r="U2311">
        <v>360</v>
      </c>
      <c r="V2311">
        <v>0.65</v>
      </c>
    </row>
    <row r="2312" spans="1:22" x14ac:dyDescent="0.25">
      <c r="A2312">
        <v>2311</v>
      </c>
      <c r="B2312" t="s">
        <v>26</v>
      </c>
      <c r="C2312" t="s">
        <v>665</v>
      </c>
      <c r="D2312" t="s">
        <v>3</v>
      </c>
      <c r="E2312" t="s">
        <v>346</v>
      </c>
      <c r="F2312" s="138">
        <v>44037</v>
      </c>
      <c r="G2312" t="s">
        <v>682</v>
      </c>
      <c r="H2312" t="s">
        <v>697</v>
      </c>
      <c r="I2312" t="s">
        <v>487</v>
      </c>
      <c r="J2312" t="s">
        <v>671</v>
      </c>
      <c r="K2312">
        <v>1000</v>
      </c>
      <c r="M2312">
        <v>320</v>
      </c>
      <c r="O2312">
        <v>20</v>
      </c>
      <c r="P2312">
        <v>45</v>
      </c>
      <c r="Q2312">
        <f>SUM(Table2[[#This Row],[ BUYER G]:[BUYER S]])</f>
        <v>65</v>
      </c>
      <c r="R2312">
        <v>9.5</v>
      </c>
      <c r="S2312">
        <v>61.5</v>
      </c>
      <c r="T2312">
        <f>SUM(Table2[[#This Row],[SALE G]:[SALE S]])</f>
        <v>71</v>
      </c>
      <c r="U2312">
        <v>433</v>
      </c>
      <c r="V2312">
        <v>0.7</v>
      </c>
    </row>
    <row r="2313" spans="1:22" x14ac:dyDescent="0.25">
      <c r="A2313">
        <v>2312</v>
      </c>
      <c r="B2313" t="s">
        <v>26</v>
      </c>
      <c r="C2313" t="s">
        <v>665</v>
      </c>
      <c r="D2313" t="s">
        <v>3</v>
      </c>
      <c r="E2313" t="s">
        <v>346</v>
      </c>
      <c r="F2313" s="138">
        <v>44037</v>
      </c>
      <c r="G2313" t="s">
        <v>682</v>
      </c>
      <c r="H2313" t="s">
        <v>707</v>
      </c>
      <c r="I2313" t="s">
        <v>480</v>
      </c>
      <c r="J2313" t="s">
        <v>671</v>
      </c>
      <c r="K2313">
        <v>1000</v>
      </c>
      <c r="M2313">
        <v>320</v>
      </c>
      <c r="O2313">
        <v>11</v>
      </c>
      <c r="P2313">
        <v>47</v>
      </c>
      <c r="Q2313">
        <f>SUM(Table2[[#This Row],[ BUYER G]:[BUYER S]])</f>
        <v>58</v>
      </c>
      <c r="R2313">
        <v>6.125</v>
      </c>
      <c r="S2313">
        <v>27.75</v>
      </c>
      <c r="T2313">
        <f>SUM(Table2[[#This Row],[SALE G]:[SALE S]])</f>
        <v>33.875</v>
      </c>
      <c r="U2313">
        <v>830</v>
      </c>
      <c r="V2313">
        <v>0.7</v>
      </c>
    </row>
    <row r="2314" spans="1:22" x14ac:dyDescent="0.25">
      <c r="A2314">
        <v>2313</v>
      </c>
      <c r="B2314" t="s">
        <v>26</v>
      </c>
      <c r="C2314" t="s">
        <v>665</v>
      </c>
      <c r="D2314" t="s">
        <v>3</v>
      </c>
      <c r="E2314" t="s">
        <v>346</v>
      </c>
      <c r="F2314" s="138">
        <v>44037</v>
      </c>
      <c r="G2314" t="s">
        <v>682</v>
      </c>
      <c r="H2314" t="s">
        <v>709</v>
      </c>
      <c r="I2314" t="s">
        <v>483</v>
      </c>
      <c r="J2314" t="s">
        <v>671</v>
      </c>
      <c r="K2314">
        <v>1000</v>
      </c>
      <c r="M2314">
        <v>320</v>
      </c>
      <c r="O2314">
        <v>14</v>
      </c>
      <c r="P2314">
        <v>24</v>
      </c>
      <c r="Q2314">
        <f>SUM(Table2[[#This Row],[ BUYER G]:[BUYER S]])</f>
        <v>38</v>
      </c>
      <c r="R2314">
        <v>10.375</v>
      </c>
      <c r="S2314">
        <v>24.75</v>
      </c>
      <c r="T2314">
        <f>SUM(Table2[[#This Row],[SALE G]:[SALE S]])</f>
        <v>35.125</v>
      </c>
      <c r="U2314">
        <v>500</v>
      </c>
      <c r="V2314">
        <v>0.65</v>
      </c>
    </row>
    <row r="2315" spans="1:22" x14ac:dyDescent="0.25">
      <c r="A2315">
        <v>2314</v>
      </c>
      <c r="B2315" t="s">
        <v>26</v>
      </c>
      <c r="C2315" t="s">
        <v>665</v>
      </c>
      <c r="D2315" t="s">
        <v>3</v>
      </c>
      <c r="E2315" t="s">
        <v>346</v>
      </c>
      <c r="F2315" s="138">
        <v>44037</v>
      </c>
      <c r="G2315" t="s">
        <v>682</v>
      </c>
      <c r="H2315" t="s">
        <v>714</v>
      </c>
      <c r="I2315" t="s">
        <v>597</v>
      </c>
      <c r="J2315" t="s">
        <v>671</v>
      </c>
      <c r="K2315">
        <v>1000</v>
      </c>
      <c r="M2315">
        <v>320</v>
      </c>
      <c r="O2315">
        <v>2</v>
      </c>
      <c r="P2315">
        <v>33</v>
      </c>
      <c r="Q2315">
        <f>SUM(Table2[[#This Row],[ BUYER G]:[BUYER S]])</f>
        <v>35</v>
      </c>
      <c r="R2315">
        <v>3.5</v>
      </c>
      <c r="S2315">
        <v>16.5</v>
      </c>
      <c r="T2315">
        <f>SUM(Table2[[#This Row],[SALE G]:[SALE S]])</f>
        <v>20</v>
      </c>
      <c r="U2315">
        <v>522</v>
      </c>
      <c r="V2315">
        <v>0.65</v>
      </c>
    </row>
    <row r="2316" spans="1:22" x14ac:dyDescent="0.25">
      <c r="A2316">
        <v>2315</v>
      </c>
      <c r="B2316" t="s">
        <v>26</v>
      </c>
      <c r="C2316" t="s">
        <v>665</v>
      </c>
      <c r="D2316" t="s">
        <v>3</v>
      </c>
      <c r="E2316" t="s">
        <v>346</v>
      </c>
      <c r="F2316" s="138">
        <v>44037</v>
      </c>
      <c r="G2316" t="s">
        <v>682</v>
      </c>
      <c r="H2316" t="s">
        <v>705</v>
      </c>
      <c r="I2316" t="s">
        <v>594</v>
      </c>
      <c r="J2316" t="s">
        <v>671</v>
      </c>
      <c r="K2316">
        <v>1000</v>
      </c>
      <c r="M2316">
        <v>304</v>
      </c>
      <c r="O2316">
        <v>9</v>
      </c>
      <c r="P2316">
        <v>35</v>
      </c>
      <c r="Q2316">
        <f>SUM(Table2[[#This Row],[ BUYER G]:[BUYER S]])</f>
        <v>44</v>
      </c>
      <c r="R2316">
        <v>7</v>
      </c>
      <c r="S2316">
        <v>49.75</v>
      </c>
      <c r="T2316">
        <f>SUM(Table2[[#This Row],[SALE G]:[SALE S]])</f>
        <v>56.75</v>
      </c>
      <c r="U2316">
        <v>487</v>
      </c>
      <c r="V2316">
        <v>0.8</v>
      </c>
    </row>
    <row r="2317" spans="1:22" x14ac:dyDescent="0.25">
      <c r="A2317">
        <v>2316</v>
      </c>
      <c r="B2317" t="s">
        <v>26</v>
      </c>
      <c r="C2317" t="s">
        <v>665</v>
      </c>
      <c r="D2317" t="s">
        <v>3</v>
      </c>
      <c r="E2317" t="s">
        <v>346</v>
      </c>
      <c r="F2317" s="138">
        <v>44037</v>
      </c>
      <c r="G2317" t="s">
        <v>683</v>
      </c>
      <c r="H2317" t="s">
        <v>668</v>
      </c>
      <c r="I2317" t="s">
        <v>391</v>
      </c>
      <c r="J2317" t="s">
        <v>669</v>
      </c>
      <c r="K2317">
        <v>1500</v>
      </c>
      <c r="M2317">
        <v>752</v>
      </c>
      <c r="O2317">
        <v>46</v>
      </c>
      <c r="P2317">
        <v>134</v>
      </c>
      <c r="Q2317">
        <f>SUM(Table2[[#This Row],[ BUYER G]:[BUYER S]])</f>
        <v>180</v>
      </c>
      <c r="R2317">
        <v>33</v>
      </c>
      <c r="S2317">
        <v>105.5</v>
      </c>
      <c r="T2317">
        <f>SUM(Table2[[#This Row],[SALE G]:[SALE S]])</f>
        <v>138.5</v>
      </c>
      <c r="U2317">
        <v>752</v>
      </c>
      <c r="V2317">
        <v>0.65</v>
      </c>
    </row>
    <row r="2318" spans="1:22" x14ac:dyDescent="0.25">
      <c r="A2318">
        <v>2317</v>
      </c>
      <c r="B2318" t="s">
        <v>26</v>
      </c>
      <c r="C2318" t="s">
        <v>665</v>
      </c>
      <c r="D2318" t="s">
        <v>3</v>
      </c>
      <c r="E2318" t="s">
        <v>346</v>
      </c>
      <c r="F2318" s="138">
        <v>44037</v>
      </c>
      <c r="G2318" t="s">
        <v>683</v>
      </c>
      <c r="H2318" t="s">
        <v>668</v>
      </c>
      <c r="I2318" t="s">
        <v>394</v>
      </c>
      <c r="J2318" t="s">
        <v>669</v>
      </c>
      <c r="K2318">
        <v>1500</v>
      </c>
      <c r="M2318">
        <v>688</v>
      </c>
      <c r="O2318">
        <v>23</v>
      </c>
      <c r="P2318">
        <v>60</v>
      </c>
      <c r="Q2318">
        <f>SUM(Table2[[#This Row],[ BUYER G]:[BUYER S]])</f>
        <v>83</v>
      </c>
      <c r="R2318">
        <v>20.5</v>
      </c>
      <c r="S2318">
        <v>50.75</v>
      </c>
      <c r="T2318">
        <f>SUM(Table2[[#This Row],[SALE G]:[SALE S]])</f>
        <v>71.25</v>
      </c>
      <c r="U2318">
        <v>688</v>
      </c>
      <c r="V2318">
        <v>0.7</v>
      </c>
    </row>
    <row r="2319" spans="1:22" x14ac:dyDescent="0.25">
      <c r="A2319">
        <v>2318</v>
      </c>
      <c r="B2319" t="s">
        <v>26</v>
      </c>
      <c r="C2319" t="s">
        <v>665</v>
      </c>
      <c r="D2319" t="s">
        <v>3</v>
      </c>
      <c r="E2319" t="s">
        <v>346</v>
      </c>
      <c r="F2319" s="138">
        <v>44037</v>
      </c>
      <c r="G2319" t="s">
        <v>684</v>
      </c>
      <c r="H2319" t="s">
        <v>673</v>
      </c>
      <c r="I2319" t="s">
        <v>454</v>
      </c>
      <c r="J2319" t="s">
        <v>669</v>
      </c>
      <c r="K2319">
        <v>1250</v>
      </c>
      <c r="M2319">
        <v>399</v>
      </c>
      <c r="O2319">
        <v>0</v>
      </c>
      <c r="P2319">
        <v>34</v>
      </c>
      <c r="Q2319">
        <f>SUM(Table2[[#This Row],[ BUYER G]:[BUYER S]])</f>
        <v>34</v>
      </c>
      <c r="R2319">
        <v>0</v>
      </c>
      <c r="S2319">
        <v>20</v>
      </c>
      <c r="T2319">
        <f>SUM(Table2[[#This Row],[SALE G]:[SALE S]])</f>
        <v>20</v>
      </c>
      <c r="U2319">
        <v>400</v>
      </c>
      <c r="V2319">
        <v>0.6</v>
      </c>
    </row>
    <row r="2320" spans="1:22" x14ac:dyDescent="0.25">
      <c r="A2320">
        <v>2319</v>
      </c>
      <c r="B2320" t="s">
        <v>26</v>
      </c>
      <c r="C2320" t="s">
        <v>665</v>
      </c>
      <c r="D2320" t="s">
        <v>3</v>
      </c>
      <c r="E2320" t="s">
        <v>346</v>
      </c>
      <c r="F2320" s="138">
        <v>44037</v>
      </c>
      <c r="G2320" t="s">
        <v>676</v>
      </c>
      <c r="H2320" t="s">
        <v>668</v>
      </c>
      <c r="I2320" t="s">
        <v>166</v>
      </c>
      <c r="J2320" t="s">
        <v>669</v>
      </c>
      <c r="K2320">
        <v>1200</v>
      </c>
      <c r="M2320">
        <v>528</v>
      </c>
      <c r="O2320">
        <v>19</v>
      </c>
      <c r="P2320">
        <v>41</v>
      </c>
      <c r="Q2320">
        <f>SUM(Table2[[#This Row],[ BUYER G]:[BUYER S]])</f>
        <v>60</v>
      </c>
      <c r="R2320">
        <v>16.5</v>
      </c>
      <c r="S2320">
        <v>60.25</v>
      </c>
      <c r="T2320">
        <f>SUM(Table2[[#This Row],[SALE G]:[SALE S]])</f>
        <v>76.75</v>
      </c>
      <c r="U2320">
        <v>314</v>
      </c>
      <c r="V2320">
        <v>0.75</v>
      </c>
    </row>
    <row r="2321" spans="1:22" x14ac:dyDescent="0.25">
      <c r="A2321">
        <v>2320</v>
      </c>
      <c r="B2321" t="s">
        <v>26</v>
      </c>
      <c r="C2321" t="s">
        <v>665</v>
      </c>
      <c r="D2321" t="s">
        <v>3</v>
      </c>
      <c r="E2321" t="s">
        <v>346</v>
      </c>
      <c r="F2321" s="138">
        <v>44037</v>
      </c>
      <c r="G2321" t="s">
        <v>676</v>
      </c>
      <c r="H2321" t="s">
        <v>668</v>
      </c>
      <c r="I2321" t="s">
        <v>165</v>
      </c>
      <c r="J2321" t="s">
        <v>669</v>
      </c>
      <c r="K2321">
        <v>1200</v>
      </c>
      <c r="M2321">
        <v>544</v>
      </c>
      <c r="O2321">
        <v>14</v>
      </c>
      <c r="P2321">
        <v>31</v>
      </c>
      <c r="Q2321">
        <f>SUM(Table2[[#This Row],[ BUYER G]:[BUYER S]])</f>
        <v>45</v>
      </c>
      <c r="R2321">
        <v>12.5</v>
      </c>
      <c r="S2321">
        <v>44.5</v>
      </c>
      <c r="T2321">
        <f>SUM(Table2[[#This Row],[SALE G]:[SALE S]])</f>
        <v>57</v>
      </c>
      <c r="U2321">
        <v>632</v>
      </c>
      <c r="V2321">
        <v>0.75</v>
      </c>
    </row>
    <row r="2322" spans="1:22" x14ac:dyDescent="0.25">
      <c r="A2322">
        <v>2321</v>
      </c>
      <c r="B2322" t="s">
        <v>26</v>
      </c>
      <c r="C2322" t="s">
        <v>665</v>
      </c>
      <c r="D2322" t="s">
        <v>3</v>
      </c>
      <c r="E2322" t="s">
        <v>346</v>
      </c>
      <c r="F2322" s="138">
        <v>44037</v>
      </c>
      <c r="G2322" t="s">
        <v>676</v>
      </c>
      <c r="H2322" t="s">
        <v>668</v>
      </c>
      <c r="I2322" t="s">
        <v>167</v>
      </c>
      <c r="J2322" t="s">
        <v>669</v>
      </c>
      <c r="K2322">
        <v>1200</v>
      </c>
      <c r="M2322">
        <v>480</v>
      </c>
      <c r="O2322">
        <v>8</v>
      </c>
      <c r="P2322">
        <v>42</v>
      </c>
      <c r="Q2322">
        <f>SUM(Table2[[#This Row],[ BUYER G]:[BUYER S]])</f>
        <v>50</v>
      </c>
      <c r="R2322">
        <v>2.8</v>
      </c>
      <c r="S2322">
        <v>17.350000000000001</v>
      </c>
      <c r="T2322">
        <f>SUM(Table2[[#This Row],[SALE G]:[SALE S]])</f>
        <v>20.150000000000002</v>
      </c>
      <c r="U2322">
        <v>531</v>
      </c>
      <c r="V2322">
        <v>0.75</v>
      </c>
    </row>
    <row r="2323" spans="1:22" x14ac:dyDescent="0.25">
      <c r="A2323">
        <v>2322</v>
      </c>
      <c r="B2323" t="s">
        <v>26</v>
      </c>
      <c r="C2323" t="s">
        <v>665</v>
      </c>
      <c r="D2323" t="s">
        <v>3</v>
      </c>
      <c r="E2323" t="s">
        <v>346</v>
      </c>
      <c r="F2323" s="138">
        <v>44037</v>
      </c>
      <c r="G2323" t="s">
        <v>676</v>
      </c>
      <c r="H2323" t="s">
        <v>668</v>
      </c>
      <c r="I2323" t="s">
        <v>168</v>
      </c>
      <c r="J2323" t="s">
        <v>669</v>
      </c>
      <c r="K2323">
        <v>1200</v>
      </c>
      <c r="M2323">
        <v>384</v>
      </c>
      <c r="O2323">
        <v>29</v>
      </c>
      <c r="P2323">
        <v>52</v>
      </c>
      <c r="Q2323">
        <f>SUM(Table2[[#This Row],[ BUYER G]:[BUYER S]])</f>
        <v>81</v>
      </c>
      <c r="R2323">
        <v>29.3</v>
      </c>
      <c r="S2323">
        <v>48</v>
      </c>
      <c r="T2323">
        <f>SUM(Table2[[#This Row],[SALE G]:[SALE S]])</f>
        <v>77.3</v>
      </c>
      <c r="U2323">
        <v>355</v>
      </c>
      <c r="V2323">
        <v>0.75</v>
      </c>
    </row>
    <row r="2324" spans="1:22" x14ac:dyDescent="0.25">
      <c r="A2324">
        <v>2323</v>
      </c>
      <c r="B2324" t="s">
        <v>26</v>
      </c>
      <c r="C2324" t="s">
        <v>665</v>
      </c>
      <c r="D2324" t="s">
        <v>3</v>
      </c>
      <c r="E2324" t="s">
        <v>346</v>
      </c>
      <c r="F2324" s="138">
        <v>44037</v>
      </c>
      <c r="G2324" t="s">
        <v>676</v>
      </c>
      <c r="H2324" t="s">
        <v>672</v>
      </c>
      <c r="I2324" t="s">
        <v>372</v>
      </c>
      <c r="J2324" t="s">
        <v>669</v>
      </c>
      <c r="K2324">
        <v>1200</v>
      </c>
      <c r="M2324">
        <v>496</v>
      </c>
      <c r="O2324">
        <v>10</v>
      </c>
      <c r="P2324">
        <v>32</v>
      </c>
      <c r="Q2324">
        <f>SUM(Table2[[#This Row],[ BUYER G]:[BUYER S]])</f>
        <v>42</v>
      </c>
      <c r="R2324">
        <v>5.25</v>
      </c>
      <c r="S2324">
        <v>22</v>
      </c>
      <c r="T2324">
        <f>SUM(Table2[[#This Row],[SALE G]:[SALE S]])</f>
        <v>27.25</v>
      </c>
      <c r="U2324">
        <v>602</v>
      </c>
      <c r="V2324">
        <v>0.75</v>
      </c>
    </row>
    <row r="2325" spans="1:22" x14ac:dyDescent="0.25">
      <c r="A2325">
        <v>2324</v>
      </c>
      <c r="B2325" t="s">
        <v>26</v>
      </c>
      <c r="C2325" t="s">
        <v>665</v>
      </c>
      <c r="D2325" t="s">
        <v>3</v>
      </c>
      <c r="E2325" t="s">
        <v>346</v>
      </c>
      <c r="F2325" s="138">
        <v>44037</v>
      </c>
      <c r="G2325" t="s">
        <v>676</v>
      </c>
      <c r="H2325" t="s">
        <v>677</v>
      </c>
      <c r="I2325" t="s">
        <v>440</v>
      </c>
      <c r="J2325" t="s">
        <v>669</v>
      </c>
      <c r="K2325">
        <v>1200</v>
      </c>
      <c r="M2325">
        <v>440</v>
      </c>
      <c r="O2325">
        <v>0</v>
      </c>
      <c r="P2325">
        <v>48</v>
      </c>
      <c r="Q2325">
        <f>SUM(Table2[[#This Row],[ BUYER G]:[BUYER S]])</f>
        <v>48</v>
      </c>
      <c r="R2325">
        <v>0</v>
      </c>
      <c r="S2325">
        <v>34.25</v>
      </c>
      <c r="T2325">
        <f>SUM(Table2[[#This Row],[SALE G]:[SALE S]])</f>
        <v>34.25</v>
      </c>
      <c r="U2325">
        <v>470</v>
      </c>
      <c r="V2325">
        <v>0.75</v>
      </c>
    </row>
    <row r="2326" spans="1:22" x14ac:dyDescent="0.25">
      <c r="A2326">
        <v>2325</v>
      </c>
      <c r="B2326" t="s">
        <v>26</v>
      </c>
      <c r="C2326" t="s">
        <v>665</v>
      </c>
      <c r="D2326" t="s">
        <v>3</v>
      </c>
      <c r="E2326" t="s">
        <v>346</v>
      </c>
      <c r="F2326" s="138">
        <v>44037</v>
      </c>
      <c r="G2326" t="s">
        <v>676</v>
      </c>
      <c r="H2326" t="s">
        <v>673</v>
      </c>
      <c r="I2326" t="s">
        <v>439</v>
      </c>
      <c r="J2326" t="s">
        <v>669</v>
      </c>
      <c r="K2326">
        <v>1200</v>
      </c>
      <c r="M2326">
        <v>388</v>
      </c>
      <c r="O2326">
        <v>3</v>
      </c>
      <c r="P2326">
        <v>35</v>
      </c>
      <c r="Q2326">
        <f>SUM(Table2[[#This Row],[ BUYER G]:[BUYER S]])</f>
        <v>38</v>
      </c>
      <c r="R2326">
        <v>1.5</v>
      </c>
      <c r="S2326">
        <v>16.875</v>
      </c>
      <c r="T2326">
        <f>SUM(Table2[[#This Row],[SALE G]:[SALE S]])</f>
        <v>18.375</v>
      </c>
      <c r="U2326">
        <v>320</v>
      </c>
      <c r="V2326">
        <v>0.75</v>
      </c>
    </row>
    <row r="2327" spans="1:22" x14ac:dyDescent="0.25">
      <c r="A2327">
        <v>2326</v>
      </c>
      <c r="B2327" t="s">
        <v>26</v>
      </c>
      <c r="C2327" t="s">
        <v>665</v>
      </c>
      <c r="D2327" t="s">
        <v>3</v>
      </c>
      <c r="E2327" t="s">
        <v>346</v>
      </c>
      <c r="F2327" s="138">
        <v>44037</v>
      </c>
      <c r="G2327" t="s">
        <v>676</v>
      </c>
      <c r="H2327" t="s">
        <v>697</v>
      </c>
      <c r="I2327" t="s">
        <v>441</v>
      </c>
      <c r="J2327" t="s">
        <v>669</v>
      </c>
      <c r="K2327">
        <v>1200</v>
      </c>
      <c r="M2327">
        <v>388</v>
      </c>
      <c r="O2327">
        <v>5</v>
      </c>
      <c r="P2327">
        <v>24</v>
      </c>
      <c r="Q2327">
        <f>SUM(Table2[[#This Row],[ BUYER G]:[BUYER S]])</f>
        <v>29</v>
      </c>
      <c r="R2327">
        <v>7.25</v>
      </c>
      <c r="S2327">
        <v>36.25</v>
      </c>
      <c r="T2327">
        <f>SUM(Table2[[#This Row],[SALE G]:[SALE S]])</f>
        <v>43.5</v>
      </c>
      <c r="U2327">
        <v>423</v>
      </c>
      <c r="V2327">
        <v>0.65</v>
      </c>
    </row>
    <row r="2328" spans="1:22" x14ac:dyDescent="0.25">
      <c r="A2328">
        <v>2327</v>
      </c>
      <c r="B2328" t="s">
        <v>26</v>
      </c>
      <c r="C2328" t="s">
        <v>665</v>
      </c>
      <c r="D2328" t="s">
        <v>3</v>
      </c>
      <c r="E2328" t="s">
        <v>346</v>
      </c>
      <c r="F2328" s="138">
        <v>44037</v>
      </c>
      <c r="G2328" t="s">
        <v>685</v>
      </c>
      <c r="H2328" t="s">
        <v>668</v>
      </c>
      <c r="I2328" t="s">
        <v>172</v>
      </c>
      <c r="J2328" t="s">
        <v>671</v>
      </c>
      <c r="K2328">
        <v>1000</v>
      </c>
      <c r="M2328">
        <v>192</v>
      </c>
      <c r="O2328">
        <v>23</v>
      </c>
      <c r="P2328">
        <v>42</v>
      </c>
      <c r="Q2328">
        <f>SUM(Table2[[#This Row],[ BUYER G]:[BUYER S]])</f>
        <v>65</v>
      </c>
      <c r="R2328">
        <v>22.75</v>
      </c>
      <c r="S2328">
        <v>35.75</v>
      </c>
      <c r="T2328">
        <f>SUM(Table2[[#This Row],[SALE G]:[SALE S]])</f>
        <v>58.5</v>
      </c>
      <c r="U2328">
        <v>192</v>
      </c>
      <c r="V2328">
        <v>0.75</v>
      </c>
    </row>
    <row r="2329" spans="1:22" x14ac:dyDescent="0.25">
      <c r="A2329">
        <v>2328</v>
      </c>
      <c r="B2329" t="s">
        <v>26</v>
      </c>
      <c r="C2329" t="s">
        <v>665</v>
      </c>
      <c r="D2329" t="s">
        <v>3</v>
      </c>
      <c r="E2329" t="s">
        <v>346</v>
      </c>
      <c r="F2329" s="138">
        <v>44037</v>
      </c>
      <c r="G2329" t="s">
        <v>685</v>
      </c>
      <c r="H2329" t="s">
        <v>668</v>
      </c>
      <c r="I2329" t="s">
        <v>173</v>
      </c>
      <c r="J2329" t="s">
        <v>671</v>
      </c>
      <c r="K2329">
        <v>1000</v>
      </c>
      <c r="M2329">
        <v>278</v>
      </c>
      <c r="O2329">
        <v>8</v>
      </c>
      <c r="P2329">
        <v>33</v>
      </c>
      <c r="Q2329">
        <f>SUM(Table2[[#This Row],[ BUYER G]:[BUYER S]])</f>
        <v>41</v>
      </c>
      <c r="R2329">
        <v>9</v>
      </c>
      <c r="S2329">
        <v>42.3</v>
      </c>
      <c r="T2329">
        <f>SUM(Table2[[#This Row],[SALE G]:[SALE S]])</f>
        <v>51.3</v>
      </c>
      <c r="U2329">
        <v>612</v>
      </c>
      <c r="V2329">
        <v>0.65</v>
      </c>
    </row>
    <row r="2330" spans="1:22" x14ac:dyDescent="0.25">
      <c r="A2330">
        <v>2329</v>
      </c>
      <c r="B2330" t="s">
        <v>26</v>
      </c>
      <c r="C2330" t="s">
        <v>665</v>
      </c>
      <c r="D2330" t="s">
        <v>3</v>
      </c>
      <c r="E2330" t="s">
        <v>346</v>
      </c>
      <c r="F2330" s="138">
        <v>44037</v>
      </c>
      <c r="G2330" t="s">
        <v>685</v>
      </c>
      <c r="H2330" t="s">
        <v>668</v>
      </c>
      <c r="I2330" t="s">
        <v>174</v>
      </c>
      <c r="J2330" t="s">
        <v>671</v>
      </c>
      <c r="K2330">
        <v>1000</v>
      </c>
      <c r="M2330">
        <v>352</v>
      </c>
      <c r="O2330">
        <v>7</v>
      </c>
      <c r="P2330">
        <v>21</v>
      </c>
      <c r="Q2330">
        <f>SUM(Table2[[#This Row],[ BUYER G]:[BUYER S]])</f>
        <v>28</v>
      </c>
      <c r="R2330">
        <v>7.75</v>
      </c>
      <c r="S2330">
        <v>23.25</v>
      </c>
      <c r="T2330">
        <f>SUM(Table2[[#This Row],[SALE G]:[SALE S]])</f>
        <v>31</v>
      </c>
      <c r="U2330">
        <v>453</v>
      </c>
      <c r="V2330">
        <v>0.75</v>
      </c>
    </row>
    <row r="2331" spans="1:22" x14ac:dyDescent="0.25">
      <c r="A2331">
        <v>2330</v>
      </c>
      <c r="B2331" t="s">
        <v>26</v>
      </c>
      <c r="C2331" t="s">
        <v>665</v>
      </c>
      <c r="D2331" t="s">
        <v>3</v>
      </c>
      <c r="E2331" t="s">
        <v>346</v>
      </c>
      <c r="F2331" s="138">
        <v>44037</v>
      </c>
      <c r="G2331" t="s">
        <v>685</v>
      </c>
      <c r="H2331" t="s">
        <v>668</v>
      </c>
      <c r="I2331" t="s">
        <v>175</v>
      </c>
      <c r="J2331" t="s">
        <v>671</v>
      </c>
      <c r="K2331">
        <v>1000</v>
      </c>
      <c r="M2331">
        <v>672</v>
      </c>
      <c r="O2331">
        <v>20</v>
      </c>
      <c r="P2331">
        <v>54</v>
      </c>
      <c r="Q2331">
        <f>SUM(Table2[[#This Row],[ BUYER G]:[BUYER S]])</f>
        <v>74</v>
      </c>
      <c r="R2331">
        <v>14</v>
      </c>
      <c r="S2331">
        <v>62.25</v>
      </c>
      <c r="T2331">
        <f>SUM(Table2[[#This Row],[SALE G]:[SALE S]])</f>
        <v>76.25</v>
      </c>
      <c r="U2331">
        <v>712</v>
      </c>
      <c r="V2331">
        <v>0.75</v>
      </c>
    </row>
    <row r="2332" spans="1:22" x14ac:dyDescent="0.25">
      <c r="A2332">
        <v>2331</v>
      </c>
      <c r="B2332" t="s">
        <v>26</v>
      </c>
      <c r="C2332" t="s">
        <v>665</v>
      </c>
      <c r="D2332" t="s">
        <v>3</v>
      </c>
      <c r="E2332" t="s">
        <v>346</v>
      </c>
      <c r="F2332" s="138">
        <v>44037</v>
      </c>
      <c r="G2332" t="s">
        <v>685</v>
      </c>
      <c r="H2332" t="s">
        <v>668</v>
      </c>
      <c r="I2332" t="s">
        <v>176</v>
      </c>
      <c r="J2332" t="s">
        <v>671</v>
      </c>
      <c r="K2332">
        <v>1000</v>
      </c>
      <c r="M2332">
        <v>304</v>
      </c>
      <c r="O2332">
        <v>13</v>
      </c>
      <c r="P2332">
        <v>39</v>
      </c>
      <c r="Q2332">
        <f>SUM(Table2[[#This Row],[ BUYER G]:[BUYER S]])</f>
        <v>52</v>
      </c>
      <c r="R2332">
        <v>11.45</v>
      </c>
      <c r="S2332">
        <v>47.5</v>
      </c>
      <c r="T2332">
        <f>SUM(Table2[[#This Row],[SALE G]:[SALE S]])</f>
        <v>58.95</v>
      </c>
      <c r="U2332">
        <v>499</v>
      </c>
      <c r="V2332">
        <v>0.65</v>
      </c>
    </row>
    <row r="2333" spans="1:22" x14ac:dyDescent="0.25">
      <c r="A2333">
        <v>2332</v>
      </c>
      <c r="B2333" t="s">
        <v>26</v>
      </c>
      <c r="C2333" t="s">
        <v>665</v>
      </c>
      <c r="D2333" t="s">
        <v>3</v>
      </c>
      <c r="E2333" t="s">
        <v>346</v>
      </c>
      <c r="F2333" s="138">
        <v>44037</v>
      </c>
      <c r="G2333" t="s">
        <v>685</v>
      </c>
      <c r="H2333" t="s">
        <v>668</v>
      </c>
      <c r="I2333" t="s">
        <v>177</v>
      </c>
      <c r="J2333" t="s">
        <v>671</v>
      </c>
      <c r="K2333">
        <v>1000</v>
      </c>
      <c r="M2333">
        <v>292</v>
      </c>
      <c r="O2333">
        <v>8</v>
      </c>
      <c r="P2333">
        <v>41</v>
      </c>
      <c r="Q2333">
        <f>SUM(Table2[[#This Row],[ BUYER G]:[BUYER S]])</f>
        <v>49</v>
      </c>
      <c r="R2333">
        <v>6</v>
      </c>
      <c r="S2333">
        <v>54.5</v>
      </c>
      <c r="T2333">
        <f>SUM(Table2[[#This Row],[SALE G]:[SALE S]])</f>
        <v>60.5</v>
      </c>
      <c r="U2333">
        <v>227</v>
      </c>
      <c r="V2333">
        <v>0.75</v>
      </c>
    </row>
    <row r="2334" spans="1:22" x14ac:dyDescent="0.25">
      <c r="A2334">
        <v>2333</v>
      </c>
      <c r="B2334" t="s">
        <v>26</v>
      </c>
      <c r="C2334" t="s">
        <v>665</v>
      </c>
      <c r="D2334" t="s">
        <v>3</v>
      </c>
      <c r="E2334" t="s">
        <v>346</v>
      </c>
      <c r="F2334" s="138">
        <v>44037</v>
      </c>
      <c r="G2334" t="s">
        <v>685</v>
      </c>
      <c r="H2334" t="s">
        <v>668</v>
      </c>
      <c r="I2334" t="s">
        <v>186</v>
      </c>
      <c r="J2334" t="s">
        <v>671</v>
      </c>
      <c r="K2334">
        <v>1000</v>
      </c>
      <c r="M2334">
        <v>352</v>
      </c>
      <c r="O2334">
        <v>16</v>
      </c>
      <c r="P2334">
        <v>43</v>
      </c>
      <c r="Q2334">
        <f>SUM(Table2[[#This Row],[ BUYER G]:[BUYER S]])</f>
        <v>59</v>
      </c>
      <c r="R2334">
        <v>11.8</v>
      </c>
      <c r="S2334">
        <v>30.05</v>
      </c>
      <c r="T2334">
        <f>SUM(Table2[[#This Row],[SALE G]:[SALE S]])</f>
        <v>41.85</v>
      </c>
      <c r="U2334">
        <v>558</v>
      </c>
      <c r="V2334">
        <v>0.75</v>
      </c>
    </row>
    <row r="2335" spans="1:22" x14ac:dyDescent="0.25">
      <c r="A2335">
        <v>2334</v>
      </c>
      <c r="B2335" t="s">
        <v>26</v>
      </c>
      <c r="C2335" t="s">
        <v>665</v>
      </c>
      <c r="D2335" t="s">
        <v>3</v>
      </c>
      <c r="E2335" t="s">
        <v>346</v>
      </c>
      <c r="F2335" s="138">
        <v>44037</v>
      </c>
      <c r="G2335" t="s">
        <v>685</v>
      </c>
      <c r="H2335" t="s">
        <v>668</v>
      </c>
      <c r="I2335" t="s">
        <v>179</v>
      </c>
      <c r="J2335" t="s">
        <v>671</v>
      </c>
      <c r="K2335">
        <v>1000</v>
      </c>
      <c r="M2335">
        <v>246</v>
      </c>
      <c r="O2335">
        <v>5</v>
      </c>
      <c r="P2335">
        <v>31</v>
      </c>
      <c r="Q2335">
        <f>SUM(Table2[[#This Row],[ BUYER G]:[BUYER S]])</f>
        <v>36</v>
      </c>
      <c r="R2335">
        <v>32.5</v>
      </c>
      <c r="S2335">
        <v>70</v>
      </c>
      <c r="T2335">
        <f>SUM(Table2[[#This Row],[SALE G]:[SALE S]])</f>
        <v>102.5</v>
      </c>
      <c r="U2335">
        <v>177</v>
      </c>
      <c r="V2335">
        <v>0.65</v>
      </c>
    </row>
    <row r="2336" spans="1:22" x14ac:dyDescent="0.25">
      <c r="A2336">
        <v>2335</v>
      </c>
      <c r="B2336" t="s">
        <v>26</v>
      </c>
      <c r="C2336" t="s">
        <v>665</v>
      </c>
      <c r="D2336" t="s">
        <v>3</v>
      </c>
      <c r="E2336" t="s">
        <v>346</v>
      </c>
      <c r="F2336" s="138">
        <v>44037</v>
      </c>
      <c r="G2336" t="s">
        <v>685</v>
      </c>
      <c r="H2336" t="s">
        <v>668</v>
      </c>
      <c r="I2336" t="s">
        <v>571</v>
      </c>
      <c r="J2336" t="s">
        <v>671</v>
      </c>
      <c r="K2336">
        <v>1000</v>
      </c>
      <c r="M2336">
        <v>242</v>
      </c>
      <c r="O2336">
        <v>9</v>
      </c>
      <c r="P2336">
        <v>31</v>
      </c>
      <c r="Q2336">
        <f>SUM(Table2[[#This Row],[ BUYER G]:[BUYER S]])</f>
        <v>40</v>
      </c>
      <c r="R2336">
        <v>4</v>
      </c>
      <c r="S2336">
        <v>23</v>
      </c>
      <c r="T2336">
        <f>SUM(Table2[[#This Row],[SALE G]:[SALE S]])</f>
        <v>27</v>
      </c>
      <c r="U2336">
        <v>385</v>
      </c>
      <c r="V2336">
        <v>0.65</v>
      </c>
    </row>
    <row r="2337" spans="1:22" x14ac:dyDescent="0.25">
      <c r="A2337">
        <v>2336</v>
      </c>
      <c r="B2337" t="s">
        <v>26</v>
      </c>
      <c r="C2337" t="s">
        <v>665</v>
      </c>
      <c r="D2337" t="s">
        <v>3</v>
      </c>
      <c r="E2337" t="s">
        <v>346</v>
      </c>
      <c r="F2337" s="138">
        <v>44037</v>
      </c>
      <c r="G2337" t="s">
        <v>685</v>
      </c>
      <c r="H2337" t="s">
        <v>668</v>
      </c>
      <c r="I2337" t="s">
        <v>416</v>
      </c>
      <c r="J2337" t="s">
        <v>671</v>
      </c>
      <c r="K2337">
        <v>1000</v>
      </c>
      <c r="M2337">
        <v>258</v>
      </c>
      <c r="O2337">
        <v>6</v>
      </c>
      <c r="P2337">
        <v>27</v>
      </c>
      <c r="Q2337">
        <f>SUM(Table2[[#This Row],[ BUYER G]:[BUYER S]])</f>
        <v>33</v>
      </c>
      <c r="R2337">
        <v>6</v>
      </c>
      <c r="S2337">
        <v>55.5</v>
      </c>
      <c r="T2337">
        <f>SUM(Table2[[#This Row],[SALE G]:[SALE S]])</f>
        <v>61.5</v>
      </c>
      <c r="U2337">
        <v>270</v>
      </c>
      <c r="V2337">
        <v>0.65</v>
      </c>
    </row>
    <row r="2338" spans="1:22" x14ac:dyDescent="0.25">
      <c r="A2338">
        <v>2337</v>
      </c>
      <c r="B2338" t="s">
        <v>26</v>
      </c>
      <c r="C2338" t="s">
        <v>665</v>
      </c>
      <c r="D2338" t="s">
        <v>3</v>
      </c>
      <c r="E2338" t="s">
        <v>346</v>
      </c>
      <c r="F2338" s="138">
        <v>44037</v>
      </c>
      <c r="G2338" t="s">
        <v>685</v>
      </c>
      <c r="H2338" t="s">
        <v>677</v>
      </c>
      <c r="I2338" t="s">
        <v>529</v>
      </c>
      <c r="J2338" t="s">
        <v>671</v>
      </c>
      <c r="K2338">
        <v>1000</v>
      </c>
      <c r="M2338">
        <v>250</v>
      </c>
      <c r="O2338">
        <v>0</v>
      </c>
      <c r="P2338">
        <v>50</v>
      </c>
      <c r="Q2338">
        <f>SUM(Table2[[#This Row],[ BUYER G]:[BUYER S]])</f>
        <v>50</v>
      </c>
      <c r="R2338">
        <v>0</v>
      </c>
      <c r="S2338">
        <v>50.5</v>
      </c>
      <c r="T2338">
        <f>SUM(Table2[[#This Row],[SALE G]:[SALE S]])</f>
        <v>50.5</v>
      </c>
      <c r="U2338">
        <v>600</v>
      </c>
      <c r="V2338">
        <v>0.65</v>
      </c>
    </row>
    <row r="2339" spans="1:22" x14ac:dyDescent="0.25">
      <c r="A2339">
        <v>2338</v>
      </c>
      <c r="B2339" t="s">
        <v>26</v>
      </c>
      <c r="C2339" t="s">
        <v>665</v>
      </c>
      <c r="D2339" t="s">
        <v>3</v>
      </c>
      <c r="E2339" t="s">
        <v>346</v>
      </c>
      <c r="F2339" s="138">
        <v>44037</v>
      </c>
      <c r="G2339" t="s">
        <v>685</v>
      </c>
      <c r="H2339" t="s">
        <v>672</v>
      </c>
      <c r="I2339" t="s">
        <v>407</v>
      </c>
      <c r="J2339" t="s">
        <v>671</v>
      </c>
      <c r="K2339">
        <v>1000</v>
      </c>
      <c r="M2339">
        <v>296</v>
      </c>
      <c r="O2339">
        <v>0</v>
      </c>
      <c r="P2339">
        <v>12</v>
      </c>
      <c r="Q2339">
        <f>SUM(Table2[[#This Row],[ BUYER G]:[BUYER S]])</f>
        <v>12</v>
      </c>
      <c r="R2339">
        <v>0</v>
      </c>
      <c r="S2339">
        <v>9</v>
      </c>
      <c r="T2339">
        <f>SUM(Table2[[#This Row],[SALE G]:[SALE S]])</f>
        <v>9</v>
      </c>
      <c r="U2339">
        <v>107</v>
      </c>
      <c r="V2339">
        <v>0.8</v>
      </c>
    </row>
    <row r="2340" spans="1:22" x14ac:dyDescent="0.25">
      <c r="A2340">
        <v>2339</v>
      </c>
      <c r="B2340" t="s">
        <v>26</v>
      </c>
      <c r="C2340" t="s">
        <v>665</v>
      </c>
      <c r="D2340" t="s">
        <v>3</v>
      </c>
      <c r="E2340" t="s">
        <v>346</v>
      </c>
      <c r="F2340" s="138">
        <v>44037</v>
      </c>
      <c r="G2340" t="s">
        <v>685</v>
      </c>
      <c r="H2340" t="s">
        <v>677</v>
      </c>
      <c r="I2340" t="s">
        <v>405</v>
      </c>
      <c r="J2340" t="s">
        <v>671</v>
      </c>
      <c r="K2340">
        <v>1000</v>
      </c>
      <c r="M2340">
        <v>240</v>
      </c>
      <c r="O2340">
        <v>0</v>
      </c>
      <c r="P2340">
        <v>40</v>
      </c>
      <c r="Q2340">
        <f>SUM(Table2[[#This Row],[ BUYER G]:[BUYER S]])</f>
        <v>40</v>
      </c>
      <c r="R2340">
        <v>0</v>
      </c>
      <c r="S2340">
        <v>53</v>
      </c>
      <c r="T2340">
        <f>SUM(Table2[[#This Row],[SALE G]:[SALE S]])</f>
        <v>53</v>
      </c>
      <c r="U2340">
        <v>600</v>
      </c>
      <c r="V2340">
        <v>0.8</v>
      </c>
    </row>
    <row r="2341" spans="1:22" x14ac:dyDescent="0.25">
      <c r="A2341">
        <v>2340</v>
      </c>
      <c r="B2341" t="s">
        <v>26</v>
      </c>
      <c r="C2341" t="s">
        <v>665</v>
      </c>
      <c r="D2341" t="s">
        <v>3</v>
      </c>
      <c r="E2341" t="s">
        <v>346</v>
      </c>
      <c r="F2341" s="138">
        <v>44037</v>
      </c>
      <c r="G2341" t="s">
        <v>685</v>
      </c>
      <c r="H2341" t="s">
        <v>668</v>
      </c>
      <c r="I2341" t="s">
        <v>574</v>
      </c>
      <c r="J2341" t="s">
        <v>671</v>
      </c>
      <c r="K2341">
        <v>1000</v>
      </c>
      <c r="M2341">
        <v>144</v>
      </c>
      <c r="O2341">
        <v>1</v>
      </c>
      <c r="P2341">
        <v>7</v>
      </c>
      <c r="Q2341">
        <f>SUM(Table2[[#This Row],[ BUYER G]:[BUYER S]])</f>
        <v>8</v>
      </c>
      <c r="R2341">
        <v>1</v>
      </c>
      <c r="S2341">
        <v>5</v>
      </c>
      <c r="T2341">
        <f>SUM(Table2[[#This Row],[SALE G]:[SALE S]])</f>
        <v>6</v>
      </c>
      <c r="U2341">
        <v>120</v>
      </c>
      <c r="V2341">
        <v>0.65</v>
      </c>
    </row>
    <row r="2342" spans="1:22" x14ac:dyDescent="0.25">
      <c r="A2342">
        <v>2341</v>
      </c>
      <c r="B2342" t="s">
        <v>26</v>
      </c>
      <c r="C2342" t="s">
        <v>665</v>
      </c>
      <c r="D2342" t="s">
        <v>3</v>
      </c>
      <c r="E2342" t="s">
        <v>346</v>
      </c>
      <c r="F2342" s="138">
        <v>44037</v>
      </c>
      <c r="G2342" t="s">
        <v>685</v>
      </c>
      <c r="H2342" t="s">
        <v>672</v>
      </c>
      <c r="I2342" t="s">
        <v>572</v>
      </c>
      <c r="J2342" t="s">
        <v>671</v>
      </c>
      <c r="K2342">
        <v>1000</v>
      </c>
      <c r="M2342">
        <v>344</v>
      </c>
      <c r="O2342">
        <v>8</v>
      </c>
      <c r="P2342">
        <v>35</v>
      </c>
      <c r="Q2342">
        <f>SUM(Table2[[#This Row],[ BUYER G]:[BUYER S]])</f>
        <v>43</v>
      </c>
      <c r="R2342">
        <v>4.3</v>
      </c>
      <c r="S2342">
        <v>25.45</v>
      </c>
      <c r="T2342">
        <f>SUM(Table2[[#This Row],[SALE G]:[SALE S]])</f>
        <v>29.75</v>
      </c>
      <c r="U2342">
        <v>229</v>
      </c>
      <c r="V2342">
        <v>0.65</v>
      </c>
    </row>
    <row r="2343" spans="1:22" x14ac:dyDescent="0.25">
      <c r="A2343">
        <v>2342</v>
      </c>
      <c r="B2343" t="s">
        <v>26</v>
      </c>
      <c r="C2343" t="s">
        <v>665</v>
      </c>
      <c r="D2343" t="s">
        <v>3</v>
      </c>
      <c r="E2343" t="s">
        <v>346</v>
      </c>
      <c r="F2343" s="138">
        <v>44037</v>
      </c>
      <c r="G2343" t="s">
        <v>712</v>
      </c>
      <c r="H2343" t="s">
        <v>668</v>
      </c>
      <c r="I2343" t="s">
        <v>466</v>
      </c>
      <c r="J2343" t="s">
        <v>711</v>
      </c>
      <c r="K2343">
        <v>288</v>
      </c>
      <c r="M2343">
        <v>128</v>
      </c>
      <c r="O2343">
        <v>7</v>
      </c>
      <c r="P2343">
        <v>15</v>
      </c>
      <c r="Q2343">
        <f>SUM(Table2[[#This Row],[ BUYER G]:[BUYER S]])</f>
        <v>22</v>
      </c>
      <c r="R2343">
        <v>5</v>
      </c>
      <c r="S2343">
        <v>8</v>
      </c>
      <c r="T2343">
        <f>SUM(Table2[[#This Row],[SALE G]:[SALE S]])</f>
        <v>13</v>
      </c>
      <c r="U2343">
        <v>257</v>
      </c>
      <c r="V2343">
        <v>0.7</v>
      </c>
    </row>
    <row r="2344" spans="1:22" x14ac:dyDescent="0.25">
      <c r="A2344">
        <v>2343</v>
      </c>
      <c r="B2344" t="s">
        <v>26</v>
      </c>
      <c r="C2344" t="s">
        <v>665</v>
      </c>
      <c r="D2344" t="s">
        <v>3</v>
      </c>
      <c r="E2344" t="s">
        <v>346</v>
      </c>
      <c r="F2344" s="138">
        <v>44037</v>
      </c>
      <c r="G2344" t="s">
        <v>712</v>
      </c>
      <c r="H2344" t="s">
        <v>668</v>
      </c>
      <c r="I2344" t="s">
        <v>561</v>
      </c>
      <c r="J2344" t="s">
        <v>711</v>
      </c>
      <c r="K2344">
        <v>288</v>
      </c>
      <c r="M2344">
        <v>224</v>
      </c>
      <c r="O2344">
        <v>18</v>
      </c>
      <c r="P2344">
        <v>10</v>
      </c>
      <c r="Q2344">
        <f>SUM(Table2[[#This Row],[ BUYER G]:[BUYER S]])</f>
        <v>28</v>
      </c>
      <c r="R2344">
        <v>10</v>
      </c>
      <c r="S2344">
        <v>7</v>
      </c>
      <c r="T2344">
        <f>SUM(Table2[[#This Row],[SALE G]:[SALE S]])</f>
        <v>17</v>
      </c>
      <c r="U2344">
        <v>339</v>
      </c>
      <c r="V2344">
        <v>0.75</v>
      </c>
    </row>
    <row r="2345" spans="1:22" x14ac:dyDescent="0.25">
      <c r="A2345">
        <v>2344</v>
      </c>
      <c r="B2345" t="s">
        <v>26</v>
      </c>
      <c r="C2345" t="s">
        <v>678</v>
      </c>
      <c r="D2345" t="s">
        <v>3</v>
      </c>
      <c r="E2345" t="s">
        <v>346</v>
      </c>
      <c r="F2345" s="138">
        <v>44037</v>
      </c>
      <c r="G2345" t="s">
        <v>684</v>
      </c>
      <c r="H2345" t="s">
        <v>706</v>
      </c>
      <c r="I2345" t="s">
        <v>456</v>
      </c>
      <c r="J2345" t="s">
        <v>669</v>
      </c>
      <c r="K2345">
        <v>1250</v>
      </c>
      <c r="M2345">
        <v>416</v>
      </c>
      <c r="O2345">
        <v>6</v>
      </c>
      <c r="P2345">
        <v>42</v>
      </c>
      <c r="Q2345">
        <f>SUM(Table2[[#This Row],[ BUYER G]:[BUYER S]])</f>
        <v>48</v>
      </c>
      <c r="R2345">
        <v>2.75</v>
      </c>
      <c r="S2345">
        <v>29.375</v>
      </c>
      <c r="T2345">
        <f>SUM(Table2[[#This Row],[SALE G]:[SALE S]])</f>
        <v>32.125</v>
      </c>
      <c r="U2345">
        <v>516</v>
      </c>
      <c r="V2345">
        <v>0.7</v>
      </c>
    </row>
    <row r="2346" spans="1:22" x14ac:dyDescent="0.25">
      <c r="A2346">
        <v>2345</v>
      </c>
      <c r="B2346" t="s">
        <v>26</v>
      </c>
      <c r="C2346" t="s">
        <v>678</v>
      </c>
      <c r="D2346" t="s">
        <v>3</v>
      </c>
      <c r="E2346" t="s">
        <v>346</v>
      </c>
      <c r="F2346" s="138">
        <v>44037</v>
      </c>
      <c r="G2346" t="s">
        <v>684</v>
      </c>
      <c r="H2346" t="s">
        <v>698</v>
      </c>
      <c r="I2346" t="s">
        <v>458</v>
      </c>
      <c r="J2346" t="s">
        <v>669</v>
      </c>
      <c r="K2346">
        <v>1250</v>
      </c>
      <c r="M2346">
        <v>392</v>
      </c>
      <c r="P2346">
        <v>14</v>
      </c>
      <c r="Q2346">
        <f>SUM(Table2[[#This Row],[ BUYER G]:[BUYER S]])</f>
        <v>14</v>
      </c>
      <c r="R2346">
        <v>0.25</v>
      </c>
      <c r="S2346">
        <v>11.25</v>
      </c>
      <c r="T2346">
        <f>SUM(Table2[[#This Row],[SALE G]:[SALE S]])</f>
        <v>11.5</v>
      </c>
      <c r="U2346">
        <v>412</v>
      </c>
      <c r="V2346">
        <v>0.7</v>
      </c>
    </row>
    <row r="2347" spans="1:22" x14ac:dyDescent="0.25">
      <c r="A2347">
        <v>2346</v>
      </c>
      <c r="B2347" t="s">
        <v>26</v>
      </c>
      <c r="C2347" t="s">
        <v>678</v>
      </c>
      <c r="D2347" t="s">
        <v>3</v>
      </c>
      <c r="E2347" t="s">
        <v>346</v>
      </c>
      <c r="F2347" s="138">
        <v>44037</v>
      </c>
      <c r="G2347" t="s">
        <v>684</v>
      </c>
      <c r="H2347" t="s">
        <v>688</v>
      </c>
      <c r="I2347" t="s">
        <v>457</v>
      </c>
      <c r="J2347" t="s">
        <v>669</v>
      </c>
      <c r="K2347">
        <v>1250</v>
      </c>
      <c r="M2347">
        <v>382</v>
      </c>
      <c r="O2347">
        <v>13</v>
      </c>
      <c r="P2347">
        <v>28</v>
      </c>
      <c r="Q2347">
        <f>SUM(Table2[[#This Row],[ BUYER G]:[BUYER S]])</f>
        <v>41</v>
      </c>
      <c r="R2347">
        <v>6.75</v>
      </c>
      <c r="S2347">
        <v>27.75</v>
      </c>
      <c r="T2347">
        <f>SUM(Table2[[#This Row],[SALE G]:[SALE S]])</f>
        <v>34.5</v>
      </c>
      <c r="U2347">
        <v>433</v>
      </c>
      <c r="V2347">
        <v>0.7</v>
      </c>
    </row>
    <row r="2348" spans="1:22" x14ac:dyDescent="0.25">
      <c r="A2348">
        <v>2347</v>
      </c>
      <c r="B2348" t="s">
        <v>26</v>
      </c>
      <c r="C2348" t="s">
        <v>678</v>
      </c>
      <c r="D2348" t="s">
        <v>3</v>
      </c>
      <c r="E2348" t="s">
        <v>346</v>
      </c>
      <c r="F2348" s="138">
        <v>44037</v>
      </c>
      <c r="G2348" t="s">
        <v>670</v>
      </c>
      <c r="H2348" t="s">
        <v>679</v>
      </c>
      <c r="I2348" t="s">
        <v>382</v>
      </c>
      <c r="J2348" t="s">
        <v>671</v>
      </c>
      <c r="K2348">
        <v>1200</v>
      </c>
      <c r="M2348">
        <v>451</v>
      </c>
      <c r="O2348">
        <v>58</v>
      </c>
      <c r="P2348">
        <v>66</v>
      </c>
      <c r="Q2348">
        <f>SUM(Table2[[#This Row],[ BUYER G]:[BUYER S]])</f>
        <v>124</v>
      </c>
      <c r="R2348">
        <v>33.85</v>
      </c>
      <c r="S2348">
        <v>32.85</v>
      </c>
      <c r="T2348">
        <f>SUM(Table2[[#This Row],[SALE G]:[SALE S]])</f>
        <v>66.7</v>
      </c>
      <c r="U2348">
        <v>879</v>
      </c>
      <c r="V2348">
        <v>0.7</v>
      </c>
    </row>
    <row r="2349" spans="1:22" x14ac:dyDescent="0.25">
      <c r="A2349">
        <v>2348</v>
      </c>
      <c r="B2349" t="s">
        <v>26</v>
      </c>
      <c r="C2349" t="s">
        <v>678</v>
      </c>
      <c r="D2349" t="s">
        <v>3</v>
      </c>
      <c r="E2349" t="s">
        <v>346</v>
      </c>
      <c r="F2349" s="138">
        <v>44037</v>
      </c>
      <c r="G2349" t="s">
        <v>670</v>
      </c>
      <c r="H2349" t="s">
        <v>686</v>
      </c>
      <c r="I2349" t="s">
        <v>233</v>
      </c>
      <c r="J2349" t="s">
        <v>671</v>
      </c>
      <c r="K2349">
        <v>1200</v>
      </c>
      <c r="M2349">
        <v>400</v>
      </c>
      <c r="O2349">
        <v>16</v>
      </c>
      <c r="P2349">
        <v>24</v>
      </c>
      <c r="Q2349">
        <f>SUM(Table2[[#This Row],[ BUYER G]:[BUYER S]])</f>
        <v>40</v>
      </c>
      <c r="R2349">
        <v>10.708333333333334</v>
      </c>
      <c r="S2349">
        <v>34.083333333333336</v>
      </c>
      <c r="T2349">
        <f>SUM(Table2[[#This Row],[SALE G]:[SALE S]])</f>
        <v>44.791666666666671</v>
      </c>
      <c r="U2349">
        <v>544</v>
      </c>
      <c r="V2349">
        <v>0.65</v>
      </c>
    </row>
    <row r="2350" spans="1:22" x14ac:dyDescent="0.25">
      <c r="A2350">
        <v>2349</v>
      </c>
      <c r="B2350" t="s">
        <v>26</v>
      </c>
      <c r="C2350" t="s">
        <v>678</v>
      </c>
      <c r="D2350" t="s">
        <v>3</v>
      </c>
      <c r="E2350" t="s">
        <v>346</v>
      </c>
      <c r="F2350" s="138">
        <v>44037</v>
      </c>
      <c r="G2350" t="s">
        <v>670</v>
      </c>
      <c r="H2350" t="s">
        <v>688</v>
      </c>
      <c r="I2350" t="s">
        <v>430</v>
      </c>
      <c r="J2350" t="s">
        <v>671</v>
      </c>
      <c r="K2350">
        <v>1200</v>
      </c>
      <c r="M2350">
        <v>452</v>
      </c>
      <c r="O2350">
        <v>14</v>
      </c>
      <c r="P2350">
        <v>37</v>
      </c>
      <c r="Q2350">
        <f>SUM(Table2[[#This Row],[ BUYER G]:[BUYER S]])</f>
        <v>51</v>
      </c>
      <c r="R2350">
        <v>16.75</v>
      </c>
      <c r="S2350">
        <v>58</v>
      </c>
      <c r="T2350">
        <f>SUM(Table2[[#This Row],[SALE G]:[SALE S]])</f>
        <v>74.75</v>
      </c>
      <c r="U2350">
        <v>411</v>
      </c>
      <c r="V2350">
        <v>0.65</v>
      </c>
    </row>
    <row r="2351" spans="1:22" x14ac:dyDescent="0.25">
      <c r="A2351">
        <v>2350</v>
      </c>
      <c r="B2351" t="s">
        <v>26</v>
      </c>
      <c r="C2351" t="s">
        <v>678</v>
      </c>
      <c r="D2351" t="s">
        <v>3</v>
      </c>
      <c r="E2351" t="s">
        <v>346</v>
      </c>
      <c r="F2351" s="138">
        <v>44037</v>
      </c>
      <c r="G2351" t="s">
        <v>670</v>
      </c>
      <c r="H2351" t="s">
        <v>698</v>
      </c>
      <c r="I2351" t="s">
        <v>431</v>
      </c>
      <c r="J2351" t="s">
        <v>671</v>
      </c>
      <c r="K2351">
        <v>1200</v>
      </c>
      <c r="M2351">
        <v>390</v>
      </c>
      <c r="O2351">
        <v>21</v>
      </c>
      <c r="P2351">
        <v>29</v>
      </c>
      <c r="Q2351">
        <f>SUM(Table2[[#This Row],[ BUYER G]:[BUYER S]])</f>
        <v>50</v>
      </c>
      <c r="R2351">
        <v>9.6</v>
      </c>
      <c r="S2351">
        <v>12.75</v>
      </c>
      <c r="T2351">
        <f>SUM(Table2[[#This Row],[SALE G]:[SALE S]])</f>
        <v>22.35</v>
      </c>
      <c r="U2351">
        <v>320</v>
      </c>
      <c r="V2351">
        <v>0.45</v>
      </c>
    </row>
    <row r="2352" spans="1:22" x14ac:dyDescent="0.25">
      <c r="A2352">
        <v>2351</v>
      </c>
      <c r="B2352" t="s">
        <v>26</v>
      </c>
      <c r="C2352" t="s">
        <v>678</v>
      </c>
      <c r="D2352" t="s">
        <v>3</v>
      </c>
      <c r="E2352" t="s">
        <v>346</v>
      </c>
      <c r="F2352" s="138">
        <v>44037</v>
      </c>
      <c r="G2352" t="s">
        <v>670</v>
      </c>
      <c r="H2352" t="s">
        <v>713</v>
      </c>
      <c r="I2352" t="s">
        <v>508</v>
      </c>
      <c r="J2352" t="s">
        <v>671</v>
      </c>
      <c r="K2352">
        <v>1200</v>
      </c>
      <c r="M2352">
        <v>372</v>
      </c>
      <c r="O2352">
        <v>22</v>
      </c>
      <c r="P2352">
        <v>36</v>
      </c>
      <c r="Q2352">
        <f>SUM(Table2[[#This Row],[ BUYER G]:[BUYER S]])</f>
        <v>58</v>
      </c>
      <c r="R2352">
        <v>14</v>
      </c>
      <c r="S2352">
        <v>15.5</v>
      </c>
      <c r="T2352">
        <f>SUM(Table2[[#This Row],[SALE G]:[SALE S]])</f>
        <v>29.5</v>
      </c>
      <c r="U2352">
        <v>400</v>
      </c>
      <c r="V2352">
        <v>0.65</v>
      </c>
    </row>
    <row r="2353" spans="1:22" x14ac:dyDescent="0.25">
      <c r="A2353">
        <v>2352</v>
      </c>
      <c r="B2353" t="s">
        <v>26</v>
      </c>
      <c r="C2353" t="s">
        <v>678</v>
      </c>
      <c r="D2353" t="s">
        <v>3</v>
      </c>
      <c r="E2353" t="s">
        <v>346</v>
      </c>
      <c r="F2353" s="138">
        <v>44037</v>
      </c>
      <c r="G2353" t="s">
        <v>670</v>
      </c>
      <c r="H2353" t="s">
        <v>706</v>
      </c>
      <c r="I2353" t="s">
        <v>562</v>
      </c>
      <c r="J2353" t="s">
        <v>671</v>
      </c>
      <c r="K2353">
        <v>1200</v>
      </c>
      <c r="M2353">
        <v>400</v>
      </c>
      <c r="O2353">
        <v>4</v>
      </c>
      <c r="P2353">
        <v>33</v>
      </c>
      <c r="Q2353">
        <f>SUM(Table2[[#This Row],[ BUYER G]:[BUYER S]])</f>
        <v>37</v>
      </c>
      <c r="R2353">
        <v>1.25</v>
      </c>
      <c r="S2353">
        <v>28.5</v>
      </c>
      <c r="T2353">
        <f>SUM(Table2[[#This Row],[SALE G]:[SALE S]])</f>
        <v>29.75</v>
      </c>
      <c r="U2353">
        <v>624</v>
      </c>
      <c r="V2353">
        <v>0.65</v>
      </c>
    </row>
    <row r="2354" spans="1:22" x14ac:dyDescent="0.25">
      <c r="A2354">
        <v>2353</v>
      </c>
      <c r="B2354" t="s">
        <v>26</v>
      </c>
      <c r="C2354" t="s">
        <v>678</v>
      </c>
      <c r="D2354" t="s">
        <v>3</v>
      </c>
      <c r="E2354" t="s">
        <v>346</v>
      </c>
      <c r="F2354" s="138">
        <v>44037</v>
      </c>
      <c r="G2354" t="s">
        <v>670</v>
      </c>
      <c r="H2354" t="s">
        <v>699</v>
      </c>
      <c r="I2354" t="s">
        <v>429</v>
      </c>
      <c r="J2354" t="s">
        <v>671</v>
      </c>
      <c r="K2354">
        <v>1200</v>
      </c>
      <c r="M2354">
        <v>388</v>
      </c>
      <c r="O2354">
        <v>31</v>
      </c>
      <c r="P2354">
        <v>32</v>
      </c>
      <c r="Q2354">
        <f>SUM(Table2[[#This Row],[ BUYER G]:[BUYER S]])</f>
        <v>63</v>
      </c>
      <c r="R2354">
        <v>14.45</v>
      </c>
      <c r="S2354">
        <v>17.675000000000001</v>
      </c>
      <c r="T2354">
        <f>SUM(Table2[[#This Row],[SALE G]:[SALE S]])</f>
        <v>32.125</v>
      </c>
      <c r="U2354">
        <v>511</v>
      </c>
      <c r="V2354">
        <v>0.65</v>
      </c>
    </row>
    <row r="2355" spans="1:22" x14ac:dyDescent="0.25">
      <c r="A2355">
        <v>2354</v>
      </c>
      <c r="B2355" t="s">
        <v>26</v>
      </c>
      <c r="C2355" t="s">
        <v>678</v>
      </c>
      <c r="D2355" t="s">
        <v>3</v>
      </c>
      <c r="E2355" t="s">
        <v>346</v>
      </c>
      <c r="F2355" s="138">
        <v>44037</v>
      </c>
      <c r="G2355" t="s">
        <v>676</v>
      </c>
      <c r="H2355" t="s">
        <v>679</v>
      </c>
      <c r="I2355" t="s">
        <v>380</v>
      </c>
      <c r="J2355" t="s">
        <v>669</v>
      </c>
      <c r="K2355">
        <v>1200</v>
      </c>
      <c r="M2355">
        <v>416</v>
      </c>
      <c r="O2355">
        <v>12</v>
      </c>
      <c r="P2355">
        <v>20</v>
      </c>
      <c r="Q2355">
        <f>SUM(Table2[[#This Row],[ BUYER G]:[BUYER S]])</f>
        <v>32</v>
      </c>
      <c r="R2355">
        <v>18</v>
      </c>
      <c r="S2355">
        <v>30.5</v>
      </c>
      <c r="T2355">
        <f>SUM(Table2[[#This Row],[SALE G]:[SALE S]])</f>
        <v>48.5</v>
      </c>
      <c r="U2355">
        <v>589</v>
      </c>
      <c r="V2355">
        <v>0.65</v>
      </c>
    </row>
    <row r="2356" spans="1:22" x14ac:dyDescent="0.25">
      <c r="A2356">
        <v>2355</v>
      </c>
      <c r="B2356" t="s">
        <v>26</v>
      </c>
      <c r="C2356" t="s">
        <v>678</v>
      </c>
      <c r="D2356" t="s">
        <v>3</v>
      </c>
      <c r="E2356" t="s">
        <v>346</v>
      </c>
      <c r="F2356" s="138">
        <v>44037</v>
      </c>
      <c r="G2356" t="s">
        <v>676</v>
      </c>
      <c r="H2356" t="s">
        <v>688</v>
      </c>
      <c r="I2356" t="s">
        <v>442</v>
      </c>
      <c r="J2356" t="s">
        <v>669</v>
      </c>
      <c r="K2356">
        <v>1200</v>
      </c>
      <c r="M2356">
        <v>382</v>
      </c>
      <c r="O2356">
        <v>40</v>
      </c>
      <c r="P2356">
        <v>31</v>
      </c>
      <c r="Q2356">
        <f>SUM(Table2[[#This Row],[ BUYER G]:[BUYER S]])</f>
        <v>71</v>
      </c>
      <c r="R2356">
        <v>18.5</v>
      </c>
      <c r="S2356">
        <v>28</v>
      </c>
      <c r="T2356">
        <f>SUM(Table2[[#This Row],[SALE G]:[SALE S]])</f>
        <v>46.5</v>
      </c>
      <c r="U2356">
        <v>395</v>
      </c>
      <c r="V2356">
        <v>0.86</v>
      </c>
    </row>
    <row r="2357" spans="1:22" x14ac:dyDescent="0.25">
      <c r="A2357">
        <v>2356</v>
      </c>
      <c r="B2357" t="s">
        <v>26</v>
      </c>
      <c r="C2357" t="s">
        <v>678</v>
      </c>
      <c r="D2357" t="s">
        <v>3</v>
      </c>
      <c r="E2357" t="s">
        <v>346</v>
      </c>
      <c r="F2357" s="138">
        <v>44037</v>
      </c>
      <c r="G2357" t="s">
        <v>676</v>
      </c>
      <c r="H2357" t="s">
        <v>700</v>
      </c>
      <c r="I2357" t="s">
        <v>443</v>
      </c>
      <c r="J2357" t="s">
        <v>669</v>
      </c>
      <c r="K2357">
        <v>1200</v>
      </c>
      <c r="M2357">
        <v>378</v>
      </c>
      <c r="O2357">
        <v>0</v>
      </c>
      <c r="P2357">
        <v>25</v>
      </c>
      <c r="Q2357">
        <f>SUM(Table2[[#This Row],[ BUYER G]:[BUYER S]])</f>
        <v>25</v>
      </c>
      <c r="R2357">
        <v>0</v>
      </c>
      <c r="S2357">
        <v>20</v>
      </c>
      <c r="T2357">
        <f>SUM(Table2[[#This Row],[SALE G]:[SALE S]])</f>
        <v>20</v>
      </c>
      <c r="U2357">
        <v>322</v>
      </c>
      <c r="V2357">
        <v>0.65</v>
      </c>
    </row>
    <row r="2358" spans="1:22" x14ac:dyDescent="0.25">
      <c r="A2358">
        <v>2357</v>
      </c>
      <c r="B2358" t="s">
        <v>26</v>
      </c>
      <c r="C2358" t="s">
        <v>678</v>
      </c>
      <c r="D2358" t="s">
        <v>3</v>
      </c>
      <c r="E2358" t="s">
        <v>346</v>
      </c>
      <c r="F2358" s="138">
        <v>44037</v>
      </c>
      <c r="G2358" t="s">
        <v>682</v>
      </c>
      <c r="H2358" t="s">
        <v>721</v>
      </c>
      <c r="I2358" t="s">
        <v>598</v>
      </c>
      <c r="J2358" t="s">
        <v>671</v>
      </c>
      <c r="K2358">
        <v>1000</v>
      </c>
      <c r="M2358">
        <v>448</v>
      </c>
      <c r="O2358">
        <v>0</v>
      </c>
      <c r="P2358">
        <v>25</v>
      </c>
      <c r="Q2358">
        <f>SUM(Table2[[#This Row],[ BUYER G]:[BUYER S]])</f>
        <v>25</v>
      </c>
      <c r="R2358">
        <v>0</v>
      </c>
      <c r="S2358">
        <v>21</v>
      </c>
      <c r="T2358">
        <f>SUM(Table2[[#This Row],[SALE G]:[SALE S]])</f>
        <v>21</v>
      </c>
      <c r="U2358">
        <v>500</v>
      </c>
      <c r="V2358">
        <v>0.7</v>
      </c>
    </row>
    <row r="2359" spans="1:22" x14ac:dyDescent="0.25">
      <c r="A2359">
        <v>2358</v>
      </c>
      <c r="B2359" t="s">
        <v>26</v>
      </c>
      <c r="C2359" t="s">
        <v>680</v>
      </c>
      <c r="D2359" t="s">
        <v>3</v>
      </c>
      <c r="E2359" t="s">
        <v>346</v>
      </c>
      <c r="F2359" s="138">
        <v>44037</v>
      </c>
      <c r="G2359" t="s">
        <v>666</v>
      </c>
      <c r="H2359" t="s">
        <v>681</v>
      </c>
      <c r="I2359" t="s">
        <v>428</v>
      </c>
      <c r="J2359" t="s">
        <v>669</v>
      </c>
      <c r="K2359">
        <v>2700</v>
      </c>
      <c r="M2359">
        <v>836</v>
      </c>
      <c r="O2359">
        <v>35</v>
      </c>
      <c r="P2359">
        <v>132</v>
      </c>
      <c r="Q2359">
        <f>SUM(Table2[[#This Row],[ BUYER G]:[BUYER S]])</f>
        <v>167</v>
      </c>
      <c r="R2359">
        <v>34.5</v>
      </c>
      <c r="S2359">
        <v>164</v>
      </c>
      <c r="T2359">
        <f>SUM(Table2[[#This Row],[SALE G]:[SALE S]])</f>
        <v>198.5</v>
      </c>
      <c r="U2359">
        <v>1019</v>
      </c>
      <c r="V2359">
        <v>0.7</v>
      </c>
    </row>
    <row r="2360" spans="1:22" x14ac:dyDescent="0.25">
      <c r="A2360">
        <v>2359</v>
      </c>
      <c r="B2360" t="s">
        <v>26</v>
      </c>
      <c r="C2360" t="s">
        <v>680</v>
      </c>
      <c r="D2360" t="s">
        <v>3</v>
      </c>
      <c r="E2360" t="s">
        <v>346</v>
      </c>
      <c r="F2360" s="138">
        <v>44037</v>
      </c>
      <c r="G2360" t="s">
        <v>670</v>
      </c>
      <c r="H2360" t="s">
        <v>681</v>
      </c>
      <c r="I2360" t="s">
        <v>384</v>
      </c>
      <c r="J2360" t="s">
        <v>671</v>
      </c>
      <c r="K2360">
        <v>1200</v>
      </c>
      <c r="M2360">
        <v>456</v>
      </c>
      <c r="O2360">
        <v>5</v>
      </c>
      <c r="P2360">
        <v>27</v>
      </c>
      <c r="Q2360">
        <f>SUM(Table2[[#This Row],[ BUYER G]:[BUYER S]])</f>
        <v>32</v>
      </c>
      <c r="R2360">
        <v>6</v>
      </c>
      <c r="S2360">
        <v>22</v>
      </c>
      <c r="T2360">
        <f>SUM(Table2[[#This Row],[SALE G]:[SALE S]])</f>
        <v>28</v>
      </c>
      <c r="U2360">
        <v>500</v>
      </c>
      <c r="V2360">
        <v>0.65</v>
      </c>
    </row>
    <row r="2361" spans="1:22" x14ac:dyDescent="0.25">
      <c r="A2361">
        <v>2360</v>
      </c>
      <c r="B2361" t="s">
        <v>26</v>
      </c>
      <c r="C2361" t="s">
        <v>680</v>
      </c>
      <c r="D2361" t="s">
        <v>3</v>
      </c>
      <c r="E2361" t="s">
        <v>346</v>
      </c>
      <c r="F2361" s="138">
        <v>44037</v>
      </c>
      <c r="G2361" t="s">
        <v>670</v>
      </c>
      <c r="H2361" t="s">
        <v>681</v>
      </c>
      <c r="I2361" t="s">
        <v>373</v>
      </c>
      <c r="J2361" t="s">
        <v>671</v>
      </c>
      <c r="K2361">
        <v>1200</v>
      </c>
      <c r="M2361">
        <v>352</v>
      </c>
      <c r="O2361">
        <v>15</v>
      </c>
      <c r="P2361">
        <v>72</v>
      </c>
      <c r="Q2361">
        <f>SUM(Table2[[#This Row],[ BUYER G]:[BUYER S]])</f>
        <v>87</v>
      </c>
      <c r="R2361">
        <v>14.25</v>
      </c>
      <c r="S2361">
        <v>44.5</v>
      </c>
      <c r="T2361">
        <f>SUM(Table2[[#This Row],[SALE G]:[SALE S]])</f>
        <v>58.75</v>
      </c>
      <c r="U2361">
        <v>575</v>
      </c>
      <c r="V2361">
        <v>0.65</v>
      </c>
    </row>
    <row r="2362" spans="1:22" x14ac:dyDescent="0.25">
      <c r="A2362">
        <v>2361</v>
      </c>
      <c r="B2362" t="s">
        <v>26</v>
      </c>
      <c r="C2362" t="s">
        <v>680</v>
      </c>
      <c r="D2362" t="s">
        <v>3</v>
      </c>
      <c r="E2362" t="s">
        <v>346</v>
      </c>
      <c r="F2362" s="138">
        <v>44037</v>
      </c>
      <c r="G2362" t="s">
        <v>670</v>
      </c>
      <c r="H2362" t="s">
        <v>681</v>
      </c>
      <c r="I2362" t="s">
        <v>369</v>
      </c>
      <c r="J2362" t="s">
        <v>671</v>
      </c>
      <c r="K2362">
        <v>1200</v>
      </c>
      <c r="M2362">
        <v>452</v>
      </c>
      <c r="O2362">
        <v>22</v>
      </c>
      <c r="P2362">
        <v>74</v>
      </c>
      <c r="Q2362">
        <f>SUM(Table2[[#This Row],[ BUYER G]:[BUYER S]])</f>
        <v>96</v>
      </c>
      <c r="R2362">
        <v>22</v>
      </c>
      <c r="S2362">
        <v>58.75</v>
      </c>
      <c r="T2362">
        <f>SUM(Table2[[#This Row],[SALE G]:[SALE S]])</f>
        <v>80.75</v>
      </c>
      <c r="U2362">
        <v>412</v>
      </c>
      <c r="V2362">
        <v>0.65</v>
      </c>
    </row>
    <row r="2363" spans="1:22" x14ac:dyDescent="0.25">
      <c r="A2363">
        <v>2362</v>
      </c>
      <c r="B2363" t="s">
        <v>26</v>
      </c>
      <c r="C2363" t="s">
        <v>680</v>
      </c>
      <c r="D2363" t="s">
        <v>3</v>
      </c>
      <c r="E2363" t="s">
        <v>346</v>
      </c>
      <c r="F2363" s="138">
        <v>44037</v>
      </c>
      <c r="G2363" t="s">
        <v>670</v>
      </c>
      <c r="H2363" t="s">
        <v>681</v>
      </c>
      <c r="I2363" t="s">
        <v>374</v>
      </c>
      <c r="J2363" t="s">
        <v>671</v>
      </c>
      <c r="K2363">
        <v>1200</v>
      </c>
      <c r="M2363">
        <v>575</v>
      </c>
      <c r="O2363">
        <v>51</v>
      </c>
      <c r="P2363">
        <v>28</v>
      </c>
      <c r="Q2363">
        <f>SUM(Table2[[#This Row],[ BUYER G]:[BUYER S]])</f>
        <v>79</v>
      </c>
      <c r="R2363">
        <v>42</v>
      </c>
      <c r="S2363">
        <v>14.25</v>
      </c>
      <c r="T2363">
        <f>SUM(Table2[[#This Row],[SALE G]:[SALE S]])</f>
        <v>56.25</v>
      </c>
      <c r="U2363">
        <v>600</v>
      </c>
      <c r="V2363">
        <v>0.65</v>
      </c>
    </row>
    <row r="2364" spans="1:22" x14ac:dyDescent="0.25">
      <c r="A2364">
        <v>2363</v>
      </c>
      <c r="B2364" t="s">
        <v>26</v>
      </c>
      <c r="C2364" t="s">
        <v>680</v>
      </c>
      <c r="D2364" t="s">
        <v>3</v>
      </c>
      <c r="E2364" t="s">
        <v>346</v>
      </c>
      <c r="F2364" s="138">
        <v>44037</v>
      </c>
      <c r="G2364" t="s">
        <v>670</v>
      </c>
      <c r="H2364" t="s">
        <v>681</v>
      </c>
      <c r="I2364" t="s">
        <v>375</v>
      </c>
      <c r="J2364" t="s">
        <v>671</v>
      </c>
      <c r="K2364">
        <v>1200</v>
      </c>
      <c r="M2364">
        <v>800</v>
      </c>
      <c r="O2364">
        <v>33</v>
      </c>
      <c r="P2364">
        <v>158</v>
      </c>
      <c r="Q2364">
        <f>SUM(Table2[[#This Row],[ BUYER G]:[BUYER S]])</f>
        <v>191</v>
      </c>
      <c r="R2364">
        <v>25.75</v>
      </c>
      <c r="S2364">
        <v>158.5</v>
      </c>
      <c r="T2364">
        <f>SUM(Table2[[#This Row],[SALE G]:[SALE S]])</f>
        <v>184.25</v>
      </c>
      <c r="U2364">
        <v>806</v>
      </c>
      <c r="V2364">
        <v>0.65</v>
      </c>
    </row>
    <row r="2365" spans="1:22" x14ac:dyDescent="0.25">
      <c r="A2365">
        <v>2364</v>
      </c>
      <c r="B2365" t="s">
        <v>26</v>
      </c>
      <c r="C2365" t="s">
        <v>680</v>
      </c>
      <c r="D2365" t="s">
        <v>3</v>
      </c>
      <c r="E2365" t="s">
        <v>346</v>
      </c>
      <c r="F2365" s="138">
        <v>44037</v>
      </c>
      <c r="G2365" t="s">
        <v>670</v>
      </c>
      <c r="H2365" t="s">
        <v>681</v>
      </c>
      <c r="I2365" t="s">
        <v>386</v>
      </c>
      <c r="J2365" t="s">
        <v>671</v>
      </c>
      <c r="K2365">
        <v>1200</v>
      </c>
      <c r="M2365">
        <v>392</v>
      </c>
      <c r="O2365">
        <v>11</v>
      </c>
      <c r="P2365">
        <v>59</v>
      </c>
      <c r="Q2365">
        <f>SUM(Table2[[#This Row],[ BUYER G]:[BUYER S]])</f>
        <v>70</v>
      </c>
      <c r="R2365">
        <v>8</v>
      </c>
      <c r="S2365">
        <v>50</v>
      </c>
      <c r="T2365">
        <f>SUM(Table2[[#This Row],[SALE G]:[SALE S]])</f>
        <v>58</v>
      </c>
      <c r="U2365">
        <v>399</v>
      </c>
      <c r="V2365">
        <v>0.6</v>
      </c>
    </row>
    <row r="2366" spans="1:22" x14ac:dyDescent="0.25">
      <c r="A2366">
        <v>2365</v>
      </c>
      <c r="B2366" t="s">
        <v>26</v>
      </c>
      <c r="C2366" t="s">
        <v>680</v>
      </c>
      <c r="D2366" t="s">
        <v>3</v>
      </c>
      <c r="E2366" t="s">
        <v>346</v>
      </c>
      <c r="F2366" s="138">
        <v>44037</v>
      </c>
      <c r="G2366" t="s">
        <v>682</v>
      </c>
      <c r="H2366" t="s">
        <v>681</v>
      </c>
      <c r="I2366" t="s">
        <v>592</v>
      </c>
      <c r="J2366" t="s">
        <v>671</v>
      </c>
      <c r="K2366">
        <v>1000</v>
      </c>
      <c r="M2366">
        <v>360</v>
      </c>
      <c r="O2366">
        <v>51</v>
      </c>
      <c r="P2366">
        <v>21</v>
      </c>
      <c r="Q2366">
        <f>SUM(Table2[[#This Row],[ BUYER G]:[BUYER S]])</f>
        <v>72</v>
      </c>
      <c r="R2366">
        <v>32.25</v>
      </c>
      <c r="S2366">
        <v>17.75</v>
      </c>
      <c r="T2366">
        <f>SUM(Table2[[#This Row],[SALE G]:[SALE S]])</f>
        <v>50</v>
      </c>
      <c r="U2366">
        <v>365</v>
      </c>
      <c r="V2366">
        <v>0.6</v>
      </c>
    </row>
    <row r="2367" spans="1:22" x14ac:dyDescent="0.25">
      <c r="A2367">
        <v>2366</v>
      </c>
      <c r="B2367" t="s">
        <v>26</v>
      </c>
      <c r="C2367" t="s">
        <v>680</v>
      </c>
      <c r="D2367" t="s">
        <v>3</v>
      </c>
      <c r="E2367" t="s">
        <v>346</v>
      </c>
      <c r="F2367" s="138">
        <v>44037</v>
      </c>
      <c r="G2367" t="s">
        <v>682</v>
      </c>
      <c r="H2367" t="s">
        <v>681</v>
      </c>
      <c r="I2367" t="s">
        <v>593</v>
      </c>
      <c r="J2367" t="s">
        <v>671</v>
      </c>
      <c r="K2367">
        <v>1000</v>
      </c>
      <c r="M2367">
        <v>192</v>
      </c>
      <c r="O2367">
        <v>2</v>
      </c>
      <c r="P2367">
        <v>29</v>
      </c>
      <c r="Q2367">
        <f>SUM(Table2[[#This Row],[ BUYER G]:[BUYER S]])</f>
        <v>31</v>
      </c>
      <c r="R2367">
        <v>4</v>
      </c>
      <c r="S2367">
        <v>20.5</v>
      </c>
      <c r="T2367">
        <f>SUM(Table2[[#This Row],[SALE G]:[SALE S]])</f>
        <v>24.5</v>
      </c>
      <c r="U2367">
        <v>200</v>
      </c>
      <c r="V2367">
        <v>0.6</v>
      </c>
    </row>
    <row r="2368" spans="1:22" x14ac:dyDescent="0.25">
      <c r="A2368">
        <v>2367</v>
      </c>
      <c r="B2368" t="s">
        <v>26</v>
      </c>
      <c r="C2368" t="s">
        <v>680</v>
      </c>
      <c r="D2368" t="s">
        <v>3</v>
      </c>
      <c r="E2368" t="s">
        <v>346</v>
      </c>
      <c r="F2368" s="138">
        <v>44037</v>
      </c>
      <c r="G2368" t="s">
        <v>676</v>
      </c>
      <c r="H2368" t="s">
        <v>681</v>
      </c>
      <c r="I2368" t="s">
        <v>378</v>
      </c>
      <c r="J2368" t="s">
        <v>669</v>
      </c>
      <c r="K2368">
        <v>1200</v>
      </c>
      <c r="M2368">
        <v>492</v>
      </c>
      <c r="O2368">
        <v>15</v>
      </c>
      <c r="P2368">
        <v>21</v>
      </c>
      <c r="Q2368">
        <f>SUM(Table2[[#This Row],[ BUYER G]:[BUYER S]])</f>
        <v>36</v>
      </c>
      <c r="R2368">
        <v>17.5</v>
      </c>
      <c r="S2368">
        <v>25.5</v>
      </c>
      <c r="T2368">
        <f>SUM(Table2[[#This Row],[SALE G]:[SALE S]])</f>
        <v>43</v>
      </c>
      <c r="U2368">
        <v>483</v>
      </c>
      <c r="V2368">
        <v>0.65</v>
      </c>
    </row>
    <row r="2369" spans="1:22" x14ac:dyDescent="0.25">
      <c r="A2369">
        <v>2368</v>
      </c>
      <c r="B2369" t="s">
        <v>26</v>
      </c>
      <c r="C2369" t="s">
        <v>680</v>
      </c>
      <c r="D2369" t="s">
        <v>3</v>
      </c>
      <c r="E2369" t="s">
        <v>346</v>
      </c>
      <c r="F2369" s="138">
        <v>44037</v>
      </c>
      <c r="G2369" t="s">
        <v>676</v>
      </c>
      <c r="H2369" t="s">
        <v>681</v>
      </c>
      <c r="I2369" t="s">
        <v>379</v>
      </c>
      <c r="J2369" t="s">
        <v>669</v>
      </c>
      <c r="K2369">
        <v>1200</v>
      </c>
      <c r="M2369">
        <v>424</v>
      </c>
      <c r="O2369">
        <v>12</v>
      </c>
      <c r="P2369">
        <v>70</v>
      </c>
      <c r="Q2369">
        <f>SUM(Table2[[#This Row],[ BUYER G]:[BUYER S]])</f>
        <v>82</v>
      </c>
      <c r="R2369">
        <v>12</v>
      </c>
      <c r="S2369">
        <v>39.5</v>
      </c>
      <c r="T2369">
        <f>SUM(Table2[[#This Row],[SALE G]:[SALE S]])</f>
        <v>51.5</v>
      </c>
      <c r="U2369">
        <v>398</v>
      </c>
      <c r="V2369">
        <v>0.65</v>
      </c>
    </row>
    <row r="2370" spans="1:22" x14ac:dyDescent="0.25">
      <c r="A2370">
        <v>2369</v>
      </c>
      <c r="B2370" t="s">
        <v>26</v>
      </c>
      <c r="C2370" t="s">
        <v>680</v>
      </c>
      <c r="D2370" t="s">
        <v>3</v>
      </c>
      <c r="E2370" t="s">
        <v>346</v>
      </c>
      <c r="F2370" s="138">
        <v>44037</v>
      </c>
      <c r="G2370" t="s">
        <v>676</v>
      </c>
      <c r="H2370" t="s">
        <v>681</v>
      </c>
      <c r="I2370" t="s">
        <v>377</v>
      </c>
      <c r="J2370" t="s">
        <v>669</v>
      </c>
      <c r="K2370">
        <v>1200</v>
      </c>
      <c r="M2370">
        <v>504</v>
      </c>
      <c r="O2370">
        <v>12</v>
      </c>
      <c r="P2370">
        <v>52</v>
      </c>
      <c r="Q2370">
        <f>SUM(Table2[[#This Row],[ BUYER G]:[BUYER S]])</f>
        <v>64</v>
      </c>
      <c r="R2370">
        <v>10</v>
      </c>
      <c r="S2370">
        <v>32.5</v>
      </c>
      <c r="T2370">
        <f>SUM(Table2[[#This Row],[SALE G]:[SALE S]])</f>
        <v>42.5</v>
      </c>
      <c r="U2370">
        <v>550</v>
      </c>
      <c r="V2370">
        <v>0.65</v>
      </c>
    </row>
    <row r="2371" spans="1:22" x14ac:dyDescent="0.25">
      <c r="A2371">
        <v>2370</v>
      </c>
      <c r="B2371" t="s">
        <v>26</v>
      </c>
      <c r="C2371" t="s">
        <v>680</v>
      </c>
      <c r="D2371" t="s">
        <v>3</v>
      </c>
      <c r="E2371" t="s">
        <v>346</v>
      </c>
      <c r="F2371" s="138">
        <v>44037</v>
      </c>
      <c r="G2371" t="s">
        <v>684</v>
      </c>
      <c r="H2371" t="s">
        <v>681</v>
      </c>
      <c r="I2371" t="s">
        <v>399</v>
      </c>
      <c r="J2371" t="s">
        <v>669</v>
      </c>
      <c r="K2371">
        <v>1250</v>
      </c>
      <c r="M2371">
        <v>440</v>
      </c>
      <c r="O2371">
        <v>19</v>
      </c>
      <c r="P2371">
        <v>38</v>
      </c>
      <c r="Q2371">
        <f>SUM(Table2[[#This Row],[ BUYER G]:[BUYER S]])</f>
        <v>57</v>
      </c>
      <c r="R2371">
        <v>20</v>
      </c>
      <c r="S2371">
        <v>38.5</v>
      </c>
      <c r="T2371">
        <f>SUM(Table2[[#This Row],[SALE G]:[SALE S]])</f>
        <v>58.5</v>
      </c>
      <c r="U2371">
        <v>405</v>
      </c>
      <c r="V2371">
        <v>0.6</v>
      </c>
    </row>
    <row r="2372" spans="1:22" x14ac:dyDescent="0.25">
      <c r="A2372">
        <v>2371</v>
      </c>
      <c r="B2372" t="s">
        <v>26</v>
      </c>
      <c r="C2372" t="s">
        <v>680</v>
      </c>
      <c r="D2372" t="s">
        <v>3</v>
      </c>
      <c r="E2372" t="s">
        <v>346</v>
      </c>
      <c r="F2372" s="138">
        <v>44037</v>
      </c>
      <c r="G2372" t="s">
        <v>720</v>
      </c>
      <c r="H2372" t="s">
        <v>681</v>
      </c>
      <c r="I2372" t="s">
        <v>588</v>
      </c>
      <c r="J2372" t="s">
        <v>671</v>
      </c>
      <c r="K2372">
        <v>700</v>
      </c>
      <c r="M2372">
        <v>328</v>
      </c>
      <c r="O2372">
        <v>34</v>
      </c>
      <c r="P2372">
        <v>33</v>
      </c>
      <c r="Q2372">
        <f>SUM(Table2[[#This Row],[ BUYER G]:[BUYER S]])</f>
        <v>67</v>
      </c>
      <c r="R2372">
        <v>25.5</v>
      </c>
      <c r="S2372">
        <v>19</v>
      </c>
      <c r="T2372">
        <f>SUM(Table2[[#This Row],[SALE G]:[SALE S]])</f>
        <v>44.5</v>
      </c>
      <c r="U2372">
        <v>356</v>
      </c>
      <c r="V2372">
        <v>0.6</v>
      </c>
    </row>
    <row r="2373" spans="1:22" x14ac:dyDescent="0.25">
      <c r="A2373">
        <v>2372</v>
      </c>
      <c r="B2373" t="s">
        <v>26</v>
      </c>
      <c r="C2373" t="s">
        <v>680</v>
      </c>
      <c r="D2373" t="s">
        <v>3</v>
      </c>
      <c r="E2373" t="s">
        <v>346</v>
      </c>
      <c r="F2373" s="138">
        <v>44037</v>
      </c>
      <c r="G2373" t="s">
        <v>722</v>
      </c>
      <c r="H2373" t="s">
        <v>681</v>
      </c>
      <c r="I2373" t="s">
        <v>599</v>
      </c>
      <c r="J2373" t="s">
        <v>671</v>
      </c>
      <c r="K2373">
        <v>700</v>
      </c>
      <c r="M2373">
        <v>336</v>
      </c>
      <c r="O2373">
        <v>17</v>
      </c>
      <c r="P2373">
        <v>20</v>
      </c>
      <c r="Q2373">
        <f>SUM(Table2[[#This Row],[ BUYER G]:[BUYER S]])</f>
        <v>37</v>
      </c>
      <c r="R2373">
        <v>9.25</v>
      </c>
      <c r="S2373">
        <v>12.25</v>
      </c>
      <c r="T2373">
        <f>SUM(Table2[[#This Row],[SALE G]:[SALE S]])</f>
        <v>21.5</v>
      </c>
      <c r="U2373">
        <v>430</v>
      </c>
      <c r="V2373">
        <v>0.6</v>
      </c>
    </row>
    <row r="2374" spans="1:22" x14ac:dyDescent="0.25">
      <c r="A2374">
        <v>2373</v>
      </c>
      <c r="B2374" t="s">
        <v>26</v>
      </c>
      <c r="C2374" t="s">
        <v>680</v>
      </c>
      <c r="D2374" t="s">
        <v>3</v>
      </c>
      <c r="E2374" t="s">
        <v>346</v>
      </c>
      <c r="F2374" s="138">
        <v>44037</v>
      </c>
      <c r="G2374" t="s">
        <v>685</v>
      </c>
      <c r="H2374" t="s">
        <v>681</v>
      </c>
      <c r="I2374" t="s">
        <v>255</v>
      </c>
      <c r="J2374" t="s">
        <v>671</v>
      </c>
      <c r="K2374">
        <v>1000</v>
      </c>
      <c r="M2374">
        <v>304</v>
      </c>
      <c r="O2374">
        <v>7</v>
      </c>
      <c r="P2374">
        <v>61</v>
      </c>
      <c r="Q2374">
        <f>SUM(Table2[[#This Row],[ BUYER G]:[BUYER S]])</f>
        <v>68</v>
      </c>
      <c r="R2374">
        <v>5</v>
      </c>
      <c r="S2374">
        <v>46</v>
      </c>
      <c r="T2374">
        <f>SUM(Table2[[#This Row],[SALE G]:[SALE S]])</f>
        <v>51</v>
      </c>
      <c r="U2374">
        <v>317</v>
      </c>
      <c r="V2374">
        <v>0.6</v>
      </c>
    </row>
    <row r="2375" spans="1:22" x14ac:dyDescent="0.25">
      <c r="A2375">
        <v>2374</v>
      </c>
      <c r="B2375" t="s">
        <v>26</v>
      </c>
      <c r="C2375" t="s">
        <v>680</v>
      </c>
      <c r="D2375" t="s">
        <v>3</v>
      </c>
      <c r="E2375" t="s">
        <v>346</v>
      </c>
      <c r="F2375" s="138">
        <v>44037</v>
      </c>
      <c r="G2375" t="s">
        <v>685</v>
      </c>
      <c r="H2375" t="s">
        <v>681</v>
      </c>
      <c r="I2375" t="s">
        <v>422</v>
      </c>
      <c r="J2375" t="s">
        <v>671</v>
      </c>
      <c r="K2375">
        <v>1000</v>
      </c>
      <c r="M2375">
        <v>176</v>
      </c>
      <c r="O2375">
        <v>11</v>
      </c>
      <c r="P2375">
        <v>27</v>
      </c>
      <c r="Q2375">
        <f>SUM(Table2[[#This Row],[ BUYER G]:[BUYER S]])</f>
        <v>38</v>
      </c>
      <c r="R2375">
        <v>8.75</v>
      </c>
      <c r="S2375">
        <v>26</v>
      </c>
      <c r="T2375">
        <f>SUM(Table2[[#This Row],[SALE G]:[SALE S]])</f>
        <v>34.75</v>
      </c>
      <c r="U2375">
        <v>182</v>
      </c>
      <c r="V2375">
        <v>0.6</v>
      </c>
    </row>
    <row r="2376" spans="1:22" x14ac:dyDescent="0.25">
      <c r="A2376">
        <v>2375</v>
      </c>
      <c r="B2376" t="s">
        <v>26</v>
      </c>
      <c r="C2376" t="s">
        <v>680</v>
      </c>
      <c r="D2376" t="s">
        <v>3</v>
      </c>
      <c r="E2376" t="s">
        <v>346</v>
      </c>
      <c r="F2376" s="138">
        <v>44037</v>
      </c>
      <c r="G2376" t="s">
        <v>685</v>
      </c>
      <c r="H2376" t="s">
        <v>681</v>
      </c>
      <c r="I2376" t="s">
        <v>252</v>
      </c>
      <c r="J2376" t="s">
        <v>671</v>
      </c>
      <c r="K2376">
        <v>1000</v>
      </c>
      <c r="M2376">
        <v>540</v>
      </c>
      <c r="O2376">
        <v>5</v>
      </c>
      <c r="P2376">
        <v>52</v>
      </c>
      <c r="Q2376">
        <f>SUM(Table2[[#This Row],[ BUYER G]:[BUYER S]])</f>
        <v>57</v>
      </c>
      <c r="R2376">
        <v>3</v>
      </c>
      <c r="S2376">
        <v>44</v>
      </c>
      <c r="T2376">
        <f>SUM(Table2[[#This Row],[SALE G]:[SALE S]])</f>
        <v>47</v>
      </c>
      <c r="U2376">
        <v>547</v>
      </c>
      <c r="V2376">
        <v>0.65</v>
      </c>
    </row>
    <row r="2377" spans="1:22" x14ac:dyDescent="0.25">
      <c r="A2377">
        <v>2376</v>
      </c>
      <c r="B2377" t="s">
        <v>26</v>
      </c>
      <c r="C2377" t="s">
        <v>680</v>
      </c>
      <c r="D2377" t="s">
        <v>3</v>
      </c>
      <c r="E2377" t="s">
        <v>346</v>
      </c>
      <c r="F2377" s="138">
        <v>44037</v>
      </c>
      <c r="G2377" t="s">
        <v>685</v>
      </c>
      <c r="H2377" t="s">
        <v>681</v>
      </c>
      <c r="I2377" t="s">
        <v>404</v>
      </c>
      <c r="J2377" t="s">
        <v>671</v>
      </c>
      <c r="K2377">
        <v>1000</v>
      </c>
      <c r="M2377">
        <v>418</v>
      </c>
      <c r="O2377">
        <v>27</v>
      </c>
      <c r="P2377">
        <v>58</v>
      </c>
      <c r="Q2377">
        <f>SUM(Table2[[#This Row],[ BUYER G]:[BUYER S]])</f>
        <v>85</v>
      </c>
      <c r="R2377">
        <v>28</v>
      </c>
      <c r="S2377">
        <v>47</v>
      </c>
      <c r="T2377">
        <f>SUM(Table2[[#This Row],[SALE G]:[SALE S]])</f>
        <v>75</v>
      </c>
      <c r="U2377">
        <v>406</v>
      </c>
      <c r="V2377">
        <v>0.65</v>
      </c>
    </row>
    <row r="2378" spans="1:22" x14ac:dyDescent="0.25">
      <c r="A2378">
        <v>2377</v>
      </c>
      <c r="B2378" t="s">
        <v>26</v>
      </c>
      <c r="C2378" t="s">
        <v>680</v>
      </c>
      <c r="D2378" t="s">
        <v>3</v>
      </c>
      <c r="E2378" t="s">
        <v>346</v>
      </c>
      <c r="F2378" s="138">
        <v>44037</v>
      </c>
      <c r="G2378" t="s">
        <v>685</v>
      </c>
      <c r="H2378" t="s">
        <v>681</v>
      </c>
      <c r="I2378" t="s">
        <v>413</v>
      </c>
      <c r="J2378" t="s">
        <v>671</v>
      </c>
      <c r="K2378">
        <v>1000</v>
      </c>
      <c r="M2378">
        <v>540</v>
      </c>
      <c r="O2378">
        <v>6</v>
      </c>
      <c r="P2378">
        <v>70</v>
      </c>
      <c r="Q2378">
        <f>SUM(Table2[[#This Row],[ BUYER G]:[BUYER S]])</f>
        <v>76</v>
      </c>
      <c r="R2378">
        <v>16</v>
      </c>
      <c r="S2378">
        <v>70</v>
      </c>
      <c r="T2378">
        <f>SUM(Table2[[#This Row],[SALE G]:[SALE S]])</f>
        <v>86</v>
      </c>
      <c r="U2378">
        <v>508</v>
      </c>
      <c r="V2378">
        <v>0.65</v>
      </c>
    </row>
    <row r="2379" spans="1:22" x14ac:dyDescent="0.25">
      <c r="A2379">
        <v>2378</v>
      </c>
      <c r="B2379" t="s">
        <v>26</v>
      </c>
      <c r="C2379" t="s">
        <v>680</v>
      </c>
      <c r="D2379" t="s">
        <v>3</v>
      </c>
      <c r="E2379" t="s">
        <v>346</v>
      </c>
      <c r="F2379" s="138">
        <v>44037</v>
      </c>
      <c r="G2379" t="s">
        <v>685</v>
      </c>
      <c r="H2379" t="s">
        <v>681</v>
      </c>
      <c r="I2379" t="s">
        <v>251</v>
      </c>
      <c r="J2379" t="s">
        <v>671</v>
      </c>
      <c r="K2379">
        <v>1000</v>
      </c>
      <c r="M2379">
        <v>859</v>
      </c>
      <c r="O2379">
        <v>7</v>
      </c>
      <c r="P2379">
        <v>109</v>
      </c>
      <c r="Q2379">
        <f>SUM(Table2[[#This Row],[ BUYER G]:[BUYER S]])</f>
        <v>116</v>
      </c>
      <c r="R2379">
        <v>6</v>
      </c>
      <c r="S2379">
        <v>147</v>
      </c>
      <c r="T2379">
        <f>SUM(Table2[[#This Row],[SALE G]:[SALE S]])</f>
        <v>153</v>
      </c>
      <c r="U2379">
        <v>852</v>
      </c>
      <c r="V2379">
        <v>0.65</v>
      </c>
    </row>
    <row r="2380" spans="1:22" x14ac:dyDescent="0.25">
      <c r="A2380">
        <v>2379</v>
      </c>
      <c r="B2380" t="s">
        <v>26</v>
      </c>
      <c r="C2380" t="s">
        <v>680</v>
      </c>
      <c r="D2380" t="s">
        <v>3</v>
      </c>
      <c r="E2380" t="s">
        <v>346</v>
      </c>
      <c r="F2380" s="138">
        <v>44037</v>
      </c>
      <c r="G2380" t="s">
        <v>685</v>
      </c>
      <c r="H2380" t="s">
        <v>681</v>
      </c>
      <c r="I2380" t="s">
        <v>417</v>
      </c>
      <c r="J2380" t="s">
        <v>671</v>
      </c>
      <c r="K2380">
        <v>1000</v>
      </c>
      <c r="M2380">
        <v>852</v>
      </c>
      <c r="O2380">
        <v>40</v>
      </c>
      <c r="P2380">
        <v>181</v>
      </c>
      <c r="Q2380">
        <f>SUM(Table2[[#This Row],[ BUYER G]:[BUYER S]])</f>
        <v>221</v>
      </c>
      <c r="R2380">
        <v>67.25</v>
      </c>
      <c r="S2380">
        <v>230.75</v>
      </c>
      <c r="T2380">
        <f>SUM(Table2[[#This Row],[SALE G]:[SALE S]])</f>
        <v>298</v>
      </c>
      <c r="U2380">
        <v>1252</v>
      </c>
      <c r="V2380">
        <v>0.7</v>
      </c>
    </row>
    <row r="2381" spans="1:22" x14ac:dyDescent="0.25">
      <c r="A2381">
        <v>2380</v>
      </c>
      <c r="B2381" t="s">
        <v>26</v>
      </c>
      <c r="C2381" t="s">
        <v>680</v>
      </c>
      <c r="D2381" t="s">
        <v>3</v>
      </c>
      <c r="E2381" t="s">
        <v>346</v>
      </c>
      <c r="F2381" s="138">
        <v>44037</v>
      </c>
      <c r="G2381" t="s">
        <v>685</v>
      </c>
      <c r="H2381" t="s">
        <v>681</v>
      </c>
      <c r="I2381" t="s">
        <v>406</v>
      </c>
      <c r="J2381" t="s">
        <v>671</v>
      </c>
      <c r="K2381">
        <v>1000</v>
      </c>
      <c r="M2381">
        <v>388</v>
      </c>
      <c r="O2381">
        <v>11</v>
      </c>
      <c r="P2381">
        <v>39</v>
      </c>
      <c r="Q2381">
        <f>SUM(Table2[[#This Row],[ BUYER G]:[BUYER S]])</f>
        <v>50</v>
      </c>
      <c r="R2381">
        <v>12</v>
      </c>
      <c r="S2381">
        <v>59.5</v>
      </c>
      <c r="T2381">
        <f>SUM(Table2[[#This Row],[SALE G]:[SALE S]])</f>
        <v>71.5</v>
      </c>
      <c r="U2381">
        <v>395</v>
      </c>
      <c r="V2381">
        <v>0.65</v>
      </c>
    </row>
    <row r="2382" spans="1:22" x14ac:dyDescent="0.25">
      <c r="A2382">
        <v>2381</v>
      </c>
      <c r="B2382" t="s">
        <v>26</v>
      </c>
      <c r="C2382" t="s">
        <v>680</v>
      </c>
      <c r="D2382" t="s">
        <v>3</v>
      </c>
      <c r="E2382" t="s">
        <v>346</v>
      </c>
      <c r="F2382" s="138">
        <v>44037</v>
      </c>
      <c r="G2382" t="s">
        <v>685</v>
      </c>
      <c r="H2382" t="s">
        <v>681</v>
      </c>
      <c r="I2382" t="s">
        <v>447</v>
      </c>
      <c r="J2382" t="s">
        <v>671</v>
      </c>
      <c r="K2382">
        <v>1000</v>
      </c>
      <c r="M2382">
        <v>392</v>
      </c>
      <c r="O2382">
        <v>4</v>
      </c>
      <c r="P2382">
        <v>42</v>
      </c>
      <c r="Q2382">
        <f>SUM(Table2[[#This Row],[ BUYER G]:[BUYER S]])</f>
        <v>46</v>
      </c>
      <c r="R2382">
        <v>3</v>
      </c>
      <c r="S2382">
        <v>32</v>
      </c>
      <c r="T2382">
        <f>SUM(Table2[[#This Row],[SALE G]:[SALE S]])</f>
        <v>35</v>
      </c>
      <c r="U2382">
        <v>377</v>
      </c>
      <c r="V2382">
        <v>0.65</v>
      </c>
    </row>
    <row r="2383" spans="1:22" x14ac:dyDescent="0.25">
      <c r="A2383">
        <v>2382</v>
      </c>
      <c r="B2383" t="s">
        <v>26</v>
      </c>
      <c r="C2383" t="s">
        <v>680</v>
      </c>
      <c r="D2383" t="s">
        <v>3</v>
      </c>
      <c r="E2383" t="s">
        <v>346</v>
      </c>
      <c r="F2383" s="138">
        <v>44037</v>
      </c>
      <c r="G2383" t="s">
        <v>685</v>
      </c>
      <c r="H2383" t="s">
        <v>681</v>
      </c>
      <c r="I2383" t="s">
        <v>448</v>
      </c>
      <c r="J2383" t="s">
        <v>671</v>
      </c>
      <c r="K2383">
        <v>1000</v>
      </c>
      <c r="M2383">
        <v>304</v>
      </c>
      <c r="O2383">
        <v>4</v>
      </c>
      <c r="P2383">
        <v>38</v>
      </c>
      <c r="Q2383">
        <f>SUM(Table2[[#This Row],[ BUYER G]:[BUYER S]])</f>
        <v>42</v>
      </c>
      <c r="R2383">
        <v>4</v>
      </c>
      <c r="S2383">
        <v>55.25</v>
      </c>
      <c r="T2383">
        <f>SUM(Table2[[#This Row],[SALE G]:[SALE S]])</f>
        <v>59.25</v>
      </c>
      <c r="U2383">
        <v>356</v>
      </c>
      <c r="V2383">
        <v>0.6</v>
      </c>
    </row>
    <row r="2384" spans="1:22" x14ac:dyDescent="0.25">
      <c r="A2384">
        <v>2383</v>
      </c>
      <c r="B2384" t="s">
        <v>26</v>
      </c>
      <c r="C2384" t="s">
        <v>680</v>
      </c>
      <c r="D2384" t="s">
        <v>3</v>
      </c>
      <c r="E2384" t="s">
        <v>346</v>
      </c>
      <c r="F2384" s="138">
        <v>44037</v>
      </c>
      <c r="G2384" t="s">
        <v>685</v>
      </c>
      <c r="H2384" t="s">
        <v>681</v>
      </c>
      <c r="I2384" t="s">
        <v>248</v>
      </c>
      <c r="J2384" t="s">
        <v>671</v>
      </c>
      <c r="K2384">
        <v>1000</v>
      </c>
      <c r="M2384">
        <v>312</v>
      </c>
      <c r="O2384">
        <v>8</v>
      </c>
      <c r="P2384">
        <v>26</v>
      </c>
      <c r="Q2384">
        <f>SUM(Table2[[#This Row],[ BUYER G]:[BUYER S]])</f>
        <v>34</v>
      </c>
      <c r="R2384">
        <v>11</v>
      </c>
      <c r="S2384">
        <v>42.5</v>
      </c>
      <c r="T2384">
        <f>SUM(Table2[[#This Row],[SALE G]:[SALE S]])</f>
        <v>53.5</v>
      </c>
      <c r="U2384">
        <v>298</v>
      </c>
      <c r="V2384">
        <v>0.6</v>
      </c>
    </row>
    <row r="2385" spans="1:22" x14ac:dyDescent="0.25">
      <c r="A2385">
        <v>2384</v>
      </c>
      <c r="B2385" t="s">
        <v>26</v>
      </c>
      <c r="C2385" t="s">
        <v>680</v>
      </c>
      <c r="D2385" t="s">
        <v>3</v>
      </c>
      <c r="E2385" t="s">
        <v>346</v>
      </c>
      <c r="F2385" s="138">
        <v>44037</v>
      </c>
      <c r="G2385" t="s">
        <v>685</v>
      </c>
      <c r="H2385" t="s">
        <v>681</v>
      </c>
      <c r="I2385" t="s">
        <v>411</v>
      </c>
      <c r="J2385" t="s">
        <v>671</v>
      </c>
      <c r="K2385">
        <v>1000</v>
      </c>
      <c r="M2385">
        <v>160</v>
      </c>
      <c r="O2385">
        <v>8</v>
      </c>
      <c r="P2385">
        <v>30</v>
      </c>
      <c r="Q2385">
        <f>SUM(Table2[[#This Row],[ BUYER G]:[BUYER S]])</f>
        <v>38</v>
      </c>
      <c r="R2385">
        <v>9</v>
      </c>
      <c r="S2385">
        <v>40</v>
      </c>
      <c r="T2385">
        <f>SUM(Table2[[#This Row],[SALE G]:[SALE S]])</f>
        <v>49</v>
      </c>
      <c r="U2385">
        <v>190</v>
      </c>
      <c r="V2385">
        <v>0.6</v>
      </c>
    </row>
    <row r="2386" spans="1:22" x14ac:dyDescent="0.25">
      <c r="A2386">
        <v>2385</v>
      </c>
      <c r="B2386" t="s">
        <v>26</v>
      </c>
      <c r="C2386" t="s">
        <v>680</v>
      </c>
      <c r="D2386" t="s">
        <v>3</v>
      </c>
      <c r="E2386" t="s">
        <v>346</v>
      </c>
      <c r="F2386" s="138">
        <v>44037</v>
      </c>
      <c r="G2386" t="s">
        <v>685</v>
      </c>
      <c r="H2386" t="s">
        <v>681</v>
      </c>
      <c r="I2386" t="s">
        <v>410</v>
      </c>
      <c r="J2386" t="s">
        <v>671</v>
      </c>
      <c r="K2386">
        <v>1000</v>
      </c>
      <c r="M2386">
        <v>192</v>
      </c>
      <c r="O2386">
        <v>10</v>
      </c>
      <c r="P2386">
        <v>40</v>
      </c>
      <c r="Q2386">
        <f>SUM(Table2[[#This Row],[ BUYER G]:[BUYER S]])</f>
        <v>50</v>
      </c>
      <c r="R2386">
        <v>9</v>
      </c>
      <c r="S2386">
        <v>59</v>
      </c>
      <c r="T2386">
        <f>SUM(Table2[[#This Row],[SALE G]:[SALE S]])</f>
        <v>68</v>
      </c>
      <c r="U2386">
        <v>310</v>
      </c>
      <c r="V2386">
        <v>0.6</v>
      </c>
    </row>
    <row r="2387" spans="1:22" x14ac:dyDescent="0.25">
      <c r="A2387">
        <v>2386</v>
      </c>
      <c r="B2387" t="s">
        <v>26</v>
      </c>
      <c r="C2387" t="s">
        <v>680</v>
      </c>
      <c r="D2387" t="s">
        <v>3</v>
      </c>
      <c r="E2387" t="s">
        <v>346</v>
      </c>
      <c r="F2387" s="138">
        <v>44037</v>
      </c>
      <c r="G2387" t="s">
        <v>685</v>
      </c>
      <c r="H2387" t="s">
        <v>681</v>
      </c>
      <c r="I2387" t="s">
        <v>264</v>
      </c>
      <c r="J2387" t="s">
        <v>671</v>
      </c>
      <c r="K2387">
        <v>1000</v>
      </c>
      <c r="M2387">
        <v>176</v>
      </c>
      <c r="O2387">
        <v>11</v>
      </c>
      <c r="P2387">
        <v>63</v>
      </c>
      <c r="Q2387">
        <f>SUM(Table2[[#This Row],[ BUYER G]:[BUYER S]])</f>
        <v>74</v>
      </c>
      <c r="R2387">
        <v>9.5</v>
      </c>
      <c r="S2387">
        <v>70.5</v>
      </c>
      <c r="T2387">
        <f>SUM(Table2[[#This Row],[SALE G]:[SALE S]])</f>
        <v>80</v>
      </c>
      <c r="U2387">
        <v>260</v>
      </c>
      <c r="V2387">
        <v>0.6</v>
      </c>
    </row>
    <row r="2388" spans="1:22" x14ac:dyDescent="0.25">
      <c r="A2388">
        <v>2387</v>
      </c>
      <c r="B2388" t="s">
        <v>26</v>
      </c>
      <c r="C2388" t="s">
        <v>680</v>
      </c>
      <c r="D2388" t="s">
        <v>3</v>
      </c>
      <c r="E2388" t="s">
        <v>346</v>
      </c>
      <c r="F2388" s="138">
        <v>44037</v>
      </c>
      <c r="G2388" t="s">
        <v>685</v>
      </c>
      <c r="H2388" t="s">
        <v>681</v>
      </c>
      <c r="I2388" t="s">
        <v>600</v>
      </c>
      <c r="J2388" t="s">
        <v>671</v>
      </c>
      <c r="K2388">
        <v>1000</v>
      </c>
      <c r="M2388">
        <v>192</v>
      </c>
      <c r="O2388">
        <v>3</v>
      </c>
      <c r="P2388">
        <v>34</v>
      </c>
      <c r="Q2388">
        <f>SUM(Table2[[#This Row],[ BUYER G]:[BUYER S]])</f>
        <v>37</v>
      </c>
      <c r="R2388">
        <v>2</v>
      </c>
      <c r="S2388">
        <v>42</v>
      </c>
      <c r="T2388">
        <f>SUM(Table2[[#This Row],[SALE G]:[SALE S]])</f>
        <v>44</v>
      </c>
      <c r="U2388">
        <v>261</v>
      </c>
      <c r="V2388">
        <v>0.6</v>
      </c>
    </row>
    <row r="2389" spans="1:22" x14ac:dyDescent="0.25">
      <c r="A2389">
        <v>2388</v>
      </c>
      <c r="B2389" t="s">
        <v>26</v>
      </c>
      <c r="C2389" t="s">
        <v>680</v>
      </c>
      <c r="D2389" t="s">
        <v>3</v>
      </c>
      <c r="E2389" t="s">
        <v>346</v>
      </c>
      <c r="F2389" s="138">
        <v>44037</v>
      </c>
      <c r="G2389" t="s">
        <v>685</v>
      </c>
      <c r="H2389" t="s">
        <v>681</v>
      </c>
      <c r="I2389" t="s">
        <v>445</v>
      </c>
      <c r="J2389" t="s">
        <v>671</v>
      </c>
      <c r="K2389">
        <v>1000</v>
      </c>
      <c r="M2389">
        <v>192</v>
      </c>
      <c r="O2389">
        <v>5</v>
      </c>
      <c r="P2389">
        <v>38</v>
      </c>
      <c r="Q2389">
        <f>SUM(Table2[[#This Row],[ BUYER G]:[BUYER S]])</f>
        <v>43</v>
      </c>
      <c r="R2389">
        <v>6.5</v>
      </c>
      <c r="S2389">
        <v>35</v>
      </c>
      <c r="T2389">
        <f>SUM(Table2[[#This Row],[SALE G]:[SALE S]])</f>
        <v>41.5</v>
      </c>
      <c r="U2389">
        <v>264</v>
      </c>
      <c r="V2389">
        <v>0.6</v>
      </c>
    </row>
    <row r="2390" spans="1:22" x14ac:dyDescent="0.25">
      <c r="A2390">
        <v>2389</v>
      </c>
      <c r="B2390" t="s">
        <v>26</v>
      </c>
      <c r="C2390" t="s">
        <v>680</v>
      </c>
      <c r="D2390" t="s">
        <v>3</v>
      </c>
      <c r="E2390" t="s">
        <v>346</v>
      </c>
      <c r="F2390" s="138">
        <v>44037</v>
      </c>
      <c r="G2390" t="s">
        <v>685</v>
      </c>
      <c r="H2390" t="s">
        <v>681</v>
      </c>
      <c r="I2390" t="s">
        <v>254</v>
      </c>
      <c r="J2390" t="s">
        <v>671</v>
      </c>
      <c r="K2390">
        <v>1000</v>
      </c>
      <c r="M2390">
        <v>404</v>
      </c>
      <c r="O2390">
        <v>13</v>
      </c>
      <c r="P2390">
        <v>56</v>
      </c>
      <c r="Q2390">
        <f>SUM(Table2[[#This Row],[ BUYER G]:[BUYER S]])</f>
        <v>69</v>
      </c>
      <c r="R2390">
        <v>0</v>
      </c>
      <c r="S2390">
        <v>62.5</v>
      </c>
      <c r="T2390">
        <f>SUM(Table2[[#This Row],[SALE G]:[SALE S]])</f>
        <v>62.5</v>
      </c>
      <c r="U2390">
        <v>503</v>
      </c>
      <c r="V2390">
        <v>0.6</v>
      </c>
    </row>
    <row r="2391" spans="1:22" x14ac:dyDescent="0.25">
      <c r="A2391">
        <v>2390</v>
      </c>
      <c r="B2391" t="s">
        <v>26</v>
      </c>
      <c r="C2391" t="s">
        <v>680</v>
      </c>
      <c r="D2391" t="s">
        <v>3</v>
      </c>
      <c r="E2391" t="s">
        <v>346</v>
      </c>
      <c r="F2391" s="138">
        <v>44037</v>
      </c>
      <c r="G2391" t="s">
        <v>685</v>
      </c>
      <c r="H2391" t="s">
        <v>681</v>
      </c>
      <c r="I2391" t="s">
        <v>261</v>
      </c>
      <c r="J2391" t="s">
        <v>671</v>
      </c>
      <c r="K2391">
        <v>1000</v>
      </c>
      <c r="M2391">
        <v>212</v>
      </c>
      <c r="O2391">
        <v>14</v>
      </c>
      <c r="P2391">
        <v>45</v>
      </c>
      <c r="Q2391">
        <f>SUM(Table2[[#This Row],[ BUYER G]:[BUYER S]])</f>
        <v>59</v>
      </c>
      <c r="R2391">
        <v>13</v>
      </c>
      <c r="S2391">
        <v>49</v>
      </c>
      <c r="T2391">
        <f>SUM(Table2[[#This Row],[SALE G]:[SALE S]])</f>
        <v>62</v>
      </c>
      <c r="U2391">
        <v>357</v>
      </c>
      <c r="V2391">
        <v>0.6</v>
      </c>
    </row>
    <row r="2392" spans="1:22" x14ac:dyDescent="0.25">
      <c r="A2392">
        <v>2391</v>
      </c>
      <c r="B2392" t="s">
        <v>26</v>
      </c>
      <c r="C2392" t="s">
        <v>680</v>
      </c>
      <c r="D2392" t="s">
        <v>3</v>
      </c>
      <c r="E2392" t="s">
        <v>346</v>
      </c>
      <c r="F2392" s="138">
        <v>44037</v>
      </c>
      <c r="G2392" t="s">
        <v>710</v>
      </c>
      <c r="H2392" t="s">
        <v>681</v>
      </c>
      <c r="I2392" t="s">
        <v>540</v>
      </c>
      <c r="J2392" t="s">
        <v>711</v>
      </c>
      <c r="K2392">
        <v>150</v>
      </c>
      <c r="M2392">
        <v>176</v>
      </c>
      <c r="O2392">
        <v>0</v>
      </c>
      <c r="P2392">
        <v>14</v>
      </c>
      <c r="Q2392">
        <f>SUM(Table2[[#This Row],[ BUYER G]:[BUYER S]])</f>
        <v>14</v>
      </c>
      <c r="R2392">
        <v>0</v>
      </c>
      <c r="S2392">
        <v>17</v>
      </c>
      <c r="T2392">
        <f>SUM(Table2[[#This Row],[SALE G]:[SALE S]])</f>
        <v>17</v>
      </c>
      <c r="U2392">
        <v>175</v>
      </c>
      <c r="V2392">
        <v>0.5</v>
      </c>
    </row>
    <row r="2393" spans="1:22" x14ac:dyDescent="0.25">
      <c r="A2393">
        <v>2392</v>
      </c>
      <c r="B2393" t="s">
        <v>26</v>
      </c>
      <c r="C2393" t="s">
        <v>680</v>
      </c>
      <c r="D2393" t="s">
        <v>3</v>
      </c>
      <c r="E2393" t="s">
        <v>346</v>
      </c>
      <c r="F2393" s="138">
        <v>44037</v>
      </c>
      <c r="G2393" t="s">
        <v>710</v>
      </c>
      <c r="H2393" t="s">
        <v>681</v>
      </c>
      <c r="I2393" t="s">
        <v>541</v>
      </c>
      <c r="J2393" t="s">
        <v>711</v>
      </c>
      <c r="K2393">
        <v>150</v>
      </c>
      <c r="M2393">
        <v>176</v>
      </c>
      <c r="O2393">
        <v>1</v>
      </c>
      <c r="P2393">
        <v>15</v>
      </c>
      <c r="Q2393">
        <f>SUM(Table2[[#This Row],[ BUYER G]:[BUYER S]])</f>
        <v>16</v>
      </c>
      <c r="R2393">
        <v>1</v>
      </c>
      <c r="S2393">
        <v>12</v>
      </c>
      <c r="T2393">
        <f>SUM(Table2[[#This Row],[SALE G]:[SALE S]])</f>
        <v>13</v>
      </c>
      <c r="U2393">
        <v>153</v>
      </c>
      <c r="V2393">
        <v>0.5</v>
      </c>
    </row>
    <row r="2394" spans="1:22" x14ac:dyDescent="0.25">
      <c r="A2394">
        <v>2393</v>
      </c>
      <c r="B2394" t="s">
        <v>26</v>
      </c>
      <c r="C2394" t="s">
        <v>680</v>
      </c>
      <c r="D2394" t="s">
        <v>3</v>
      </c>
      <c r="E2394" t="s">
        <v>346</v>
      </c>
      <c r="F2394" s="138">
        <v>44037</v>
      </c>
      <c r="G2394" t="s">
        <v>710</v>
      </c>
      <c r="H2394" t="s">
        <v>681</v>
      </c>
      <c r="I2394" t="s">
        <v>519</v>
      </c>
      <c r="J2394" t="s">
        <v>711</v>
      </c>
      <c r="K2394">
        <v>150</v>
      </c>
      <c r="M2394">
        <v>130</v>
      </c>
      <c r="O2394">
        <v>2</v>
      </c>
      <c r="P2394">
        <v>14</v>
      </c>
      <c r="Q2394">
        <f>SUM(Table2[[#This Row],[ BUYER G]:[BUYER S]])</f>
        <v>16</v>
      </c>
      <c r="R2394">
        <v>2</v>
      </c>
      <c r="S2394">
        <v>12</v>
      </c>
      <c r="T2394">
        <f>SUM(Table2[[#This Row],[SALE G]:[SALE S]])</f>
        <v>14</v>
      </c>
      <c r="U2394">
        <v>161</v>
      </c>
      <c r="V2394">
        <v>0.5</v>
      </c>
    </row>
    <row r="2395" spans="1:22" x14ac:dyDescent="0.25">
      <c r="A2395">
        <v>2394</v>
      </c>
      <c r="B2395" t="s">
        <v>26</v>
      </c>
      <c r="C2395" t="s">
        <v>680</v>
      </c>
      <c r="D2395" t="s">
        <v>3</v>
      </c>
      <c r="E2395" t="s">
        <v>346</v>
      </c>
      <c r="F2395" s="138">
        <v>44037</v>
      </c>
      <c r="G2395" t="s">
        <v>710</v>
      </c>
      <c r="H2395" t="s">
        <v>681</v>
      </c>
      <c r="I2395" t="s">
        <v>558</v>
      </c>
      <c r="J2395" t="s">
        <v>711</v>
      </c>
      <c r="K2395">
        <v>150</v>
      </c>
      <c r="M2395">
        <v>176</v>
      </c>
      <c r="O2395">
        <v>16</v>
      </c>
      <c r="P2395">
        <v>36</v>
      </c>
      <c r="Q2395">
        <f>SUM(Table2[[#This Row],[ BUYER G]:[BUYER S]])</f>
        <v>52</v>
      </c>
      <c r="R2395">
        <v>16</v>
      </c>
      <c r="S2395">
        <v>24</v>
      </c>
      <c r="T2395">
        <f>SUM(Table2[[#This Row],[SALE G]:[SALE S]])</f>
        <v>40</v>
      </c>
      <c r="U2395">
        <v>235</v>
      </c>
      <c r="V2395">
        <v>0.5</v>
      </c>
    </row>
    <row r="2396" spans="1:22" x14ac:dyDescent="0.25">
      <c r="A2396">
        <v>2395</v>
      </c>
      <c r="B2396" t="s">
        <v>26</v>
      </c>
      <c r="C2396" t="s">
        <v>680</v>
      </c>
      <c r="D2396" t="s">
        <v>3</v>
      </c>
      <c r="E2396" t="s">
        <v>346</v>
      </c>
      <c r="F2396" s="138">
        <v>44037</v>
      </c>
      <c r="G2396" t="s">
        <v>710</v>
      </c>
      <c r="H2396" t="s">
        <v>681</v>
      </c>
      <c r="I2396" t="s">
        <v>542</v>
      </c>
      <c r="J2396" t="s">
        <v>711</v>
      </c>
      <c r="K2396">
        <v>150</v>
      </c>
      <c r="M2396">
        <v>176</v>
      </c>
      <c r="O2396">
        <v>8</v>
      </c>
      <c r="P2396">
        <v>25</v>
      </c>
      <c r="Q2396">
        <f>SUM(Table2[[#This Row],[ BUYER G]:[BUYER S]])</f>
        <v>33</v>
      </c>
      <c r="R2396">
        <v>8</v>
      </c>
      <c r="S2396">
        <v>15.5</v>
      </c>
      <c r="T2396">
        <f>SUM(Table2[[#This Row],[SALE G]:[SALE S]])</f>
        <v>23.5</v>
      </c>
      <c r="U2396">
        <v>158</v>
      </c>
      <c r="V2396">
        <v>0.5</v>
      </c>
    </row>
    <row r="2397" spans="1:22" x14ac:dyDescent="0.25">
      <c r="A2397">
        <v>2396</v>
      </c>
      <c r="B2397" t="s">
        <v>26</v>
      </c>
      <c r="C2397" t="s">
        <v>680</v>
      </c>
      <c r="D2397" t="s">
        <v>3</v>
      </c>
      <c r="E2397" t="s">
        <v>346</v>
      </c>
      <c r="F2397" s="138">
        <v>44037</v>
      </c>
      <c r="G2397" t="s">
        <v>710</v>
      </c>
      <c r="H2397" t="s">
        <v>681</v>
      </c>
      <c r="I2397" t="s">
        <v>543</v>
      </c>
      <c r="J2397" t="s">
        <v>711</v>
      </c>
      <c r="K2397">
        <v>150</v>
      </c>
      <c r="M2397">
        <v>196</v>
      </c>
      <c r="O2397">
        <v>3</v>
      </c>
      <c r="P2397">
        <v>13</v>
      </c>
      <c r="Q2397">
        <f>SUM(Table2[[#This Row],[ BUYER G]:[BUYER S]])</f>
        <v>16</v>
      </c>
      <c r="R2397">
        <v>1.5</v>
      </c>
      <c r="S2397">
        <v>10</v>
      </c>
      <c r="T2397">
        <f>SUM(Table2[[#This Row],[SALE G]:[SALE S]])</f>
        <v>11.5</v>
      </c>
      <c r="U2397">
        <v>301</v>
      </c>
      <c r="V2397">
        <v>0.5</v>
      </c>
    </row>
    <row r="2398" spans="1:22" x14ac:dyDescent="0.25">
      <c r="A2398">
        <v>2397</v>
      </c>
      <c r="B2398" t="s">
        <v>26</v>
      </c>
      <c r="C2398" t="s">
        <v>680</v>
      </c>
      <c r="D2398" t="s">
        <v>3</v>
      </c>
      <c r="E2398" t="s">
        <v>346</v>
      </c>
      <c r="F2398" s="138">
        <v>44037</v>
      </c>
      <c r="G2398" t="s">
        <v>710</v>
      </c>
      <c r="H2398" t="s">
        <v>681</v>
      </c>
      <c r="I2398" t="s">
        <v>581</v>
      </c>
      <c r="J2398" t="s">
        <v>711</v>
      </c>
      <c r="K2398">
        <v>150</v>
      </c>
      <c r="M2398">
        <v>176</v>
      </c>
      <c r="O2398">
        <v>12</v>
      </c>
      <c r="P2398">
        <v>26</v>
      </c>
      <c r="Q2398">
        <f>SUM(Table2[[#This Row],[ BUYER G]:[BUYER S]])</f>
        <v>38</v>
      </c>
      <c r="R2398">
        <v>9.5</v>
      </c>
      <c r="S2398">
        <v>14.5</v>
      </c>
      <c r="T2398">
        <f>SUM(Table2[[#This Row],[SALE G]:[SALE S]])</f>
        <v>24</v>
      </c>
      <c r="U2398">
        <v>190</v>
      </c>
      <c r="V2398">
        <v>0.5</v>
      </c>
    </row>
    <row r="2399" spans="1:22" x14ac:dyDescent="0.25">
      <c r="A2399">
        <v>2398</v>
      </c>
      <c r="B2399" t="s">
        <v>26</v>
      </c>
      <c r="C2399" t="s">
        <v>680</v>
      </c>
      <c r="D2399" t="s">
        <v>3</v>
      </c>
      <c r="E2399" t="s">
        <v>346</v>
      </c>
      <c r="F2399" s="138">
        <v>44037</v>
      </c>
      <c r="G2399" t="s">
        <v>710</v>
      </c>
      <c r="H2399" t="s">
        <v>681</v>
      </c>
      <c r="I2399" t="s">
        <v>506</v>
      </c>
      <c r="J2399" t="s">
        <v>711</v>
      </c>
      <c r="K2399">
        <v>150</v>
      </c>
      <c r="M2399">
        <v>112</v>
      </c>
      <c r="O2399">
        <v>1</v>
      </c>
      <c r="P2399">
        <v>13</v>
      </c>
      <c r="Q2399">
        <f>SUM(Table2[[#This Row],[ BUYER G]:[BUYER S]])</f>
        <v>14</v>
      </c>
      <c r="R2399">
        <v>1</v>
      </c>
      <c r="S2399">
        <v>10</v>
      </c>
      <c r="T2399">
        <f>SUM(Table2[[#This Row],[SALE G]:[SALE S]])</f>
        <v>11</v>
      </c>
      <c r="U2399">
        <v>182</v>
      </c>
      <c r="V2399">
        <v>0.5</v>
      </c>
    </row>
    <row r="2400" spans="1:22" x14ac:dyDescent="0.25">
      <c r="A2400">
        <v>2399</v>
      </c>
      <c r="B2400" t="s">
        <v>26</v>
      </c>
      <c r="C2400" t="s">
        <v>680</v>
      </c>
      <c r="D2400" t="s">
        <v>3</v>
      </c>
      <c r="E2400" t="s">
        <v>346</v>
      </c>
      <c r="F2400" s="138">
        <v>44037</v>
      </c>
      <c r="G2400" t="s">
        <v>710</v>
      </c>
      <c r="H2400" t="s">
        <v>681</v>
      </c>
      <c r="I2400" t="s">
        <v>539</v>
      </c>
      <c r="J2400" t="s">
        <v>711</v>
      </c>
      <c r="K2400">
        <v>150</v>
      </c>
      <c r="M2400">
        <v>124</v>
      </c>
      <c r="O2400">
        <v>11</v>
      </c>
      <c r="P2400">
        <v>10</v>
      </c>
      <c r="Q2400">
        <f>SUM(Table2[[#This Row],[ BUYER G]:[BUYER S]])</f>
        <v>21</v>
      </c>
      <c r="R2400">
        <v>16.25</v>
      </c>
      <c r="S2400">
        <v>13.75</v>
      </c>
      <c r="T2400">
        <f>SUM(Table2[[#This Row],[SALE G]:[SALE S]])</f>
        <v>30</v>
      </c>
      <c r="U2400">
        <v>110</v>
      </c>
      <c r="V2400">
        <v>0.5</v>
      </c>
    </row>
    <row r="2401" spans="1:22" x14ac:dyDescent="0.25">
      <c r="A2401">
        <v>2400</v>
      </c>
      <c r="B2401" t="s">
        <v>26</v>
      </c>
      <c r="C2401" t="s">
        <v>680</v>
      </c>
      <c r="D2401" t="s">
        <v>3</v>
      </c>
      <c r="E2401" t="s">
        <v>346</v>
      </c>
      <c r="F2401" s="138">
        <v>44037</v>
      </c>
      <c r="G2401" t="s">
        <v>710</v>
      </c>
      <c r="H2401" t="s">
        <v>681</v>
      </c>
      <c r="I2401" t="s">
        <v>539</v>
      </c>
      <c r="J2401" t="s">
        <v>711</v>
      </c>
      <c r="K2401">
        <v>150</v>
      </c>
      <c r="M2401">
        <v>228</v>
      </c>
      <c r="O2401">
        <v>5</v>
      </c>
      <c r="P2401">
        <v>7</v>
      </c>
      <c r="Q2401">
        <f>SUM(Table2[[#This Row],[ BUYER G]:[BUYER S]])</f>
        <v>12</v>
      </c>
      <c r="R2401">
        <v>9</v>
      </c>
      <c r="S2401">
        <v>11</v>
      </c>
      <c r="T2401">
        <f>SUM(Table2[[#This Row],[SALE G]:[SALE S]])</f>
        <v>20</v>
      </c>
      <c r="U2401">
        <v>201</v>
      </c>
      <c r="V2401">
        <v>0.5</v>
      </c>
    </row>
    <row r="2402" spans="1:22" x14ac:dyDescent="0.25">
      <c r="A2402">
        <v>2401</v>
      </c>
      <c r="B2402" t="s">
        <v>26</v>
      </c>
      <c r="C2402" t="s">
        <v>680</v>
      </c>
      <c r="D2402" t="s">
        <v>3</v>
      </c>
      <c r="E2402" t="s">
        <v>346</v>
      </c>
      <c r="F2402" s="138">
        <v>44037</v>
      </c>
      <c r="G2402" t="s">
        <v>710</v>
      </c>
      <c r="H2402" t="s">
        <v>681</v>
      </c>
      <c r="I2402" t="s">
        <v>520</v>
      </c>
      <c r="J2402" t="s">
        <v>711</v>
      </c>
      <c r="K2402">
        <v>150</v>
      </c>
      <c r="M2402">
        <v>144</v>
      </c>
      <c r="O2402">
        <v>2</v>
      </c>
      <c r="P2402">
        <v>11</v>
      </c>
      <c r="Q2402">
        <f>SUM(Table2[[#This Row],[ BUYER G]:[BUYER S]])</f>
        <v>13</v>
      </c>
      <c r="R2402">
        <v>1</v>
      </c>
      <c r="S2402">
        <v>22</v>
      </c>
      <c r="T2402">
        <f>SUM(Table2[[#This Row],[SALE G]:[SALE S]])</f>
        <v>23</v>
      </c>
      <c r="U2402">
        <v>143</v>
      </c>
      <c r="V2402">
        <v>0.5</v>
      </c>
    </row>
    <row r="2403" spans="1:22" x14ac:dyDescent="0.25">
      <c r="A2403">
        <v>2402</v>
      </c>
      <c r="B2403" t="s">
        <v>26</v>
      </c>
      <c r="C2403" t="s">
        <v>680</v>
      </c>
      <c r="D2403" t="s">
        <v>3</v>
      </c>
      <c r="E2403" t="s">
        <v>346</v>
      </c>
      <c r="F2403" s="138">
        <v>44037</v>
      </c>
      <c r="G2403" t="s">
        <v>710</v>
      </c>
      <c r="H2403" t="s">
        <v>681</v>
      </c>
      <c r="I2403" t="s">
        <v>501</v>
      </c>
      <c r="J2403" t="s">
        <v>711</v>
      </c>
      <c r="K2403">
        <v>150</v>
      </c>
      <c r="M2403">
        <v>96</v>
      </c>
      <c r="O2403">
        <v>6</v>
      </c>
      <c r="P2403">
        <v>17</v>
      </c>
      <c r="Q2403">
        <f>SUM(Table2[[#This Row],[ BUYER G]:[BUYER S]])</f>
        <v>23</v>
      </c>
      <c r="R2403">
        <v>3.75</v>
      </c>
      <c r="S2403">
        <v>10.5</v>
      </c>
      <c r="T2403">
        <f>SUM(Table2[[#This Row],[SALE G]:[SALE S]])</f>
        <v>14.25</v>
      </c>
      <c r="U2403">
        <v>135</v>
      </c>
      <c r="V2403">
        <v>0.5</v>
      </c>
    </row>
    <row r="2404" spans="1:22" x14ac:dyDescent="0.25">
      <c r="A2404">
        <v>2403</v>
      </c>
      <c r="B2404" t="s">
        <v>26</v>
      </c>
      <c r="C2404" t="s">
        <v>680</v>
      </c>
      <c r="D2404" t="s">
        <v>3</v>
      </c>
      <c r="E2404" t="s">
        <v>346</v>
      </c>
      <c r="F2404" s="138">
        <v>44037</v>
      </c>
      <c r="G2404" t="s">
        <v>710</v>
      </c>
      <c r="H2404" t="s">
        <v>681</v>
      </c>
      <c r="I2404" t="s">
        <v>503</v>
      </c>
      <c r="J2404" t="s">
        <v>711</v>
      </c>
      <c r="K2404">
        <v>150</v>
      </c>
      <c r="M2404">
        <v>176</v>
      </c>
      <c r="O2404">
        <v>16</v>
      </c>
      <c r="P2404">
        <v>30</v>
      </c>
      <c r="Q2404">
        <f>SUM(Table2[[#This Row],[ BUYER G]:[BUYER S]])</f>
        <v>46</v>
      </c>
      <c r="R2404">
        <v>16</v>
      </c>
      <c r="S2404">
        <v>17</v>
      </c>
      <c r="T2404">
        <f>SUM(Table2[[#This Row],[SALE G]:[SALE S]])</f>
        <v>33</v>
      </c>
      <c r="U2404">
        <v>180</v>
      </c>
      <c r="V2404">
        <v>0.5</v>
      </c>
    </row>
    <row r="2405" spans="1:22" x14ac:dyDescent="0.25">
      <c r="A2405">
        <v>2404</v>
      </c>
      <c r="B2405" t="s">
        <v>26</v>
      </c>
      <c r="C2405" t="s">
        <v>680</v>
      </c>
      <c r="D2405" t="s">
        <v>3</v>
      </c>
      <c r="E2405" t="s">
        <v>346</v>
      </c>
      <c r="F2405" s="138">
        <v>44037</v>
      </c>
      <c r="G2405" t="s">
        <v>710</v>
      </c>
      <c r="H2405" t="s">
        <v>681</v>
      </c>
      <c r="I2405" t="s">
        <v>544</v>
      </c>
      <c r="J2405" t="s">
        <v>711</v>
      </c>
      <c r="K2405">
        <v>150</v>
      </c>
      <c r="M2405">
        <v>112</v>
      </c>
      <c r="O2405">
        <v>10</v>
      </c>
      <c r="P2405">
        <v>0</v>
      </c>
      <c r="Q2405">
        <f>SUM(Table2[[#This Row],[ BUYER G]:[BUYER S]])</f>
        <v>10</v>
      </c>
      <c r="R2405">
        <v>12.5</v>
      </c>
      <c r="S2405">
        <v>0</v>
      </c>
      <c r="T2405">
        <f>SUM(Table2[[#This Row],[SALE G]:[SALE S]])</f>
        <v>12.5</v>
      </c>
      <c r="U2405">
        <v>153</v>
      </c>
      <c r="V2405">
        <v>0.5</v>
      </c>
    </row>
    <row r="2406" spans="1:22" x14ac:dyDescent="0.25">
      <c r="A2406">
        <v>2405</v>
      </c>
      <c r="B2406" t="s">
        <v>26</v>
      </c>
      <c r="C2406" t="s">
        <v>680</v>
      </c>
      <c r="D2406" t="s">
        <v>3</v>
      </c>
      <c r="E2406" t="s">
        <v>346</v>
      </c>
      <c r="F2406" s="138">
        <v>44037</v>
      </c>
      <c r="G2406" t="s">
        <v>710</v>
      </c>
      <c r="H2406" t="s">
        <v>681</v>
      </c>
      <c r="I2406" t="s">
        <v>555</v>
      </c>
      <c r="J2406" t="s">
        <v>711</v>
      </c>
      <c r="K2406">
        <v>150</v>
      </c>
      <c r="M2406">
        <v>176</v>
      </c>
      <c r="O2406">
        <v>6</v>
      </c>
      <c r="P2406">
        <v>20</v>
      </c>
      <c r="Q2406">
        <f>SUM(Table2[[#This Row],[ BUYER G]:[BUYER S]])</f>
        <v>26</v>
      </c>
      <c r="R2406">
        <v>6</v>
      </c>
      <c r="S2406">
        <v>12</v>
      </c>
      <c r="T2406">
        <f>SUM(Table2[[#This Row],[SALE G]:[SALE S]])</f>
        <v>18</v>
      </c>
      <c r="U2406">
        <v>180</v>
      </c>
      <c r="V2406">
        <v>0.5</v>
      </c>
    </row>
    <row r="2407" spans="1:22" x14ac:dyDescent="0.25">
      <c r="A2407">
        <v>2406</v>
      </c>
      <c r="B2407" t="s">
        <v>26</v>
      </c>
      <c r="C2407" t="s">
        <v>680</v>
      </c>
      <c r="D2407" t="s">
        <v>3</v>
      </c>
      <c r="E2407" t="s">
        <v>346</v>
      </c>
      <c r="F2407" s="138">
        <v>44037</v>
      </c>
      <c r="G2407" t="s">
        <v>710</v>
      </c>
      <c r="H2407" t="s">
        <v>681</v>
      </c>
      <c r="I2407" t="s">
        <v>502</v>
      </c>
      <c r="J2407" t="s">
        <v>711</v>
      </c>
      <c r="K2407">
        <v>150</v>
      </c>
      <c r="M2407">
        <v>80</v>
      </c>
      <c r="O2407">
        <v>3</v>
      </c>
      <c r="P2407">
        <v>18</v>
      </c>
      <c r="Q2407">
        <f>SUM(Table2[[#This Row],[ BUYER G]:[BUYER S]])</f>
        <v>21</v>
      </c>
      <c r="R2407">
        <v>4</v>
      </c>
      <c r="S2407">
        <v>12</v>
      </c>
      <c r="T2407">
        <f>SUM(Table2[[#This Row],[SALE G]:[SALE S]])</f>
        <v>16</v>
      </c>
      <c r="U2407">
        <v>100</v>
      </c>
      <c r="V2407">
        <v>0.5</v>
      </c>
    </row>
    <row r="2408" spans="1:22" x14ac:dyDescent="0.25">
      <c r="A2408">
        <v>2407</v>
      </c>
      <c r="B2408" t="s">
        <v>26</v>
      </c>
      <c r="C2408" t="s">
        <v>680</v>
      </c>
      <c r="D2408" t="s">
        <v>3</v>
      </c>
      <c r="E2408" t="s">
        <v>346</v>
      </c>
      <c r="F2408" s="138">
        <v>44037</v>
      </c>
      <c r="G2408" t="s">
        <v>710</v>
      </c>
      <c r="H2408" t="s">
        <v>681</v>
      </c>
      <c r="I2408" t="s">
        <v>517</v>
      </c>
      <c r="J2408" t="s">
        <v>711</v>
      </c>
      <c r="K2408">
        <v>150</v>
      </c>
      <c r="M2408">
        <v>80</v>
      </c>
      <c r="O2408">
        <v>1</v>
      </c>
      <c r="P2408">
        <v>10</v>
      </c>
      <c r="Q2408">
        <f>SUM(Table2[[#This Row],[ BUYER G]:[BUYER S]])</f>
        <v>11</v>
      </c>
      <c r="R2408">
        <v>2</v>
      </c>
      <c r="S2408">
        <v>14</v>
      </c>
      <c r="T2408">
        <f>SUM(Table2[[#This Row],[SALE G]:[SALE S]])</f>
        <v>16</v>
      </c>
      <c r="U2408">
        <v>120</v>
      </c>
      <c r="V2408">
        <v>0.5</v>
      </c>
    </row>
    <row r="2409" spans="1:22" x14ac:dyDescent="0.25">
      <c r="A2409">
        <v>2408</v>
      </c>
      <c r="B2409" t="s">
        <v>26</v>
      </c>
      <c r="C2409" t="s">
        <v>680</v>
      </c>
      <c r="D2409" t="s">
        <v>3</v>
      </c>
      <c r="E2409" t="s">
        <v>346</v>
      </c>
      <c r="F2409" s="138">
        <v>44037</v>
      </c>
      <c r="G2409" t="s">
        <v>710</v>
      </c>
      <c r="H2409" t="s">
        <v>681</v>
      </c>
      <c r="I2409" t="s">
        <v>584</v>
      </c>
      <c r="J2409" t="s">
        <v>711</v>
      </c>
      <c r="K2409">
        <v>150</v>
      </c>
      <c r="M2409">
        <v>192</v>
      </c>
      <c r="O2409">
        <v>3</v>
      </c>
      <c r="P2409">
        <v>34</v>
      </c>
      <c r="Q2409">
        <f>SUM(Table2[[#This Row],[ BUYER G]:[BUYER S]])</f>
        <v>37</v>
      </c>
      <c r="R2409">
        <v>2</v>
      </c>
      <c r="S2409">
        <v>42</v>
      </c>
      <c r="T2409">
        <f>SUM(Table2[[#This Row],[SALE G]:[SALE S]])</f>
        <v>44</v>
      </c>
      <c r="U2409">
        <v>261</v>
      </c>
      <c r="V2409">
        <v>0.5</v>
      </c>
    </row>
    <row r="2410" spans="1:22" x14ac:dyDescent="0.25">
      <c r="A2410">
        <v>2409</v>
      </c>
      <c r="B2410" t="s">
        <v>26</v>
      </c>
      <c r="C2410" t="s">
        <v>680</v>
      </c>
      <c r="D2410" t="s">
        <v>3</v>
      </c>
      <c r="E2410" t="s">
        <v>346</v>
      </c>
      <c r="F2410" s="138">
        <v>44037</v>
      </c>
      <c r="G2410" t="s">
        <v>710</v>
      </c>
      <c r="H2410" t="s">
        <v>681</v>
      </c>
      <c r="I2410" t="s">
        <v>538</v>
      </c>
      <c r="J2410" t="s">
        <v>711</v>
      </c>
      <c r="K2410">
        <v>150</v>
      </c>
      <c r="M2410">
        <v>128</v>
      </c>
      <c r="O2410">
        <v>3</v>
      </c>
      <c r="P2410">
        <v>20</v>
      </c>
      <c r="Q2410">
        <f>SUM(Table2[[#This Row],[ BUYER G]:[BUYER S]])</f>
        <v>23</v>
      </c>
      <c r="R2410">
        <v>2</v>
      </c>
      <c r="S2410">
        <v>14.5</v>
      </c>
      <c r="T2410">
        <f>SUM(Table2[[#This Row],[SALE G]:[SALE S]])</f>
        <v>16.5</v>
      </c>
      <c r="U2410">
        <v>130</v>
      </c>
      <c r="V2410">
        <v>0.5</v>
      </c>
    </row>
    <row r="2411" spans="1:22" x14ac:dyDescent="0.25">
      <c r="A2411">
        <v>2410</v>
      </c>
      <c r="B2411" t="s">
        <v>26</v>
      </c>
      <c r="C2411" t="s">
        <v>680</v>
      </c>
      <c r="D2411" t="s">
        <v>3</v>
      </c>
      <c r="E2411" t="s">
        <v>346</v>
      </c>
      <c r="F2411" s="138">
        <v>44037</v>
      </c>
      <c r="G2411" t="s">
        <v>710</v>
      </c>
      <c r="H2411" t="s">
        <v>681</v>
      </c>
      <c r="I2411" t="s">
        <v>583</v>
      </c>
      <c r="J2411" t="s">
        <v>711</v>
      </c>
      <c r="K2411">
        <v>150</v>
      </c>
      <c r="M2411">
        <v>112</v>
      </c>
      <c r="O2411">
        <v>4</v>
      </c>
      <c r="P2411">
        <v>20</v>
      </c>
      <c r="Q2411">
        <f>SUM(Table2[[#This Row],[ BUYER G]:[BUYER S]])</f>
        <v>24</v>
      </c>
      <c r="R2411">
        <v>4</v>
      </c>
      <c r="S2411">
        <v>14</v>
      </c>
      <c r="T2411">
        <f>SUM(Table2[[#This Row],[SALE G]:[SALE S]])</f>
        <v>18</v>
      </c>
      <c r="U2411">
        <v>140</v>
      </c>
      <c r="V2411">
        <v>0.5</v>
      </c>
    </row>
    <row r="2412" spans="1:22" x14ac:dyDescent="0.25">
      <c r="A2412">
        <v>2411</v>
      </c>
      <c r="B2412" t="s">
        <v>26</v>
      </c>
      <c r="C2412" t="s">
        <v>680</v>
      </c>
      <c r="D2412" t="s">
        <v>3</v>
      </c>
      <c r="E2412" t="s">
        <v>346</v>
      </c>
      <c r="F2412" s="138">
        <v>44037</v>
      </c>
      <c r="G2412" t="s">
        <v>710</v>
      </c>
      <c r="H2412" t="s">
        <v>681</v>
      </c>
      <c r="I2412" t="s">
        <v>582</v>
      </c>
      <c r="J2412" t="s">
        <v>711</v>
      </c>
      <c r="K2412">
        <v>150</v>
      </c>
      <c r="M2412">
        <v>128</v>
      </c>
      <c r="O2412">
        <v>4</v>
      </c>
      <c r="P2412">
        <v>25</v>
      </c>
      <c r="Q2412">
        <f>SUM(Table2[[#This Row],[ BUYER G]:[BUYER S]])</f>
        <v>29</v>
      </c>
      <c r="R2412">
        <v>4</v>
      </c>
      <c r="S2412">
        <v>29</v>
      </c>
      <c r="T2412">
        <f>SUM(Table2[[#This Row],[SALE G]:[SALE S]])</f>
        <v>33</v>
      </c>
      <c r="U2412">
        <v>190</v>
      </c>
      <c r="V2412">
        <v>0.5</v>
      </c>
    </row>
    <row r="2413" spans="1:22" x14ac:dyDescent="0.25">
      <c r="A2413">
        <v>2412</v>
      </c>
      <c r="B2413" t="s">
        <v>26</v>
      </c>
      <c r="C2413" t="s">
        <v>680</v>
      </c>
      <c r="D2413" t="s">
        <v>3</v>
      </c>
      <c r="E2413" t="s">
        <v>346</v>
      </c>
      <c r="F2413" s="138">
        <v>44037</v>
      </c>
      <c r="G2413" t="s">
        <v>710</v>
      </c>
      <c r="H2413" t="s">
        <v>681</v>
      </c>
      <c r="I2413" t="s">
        <v>522</v>
      </c>
      <c r="J2413" t="s">
        <v>711</v>
      </c>
      <c r="K2413">
        <v>150</v>
      </c>
      <c r="M2413">
        <v>128</v>
      </c>
      <c r="O2413">
        <v>0</v>
      </c>
      <c r="P2413">
        <v>13</v>
      </c>
      <c r="Q2413">
        <f>SUM(Table2[[#This Row],[ BUYER G]:[BUYER S]])</f>
        <v>13</v>
      </c>
      <c r="R2413">
        <v>0</v>
      </c>
      <c r="S2413">
        <v>18</v>
      </c>
      <c r="T2413">
        <f>SUM(Table2[[#This Row],[SALE G]:[SALE S]])</f>
        <v>18</v>
      </c>
      <c r="U2413">
        <v>131</v>
      </c>
      <c r="V2413">
        <v>0.5</v>
      </c>
    </row>
    <row r="2414" spans="1:22" x14ac:dyDescent="0.25">
      <c r="A2414">
        <v>2413</v>
      </c>
      <c r="B2414" t="s">
        <v>26</v>
      </c>
      <c r="C2414" t="s">
        <v>680</v>
      </c>
      <c r="D2414" t="s">
        <v>3</v>
      </c>
      <c r="E2414" t="s">
        <v>346</v>
      </c>
      <c r="F2414" s="138">
        <v>44037</v>
      </c>
      <c r="G2414" t="s">
        <v>710</v>
      </c>
      <c r="H2414" t="s">
        <v>681</v>
      </c>
      <c r="I2414" t="s">
        <v>516</v>
      </c>
      <c r="J2414" t="s">
        <v>711</v>
      </c>
      <c r="K2414">
        <v>150</v>
      </c>
      <c r="M2414">
        <v>106</v>
      </c>
      <c r="O2414">
        <v>0</v>
      </c>
      <c r="P2414">
        <v>11</v>
      </c>
      <c r="Q2414">
        <f>SUM(Table2[[#This Row],[ BUYER G]:[BUYER S]])</f>
        <v>11</v>
      </c>
      <c r="R2414">
        <v>0</v>
      </c>
      <c r="S2414">
        <v>16</v>
      </c>
      <c r="T2414">
        <f>SUM(Table2[[#This Row],[SALE G]:[SALE S]])</f>
        <v>16</v>
      </c>
      <c r="U2414">
        <v>112</v>
      </c>
      <c r="V2414">
        <v>0.5</v>
      </c>
    </row>
    <row r="2415" spans="1:22" x14ac:dyDescent="0.25">
      <c r="A2415">
        <v>2414</v>
      </c>
      <c r="B2415" t="s">
        <v>26</v>
      </c>
      <c r="C2415" t="s">
        <v>680</v>
      </c>
      <c r="D2415" t="s">
        <v>3</v>
      </c>
      <c r="E2415" t="s">
        <v>346</v>
      </c>
      <c r="F2415" s="138">
        <v>44037</v>
      </c>
      <c r="G2415" t="s">
        <v>710</v>
      </c>
      <c r="H2415" t="s">
        <v>681</v>
      </c>
      <c r="I2415" t="s">
        <v>504</v>
      </c>
      <c r="J2415" t="s">
        <v>711</v>
      </c>
      <c r="K2415">
        <v>150</v>
      </c>
      <c r="M2415">
        <v>176</v>
      </c>
      <c r="O2415">
        <v>0</v>
      </c>
      <c r="P2415">
        <v>21</v>
      </c>
      <c r="Q2415">
        <f>SUM(Table2[[#This Row],[ BUYER G]:[BUYER S]])</f>
        <v>21</v>
      </c>
      <c r="R2415">
        <v>0</v>
      </c>
      <c r="S2415">
        <v>19.75</v>
      </c>
      <c r="T2415">
        <f>SUM(Table2[[#This Row],[SALE G]:[SALE S]])</f>
        <v>19.75</v>
      </c>
      <c r="U2415">
        <v>220</v>
      </c>
      <c r="V2415">
        <v>0.5</v>
      </c>
    </row>
    <row r="2416" spans="1:22" x14ac:dyDescent="0.25">
      <c r="A2416">
        <v>2415</v>
      </c>
      <c r="B2416" t="s">
        <v>26</v>
      </c>
      <c r="C2416" t="s">
        <v>680</v>
      </c>
      <c r="D2416" t="s">
        <v>3</v>
      </c>
      <c r="E2416" t="s">
        <v>346</v>
      </c>
      <c r="F2416" s="138">
        <v>44037</v>
      </c>
      <c r="G2416" t="s">
        <v>710</v>
      </c>
      <c r="H2416" t="s">
        <v>681</v>
      </c>
      <c r="I2416" t="s">
        <v>601</v>
      </c>
      <c r="J2416" t="s">
        <v>711</v>
      </c>
      <c r="K2416">
        <v>150</v>
      </c>
      <c r="M2416">
        <v>212</v>
      </c>
      <c r="O2416">
        <v>16</v>
      </c>
      <c r="P2416">
        <v>19</v>
      </c>
      <c r="Q2416">
        <f>SUM(Table2[[#This Row],[ BUYER G]:[BUYER S]])</f>
        <v>35</v>
      </c>
      <c r="R2416">
        <v>9</v>
      </c>
      <c r="S2416">
        <v>12.75</v>
      </c>
      <c r="T2416">
        <f>SUM(Table2[[#This Row],[SALE G]:[SALE S]])</f>
        <v>21.75</v>
      </c>
      <c r="U2416">
        <v>195</v>
      </c>
      <c r="V2416">
        <v>0.5</v>
      </c>
    </row>
    <row r="2417" spans="1:22" x14ac:dyDescent="0.25">
      <c r="A2417">
        <v>2416</v>
      </c>
      <c r="B2417" t="s">
        <v>26</v>
      </c>
      <c r="C2417" t="s">
        <v>680</v>
      </c>
      <c r="D2417" t="s">
        <v>3</v>
      </c>
      <c r="E2417" t="s">
        <v>346</v>
      </c>
      <c r="F2417" s="138">
        <v>44037</v>
      </c>
      <c r="G2417" t="s">
        <v>670</v>
      </c>
      <c r="H2417" t="s">
        <v>692</v>
      </c>
      <c r="I2417" t="s">
        <v>383</v>
      </c>
      <c r="J2417" t="s">
        <v>671</v>
      </c>
      <c r="K2417">
        <v>1200</v>
      </c>
      <c r="M2417">
        <v>336</v>
      </c>
      <c r="O2417">
        <v>4</v>
      </c>
      <c r="P2417">
        <v>44</v>
      </c>
      <c r="Q2417">
        <f>SUM(Table2[[#This Row],[ BUYER G]:[BUYER S]])</f>
        <v>48</v>
      </c>
      <c r="R2417">
        <v>2</v>
      </c>
      <c r="S2417">
        <v>28.5</v>
      </c>
      <c r="T2417">
        <f>SUM(Table2[[#This Row],[SALE G]:[SALE S]])</f>
        <v>30.5</v>
      </c>
      <c r="U2417">
        <v>430</v>
      </c>
      <c r="V2417">
        <v>0.65</v>
      </c>
    </row>
    <row r="2418" spans="1:22" x14ac:dyDescent="0.25">
      <c r="A2418">
        <v>2417</v>
      </c>
      <c r="B2418" t="s">
        <v>26</v>
      </c>
      <c r="C2418" t="s">
        <v>680</v>
      </c>
      <c r="D2418" t="s">
        <v>3</v>
      </c>
      <c r="E2418" t="s">
        <v>346</v>
      </c>
      <c r="F2418" s="138">
        <v>44037</v>
      </c>
      <c r="G2418" t="s">
        <v>670</v>
      </c>
      <c r="H2418" t="s">
        <v>695</v>
      </c>
      <c r="I2418" t="s">
        <v>387</v>
      </c>
      <c r="J2418" t="s">
        <v>671</v>
      </c>
      <c r="K2418">
        <v>1200</v>
      </c>
      <c r="M2418">
        <v>432</v>
      </c>
      <c r="O2418">
        <v>5</v>
      </c>
      <c r="P2418">
        <v>22</v>
      </c>
      <c r="Q2418">
        <f>SUM(Table2[[#This Row],[ BUYER G]:[BUYER S]])</f>
        <v>27</v>
      </c>
      <c r="R2418">
        <v>2.5</v>
      </c>
      <c r="S2418">
        <v>14</v>
      </c>
      <c r="T2418">
        <f>SUM(Table2[[#This Row],[SALE G]:[SALE S]])</f>
        <v>16.5</v>
      </c>
      <c r="U2418">
        <v>435</v>
      </c>
      <c r="V2418">
        <v>0.65</v>
      </c>
    </row>
    <row r="2419" spans="1:22" x14ac:dyDescent="0.25">
      <c r="A2419">
        <v>2418</v>
      </c>
      <c r="B2419" t="s">
        <v>26</v>
      </c>
      <c r="C2419" t="s">
        <v>680</v>
      </c>
      <c r="D2419" t="s">
        <v>3</v>
      </c>
      <c r="E2419" t="s">
        <v>346</v>
      </c>
      <c r="F2419" s="138">
        <v>44037</v>
      </c>
      <c r="G2419" t="s">
        <v>670</v>
      </c>
      <c r="H2419" t="s">
        <v>690</v>
      </c>
      <c r="I2419" t="s">
        <v>596</v>
      </c>
      <c r="J2419" t="s">
        <v>671</v>
      </c>
      <c r="K2419">
        <v>1200</v>
      </c>
      <c r="M2419">
        <v>396</v>
      </c>
      <c r="O2419">
        <v>25</v>
      </c>
      <c r="P2419">
        <v>127</v>
      </c>
      <c r="Q2419">
        <f>SUM(Table2[[#This Row],[ BUYER G]:[BUYER S]])</f>
        <v>152</v>
      </c>
      <c r="R2419">
        <v>16</v>
      </c>
      <c r="S2419">
        <v>57.5</v>
      </c>
      <c r="T2419">
        <f>SUM(Table2[[#This Row],[SALE G]:[SALE S]])</f>
        <v>73.5</v>
      </c>
      <c r="U2419">
        <v>500</v>
      </c>
      <c r="V2419">
        <v>0.65</v>
      </c>
    </row>
    <row r="2420" spans="1:22" x14ac:dyDescent="0.25">
      <c r="A2420">
        <v>2419</v>
      </c>
      <c r="B2420" t="s">
        <v>26</v>
      </c>
      <c r="C2420" t="s">
        <v>680</v>
      </c>
      <c r="D2420" t="s">
        <v>3</v>
      </c>
      <c r="E2420" t="s">
        <v>346</v>
      </c>
      <c r="F2420" s="138">
        <v>44037</v>
      </c>
      <c r="G2420" t="s">
        <v>670</v>
      </c>
      <c r="H2420" t="s">
        <v>693</v>
      </c>
      <c r="I2420" t="s">
        <v>385</v>
      </c>
      <c r="J2420" t="s">
        <v>671</v>
      </c>
      <c r="K2420">
        <v>1200</v>
      </c>
      <c r="M2420">
        <v>350</v>
      </c>
      <c r="O2420">
        <v>0</v>
      </c>
      <c r="P2420">
        <v>32</v>
      </c>
      <c r="Q2420">
        <f>SUM(Table2[[#This Row],[ BUYER G]:[BUYER S]])</f>
        <v>32</v>
      </c>
      <c r="R2420">
        <v>0</v>
      </c>
      <c r="S2420">
        <v>28.5</v>
      </c>
      <c r="T2420">
        <f>SUM(Table2[[#This Row],[SALE G]:[SALE S]])</f>
        <v>28.5</v>
      </c>
      <c r="U2420">
        <v>500</v>
      </c>
      <c r="V2420">
        <v>0.65</v>
      </c>
    </row>
    <row r="2421" spans="1:22" x14ac:dyDescent="0.25">
      <c r="A2421">
        <v>2420</v>
      </c>
      <c r="B2421" t="s">
        <v>26</v>
      </c>
      <c r="C2421" t="s">
        <v>680</v>
      </c>
      <c r="D2421" t="s">
        <v>3</v>
      </c>
      <c r="E2421" t="s">
        <v>346</v>
      </c>
      <c r="F2421" s="138">
        <v>44037</v>
      </c>
      <c r="G2421" t="s">
        <v>670</v>
      </c>
      <c r="H2421" t="s">
        <v>696</v>
      </c>
      <c r="I2421" t="s">
        <v>389</v>
      </c>
      <c r="J2421" t="s">
        <v>671</v>
      </c>
      <c r="K2421">
        <v>1200</v>
      </c>
      <c r="M2421">
        <v>364</v>
      </c>
      <c r="O2421">
        <v>5</v>
      </c>
      <c r="P2421">
        <v>46</v>
      </c>
      <c r="Q2421">
        <f>SUM(Table2[[#This Row],[ BUYER G]:[BUYER S]])</f>
        <v>51</v>
      </c>
      <c r="R2421">
        <v>2</v>
      </c>
      <c r="S2421">
        <v>31.75</v>
      </c>
      <c r="T2421">
        <f>SUM(Table2[[#This Row],[SALE G]:[SALE S]])</f>
        <v>33.75</v>
      </c>
      <c r="U2421">
        <v>400</v>
      </c>
      <c r="V2421">
        <v>0.65</v>
      </c>
    </row>
    <row r="2422" spans="1:22" x14ac:dyDescent="0.25">
      <c r="A2422">
        <v>2421</v>
      </c>
      <c r="B2422" t="s">
        <v>26</v>
      </c>
      <c r="C2422" t="s">
        <v>680</v>
      </c>
      <c r="D2422" t="s">
        <v>3</v>
      </c>
      <c r="E2422" t="s">
        <v>346</v>
      </c>
      <c r="F2422" s="138">
        <v>44037</v>
      </c>
      <c r="G2422" t="s">
        <v>670</v>
      </c>
      <c r="H2422" t="s">
        <v>702</v>
      </c>
      <c r="I2422" t="s">
        <v>432</v>
      </c>
      <c r="J2422" t="s">
        <v>671</v>
      </c>
      <c r="K2422">
        <v>1200</v>
      </c>
      <c r="M2422">
        <v>403</v>
      </c>
      <c r="O2422">
        <v>10</v>
      </c>
      <c r="P2422">
        <v>29</v>
      </c>
      <c r="Q2422">
        <f>SUM(Table2[[#This Row],[ BUYER G]:[BUYER S]])</f>
        <v>39</v>
      </c>
      <c r="R2422">
        <v>5.125</v>
      </c>
      <c r="S2422">
        <v>25.75</v>
      </c>
      <c r="T2422">
        <f>SUM(Table2[[#This Row],[SALE G]:[SALE S]])</f>
        <v>30.875</v>
      </c>
      <c r="U2422">
        <v>423</v>
      </c>
      <c r="V2422">
        <v>0.65</v>
      </c>
    </row>
    <row r="2423" spans="1:22" x14ac:dyDescent="0.25">
      <c r="A2423">
        <v>2422</v>
      </c>
      <c r="B2423" t="s">
        <v>26</v>
      </c>
      <c r="C2423" t="s">
        <v>680</v>
      </c>
      <c r="D2423" t="s">
        <v>3</v>
      </c>
      <c r="E2423" t="s">
        <v>346</v>
      </c>
      <c r="F2423" s="138">
        <v>44037</v>
      </c>
      <c r="G2423" t="s">
        <v>670</v>
      </c>
      <c r="H2423" t="s">
        <v>691</v>
      </c>
      <c r="I2423" t="s">
        <v>390</v>
      </c>
      <c r="J2423" t="s">
        <v>671</v>
      </c>
      <c r="K2423">
        <v>1200</v>
      </c>
      <c r="M2423">
        <v>368</v>
      </c>
      <c r="O2423">
        <v>5</v>
      </c>
      <c r="P2423">
        <v>24</v>
      </c>
      <c r="Q2423">
        <f>SUM(Table2[[#This Row],[ BUYER G]:[BUYER S]])</f>
        <v>29</v>
      </c>
      <c r="R2423">
        <v>3.25</v>
      </c>
      <c r="S2423">
        <v>23.5</v>
      </c>
      <c r="T2423">
        <f>SUM(Table2[[#This Row],[SALE G]:[SALE S]])</f>
        <v>26.75</v>
      </c>
      <c r="U2423">
        <v>447</v>
      </c>
      <c r="V2423">
        <v>0.65</v>
      </c>
    </row>
    <row r="2424" spans="1:22" x14ac:dyDescent="0.25">
      <c r="A2424">
        <v>2423</v>
      </c>
      <c r="B2424" t="s">
        <v>26</v>
      </c>
      <c r="C2424" t="s">
        <v>680</v>
      </c>
      <c r="D2424" t="s">
        <v>3</v>
      </c>
      <c r="E2424" t="s">
        <v>346</v>
      </c>
      <c r="F2424" s="138">
        <v>44037</v>
      </c>
      <c r="G2424" t="s">
        <v>670</v>
      </c>
      <c r="H2424" t="s">
        <v>694</v>
      </c>
      <c r="I2424" t="s">
        <v>381</v>
      </c>
      <c r="J2424" t="s">
        <v>671</v>
      </c>
      <c r="K2424">
        <v>1200</v>
      </c>
      <c r="M2424">
        <v>352</v>
      </c>
      <c r="O2424">
        <v>11</v>
      </c>
      <c r="P2424">
        <v>47</v>
      </c>
      <c r="Q2424">
        <f>SUM(Table2[[#This Row],[ BUYER G]:[BUYER S]])</f>
        <v>58</v>
      </c>
      <c r="R2424">
        <v>7</v>
      </c>
      <c r="S2424">
        <v>28.625</v>
      </c>
      <c r="T2424">
        <f>SUM(Table2[[#This Row],[SALE G]:[SALE S]])</f>
        <v>35.625</v>
      </c>
      <c r="U2424">
        <v>420</v>
      </c>
      <c r="V2424">
        <v>0.65</v>
      </c>
    </row>
    <row r="2425" spans="1:22" x14ac:dyDescent="0.25">
      <c r="A2425">
        <v>2424</v>
      </c>
      <c r="B2425" t="s">
        <v>26</v>
      </c>
      <c r="C2425" t="s">
        <v>680</v>
      </c>
      <c r="D2425" t="s">
        <v>3</v>
      </c>
      <c r="E2425" t="s">
        <v>346</v>
      </c>
      <c r="F2425" s="138">
        <v>44037</v>
      </c>
      <c r="G2425" t="s">
        <v>670</v>
      </c>
      <c r="H2425" t="s">
        <v>701</v>
      </c>
      <c r="I2425" t="s">
        <v>433</v>
      </c>
      <c r="J2425" t="s">
        <v>671</v>
      </c>
      <c r="K2425">
        <v>1200</v>
      </c>
      <c r="M2425">
        <v>560</v>
      </c>
      <c r="O2425">
        <v>3</v>
      </c>
      <c r="P2425">
        <v>50</v>
      </c>
      <c r="Q2425">
        <f>SUM(Table2[[#This Row],[ BUYER G]:[BUYER S]])</f>
        <v>53</v>
      </c>
      <c r="R2425">
        <v>3</v>
      </c>
      <c r="S2425">
        <v>55</v>
      </c>
      <c r="T2425">
        <f>SUM(Table2[[#This Row],[SALE G]:[SALE S]])</f>
        <v>58</v>
      </c>
      <c r="U2425">
        <v>560</v>
      </c>
      <c r="V2425">
        <v>0.65</v>
      </c>
    </row>
    <row r="2426" spans="1:22" x14ac:dyDescent="0.25">
      <c r="A2426">
        <v>2425</v>
      </c>
      <c r="B2426" t="s">
        <v>26</v>
      </c>
      <c r="C2426" t="s">
        <v>680</v>
      </c>
      <c r="D2426" t="s">
        <v>3</v>
      </c>
      <c r="E2426" t="s">
        <v>346</v>
      </c>
      <c r="F2426" s="138">
        <v>44037</v>
      </c>
      <c r="G2426" t="s">
        <v>670</v>
      </c>
      <c r="H2426" t="s">
        <v>689</v>
      </c>
      <c r="I2426" t="s">
        <v>307</v>
      </c>
      <c r="J2426" t="s">
        <v>671</v>
      </c>
      <c r="K2426">
        <v>1200</v>
      </c>
      <c r="M2426">
        <v>392</v>
      </c>
      <c r="O2426">
        <v>30</v>
      </c>
      <c r="P2426">
        <v>55</v>
      </c>
      <c r="Q2426">
        <f>SUM(Table2[[#This Row],[ BUYER G]:[BUYER S]])</f>
        <v>85</v>
      </c>
      <c r="R2426">
        <v>16.75</v>
      </c>
      <c r="S2426">
        <v>36.5</v>
      </c>
      <c r="T2426">
        <f>SUM(Table2[[#This Row],[SALE G]:[SALE S]])</f>
        <v>53.25</v>
      </c>
      <c r="U2426">
        <v>389</v>
      </c>
      <c r="V2426">
        <v>0.65</v>
      </c>
    </row>
    <row r="2427" spans="1:22" x14ac:dyDescent="0.25">
      <c r="A2427">
        <v>2426</v>
      </c>
      <c r="B2427" t="s">
        <v>26</v>
      </c>
      <c r="C2427" t="s">
        <v>680</v>
      </c>
      <c r="D2427" t="s">
        <v>3</v>
      </c>
      <c r="E2427" t="s">
        <v>346</v>
      </c>
      <c r="F2427" s="138">
        <v>44037</v>
      </c>
      <c r="G2427" t="s">
        <v>684</v>
      </c>
      <c r="H2427" t="s">
        <v>689</v>
      </c>
      <c r="I2427" t="s">
        <v>400</v>
      </c>
      <c r="J2427" t="s">
        <v>669</v>
      </c>
      <c r="K2427">
        <v>1250</v>
      </c>
      <c r="M2427">
        <v>376</v>
      </c>
      <c r="O2427">
        <v>14</v>
      </c>
      <c r="P2427">
        <v>38</v>
      </c>
      <c r="Q2427">
        <f>SUM(Table2[[#This Row],[ BUYER G]:[BUYER S]])</f>
        <v>52</v>
      </c>
      <c r="R2427">
        <v>11.75</v>
      </c>
      <c r="S2427">
        <v>72.75</v>
      </c>
      <c r="T2427">
        <f>SUM(Table2[[#This Row],[SALE G]:[SALE S]])</f>
        <v>84.5</v>
      </c>
      <c r="U2427">
        <v>358</v>
      </c>
      <c r="V2427">
        <v>0.65</v>
      </c>
    </row>
    <row r="2428" spans="1:22" x14ac:dyDescent="0.25">
      <c r="A2428">
        <v>2427</v>
      </c>
      <c r="B2428" t="s">
        <v>26</v>
      </c>
      <c r="C2428" t="s">
        <v>665</v>
      </c>
      <c r="D2428" t="s">
        <v>3</v>
      </c>
      <c r="E2428" t="s">
        <v>346</v>
      </c>
      <c r="F2428" s="138">
        <v>44038</v>
      </c>
      <c r="G2428" t="s">
        <v>666</v>
      </c>
      <c r="H2428" t="s">
        <v>668</v>
      </c>
      <c r="I2428" t="s">
        <v>130</v>
      </c>
      <c r="J2428" t="s">
        <v>669</v>
      </c>
      <c r="K2428">
        <v>2700</v>
      </c>
      <c r="M2428">
        <v>800</v>
      </c>
      <c r="O2428">
        <v>67</v>
      </c>
      <c r="P2428">
        <v>182</v>
      </c>
      <c r="Q2428">
        <f>SUM(Table2[[#This Row],[ BUYER G]:[BUYER S]])</f>
        <v>249</v>
      </c>
      <c r="R2428">
        <v>55.55</v>
      </c>
      <c r="S2428">
        <v>191.2</v>
      </c>
      <c r="T2428">
        <f>SUM(Table2[[#This Row],[SALE G]:[SALE S]])</f>
        <v>246.75</v>
      </c>
      <c r="U2428">
        <v>812</v>
      </c>
      <c r="V2428">
        <v>0.8</v>
      </c>
    </row>
    <row r="2429" spans="1:22" x14ac:dyDescent="0.25">
      <c r="A2429">
        <v>2428</v>
      </c>
      <c r="B2429" t="s">
        <v>26</v>
      </c>
      <c r="C2429" t="s">
        <v>665</v>
      </c>
      <c r="D2429" t="s">
        <v>3</v>
      </c>
      <c r="E2429" t="s">
        <v>346</v>
      </c>
      <c r="F2429" s="138">
        <v>44038</v>
      </c>
      <c r="G2429" t="s">
        <v>703</v>
      </c>
      <c r="H2429" t="s">
        <v>668</v>
      </c>
      <c r="I2429" t="s">
        <v>451</v>
      </c>
      <c r="J2429" t="s">
        <v>669</v>
      </c>
      <c r="K2429">
        <v>1800</v>
      </c>
      <c r="M2429">
        <v>720</v>
      </c>
      <c r="O2429">
        <v>31</v>
      </c>
      <c r="P2429">
        <v>79</v>
      </c>
      <c r="Q2429">
        <f>SUM(Table2[[#This Row],[ BUYER G]:[BUYER S]])</f>
        <v>110</v>
      </c>
      <c r="R2429">
        <v>22</v>
      </c>
      <c r="S2429">
        <v>40.5</v>
      </c>
      <c r="T2429">
        <f>SUM(Table2[[#This Row],[SALE G]:[SALE S]])</f>
        <v>62.5</v>
      </c>
      <c r="U2429">
        <v>488</v>
      </c>
      <c r="V2429">
        <v>0.8</v>
      </c>
    </row>
    <row r="2430" spans="1:22" x14ac:dyDescent="0.25">
      <c r="A2430">
        <v>2429</v>
      </c>
      <c r="B2430" t="s">
        <v>26</v>
      </c>
      <c r="C2430" t="s">
        <v>665</v>
      </c>
      <c r="D2430" t="s">
        <v>3</v>
      </c>
      <c r="E2430" t="s">
        <v>346</v>
      </c>
      <c r="F2430" s="138">
        <v>44038</v>
      </c>
      <c r="G2430" t="s">
        <v>670</v>
      </c>
      <c r="H2430" t="s">
        <v>668</v>
      </c>
      <c r="I2430" t="s">
        <v>137</v>
      </c>
      <c r="J2430" t="s">
        <v>671</v>
      </c>
      <c r="K2430">
        <v>1200</v>
      </c>
      <c r="M2430">
        <v>404</v>
      </c>
      <c r="O2430">
        <v>27</v>
      </c>
      <c r="P2430">
        <v>35</v>
      </c>
      <c r="Q2430">
        <f>SUM(Table2[[#This Row],[ BUYER G]:[BUYER S]])</f>
        <v>62</v>
      </c>
      <c r="R2430">
        <v>20.55</v>
      </c>
      <c r="S2430">
        <v>30.05</v>
      </c>
      <c r="T2430">
        <f>SUM(Table2[[#This Row],[SALE G]:[SALE S]])</f>
        <v>50.6</v>
      </c>
      <c r="U2430">
        <v>655</v>
      </c>
      <c r="V2430">
        <v>0.75</v>
      </c>
    </row>
    <row r="2431" spans="1:22" x14ac:dyDescent="0.25">
      <c r="A2431">
        <v>2430</v>
      </c>
      <c r="B2431" t="s">
        <v>26</v>
      </c>
      <c r="C2431" t="s">
        <v>665</v>
      </c>
      <c r="D2431" t="s">
        <v>3</v>
      </c>
      <c r="E2431" t="s">
        <v>346</v>
      </c>
      <c r="F2431" s="138">
        <v>44038</v>
      </c>
      <c r="G2431" t="s">
        <v>670</v>
      </c>
      <c r="H2431" t="s">
        <v>668</v>
      </c>
      <c r="I2431" t="s">
        <v>138</v>
      </c>
      <c r="J2431" t="s">
        <v>671</v>
      </c>
      <c r="K2431">
        <v>1200</v>
      </c>
      <c r="M2431">
        <v>608</v>
      </c>
      <c r="O2431">
        <v>34</v>
      </c>
      <c r="P2431">
        <v>67</v>
      </c>
      <c r="Q2431">
        <f>SUM(Table2[[#This Row],[ BUYER G]:[BUYER S]])</f>
        <v>101</v>
      </c>
      <c r="R2431">
        <v>17.5</v>
      </c>
      <c r="S2431">
        <v>51.75</v>
      </c>
      <c r="T2431">
        <f>SUM(Table2[[#This Row],[SALE G]:[SALE S]])</f>
        <v>69.25</v>
      </c>
      <c r="U2431">
        <v>994</v>
      </c>
      <c r="V2431">
        <v>0.75</v>
      </c>
    </row>
    <row r="2432" spans="1:22" x14ac:dyDescent="0.25">
      <c r="A2432">
        <v>2431</v>
      </c>
      <c r="B2432" t="s">
        <v>26</v>
      </c>
      <c r="C2432" t="s">
        <v>665</v>
      </c>
      <c r="D2432" t="s">
        <v>3</v>
      </c>
      <c r="E2432" t="s">
        <v>346</v>
      </c>
      <c r="F2432" s="138">
        <v>44038</v>
      </c>
      <c r="G2432" t="s">
        <v>670</v>
      </c>
      <c r="H2432" t="s">
        <v>668</v>
      </c>
      <c r="I2432" t="s">
        <v>139</v>
      </c>
      <c r="J2432" t="s">
        <v>671</v>
      </c>
      <c r="K2432">
        <v>1200</v>
      </c>
      <c r="M2432">
        <v>352</v>
      </c>
      <c r="O2432">
        <v>23</v>
      </c>
      <c r="P2432">
        <v>18</v>
      </c>
      <c r="Q2432">
        <f>SUM(Table2[[#This Row],[ BUYER G]:[BUYER S]])</f>
        <v>41</v>
      </c>
      <c r="R2432">
        <v>17.5</v>
      </c>
      <c r="S2432">
        <v>13</v>
      </c>
      <c r="T2432">
        <f>SUM(Table2[[#This Row],[SALE G]:[SALE S]])</f>
        <v>30.5</v>
      </c>
      <c r="U2432">
        <v>752</v>
      </c>
      <c r="V2432">
        <v>0.75</v>
      </c>
    </row>
    <row r="2433" spans="1:22" x14ac:dyDescent="0.25">
      <c r="A2433">
        <v>2432</v>
      </c>
      <c r="B2433" t="s">
        <v>26</v>
      </c>
      <c r="C2433" t="s">
        <v>665</v>
      </c>
      <c r="D2433" t="s">
        <v>3</v>
      </c>
      <c r="E2433" t="s">
        <v>346</v>
      </c>
      <c r="F2433" s="138">
        <v>44038</v>
      </c>
      <c r="G2433" t="s">
        <v>670</v>
      </c>
      <c r="H2433" t="s">
        <v>668</v>
      </c>
      <c r="I2433" t="s">
        <v>140</v>
      </c>
      <c r="J2433" t="s">
        <v>671</v>
      </c>
      <c r="K2433">
        <v>1200</v>
      </c>
      <c r="M2433">
        <v>592</v>
      </c>
      <c r="O2433">
        <v>18</v>
      </c>
      <c r="P2433">
        <v>111</v>
      </c>
      <c r="Q2433">
        <f>SUM(Table2[[#This Row],[ BUYER G]:[BUYER S]])</f>
        <v>129</v>
      </c>
      <c r="R2433">
        <v>10.75</v>
      </c>
      <c r="S2433">
        <v>120.25</v>
      </c>
      <c r="T2433">
        <f>SUM(Table2[[#This Row],[SALE G]:[SALE S]])</f>
        <v>131</v>
      </c>
      <c r="U2433">
        <v>316</v>
      </c>
      <c r="V2433">
        <v>0.75</v>
      </c>
    </row>
    <row r="2434" spans="1:22" x14ac:dyDescent="0.25">
      <c r="A2434">
        <v>2433</v>
      </c>
      <c r="B2434" t="s">
        <v>26</v>
      </c>
      <c r="C2434" t="s">
        <v>665</v>
      </c>
      <c r="D2434" t="s">
        <v>3</v>
      </c>
      <c r="E2434" t="s">
        <v>346</v>
      </c>
      <c r="F2434" s="138">
        <v>44038</v>
      </c>
      <c r="G2434" t="s">
        <v>670</v>
      </c>
      <c r="H2434" t="s">
        <v>668</v>
      </c>
      <c r="I2434" t="s">
        <v>141</v>
      </c>
      <c r="J2434" t="s">
        <v>671</v>
      </c>
      <c r="K2434">
        <v>1200</v>
      </c>
      <c r="M2434">
        <v>672</v>
      </c>
      <c r="O2434">
        <v>33</v>
      </c>
      <c r="P2434">
        <v>41</v>
      </c>
      <c r="Q2434">
        <f>SUM(Table2[[#This Row],[ BUYER G]:[BUYER S]])</f>
        <v>74</v>
      </c>
      <c r="R2434">
        <v>25.5</v>
      </c>
      <c r="S2434">
        <v>23.05</v>
      </c>
      <c r="T2434">
        <f>SUM(Table2[[#This Row],[SALE G]:[SALE S]])</f>
        <v>48.55</v>
      </c>
      <c r="U2434">
        <v>770</v>
      </c>
      <c r="V2434">
        <v>0.75</v>
      </c>
    </row>
    <row r="2435" spans="1:22" x14ac:dyDescent="0.25">
      <c r="A2435">
        <v>2434</v>
      </c>
      <c r="B2435" t="s">
        <v>26</v>
      </c>
      <c r="C2435" t="s">
        <v>665</v>
      </c>
      <c r="D2435" t="s">
        <v>3</v>
      </c>
      <c r="E2435" t="s">
        <v>346</v>
      </c>
      <c r="F2435" s="138">
        <v>44038</v>
      </c>
      <c r="G2435" t="s">
        <v>670</v>
      </c>
      <c r="H2435" t="s">
        <v>668</v>
      </c>
      <c r="I2435" t="s">
        <v>142</v>
      </c>
      <c r="J2435" t="s">
        <v>671</v>
      </c>
      <c r="K2435">
        <v>1200</v>
      </c>
      <c r="M2435">
        <v>472</v>
      </c>
      <c r="O2435">
        <v>25</v>
      </c>
      <c r="P2435">
        <v>22</v>
      </c>
      <c r="Q2435">
        <f>SUM(Table2[[#This Row],[ BUYER G]:[BUYER S]])</f>
        <v>47</v>
      </c>
      <c r="R2435">
        <v>16.25</v>
      </c>
      <c r="S2435">
        <v>42.75</v>
      </c>
      <c r="T2435">
        <f>SUM(Table2[[#This Row],[SALE G]:[SALE S]])</f>
        <v>59</v>
      </c>
      <c r="U2435">
        <v>415</v>
      </c>
      <c r="V2435">
        <v>0.75</v>
      </c>
    </row>
    <row r="2436" spans="1:22" x14ac:dyDescent="0.25">
      <c r="A2436">
        <v>2435</v>
      </c>
      <c r="B2436" t="s">
        <v>26</v>
      </c>
      <c r="C2436" t="s">
        <v>665</v>
      </c>
      <c r="D2436" t="s">
        <v>3</v>
      </c>
      <c r="E2436" t="s">
        <v>346</v>
      </c>
      <c r="F2436" s="138">
        <v>44038</v>
      </c>
      <c r="G2436" t="s">
        <v>670</v>
      </c>
      <c r="H2436" t="s">
        <v>668</v>
      </c>
      <c r="I2436" t="s">
        <v>144</v>
      </c>
      <c r="J2436" t="s">
        <v>671</v>
      </c>
      <c r="K2436">
        <v>1200</v>
      </c>
      <c r="M2436">
        <v>372</v>
      </c>
      <c r="O2436">
        <v>19</v>
      </c>
      <c r="P2436">
        <v>60</v>
      </c>
      <c r="Q2436">
        <f>SUM(Table2[[#This Row],[ BUYER G]:[BUYER S]])</f>
        <v>79</v>
      </c>
      <c r="R2436">
        <v>7</v>
      </c>
      <c r="S2436">
        <v>44.5</v>
      </c>
      <c r="T2436">
        <f>SUM(Table2[[#This Row],[SALE G]:[SALE S]])</f>
        <v>51.5</v>
      </c>
      <c r="U2436">
        <v>723</v>
      </c>
      <c r="V2436">
        <v>0.65</v>
      </c>
    </row>
    <row r="2437" spans="1:22" x14ac:dyDescent="0.25">
      <c r="A2437">
        <v>2436</v>
      </c>
      <c r="B2437" t="s">
        <v>26</v>
      </c>
      <c r="C2437" t="s">
        <v>665</v>
      </c>
      <c r="D2437" t="s">
        <v>3</v>
      </c>
      <c r="E2437" t="s">
        <v>346</v>
      </c>
      <c r="F2437" s="138">
        <v>44038</v>
      </c>
      <c r="G2437" t="s">
        <v>670</v>
      </c>
      <c r="H2437" t="s">
        <v>672</v>
      </c>
      <c r="I2437" t="s">
        <v>190</v>
      </c>
      <c r="J2437" t="s">
        <v>671</v>
      </c>
      <c r="K2437">
        <v>1200</v>
      </c>
      <c r="M2437">
        <v>388</v>
      </c>
      <c r="O2437">
        <v>42</v>
      </c>
      <c r="P2437">
        <v>53</v>
      </c>
      <c r="Q2437">
        <f>SUM(Table2[[#This Row],[ BUYER G]:[BUYER S]])</f>
        <v>95</v>
      </c>
      <c r="R2437">
        <v>35.5</v>
      </c>
      <c r="S2437">
        <v>38</v>
      </c>
      <c r="T2437">
        <f>SUM(Table2[[#This Row],[SALE G]:[SALE S]])</f>
        <v>73.5</v>
      </c>
      <c r="U2437">
        <v>1599</v>
      </c>
      <c r="V2437">
        <v>0.75</v>
      </c>
    </row>
    <row r="2438" spans="1:22" x14ac:dyDescent="0.25">
      <c r="A2438">
        <v>2437</v>
      </c>
      <c r="B2438" t="s">
        <v>26</v>
      </c>
      <c r="C2438" t="s">
        <v>665</v>
      </c>
      <c r="D2438" t="s">
        <v>3</v>
      </c>
      <c r="E2438" t="s">
        <v>346</v>
      </c>
      <c r="F2438" s="138">
        <v>44038</v>
      </c>
      <c r="G2438" t="s">
        <v>670</v>
      </c>
      <c r="H2438" t="s">
        <v>677</v>
      </c>
      <c r="I2438" t="s">
        <v>195</v>
      </c>
      <c r="J2438" t="s">
        <v>671</v>
      </c>
      <c r="K2438">
        <v>1200</v>
      </c>
      <c r="M2438">
        <v>480</v>
      </c>
      <c r="O2438">
        <v>39</v>
      </c>
      <c r="P2438">
        <v>75</v>
      </c>
      <c r="Q2438">
        <f>SUM(Table2[[#This Row],[ BUYER G]:[BUYER S]])</f>
        <v>114</v>
      </c>
      <c r="R2438">
        <v>27</v>
      </c>
      <c r="S2438">
        <v>77</v>
      </c>
      <c r="T2438">
        <f>SUM(Table2[[#This Row],[SALE G]:[SALE S]])</f>
        <v>104</v>
      </c>
      <c r="U2438">
        <v>275</v>
      </c>
      <c r="V2438">
        <v>0.7</v>
      </c>
    </row>
    <row r="2439" spans="1:22" x14ac:dyDescent="0.25">
      <c r="A2439">
        <v>2438</v>
      </c>
      <c r="B2439" t="s">
        <v>26</v>
      </c>
      <c r="C2439" t="s">
        <v>665</v>
      </c>
      <c r="D2439" t="s">
        <v>3</v>
      </c>
      <c r="E2439" t="s">
        <v>346</v>
      </c>
      <c r="F2439" s="138">
        <v>44038</v>
      </c>
      <c r="G2439" t="s">
        <v>670</v>
      </c>
      <c r="H2439" t="s">
        <v>677</v>
      </c>
      <c r="I2439" t="s">
        <v>196</v>
      </c>
      <c r="J2439" t="s">
        <v>671</v>
      </c>
      <c r="K2439">
        <v>1200</v>
      </c>
      <c r="M2439">
        <v>480</v>
      </c>
      <c r="O2439">
        <v>15</v>
      </c>
      <c r="P2439">
        <v>63</v>
      </c>
      <c r="Q2439">
        <f>SUM(Table2[[#This Row],[ BUYER G]:[BUYER S]])</f>
        <v>78</v>
      </c>
      <c r="R2439">
        <v>15</v>
      </c>
      <c r="S2439">
        <v>75.5</v>
      </c>
      <c r="T2439">
        <f>SUM(Table2[[#This Row],[SALE G]:[SALE S]])</f>
        <v>90.5</v>
      </c>
      <c r="U2439">
        <v>295</v>
      </c>
      <c r="V2439">
        <v>0.7</v>
      </c>
    </row>
    <row r="2440" spans="1:22" x14ac:dyDescent="0.25">
      <c r="A2440">
        <v>2439</v>
      </c>
      <c r="B2440" t="s">
        <v>26</v>
      </c>
      <c r="C2440" t="s">
        <v>665</v>
      </c>
      <c r="D2440" t="s">
        <v>3</v>
      </c>
      <c r="E2440" t="s">
        <v>346</v>
      </c>
      <c r="F2440" s="138">
        <v>44038</v>
      </c>
      <c r="G2440" t="s">
        <v>670</v>
      </c>
      <c r="H2440" t="s">
        <v>674</v>
      </c>
      <c r="I2440" t="s">
        <v>371</v>
      </c>
      <c r="J2440" t="s">
        <v>671</v>
      </c>
      <c r="K2440">
        <v>1200</v>
      </c>
      <c r="M2440">
        <v>384</v>
      </c>
      <c r="O2440">
        <v>5</v>
      </c>
      <c r="P2440">
        <v>26</v>
      </c>
      <c r="Q2440">
        <f>SUM(Table2[[#This Row],[ BUYER G]:[BUYER S]])</f>
        <v>31</v>
      </c>
      <c r="R2440">
        <v>4</v>
      </c>
      <c r="S2440">
        <v>24</v>
      </c>
      <c r="T2440">
        <f>SUM(Table2[[#This Row],[SALE G]:[SALE S]])</f>
        <v>28</v>
      </c>
      <c r="U2440">
        <v>340</v>
      </c>
      <c r="V2440">
        <v>0.7</v>
      </c>
    </row>
    <row r="2441" spans="1:22" x14ac:dyDescent="0.25">
      <c r="A2441">
        <v>2440</v>
      </c>
      <c r="B2441" t="s">
        <v>26</v>
      </c>
      <c r="C2441" t="s">
        <v>665</v>
      </c>
      <c r="D2441" t="s">
        <v>3</v>
      </c>
      <c r="E2441" t="s">
        <v>346</v>
      </c>
      <c r="F2441" s="138">
        <v>44038</v>
      </c>
      <c r="G2441" t="s">
        <v>670</v>
      </c>
      <c r="H2441" t="s">
        <v>673</v>
      </c>
      <c r="I2441" t="s">
        <v>370</v>
      </c>
      <c r="J2441" t="s">
        <v>671</v>
      </c>
      <c r="K2441">
        <v>1200</v>
      </c>
      <c r="M2441">
        <v>384</v>
      </c>
      <c r="O2441">
        <v>21</v>
      </c>
      <c r="P2441">
        <v>59</v>
      </c>
      <c r="Q2441">
        <f>SUM(Table2[[#This Row],[ BUYER G]:[BUYER S]])</f>
        <v>80</v>
      </c>
      <c r="R2441">
        <v>8.5</v>
      </c>
      <c r="S2441">
        <v>64.25</v>
      </c>
      <c r="T2441">
        <f>SUM(Table2[[#This Row],[SALE G]:[SALE S]])</f>
        <v>72.75</v>
      </c>
      <c r="U2441">
        <v>589</v>
      </c>
      <c r="V2441">
        <v>0.7</v>
      </c>
    </row>
    <row r="2442" spans="1:22" x14ac:dyDescent="0.25">
      <c r="A2442">
        <v>2441</v>
      </c>
      <c r="B2442" t="s">
        <v>26</v>
      </c>
      <c r="C2442" t="s">
        <v>665</v>
      </c>
      <c r="D2442" t="s">
        <v>3</v>
      </c>
      <c r="E2442" t="s">
        <v>346</v>
      </c>
      <c r="F2442" s="138">
        <v>44038</v>
      </c>
      <c r="G2442" t="s">
        <v>670</v>
      </c>
      <c r="H2442" t="s">
        <v>714</v>
      </c>
      <c r="I2442" t="s">
        <v>523</v>
      </c>
      <c r="J2442" t="s">
        <v>671</v>
      </c>
      <c r="K2442">
        <v>1200</v>
      </c>
      <c r="M2442">
        <v>384</v>
      </c>
      <c r="O2442">
        <v>7</v>
      </c>
      <c r="P2442">
        <v>27</v>
      </c>
      <c r="Q2442">
        <f>SUM(Table2[[#This Row],[ BUYER G]:[BUYER S]])</f>
        <v>34</v>
      </c>
      <c r="R2442">
        <v>5.75</v>
      </c>
      <c r="S2442">
        <v>15.666666666666666</v>
      </c>
      <c r="T2442">
        <f>SUM(Table2[[#This Row],[SALE G]:[SALE S]])</f>
        <v>21.416666666666664</v>
      </c>
      <c r="U2442">
        <v>387</v>
      </c>
      <c r="V2442">
        <v>0.65</v>
      </c>
    </row>
    <row r="2443" spans="1:22" x14ac:dyDescent="0.25">
      <c r="A2443">
        <v>2442</v>
      </c>
      <c r="B2443" t="s">
        <v>26</v>
      </c>
      <c r="C2443" t="s">
        <v>665</v>
      </c>
      <c r="D2443" t="s">
        <v>3</v>
      </c>
      <c r="E2443" t="s">
        <v>346</v>
      </c>
      <c r="F2443" s="138">
        <v>44038</v>
      </c>
      <c r="G2443" t="s">
        <v>682</v>
      </c>
      <c r="H2443" t="s">
        <v>668</v>
      </c>
      <c r="I2443" t="s">
        <v>146</v>
      </c>
      <c r="J2443" t="s">
        <v>671</v>
      </c>
      <c r="K2443">
        <v>1000</v>
      </c>
      <c r="M2443">
        <v>352</v>
      </c>
      <c r="O2443">
        <v>31</v>
      </c>
      <c r="P2443">
        <v>53</v>
      </c>
      <c r="Q2443">
        <f>SUM(Table2[[#This Row],[ BUYER G]:[BUYER S]])</f>
        <v>84</v>
      </c>
      <c r="R2443">
        <v>17.25</v>
      </c>
      <c r="S2443">
        <v>32.450000000000003</v>
      </c>
      <c r="T2443">
        <f>SUM(Table2[[#This Row],[SALE G]:[SALE S]])</f>
        <v>49.7</v>
      </c>
      <c r="U2443">
        <v>390</v>
      </c>
      <c r="V2443">
        <v>0.7</v>
      </c>
    </row>
    <row r="2444" spans="1:22" x14ac:dyDescent="0.25">
      <c r="A2444">
        <v>2443</v>
      </c>
      <c r="B2444" t="s">
        <v>26</v>
      </c>
      <c r="C2444" t="s">
        <v>665</v>
      </c>
      <c r="D2444" t="s">
        <v>3</v>
      </c>
      <c r="E2444" t="s">
        <v>346</v>
      </c>
      <c r="F2444" s="138">
        <v>44038</v>
      </c>
      <c r="G2444" t="s">
        <v>682</v>
      </c>
      <c r="H2444" t="s">
        <v>668</v>
      </c>
      <c r="I2444" t="s">
        <v>395</v>
      </c>
      <c r="J2444" t="s">
        <v>671</v>
      </c>
      <c r="K2444">
        <v>1000</v>
      </c>
      <c r="M2444">
        <v>448</v>
      </c>
      <c r="O2444">
        <v>17</v>
      </c>
      <c r="P2444">
        <v>56</v>
      </c>
      <c r="Q2444">
        <f>SUM(Table2[[#This Row],[ BUYER G]:[BUYER S]])</f>
        <v>73</v>
      </c>
      <c r="R2444">
        <v>12.5</v>
      </c>
      <c r="S2444">
        <v>47.25</v>
      </c>
      <c r="T2444">
        <f>SUM(Table2[[#This Row],[SALE G]:[SALE S]])</f>
        <v>59.75</v>
      </c>
      <c r="U2444">
        <v>210</v>
      </c>
      <c r="V2444">
        <v>0.7</v>
      </c>
    </row>
    <row r="2445" spans="1:22" x14ac:dyDescent="0.25">
      <c r="A2445">
        <v>2444</v>
      </c>
      <c r="B2445" t="s">
        <v>26</v>
      </c>
      <c r="C2445" t="s">
        <v>665</v>
      </c>
      <c r="D2445" t="s">
        <v>3</v>
      </c>
      <c r="E2445" t="s">
        <v>346</v>
      </c>
      <c r="F2445" s="138">
        <v>44038</v>
      </c>
      <c r="G2445" t="s">
        <v>682</v>
      </c>
      <c r="H2445" t="s">
        <v>668</v>
      </c>
      <c r="I2445" t="s">
        <v>396</v>
      </c>
      <c r="J2445" t="s">
        <v>671</v>
      </c>
      <c r="K2445">
        <v>1000</v>
      </c>
      <c r="M2445">
        <v>303</v>
      </c>
      <c r="O2445">
        <v>62</v>
      </c>
      <c r="P2445">
        <v>45</v>
      </c>
      <c r="Q2445">
        <f>SUM(Table2[[#This Row],[ BUYER G]:[BUYER S]])</f>
        <v>107</v>
      </c>
      <c r="R2445">
        <v>40.75</v>
      </c>
      <c r="S2445">
        <v>58.25</v>
      </c>
      <c r="T2445">
        <f>SUM(Table2[[#This Row],[SALE G]:[SALE S]])</f>
        <v>99</v>
      </c>
      <c r="U2445">
        <v>399</v>
      </c>
      <c r="V2445">
        <v>0.65</v>
      </c>
    </row>
    <row r="2446" spans="1:22" x14ac:dyDescent="0.25">
      <c r="A2446">
        <v>2445</v>
      </c>
      <c r="B2446" t="s">
        <v>26</v>
      </c>
      <c r="C2446" t="s">
        <v>665</v>
      </c>
      <c r="D2446" t="s">
        <v>3</v>
      </c>
      <c r="E2446" t="s">
        <v>346</v>
      </c>
      <c r="F2446" s="138">
        <v>44038</v>
      </c>
      <c r="G2446" t="s">
        <v>682</v>
      </c>
      <c r="H2446" t="s">
        <v>668</v>
      </c>
      <c r="I2446" t="s">
        <v>475</v>
      </c>
      <c r="J2446" t="s">
        <v>671</v>
      </c>
      <c r="K2446">
        <v>1000</v>
      </c>
      <c r="M2446">
        <v>292</v>
      </c>
      <c r="O2446">
        <v>27</v>
      </c>
      <c r="P2446">
        <v>17</v>
      </c>
      <c r="Q2446">
        <f>SUM(Table2[[#This Row],[ BUYER G]:[BUYER S]])</f>
        <v>44</v>
      </c>
      <c r="R2446">
        <v>14.5</v>
      </c>
      <c r="S2446">
        <v>9</v>
      </c>
      <c r="T2446">
        <f>SUM(Table2[[#This Row],[SALE G]:[SALE S]])</f>
        <v>23.5</v>
      </c>
      <c r="U2446">
        <v>216</v>
      </c>
      <c r="V2446">
        <v>0.7</v>
      </c>
    </row>
    <row r="2447" spans="1:22" x14ac:dyDescent="0.25">
      <c r="A2447">
        <v>2446</v>
      </c>
      <c r="B2447" t="s">
        <v>26</v>
      </c>
      <c r="C2447" t="s">
        <v>665</v>
      </c>
      <c r="D2447" t="s">
        <v>3</v>
      </c>
      <c r="E2447" t="s">
        <v>346</v>
      </c>
      <c r="F2447" s="138">
        <v>44038</v>
      </c>
      <c r="G2447" t="s">
        <v>682</v>
      </c>
      <c r="H2447" t="s">
        <v>668</v>
      </c>
      <c r="I2447" t="s">
        <v>478</v>
      </c>
      <c r="J2447" t="s">
        <v>671</v>
      </c>
      <c r="K2447">
        <v>1000</v>
      </c>
      <c r="M2447">
        <v>256</v>
      </c>
      <c r="O2447">
        <v>0</v>
      </c>
      <c r="P2447">
        <v>19</v>
      </c>
      <c r="Q2447">
        <f>SUM(Table2[[#This Row],[ BUYER G]:[BUYER S]])</f>
        <v>19</v>
      </c>
      <c r="R2447">
        <v>9</v>
      </c>
      <c r="S2447">
        <v>16.25</v>
      </c>
      <c r="T2447">
        <f>SUM(Table2[[#This Row],[SALE G]:[SALE S]])</f>
        <v>25.25</v>
      </c>
      <c r="U2447">
        <v>283</v>
      </c>
      <c r="V2447">
        <v>0.7</v>
      </c>
    </row>
    <row r="2448" spans="1:22" x14ac:dyDescent="0.25">
      <c r="A2448">
        <v>2447</v>
      </c>
      <c r="B2448" t="s">
        <v>26</v>
      </c>
      <c r="C2448" t="s">
        <v>665</v>
      </c>
      <c r="D2448" t="s">
        <v>3</v>
      </c>
      <c r="E2448" t="s">
        <v>346</v>
      </c>
      <c r="F2448" s="138">
        <v>44038</v>
      </c>
      <c r="G2448" t="s">
        <v>682</v>
      </c>
      <c r="H2448" t="s">
        <v>697</v>
      </c>
      <c r="I2448" t="s">
        <v>467</v>
      </c>
      <c r="J2448" t="s">
        <v>671</v>
      </c>
      <c r="K2448">
        <v>1000</v>
      </c>
      <c r="M2448">
        <v>320</v>
      </c>
      <c r="O2448">
        <v>4</v>
      </c>
      <c r="P2448">
        <v>32</v>
      </c>
      <c r="Q2448">
        <f>SUM(Table2[[#This Row],[ BUYER G]:[BUYER S]])</f>
        <v>36</v>
      </c>
      <c r="R2448">
        <v>6</v>
      </c>
      <c r="S2448">
        <v>25</v>
      </c>
      <c r="T2448">
        <f>SUM(Table2[[#This Row],[SALE G]:[SALE S]])</f>
        <v>31</v>
      </c>
      <c r="U2448">
        <v>365</v>
      </c>
      <c r="V2448">
        <v>0.65</v>
      </c>
    </row>
    <row r="2449" spans="1:22" x14ac:dyDescent="0.25">
      <c r="A2449">
        <v>2448</v>
      </c>
      <c r="B2449" t="s">
        <v>26</v>
      </c>
      <c r="C2449" t="s">
        <v>665</v>
      </c>
      <c r="D2449" t="s">
        <v>3</v>
      </c>
      <c r="E2449" t="s">
        <v>346</v>
      </c>
      <c r="F2449" s="138">
        <v>44038</v>
      </c>
      <c r="G2449" t="s">
        <v>682</v>
      </c>
      <c r="H2449" t="s">
        <v>697</v>
      </c>
      <c r="I2449" t="s">
        <v>487</v>
      </c>
      <c r="J2449" t="s">
        <v>671</v>
      </c>
      <c r="K2449">
        <v>1000</v>
      </c>
      <c r="M2449">
        <v>320</v>
      </c>
      <c r="O2449">
        <v>20</v>
      </c>
      <c r="P2449">
        <v>45</v>
      </c>
      <c r="Q2449">
        <f>SUM(Table2[[#This Row],[ BUYER G]:[BUYER S]])</f>
        <v>65</v>
      </c>
      <c r="R2449">
        <v>22.5</v>
      </c>
      <c r="S2449">
        <v>29.875</v>
      </c>
      <c r="T2449">
        <f>SUM(Table2[[#This Row],[SALE G]:[SALE S]])</f>
        <v>52.375</v>
      </c>
      <c r="U2449">
        <v>455</v>
      </c>
      <c r="V2449">
        <v>0.7</v>
      </c>
    </row>
    <row r="2450" spans="1:22" x14ac:dyDescent="0.25">
      <c r="A2450">
        <v>2449</v>
      </c>
      <c r="B2450" t="s">
        <v>26</v>
      </c>
      <c r="C2450" t="s">
        <v>665</v>
      </c>
      <c r="D2450" t="s">
        <v>3</v>
      </c>
      <c r="E2450" t="s">
        <v>346</v>
      </c>
      <c r="F2450" s="138">
        <v>44038</v>
      </c>
      <c r="G2450" t="s">
        <v>682</v>
      </c>
      <c r="H2450" t="s">
        <v>707</v>
      </c>
      <c r="I2450" t="s">
        <v>480</v>
      </c>
      <c r="J2450" t="s">
        <v>671</v>
      </c>
      <c r="K2450">
        <v>1000</v>
      </c>
      <c r="M2450">
        <v>320</v>
      </c>
      <c r="O2450">
        <v>27</v>
      </c>
      <c r="P2450">
        <v>52</v>
      </c>
      <c r="Q2450">
        <f>SUM(Table2[[#This Row],[ BUYER G]:[BUYER S]])</f>
        <v>79</v>
      </c>
      <c r="R2450">
        <v>8.75</v>
      </c>
      <c r="S2450">
        <v>29.875</v>
      </c>
      <c r="T2450">
        <f>SUM(Table2[[#This Row],[SALE G]:[SALE S]])</f>
        <v>38.625</v>
      </c>
      <c r="U2450">
        <v>850</v>
      </c>
      <c r="V2450">
        <v>0.7</v>
      </c>
    </row>
    <row r="2451" spans="1:22" x14ac:dyDescent="0.25">
      <c r="A2451">
        <v>2450</v>
      </c>
      <c r="B2451" t="s">
        <v>26</v>
      </c>
      <c r="C2451" t="s">
        <v>665</v>
      </c>
      <c r="D2451" t="s">
        <v>3</v>
      </c>
      <c r="E2451" t="s">
        <v>346</v>
      </c>
      <c r="F2451" s="138">
        <v>44038</v>
      </c>
      <c r="G2451" t="s">
        <v>682</v>
      </c>
      <c r="H2451" t="s">
        <v>709</v>
      </c>
      <c r="I2451" t="s">
        <v>483</v>
      </c>
      <c r="J2451" t="s">
        <v>671</v>
      </c>
      <c r="K2451">
        <v>1000</v>
      </c>
      <c r="M2451">
        <v>320</v>
      </c>
      <c r="O2451">
        <v>8</v>
      </c>
      <c r="P2451">
        <v>21</v>
      </c>
      <c r="Q2451">
        <f>SUM(Table2[[#This Row],[ BUYER G]:[BUYER S]])</f>
        <v>29</v>
      </c>
      <c r="R2451">
        <v>7.125</v>
      </c>
      <c r="S2451">
        <v>28.375</v>
      </c>
      <c r="T2451">
        <f>SUM(Table2[[#This Row],[SALE G]:[SALE S]])</f>
        <v>35.5</v>
      </c>
      <c r="U2451">
        <v>411</v>
      </c>
      <c r="V2451">
        <v>0.65</v>
      </c>
    </row>
    <row r="2452" spans="1:22" x14ac:dyDescent="0.25">
      <c r="A2452">
        <v>2451</v>
      </c>
      <c r="B2452" t="s">
        <v>26</v>
      </c>
      <c r="C2452" t="s">
        <v>665</v>
      </c>
      <c r="D2452" t="s">
        <v>3</v>
      </c>
      <c r="E2452" t="s">
        <v>346</v>
      </c>
      <c r="F2452" s="138">
        <v>44038</v>
      </c>
      <c r="G2452" t="s">
        <v>682</v>
      </c>
      <c r="H2452" t="s">
        <v>714</v>
      </c>
      <c r="I2452" t="s">
        <v>597</v>
      </c>
      <c r="J2452" t="s">
        <v>671</v>
      </c>
      <c r="K2452">
        <v>1000</v>
      </c>
      <c r="M2452">
        <v>320</v>
      </c>
      <c r="O2452">
        <v>15</v>
      </c>
      <c r="P2452">
        <v>25</v>
      </c>
      <c r="Q2452">
        <f>SUM(Table2[[#This Row],[ BUYER G]:[BUYER S]])</f>
        <v>40</v>
      </c>
      <c r="R2452">
        <v>11.5</v>
      </c>
      <c r="S2452">
        <v>12.5</v>
      </c>
      <c r="T2452">
        <f>SUM(Table2[[#This Row],[SALE G]:[SALE S]])</f>
        <v>24</v>
      </c>
      <c r="U2452">
        <v>1140</v>
      </c>
      <c r="V2452">
        <v>0.65</v>
      </c>
    </row>
    <row r="2453" spans="1:22" x14ac:dyDescent="0.25">
      <c r="A2453">
        <v>2452</v>
      </c>
      <c r="B2453" t="s">
        <v>26</v>
      </c>
      <c r="C2453" t="s">
        <v>665</v>
      </c>
      <c r="D2453" t="s">
        <v>3</v>
      </c>
      <c r="E2453" t="s">
        <v>346</v>
      </c>
      <c r="F2453" s="138">
        <v>44038</v>
      </c>
      <c r="G2453" t="s">
        <v>682</v>
      </c>
      <c r="H2453" t="s">
        <v>705</v>
      </c>
      <c r="I2453" t="s">
        <v>594</v>
      </c>
      <c r="J2453" t="s">
        <v>671</v>
      </c>
      <c r="K2453">
        <v>1000</v>
      </c>
      <c r="M2453">
        <v>320</v>
      </c>
      <c r="O2453">
        <v>12</v>
      </c>
      <c r="P2453">
        <v>30</v>
      </c>
      <c r="Q2453">
        <f>SUM(Table2[[#This Row],[ BUYER G]:[BUYER S]])</f>
        <v>42</v>
      </c>
      <c r="R2453">
        <v>17</v>
      </c>
      <c r="S2453">
        <v>8</v>
      </c>
      <c r="T2453">
        <f>SUM(Table2[[#This Row],[SALE G]:[SALE S]])</f>
        <v>25</v>
      </c>
      <c r="U2453">
        <v>450</v>
      </c>
      <c r="V2453">
        <v>0.7</v>
      </c>
    </row>
    <row r="2454" spans="1:22" x14ac:dyDescent="0.25">
      <c r="A2454">
        <v>2453</v>
      </c>
      <c r="B2454" t="s">
        <v>26</v>
      </c>
      <c r="C2454" t="s">
        <v>665</v>
      </c>
      <c r="D2454" t="s">
        <v>3</v>
      </c>
      <c r="E2454" t="s">
        <v>346</v>
      </c>
      <c r="F2454" s="138">
        <v>44038</v>
      </c>
      <c r="G2454" t="s">
        <v>683</v>
      </c>
      <c r="H2454" t="s">
        <v>668</v>
      </c>
      <c r="I2454" t="s">
        <v>391</v>
      </c>
      <c r="J2454" t="s">
        <v>669</v>
      </c>
      <c r="K2454">
        <v>1500</v>
      </c>
      <c r="M2454">
        <v>672</v>
      </c>
      <c r="O2454">
        <v>134</v>
      </c>
      <c r="P2454">
        <v>37</v>
      </c>
      <c r="Q2454">
        <f>SUM(Table2[[#This Row],[ BUYER G]:[BUYER S]])</f>
        <v>171</v>
      </c>
      <c r="R2454">
        <v>20</v>
      </c>
      <c r="S2454">
        <v>101.8</v>
      </c>
      <c r="T2454">
        <f>SUM(Table2[[#This Row],[SALE G]:[SALE S]])</f>
        <v>121.8</v>
      </c>
      <c r="U2454">
        <v>606</v>
      </c>
      <c r="V2454">
        <v>0.65</v>
      </c>
    </row>
    <row r="2455" spans="1:22" x14ac:dyDescent="0.25">
      <c r="A2455">
        <v>2454</v>
      </c>
      <c r="B2455" t="s">
        <v>26</v>
      </c>
      <c r="C2455" t="s">
        <v>665</v>
      </c>
      <c r="D2455" t="s">
        <v>3</v>
      </c>
      <c r="E2455" t="s">
        <v>346</v>
      </c>
      <c r="F2455" s="138">
        <v>44038</v>
      </c>
      <c r="G2455" t="s">
        <v>683</v>
      </c>
      <c r="H2455" t="s">
        <v>668</v>
      </c>
      <c r="I2455" t="s">
        <v>394</v>
      </c>
      <c r="J2455" t="s">
        <v>669</v>
      </c>
      <c r="K2455">
        <v>1500</v>
      </c>
      <c r="M2455">
        <v>704</v>
      </c>
      <c r="O2455">
        <v>29</v>
      </c>
      <c r="P2455">
        <v>77</v>
      </c>
      <c r="Q2455">
        <f>SUM(Table2[[#This Row],[ BUYER G]:[BUYER S]])</f>
        <v>106</v>
      </c>
      <c r="R2455">
        <v>24.75</v>
      </c>
      <c r="S2455">
        <v>83</v>
      </c>
      <c r="T2455">
        <f>SUM(Table2[[#This Row],[SALE G]:[SALE S]])</f>
        <v>107.75</v>
      </c>
      <c r="U2455">
        <v>816</v>
      </c>
      <c r="V2455">
        <v>0.7</v>
      </c>
    </row>
    <row r="2456" spans="1:22" x14ac:dyDescent="0.25">
      <c r="A2456">
        <v>2455</v>
      </c>
      <c r="B2456" t="s">
        <v>26</v>
      </c>
      <c r="C2456" t="s">
        <v>665</v>
      </c>
      <c r="D2456" t="s">
        <v>3</v>
      </c>
      <c r="E2456" t="s">
        <v>346</v>
      </c>
      <c r="F2456" s="138">
        <v>44038</v>
      </c>
      <c r="G2456" t="s">
        <v>684</v>
      </c>
      <c r="H2456" t="s">
        <v>673</v>
      </c>
      <c r="I2456" t="s">
        <v>454</v>
      </c>
      <c r="J2456" t="s">
        <v>669</v>
      </c>
      <c r="K2456">
        <v>1250</v>
      </c>
      <c r="M2456">
        <v>390</v>
      </c>
      <c r="O2456">
        <v>0</v>
      </c>
      <c r="P2456">
        <v>53</v>
      </c>
      <c r="Q2456">
        <f>SUM(Table2[[#This Row],[ BUYER G]:[BUYER S]])</f>
        <v>53</v>
      </c>
      <c r="R2456">
        <v>0</v>
      </c>
      <c r="S2456">
        <v>25.5</v>
      </c>
      <c r="T2456">
        <f>SUM(Table2[[#This Row],[SALE G]:[SALE S]])</f>
        <v>25.5</v>
      </c>
      <c r="U2456">
        <v>338</v>
      </c>
      <c r="V2456">
        <v>0.75</v>
      </c>
    </row>
    <row r="2457" spans="1:22" x14ac:dyDescent="0.25">
      <c r="A2457">
        <v>2456</v>
      </c>
      <c r="B2457" t="s">
        <v>26</v>
      </c>
      <c r="C2457" t="s">
        <v>665</v>
      </c>
      <c r="D2457" t="s">
        <v>3</v>
      </c>
      <c r="E2457" t="s">
        <v>346</v>
      </c>
      <c r="F2457" s="138">
        <v>44038</v>
      </c>
      <c r="G2457" t="s">
        <v>676</v>
      </c>
      <c r="H2457" t="s">
        <v>668</v>
      </c>
      <c r="I2457" t="s">
        <v>166</v>
      </c>
      <c r="J2457" t="s">
        <v>669</v>
      </c>
      <c r="K2457">
        <v>1200</v>
      </c>
      <c r="M2457">
        <v>528</v>
      </c>
      <c r="O2457">
        <v>27</v>
      </c>
      <c r="P2457">
        <v>70</v>
      </c>
      <c r="Q2457">
        <f>SUM(Table2[[#This Row],[ BUYER G]:[BUYER S]])</f>
        <v>97</v>
      </c>
      <c r="R2457">
        <v>31</v>
      </c>
      <c r="S2457">
        <v>103</v>
      </c>
      <c r="T2457">
        <f>SUM(Table2[[#This Row],[SALE G]:[SALE S]])</f>
        <v>134</v>
      </c>
      <c r="U2457">
        <v>473</v>
      </c>
      <c r="V2457">
        <v>0.75</v>
      </c>
    </row>
    <row r="2458" spans="1:22" x14ac:dyDescent="0.25">
      <c r="A2458">
        <v>2457</v>
      </c>
      <c r="B2458" t="s">
        <v>26</v>
      </c>
      <c r="C2458" t="s">
        <v>665</v>
      </c>
      <c r="D2458" t="s">
        <v>3</v>
      </c>
      <c r="E2458" t="s">
        <v>346</v>
      </c>
      <c r="F2458" s="138">
        <v>44038</v>
      </c>
      <c r="G2458" t="s">
        <v>676</v>
      </c>
      <c r="H2458" t="s">
        <v>668</v>
      </c>
      <c r="I2458" t="s">
        <v>165</v>
      </c>
      <c r="J2458" t="s">
        <v>669</v>
      </c>
      <c r="K2458">
        <v>1200</v>
      </c>
      <c r="M2458">
        <v>544</v>
      </c>
      <c r="O2458">
        <v>13</v>
      </c>
      <c r="P2458">
        <v>35</v>
      </c>
      <c r="Q2458">
        <f>SUM(Table2[[#This Row],[ BUYER G]:[BUYER S]])</f>
        <v>48</v>
      </c>
      <c r="R2458">
        <v>22</v>
      </c>
      <c r="S2458">
        <v>58</v>
      </c>
      <c r="T2458">
        <f>SUM(Table2[[#This Row],[SALE G]:[SALE S]])</f>
        <v>80</v>
      </c>
      <c r="U2458">
        <v>742</v>
      </c>
      <c r="V2458">
        <v>0.75</v>
      </c>
    </row>
    <row r="2459" spans="1:22" x14ac:dyDescent="0.25">
      <c r="A2459">
        <v>2458</v>
      </c>
      <c r="B2459" t="s">
        <v>26</v>
      </c>
      <c r="C2459" t="s">
        <v>665</v>
      </c>
      <c r="D2459" t="s">
        <v>3</v>
      </c>
      <c r="E2459" t="s">
        <v>346</v>
      </c>
      <c r="F2459" s="138">
        <v>44038</v>
      </c>
      <c r="G2459" t="s">
        <v>676</v>
      </c>
      <c r="H2459" t="s">
        <v>668</v>
      </c>
      <c r="I2459" t="s">
        <v>167</v>
      </c>
      <c r="J2459" t="s">
        <v>669</v>
      </c>
      <c r="K2459">
        <v>1200</v>
      </c>
      <c r="M2459">
        <v>480</v>
      </c>
      <c r="O2459">
        <v>9</v>
      </c>
      <c r="P2459">
        <v>57</v>
      </c>
      <c r="Q2459">
        <f>SUM(Table2[[#This Row],[ BUYER G]:[BUYER S]])</f>
        <v>66</v>
      </c>
      <c r="R2459">
        <v>19</v>
      </c>
      <c r="S2459">
        <v>135.5</v>
      </c>
      <c r="T2459">
        <f>SUM(Table2[[#This Row],[SALE G]:[SALE S]])</f>
        <v>154.5</v>
      </c>
      <c r="U2459">
        <v>546</v>
      </c>
      <c r="V2459">
        <v>0.75</v>
      </c>
    </row>
    <row r="2460" spans="1:22" x14ac:dyDescent="0.25">
      <c r="A2460">
        <v>2459</v>
      </c>
      <c r="B2460" t="s">
        <v>26</v>
      </c>
      <c r="C2460" t="s">
        <v>665</v>
      </c>
      <c r="D2460" t="s">
        <v>3</v>
      </c>
      <c r="E2460" t="s">
        <v>346</v>
      </c>
      <c r="F2460" s="138">
        <v>44038</v>
      </c>
      <c r="G2460" t="s">
        <v>676</v>
      </c>
      <c r="H2460" t="s">
        <v>668</v>
      </c>
      <c r="I2460" t="s">
        <v>168</v>
      </c>
      <c r="J2460" t="s">
        <v>669</v>
      </c>
      <c r="K2460">
        <v>1200</v>
      </c>
      <c r="M2460">
        <v>615</v>
      </c>
      <c r="O2460">
        <v>35</v>
      </c>
      <c r="P2460">
        <v>59</v>
      </c>
      <c r="Q2460">
        <f>SUM(Table2[[#This Row],[ BUYER G]:[BUYER S]])</f>
        <v>94</v>
      </c>
      <c r="R2460">
        <v>16.5</v>
      </c>
      <c r="S2460">
        <v>32.299999999999997</v>
      </c>
      <c r="T2460">
        <f>SUM(Table2[[#This Row],[SALE G]:[SALE S]])</f>
        <v>48.8</v>
      </c>
      <c r="U2460">
        <v>677</v>
      </c>
      <c r="V2460">
        <v>0.75</v>
      </c>
    </row>
    <row r="2461" spans="1:22" x14ac:dyDescent="0.25">
      <c r="A2461">
        <v>2460</v>
      </c>
      <c r="B2461" t="s">
        <v>26</v>
      </c>
      <c r="C2461" t="s">
        <v>665</v>
      </c>
      <c r="D2461" t="s">
        <v>3</v>
      </c>
      <c r="E2461" t="s">
        <v>346</v>
      </c>
      <c r="F2461" s="138">
        <v>44038</v>
      </c>
      <c r="G2461" t="s">
        <v>676</v>
      </c>
      <c r="H2461" t="s">
        <v>672</v>
      </c>
      <c r="I2461" t="s">
        <v>372</v>
      </c>
      <c r="J2461" t="s">
        <v>669</v>
      </c>
      <c r="K2461">
        <v>1200</v>
      </c>
      <c r="M2461">
        <v>420</v>
      </c>
      <c r="O2461">
        <v>10</v>
      </c>
      <c r="P2461">
        <v>42</v>
      </c>
      <c r="Q2461">
        <f>SUM(Table2[[#This Row],[ BUYER G]:[BUYER S]])</f>
        <v>52</v>
      </c>
      <c r="R2461">
        <v>12.75</v>
      </c>
      <c r="S2461">
        <v>23.2</v>
      </c>
      <c r="T2461">
        <f>SUM(Table2[[#This Row],[SALE G]:[SALE S]])</f>
        <v>35.950000000000003</v>
      </c>
      <c r="U2461">
        <v>511</v>
      </c>
      <c r="V2461">
        <v>0.75</v>
      </c>
    </row>
    <row r="2462" spans="1:22" x14ac:dyDescent="0.25">
      <c r="A2462">
        <v>2461</v>
      </c>
      <c r="B2462" t="s">
        <v>26</v>
      </c>
      <c r="C2462" t="s">
        <v>665</v>
      </c>
      <c r="D2462" t="s">
        <v>3</v>
      </c>
      <c r="E2462" t="s">
        <v>346</v>
      </c>
      <c r="F2462" s="138">
        <v>44038</v>
      </c>
      <c r="G2462" t="s">
        <v>676</v>
      </c>
      <c r="H2462" t="s">
        <v>677</v>
      </c>
      <c r="I2462" t="s">
        <v>440</v>
      </c>
      <c r="J2462" t="s">
        <v>669</v>
      </c>
      <c r="K2462">
        <v>1200</v>
      </c>
      <c r="M2462">
        <v>390</v>
      </c>
      <c r="O2462">
        <v>0</v>
      </c>
      <c r="P2462">
        <v>43</v>
      </c>
      <c r="Q2462">
        <f>SUM(Table2[[#This Row],[ BUYER G]:[BUYER S]])</f>
        <v>43</v>
      </c>
      <c r="R2462">
        <v>0</v>
      </c>
      <c r="S2462">
        <v>34.75</v>
      </c>
      <c r="T2462">
        <f>SUM(Table2[[#This Row],[SALE G]:[SALE S]])</f>
        <v>34.75</v>
      </c>
      <c r="U2462">
        <v>500</v>
      </c>
      <c r="V2462">
        <v>0.75</v>
      </c>
    </row>
    <row r="2463" spans="1:22" x14ac:dyDescent="0.25">
      <c r="A2463">
        <v>2462</v>
      </c>
      <c r="B2463" t="s">
        <v>26</v>
      </c>
      <c r="C2463" t="s">
        <v>665</v>
      </c>
      <c r="D2463" t="s">
        <v>3</v>
      </c>
      <c r="E2463" t="s">
        <v>346</v>
      </c>
      <c r="F2463" s="138">
        <v>44038</v>
      </c>
      <c r="G2463" t="s">
        <v>676</v>
      </c>
      <c r="H2463" t="s">
        <v>673</v>
      </c>
      <c r="I2463" t="s">
        <v>439</v>
      </c>
      <c r="J2463" t="s">
        <v>669</v>
      </c>
      <c r="K2463">
        <v>1200</v>
      </c>
      <c r="M2463">
        <v>391</v>
      </c>
      <c r="O2463">
        <v>7</v>
      </c>
      <c r="P2463">
        <v>24</v>
      </c>
      <c r="Q2463">
        <f>SUM(Table2[[#This Row],[ BUYER G]:[BUYER S]])</f>
        <v>31</v>
      </c>
      <c r="R2463">
        <v>2.5</v>
      </c>
      <c r="S2463">
        <v>14.625</v>
      </c>
      <c r="T2463">
        <f>SUM(Table2[[#This Row],[SALE G]:[SALE S]])</f>
        <v>17.125</v>
      </c>
      <c r="U2463">
        <v>320</v>
      </c>
      <c r="V2463">
        <v>0.75</v>
      </c>
    </row>
    <row r="2464" spans="1:22" x14ac:dyDescent="0.25">
      <c r="A2464">
        <v>2463</v>
      </c>
      <c r="B2464" t="s">
        <v>26</v>
      </c>
      <c r="C2464" t="s">
        <v>665</v>
      </c>
      <c r="D2464" t="s">
        <v>3</v>
      </c>
      <c r="E2464" t="s">
        <v>346</v>
      </c>
      <c r="F2464" s="138">
        <v>44038</v>
      </c>
      <c r="G2464" t="s">
        <v>676</v>
      </c>
      <c r="H2464" t="s">
        <v>697</v>
      </c>
      <c r="I2464" t="s">
        <v>441</v>
      </c>
      <c r="J2464" t="s">
        <v>669</v>
      </c>
      <c r="K2464">
        <v>1200</v>
      </c>
      <c r="M2464">
        <v>412</v>
      </c>
      <c r="O2464">
        <v>6</v>
      </c>
      <c r="P2464">
        <v>58</v>
      </c>
      <c r="Q2464">
        <f>SUM(Table2[[#This Row],[ BUYER G]:[BUYER S]])</f>
        <v>64</v>
      </c>
      <c r="R2464">
        <v>19</v>
      </c>
      <c r="S2464">
        <v>71.5</v>
      </c>
      <c r="T2464">
        <f>SUM(Table2[[#This Row],[SALE G]:[SALE S]])</f>
        <v>90.5</v>
      </c>
      <c r="U2464">
        <v>512</v>
      </c>
      <c r="V2464">
        <v>0.75</v>
      </c>
    </row>
    <row r="2465" spans="1:22" x14ac:dyDescent="0.25">
      <c r="A2465">
        <v>2464</v>
      </c>
      <c r="B2465" t="s">
        <v>26</v>
      </c>
      <c r="C2465" t="s">
        <v>665</v>
      </c>
      <c r="D2465" t="s">
        <v>3</v>
      </c>
      <c r="E2465" t="s">
        <v>346</v>
      </c>
      <c r="F2465" s="138">
        <v>44038</v>
      </c>
      <c r="G2465" t="s">
        <v>685</v>
      </c>
      <c r="H2465" t="s">
        <v>668</v>
      </c>
      <c r="I2465" t="s">
        <v>172</v>
      </c>
      <c r="J2465" t="s">
        <v>671</v>
      </c>
      <c r="K2465">
        <v>1000</v>
      </c>
      <c r="M2465">
        <v>288</v>
      </c>
      <c r="O2465">
        <v>34</v>
      </c>
      <c r="P2465">
        <v>60</v>
      </c>
      <c r="Q2465">
        <f>SUM(Table2[[#This Row],[ BUYER G]:[BUYER S]])</f>
        <v>94</v>
      </c>
      <c r="R2465">
        <v>18.5</v>
      </c>
      <c r="S2465">
        <v>34.25</v>
      </c>
      <c r="T2465">
        <f>SUM(Table2[[#This Row],[SALE G]:[SALE S]])</f>
        <v>52.75</v>
      </c>
      <c r="U2465">
        <v>208</v>
      </c>
      <c r="V2465">
        <v>0.75</v>
      </c>
    </row>
    <row r="2466" spans="1:22" x14ac:dyDescent="0.25">
      <c r="A2466">
        <v>2465</v>
      </c>
      <c r="B2466" t="s">
        <v>26</v>
      </c>
      <c r="C2466" t="s">
        <v>665</v>
      </c>
      <c r="D2466" t="s">
        <v>3</v>
      </c>
      <c r="E2466" t="s">
        <v>346</v>
      </c>
      <c r="F2466" s="138">
        <v>44038</v>
      </c>
      <c r="G2466" t="s">
        <v>685</v>
      </c>
      <c r="H2466" t="s">
        <v>668</v>
      </c>
      <c r="I2466" t="s">
        <v>173</v>
      </c>
      <c r="J2466" t="s">
        <v>671</v>
      </c>
      <c r="K2466">
        <v>1000</v>
      </c>
      <c r="M2466">
        <v>309</v>
      </c>
      <c r="O2466">
        <v>5</v>
      </c>
      <c r="P2466">
        <v>21</v>
      </c>
      <c r="Q2466">
        <f>SUM(Table2[[#This Row],[ BUYER G]:[BUYER S]])</f>
        <v>26</v>
      </c>
      <c r="R2466">
        <v>5.3</v>
      </c>
      <c r="S2466">
        <v>24.2</v>
      </c>
      <c r="T2466">
        <f>SUM(Table2[[#This Row],[SALE G]:[SALE S]])</f>
        <v>29.5</v>
      </c>
      <c r="U2466">
        <v>914</v>
      </c>
      <c r="V2466">
        <v>0.65</v>
      </c>
    </row>
    <row r="2467" spans="1:22" x14ac:dyDescent="0.25">
      <c r="A2467">
        <v>2466</v>
      </c>
      <c r="B2467" t="s">
        <v>26</v>
      </c>
      <c r="C2467" t="s">
        <v>665</v>
      </c>
      <c r="D2467" t="s">
        <v>3</v>
      </c>
      <c r="E2467" t="s">
        <v>346</v>
      </c>
      <c r="F2467" s="138">
        <v>44038</v>
      </c>
      <c r="G2467" t="s">
        <v>685</v>
      </c>
      <c r="H2467" t="s">
        <v>668</v>
      </c>
      <c r="I2467" t="s">
        <v>174</v>
      </c>
      <c r="J2467" t="s">
        <v>671</v>
      </c>
      <c r="K2467">
        <v>1000</v>
      </c>
      <c r="M2467">
        <v>336</v>
      </c>
      <c r="O2467">
        <v>5</v>
      </c>
      <c r="P2467">
        <v>21</v>
      </c>
      <c r="Q2467">
        <f>SUM(Table2[[#This Row],[ BUYER G]:[BUYER S]])</f>
        <v>26</v>
      </c>
      <c r="R2467">
        <v>5.45</v>
      </c>
      <c r="S2467">
        <v>26.2</v>
      </c>
      <c r="T2467">
        <f>SUM(Table2[[#This Row],[SALE G]:[SALE S]])</f>
        <v>31.65</v>
      </c>
      <c r="U2467">
        <v>412</v>
      </c>
      <c r="V2467">
        <v>0.75</v>
      </c>
    </row>
    <row r="2468" spans="1:22" x14ac:dyDescent="0.25">
      <c r="A2468">
        <v>2467</v>
      </c>
      <c r="B2468" t="s">
        <v>26</v>
      </c>
      <c r="C2468" t="s">
        <v>665</v>
      </c>
      <c r="D2468" t="s">
        <v>3</v>
      </c>
      <c r="E2468" t="s">
        <v>346</v>
      </c>
      <c r="F2468" s="138">
        <v>44038</v>
      </c>
      <c r="G2468" t="s">
        <v>685</v>
      </c>
      <c r="H2468" t="s">
        <v>668</v>
      </c>
      <c r="I2468" t="s">
        <v>175</v>
      </c>
      <c r="J2468" t="s">
        <v>671</v>
      </c>
      <c r="K2468">
        <v>1000</v>
      </c>
      <c r="M2468">
        <v>384</v>
      </c>
      <c r="O2468">
        <v>17</v>
      </c>
      <c r="P2468">
        <v>68</v>
      </c>
      <c r="Q2468">
        <f>SUM(Table2[[#This Row],[ BUYER G]:[BUYER S]])</f>
        <v>85</v>
      </c>
      <c r="R2468">
        <v>13.5</v>
      </c>
      <c r="S2468">
        <v>62.5</v>
      </c>
      <c r="T2468">
        <f>SUM(Table2[[#This Row],[SALE G]:[SALE S]])</f>
        <v>76</v>
      </c>
      <c r="U2468">
        <v>451</v>
      </c>
      <c r="V2468">
        <v>0.75</v>
      </c>
    </row>
    <row r="2469" spans="1:22" x14ac:dyDescent="0.25">
      <c r="A2469">
        <v>2468</v>
      </c>
      <c r="B2469" t="s">
        <v>26</v>
      </c>
      <c r="C2469" t="s">
        <v>665</v>
      </c>
      <c r="D2469" t="s">
        <v>3</v>
      </c>
      <c r="E2469" t="s">
        <v>346</v>
      </c>
      <c r="F2469" s="138">
        <v>44038</v>
      </c>
      <c r="G2469" t="s">
        <v>685</v>
      </c>
      <c r="H2469" t="s">
        <v>668</v>
      </c>
      <c r="I2469" t="s">
        <v>176</v>
      </c>
      <c r="J2469" t="s">
        <v>671</v>
      </c>
      <c r="K2469">
        <v>1000</v>
      </c>
      <c r="M2469">
        <v>304</v>
      </c>
      <c r="O2469">
        <v>16</v>
      </c>
      <c r="P2469">
        <v>50</v>
      </c>
      <c r="Q2469">
        <f>SUM(Table2[[#This Row],[ BUYER G]:[BUYER S]])</f>
        <v>66</v>
      </c>
      <c r="R2469">
        <v>17</v>
      </c>
      <c r="S2469">
        <v>47</v>
      </c>
      <c r="T2469">
        <f>SUM(Table2[[#This Row],[SALE G]:[SALE S]])</f>
        <v>64</v>
      </c>
      <c r="U2469">
        <v>576</v>
      </c>
      <c r="V2469">
        <v>0.65</v>
      </c>
    </row>
    <row r="2470" spans="1:22" x14ac:dyDescent="0.25">
      <c r="A2470">
        <v>2469</v>
      </c>
      <c r="B2470" t="s">
        <v>26</v>
      </c>
      <c r="C2470" t="s">
        <v>665</v>
      </c>
      <c r="D2470" t="s">
        <v>3</v>
      </c>
      <c r="E2470" t="s">
        <v>346</v>
      </c>
      <c r="F2470" s="138">
        <v>44038</v>
      </c>
      <c r="G2470" t="s">
        <v>685</v>
      </c>
      <c r="H2470" t="s">
        <v>668</v>
      </c>
      <c r="I2470" t="s">
        <v>177</v>
      </c>
      <c r="J2470" t="s">
        <v>671</v>
      </c>
      <c r="K2470">
        <v>1000</v>
      </c>
      <c r="M2470">
        <v>292</v>
      </c>
      <c r="O2470">
        <v>9</v>
      </c>
      <c r="P2470">
        <v>48</v>
      </c>
      <c r="Q2470">
        <f>SUM(Table2[[#This Row],[ BUYER G]:[BUYER S]])</f>
        <v>57</v>
      </c>
      <c r="R2470">
        <v>7</v>
      </c>
      <c r="S2470">
        <v>59.75</v>
      </c>
      <c r="T2470">
        <f>SUM(Table2[[#This Row],[SALE G]:[SALE S]])</f>
        <v>66.75</v>
      </c>
      <c r="U2470">
        <v>257</v>
      </c>
      <c r="V2470">
        <v>0.75</v>
      </c>
    </row>
    <row r="2471" spans="1:22" x14ac:dyDescent="0.25">
      <c r="A2471">
        <v>2470</v>
      </c>
      <c r="B2471" t="s">
        <v>26</v>
      </c>
      <c r="C2471" t="s">
        <v>665</v>
      </c>
      <c r="D2471" t="s">
        <v>3</v>
      </c>
      <c r="E2471" t="s">
        <v>346</v>
      </c>
      <c r="F2471" s="138">
        <v>44038</v>
      </c>
      <c r="G2471" t="s">
        <v>685</v>
      </c>
      <c r="H2471" t="s">
        <v>668</v>
      </c>
      <c r="I2471" t="s">
        <v>186</v>
      </c>
      <c r="J2471" t="s">
        <v>671</v>
      </c>
      <c r="K2471">
        <v>1000</v>
      </c>
      <c r="M2471">
        <v>352</v>
      </c>
      <c r="O2471">
        <v>19</v>
      </c>
      <c r="P2471">
        <v>55</v>
      </c>
      <c r="Q2471">
        <f>SUM(Table2[[#This Row],[ BUYER G]:[BUYER S]])</f>
        <v>74</v>
      </c>
      <c r="R2471">
        <v>5</v>
      </c>
      <c r="S2471">
        <v>38</v>
      </c>
      <c r="T2471">
        <f>SUM(Table2[[#This Row],[SALE G]:[SALE S]])</f>
        <v>43</v>
      </c>
      <c r="U2471">
        <v>648</v>
      </c>
      <c r="V2471">
        <v>0.75</v>
      </c>
    </row>
    <row r="2472" spans="1:22" x14ac:dyDescent="0.25">
      <c r="A2472">
        <v>2471</v>
      </c>
      <c r="B2472" t="s">
        <v>26</v>
      </c>
      <c r="C2472" t="s">
        <v>665</v>
      </c>
      <c r="D2472" t="s">
        <v>3</v>
      </c>
      <c r="E2472" t="s">
        <v>346</v>
      </c>
      <c r="F2472" s="138">
        <v>44038</v>
      </c>
      <c r="G2472" t="s">
        <v>685</v>
      </c>
      <c r="H2472" t="s">
        <v>668</v>
      </c>
      <c r="I2472" t="s">
        <v>179</v>
      </c>
      <c r="J2472" t="s">
        <v>671</v>
      </c>
      <c r="K2472">
        <v>1000</v>
      </c>
      <c r="M2472">
        <v>296</v>
      </c>
      <c r="O2472">
        <v>2</v>
      </c>
      <c r="P2472">
        <v>20</v>
      </c>
      <c r="Q2472">
        <f>SUM(Table2[[#This Row],[ BUYER G]:[BUYER S]])</f>
        <v>22</v>
      </c>
      <c r="R2472">
        <v>1.2</v>
      </c>
      <c r="S2472">
        <v>17.2</v>
      </c>
      <c r="T2472">
        <f>SUM(Table2[[#This Row],[SALE G]:[SALE S]])</f>
        <v>18.399999999999999</v>
      </c>
      <c r="U2472">
        <v>328</v>
      </c>
      <c r="V2472">
        <v>0.65</v>
      </c>
    </row>
    <row r="2473" spans="1:22" x14ac:dyDescent="0.25">
      <c r="A2473">
        <v>2472</v>
      </c>
      <c r="B2473" t="s">
        <v>26</v>
      </c>
      <c r="C2473" t="s">
        <v>665</v>
      </c>
      <c r="D2473" t="s">
        <v>3</v>
      </c>
      <c r="E2473" t="s">
        <v>346</v>
      </c>
      <c r="F2473" s="138">
        <v>44038</v>
      </c>
      <c r="G2473" t="s">
        <v>685</v>
      </c>
      <c r="H2473" t="s">
        <v>668</v>
      </c>
      <c r="I2473" t="s">
        <v>571</v>
      </c>
      <c r="J2473" t="s">
        <v>671</v>
      </c>
      <c r="K2473">
        <v>1000</v>
      </c>
      <c r="M2473">
        <v>304</v>
      </c>
      <c r="O2473">
        <v>10</v>
      </c>
      <c r="P2473">
        <v>29</v>
      </c>
      <c r="Q2473">
        <f>SUM(Table2[[#This Row],[ BUYER G]:[BUYER S]])</f>
        <v>39</v>
      </c>
      <c r="R2473">
        <v>6</v>
      </c>
      <c r="S2473">
        <v>27</v>
      </c>
      <c r="T2473">
        <f>SUM(Table2[[#This Row],[SALE G]:[SALE S]])</f>
        <v>33</v>
      </c>
      <c r="U2473">
        <v>342</v>
      </c>
      <c r="V2473">
        <v>0.65</v>
      </c>
    </row>
    <row r="2474" spans="1:22" x14ac:dyDescent="0.25">
      <c r="A2474">
        <v>2473</v>
      </c>
      <c r="B2474" t="s">
        <v>26</v>
      </c>
      <c r="C2474" t="s">
        <v>665</v>
      </c>
      <c r="D2474" t="s">
        <v>3</v>
      </c>
      <c r="E2474" t="s">
        <v>346</v>
      </c>
      <c r="F2474" s="138">
        <v>44038</v>
      </c>
      <c r="G2474" t="s">
        <v>685</v>
      </c>
      <c r="H2474" t="s">
        <v>668</v>
      </c>
      <c r="I2474" t="s">
        <v>416</v>
      </c>
      <c r="J2474" t="s">
        <v>671</v>
      </c>
      <c r="K2474">
        <v>1000</v>
      </c>
      <c r="M2474">
        <v>324</v>
      </c>
      <c r="O2474">
        <v>19</v>
      </c>
      <c r="P2474">
        <v>43</v>
      </c>
      <c r="Q2474">
        <f>SUM(Table2[[#This Row],[ BUYER G]:[BUYER S]])</f>
        <v>62</v>
      </c>
      <c r="R2474">
        <v>13.25</v>
      </c>
      <c r="S2474">
        <v>33</v>
      </c>
      <c r="T2474">
        <f>SUM(Table2[[#This Row],[SALE G]:[SALE S]])</f>
        <v>46.25</v>
      </c>
      <c r="U2474">
        <v>190</v>
      </c>
      <c r="V2474">
        <v>0.65</v>
      </c>
    </row>
    <row r="2475" spans="1:22" x14ac:dyDescent="0.25">
      <c r="A2475">
        <v>2474</v>
      </c>
      <c r="B2475" t="s">
        <v>26</v>
      </c>
      <c r="C2475" t="s">
        <v>665</v>
      </c>
      <c r="D2475" t="s">
        <v>3</v>
      </c>
      <c r="E2475" t="s">
        <v>346</v>
      </c>
      <c r="F2475" s="138">
        <v>44038</v>
      </c>
      <c r="G2475" t="s">
        <v>685</v>
      </c>
      <c r="H2475" t="s">
        <v>677</v>
      </c>
      <c r="I2475" t="s">
        <v>529</v>
      </c>
      <c r="J2475" t="s">
        <v>671</v>
      </c>
      <c r="K2475">
        <v>1000</v>
      </c>
      <c r="M2475">
        <v>340</v>
      </c>
      <c r="O2475">
        <v>19</v>
      </c>
      <c r="P2475">
        <v>48</v>
      </c>
      <c r="Q2475">
        <f>SUM(Table2[[#This Row],[ BUYER G]:[BUYER S]])</f>
        <v>67</v>
      </c>
      <c r="R2475">
        <v>19</v>
      </c>
      <c r="S2475">
        <v>43</v>
      </c>
      <c r="T2475">
        <f>SUM(Table2[[#This Row],[SALE G]:[SALE S]])</f>
        <v>62</v>
      </c>
      <c r="U2475">
        <v>700</v>
      </c>
      <c r="V2475">
        <v>0.65</v>
      </c>
    </row>
    <row r="2476" spans="1:22" x14ac:dyDescent="0.25">
      <c r="A2476">
        <v>2475</v>
      </c>
      <c r="B2476" t="s">
        <v>26</v>
      </c>
      <c r="C2476" t="s">
        <v>665</v>
      </c>
      <c r="D2476" t="s">
        <v>3</v>
      </c>
      <c r="E2476" t="s">
        <v>346</v>
      </c>
      <c r="F2476" s="138">
        <v>44038</v>
      </c>
      <c r="G2476" t="s">
        <v>685</v>
      </c>
      <c r="H2476" t="s">
        <v>672</v>
      </c>
      <c r="I2476" t="s">
        <v>407</v>
      </c>
      <c r="J2476" t="s">
        <v>671</v>
      </c>
      <c r="K2476">
        <v>1000</v>
      </c>
      <c r="M2476">
        <v>244</v>
      </c>
      <c r="O2476">
        <v>1</v>
      </c>
      <c r="P2476">
        <v>24</v>
      </c>
      <c r="Q2476">
        <f>SUM(Table2[[#This Row],[ BUYER G]:[BUYER S]])</f>
        <v>25</v>
      </c>
      <c r="R2476">
        <v>2</v>
      </c>
      <c r="S2476">
        <v>7.5</v>
      </c>
      <c r="T2476">
        <f>SUM(Table2[[#This Row],[SALE G]:[SALE S]])</f>
        <v>9.5</v>
      </c>
      <c r="U2476">
        <v>135</v>
      </c>
      <c r="V2476">
        <v>0.8</v>
      </c>
    </row>
    <row r="2477" spans="1:22" x14ac:dyDescent="0.25">
      <c r="A2477">
        <v>2476</v>
      </c>
      <c r="B2477" t="s">
        <v>26</v>
      </c>
      <c r="C2477" t="s">
        <v>665</v>
      </c>
      <c r="D2477" t="s">
        <v>3</v>
      </c>
      <c r="E2477" t="s">
        <v>346</v>
      </c>
      <c r="F2477" s="138">
        <v>44038</v>
      </c>
      <c r="G2477" t="s">
        <v>685</v>
      </c>
      <c r="H2477" t="s">
        <v>677</v>
      </c>
      <c r="I2477" t="s">
        <v>405</v>
      </c>
      <c r="J2477" t="s">
        <v>671</v>
      </c>
      <c r="K2477">
        <v>1000</v>
      </c>
      <c r="M2477">
        <v>288</v>
      </c>
      <c r="O2477">
        <v>0</v>
      </c>
      <c r="P2477">
        <v>56</v>
      </c>
      <c r="Q2477">
        <f>SUM(Table2[[#This Row],[ BUYER G]:[BUYER S]])</f>
        <v>56</v>
      </c>
      <c r="R2477">
        <v>0</v>
      </c>
      <c r="S2477">
        <v>54.5</v>
      </c>
      <c r="T2477">
        <f>SUM(Table2[[#This Row],[SALE G]:[SALE S]])</f>
        <v>54.5</v>
      </c>
      <c r="U2477">
        <v>700</v>
      </c>
      <c r="V2477">
        <v>0.8</v>
      </c>
    </row>
    <row r="2478" spans="1:22" x14ac:dyDescent="0.25">
      <c r="A2478">
        <v>2477</v>
      </c>
      <c r="B2478" t="s">
        <v>26</v>
      </c>
      <c r="C2478" t="s">
        <v>665</v>
      </c>
      <c r="D2478" t="s">
        <v>3</v>
      </c>
      <c r="E2478" t="s">
        <v>346</v>
      </c>
      <c r="F2478" s="138">
        <v>44038</v>
      </c>
      <c r="G2478" t="s">
        <v>685</v>
      </c>
      <c r="H2478" t="s">
        <v>668</v>
      </c>
      <c r="I2478" t="s">
        <v>574</v>
      </c>
      <c r="J2478" t="s">
        <v>671</v>
      </c>
      <c r="K2478">
        <v>1000</v>
      </c>
      <c r="M2478">
        <v>272</v>
      </c>
      <c r="O2478">
        <v>3</v>
      </c>
      <c r="P2478">
        <v>19</v>
      </c>
      <c r="Q2478">
        <f>SUM(Table2[[#This Row],[ BUYER G]:[BUYER S]])</f>
        <v>22</v>
      </c>
      <c r="R2478">
        <v>4</v>
      </c>
      <c r="S2478">
        <v>16</v>
      </c>
      <c r="T2478">
        <f>SUM(Table2[[#This Row],[SALE G]:[SALE S]])</f>
        <v>20</v>
      </c>
      <c r="U2478">
        <v>330</v>
      </c>
      <c r="V2478">
        <v>0.65</v>
      </c>
    </row>
    <row r="2479" spans="1:22" x14ac:dyDescent="0.25">
      <c r="A2479">
        <v>2478</v>
      </c>
      <c r="B2479" t="s">
        <v>26</v>
      </c>
      <c r="C2479" t="s">
        <v>665</v>
      </c>
      <c r="D2479" t="s">
        <v>3</v>
      </c>
      <c r="E2479" t="s">
        <v>346</v>
      </c>
      <c r="F2479" s="138">
        <v>44038</v>
      </c>
      <c r="G2479" t="s">
        <v>685</v>
      </c>
      <c r="H2479" t="s">
        <v>672</v>
      </c>
      <c r="I2479" t="s">
        <v>572</v>
      </c>
      <c r="J2479" t="s">
        <v>671</v>
      </c>
      <c r="K2479">
        <v>1000</v>
      </c>
      <c r="M2479">
        <v>288</v>
      </c>
      <c r="O2479">
        <v>17</v>
      </c>
      <c r="P2479">
        <v>49</v>
      </c>
      <c r="Q2479">
        <f>SUM(Table2[[#This Row],[ BUYER G]:[BUYER S]])</f>
        <v>66</v>
      </c>
      <c r="R2479">
        <v>7</v>
      </c>
      <c r="S2479">
        <v>34.5</v>
      </c>
      <c r="T2479">
        <f>SUM(Table2[[#This Row],[SALE G]:[SALE S]])</f>
        <v>41.5</v>
      </c>
      <c r="U2479">
        <v>293</v>
      </c>
      <c r="V2479">
        <v>0.65</v>
      </c>
    </row>
    <row r="2480" spans="1:22" x14ac:dyDescent="0.25">
      <c r="A2480">
        <v>2479</v>
      </c>
      <c r="B2480" t="s">
        <v>26</v>
      </c>
      <c r="C2480" t="s">
        <v>665</v>
      </c>
      <c r="D2480" t="s">
        <v>3</v>
      </c>
      <c r="E2480" t="s">
        <v>346</v>
      </c>
      <c r="F2480" s="138">
        <v>44038</v>
      </c>
      <c r="G2480" t="s">
        <v>712</v>
      </c>
      <c r="H2480" t="s">
        <v>668</v>
      </c>
      <c r="I2480" t="s">
        <v>466</v>
      </c>
      <c r="J2480" t="s">
        <v>711</v>
      </c>
      <c r="K2480">
        <v>288</v>
      </c>
      <c r="M2480">
        <v>192</v>
      </c>
      <c r="O2480">
        <v>12</v>
      </c>
      <c r="P2480">
        <v>19</v>
      </c>
      <c r="Q2480">
        <f>SUM(Table2[[#This Row],[ BUYER G]:[BUYER S]])</f>
        <v>31</v>
      </c>
      <c r="R2480">
        <v>5</v>
      </c>
      <c r="S2480">
        <v>9</v>
      </c>
      <c r="T2480">
        <f>SUM(Table2[[#This Row],[SALE G]:[SALE S]])</f>
        <v>14</v>
      </c>
      <c r="U2480">
        <v>268</v>
      </c>
      <c r="V2480">
        <v>0.7</v>
      </c>
    </row>
    <row r="2481" spans="1:22" x14ac:dyDescent="0.25">
      <c r="A2481">
        <v>2480</v>
      </c>
      <c r="B2481" t="s">
        <v>26</v>
      </c>
      <c r="C2481" t="s">
        <v>665</v>
      </c>
      <c r="D2481" t="s">
        <v>3</v>
      </c>
      <c r="E2481" t="s">
        <v>346</v>
      </c>
      <c r="F2481" s="138">
        <v>44038</v>
      </c>
      <c r="G2481" t="s">
        <v>712</v>
      </c>
      <c r="H2481" t="s">
        <v>668</v>
      </c>
      <c r="I2481" t="s">
        <v>561</v>
      </c>
      <c r="J2481" t="s">
        <v>711</v>
      </c>
      <c r="K2481">
        <v>288</v>
      </c>
      <c r="M2481">
        <v>160</v>
      </c>
      <c r="O2481">
        <v>37</v>
      </c>
      <c r="P2481">
        <v>5</v>
      </c>
      <c r="Q2481">
        <f>SUM(Table2[[#This Row],[ BUYER G]:[BUYER S]])</f>
        <v>42</v>
      </c>
      <c r="R2481">
        <v>0</v>
      </c>
      <c r="S2481">
        <v>1</v>
      </c>
      <c r="T2481">
        <f>SUM(Table2[[#This Row],[SALE G]:[SALE S]])</f>
        <v>1</v>
      </c>
      <c r="U2481">
        <v>708</v>
      </c>
      <c r="V2481">
        <v>0.75</v>
      </c>
    </row>
    <row r="2482" spans="1:22" x14ac:dyDescent="0.25">
      <c r="A2482">
        <v>2481</v>
      </c>
      <c r="B2482" t="s">
        <v>26</v>
      </c>
      <c r="C2482" t="s">
        <v>678</v>
      </c>
      <c r="D2482" t="s">
        <v>3</v>
      </c>
      <c r="E2482" t="s">
        <v>346</v>
      </c>
      <c r="F2482" s="138">
        <v>44038</v>
      </c>
      <c r="G2482" t="s">
        <v>684</v>
      </c>
      <c r="H2482" t="s">
        <v>706</v>
      </c>
      <c r="I2482" t="s">
        <v>456</v>
      </c>
      <c r="J2482" t="s">
        <v>669</v>
      </c>
      <c r="K2482">
        <v>1250</v>
      </c>
      <c r="M2482">
        <v>453</v>
      </c>
      <c r="O2482">
        <v>12</v>
      </c>
      <c r="P2482">
        <v>28</v>
      </c>
      <c r="Q2482">
        <f>SUM(Table2[[#This Row],[ BUYER G]:[BUYER S]])</f>
        <v>40</v>
      </c>
      <c r="R2482">
        <v>7.875</v>
      </c>
      <c r="S2482">
        <v>23.625</v>
      </c>
      <c r="T2482">
        <f>SUM(Table2[[#This Row],[SALE G]:[SALE S]])</f>
        <v>31.5</v>
      </c>
      <c r="U2482">
        <v>419</v>
      </c>
      <c r="V2482">
        <v>0.7</v>
      </c>
    </row>
    <row r="2483" spans="1:22" x14ac:dyDescent="0.25">
      <c r="A2483">
        <v>2482</v>
      </c>
      <c r="B2483" t="s">
        <v>26</v>
      </c>
      <c r="C2483" t="s">
        <v>678</v>
      </c>
      <c r="D2483" t="s">
        <v>3</v>
      </c>
      <c r="E2483" t="s">
        <v>346</v>
      </c>
      <c r="F2483" s="138">
        <v>44038</v>
      </c>
      <c r="G2483" t="s">
        <v>684</v>
      </c>
      <c r="H2483" t="s">
        <v>698</v>
      </c>
      <c r="I2483" t="s">
        <v>458</v>
      </c>
      <c r="J2483" t="s">
        <v>669</v>
      </c>
      <c r="K2483">
        <v>1250</v>
      </c>
      <c r="M2483">
        <v>420</v>
      </c>
      <c r="O2483">
        <v>0</v>
      </c>
      <c r="P2483">
        <v>39</v>
      </c>
      <c r="Q2483">
        <f>SUM(Table2[[#This Row],[ BUYER G]:[BUYER S]])</f>
        <v>39</v>
      </c>
      <c r="R2483">
        <v>0</v>
      </c>
      <c r="S2483">
        <v>26.041666666666668</v>
      </c>
      <c r="T2483">
        <f>SUM(Table2[[#This Row],[SALE G]:[SALE S]])</f>
        <v>26.041666666666668</v>
      </c>
      <c r="U2483">
        <v>411</v>
      </c>
      <c r="V2483">
        <v>0.7</v>
      </c>
    </row>
    <row r="2484" spans="1:22" x14ac:dyDescent="0.25">
      <c r="A2484">
        <v>2483</v>
      </c>
      <c r="B2484" t="s">
        <v>26</v>
      </c>
      <c r="C2484" t="s">
        <v>678</v>
      </c>
      <c r="D2484" t="s">
        <v>3</v>
      </c>
      <c r="E2484" t="s">
        <v>346</v>
      </c>
      <c r="F2484" s="138">
        <v>44038</v>
      </c>
      <c r="G2484" t="s">
        <v>684</v>
      </c>
      <c r="H2484" t="s">
        <v>688</v>
      </c>
      <c r="I2484" t="s">
        <v>457</v>
      </c>
      <c r="J2484" t="s">
        <v>669</v>
      </c>
      <c r="K2484">
        <v>1250</v>
      </c>
      <c r="M2484">
        <v>408</v>
      </c>
      <c r="O2484">
        <v>13</v>
      </c>
      <c r="P2484">
        <v>25</v>
      </c>
      <c r="Q2484">
        <f>SUM(Table2[[#This Row],[ BUYER G]:[BUYER S]])</f>
        <v>38</v>
      </c>
      <c r="R2484">
        <v>7.75</v>
      </c>
      <c r="S2484">
        <v>15.5</v>
      </c>
      <c r="T2484">
        <f>SUM(Table2[[#This Row],[SALE G]:[SALE S]])</f>
        <v>23.25</v>
      </c>
      <c r="U2484">
        <v>402</v>
      </c>
      <c r="V2484">
        <v>0.7</v>
      </c>
    </row>
    <row r="2485" spans="1:22" x14ac:dyDescent="0.25">
      <c r="A2485">
        <v>2484</v>
      </c>
      <c r="B2485" t="s">
        <v>26</v>
      </c>
      <c r="C2485" t="s">
        <v>678</v>
      </c>
      <c r="D2485" t="s">
        <v>3</v>
      </c>
      <c r="E2485" t="s">
        <v>346</v>
      </c>
      <c r="F2485" s="138">
        <v>44038</v>
      </c>
      <c r="G2485" t="s">
        <v>670</v>
      </c>
      <c r="H2485" t="s">
        <v>679</v>
      </c>
      <c r="I2485" t="s">
        <v>382</v>
      </c>
      <c r="J2485" t="s">
        <v>671</v>
      </c>
      <c r="K2485">
        <v>1200</v>
      </c>
      <c r="M2485">
        <v>212</v>
      </c>
      <c r="O2485">
        <v>11</v>
      </c>
      <c r="P2485">
        <v>15</v>
      </c>
      <c r="Q2485">
        <f>SUM(Table2[[#This Row],[ BUYER G]:[BUYER S]])</f>
        <v>26</v>
      </c>
      <c r="R2485">
        <v>12</v>
      </c>
      <c r="S2485">
        <v>13.8</v>
      </c>
      <c r="T2485">
        <f>SUM(Table2[[#This Row],[SALE G]:[SALE S]])</f>
        <v>25.8</v>
      </c>
      <c r="U2485">
        <v>290</v>
      </c>
      <c r="V2485">
        <v>0.9</v>
      </c>
    </row>
    <row r="2486" spans="1:22" x14ac:dyDescent="0.25">
      <c r="A2486">
        <v>2485</v>
      </c>
      <c r="B2486" t="s">
        <v>26</v>
      </c>
      <c r="C2486" t="s">
        <v>678</v>
      </c>
      <c r="D2486" t="s">
        <v>3</v>
      </c>
      <c r="E2486" t="s">
        <v>346</v>
      </c>
      <c r="F2486" s="138">
        <v>44038</v>
      </c>
      <c r="G2486" t="s">
        <v>670</v>
      </c>
      <c r="H2486" t="s">
        <v>686</v>
      </c>
      <c r="I2486" t="s">
        <v>233</v>
      </c>
      <c r="J2486" t="s">
        <v>671</v>
      </c>
      <c r="K2486">
        <v>1200</v>
      </c>
      <c r="M2486">
        <v>444</v>
      </c>
      <c r="O2486">
        <v>25</v>
      </c>
      <c r="P2486">
        <v>51</v>
      </c>
      <c r="Q2486">
        <f>SUM(Table2[[#This Row],[ BUYER G]:[BUYER S]])</f>
        <v>76</v>
      </c>
      <c r="R2486">
        <v>18.416666666666668</v>
      </c>
      <c r="S2486">
        <v>46.333333333333336</v>
      </c>
      <c r="T2486">
        <f>SUM(Table2[[#This Row],[SALE G]:[SALE S]])</f>
        <v>64.75</v>
      </c>
      <c r="U2486">
        <v>790</v>
      </c>
      <c r="V2486">
        <v>0.65</v>
      </c>
    </row>
    <row r="2487" spans="1:22" x14ac:dyDescent="0.25">
      <c r="A2487">
        <v>2486</v>
      </c>
      <c r="B2487" t="s">
        <v>26</v>
      </c>
      <c r="C2487" t="s">
        <v>678</v>
      </c>
      <c r="D2487" t="s">
        <v>3</v>
      </c>
      <c r="E2487" t="s">
        <v>346</v>
      </c>
      <c r="F2487" s="138">
        <v>44038</v>
      </c>
      <c r="G2487" t="s">
        <v>670</v>
      </c>
      <c r="H2487" t="s">
        <v>688</v>
      </c>
      <c r="I2487" t="s">
        <v>430</v>
      </c>
      <c r="J2487" t="s">
        <v>671</v>
      </c>
      <c r="K2487">
        <v>1200</v>
      </c>
      <c r="M2487">
        <v>401</v>
      </c>
      <c r="O2487">
        <v>19</v>
      </c>
      <c r="P2487">
        <v>39</v>
      </c>
      <c r="Q2487">
        <f>SUM(Table2[[#This Row],[ BUYER G]:[BUYER S]])</f>
        <v>58</v>
      </c>
      <c r="R2487">
        <v>10</v>
      </c>
      <c r="S2487">
        <v>28.5</v>
      </c>
      <c r="T2487">
        <f>SUM(Table2[[#This Row],[SALE G]:[SALE S]])</f>
        <v>38.5</v>
      </c>
      <c r="U2487">
        <v>512</v>
      </c>
      <c r="V2487">
        <v>0.65</v>
      </c>
    </row>
    <row r="2488" spans="1:22" x14ac:dyDescent="0.25">
      <c r="A2488">
        <v>2487</v>
      </c>
      <c r="B2488" t="s">
        <v>26</v>
      </c>
      <c r="C2488" t="s">
        <v>678</v>
      </c>
      <c r="D2488" t="s">
        <v>3</v>
      </c>
      <c r="E2488" t="s">
        <v>346</v>
      </c>
      <c r="F2488" s="138">
        <v>44038</v>
      </c>
      <c r="G2488" t="s">
        <v>670</v>
      </c>
      <c r="H2488" t="s">
        <v>698</v>
      </c>
      <c r="I2488" t="s">
        <v>431</v>
      </c>
      <c r="J2488" t="s">
        <v>671</v>
      </c>
      <c r="K2488">
        <v>1200</v>
      </c>
      <c r="M2488">
        <v>388</v>
      </c>
      <c r="O2488">
        <v>26</v>
      </c>
      <c r="P2488">
        <v>33</v>
      </c>
      <c r="Q2488">
        <f>SUM(Table2[[#This Row],[ BUYER G]:[BUYER S]])</f>
        <v>59</v>
      </c>
      <c r="R2488">
        <v>12.83</v>
      </c>
      <c r="S2488">
        <v>15.1</v>
      </c>
      <c r="T2488">
        <f>SUM(Table2[[#This Row],[SALE G]:[SALE S]])</f>
        <v>27.93</v>
      </c>
      <c r="U2488">
        <v>458</v>
      </c>
      <c r="V2488">
        <v>0.65</v>
      </c>
    </row>
    <row r="2489" spans="1:22" x14ac:dyDescent="0.25">
      <c r="A2489">
        <v>2488</v>
      </c>
      <c r="B2489" t="s">
        <v>26</v>
      </c>
      <c r="C2489" t="s">
        <v>678</v>
      </c>
      <c r="D2489" t="s">
        <v>3</v>
      </c>
      <c r="E2489" t="s">
        <v>346</v>
      </c>
      <c r="F2489" s="138">
        <v>44038</v>
      </c>
      <c r="G2489" t="s">
        <v>670</v>
      </c>
      <c r="H2489" t="s">
        <v>713</v>
      </c>
      <c r="I2489" t="s">
        <v>508</v>
      </c>
      <c r="J2489" t="s">
        <v>671</v>
      </c>
      <c r="K2489">
        <v>1200</v>
      </c>
      <c r="M2489">
        <v>288</v>
      </c>
      <c r="O2489">
        <v>20</v>
      </c>
      <c r="P2489">
        <v>46</v>
      </c>
      <c r="Q2489">
        <f>SUM(Table2[[#This Row],[ BUYER G]:[BUYER S]])</f>
        <v>66</v>
      </c>
      <c r="R2489">
        <v>11.25</v>
      </c>
      <c r="S2489">
        <v>30.75</v>
      </c>
      <c r="T2489">
        <f>SUM(Table2[[#This Row],[SALE G]:[SALE S]])</f>
        <v>42</v>
      </c>
      <c r="U2489">
        <v>650</v>
      </c>
      <c r="V2489">
        <v>0.9</v>
      </c>
    </row>
    <row r="2490" spans="1:22" x14ac:dyDescent="0.25">
      <c r="A2490">
        <v>2489</v>
      </c>
      <c r="B2490" t="s">
        <v>26</v>
      </c>
      <c r="C2490" t="s">
        <v>678</v>
      </c>
      <c r="D2490" t="s">
        <v>3</v>
      </c>
      <c r="E2490" t="s">
        <v>346</v>
      </c>
      <c r="F2490" s="138">
        <v>44038</v>
      </c>
      <c r="G2490" t="s">
        <v>670</v>
      </c>
      <c r="H2490" t="s">
        <v>706</v>
      </c>
      <c r="I2490" t="s">
        <v>562</v>
      </c>
      <c r="J2490" t="s">
        <v>671</v>
      </c>
      <c r="K2490">
        <v>1200</v>
      </c>
      <c r="M2490">
        <v>387</v>
      </c>
      <c r="O2490">
        <v>6</v>
      </c>
      <c r="P2490">
        <v>57</v>
      </c>
      <c r="Q2490">
        <f>SUM(Table2[[#This Row],[ BUYER G]:[BUYER S]])</f>
        <v>63</v>
      </c>
      <c r="R2490">
        <v>1.75</v>
      </c>
      <c r="S2490">
        <v>40.25</v>
      </c>
      <c r="T2490">
        <f>SUM(Table2[[#This Row],[SALE G]:[SALE S]])</f>
        <v>42</v>
      </c>
      <c r="U2490">
        <v>531</v>
      </c>
      <c r="V2490">
        <v>0.65</v>
      </c>
    </row>
    <row r="2491" spans="1:22" x14ac:dyDescent="0.25">
      <c r="A2491">
        <v>2490</v>
      </c>
      <c r="B2491" t="s">
        <v>26</v>
      </c>
      <c r="C2491" t="s">
        <v>678</v>
      </c>
      <c r="D2491" t="s">
        <v>3</v>
      </c>
      <c r="E2491" t="s">
        <v>346</v>
      </c>
      <c r="F2491" s="138">
        <v>44038</v>
      </c>
      <c r="G2491" t="s">
        <v>670</v>
      </c>
      <c r="H2491" t="s">
        <v>699</v>
      </c>
      <c r="I2491" t="s">
        <v>429</v>
      </c>
      <c r="J2491" t="s">
        <v>671</v>
      </c>
      <c r="K2491">
        <v>1200</v>
      </c>
      <c r="M2491">
        <v>388</v>
      </c>
      <c r="O2491">
        <v>29</v>
      </c>
      <c r="P2491">
        <v>37</v>
      </c>
      <c r="Q2491">
        <f>SUM(Table2[[#This Row],[ BUYER G]:[BUYER S]])</f>
        <v>66</v>
      </c>
      <c r="R2491">
        <v>11.95</v>
      </c>
      <c r="S2491">
        <v>18.95</v>
      </c>
      <c r="T2491">
        <f>SUM(Table2[[#This Row],[SALE G]:[SALE S]])</f>
        <v>30.9</v>
      </c>
      <c r="U2491">
        <v>411</v>
      </c>
      <c r="V2491">
        <v>0.65</v>
      </c>
    </row>
    <row r="2492" spans="1:22" x14ac:dyDescent="0.25">
      <c r="A2492">
        <v>2491</v>
      </c>
      <c r="B2492" t="s">
        <v>26</v>
      </c>
      <c r="C2492" t="s">
        <v>678</v>
      </c>
      <c r="D2492" t="s">
        <v>3</v>
      </c>
      <c r="E2492" t="s">
        <v>346</v>
      </c>
      <c r="F2492" s="138">
        <v>44038</v>
      </c>
      <c r="G2492" t="s">
        <v>676</v>
      </c>
      <c r="H2492" t="s">
        <v>679</v>
      </c>
      <c r="I2492" t="s">
        <v>380</v>
      </c>
      <c r="J2492" t="s">
        <v>669</v>
      </c>
      <c r="K2492">
        <v>1200</v>
      </c>
      <c r="M2492">
        <v>224</v>
      </c>
      <c r="O2492">
        <v>18</v>
      </c>
      <c r="P2492">
        <v>30</v>
      </c>
      <c r="Q2492">
        <f>SUM(Table2[[#This Row],[ BUYER G]:[BUYER S]])</f>
        <v>48</v>
      </c>
      <c r="R2492">
        <v>10</v>
      </c>
      <c r="S2492">
        <v>18</v>
      </c>
      <c r="T2492">
        <f>SUM(Table2[[#This Row],[SALE G]:[SALE S]])</f>
        <v>28</v>
      </c>
      <c r="U2492">
        <v>311</v>
      </c>
      <c r="V2492">
        <v>0.65</v>
      </c>
    </row>
    <row r="2493" spans="1:22" x14ac:dyDescent="0.25">
      <c r="A2493">
        <v>2492</v>
      </c>
      <c r="B2493" t="s">
        <v>26</v>
      </c>
      <c r="C2493" t="s">
        <v>678</v>
      </c>
      <c r="D2493" t="s">
        <v>3</v>
      </c>
      <c r="E2493" t="s">
        <v>346</v>
      </c>
      <c r="F2493" s="138">
        <v>44038</v>
      </c>
      <c r="G2493" t="s">
        <v>676</v>
      </c>
      <c r="H2493" t="s">
        <v>688</v>
      </c>
      <c r="I2493" t="s">
        <v>442</v>
      </c>
      <c r="J2493" t="s">
        <v>669</v>
      </c>
      <c r="K2493">
        <v>1200</v>
      </c>
      <c r="M2493">
        <v>384</v>
      </c>
      <c r="O2493">
        <v>18</v>
      </c>
      <c r="P2493">
        <v>31</v>
      </c>
      <c r="Q2493">
        <f>SUM(Table2[[#This Row],[ BUYER G]:[BUYER S]])</f>
        <v>49</v>
      </c>
      <c r="R2493">
        <v>8.5</v>
      </c>
      <c r="S2493">
        <v>20</v>
      </c>
      <c r="T2493">
        <f>SUM(Table2[[#This Row],[SALE G]:[SALE S]])</f>
        <v>28.5</v>
      </c>
      <c r="U2493">
        <v>399</v>
      </c>
      <c r="V2493">
        <v>0.65</v>
      </c>
    </row>
    <row r="2494" spans="1:22" x14ac:dyDescent="0.25">
      <c r="A2494">
        <v>2493</v>
      </c>
      <c r="B2494" t="s">
        <v>26</v>
      </c>
      <c r="C2494" t="s">
        <v>678</v>
      </c>
      <c r="D2494" t="s">
        <v>3</v>
      </c>
      <c r="E2494" t="s">
        <v>346</v>
      </c>
      <c r="F2494" s="138">
        <v>44038</v>
      </c>
      <c r="G2494" t="s">
        <v>676</v>
      </c>
      <c r="H2494" t="s">
        <v>700</v>
      </c>
      <c r="I2494" t="s">
        <v>443</v>
      </c>
      <c r="J2494" t="s">
        <v>669</v>
      </c>
      <c r="K2494">
        <v>1200</v>
      </c>
      <c r="M2494">
        <v>380</v>
      </c>
      <c r="P2494">
        <v>36</v>
      </c>
      <c r="Q2494">
        <f>SUM(Table2[[#This Row],[ BUYER G]:[BUYER S]])</f>
        <v>36</v>
      </c>
      <c r="R2494">
        <v>0</v>
      </c>
      <c r="S2494">
        <v>18</v>
      </c>
      <c r="T2494">
        <f>SUM(Table2[[#This Row],[SALE G]:[SALE S]])</f>
        <v>18</v>
      </c>
      <c r="U2494">
        <v>387</v>
      </c>
      <c r="V2494">
        <v>0.65</v>
      </c>
    </row>
    <row r="2495" spans="1:22" x14ac:dyDescent="0.25">
      <c r="A2495">
        <v>2494</v>
      </c>
      <c r="B2495" t="s">
        <v>26</v>
      </c>
      <c r="C2495" t="s">
        <v>678</v>
      </c>
      <c r="D2495" t="s">
        <v>3</v>
      </c>
      <c r="E2495" t="s">
        <v>346</v>
      </c>
      <c r="F2495" s="138">
        <v>44038</v>
      </c>
      <c r="G2495" t="s">
        <v>682</v>
      </c>
      <c r="H2495" t="s">
        <v>721</v>
      </c>
      <c r="I2495" t="s">
        <v>598</v>
      </c>
      <c r="J2495" t="s">
        <v>671</v>
      </c>
      <c r="K2495">
        <v>1000</v>
      </c>
      <c r="M2495">
        <v>320</v>
      </c>
      <c r="P2495">
        <v>32</v>
      </c>
      <c r="Q2495">
        <f>SUM(Table2[[#This Row],[ BUYER G]:[BUYER S]])</f>
        <v>32</v>
      </c>
      <c r="R2495">
        <v>0</v>
      </c>
      <c r="S2495">
        <v>32</v>
      </c>
      <c r="T2495">
        <f>SUM(Table2[[#This Row],[SALE G]:[SALE S]])</f>
        <v>32</v>
      </c>
      <c r="U2495">
        <v>387</v>
      </c>
      <c r="V2495">
        <v>0.7</v>
      </c>
    </row>
    <row r="2496" spans="1:22" x14ac:dyDescent="0.25">
      <c r="A2496">
        <v>2495</v>
      </c>
      <c r="B2496" t="s">
        <v>26</v>
      </c>
      <c r="C2496" t="s">
        <v>680</v>
      </c>
      <c r="D2496" t="s">
        <v>3</v>
      </c>
      <c r="E2496" t="s">
        <v>346</v>
      </c>
      <c r="F2496" s="138">
        <v>44038</v>
      </c>
      <c r="G2496" t="s">
        <v>666</v>
      </c>
      <c r="H2496" t="s">
        <v>681</v>
      </c>
      <c r="I2496" t="s">
        <v>428</v>
      </c>
      <c r="J2496" t="s">
        <v>669</v>
      </c>
      <c r="K2496">
        <v>2700</v>
      </c>
      <c r="M2496">
        <v>972</v>
      </c>
      <c r="O2496">
        <v>22</v>
      </c>
      <c r="P2496">
        <v>140</v>
      </c>
      <c r="Q2496">
        <f>SUM(Table2[[#This Row],[ BUYER G]:[BUYER S]])</f>
        <v>162</v>
      </c>
      <c r="R2496">
        <v>22.33</v>
      </c>
      <c r="S2496">
        <v>149.66999999999999</v>
      </c>
      <c r="T2496">
        <f>SUM(Table2[[#This Row],[SALE G]:[SALE S]])</f>
        <v>172</v>
      </c>
      <c r="U2496">
        <v>928</v>
      </c>
      <c r="V2496">
        <v>0.7</v>
      </c>
    </row>
    <row r="2497" spans="1:22" x14ac:dyDescent="0.25">
      <c r="A2497">
        <v>2496</v>
      </c>
      <c r="B2497" t="s">
        <v>26</v>
      </c>
      <c r="C2497" t="s">
        <v>680</v>
      </c>
      <c r="D2497" t="s">
        <v>3</v>
      </c>
      <c r="E2497" t="s">
        <v>346</v>
      </c>
      <c r="F2497" s="138">
        <v>44038</v>
      </c>
      <c r="G2497" t="s">
        <v>670</v>
      </c>
      <c r="H2497" t="s">
        <v>681</v>
      </c>
      <c r="I2497" t="s">
        <v>384</v>
      </c>
      <c r="J2497" t="s">
        <v>671</v>
      </c>
      <c r="K2497">
        <v>1200</v>
      </c>
      <c r="M2497">
        <v>404</v>
      </c>
      <c r="O2497">
        <v>7</v>
      </c>
      <c r="P2497">
        <v>32</v>
      </c>
      <c r="Q2497">
        <f>SUM(Table2[[#This Row],[ BUYER G]:[BUYER S]])</f>
        <v>39</v>
      </c>
      <c r="R2497">
        <v>5.5</v>
      </c>
      <c r="S2497">
        <v>27</v>
      </c>
      <c r="T2497">
        <f>SUM(Table2[[#This Row],[SALE G]:[SALE S]])</f>
        <v>32.5</v>
      </c>
      <c r="U2497">
        <v>704</v>
      </c>
      <c r="V2497">
        <v>0.7</v>
      </c>
    </row>
    <row r="2498" spans="1:22" x14ac:dyDescent="0.25">
      <c r="A2498">
        <v>2497</v>
      </c>
      <c r="B2498" t="s">
        <v>26</v>
      </c>
      <c r="C2498" t="s">
        <v>680</v>
      </c>
      <c r="D2498" t="s">
        <v>3</v>
      </c>
      <c r="E2498" t="s">
        <v>346</v>
      </c>
      <c r="F2498" s="138">
        <v>44038</v>
      </c>
      <c r="G2498" t="s">
        <v>670</v>
      </c>
      <c r="H2498" t="s">
        <v>681</v>
      </c>
      <c r="I2498" t="s">
        <v>373</v>
      </c>
      <c r="J2498" t="s">
        <v>671</v>
      </c>
      <c r="K2498">
        <v>1200</v>
      </c>
      <c r="M2498">
        <v>452</v>
      </c>
      <c r="O2498">
        <v>11</v>
      </c>
      <c r="P2498">
        <v>68</v>
      </c>
      <c r="Q2498">
        <f>SUM(Table2[[#This Row],[ BUYER G]:[BUYER S]])</f>
        <v>79</v>
      </c>
      <c r="R2498">
        <v>13</v>
      </c>
      <c r="S2498">
        <v>43.125</v>
      </c>
      <c r="T2498">
        <f>SUM(Table2[[#This Row],[SALE G]:[SALE S]])</f>
        <v>56.125</v>
      </c>
      <c r="U2498">
        <v>486</v>
      </c>
      <c r="V2498">
        <v>0.65</v>
      </c>
    </row>
    <row r="2499" spans="1:22" x14ac:dyDescent="0.25">
      <c r="A2499">
        <v>2498</v>
      </c>
      <c r="B2499" t="s">
        <v>26</v>
      </c>
      <c r="C2499" t="s">
        <v>680</v>
      </c>
      <c r="D2499" t="s">
        <v>3</v>
      </c>
      <c r="E2499" t="s">
        <v>346</v>
      </c>
      <c r="F2499" s="138">
        <v>44038</v>
      </c>
      <c r="G2499" t="s">
        <v>670</v>
      </c>
      <c r="H2499" t="s">
        <v>681</v>
      </c>
      <c r="I2499" t="s">
        <v>369</v>
      </c>
      <c r="J2499" t="s">
        <v>671</v>
      </c>
      <c r="K2499">
        <v>1200</v>
      </c>
      <c r="M2499">
        <v>448</v>
      </c>
      <c r="O2499">
        <v>21</v>
      </c>
      <c r="P2499">
        <v>82</v>
      </c>
      <c r="Q2499">
        <f>SUM(Table2[[#This Row],[ BUYER G]:[BUYER S]])</f>
        <v>103</v>
      </c>
      <c r="R2499">
        <v>24</v>
      </c>
      <c r="S2499">
        <v>62.5</v>
      </c>
      <c r="T2499">
        <f>SUM(Table2[[#This Row],[SALE G]:[SALE S]])</f>
        <v>86.5</v>
      </c>
      <c r="U2499">
        <v>477</v>
      </c>
      <c r="V2499">
        <v>0.65</v>
      </c>
    </row>
    <row r="2500" spans="1:22" x14ac:dyDescent="0.25">
      <c r="A2500">
        <v>2499</v>
      </c>
      <c r="B2500" t="s">
        <v>26</v>
      </c>
      <c r="C2500" t="s">
        <v>680</v>
      </c>
      <c r="D2500" t="s">
        <v>3</v>
      </c>
      <c r="E2500" t="s">
        <v>346</v>
      </c>
      <c r="F2500" s="138">
        <v>44038</v>
      </c>
      <c r="G2500" t="s">
        <v>670</v>
      </c>
      <c r="H2500" t="s">
        <v>681</v>
      </c>
      <c r="I2500" t="s">
        <v>374</v>
      </c>
      <c r="J2500" t="s">
        <v>671</v>
      </c>
      <c r="K2500">
        <v>1200</v>
      </c>
      <c r="M2500">
        <v>500</v>
      </c>
      <c r="O2500">
        <v>41</v>
      </c>
      <c r="P2500">
        <v>60</v>
      </c>
      <c r="Q2500">
        <f>SUM(Table2[[#This Row],[ BUYER G]:[BUYER S]])</f>
        <v>101</v>
      </c>
      <c r="R2500">
        <v>30.625</v>
      </c>
      <c r="S2500">
        <v>54.67</v>
      </c>
      <c r="T2500">
        <f>SUM(Table2[[#This Row],[SALE G]:[SALE S]])</f>
        <v>85.295000000000002</v>
      </c>
      <c r="U2500">
        <v>662</v>
      </c>
      <c r="V2500">
        <v>0.65</v>
      </c>
    </row>
    <row r="2501" spans="1:22" x14ac:dyDescent="0.25">
      <c r="A2501">
        <v>2500</v>
      </c>
      <c r="B2501" t="s">
        <v>26</v>
      </c>
      <c r="C2501" t="s">
        <v>680</v>
      </c>
      <c r="D2501" t="s">
        <v>3</v>
      </c>
      <c r="E2501" t="s">
        <v>346</v>
      </c>
      <c r="F2501" s="138">
        <v>44038</v>
      </c>
      <c r="G2501" t="s">
        <v>670</v>
      </c>
      <c r="H2501" t="s">
        <v>681</v>
      </c>
      <c r="I2501" t="s">
        <v>375</v>
      </c>
      <c r="J2501" t="s">
        <v>671</v>
      </c>
      <c r="K2501">
        <v>1200</v>
      </c>
      <c r="M2501">
        <v>904</v>
      </c>
      <c r="O2501">
        <v>38</v>
      </c>
      <c r="P2501">
        <v>171</v>
      </c>
      <c r="Q2501">
        <f>SUM(Table2[[#This Row],[ BUYER G]:[BUYER S]])</f>
        <v>209</v>
      </c>
      <c r="R2501">
        <v>26</v>
      </c>
      <c r="S2501">
        <v>176.75</v>
      </c>
      <c r="T2501">
        <f>SUM(Table2[[#This Row],[SALE G]:[SALE S]])</f>
        <v>202.75</v>
      </c>
      <c r="U2501">
        <v>415</v>
      </c>
      <c r="V2501">
        <v>0.65</v>
      </c>
    </row>
    <row r="2502" spans="1:22" x14ac:dyDescent="0.25">
      <c r="A2502">
        <v>2501</v>
      </c>
      <c r="B2502" t="s">
        <v>26</v>
      </c>
      <c r="C2502" t="s">
        <v>680</v>
      </c>
      <c r="D2502" t="s">
        <v>3</v>
      </c>
      <c r="E2502" t="s">
        <v>346</v>
      </c>
      <c r="F2502" s="138">
        <v>44038</v>
      </c>
      <c r="G2502" t="s">
        <v>670</v>
      </c>
      <c r="H2502" t="s">
        <v>681</v>
      </c>
      <c r="I2502" t="s">
        <v>386</v>
      </c>
      <c r="J2502" t="s">
        <v>671</v>
      </c>
      <c r="K2502">
        <v>1200</v>
      </c>
      <c r="M2502">
        <v>360</v>
      </c>
      <c r="O2502">
        <v>9</v>
      </c>
      <c r="P2502">
        <v>59</v>
      </c>
      <c r="Q2502">
        <f>SUM(Table2[[#This Row],[ BUYER G]:[BUYER S]])</f>
        <v>68</v>
      </c>
      <c r="R2502">
        <v>4.3</v>
      </c>
      <c r="S2502">
        <v>50.17</v>
      </c>
      <c r="T2502">
        <f>SUM(Table2[[#This Row],[SALE G]:[SALE S]])</f>
        <v>54.47</v>
      </c>
      <c r="U2502">
        <v>450</v>
      </c>
      <c r="V2502">
        <v>0.6</v>
      </c>
    </row>
    <row r="2503" spans="1:22" x14ac:dyDescent="0.25">
      <c r="A2503">
        <v>2502</v>
      </c>
      <c r="B2503" t="s">
        <v>26</v>
      </c>
      <c r="C2503" t="s">
        <v>680</v>
      </c>
      <c r="D2503" t="s">
        <v>3</v>
      </c>
      <c r="E2503" t="s">
        <v>346</v>
      </c>
      <c r="F2503" s="138">
        <v>44038</v>
      </c>
      <c r="G2503" t="s">
        <v>682</v>
      </c>
      <c r="H2503" t="s">
        <v>681</v>
      </c>
      <c r="I2503" t="s">
        <v>592</v>
      </c>
      <c r="J2503" t="s">
        <v>671</v>
      </c>
      <c r="K2503">
        <v>1000</v>
      </c>
      <c r="M2503">
        <v>392</v>
      </c>
      <c r="O2503">
        <v>41</v>
      </c>
      <c r="P2503">
        <v>39</v>
      </c>
      <c r="Q2503">
        <f>SUM(Table2[[#This Row],[ BUYER G]:[BUYER S]])</f>
        <v>80</v>
      </c>
      <c r="R2503">
        <v>24.09</v>
      </c>
      <c r="S2503">
        <v>24.25</v>
      </c>
      <c r="T2503">
        <f>SUM(Table2[[#This Row],[SALE G]:[SALE S]])</f>
        <v>48.34</v>
      </c>
      <c r="U2503">
        <v>400</v>
      </c>
      <c r="V2503">
        <v>0.6</v>
      </c>
    </row>
    <row r="2504" spans="1:22" x14ac:dyDescent="0.25">
      <c r="A2504">
        <v>2503</v>
      </c>
      <c r="B2504" t="s">
        <v>26</v>
      </c>
      <c r="C2504" t="s">
        <v>680</v>
      </c>
      <c r="D2504" t="s">
        <v>3</v>
      </c>
      <c r="E2504" t="s">
        <v>346</v>
      </c>
      <c r="F2504" s="138">
        <v>44038</v>
      </c>
      <c r="G2504" t="s">
        <v>682</v>
      </c>
      <c r="H2504" t="s">
        <v>681</v>
      </c>
      <c r="I2504" t="s">
        <v>593</v>
      </c>
      <c r="J2504" t="s">
        <v>671</v>
      </c>
      <c r="K2504">
        <v>1000</v>
      </c>
      <c r="M2504">
        <v>360</v>
      </c>
      <c r="O2504">
        <v>6</v>
      </c>
      <c r="P2504">
        <v>19</v>
      </c>
      <c r="Q2504">
        <f>SUM(Table2[[#This Row],[ BUYER G]:[BUYER S]])</f>
        <v>25</v>
      </c>
      <c r="R2504">
        <v>4.5999999999999996</v>
      </c>
      <c r="S2504">
        <v>18</v>
      </c>
      <c r="T2504">
        <f>SUM(Table2[[#This Row],[SALE G]:[SALE S]])</f>
        <v>22.6</v>
      </c>
      <c r="U2504">
        <v>348</v>
      </c>
      <c r="V2504">
        <v>0.6</v>
      </c>
    </row>
    <row r="2505" spans="1:22" x14ac:dyDescent="0.25">
      <c r="A2505">
        <v>2504</v>
      </c>
      <c r="B2505" t="s">
        <v>26</v>
      </c>
      <c r="C2505" t="s">
        <v>680</v>
      </c>
      <c r="D2505" t="s">
        <v>3</v>
      </c>
      <c r="E2505" t="s">
        <v>346</v>
      </c>
      <c r="F2505" s="138">
        <v>44038</v>
      </c>
      <c r="G2505" t="s">
        <v>676</v>
      </c>
      <c r="H2505" t="s">
        <v>681</v>
      </c>
      <c r="I2505" t="s">
        <v>378</v>
      </c>
      <c r="J2505" t="s">
        <v>669</v>
      </c>
      <c r="K2505">
        <v>1200</v>
      </c>
      <c r="M2505">
        <v>464</v>
      </c>
      <c r="O2505">
        <v>17</v>
      </c>
      <c r="P2505">
        <v>68</v>
      </c>
      <c r="Q2505">
        <f>SUM(Table2[[#This Row],[ BUYER G]:[BUYER S]])</f>
        <v>85</v>
      </c>
      <c r="R2505">
        <v>12.67</v>
      </c>
      <c r="S2505">
        <v>61.67</v>
      </c>
      <c r="T2505">
        <f>SUM(Table2[[#This Row],[SALE G]:[SALE S]])</f>
        <v>74.34</v>
      </c>
      <c r="U2505">
        <v>280</v>
      </c>
      <c r="V2505">
        <v>0.6</v>
      </c>
    </row>
    <row r="2506" spans="1:22" x14ac:dyDescent="0.25">
      <c r="A2506">
        <v>2505</v>
      </c>
      <c r="B2506" t="s">
        <v>26</v>
      </c>
      <c r="C2506" t="s">
        <v>680</v>
      </c>
      <c r="D2506" t="s">
        <v>3</v>
      </c>
      <c r="E2506" t="s">
        <v>346</v>
      </c>
      <c r="F2506" s="138">
        <v>44038</v>
      </c>
      <c r="G2506" t="s">
        <v>676</v>
      </c>
      <c r="H2506" t="s">
        <v>681</v>
      </c>
      <c r="I2506" t="s">
        <v>379</v>
      </c>
      <c r="J2506" t="s">
        <v>669</v>
      </c>
      <c r="K2506">
        <v>1200</v>
      </c>
      <c r="M2506">
        <v>420</v>
      </c>
      <c r="O2506">
        <v>6</v>
      </c>
      <c r="P2506">
        <v>72</v>
      </c>
      <c r="Q2506">
        <f>SUM(Table2[[#This Row],[ BUYER G]:[BUYER S]])</f>
        <v>78</v>
      </c>
      <c r="R2506">
        <v>4.8</v>
      </c>
      <c r="S2506">
        <v>60.25</v>
      </c>
      <c r="T2506">
        <f>SUM(Table2[[#This Row],[SALE G]:[SALE S]])</f>
        <v>65.05</v>
      </c>
      <c r="U2506">
        <v>344</v>
      </c>
      <c r="V2506">
        <v>0.6</v>
      </c>
    </row>
    <row r="2507" spans="1:22" x14ac:dyDescent="0.25">
      <c r="A2507">
        <v>2506</v>
      </c>
      <c r="B2507" t="s">
        <v>26</v>
      </c>
      <c r="C2507" t="s">
        <v>680</v>
      </c>
      <c r="D2507" t="s">
        <v>3</v>
      </c>
      <c r="E2507" t="s">
        <v>346</v>
      </c>
      <c r="F2507" s="138">
        <v>44038</v>
      </c>
      <c r="G2507" t="s">
        <v>676</v>
      </c>
      <c r="H2507" t="s">
        <v>681</v>
      </c>
      <c r="I2507" t="s">
        <v>377</v>
      </c>
      <c r="J2507" t="s">
        <v>669</v>
      </c>
      <c r="K2507">
        <v>1200</v>
      </c>
      <c r="M2507">
        <v>452</v>
      </c>
      <c r="O2507">
        <v>8</v>
      </c>
      <c r="P2507">
        <v>20</v>
      </c>
      <c r="Q2507">
        <f>SUM(Table2[[#This Row],[ BUYER G]:[BUYER S]])</f>
        <v>28</v>
      </c>
      <c r="R2507">
        <v>7.5</v>
      </c>
      <c r="S2507">
        <v>26.25</v>
      </c>
      <c r="T2507">
        <f>SUM(Table2[[#This Row],[SALE G]:[SALE S]])</f>
        <v>33.75</v>
      </c>
      <c r="U2507">
        <v>272</v>
      </c>
      <c r="V2507">
        <v>0.6</v>
      </c>
    </row>
    <row r="2508" spans="1:22" x14ac:dyDescent="0.25">
      <c r="A2508">
        <v>2507</v>
      </c>
      <c r="B2508" t="s">
        <v>26</v>
      </c>
      <c r="C2508" t="s">
        <v>680</v>
      </c>
      <c r="D2508" t="s">
        <v>3</v>
      </c>
      <c r="E2508" t="s">
        <v>346</v>
      </c>
      <c r="F2508" s="138">
        <v>44038</v>
      </c>
      <c r="G2508" t="s">
        <v>684</v>
      </c>
      <c r="H2508" t="s">
        <v>681</v>
      </c>
      <c r="I2508" t="s">
        <v>399</v>
      </c>
      <c r="J2508" t="s">
        <v>669</v>
      </c>
      <c r="K2508">
        <v>1250</v>
      </c>
      <c r="M2508">
        <v>440</v>
      </c>
      <c r="O2508">
        <v>32</v>
      </c>
      <c r="P2508">
        <v>48</v>
      </c>
      <c r="Q2508">
        <f>SUM(Table2[[#This Row],[ BUYER G]:[BUYER S]])</f>
        <v>80</v>
      </c>
      <c r="R2508">
        <v>23.41</v>
      </c>
      <c r="S2508">
        <v>39.549999999999997</v>
      </c>
      <c r="T2508">
        <f>SUM(Table2[[#This Row],[SALE G]:[SALE S]])</f>
        <v>62.959999999999994</v>
      </c>
      <c r="U2508">
        <v>442</v>
      </c>
      <c r="V2508">
        <v>0.7</v>
      </c>
    </row>
    <row r="2509" spans="1:22" x14ac:dyDescent="0.25">
      <c r="A2509">
        <v>2508</v>
      </c>
      <c r="B2509" t="s">
        <v>26</v>
      </c>
      <c r="C2509" t="s">
        <v>680</v>
      </c>
      <c r="D2509" t="s">
        <v>3</v>
      </c>
      <c r="E2509" t="s">
        <v>346</v>
      </c>
      <c r="F2509" s="138">
        <v>44038</v>
      </c>
      <c r="G2509" t="s">
        <v>720</v>
      </c>
      <c r="H2509" t="s">
        <v>681</v>
      </c>
      <c r="I2509" t="s">
        <v>588</v>
      </c>
      <c r="J2509" t="s">
        <v>671</v>
      </c>
      <c r="K2509">
        <v>700</v>
      </c>
      <c r="M2509">
        <v>360</v>
      </c>
      <c r="O2509">
        <v>23</v>
      </c>
      <c r="P2509">
        <v>31</v>
      </c>
      <c r="Q2509">
        <f>SUM(Table2[[#This Row],[ BUYER G]:[BUYER S]])</f>
        <v>54</v>
      </c>
      <c r="R2509">
        <v>16.170000000000002</v>
      </c>
      <c r="S2509">
        <v>23.25</v>
      </c>
      <c r="T2509">
        <f>SUM(Table2[[#This Row],[SALE G]:[SALE S]])</f>
        <v>39.42</v>
      </c>
      <c r="U2509">
        <v>564</v>
      </c>
      <c r="V2509">
        <v>0.65</v>
      </c>
    </row>
    <row r="2510" spans="1:22" x14ac:dyDescent="0.25">
      <c r="A2510">
        <v>2509</v>
      </c>
      <c r="B2510" t="s">
        <v>26</v>
      </c>
      <c r="C2510" t="s">
        <v>680</v>
      </c>
      <c r="D2510" t="s">
        <v>3</v>
      </c>
      <c r="E2510" t="s">
        <v>346</v>
      </c>
      <c r="F2510" s="138">
        <v>44038</v>
      </c>
      <c r="G2510" t="s">
        <v>722</v>
      </c>
      <c r="H2510" t="s">
        <v>681</v>
      </c>
      <c r="I2510" t="s">
        <v>599</v>
      </c>
      <c r="J2510" t="s">
        <v>671</v>
      </c>
      <c r="K2510">
        <v>700</v>
      </c>
      <c r="M2510">
        <v>386</v>
      </c>
      <c r="O2510">
        <v>12</v>
      </c>
      <c r="P2510">
        <v>23</v>
      </c>
      <c r="Q2510">
        <f>SUM(Table2[[#This Row],[ BUYER G]:[BUYER S]])</f>
        <v>35</v>
      </c>
      <c r="R2510">
        <v>8.25</v>
      </c>
      <c r="S2510">
        <v>19.75</v>
      </c>
      <c r="T2510">
        <f>SUM(Table2[[#This Row],[SALE G]:[SALE S]])</f>
        <v>28</v>
      </c>
      <c r="U2510">
        <v>472</v>
      </c>
      <c r="V2510">
        <v>0.6</v>
      </c>
    </row>
    <row r="2511" spans="1:22" x14ac:dyDescent="0.25">
      <c r="A2511">
        <v>2510</v>
      </c>
      <c r="B2511" t="s">
        <v>26</v>
      </c>
      <c r="C2511" t="s">
        <v>680</v>
      </c>
      <c r="D2511" t="s">
        <v>3</v>
      </c>
      <c r="E2511" t="s">
        <v>346</v>
      </c>
      <c r="F2511" s="138">
        <v>44038</v>
      </c>
      <c r="G2511" t="s">
        <v>685</v>
      </c>
      <c r="H2511" t="s">
        <v>681</v>
      </c>
      <c r="I2511" t="s">
        <v>255</v>
      </c>
      <c r="J2511" t="s">
        <v>671</v>
      </c>
      <c r="K2511">
        <v>1000</v>
      </c>
      <c r="M2511">
        <v>320</v>
      </c>
      <c r="O2511">
        <v>7</v>
      </c>
      <c r="P2511">
        <v>44</v>
      </c>
      <c r="Q2511">
        <f>SUM(Table2[[#This Row],[ BUYER G]:[BUYER S]])</f>
        <v>51</v>
      </c>
      <c r="R2511">
        <v>6</v>
      </c>
      <c r="S2511">
        <v>36.799999999999997</v>
      </c>
      <c r="T2511">
        <f>SUM(Table2[[#This Row],[SALE G]:[SALE S]])</f>
        <v>42.8</v>
      </c>
      <c r="U2511">
        <v>375</v>
      </c>
      <c r="V2511">
        <v>0.6</v>
      </c>
    </row>
    <row r="2512" spans="1:22" x14ac:dyDescent="0.25">
      <c r="A2512">
        <v>2511</v>
      </c>
      <c r="B2512" t="s">
        <v>26</v>
      </c>
      <c r="C2512" t="s">
        <v>680</v>
      </c>
      <c r="D2512" t="s">
        <v>3</v>
      </c>
      <c r="E2512" t="s">
        <v>346</v>
      </c>
      <c r="F2512" s="138">
        <v>44038</v>
      </c>
      <c r="G2512" t="s">
        <v>685</v>
      </c>
      <c r="H2512" t="s">
        <v>681</v>
      </c>
      <c r="I2512" t="s">
        <v>422</v>
      </c>
      <c r="J2512" t="s">
        <v>671</v>
      </c>
      <c r="K2512">
        <v>1000</v>
      </c>
      <c r="M2512">
        <v>376</v>
      </c>
      <c r="O2512">
        <v>11</v>
      </c>
      <c r="P2512">
        <v>37</v>
      </c>
      <c r="Q2512">
        <f>SUM(Table2[[#This Row],[ BUYER G]:[BUYER S]])</f>
        <v>48</v>
      </c>
      <c r="R2512">
        <v>9.5</v>
      </c>
      <c r="S2512">
        <v>35.5</v>
      </c>
      <c r="T2512">
        <f>SUM(Table2[[#This Row],[SALE G]:[SALE S]])</f>
        <v>45</v>
      </c>
      <c r="U2512">
        <v>322</v>
      </c>
      <c r="V2512">
        <v>0.6</v>
      </c>
    </row>
    <row r="2513" spans="1:22" x14ac:dyDescent="0.25">
      <c r="A2513">
        <v>2512</v>
      </c>
      <c r="B2513" t="s">
        <v>26</v>
      </c>
      <c r="C2513" t="s">
        <v>680</v>
      </c>
      <c r="D2513" t="s">
        <v>3</v>
      </c>
      <c r="E2513" t="s">
        <v>346</v>
      </c>
      <c r="F2513" s="138">
        <v>44038</v>
      </c>
      <c r="G2513" t="s">
        <v>685</v>
      </c>
      <c r="H2513" t="s">
        <v>681</v>
      </c>
      <c r="I2513" t="s">
        <v>252</v>
      </c>
      <c r="J2513" t="s">
        <v>671</v>
      </c>
      <c r="K2513">
        <v>1000</v>
      </c>
      <c r="M2513">
        <v>492</v>
      </c>
      <c r="O2513">
        <v>5</v>
      </c>
      <c r="P2513">
        <v>45</v>
      </c>
      <c r="Q2513">
        <f>SUM(Table2[[#This Row],[ BUYER G]:[BUYER S]])</f>
        <v>50</v>
      </c>
      <c r="R2513">
        <v>4.5</v>
      </c>
      <c r="S2513">
        <v>39.5</v>
      </c>
      <c r="T2513">
        <f>SUM(Table2[[#This Row],[SALE G]:[SALE S]])</f>
        <v>44</v>
      </c>
      <c r="U2513">
        <v>360</v>
      </c>
      <c r="V2513">
        <v>0.65</v>
      </c>
    </row>
    <row r="2514" spans="1:22" x14ac:dyDescent="0.25">
      <c r="A2514">
        <v>2513</v>
      </c>
      <c r="B2514" t="s">
        <v>26</v>
      </c>
      <c r="C2514" t="s">
        <v>680</v>
      </c>
      <c r="D2514" t="s">
        <v>3</v>
      </c>
      <c r="E2514" t="s">
        <v>346</v>
      </c>
      <c r="F2514" s="138">
        <v>44038</v>
      </c>
      <c r="G2514" t="s">
        <v>685</v>
      </c>
      <c r="H2514" t="s">
        <v>681</v>
      </c>
      <c r="I2514" t="s">
        <v>404</v>
      </c>
      <c r="J2514" t="s">
        <v>671</v>
      </c>
      <c r="K2514">
        <v>1000</v>
      </c>
      <c r="M2514">
        <v>525</v>
      </c>
      <c r="O2514">
        <v>29</v>
      </c>
      <c r="P2514">
        <v>58</v>
      </c>
      <c r="Q2514">
        <f>SUM(Table2[[#This Row],[ BUYER G]:[BUYER S]])</f>
        <v>87</v>
      </c>
      <c r="R2514">
        <v>27</v>
      </c>
      <c r="S2514">
        <v>76.5</v>
      </c>
      <c r="T2514">
        <f>SUM(Table2[[#This Row],[SALE G]:[SALE S]])</f>
        <v>103.5</v>
      </c>
      <c r="U2514">
        <v>355</v>
      </c>
      <c r="V2514">
        <v>0.65</v>
      </c>
    </row>
    <row r="2515" spans="1:22" x14ac:dyDescent="0.25">
      <c r="A2515">
        <v>2514</v>
      </c>
      <c r="B2515" t="s">
        <v>26</v>
      </c>
      <c r="C2515" t="s">
        <v>680</v>
      </c>
      <c r="D2515" t="s">
        <v>3</v>
      </c>
      <c r="E2515" t="s">
        <v>346</v>
      </c>
      <c r="F2515" s="138">
        <v>44038</v>
      </c>
      <c r="G2515" t="s">
        <v>685</v>
      </c>
      <c r="H2515" t="s">
        <v>681</v>
      </c>
      <c r="I2515" t="s">
        <v>413</v>
      </c>
      <c r="J2515" t="s">
        <v>671</v>
      </c>
      <c r="K2515">
        <v>1000</v>
      </c>
      <c r="M2515">
        <v>552</v>
      </c>
      <c r="O2515">
        <v>6</v>
      </c>
      <c r="P2515">
        <v>70</v>
      </c>
      <c r="Q2515">
        <f>SUM(Table2[[#This Row],[ BUYER G]:[BUYER S]])</f>
        <v>76</v>
      </c>
      <c r="R2515">
        <v>9</v>
      </c>
      <c r="S2515">
        <v>66</v>
      </c>
      <c r="T2515">
        <f>SUM(Table2[[#This Row],[SALE G]:[SALE S]])</f>
        <v>75</v>
      </c>
      <c r="U2515">
        <v>487</v>
      </c>
      <c r="V2515">
        <v>0.65</v>
      </c>
    </row>
    <row r="2516" spans="1:22" x14ac:dyDescent="0.25">
      <c r="A2516">
        <v>2515</v>
      </c>
      <c r="B2516" t="s">
        <v>26</v>
      </c>
      <c r="C2516" t="s">
        <v>680</v>
      </c>
      <c r="D2516" t="s">
        <v>3</v>
      </c>
      <c r="E2516" t="s">
        <v>346</v>
      </c>
      <c r="F2516" s="138">
        <v>44038</v>
      </c>
      <c r="G2516" t="s">
        <v>685</v>
      </c>
      <c r="H2516" t="s">
        <v>681</v>
      </c>
      <c r="I2516" t="s">
        <v>251</v>
      </c>
      <c r="J2516" t="s">
        <v>671</v>
      </c>
      <c r="K2516">
        <v>1000</v>
      </c>
      <c r="M2516">
        <v>704</v>
      </c>
      <c r="O2516">
        <v>5</v>
      </c>
      <c r="P2516">
        <v>106</v>
      </c>
      <c r="Q2516">
        <f>SUM(Table2[[#This Row],[ BUYER G]:[BUYER S]])</f>
        <v>111</v>
      </c>
      <c r="R2516">
        <v>0</v>
      </c>
      <c r="S2516">
        <v>91</v>
      </c>
      <c r="T2516">
        <f>SUM(Table2[[#This Row],[SALE G]:[SALE S]])</f>
        <v>91</v>
      </c>
      <c r="U2516">
        <v>467</v>
      </c>
      <c r="V2516">
        <v>0.7</v>
      </c>
    </row>
    <row r="2517" spans="1:22" x14ac:dyDescent="0.25">
      <c r="A2517">
        <v>2516</v>
      </c>
      <c r="B2517" t="s">
        <v>26</v>
      </c>
      <c r="C2517" t="s">
        <v>680</v>
      </c>
      <c r="D2517" t="s">
        <v>3</v>
      </c>
      <c r="E2517" t="s">
        <v>346</v>
      </c>
      <c r="F2517" s="138">
        <v>44038</v>
      </c>
      <c r="G2517" t="s">
        <v>685</v>
      </c>
      <c r="H2517" t="s">
        <v>681</v>
      </c>
      <c r="I2517" t="s">
        <v>417</v>
      </c>
      <c r="J2517" t="s">
        <v>671</v>
      </c>
      <c r="K2517">
        <v>1000</v>
      </c>
      <c r="M2517">
        <v>816</v>
      </c>
      <c r="O2517">
        <v>25</v>
      </c>
      <c r="P2517">
        <v>128</v>
      </c>
      <c r="Q2517">
        <f>SUM(Table2[[#This Row],[ BUYER G]:[BUYER S]])</f>
        <v>153</v>
      </c>
      <c r="R2517">
        <v>45</v>
      </c>
      <c r="S2517">
        <v>144.375</v>
      </c>
      <c r="T2517">
        <f>SUM(Table2[[#This Row],[SALE G]:[SALE S]])</f>
        <v>189.375</v>
      </c>
      <c r="U2517">
        <v>457</v>
      </c>
      <c r="V2517">
        <v>0.7</v>
      </c>
    </row>
    <row r="2518" spans="1:22" x14ac:dyDescent="0.25">
      <c r="A2518">
        <v>2517</v>
      </c>
      <c r="B2518" t="s">
        <v>26</v>
      </c>
      <c r="C2518" t="s">
        <v>680</v>
      </c>
      <c r="D2518" t="s">
        <v>3</v>
      </c>
      <c r="E2518" t="s">
        <v>346</v>
      </c>
      <c r="F2518" s="138">
        <v>44038</v>
      </c>
      <c r="G2518" t="s">
        <v>685</v>
      </c>
      <c r="H2518" t="s">
        <v>681</v>
      </c>
      <c r="I2518" t="s">
        <v>406</v>
      </c>
      <c r="J2518" t="s">
        <v>671</v>
      </c>
      <c r="K2518">
        <v>1000</v>
      </c>
      <c r="M2518">
        <v>392</v>
      </c>
      <c r="O2518">
        <v>16</v>
      </c>
      <c r="P2518">
        <v>49</v>
      </c>
      <c r="Q2518">
        <f>SUM(Table2[[#This Row],[ BUYER G]:[BUYER S]])</f>
        <v>65</v>
      </c>
      <c r="R2518">
        <v>11.75</v>
      </c>
      <c r="S2518">
        <v>37.875</v>
      </c>
      <c r="T2518">
        <f>SUM(Table2[[#This Row],[SALE G]:[SALE S]])</f>
        <v>49.625</v>
      </c>
      <c r="U2518">
        <v>782</v>
      </c>
      <c r="V2518">
        <v>0.65</v>
      </c>
    </row>
    <row r="2519" spans="1:22" x14ac:dyDescent="0.25">
      <c r="A2519">
        <v>2518</v>
      </c>
      <c r="B2519" t="s">
        <v>26</v>
      </c>
      <c r="C2519" t="s">
        <v>680</v>
      </c>
      <c r="D2519" t="s">
        <v>3</v>
      </c>
      <c r="E2519" t="s">
        <v>346</v>
      </c>
      <c r="F2519" s="138">
        <v>44038</v>
      </c>
      <c r="G2519" t="s">
        <v>685</v>
      </c>
      <c r="H2519" t="s">
        <v>681</v>
      </c>
      <c r="I2519" t="s">
        <v>447</v>
      </c>
      <c r="J2519" t="s">
        <v>671</v>
      </c>
      <c r="K2519">
        <v>1000</v>
      </c>
      <c r="M2519">
        <v>372</v>
      </c>
      <c r="O2519">
        <v>11</v>
      </c>
      <c r="P2519">
        <v>62</v>
      </c>
      <c r="Q2519">
        <f>SUM(Table2[[#This Row],[ BUYER G]:[BUYER S]])</f>
        <v>73</v>
      </c>
      <c r="R2519">
        <v>8.75</v>
      </c>
      <c r="S2519">
        <v>43</v>
      </c>
      <c r="T2519">
        <f>SUM(Table2[[#This Row],[SALE G]:[SALE S]])</f>
        <v>51.75</v>
      </c>
      <c r="U2519">
        <v>730</v>
      </c>
      <c r="V2519">
        <v>0.6</v>
      </c>
    </row>
    <row r="2520" spans="1:22" x14ac:dyDescent="0.25">
      <c r="A2520">
        <v>2519</v>
      </c>
      <c r="B2520" t="s">
        <v>26</v>
      </c>
      <c r="C2520" t="s">
        <v>680</v>
      </c>
      <c r="D2520" t="s">
        <v>3</v>
      </c>
      <c r="E2520" t="s">
        <v>346</v>
      </c>
      <c r="F2520" s="138">
        <v>44038</v>
      </c>
      <c r="G2520" t="s">
        <v>685</v>
      </c>
      <c r="H2520" t="s">
        <v>681</v>
      </c>
      <c r="I2520" t="s">
        <v>448</v>
      </c>
      <c r="J2520" t="s">
        <v>671</v>
      </c>
      <c r="K2520">
        <v>1000</v>
      </c>
      <c r="M2520">
        <v>400</v>
      </c>
      <c r="O2520">
        <v>4</v>
      </c>
      <c r="P2520">
        <v>34</v>
      </c>
      <c r="Q2520">
        <f>SUM(Table2[[#This Row],[ BUYER G]:[BUYER S]])</f>
        <v>38</v>
      </c>
      <c r="R2520">
        <v>3.09</v>
      </c>
      <c r="S2520">
        <v>29.5</v>
      </c>
      <c r="T2520">
        <f>SUM(Table2[[#This Row],[SALE G]:[SALE S]])</f>
        <v>32.590000000000003</v>
      </c>
      <c r="U2520">
        <v>568</v>
      </c>
      <c r="V2520">
        <v>0.6</v>
      </c>
    </row>
    <row r="2521" spans="1:22" x14ac:dyDescent="0.25">
      <c r="A2521">
        <v>2520</v>
      </c>
      <c r="B2521" t="s">
        <v>26</v>
      </c>
      <c r="C2521" t="s">
        <v>680</v>
      </c>
      <c r="D2521" t="s">
        <v>3</v>
      </c>
      <c r="E2521" t="s">
        <v>346</v>
      </c>
      <c r="F2521" s="138">
        <v>44038</v>
      </c>
      <c r="G2521" t="s">
        <v>685</v>
      </c>
      <c r="H2521" t="s">
        <v>681</v>
      </c>
      <c r="I2521" t="s">
        <v>248</v>
      </c>
      <c r="J2521" t="s">
        <v>671</v>
      </c>
      <c r="K2521">
        <v>1000</v>
      </c>
      <c r="M2521">
        <v>328</v>
      </c>
      <c r="O2521">
        <v>6</v>
      </c>
      <c r="P2521">
        <v>36</v>
      </c>
      <c r="Q2521">
        <f>SUM(Table2[[#This Row],[ BUYER G]:[BUYER S]])</f>
        <v>42</v>
      </c>
      <c r="R2521">
        <v>8.33</v>
      </c>
      <c r="S2521">
        <v>38.700000000000003</v>
      </c>
      <c r="T2521">
        <f>SUM(Table2[[#This Row],[SALE G]:[SALE S]])</f>
        <v>47.03</v>
      </c>
      <c r="U2521">
        <v>437</v>
      </c>
      <c r="V2521">
        <v>0.6</v>
      </c>
    </row>
    <row r="2522" spans="1:22" x14ac:dyDescent="0.25">
      <c r="A2522">
        <v>2521</v>
      </c>
      <c r="B2522" t="s">
        <v>26</v>
      </c>
      <c r="C2522" t="s">
        <v>680</v>
      </c>
      <c r="D2522" t="s">
        <v>3</v>
      </c>
      <c r="E2522" t="s">
        <v>346</v>
      </c>
      <c r="F2522" s="138">
        <v>44038</v>
      </c>
      <c r="G2522" t="s">
        <v>685</v>
      </c>
      <c r="H2522" t="s">
        <v>681</v>
      </c>
      <c r="I2522" t="s">
        <v>411</v>
      </c>
      <c r="J2522" t="s">
        <v>671</v>
      </c>
      <c r="K2522">
        <v>1000</v>
      </c>
      <c r="M2522">
        <v>392</v>
      </c>
      <c r="O2522">
        <v>10</v>
      </c>
      <c r="P2522">
        <v>34</v>
      </c>
      <c r="Q2522">
        <f>SUM(Table2[[#This Row],[ BUYER G]:[BUYER S]])</f>
        <v>44</v>
      </c>
      <c r="R2522">
        <v>9.33</v>
      </c>
      <c r="S2522">
        <v>25.4</v>
      </c>
      <c r="T2522">
        <f>SUM(Table2[[#This Row],[SALE G]:[SALE S]])</f>
        <v>34.729999999999997</v>
      </c>
      <c r="U2522">
        <v>303</v>
      </c>
      <c r="V2522">
        <v>0.6</v>
      </c>
    </row>
    <row r="2523" spans="1:22" x14ac:dyDescent="0.25">
      <c r="A2523">
        <v>2522</v>
      </c>
      <c r="B2523" t="s">
        <v>26</v>
      </c>
      <c r="C2523" t="s">
        <v>680</v>
      </c>
      <c r="D2523" t="s">
        <v>3</v>
      </c>
      <c r="E2523" t="s">
        <v>346</v>
      </c>
      <c r="F2523" s="138">
        <v>44038</v>
      </c>
      <c r="G2523" t="s">
        <v>685</v>
      </c>
      <c r="H2523" t="s">
        <v>681</v>
      </c>
      <c r="I2523" t="s">
        <v>410</v>
      </c>
      <c r="J2523" t="s">
        <v>671</v>
      </c>
      <c r="K2523">
        <v>1000</v>
      </c>
      <c r="M2523">
        <v>340</v>
      </c>
      <c r="O2523">
        <v>12</v>
      </c>
      <c r="P2523">
        <v>44</v>
      </c>
      <c r="Q2523">
        <f>SUM(Table2[[#This Row],[ BUYER G]:[BUYER S]])</f>
        <v>56</v>
      </c>
      <c r="R2523">
        <v>0.5</v>
      </c>
      <c r="S2523">
        <v>42.5</v>
      </c>
      <c r="T2523">
        <f>SUM(Table2[[#This Row],[SALE G]:[SALE S]])</f>
        <v>43</v>
      </c>
      <c r="U2523">
        <v>475</v>
      </c>
      <c r="V2523">
        <v>0.6</v>
      </c>
    </row>
    <row r="2524" spans="1:22" x14ac:dyDescent="0.25">
      <c r="A2524">
        <v>2523</v>
      </c>
      <c r="B2524" t="s">
        <v>26</v>
      </c>
      <c r="C2524" t="s">
        <v>680</v>
      </c>
      <c r="D2524" t="s">
        <v>3</v>
      </c>
      <c r="E2524" t="s">
        <v>346</v>
      </c>
      <c r="F2524" s="138">
        <v>44038</v>
      </c>
      <c r="G2524" t="s">
        <v>685</v>
      </c>
      <c r="H2524" t="s">
        <v>681</v>
      </c>
      <c r="I2524" t="s">
        <v>264</v>
      </c>
      <c r="J2524" t="s">
        <v>671</v>
      </c>
      <c r="K2524">
        <v>1000</v>
      </c>
      <c r="M2524">
        <v>376</v>
      </c>
      <c r="O2524">
        <v>8</v>
      </c>
      <c r="P2524">
        <v>43</v>
      </c>
      <c r="Q2524">
        <f>SUM(Table2[[#This Row],[ BUYER G]:[BUYER S]])</f>
        <v>51</v>
      </c>
      <c r="R2524">
        <v>9.3000000000000007</v>
      </c>
      <c r="S2524">
        <v>36.799999999999997</v>
      </c>
      <c r="T2524">
        <f>SUM(Table2[[#This Row],[SALE G]:[SALE S]])</f>
        <v>46.099999999999994</v>
      </c>
      <c r="U2524">
        <v>421</v>
      </c>
      <c r="V2524">
        <v>0.6</v>
      </c>
    </row>
    <row r="2525" spans="1:22" x14ac:dyDescent="0.25">
      <c r="A2525">
        <v>2524</v>
      </c>
      <c r="B2525" t="s">
        <v>26</v>
      </c>
      <c r="C2525" t="s">
        <v>680</v>
      </c>
      <c r="D2525" t="s">
        <v>3</v>
      </c>
      <c r="E2525" t="s">
        <v>346</v>
      </c>
      <c r="F2525" s="138">
        <v>44038</v>
      </c>
      <c r="G2525" t="s">
        <v>685</v>
      </c>
      <c r="H2525" t="s">
        <v>681</v>
      </c>
      <c r="I2525" t="s">
        <v>600</v>
      </c>
      <c r="J2525" t="s">
        <v>671</v>
      </c>
      <c r="K2525">
        <v>1000</v>
      </c>
      <c r="M2525">
        <v>252</v>
      </c>
      <c r="O2525">
        <v>21</v>
      </c>
      <c r="P2525">
        <v>45</v>
      </c>
      <c r="Q2525">
        <f>SUM(Table2[[#This Row],[ BUYER G]:[BUYER S]])</f>
        <v>66</v>
      </c>
      <c r="R2525">
        <v>20.7</v>
      </c>
      <c r="S2525">
        <v>37</v>
      </c>
      <c r="T2525">
        <f>SUM(Table2[[#This Row],[SALE G]:[SALE S]])</f>
        <v>57.7</v>
      </c>
      <c r="U2525">
        <v>275</v>
      </c>
      <c r="V2525">
        <v>0.6</v>
      </c>
    </row>
    <row r="2526" spans="1:22" x14ac:dyDescent="0.25">
      <c r="A2526">
        <v>2525</v>
      </c>
      <c r="B2526" t="s">
        <v>26</v>
      </c>
      <c r="C2526" t="s">
        <v>680</v>
      </c>
      <c r="D2526" t="s">
        <v>3</v>
      </c>
      <c r="E2526" t="s">
        <v>346</v>
      </c>
      <c r="F2526" s="138">
        <v>44038</v>
      </c>
      <c r="G2526" t="s">
        <v>685</v>
      </c>
      <c r="H2526" t="s">
        <v>681</v>
      </c>
      <c r="I2526" t="s">
        <v>445</v>
      </c>
      <c r="J2526" t="s">
        <v>671</v>
      </c>
      <c r="K2526">
        <v>1000</v>
      </c>
      <c r="M2526">
        <v>440</v>
      </c>
      <c r="O2526">
        <v>13</v>
      </c>
      <c r="P2526">
        <v>39</v>
      </c>
      <c r="Q2526">
        <f>SUM(Table2[[#This Row],[ BUYER G]:[BUYER S]])</f>
        <v>52</v>
      </c>
      <c r="R2526">
        <v>14.8</v>
      </c>
      <c r="S2526">
        <v>32.200000000000003</v>
      </c>
      <c r="T2526">
        <f>SUM(Table2[[#This Row],[SALE G]:[SALE S]])</f>
        <v>47</v>
      </c>
      <c r="U2526">
        <v>391</v>
      </c>
      <c r="V2526">
        <v>0.6</v>
      </c>
    </row>
    <row r="2527" spans="1:22" x14ac:dyDescent="0.25">
      <c r="A2527">
        <v>2526</v>
      </c>
      <c r="B2527" t="s">
        <v>26</v>
      </c>
      <c r="C2527" t="s">
        <v>680</v>
      </c>
      <c r="D2527" t="s">
        <v>3</v>
      </c>
      <c r="E2527" t="s">
        <v>346</v>
      </c>
      <c r="F2527" s="138">
        <v>44038</v>
      </c>
      <c r="G2527" t="s">
        <v>685</v>
      </c>
      <c r="H2527" t="s">
        <v>681</v>
      </c>
      <c r="I2527" t="s">
        <v>254</v>
      </c>
      <c r="J2527" t="s">
        <v>671</v>
      </c>
      <c r="K2527">
        <v>1000</v>
      </c>
      <c r="M2527">
        <v>304</v>
      </c>
      <c r="O2527">
        <v>15</v>
      </c>
      <c r="P2527">
        <v>79</v>
      </c>
      <c r="Q2527">
        <f>SUM(Table2[[#This Row],[ BUYER G]:[BUYER S]])</f>
        <v>94</v>
      </c>
      <c r="R2527">
        <v>23.65</v>
      </c>
      <c r="S2527">
        <v>60.5</v>
      </c>
      <c r="T2527">
        <f>SUM(Table2[[#This Row],[SALE G]:[SALE S]])</f>
        <v>84.15</v>
      </c>
      <c r="U2527">
        <v>433</v>
      </c>
      <c r="V2527">
        <v>0.6</v>
      </c>
    </row>
    <row r="2528" spans="1:22" x14ac:dyDescent="0.25">
      <c r="A2528">
        <v>2527</v>
      </c>
      <c r="B2528" t="s">
        <v>26</v>
      </c>
      <c r="C2528" t="s">
        <v>680</v>
      </c>
      <c r="D2528" t="s">
        <v>3</v>
      </c>
      <c r="E2528" t="s">
        <v>346</v>
      </c>
      <c r="F2528" s="138">
        <v>44038</v>
      </c>
      <c r="G2528" t="s">
        <v>685</v>
      </c>
      <c r="H2528" t="s">
        <v>681</v>
      </c>
      <c r="I2528" t="s">
        <v>261</v>
      </c>
      <c r="J2528" t="s">
        <v>671</v>
      </c>
      <c r="K2528">
        <v>1000</v>
      </c>
      <c r="M2528">
        <v>356</v>
      </c>
      <c r="O2528">
        <v>16</v>
      </c>
      <c r="P2528">
        <v>41</v>
      </c>
      <c r="Q2528">
        <f>SUM(Table2[[#This Row],[ BUYER G]:[BUYER S]])</f>
        <v>57</v>
      </c>
      <c r="R2528">
        <v>15</v>
      </c>
      <c r="S2528">
        <v>30</v>
      </c>
      <c r="T2528">
        <f>SUM(Table2[[#This Row],[SALE G]:[SALE S]])</f>
        <v>45</v>
      </c>
      <c r="U2528">
        <v>233</v>
      </c>
      <c r="V2528">
        <v>0.6</v>
      </c>
    </row>
    <row r="2529" spans="1:22" x14ac:dyDescent="0.25">
      <c r="A2529">
        <v>2528</v>
      </c>
      <c r="B2529" t="s">
        <v>26</v>
      </c>
      <c r="C2529" t="s">
        <v>680</v>
      </c>
      <c r="D2529" t="s">
        <v>3</v>
      </c>
      <c r="E2529" t="s">
        <v>346</v>
      </c>
      <c r="F2529" s="138">
        <v>44038</v>
      </c>
      <c r="G2529" t="s">
        <v>710</v>
      </c>
      <c r="H2529" t="s">
        <v>681</v>
      </c>
      <c r="I2529" t="s">
        <v>540</v>
      </c>
      <c r="J2529" t="s">
        <v>711</v>
      </c>
      <c r="K2529">
        <v>150</v>
      </c>
      <c r="M2529">
        <v>176</v>
      </c>
      <c r="O2529">
        <v>0</v>
      </c>
      <c r="P2529">
        <v>15</v>
      </c>
      <c r="Q2529">
        <f>SUM(Table2[[#This Row],[ BUYER G]:[BUYER S]])</f>
        <v>15</v>
      </c>
      <c r="R2529">
        <v>0</v>
      </c>
      <c r="S2529">
        <v>17</v>
      </c>
      <c r="T2529">
        <f>SUM(Table2[[#This Row],[SALE G]:[SALE S]])</f>
        <v>17</v>
      </c>
      <c r="U2529">
        <v>196</v>
      </c>
      <c r="V2529">
        <v>0.6</v>
      </c>
    </row>
    <row r="2530" spans="1:22" x14ac:dyDescent="0.25">
      <c r="A2530">
        <v>2529</v>
      </c>
      <c r="B2530" t="s">
        <v>26</v>
      </c>
      <c r="C2530" t="s">
        <v>680</v>
      </c>
      <c r="D2530" t="s">
        <v>3</v>
      </c>
      <c r="E2530" t="s">
        <v>346</v>
      </c>
      <c r="F2530" s="138">
        <v>44038</v>
      </c>
      <c r="G2530" t="s">
        <v>710</v>
      </c>
      <c r="H2530" t="s">
        <v>681</v>
      </c>
      <c r="I2530" t="s">
        <v>541</v>
      </c>
      <c r="J2530" t="s">
        <v>711</v>
      </c>
      <c r="K2530">
        <v>150</v>
      </c>
      <c r="M2530">
        <v>176</v>
      </c>
      <c r="O2530">
        <v>1</v>
      </c>
      <c r="P2530">
        <v>17</v>
      </c>
      <c r="Q2530">
        <f>SUM(Table2[[#This Row],[ BUYER G]:[BUYER S]])</f>
        <v>18</v>
      </c>
      <c r="R2530">
        <v>1</v>
      </c>
      <c r="S2530">
        <v>22</v>
      </c>
      <c r="T2530">
        <f>SUM(Table2[[#This Row],[SALE G]:[SALE S]])</f>
        <v>23</v>
      </c>
      <c r="U2530">
        <v>130</v>
      </c>
      <c r="V2530">
        <v>0.5</v>
      </c>
    </row>
    <row r="2531" spans="1:22" x14ac:dyDescent="0.25">
      <c r="A2531">
        <v>2530</v>
      </c>
      <c r="B2531" t="s">
        <v>26</v>
      </c>
      <c r="C2531" t="s">
        <v>680</v>
      </c>
      <c r="D2531" t="s">
        <v>3</v>
      </c>
      <c r="E2531" t="s">
        <v>346</v>
      </c>
      <c r="F2531" s="138">
        <v>44038</v>
      </c>
      <c r="G2531" t="s">
        <v>710</v>
      </c>
      <c r="H2531" t="s">
        <v>681</v>
      </c>
      <c r="I2531" t="s">
        <v>519</v>
      </c>
      <c r="J2531" t="s">
        <v>711</v>
      </c>
      <c r="K2531">
        <v>150</v>
      </c>
      <c r="M2531">
        <v>112</v>
      </c>
      <c r="O2531">
        <v>5</v>
      </c>
      <c r="P2531">
        <v>19</v>
      </c>
      <c r="Q2531">
        <f>SUM(Table2[[#This Row],[ BUYER G]:[BUYER S]])</f>
        <v>24</v>
      </c>
      <c r="R2531">
        <v>3.5</v>
      </c>
      <c r="S2531">
        <v>16</v>
      </c>
      <c r="T2531">
        <f>SUM(Table2[[#This Row],[SALE G]:[SALE S]])</f>
        <v>19.5</v>
      </c>
      <c r="U2531">
        <v>158</v>
      </c>
      <c r="V2531">
        <v>0.5</v>
      </c>
    </row>
    <row r="2532" spans="1:22" x14ac:dyDescent="0.25">
      <c r="A2532">
        <v>2531</v>
      </c>
      <c r="B2532" t="s">
        <v>26</v>
      </c>
      <c r="C2532" t="s">
        <v>680</v>
      </c>
      <c r="D2532" t="s">
        <v>3</v>
      </c>
      <c r="E2532" t="s">
        <v>346</v>
      </c>
      <c r="F2532" s="138">
        <v>44038</v>
      </c>
      <c r="G2532" t="s">
        <v>710</v>
      </c>
      <c r="H2532" t="s">
        <v>681</v>
      </c>
      <c r="I2532" t="s">
        <v>558</v>
      </c>
      <c r="J2532" t="s">
        <v>711</v>
      </c>
      <c r="K2532">
        <v>150</v>
      </c>
      <c r="M2532">
        <v>176</v>
      </c>
      <c r="O2532">
        <v>14</v>
      </c>
      <c r="P2532">
        <v>29</v>
      </c>
      <c r="Q2532">
        <f>SUM(Table2[[#This Row],[ BUYER G]:[BUYER S]])</f>
        <v>43</v>
      </c>
      <c r="R2532">
        <v>15.8</v>
      </c>
      <c r="S2532">
        <v>22.1</v>
      </c>
      <c r="T2532">
        <f>SUM(Table2[[#This Row],[SALE G]:[SALE S]])</f>
        <v>37.900000000000006</v>
      </c>
      <c r="U2532">
        <v>240</v>
      </c>
      <c r="V2532">
        <v>0.5</v>
      </c>
    </row>
    <row r="2533" spans="1:22" x14ac:dyDescent="0.25">
      <c r="A2533">
        <v>2532</v>
      </c>
      <c r="B2533" t="s">
        <v>26</v>
      </c>
      <c r="C2533" t="s">
        <v>680</v>
      </c>
      <c r="D2533" t="s">
        <v>3</v>
      </c>
      <c r="E2533" t="s">
        <v>346</v>
      </c>
      <c r="F2533" s="138">
        <v>44038</v>
      </c>
      <c r="G2533" t="s">
        <v>710</v>
      </c>
      <c r="H2533" t="s">
        <v>681</v>
      </c>
      <c r="I2533" t="s">
        <v>542</v>
      </c>
      <c r="J2533" t="s">
        <v>711</v>
      </c>
      <c r="K2533">
        <v>150</v>
      </c>
      <c r="M2533">
        <v>176</v>
      </c>
      <c r="O2533">
        <v>10</v>
      </c>
      <c r="P2533">
        <v>23</v>
      </c>
      <c r="Q2533">
        <f>SUM(Table2[[#This Row],[ BUYER G]:[BUYER S]])</f>
        <v>33</v>
      </c>
      <c r="R2533">
        <v>11</v>
      </c>
      <c r="S2533">
        <v>24.3</v>
      </c>
      <c r="T2533">
        <f>SUM(Table2[[#This Row],[SALE G]:[SALE S]])</f>
        <v>35.299999999999997</v>
      </c>
      <c r="U2533">
        <v>177</v>
      </c>
      <c r="V2533">
        <v>0.5</v>
      </c>
    </row>
    <row r="2534" spans="1:22" x14ac:dyDescent="0.25">
      <c r="A2534">
        <v>2533</v>
      </c>
      <c r="B2534" t="s">
        <v>26</v>
      </c>
      <c r="C2534" t="s">
        <v>680</v>
      </c>
      <c r="D2534" t="s">
        <v>3</v>
      </c>
      <c r="E2534" t="s">
        <v>346</v>
      </c>
      <c r="F2534" s="138">
        <v>44038</v>
      </c>
      <c r="G2534" t="s">
        <v>710</v>
      </c>
      <c r="H2534" t="s">
        <v>681</v>
      </c>
      <c r="I2534" t="s">
        <v>543</v>
      </c>
      <c r="J2534" t="s">
        <v>711</v>
      </c>
      <c r="K2534">
        <v>150</v>
      </c>
      <c r="M2534">
        <v>196</v>
      </c>
      <c r="O2534">
        <v>5</v>
      </c>
      <c r="P2534">
        <v>16</v>
      </c>
      <c r="Q2534">
        <f>SUM(Table2[[#This Row],[ BUYER G]:[BUYER S]])</f>
        <v>21</v>
      </c>
      <c r="R2534">
        <v>3</v>
      </c>
      <c r="S2534">
        <v>13</v>
      </c>
      <c r="T2534">
        <f>SUM(Table2[[#This Row],[SALE G]:[SALE S]])</f>
        <v>16</v>
      </c>
      <c r="U2534">
        <v>160</v>
      </c>
      <c r="V2534">
        <v>0.5</v>
      </c>
    </row>
    <row r="2535" spans="1:22" x14ac:dyDescent="0.25">
      <c r="A2535">
        <v>2534</v>
      </c>
      <c r="B2535" t="s">
        <v>26</v>
      </c>
      <c r="C2535" t="s">
        <v>680</v>
      </c>
      <c r="D2535" t="s">
        <v>3</v>
      </c>
      <c r="E2535" t="s">
        <v>346</v>
      </c>
      <c r="F2535" s="138">
        <v>44038</v>
      </c>
      <c r="G2535" t="s">
        <v>710</v>
      </c>
      <c r="H2535" t="s">
        <v>681</v>
      </c>
      <c r="I2535" t="s">
        <v>581</v>
      </c>
      <c r="J2535" t="s">
        <v>711</v>
      </c>
      <c r="K2535">
        <v>150</v>
      </c>
      <c r="M2535">
        <v>176</v>
      </c>
      <c r="O2535">
        <v>11</v>
      </c>
      <c r="P2535">
        <v>22</v>
      </c>
      <c r="Q2535">
        <f>SUM(Table2[[#This Row],[ BUYER G]:[BUYER S]])</f>
        <v>33</v>
      </c>
      <c r="R2535">
        <v>9.3000000000000007</v>
      </c>
      <c r="S2535">
        <v>20.6</v>
      </c>
      <c r="T2535">
        <f>SUM(Table2[[#This Row],[SALE G]:[SALE S]])</f>
        <v>29.900000000000002</v>
      </c>
      <c r="U2535">
        <v>138</v>
      </c>
      <c r="V2535">
        <v>0.5</v>
      </c>
    </row>
    <row r="2536" spans="1:22" x14ac:dyDescent="0.25">
      <c r="A2536">
        <v>2535</v>
      </c>
      <c r="B2536" t="s">
        <v>26</v>
      </c>
      <c r="C2536" t="s">
        <v>680</v>
      </c>
      <c r="D2536" t="s">
        <v>3</v>
      </c>
      <c r="E2536" t="s">
        <v>346</v>
      </c>
      <c r="F2536" s="138">
        <v>44038</v>
      </c>
      <c r="G2536" t="s">
        <v>710</v>
      </c>
      <c r="H2536" t="s">
        <v>681</v>
      </c>
      <c r="I2536" t="s">
        <v>506</v>
      </c>
      <c r="J2536" t="s">
        <v>711</v>
      </c>
      <c r="K2536">
        <v>150</v>
      </c>
      <c r="M2536">
        <v>160</v>
      </c>
      <c r="O2536">
        <v>0</v>
      </c>
      <c r="P2536">
        <v>11</v>
      </c>
      <c r="Q2536">
        <f>SUM(Table2[[#This Row],[ BUYER G]:[BUYER S]])</f>
        <v>11</v>
      </c>
      <c r="R2536">
        <v>0</v>
      </c>
      <c r="S2536">
        <v>13</v>
      </c>
      <c r="T2536">
        <f>SUM(Table2[[#This Row],[SALE G]:[SALE S]])</f>
        <v>13</v>
      </c>
      <c r="U2536">
        <v>238</v>
      </c>
      <c r="V2536">
        <v>0.5</v>
      </c>
    </row>
    <row r="2537" spans="1:22" x14ac:dyDescent="0.25">
      <c r="A2537">
        <v>2536</v>
      </c>
      <c r="B2537" t="s">
        <v>26</v>
      </c>
      <c r="C2537" t="s">
        <v>680</v>
      </c>
      <c r="D2537" t="s">
        <v>3</v>
      </c>
      <c r="E2537" t="s">
        <v>346</v>
      </c>
      <c r="F2537" s="138">
        <v>44038</v>
      </c>
      <c r="G2537" t="s">
        <v>710</v>
      </c>
      <c r="H2537" t="s">
        <v>681</v>
      </c>
      <c r="I2537" t="s">
        <v>539</v>
      </c>
      <c r="J2537" t="s">
        <v>711</v>
      </c>
      <c r="K2537">
        <v>150</v>
      </c>
      <c r="M2537">
        <v>176</v>
      </c>
      <c r="O2537">
        <v>13</v>
      </c>
      <c r="P2537">
        <v>5</v>
      </c>
      <c r="Q2537">
        <f>SUM(Table2[[#This Row],[ BUYER G]:[BUYER S]])</f>
        <v>18</v>
      </c>
      <c r="R2537">
        <v>15.75</v>
      </c>
      <c r="S2537">
        <v>7</v>
      </c>
      <c r="T2537">
        <f>SUM(Table2[[#This Row],[SALE G]:[SALE S]])</f>
        <v>22.75</v>
      </c>
      <c r="U2537">
        <v>120</v>
      </c>
      <c r="V2537">
        <v>0.5</v>
      </c>
    </row>
    <row r="2538" spans="1:22" x14ac:dyDescent="0.25">
      <c r="A2538">
        <v>2537</v>
      </c>
      <c r="B2538" t="s">
        <v>26</v>
      </c>
      <c r="C2538" t="s">
        <v>680</v>
      </c>
      <c r="D2538" t="s">
        <v>3</v>
      </c>
      <c r="E2538" t="s">
        <v>346</v>
      </c>
      <c r="F2538" s="138">
        <v>44038</v>
      </c>
      <c r="G2538" t="s">
        <v>710</v>
      </c>
      <c r="H2538" t="s">
        <v>681</v>
      </c>
      <c r="I2538" t="s">
        <v>539</v>
      </c>
      <c r="J2538" t="s">
        <v>711</v>
      </c>
      <c r="K2538">
        <v>150</v>
      </c>
      <c r="M2538">
        <v>224</v>
      </c>
      <c r="O2538">
        <v>7</v>
      </c>
      <c r="P2538">
        <v>34</v>
      </c>
      <c r="Q2538">
        <f>SUM(Table2[[#This Row],[ BUYER G]:[BUYER S]])</f>
        <v>41</v>
      </c>
      <c r="R2538">
        <v>10</v>
      </c>
      <c r="S2538">
        <v>34</v>
      </c>
      <c r="T2538">
        <f>SUM(Table2[[#This Row],[SALE G]:[SALE S]])</f>
        <v>44</v>
      </c>
      <c r="U2538">
        <v>173</v>
      </c>
      <c r="V2538">
        <v>0.5</v>
      </c>
    </row>
    <row r="2539" spans="1:22" x14ac:dyDescent="0.25">
      <c r="A2539">
        <v>2538</v>
      </c>
      <c r="B2539" t="s">
        <v>26</v>
      </c>
      <c r="C2539" t="s">
        <v>680</v>
      </c>
      <c r="D2539" t="s">
        <v>3</v>
      </c>
      <c r="E2539" t="s">
        <v>346</v>
      </c>
      <c r="F2539" s="138">
        <v>44038</v>
      </c>
      <c r="G2539" t="s">
        <v>710</v>
      </c>
      <c r="H2539" t="s">
        <v>681</v>
      </c>
      <c r="I2539" t="s">
        <v>520</v>
      </c>
      <c r="J2539" t="s">
        <v>711</v>
      </c>
      <c r="K2539">
        <v>150</v>
      </c>
      <c r="M2539">
        <v>208</v>
      </c>
      <c r="O2539">
        <v>1</v>
      </c>
      <c r="P2539">
        <v>15</v>
      </c>
      <c r="Q2539">
        <f>SUM(Table2[[#This Row],[ BUYER G]:[BUYER S]])</f>
        <v>16</v>
      </c>
      <c r="R2539">
        <v>1</v>
      </c>
      <c r="S2539">
        <v>22</v>
      </c>
      <c r="T2539">
        <f>SUM(Table2[[#This Row],[SALE G]:[SALE S]])</f>
        <v>23</v>
      </c>
      <c r="U2539">
        <v>166</v>
      </c>
      <c r="V2539">
        <v>0.5</v>
      </c>
    </row>
    <row r="2540" spans="1:22" x14ac:dyDescent="0.25">
      <c r="A2540">
        <v>2539</v>
      </c>
      <c r="B2540" t="s">
        <v>26</v>
      </c>
      <c r="C2540" t="s">
        <v>680</v>
      </c>
      <c r="D2540" t="s">
        <v>3</v>
      </c>
      <c r="E2540" t="s">
        <v>346</v>
      </c>
      <c r="F2540" s="138">
        <v>44038</v>
      </c>
      <c r="G2540" t="s">
        <v>710</v>
      </c>
      <c r="H2540" t="s">
        <v>681</v>
      </c>
      <c r="I2540" t="s">
        <v>501</v>
      </c>
      <c r="J2540" t="s">
        <v>711</v>
      </c>
      <c r="K2540">
        <v>150</v>
      </c>
      <c r="M2540">
        <v>144</v>
      </c>
      <c r="O2540">
        <v>5</v>
      </c>
      <c r="P2540">
        <v>17</v>
      </c>
      <c r="Q2540">
        <f>SUM(Table2[[#This Row],[ BUYER G]:[BUYER S]])</f>
        <v>22</v>
      </c>
      <c r="R2540">
        <v>4</v>
      </c>
      <c r="S2540">
        <v>10.8</v>
      </c>
      <c r="T2540">
        <f>SUM(Table2[[#This Row],[SALE G]:[SALE S]])</f>
        <v>14.8</v>
      </c>
      <c r="U2540">
        <v>197</v>
      </c>
      <c r="V2540">
        <v>0.5</v>
      </c>
    </row>
    <row r="2541" spans="1:22" x14ac:dyDescent="0.25">
      <c r="A2541">
        <v>2540</v>
      </c>
      <c r="B2541" t="s">
        <v>26</v>
      </c>
      <c r="C2541" t="s">
        <v>680</v>
      </c>
      <c r="D2541" t="s">
        <v>3</v>
      </c>
      <c r="E2541" t="s">
        <v>346</v>
      </c>
      <c r="F2541" s="138">
        <v>44038</v>
      </c>
      <c r="G2541" t="s">
        <v>710</v>
      </c>
      <c r="H2541" t="s">
        <v>681</v>
      </c>
      <c r="I2541" t="s">
        <v>503</v>
      </c>
      <c r="J2541" t="s">
        <v>711</v>
      </c>
      <c r="K2541">
        <v>150</v>
      </c>
      <c r="M2541">
        <v>176</v>
      </c>
      <c r="O2541">
        <v>23</v>
      </c>
      <c r="P2541">
        <v>39</v>
      </c>
      <c r="Q2541">
        <f>SUM(Table2[[#This Row],[ BUYER G]:[BUYER S]])</f>
        <v>62</v>
      </c>
      <c r="R2541">
        <v>13</v>
      </c>
      <c r="S2541">
        <v>32.659999999999997</v>
      </c>
      <c r="T2541">
        <f>SUM(Table2[[#This Row],[SALE G]:[SALE S]])</f>
        <v>45.66</v>
      </c>
      <c r="U2541">
        <v>174</v>
      </c>
      <c r="V2541">
        <v>0.5</v>
      </c>
    </row>
    <row r="2542" spans="1:22" x14ac:dyDescent="0.25">
      <c r="A2542">
        <v>2541</v>
      </c>
      <c r="B2542" t="s">
        <v>26</v>
      </c>
      <c r="C2542" t="s">
        <v>680</v>
      </c>
      <c r="D2542" t="s">
        <v>3</v>
      </c>
      <c r="E2542" t="s">
        <v>346</v>
      </c>
      <c r="F2542" s="138">
        <v>44038</v>
      </c>
      <c r="G2542" t="s">
        <v>710</v>
      </c>
      <c r="H2542" t="s">
        <v>681</v>
      </c>
      <c r="I2542" t="s">
        <v>544</v>
      </c>
      <c r="J2542" t="s">
        <v>711</v>
      </c>
      <c r="K2542">
        <v>150</v>
      </c>
      <c r="M2542">
        <v>160</v>
      </c>
      <c r="O2542">
        <v>2</v>
      </c>
      <c r="P2542">
        <v>18</v>
      </c>
      <c r="Q2542">
        <f>SUM(Table2[[#This Row],[ BUYER G]:[BUYER S]])</f>
        <v>20</v>
      </c>
      <c r="R2542">
        <v>0</v>
      </c>
      <c r="S2542">
        <v>18.5</v>
      </c>
      <c r="T2542">
        <f>SUM(Table2[[#This Row],[SALE G]:[SALE S]])</f>
        <v>18.5</v>
      </c>
      <c r="U2542">
        <v>187</v>
      </c>
      <c r="V2542">
        <v>0.5</v>
      </c>
    </row>
    <row r="2543" spans="1:22" x14ac:dyDescent="0.25">
      <c r="A2543">
        <v>2542</v>
      </c>
      <c r="B2543" t="s">
        <v>26</v>
      </c>
      <c r="C2543" t="s">
        <v>680</v>
      </c>
      <c r="D2543" t="s">
        <v>3</v>
      </c>
      <c r="E2543" t="s">
        <v>346</v>
      </c>
      <c r="F2543" s="138">
        <v>44038</v>
      </c>
      <c r="G2543" t="s">
        <v>710</v>
      </c>
      <c r="H2543" t="s">
        <v>681</v>
      </c>
      <c r="I2543" t="s">
        <v>555</v>
      </c>
      <c r="J2543" t="s">
        <v>711</v>
      </c>
      <c r="K2543">
        <v>150</v>
      </c>
      <c r="M2543">
        <v>176</v>
      </c>
      <c r="O2543">
        <v>6</v>
      </c>
      <c r="P2543">
        <v>25</v>
      </c>
      <c r="Q2543">
        <f>SUM(Table2[[#This Row],[ BUYER G]:[BUYER S]])</f>
        <v>31</v>
      </c>
      <c r="R2543">
        <v>5.8</v>
      </c>
      <c r="S2543">
        <v>24.5</v>
      </c>
      <c r="T2543">
        <f>SUM(Table2[[#This Row],[SALE G]:[SALE S]])</f>
        <v>30.3</v>
      </c>
      <c r="U2543">
        <v>101</v>
      </c>
      <c r="V2543">
        <v>0.5</v>
      </c>
    </row>
    <row r="2544" spans="1:22" x14ac:dyDescent="0.25">
      <c r="A2544">
        <v>2543</v>
      </c>
      <c r="B2544" t="s">
        <v>26</v>
      </c>
      <c r="C2544" t="s">
        <v>680</v>
      </c>
      <c r="D2544" t="s">
        <v>3</v>
      </c>
      <c r="E2544" t="s">
        <v>346</v>
      </c>
      <c r="F2544" s="138">
        <v>44038</v>
      </c>
      <c r="G2544" t="s">
        <v>710</v>
      </c>
      <c r="H2544" t="s">
        <v>681</v>
      </c>
      <c r="I2544" t="s">
        <v>502</v>
      </c>
      <c r="J2544" t="s">
        <v>711</v>
      </c>
      <c r="K2544">
        <v>150</v>
      </c>
      <c r="M2544">
        <v>180</v>
      </c>
      <c r="O2544">
        <v>3</v>
      </c>
      <c r="P2544">
        <v>12</v>
      </c>
      <c r="Q2544">
        <f>SUM(Table2[[#This Row],[ BUYER G]:[BUYER S]])</f>
        <v>15</v>
      </c>
      <c r="R2544">
        <v>8.6999999999999993</v>
      </c>
      <c r="S2544">
        <v>16.5</v>
      </c>
      <c r="T2544">
        <f>SUM(Table2[[#This Row],[SALE G]:[SALE S]])</f>
        <v>25.2</v>
      </c>
      <c r="U2544">
        <v>161</v>
      </c>
      <c r="V2544">
        <v>0.5</v>
      </c>
    </row>
    <row r="2545" spans="1:22" x14ac:dyDescent="0.25">
      <c r="A2545">
        <v>2544</v>
      </c>
      <c r="B2545" t="s">
        <v>26</v>
      </c>
      <c r="C2545" t="s">
        <v>680</v>
      </c>
      <c r="D2545" t="s">
        <v>3</v>
      </c>
      <c r="E2545" t="s">
        <v>346</v>
      </c>
      <c r="F2545" s="138">
        <v>44038</v>
      </c>
      <c r="G2545" t="s">
        <v>710</v>
      </c>
      <c r="H2545" t="s">
        <v>681</v>
      </c>
      <c r="I2545" t="s">
        <v>517</v>
      </c>
      <c r="J2545" t="s">
        <v>711</v>
      </c>
      <c r="K2545">
        <v>150</v>
      </c>
      <c r="M2545">
        <v>180</v>
      </c>
      <c r="O2545">
        <v>2</v>
      </c>
      <c r="P2545">
        <v>7</v>
      </c>
      <c r="Q2545">
        <f>SUM(Table2[[#This Row],[ BUYER G]:[BUYER S]])</f>
        <v>9</v>
      </c>
      <c r="R2545">
        <v>4.33</v>
      </c>
      <c r="S2545">
        <v>12.5</v>
      </c>
      <c r="T2545">
        <f>SUM(Table2[[#This Row],[SALE G]:[SALE S]])</f>
        <v>16.829999999999998</v>
      </c>
      <c r="U2545">
        <v>177</v>
      </c>
      <c r="V2545">
        <v>0.5</v>
      </c>
    </row>
    <row r="2546" spans="1:22" x14ac:dyDescent="0.25">
      <c r="A2546">
        <v>2545</v>
      </c>
      <c r="B2546" t="s">
        <v>26</v>
      </c>
      <c r="C2546" t="s">
        <v>680</v>
      </c>
      <c r="D2546" t="s">
        <v>3</v>
      </c>
      <c r="E2546" t="s">
        <v>346</v>
      </c>
      <c r="F2546" s="138">
        <v>44038</v>
      </c>
      <c r="G2546" t="s">
        <v>710</v>
      </c>
      <c r="H2546" t="s">
        <v>681</v>
      </c>
      <c r="I2546" t="s">
        <v>584</v>
      </c>
      <c r="J2546" t="s">
        <v>711</v>
      </c>
      <c r="K2546">
        <v>150</v>
      </c>
      <c r="M2546">
        <v>160</v>
      </c>
      <c r="O2546">
        <v>3</v>
      </c>
      <c r="P2546">
        <v>32</v>
      </c>
      <c r="Q2546">
        <f>SUM(Table2[[#This Row],[ BUYER G]:[BUYER S]])</f>
        <v>35</v>
      </c>
      <c r="R2546">
        <v>3</v>
      </c>
      <c r="S2546">
        <v>22.5</v>
      </c>
      <c r="T2546">
        <f>SUM(Table2[[#This Row],[SALE G]:[SALE S]])</f>
        <v>25.5</v>
      </c>
      <c r="U2546">
        <v>191</v>
      </c>
      <c r="V2546">
        <v>0.5</v>
      </c>
    </row>
    <row r="2547" spans="1:22" x14ac:dyDescent="0.25">
      <c r="A2547">
        <v>2546</v>
      </c>
      <c r="B2547" t="s">
        <v>26</v>
      </c>
      <c r="C2547" t="s">
        <v>680</v>
      </c>
      <c r="D2547" t="s">
        <v>3</v>
      </c>
      <c r="E2547" t="s">
        <v>346</v>
      </c>
      <c r="F2547" s="138">
        <v>44038</v>
      </c>
      <c r="G2547" t="s">
        <v>710</v>
      </c>
      <c r="H2547" t="s">
        <v>681</v>
      </c>
      <c r="I2547" t="s">
        <v>538</v>
      </c>
      <c r="J2547" t="s">
        <v>711</v>
      </c>
      <c r="K2547">
        <v>150</v>
      </c>
      <c r="M2547">
        <v>160</v>
      </c>
      <c r="O2547">
        <v>2</v>
      </c>
      <c r="P2547">
        <v>18</v>
      </c>
      <c r="Q2547">
        <f>SUM(Table2[[#This Row],[ BUYER G]:[BUYER S]])</f>
        <v>20</v>
      </c>
      <c r="R2547">
        <v>1.5</v>
      </c>
      <c r="S2547">
        <v>12.2</v>
      </c>
      <c r="T2547">
        <f>SUM(Table2[[#This Row],[SALE G]:[SALE S]])</f>
        <v>13.7</v>
      </c>
      <c r="U2547">
        <v>174</v>
      </c>
      <c r="V2547">
        <v>0.5</v>
      </c>
    </row>
    <row r="2548" spans="1:22" x14ac:dyDescent="0.25">
      <c r="A2548">
        <v>2547</v>
      </c>
      <c r="B2548" t="s">
        <v>26</v>
      </c>
      <c r="C2548" t="s">
        <v>680</v>
      </c>
      <c r="D2548" t="s">
        <v>3</v>
      </c>
      <c r="E2548" t="s">
        <v>346</v>
      </c>
      <c r="F2548" s="138">
        <v>44038</v>
      </c>
      <c r="G2548" t="s">
        <v>710</v>
      </c>
      <c r="H2548" t="s">
        <v>681</v>
      </c>
      <c r="I2548" t="s">
        <v>583</v>
      </c>
      <c r="J2548" t="s">
        <v>711</v>
      </c>
      <c r="K2548">
        <v>150</v>
      </c>
      <c r="M2548">
        <v>108</v>
      </c>
      <c r="O2548">
        <v>4</v>
      </c>
      <c r="P2548">
        <v>12</v>
      </c>
      <c r="Q2548">
        <f>SUM(Table2[[#This Row],[ BUYER G]:[BUYER S]])</f>
        <v>16</v>
      </c>
      <c r="R2548">
        <v>4</v>
      </c>
      <c r="S2548">
        <v>11.9</v>
      </c>
      <c r="T2548">
        <f>SUM(Table2[[#This Row],[SALE G]:[SALE S]])</f>
        <v>15.9</v>
      </c>
      <c r="U2548">
        <v>195</v>
      </c>
      <c r="V2548">
        <v>0.5</v>
      </c>
    </row>
    <row r="2549" spans="1:22" x14ac:dyDescent="0.25">
      <c r="A2549">
        <v>2548</v>
      </c>
      <c r="B2549" t="s">
        <v>26</v>
      </c>
      <c r="C2549" t="s">
        <v>680</v>
      </c>
      <c r="D2549" t="s">
        <v>3</v>
      </c>
      <c r="E2549" t="s">
        <v>346</v>
      </c>
      <c r="F2549" s="138">
        <v>44038</v>
      </c>
      <c r="G2549" t="s">
        <v>710</v>
      </c>
      <c r="H2549" t="s">
        <v>681</v>
      </c>
      <c r="I2549" t="s">
        <v>582</v>
      </c>
      <c r="J2549" t="s">
        <v>711</v>
      </c>
      <c r="K2549">
        <v>150</v>
      </c>
      <c r="M2549">
        <v>160</v>
      </c>
      <c r="O2549">
        <v>6</v>
      </c>
      <c r="P2549">
        <v>17</v>
      </c>
      <c r="Q2549">
        <f>SUM(Table2[[#This Row],[ BUYER G]:[BUYER S]])</f>
        <v>23</v>
      </c>
      <c r="R2549">
        <v>4.95</v>
      </c>
      <c r="S2549">
        <v>12.2</v>
      </c>
      <c r="T2549">
        <f>SUM(Table2[[#This Row],[SALE G]:[SALE S]])</f>
        <v>17.149999999999999</v>
      </c>
      <c r="U2549">
        <v>217</v>
      </c>
      <c r="V2549">
        <v>0.5</v>
      </c>
    </row>
    <row r="2550" spans="1:22" x14ac:dyDescent="0.25">
      <c r="A2550">
        <v>2549</v>
      </c>
      <c r="B2550" t="s">
        <v>26</v>
      </c>
      <c r="C2550" t="s">
        <v>680</v>
      </c>
      <c r="D2550" t="s">
        <v>3</v>
      </c>
      <c r="E2550" t="s">
        <v>346</v>
      </c>
      <c r="F2550" s="138">
        <v>44038</v>
      </c>
      <c r="G2550" t="s">
        <v>710</v>
      </c>
      <c r="H2550" t="s">
        <v>681</v>
      </c>
      <c r="I2550" t="s">
        <v>522</v>
      </c>
      <c r="J2550" t="s">
        <v>711</v>
      </c>
      <c r="K2550">
        <v>150</v>
      </c>
      <c r="M2550">
        <v>112</v>
      </c>
      <c r="O2550">
        <v>1</v>
      </c>
      <c r="P2550">
        <v>11</v>
      </c>
      <c r="Q2550">
        <f>SUM(Table2[[#This Row],[ BUYER G]:[BUYER S]])</f>
        <v>12</v>
      </c>
      <c r="R2550">
        <v>0.75</v>
      </c>
      <c r="S2550">
        <v>9.9499999999999993</v>
      </c>
      <c r="T2550">
        <f>SUM(Table2[[#This Row],[SALE G]:[SALE S]])</f>
        <v>10.7</v>
      </c>
      <c r="U2550">
        <v>130</v>
      </c>
      <c r="V2550">
        <v>0.5</v>
      </c>
    </row>
    <row r="2551" spans="1:22" x14ac:dyDescent="0.25">
      <c r="A2551">
        <v>2550</v>
      </c>
      <c r="B2551" t="s">
        <v>26</v>
      </c>
      <c r="C2551" t="s">
        <v>680</v>
      </c>
      <c r="D2551" t="s">
        <v>3</v>
      </c>
      <c r="E2551" t="s">
        <v>346</v>
      </c>
      <c r="F2551" s="138">
        <v>44038</v>
      </c>
      <c r="G2551" t="s">
        <v>710</v>
      </c>
      <c r="H2551" t="s">
        <v>681</v>
      </c>
      <c r="I2551" t="s">
        <v>516</v>
      </c>
      <c r="J2551" t="s">
        <v>711</v>
      </c>
      <c r="K2551">
        <v>150</v>
      </c>
      <c r="M2551">
        <v>116</v>
      </c>
      <c r="O2551">
        <v>1</v>
      </c>
      <c r="P2551">
        <v>17</v>
      </c>
      <c r="Q2551">
        <f>SUM(Table2[[#This Row],[ BUYER G]:[BUYER S]])</f>
        <v>18</v>
      </c>
      <c r="R2551">
        <v>0.5</v>
      </c>
      <c r="S2551">
        <v>12.2</v>
      </c>
      <c r="T2551">
        <f>SUM(Table2[[#This Row],[SALE G]:[SALE S]])</f>
        <v>12.7</v>
      </c>
      <c r="U2551">
        <v>165</v>
      </c>
      <c r="V2551">
        <v>0.5</v>
      </c>
    </row>
    <row r="2552" spans="1:22" x14ac:dyDescent="0.25">
      <c r="A2552">
        <v>2551</v>
      </c>
      <c r="B2552" t="s">
        <v>26</v>
      </c>
      <c r="C2552" t="s">
        <v>680</v>
      </c>
      <c r="D2552" t="s">
        <v>3</v>
      </c>
      <c r="E2552" t="s">
        <v>346</v>
      </c>
      <c r="F2552" s="138">
        <v>44038</v>
      </c>
      <c r="G2552" t="s">
        <v>710</v>
      </c>
      <c r="H2552" t="s">
        <v>681</v>
      </c>
      <c r="I2552" t="s">
        <v>504</v>
      </c>
      <c r="J2552" t="s">
        <v>711</v>
      </c>
      <c r="K2552">
        <v>150</v>
      </c>
      <c r="M2552">
        <v>208</v>
      </c>
      <c r="O2552">
        <v>0</v>
      </c>
      <c r="P2552">
        <v>29</v>
      </c>
      <c r="Q2552">
        <f>SUM(Table2[[#This Row],[ BUYER G]:[BUYER S]])</f>
        <v>29</v>
      </c>
      <c r="R2552">
        <v>0</v>
      </c>
      <c r="S2552">
        <v>11.5</v>
      </c>
      <c r="T2552">
        <f>SUM(Table2[[#This Row],[SALE G]:[SALE S]])</f>
        <v>11.5</v>
      </c>
      <c r="U2552">
        <v>111</v>
      </c>
      <c r="V2552">
        <v>0.5</v>
      </c>
    </row>
    <row r="2553" spans="1:22" x14ac:dyDescent="0.25">
      <c r="A2553">
        <v>2552</v>
      </c>
      <c r="B2553" t="s">
        <v>26</v>
      </c>
      <c r="C2553" t="s">
        <v>680</v>
      </c>
      <c r="D2553" t="s">
        <v>3</v>
      </c>
      <c r="E2553" t="s">
        <v>346</v>
      </c>
      <c r="F2553" s="138">
        <v>44038</v>
      </c>
      <c r="G2553" t="s">
        <v>710</v>
      </c>
      <c r="H2553" t="s">
        <v>681</v>
      </c>
      <c r="I2553" t="s">
        <v>601</v>
      </c>
      <c r="J2553" t="s">
        <v>711</v>
      </c>
      <c r="K2553">
        <v>150</v>
      </c>
      <c r="M2553">
        <v>160</v>
      </c>
      <c r="O2553">
        <v>18</v>
      </c>
      <c r="P2553">
        <v>28</v>
      </c>
      <c r="Q2553">
        <f>SUM(Table2[[#This Row],[ BUYER G]:[BUYER S]])</f>
        <v>46</v>
      </c>
      <c r="R2553">
        <v>11.75</v>
      </c>
      <c r="S2553">
        <v>14.5</v>
      </c>
      <c r="T2553">
        <f>SUM(Table2[[#This Row],[SALE G]:[SALE S]])</f>
        <v>26.25</v>
      </c>
      <c r="U2553">
        <v>154</v>
      </c>
      <c r="V2553">
        <v>0.5</v>
      </c>
    </row>
    <row r="2554" spans="1:22" x14ac:dyDescent="0.25">
      <c r="A2554">
        <v>2553</v>
      </c>
      <c r="B2554" t="s">
        <v>26</v>
      </c>
      <c r="C2554" t="s">
        <v>680</v>
      </c>
      <c r="D2554" t="s">
        <v>3</v>
      </c>
      <c r="E2554" t="s">
        <v>346</v>
      </c>
      <c r="F2554" s="138">
        <v>44038</v>
      </c>
      <c r="G2554" t="s">
        <v>670</v>
      </c>
      <c r="H2554" t="s">
        <v>692</v>
      </c>
      <c r="I2554" t="s">
        <v>383</v>
      </c>
      <c r="J2554" t="s">
        <v>671</v>
      </c>
      <c r="K2554">
        <v>1200</v>
      </c>
      <c r="M2554">
        <v>452</v>
      </c>
      <c r="P2554">
        <v>54</v>
      </c>
      <c r="Q2554">
        <f>SUM(Table2[[#This Row],[ BUYER G]:[BUYER S]])</f>
        <v>54</v>
      </c>
      <c r="R2554">
        <v>0</v>
      </c>
      <c r="S2554">
        <v>45.5</v>
      </c>
      <c r="T2554">
        <f>SUM(Table2[[#This Row],[SALE G]:[SALE S]])</f>
        <v>45.5</v>
      </c>
      <c r="U2554">
        <v>180</v>
      </c>
      <c r="V2554">
        <v>0.65</v>
      </c>
    </row>
    <row r="2555" spans="1:22" x14ac:dyDescent="0.25">
      <c r="A2555">
        <v>2554</v>
      </c>
      <c r="B2555" t="s">
        <v>26</v>
      </c>
      <c r="C2555" t="s">
        <v>680</v>
      </c>
      <c r="D2555" t="s">
        <v>3</v>
      </c>
      <c r="E2555" t="s">
        <v>346</v>
      </c>
      <c r="F2555" s="138">
        <v>44038</v>
      </c>
      <c r="G2555" t="s">
        <v>670</v>
      </c>
      <c r="H2555" t="s">
        <v>695</v>
      </c>
      <c r="I2555" t="s">
        <v>387</v>
      </c>
      <c r="J2555" t="s">
        <v>671</v>
      </c>
      <c r="K2555">
        <v>1200</v>
      </c>
      <c r="M2555">
        <v>336</v>
      </c>
      <c r="O2555">
        <v>2</v>
      </c>
      <c r="P2555">
        <v>20</v>
      </c>
      <c r="Q2555">
        <f>SUM(Table2[[#This Row],[ BUYER G]:[BUYER S]])</f>
        <v>22</v>
      </c>
      <c r="R2555">
        <v>2</v>
      </c>
      <c r="S2555">
        <v>23</v>
      </c>
      <c r="T2555">
        <f>SUM(Table2[[#This Row],[SALE G]:[SALE S]])</f>
        <v>25</v>
      </c>
      <c r="U2555">
        <v>426</v>
      </c>
      <c r="V2555">
        <v>0.6</v>
      </c>
    </row>
    <row r="2556" spans="1:22" x14ac:dyDescent="0.25">
      <c r="A2556">
        <v>2555</v>
      </c>
      <c r="B2556" t="s">
        <v>26</v>
      </c>
      <c r="C2556" t="s">
        <v>680</v>
      </c>
      <c r="D2556" t="s">
        <v>3</v>
      </c>
      <c r="E2556" t="s">
        <v>346</v>
      </c>
      <c r="F2556" s="138">
        <v>44038</v>
      </c>
      <c r="G2556" t="s">
        <v>670</v>
      </c>
      <c r="H2556" t="s">
        <v>690</v>
      </c>
      <c r="I2556" t="s">
        <v>596</v>
      </c>
      <c r="J2556" t="s">
        <v>671</v>
      </c>
      <c r="K2556">
        <v>1200</v>
      </c>
      <c r="M2556">
        <v>336</v>
      </c>
      <c r="O2556">
        <v>5</v>
      </c>
      <c r="P2556">
        <v>73</v>
      </c>
      <c r="Q2556">
        <f>SUM(Table2[[#This Row],[ BUYER G]:[BUYER S]])</f>
        <v>78</v>
      </c>
      <c r="R2556">
        <v>1.625</v>
      </c>
      <c r="S2556">
        <v>50.625</v>
      </c>
      <c r="T2556">
        <f>SUM(Table2[[#This Row],[SALE G]:[SALE S]])</f>
        <v>52.25</v>
      </c>
      <c r="U2556">
        <v>350</v>
      </c>
      <c r="V2556">
        <v>0.6</v>
      </c>
    </row>
    <row r="2557" spans="1:22" x14ac:dyDescent="0.25">
      <c r="A2557">
        <v>2556</v>
      </c>
      <c r="B2557" t="s">
        <v>26</v>
      </c>
      <c r="C2557" t="s">
        <v>680</v>
      </c>
      <c r="D2557" t="s">
        <v>3</v>
      </c>
      <c r="E2557" t="s">
        <v>346</v>
      </c>
      <c r="F2557" s="138">
        <v>44038</v>
      </c>
      <c r="G2557" t="s">
        <v>670</v>
      </c>
      <c r="H2557" t="s">
        <v>693</v>
      </c>
      <c r="I2557" t="s">
        <v>385</v>
      </c>
      <c r="J2557" t="s">
        <v>671</v>
      </c>
      <c r="K2557">
        <v>1200</v>
      </c>
      <c r="M2557">
        <v>360</v>
      </c>
      <c r="O2557">
        <v>28</v>
      </c>
      <c r="P2557">
        <v>28</v>
      </c>
      <c r="Q2557">
        <f>SUM(Table2[[#This Row],[ BUYER G]:[BUYER S]])</f>
        <v>56</v>
      </c>
      <c r="R2557">
        <v>0</v>
      </c>
      <c r="S2557">
        <v>19</v>
      </c>
      <c r="T2557">
        <f>SUM(Table2[[#This Row],[SALE G]:[SALE S]])</f>
        <v>19</v>
      </c>
      <c r="U2557">
        <v>424</v>
      </c>
      <c r="V2557">
        <v>0.6</v>
      </c>
    </row>
    <row r="2558" spans="1:22" x14ac:dyDescent="0.25">
      <c r="A2558">
        <v>2557</v>
      </c>
      <c r="B2558" t="s">
        <v>26</v>
      </c>
      <c r="C2558" t="s">
        <v>680</v>
      </c>
      <c r="D2558" t="s">
        <v>3</v>
      </c>
      <c r="E2558" t="s">
        <v>346</v>
      </c>
      <c r="F2558" s="138">
        <v>44038</v>
      </c>
      <c r="G2558" t="s">
        <v>670</v>
      </c>
      <c r="H2558" t="s">
        <v>696</v>
      </c>
      <c r="I2558" t="s">
        <v>389</v>
      </c>
      <c r="J2558" t="s">
        <v>671</v>
      </c>
      <c r="K2558">
        <v>1200</v>
      </c>
      <c r="M2558">
        <v>480</v>
      </c>
      <c r="O2558">
        <v>9</v>
      </c>
      <c r="P2558">
        <v>49</v>
      </c>
      <c r="Q2558">
        <f>SUM(Table2[[#This Row],[ BUYER G]:[BUYER S]])</f>
        <v>58</v>
      </c>
      <c r="R2558">
        <v>4.25</v>
      </c>
      <c r="S2558">
        <v>32.299999999999997</v>
      </c>
      <c r="T2558">
        <f>SUM(Table2[[#This Row],[SALE G]:[SALE S]])</f>
        <v>36.549999999999997</v>
      </c>
      <c r="U2558">
        <v>482</v>
      </c>
      <c r="V2558">
        <v>0.6</v>
      </c>
    </row>
    <row r="2559" spans="1:22" x14ac:dyDescent="0.25">
      <c r="A2559">
        <v>2558</v>
      </c>
      <c r="B2559" t="s">
        <v>26</v>
      </c>
      <c r="C2559" t="s">
        <v>680</v>
      </c>
      <c r="D2559" t="s">
        <v>3</v>
      </c>
      <c r="E2559" t="s">
        <v>346</v>
      </c>
      <c r="F2559" s="138">
        <v>44038</v>
      </c>
      <c r="G2559" t="s">
        <v>670</v>
      </c>
      <c r="H2559" t="s">
        <v>702</v>
      </c>
      <c r="I2559" t="s">
        <v>432</v>
      </c>
      <c r="J2559" t="s">
        <v>671</v>
      </c>
      <c r="K2559">
        <v>1200</v>
      </c>
      <c r="M2559">
        <v>384</v>
      </c>
      <c r="O2559">
        <v>5</v>
      </c>
      <c r="P2559">
        <v>37</v>
      </c>
      <c r="Q2559">
        <f>SUM(Table2[[#This Row],[ BUYER G]:[BUYER S]])</f>
        <v>42</v>
      </c>
      <c r="R2559">
        <v>5.375</v>
      </c>
      <c r="S2559">
        <v>29.375</v>
      </c>
      <c r="T2559">
        <f>SUM(Table2[[#This Row],[SALE G]:[SALE S]])</f>
        <v>34.75</v>
      </c>
      <c r="U2559">
        <v>450</v>
      </c>
      <c r="V2559">
        <v>0.6</v>
      </c>
    </row>
    <row r="2560" spans="1:22" x14ac:dyDescent="0.25">
      <c r="A2560">
        <v>2559</v>
      </c>
      <c r="B2560" t="s">
        <v>26</v>
      </c>
      <c r="C2560" t="s">
        <v>680</v>
      </c>
      <c r="D2560" t="s">
        <v>3</v>
      </c>
      <c r="E2560" t="s">
        <v>346</v>
      </c>
      <c r="F2560" s="138">
        <v>44038</v>
      </c>
      <c r="G2560" t="s">
        <v>670</v>
      </c>
      <c r="H2560" t="s">
        <v>691</v>
      </c>
      <c r="I2560" t="s">
        <v>390</v>
      </c>
      <c r="J2560" t="s">
        <v>671</v>
      </c>
      <c r="K2560">
        <v>1200</v>
      </c>
      <c r="M2560">
        <v>368</v>
      </c>
      <c r="O2560">
        <v>7</v>
      </c>
      <c r="P2560">
        <v>20</v>
      </c>
      <c r="Q2560">
        <f>SUM(Table2[[#This Row],[ BUYER G]:[BUYER S]])</f>
        <v>27</v>
      </c>
      <c r="R2560">
        <v>3.3</v>
      </c>
      <c r="S2560">
        <v>23.675000000000001</v>
      </c>
      <c r="T2560">
        <f>SUM(Table2[[#This Row],[SALE G]:[SALE S]])</f>
        <v>26.975000000000001</v>
      </c>
      <c r="U2560">
        <v>325</v>
      </c>
      <c r="V2560">
        <v>0.6</v>
      </c>
    </row>
    <row r="2561" spans="1:22" x14ac:dyDescent="0.25">
      <c r="A2561">
        <v>2560</v>
      </c>
      <c r="B2561" t="s">
        <v>26</v>
      </c>
      <c r="C2561" t="s">
        <v>680</v>
      </c>
      <c r="D2561" t="s">
        <v>3</v>
      </c>
      <c r="E2561" t="s">
        <v>346</v>
      </c>
      <c r="F2561" s="138">
        <v>44038</v>
      </c>
      <c r="G2561" t="s">
        <v>670</v>
      </c>
      <c r="H2561" t="s">
        <v>694</v>
      </c>
      <c r="I2561" t="s">
        <v>381</v>
      </c>
      <c r="J2561" t="s">
        <v>671</v>
      </c>
      <c r="K2561">
        <v>1200</v>
      </c>
      <c r="M2561">
        <v>400</v>
      </c>
      <c r="O2561">
        <v>11</v>
      </c>
      <c r="P2561">
        <v>55</v>
      </c>
      <c r="Q2561">
        <f>SUM(Table2[[#This Row],[ BUYER G]:[BUYER S]])</f>
        <v>66</v>
      </c>
      <c r="R2561">
        <v>5</v>
      </c>
      <c r="S2561">
        <v>31.25</v>
      </c>
      <c r="T2561">
        <f>SUM(Table2[[#This Row],[SALE G]:[SALE S]])</f>
        <v>36.25</v>
      </c>
      <c r="U2561">
        <v>402</v>
      </c>
      <c r="V2561">
        <v>0.65</v>
      </c>
    </row>
    <row r="2562" spans="1:22" x14ac:dyDescent="0.25">
      <c r="A2562">
        <v>2561</v>
      </c>
      <c r="B2562" t="s">
        <v>26</v>
      </c>
      <c r="C2562" t="s">
        <v>680</v>
      </c>
      <c r="D2562" t="s">
        <v>3</v>
      </c>
      <c r="E2562" t="s">
        <v>346</v>
      </c>
      <c r="F2562" s="138">
        <v>44038</v>
      </c>
      <c r="G2562" t="s">
        <v>670</v>
      </c>
      <c r="H2562" t="s">
        <v>701</v>
      </c>
      <c r="I2562" t="s">
        <v>433</v>
      </c>
      <c r="J2562" t="s">
        <v>671</v>
      </c>
      <c r="K2562">
        <v>1200</v>
      </c>
      <c r="M2562">
        <v>368</v>
      </c>
      <c r="O2562">
        <v>7</v>
      </c>
      <c r="P2562">
        <v>48</v>
      </c>
      <c r="Q2562">
        <f>SUM(Table2[[#This Row],[ BUYER G]:[BUYER S]])</f>
        <v>55</v>
      </c>
      <c r="R2562">
        <v>8.5</v>
      </c>
      <c r="S2562">
        <v>49.25</v>
      </c>
      <c r="T2562">
        <f>SUM(Table2[[#This Row],[SALE G]:[SALE S]])</f>
        <v>57.75</v>
      </c>
      <c r="U2562">
        <v>592</v>
      </c>
      <c r="V2562">
        <v>0.6</v>
      </c>
    </row>
    <row r="2563" spans="1:22" x14ac:dyDescent="0.25">
      <c r="A2563">
        <v>2562</v>
      </c>
      <c r="B2563" t="s">
        <v>26</v>
      </c>
      <c r="C2563" t="s">
        <v>680</v>
      </c>
      <c r="D2563" t="s">
        <v>3</v>
      </c>
      <c r="E2563" t="s">
        <v>346</v>
      </c>
      <c r="F2563" s="138">
        <v>44038</v>
      </c>
      <c r="G2563" t="s">
        <v>670</v>
      </c>
      <c r="H2563" t="s">
        <v>689</v>
      </c>
      <c r="I2563" t="s">
        <v>307</v>
      </c>
      <c r="J2563" t="s">
        <v>671</v>
      </c>
      <c r="K2563">
        <v>1200</v>
      </c>
      <c r="M2563">
        <v>360</v>
      </c>
      <c r="O2563">
        <v>14</v>
      </c>
      <c r="P2563">
        <v>50</v>
      </c>
      <c r="Q2563">
        <f>SUM(Table2[[#This Row],[ BUYER G]:[BUYER S]])</f>
        <v>64</v>
      </c>
      <c r="R2563">
        <v>20.25</v>
      </c>
      <c r="S2563">
        <v>58.25</v>
      </c>
      <c r="T2563">
        <f>SUM(Table2[[#This Row],[SALE G]:[SALE S]])</f>
        <v>78.5</v>
      </c>
      <c r="U2563">
        <v>472</v>
      </c>
      <c r="V2563">
        <v>0.6</v>
      </c>
    </row>
    <row r="2564" spans="1:22" x14ac:dyDescent="0.25">
      <c r="A2564">
        <v>2563</v>
      </c>
      <c r="B2564" t="s">
        <v>26</v>
      </c>
      <c r="C2564" t="s">
        <v>680</v>
      </c>
      <c r="D2564" t="s">
        <v>3</v>
      </c>
      <c r="E2564" t="s">
        <v>346</v>
      </c>
      <c r="F2564" s="138">
        <v>44038</v>
      </c>
      <c r="G2564" t="s">
        <v>684</v>
      </c>
      <c r="H2564" t="s">
        <v>689</v>
      </c>
      <c r="I2564" t="s">
        <v>400</v>
      </c>
      <c r="J2564" t="s">
        <v>669</v>
      </c>
      <c r="K2564">
        <v>1250</v>
      </c>
      <c r="M2564">
        <v>376</v>
      </c>
      <c r="O2564">
        <v>14</v>
      </c>
      <c r="P2564">
        <v>45</v>
      </c>
      <c r="Q2564">
        <f>SUM(Table2[[#This Row],[ BUYER G]:[BUYER S]])</f>
        <v>59</v>
      </c>
      <c r="R2564">
        <v>9.75</v>
      </c>
      <c r="S2564">
        <v>89.5</v>
      </c>
      <c r="T2564">
        <f>SUM(Table2[[#This Row],[SALE G]:[SALE S]])</f>
        <v>99.25</v>
      </c>
      <c r="U2564">
        <v>580</v>
      </c>
      <c r="V2564">
        <v>0.6</v>
      </c>
    </row>
    <row r="2565" spans="1:22" x14ac:dyDescent="0.25">
      <c r="A2565">
        <v>2564</v>
      </c>
      <c r="B2565" t="s">
        <v>26</v>
      </c>
      <c r="C2565" t="s">
        <v>680</v>
      </c>
      <c r="D2565" t="s">
        <v>3</v>
      </c>
      <c r="E2565" t="s">
        <v>346</v>
      </c>
      <c r="F2565" s="138">
        <v>44039</v>
      </c>
      <c r="G2565" t="s">
        <v>685</v>
      </c>
      <c r="H2565" t="s">
        <v>681</v>
      </c>
      <c r="I2565" t="s">
        <v>411</v>
      </c>
      <c r="J2565" t="s">
        <v>671</v>
      </c>
      <c r="K2565">
        <v>1000</v>
      </c>
      <c r="M2565">
        <v>112</v>
      </c>
      <c r="O2565">
        <v>7</v>
      </c>
      <c r="P2565">
        <v>29</v>
      </c>
      <c r="Q2565">
        <f>SUM(Table2[[#This Row],[ BUYER G]:[BUYER S]])</f>
        <v>36</v>
      </c>
      <c r="R2565">
        <v>0</v>
      </c>
      <c r="S2565">
        <v>30.285714285714285</v>
      </c>
      <c r="T2565">
        <f>SUM(Table2[[#This Row],[SALE G]:[SALE S]])</f>
        <v>30.285714285714285</v>
      </c>
      <c r="U2565">
        <v>153</v>
      </c>
      <c r="V2565">
        <v>0.6</v>
      </c>
    </row>
    <row r="2566" spans="1:22" x14ac:dyDescent="0.25">
      <c r="A2566">
        <v>2565</v>
      </c>
      <c r="B2566" t="s">
        <v>26</v>
      </c>
      <c r="C2566" t="s">
        <v>665</v>
      </c>
      <c r="D2566" t="s">
        <v>3</v>
      </c>
      <c r="E2566" t="s">
        <v>346</v>
      </c>
      <c r="F2566" s="138">
        <v>44042</v>
      </c>
      <c r="G2566" t="s">
        <v>676</v>
      </c>
      <c r="H2566" t="s">
        <v>677</v>
      </c>
      <c r="I2566" t="s">
        <v>440</v>
      </c>
      <c r="J2566" t="s">
        <v>669</v>
      </c>
      <c r="K2566">
        <v>1200</v>
      </c>
      <c r="M2566">
        <v>390</v>
      </c>
      <c r="O2566">
        <v>0</v>
      </c>
      <c r="P2566">
        <v>33</v>
      </c>
      <c r="Q2566">
        <f>SUM(Table2[[#This Row],[ BUYER G]:[BUYER S]])</f>
        <v>33</v>
      </c>
      <c r="R2566">
        <v>0</v>
      </c>
      <c r="S2566">
        <v>30.285714285714285</v>
      </c>
      <c r="T2566">
        <f>SUM(Table2[[#This Row],[SALE G]:[SALE S]])</f>
        <v>30.285714285714285</v>
      </c>
      <c r="U2566">
        <v>334</v>
      </c>
      <c r="V2566">
        <v>0.75</v>
      </c>
    </row>
    <row r="2567" spans="1:22" x14ac:dyDescent="0.25">
      <c r="A2567">
        <v>2566</v>
      </c>
      <c r="B2567" t="s">
        <v>26</v>
      </c>
      <c r="C2567" t="s">
        <v>665</v>
      </c>
      <c r="D2567" t="s">
        <v>3</v>
      </c>
      <c r="E2567" t="s">
        <v>346</v>
      </c>
      <c r="F2567" s="138">
        <v>44043</v>
      </c>
      <c r="G2567" t="s">
        <v>676</v>
      </c>
      <c r="H2567" t="s">
        <v>677</v>
      </c>
      <c r="I2567" t="s">
        <v>440</v>
      </c>
      <c r="J2567" t="s">
        <v>669</v>
      </c>
      <c r="K2567">
        <v>1200</v>
      </c>
      <c r="M2567">
        <v>380</v>
      </c>
      <c r="O2567">
        <v>0</v>
      </c>
      <c r="P2567">
        <v>29</v>
      </c>
      <c r="Q2567">
        <f>SUM(Table2[[#This Row],[ BUYER G]:[BUYER S]])</f>
        <v>29</v>
      </c>
      <c r="R2567">
        <v>0</v>
      </c>
      <c r="S2567">
        <v>19.75</v>
      </c>
      <c r="T2567">
        <f>SUM(Table2[[#This Row],[SALE G]:[SALE S]])</f>
        <v>19.75</v>
      </c>
      <c r="U2567">
        <v>351</v>
      </c>
      <c r="V2567">
        <v>0.75</v>
      </c>
    </row>
    <row r="2568" spans="1:22" x14ac:dyDescent="0.25">
      <c r="A2568">
        <v>2567</v>
      </c>
      <c r="B2568" t="s">
        <v>26</v>
      </c>
      <c r="C2568" t="s">
        <v>665</v>
      </c>
      <c r="D2568" t="s">
        <v>4</v>
      </c>
      <c r="E2568" t="s">
        <v>347</v>
      </c>
      <c r="F2568" s="138">
        <v>44044</v>
      </c>
      <c r="G2568" t="s">
        <v>670</v>
      </c>
      <c r="H2568" t="s">
        <v>672</v>
      </c>
      <c r="I2568" t="s">
        <v>190</v>
      </c>
      <c r="J2568" t="s">
        <v>671</v>
      </c>
      <c r="K2568">
        <v>1200</v>
      </c>
      <c r="L2568">
        <v>464</v>
      </c>
      <c r="O2568">
        <v>13</v>
      </c>
      <c r="P2568">
        <v>42</v>
      </c>
      <c r="Q2568">
        <f>SUM(Table2[[#This Row],[ BUYER G]:[BUYER S]])</f>
        <v>55</v>
      </c>
      <c r="R2568">
        <v>9</v>
      </c>
      <c r="S2568">
        <v>36</v>
      </c>
      <c r="T2568">
        <f>SUM(Table2[[#This Row],[SALE G]:[SALE S]])</f>
        <v>45</v>
      </c>
      <c r="U2568">
        <v>455</v>
      </c>
      <c r="V2568">
        <v>0.75</v>
      </c>
    </row>
    <row r="2569" spans="1:22" x14ac:dyDescent="0.25">
      <c r="A2569">
        <v>2568</v>
      </c>
      <c r="B2569" t="s">
        <v>26</v>
      </c>
      <c r="C2569" t="s">
        <v>665</v>
      </c>
      <c r="D2569" t="s">
        <v>4</v>
      </c>
      <c r="E2569" t="s">
        <v>347</v>
      </c>
      <c r="F2569" s="138">
        <v>44044</v>
      </c>
      <c r="G2569" t="s">
        <v>670</v>
      </c>
      <c r="H2569" t="s">
        <v>674</v>
      </c>
      <c r="I2569" t="s">
        <v>371</v>
      </c>
      <c r="J2569" t="s">
        <v>671</v>
      </c>
      <c r="K2569">
        <v>1200</v>
      </c>
      <c r="L2569">
        <v>388</v>
      </c>
      <c r="O2569">
        <v>11</v>
      </c>
      <c r="P2569">
        <v>21</v>
      </c>
      <c r="Q2569">
        <f>SUM(Table2[[#This Row],[ BUYER G]:[BUYER S]])</f>
        <v>32</v>
      </c>
      <c r="R2569">
        <v>12</v>
      </c>
      <c r="S2569">
        <v>33.5</v>
      </c>
      <c r="T2569">
        <f>SUM(Table2[[#This Row],[SALE G]:[SALE S]])</f>
        <v>45.5</v>
      </c>
      <c r="U2569">
        <v>422</v>
      </c>
      <c r="V2569">
        <v>0.7</v>
      </c>
    </row>
    <row r="2570" spans="1:22" x14ac:dyDescent="0.25">
      <c r="A2570">
        <v>2569</v>
      </c>
      <c r="B2570" t="s">
        <v>26</v>
      </c>
      <c r="C2570" t="s">
        <v>665</v>
      </c>
      <c r="D2570" t="s">
        <v>4</v>
      </c>
      <c r="E2570" t="s">
        <v>347</v>
      </c>
      <c r="F2570" s="138">
        <v>44044</v>
      </c>
      <c r="G2570" t="s">
        <v>670</v>
      </c>
      <c r="H2570" t="s">
        <v>673</v>
      </c>
      <c r="I2570" t="s">
        <v>370</v>
      </c>
      <c r="J2570" t="s">
        <v>671</v>
      </c>
      <c r="K2570">
        <v>1200</v>
      </c>
      <c r="M2570">
        <v>388</v>
      </c>
      <c r="O2570">
        <v>16</v>
      </c>
      <c r="P2570">
        <v>28</v>
      </c>
      <c r="Q2570">
        <f>SUM(Table2[[#This Row],[ BUYER G]:[BUYER S]])</f>
        <v>44</v>
      </c>
      <c r="R2570">
        <v>13</v>
      </c>
      <c r="S2570">
        <v>16.5</v>
      </c>
      <c r="T2570">
        <f>SUM(Table2[[#This Row],[SALE G]:[SALE S]])</f>
        <v>29.5</v>
      </c>
      <c r="U2570">
        <v>417</v>
      </c>
      <c r="V2570">
        <v>0.6</v>
      </c>
    </row>
    <row r="2571" spans="1:22" x14ac:dyDescent="0.25">
      <c r="A2571">
        <v>2570</v>
      </c>
      <c r="B2571" t="s">
        <v>26</v>
      </c>
      <c r="C2571" t="s">
        <v>665</v>
      </c>
      <c r="D2571" t="s">
        <v>4</v>
      </c>
      <c r="E2571" t="s">
        <v>347</v>
      </c>
      <c r="F2571" s="138">
        <v>44044</v>
      </c>
      <c r="G2571" t="s">
        <v>684</v>
      </c>
      <c r="H2571" t="s">
        <v>672</v>
      </c>
      <c r="I2571" t="s">
        <v>402</v>
      </c>
      <c r="J2571" t="s">
        <v>669</v>
      </c>
      <c r="K2571">
        <v>1250</v>
      </c>
      <c r="L2571">
        <v>436</v>
      </c>
      <c r="O2571">
        <v>2</v>
      </c>
      <c r="P2571">
        <v>11</v>
      </c>
      <c r="Q2571">
        <f>SUM(Table2[[#This Row],[ BUYER G]:[BUYER S]])</f>
        <v>13</v>
      </c>
      <c r="R2571">
        <v>1.125</v>
      </c>
      <c r="S2571">
        <v>10.25</v>
      </c>
      <c r="T2571">
        <f>SUM(Table2[[#This Row],[SALE G]:[SALE S]])</f>
        <v>11.375</v>
      </c>
      <c r="U2571">
        <v>451</v>
      </c>
      <c r="V2571">
        <v>0.6</v>
      </c>
    </row>
    <row r="2572" spans="1:22" x14ac:dyDescent="0.25">
      <c r="A2572">
        <v>2571</v>
      </c>
      <c r="B2572" t="s">
        <v>26</v>
      </c>
      <c r="C2572" t="s">
        <v>678</v>
      </c>
      <c r="D2572" t="s">
        <v>4</v>
      </c>
      <c r="E2572" t="s">
        <v>347</v>
      </c>
      <c r="F2572" s="138">
        <v>44044</v>
      </c>
      <c r="G2572" t="s">
        <v>684</v>
      </c>
      <c r="H2572" t="s">
        <v>688</v>
      </c>
      <c r="I2572" t="s">
        <v>457</v>
      </c>
      <c r="J2572" t="s">
        <v>669</v>
      </c>
      <c r="K2572">
        <v>1250</v>
      </c>
      <c r="M2572">
        <v>388</v>
      </c>
      <c r="O2572">
        <v>20</v>
      </c>
      <c r="P2572">
        <v>24</v>
      </c>
      <c r="Q2572">
        <f>SUM(Table2[[#This Row],[ BUYER G]:[BUYER S]])</f>
        <v>44</v>
      </c>
      <c r="R2572">
        <v>10</v>
      </c>
      <c r="S2572">
        <v>18.25</v>
      </c>
      <c r="T2572">
        <f>SUM(Table2[[#This Row],[SALE G]:[SALE S]])</f>
        <v>28.25</v>
      </c>
      <c r="U2572">
        <v>435</v>
      </c>
      <c r="V2572">
        <v>0.7</v>
      </c>
    </row>
    <row r="2573" spans="1:22" x14ac:dyDescent="0.25">
      <c r="A2573">
        <v>2572</v>
      </c>
      <c r="B2573" t="s">
        <v>26</v>
      </c>
      <c r="C2573" t="s">
        <v>678</v>
      </c>
      <c r="D2573" t="s">
        <v>4</v>
      </c>
      <c r="E2573" t="s">
        <v>347</v>
      </c>
      <c r="F2573" s="138">
        <v>44044</v>
      </c>
      <c r="G2573" t="s">
        <v>670</v>
      </c>
      <c r="H2573" t="s">
        <v>688</v>
      </c>
      <c r="I2573" t="s">
        <v>430</v>
      </c>
      <c r="J2573" t="s">
        <v>671</v>
      </c>
      <c r="K2573">
        <v>1200</v>
      </c>
      <c r="M2573">
        <v>376</v>
      </c>
      <c r="O2573">
        <v>18</v>
      </c>
      <c r="P2573">
        <v>34</v>
      </c>
      <c r="Q2573">
        <f>SUM(Table2[[#This Row],[ BUYER G]:[BUYER S]])</f>
        <v>52</v>
      </c>
      <c r="R2573">
        <v>10</v>
      </c>
      <c r="S2573">
        <v>21</v>
      </c>
      <c r="T2573">
        <f>SUM(Table2[[#This Row],[SALE G]:[SALE S]])</f>
        <v>31</v>
      </c>
      <c r="U2573">
        <v>421</v>
      </c>
      <c r="V2573">
        <v>0.65</v>
      </c>
    </row>
    <row r="2574" spans="1:22" x14ac:dyDescent="0.25">
      <c r="A2574">
        <v>2573</v>
      </c>
      <c r="B2574" t="s">
        <v>26</v>
      </c>
      <c r="C2574" t="s">
        <v>678</v>
      </c>
      <c r="D2574" t="s">
        <v>4</v>
      </c>
      <c r="E2574" t="s">
        <v>347</v>
      </c>
      <c r="F2574" s="138">
        <v>44044</v>
      </c>
      <c r="G2574" t="s">
        <v>670</v>
      </c>
      <c r="H2574" t="s">
        <v>706</v>
      </c>
      <c r="I2574" t="s">
        <v>562</v>
      </c>
      <c r="J2574" t="s">
        <v>671</v>
      </c>
      <c r="K2574">
        <v>1200</v>
      </c>
      <c r="L2574">
        <v>384</v>
      </c>
      <c r="O2574">
        <v>15</v>
      </c>
      <c r="P2574">
        <v>17</v>
      </c>
      <c r="Q2574">
        <f>SUM(Table2[[#This Row],[ BUYER G]:[BUYER S]])</f>
        <v>32</v>
      </c>
      <c r="R2574">
        <v>7.25</v>
      </c>
      <c r="S2574">
        <v>12.75</v>
      </c>
      <c r="T2574">
        <f>SUM(Table2[[#This Row],[SALE G]:[SALE S]])</f>
        <v>20</v>
      </c>
      <c r="U2574">
        <v>409</v>
      </c>
      <c r="V2574">
        <v>0.65</v>
      </c>
    </row>
    <row r="2575" spans="1:22" x14ac:dyDescent="0.25">
      <c r="A2575">
        <v>2574</v>
      </c>
      <c r="B2575" t="s">
        <v>26</v>
      </c>
      <c r="C2575" t="s">
        <v>680</v>
      </c>
      <c r="D2575" t="s">
        <v>4</v>
      </c>
      <c r="E2575" t="s">
        <v>347</v>
      </c>
      <c r="F2575" s="138">
        <v>44044</v>
      </c>
      <c r="G2575" t="s">
        <v>684</v>
      </c>
      <c r="H2575" t="s">
        <v>690</v>
      </c>
      <c r="I2575" t="s">
        <v>452</v>
      </c>
      <c r="J2575" t="s">
        <v>669</v>
      </c>
      <c r="K2575">
        <v>1250</v>
      </c>
      <c r="L2575">
        <v>352</v>
      </c>
      <c r="O2575">
        <v>18</v>
      </c>
      <c r="P2575">
        <v>7</v>
      </c>
      <c r="Q2575">
        <f>SUM(Table2[[#This Row],[ BUYER G]:[BUYER S]])</f>
        <v>25</v>
      </c>
      <c r="R2575">
        <v>44.25</v>
      </c>
      <c r="S2575">
        <v>2.875</v>
      </c>
      <c r="T2575">
        <f>SUM(Table2[[#This Row],[SALE G]:[SALE S]])</f>
        <v>47.125</v>
      </c>
      <c r="U2575">
        <v>366</v>
      </c>
      <c r="V2575">
        <v>0.65</v>
      </c>
    </row>
    <row r="2576" spans="1:22" x14ac:dyDescent="0.25">
      <c r="A2576">
        <v>2575</v>
      </c>
      <c r="B2576" t="s">
        <v>26</v>
      </c>
      <c r="C2576" t="s">
        <v>680</v>
      </c>
      <c r="D2576" t="s">
        <v>4</v>
      </c>
      <c r="E2576" t="s">
        <v>347</v>
      </c>
      <c r="F2576" s="138">
        <v>44044</v>
      </c>
      <c r="G2576" t="s">
        <v>720</v>
      </c>
      <c r="H2576" t="s">
        <v>689</v>
      </c>
      <c r="I2576" t="s">
        <v>589</v>
      </c>
      <c r="J2576" t="s">
        <v>671</v>
      </c>
      <c r="K2576">
        <v>700</v>
      </c>
      <c r="M2576">
        <v>360</v>
      </c>
      <c r="O2576">
        <v>4</v>
      </c>
      <c r="P2576">
        <v>52</v>
      </c>
      <c r="Q2576">
        <f>SUM(Table2[[#This Row],[ BUYER G]:[BUYER S]])</f>
        <v>56</v>
      </c>
      <c r="R2576">
        <v>3.6</v>
      </c>
      <c r="S2576">
        <v>54.75</v>
      </c>
      <c r="T2576">
        <f>SUM(Table2[[#This Row],[SALE G]:[SALE S]])</f>
        <v>58.35</v>
      </c>
      <c r="U2576">
        <v>348</v>
      </c>
      <c r="V2576">
        <v>0.6</v>
      </c>
    </row>
    <row r="2577" spans="1:22" x14ac:dyDescent="0.25">
      <c r="A2577">
        <v>2576</v>
      </c>
      <c r="B2577" t="s">
        <v>26</v>
      </c>
      <c r="C2577" t="s">
        <v>680</v>
      </c>
      <c r="D2577" t="s">
        <v>4</v>
      </c>
      <c r="E2577" t="s">
        <v>347</v>
      </c>
      <c r="F2577" s="138">
        <v>44044</v>
      </c>
      <c r="G2577" t="s">
        <v>684</v>
      </c>
      <c r="H2577" t="s">
        <v>689</v>
      </c>
      <c r="I2577" t="s">
        <v>400</v>
      </c>
      <c r="J2577" t="s">
        <v>669</v>
      </c>
      <c r="K2577">
        <v>1250</v>
      </c>
      <c r="M2577">
        <v>424</v>
      </c>
      <c r="O2577">
        <v>13</v>
      </c>
      <c r="P2577">
        <v>42</v>
      </c>
      <c r="Q2577">
        <f>SUM(Table2[[#This Row],[ BUYER G]:[BUYER S]])</f>
        <v>55</v>
      </c>
      <c r="R2577">
        <v>12.625</v>
      </c>
      <c r="S2577">
        <v>48.25</v>
      </c>
      <c r="T2577">
        <f>SUM(Table2[[#This Row],[SALE G]:[SALE S]])</f>
        <v>60.875</v>
      </c>
      <c r="U2577">
        <v>434</v>
      </c>
      <c r="V2577">
        <v>0.65</v>
      </c>
    </row>
    <row r="2578" spans="1:22" x14ac:dyDescent="0.25">
      <c r="A2578">
        <v>2577</v>
      </c>
      <c r="B2578" t="s">
        <v>26</v>
      </c>
      <c r="C2578" t="s">
        <v>665</v>
      </c>
      <c r="D2578" t="s">
        <v>4</v>
      </c>
      <c r="E2578" t="s">
        <v>347</v>
      </c>
      <c r="F2578" s="138">
        <v>44045</v>
      </c>
      <c r="G2578" t="s">
        <v>670</v>
      </c>
      <c r="H2578" t="s">
        <v>672</v>
      </c>
      <c r="I2578" t="s">
        <v>190</v>
      </c>
      <c r="J2578" t="s">
        <v>671</v>
      </c>
      <c r="K2578">
        <v>1200</v>
      </c>
      <c r="L2578">
        <v>424</v>
      </c>
      <c r="O2578">
        <v>23</v>
      </c>
      <c r="P2578">
        <v>50</v>
      </c>
      <c r="Q2578">
        <f>SUM(Table2[[#This Row],[ BUYER G]:[BUYER S]])</f>
        <v>73</v>
      </c>
      <c r="R2578">
        <v>17.5</v>
      </c>
      <c r="S2578">
        <v>48</v>
      </c>
      <c r="T2578">
        <f>SUM(Table2[[#This Row],[SALE G]:[SALE S]])</f>
        <v>65.5</v>
      </c>
      <c r="U2578">
        <v>421</v>
      </c>
      <c r="V2578">
        <v>0.75</v>
      </c>
    </row>
    <row r="2579" spans="1:22" x14ac:dyDescent="0.25">
      <c r="A2579">
        <v>2578</v>
      </c>
      <c r="B2579" t="s">
        <v>26</v>
      </c>
      <c r="C2579" t="s">
        <v>665</v>
      </c>
      <c r="D2579" t="s">
        <v>4</v>
      </c>
      <c r="E2579" t="s">
        <v>347</v>
      </c>
      <c r="F2579" s="138">
        <v>44045</v>
      </c>
      <c r="G2579" t="s">
        <v>670</v>
      </c>
      <c r="H2579" t="s">
        <v>674</v>
      </c>
      <c r="I2579" t="s">
        <v>371</v>
      </c>
      <c r="J2579" t="s">
        <v>671</v>
      </c>
      <c r="K2579">
        <v>1200</v>
      </c>
      <c r="L2579">
        <v>376</v>
      </c>
      <c r="O2579">
        <v>11</v>
      </c>
      <c r="P2579">
        <v>18</v>
      </c>
      <c r="Q2579">
        <f>SUM(Table2[[#This Row],[ BUYER G]:[BUYER S]])</f>
        <v>29</v>
      </c>
      <c r="R2579">
        <v>9</v>
      </c>
      <c r="S2579">
        <v>21</v>
      </c>
      <c r="T2579">
        <f>SUM(Table2[[#This Row],[SALE G]:[SALE S]])</f>
        <v>30</v>
      </c>
      <c r="U2579">
        <v>378</v>
      </c>
      <c r="V2579">
        <v>0.7</v>
      </c>
    </row>
    <row r="2580" spans="1:22" x14ac:dyDescent="0.25">
      <c r="A2580">
        <v>2579</v>
      </c>
      <c r="B2580" t="s">
        <v>26</v>
      </c>
      <c r="C2580" t="s">
        <v>665</v>
      </c>
      <c r="D2580" t="s">
        <v>4</v>
      </c>
      <c r="E2580" t="s">
        <v>347</v>
      </c>
      <c r="F2580" s="138">
        <v>44045</v>
      </c>
      <c r="G2580" t="s">
        <v>670</v>
      </c>
      <c r="H2580" t="s">
        <v>673</v>
      </c>
      <c r="I2580" t="s">
        <v>370</v>
      </c>
      <c r="J2580" t="s">
        <v>671</v>
      </c>
      <c r="K2580">
        <v>1200</v>
      </c>
      <c r="M2580">
        <v>376</v>
      </c>
      <c r="O2580">
        <v>13</v>
      </c>
      <c r="P2580">
        <v>23</v>
      </c>
      <c r="Q2580">
        <f>SUM(Table2[[#This Row],[ BUYER G]:[BUYER S]])</f>
        <v>36</v>
      </c>
      <c r="R2580">
        <v>12.5</v>
      </c>
      <c r="S2580">
        <v>14.5</v>
      </c>
      <c r="T2580">
        <f>SUM(Table2[[#This Row],[SALE G]:[SALE S]])</f>
        <v>27</v>
      </c>
      <c r="U2580">
        <v>399</v>
      </c>
      <c r="V2580">
        <v>0.6</v>
      </c>
    </row>
    <row r="2581" spans="1:22" x14ac:dyDescent="0.25">
      <c r="A2581">
        <v>2580</v>
      </c>
      <c r="B2581" t="s">
        <v>26</v>
      </c>
      <c r="C2581" t="s">
        <v>665</v>
      </c>
      <c r="D2581" t="s">
        <v>4</v>
      </c>
      <c r="E2581" t="s">
        <v>347</v>
      </c>
      <c r="F2581" s="138">
        <v>44045</v>
      </c>
      <c r="G2581" t="s">
        <v>684</v>
      </c>
      <c r="H2581" t="s">
        <v>672</v>
      </c>
      <c r="I2581" t="s">
        <v>402</v>
      </c>
      <c r="J2581" t="s">
        <v>669</v>
      </c>
      <c r="K2581">
        <v>1250</v>
      </c>
      <c r="L2581">
        <v>396</v>
      </c>
      <c r="O2581">
        <v>12</v>
      </c>
      <c r="P2581">
        <v>18</v>
      </c>
      <c r="Q2581">
        <f>SUM(Table2[[#This Row],[ BUYER G]:[BUYER S]])</f>
        <v>30</v>
      </c>
      <c r="R2581">
        <v>14</v>
      </c>
      <c r="S2581">
        <v>18</v>
      </c>
      <c r="T2581">
        <f>SUM(Table2[[#This Row],[SALE G]:[SALE S]])</f>
        <v>32</v>
      </c>
      <c r="U2581">
        <v>400</v>
      </c>
      <c r="V2581">
        <v>0.6</v>
      </c>
    </row>
    <row r="2582" spans="1:22" x14ac:dyDescent="0.25">
      <c r="A2582">
        <v>2581</v>
      </c>
      <c r="B2582" t="s">
        <v>26</v>
      </c>
      <c r="C2582" t="s">
        <v>678</v>
      </c>
      <c r="D2582" t="s">
        <v>4</v>
      </c>
      <c r="E2582" t="s">
        <v>347</v>
      </c>
      <c r="F2582" s="138">
        <v>44045</v>
      </c>
      <c r="G2582" t="s">
        <v>684</v>
      </c>
      <c r="H2582" t="s">
        <v>688</v>
      </c>
      <c r="I2582" t="s">
        <v>457</v>
      </c>
      <c r="J2582" t="s">
        <v>669</v>
      </c>
      <c r="K2582">
        <v>1250</v>
      </c>
      <c r="M2582">
        <v>388</v>
      </c>
      <c r="O2582">
        <v>14</v>
      </c>
      <c r="P2582">
        <v>25</v>
      </c>
      <c r="Q2582">
        <f>SUM(Table2[[#This Row],[ BUYER G]:[BUYER S]])</f>
        <v>39</v>
      </c>
      <c r="R2582">
        <v>7</v>
      </c>
      <c r="S2582">
        <v>17</v>
      </c>
      <c r="T2582">
        <f>SUM(Table2[[#This Row],[SALE G]:[SALE S]])</f>
        <v>24</v>
      </c>
      <c r="U2582">
        <v>403</v>
      </c>
      <c r="V2582">
        <v>0.7</v>
      </c>
    </row>
    <row r="2583" spans="1:22" x14ac:dyDescent="0.25">
      <c r="A2583">
        <v>2582</v>
      </c>
      <c r="B2583" t="s">
        <v>26</v>
      </c>
      <c r="C2583" t="s">
        <v>678</v>
      </c>
      <c r="D2583" t="s">
        <v>4</v>
      </c>
      <c r="E2583" t="s">
        <v>347</v>
      </c>
      <c r="F2583" s="138">
        <v>44045</v>
      </c>
      <c r="G2583" t="s">
        <v>670</v>
      </c>
      <c r="H2583" t="s">
        <v>688</v>
      </c>
      <c r="I2583" t="s">
        <v>430</v>
      </c>
      <c r="J2583" t="s">
        <v>671</v>
      </c>
      <c r="K2583">
        <v>1200</v>
      </c>
      <c r="M2583">
        <v>380</v>
      </c>
      <c r="O2583">
        <v>19</v>
      </c>
      <c r="P2583">
        <v>34</v>
      </c>
      <c r="Q2583">
        <f>SUM(Table2[[#This Row],[ BUYER G]:[BUYER S]])</f>
        <v>53</v>
      </c>
      <c r="R2583">
        <v>8.75</v>
      </c>
      <c r="S2583">
        <v>24.5</v>
      </c>
      <c r="T2583">
        <f>SUM(Table2[[#This Row],[SALE G]:[SALE S]])</f>
        <v>33.25</v>
      </c>
      <c r="U2583">
        <v>411</v>
      </c>
      <c r="V2583">
        <v>0.65</v>
      </c>
    </row>
    <row r="2584" spans="1:22" x14ac:dyDescent="0.25">
      <c r="A2584">
        <v>2583</v>
      </c>
      <c r="B2584" t="s">
        <v>26</v>
      </c>
      <c r="C2584" t="s">
        <v>678</v>
      </c>
      <c r="D2584" t="s">
        <v>4</v>
      </c>
      <c r="E2584" t="s">
        <v>347</v>
      </c>
      <c r="F2584" s="138">
        <v>44045</v>
      </c>
      <c r="G2584" t="s">
        <v>670</v>
      </c>
      <c r="H2584" t="s">
        <v>706</v>
      </c>
      <c r="I2584" t="s">
        <v>562</v>
      </c>
      <c r="J2584" t="s">
        <v>671</v>
      </c>
      <c r="K2584">
        <v>1200</v>
      </c>
      <c r="L2584">
        <v>388</v>
      </c>
      <c r="O2584">
        <v>20</v>
      </c>
      <c r="P2584">
        <v>31</v>
      </c>
      <c r="Q2584">
        <f>SUM(Table2[[#This Row],[ BUYER G]:[BUYER S]])</f>
        <v>51</v>
      </c>
      <c r="R2584">
        <v>13</v>
      </c>
      <c r="S2584">
        <v>29.5</v>
      </c>
      <c r="T2584">
        <f>SUM(Table2[[#This Row],[SALE G]:[SALE S]])</f>
        <v>42.5</v>
      </c>
      <c r="U2584">
        <v>399</v>
      </c>
      <c r="V2584">
        <v>0.65</v>
      </c>
    </row>
    <row r="2585" spans="1:22" x14ac:dyDescent="0.25">
      <c r="A2585">
        <v>2584</v>
      </c>
      <c r="B2585" t="s">
        <v>26</v>
      </c>
      <c r="C2585" t="s">
        <v>680</v>
      </c>
      <c r="D2585" t="s">
        <v>4</v>
      </c>
      <c r="E2585" t="s">
        <v>347</v>
      </c>
      <c r="F2585" s="138">
        <v>44045</v>
      </c>
      <c r="G2585" t="s">
        <v>684</v>
      </c>
      <c r="H2585" t="s">
        <v>690</v>
      </c>
      <c r="I2585" t="s">
        <v>452</v>
      </c>
      <c r="J2585" t="s">
        <v>669</v>
      </c>
      <c r="K2585">
        <v>1250</v>
      </c>
      <c r="L2585">
        <v>368</v>
      </c>
      <c r="O2585">
        <v>23</v>
      </c>
      <c r="P2585">
        <v>17</v>
      </c>
      <c r="Q2585">
        <f>SUM(Table2[[#This Row],[ BUYER G]:[BUYER S]])</f>
        <v>40</v>
      </c>
      <c r="R2585">
        <v>11.375</v>
      </c>
      <c r="S2585">
        <v>12</v>
      </c>
      <c r="T2585">
        <f>SUM(Table2[[#This Row],[SALE G]:[SALE S]])</f>
        <v>23.375</v>
      </c>
      <c r="U2585">
        <v>375</v>
      </c>
      <c r="V2585">
        <v>0.65</v>
      </c>
    </row>
    <row r="2586" spans="1:22" x14ac:dyDescent="0.25">
      <c r="A2586">
        <v>2585</v>
      </c>
      <c r="B2586" t="s">
        <v>26</v>
      </c>
      <c r="C2586" t="s">
        <v>680</v>
      </c>
      <c r="D2586" t="s">
        <v>4</v>
      </c>
      <c r="E2586" t="s">
        <v>347</v>
      </c>
      <c r="F2586" s="138">
        <v>44045</v>
      </c>
      <c r="G2586" t="s">
        <v>720</v>
      </c>
      <c r="H2586" t="s">
        <v>689</v>
      </c>
      <c r="I2586" t="s">
        <v>589</v>
      </c>
      <c r="J2586" t="s">
        <v>671</v>
      </c>
      <c r="K2586">
        <v>700</v>
      </c>
      <c r="M2586">
        <v>392</v>
      </c>
      <c r="O2586">
        <v>17</v>
      </c>
      <c r="P2586">
        <v>17</v>
      </c>
      <c r="Q2586">
        <f>SUM(Table2[[#This Row],[ BUYER G]:[BUYER S]])</f>
        <v>34</v>
      </c>
      <c r="R2586">
        <v>20.25</v>
      </c>
      <c r="S2586">
        <v>24.25</v>
      </c>
      <c r="T2586">
        <f>SUM(Table2[[#This Row],[SALE G]:[SALE S]])</f>
        <v>44.5</v>
      </c>
      <c r="U2586">
        <v>391</v>
      </c>
      <c r="V2586">
        <v>0.6</v>
      </c>
    </row>
    <row r="2587" spans="1:22" x14ac:dyDescent="0.25">
      <c r="A2587">
        <v>2586</v>
      </c>
      <c r="B2587" t="s">
        <v>26</v>
      </c>
      <c r="C2587" t="s">
        <v>680</v>
      </c>
      <c r="D2587" t="s">
        <v>4</v>
      </c>
      <c r="E2587" t="s">
        <v>347</v>
      </c>
      <c r="F2587" s="138">
        <v>44045</v>
      </c>
      <c r="G2587" t="s">
        <v>684</v>
      </c>
      <c r="H2587" t="s">
        <v>689</v>
      </c>
      <c r="I2587" t="s">
        <v>400</v>
      </c>
      <c r="J2587" t="s">
        <v>669</v>
      </c>
      <c r="K2587">
        <v>1250</v>
      </c>
      <c r="M2587">
        <v>392</v>
      </c>
      <c r="O2587">
        <v>8</v>
      </c>
      <c r="P2587">
        <v>41</v>
      </c>
      <c r="Q2587">
        <f>SUM(Table2[[#This Row],[ BUYER G]:[BUYER S]])</f>
        <v>49</v>
      </c>
      <c r="R2587">
        <v>8.125</v>
      </c>
      <c r="S2587">
        <v>40</v>
      </c>
      <c r="T2587">
        <f>SUM(Table2[[#This Row],[SALE G]:[SALE S]])</f>
        <v>48.125</v>
      </c>
      <c r="U2587">
        <v>382</v>
      </c>
      <c r="V2587">
        <v>0.65</v>
      </c>
    </row>
    <row r="2588" spans="1:22" x14ac:dyDescent="0.25">
      <c r="A2588">
        <v>2587</v>
      </c>
      <c r="B2588" t="s">
        <v>26</v>
      </c>
      <c r="C2588" t="s">
        <v>665</v>
      </c>
      <c r="D2588" t="s">
        <v>4</v>
      </c>
      <c r="E2588" t="s">
        <v>348</v>
      </c>
      <c r="F2588" s="138">
        <v>44051</v>
      </c>
      <c r="G2588" t="s">
        <v>666</v>
      </c>
      <c r="H2588" t="s">
        <v>668</v>
      </c>
      <c r="I2588" t="s">
        <v>130</v>
      </c>
      <c r="J2588" t="s">
        <v>669</v>
      </c>
      <c r="K2588">
        <v>2700</v>
      </c>
      <c r="M2588">
        <v>356</v>
      </c>
      <c r="O2588">
        <v>33</v>
      </c>
      <c r="P2588">
        <v>48</v>
      </c>
      <c r="Q2588">
        <f>SUM(Table2[[#This Row],[ BUYER G]:[BUYER S]])</f>
        <v>81</v>
      </c>
      <c r="R2588">
        <v>60.5</v>
      </c>
      <c r="S2588">
        <v>86</v>
      </c>
      <c r="T2588">
        <f>SUM(Table2[[#This Row],[SALE G]:[SALE S]])</f>
        <v>146.5</v>
      </c>
      <c r="U2588">
        <v>561</v>
      </c>
      <c r="V2588">
        <v>0.8</v>
      </c>
    </row>
    <row r="2589" spans="1:22" x14ac:dyDescent="0.25">
      <c r="A2589">
        <v>2588</v>
      </c>
      <c r="B2589" t="s">
        <v>26</v>
      </c>
      <c r="C2589" t="s">
        <v>665</v>
      </c>
      <c r="D2589" t="s">
        <v>4</v>
      </c>
      <c r="E2589" t="s">
        <v>348</v>
      </c>
      <c r="F2589" s="138">
        <v>44051</v>
      </c>
      <c r="G2589" t="s">
        <v>675</v>
      </c>
      <c r="H2589" t="s">
        <v>668</v>
      </c>
      <c r="I2589" t="s">
        <v>164</v>
      </c>
      <c r="J2589" t="s">
        <v>669</v>
      </c>
      <c r="K2589">
        <v>4200</v>
      </c>
      <c r="M2589">
        <v>492</v>
      </c>
      <c r="O2589">
        <v>28</v>
      </c>
      <c r="P2589">
        <v>89</v>
      </c>
      <c r="Q2589">
        <f>SUM(Table2[[#This Row],[ BUYER G]:[BUYER S]])</f>
        <v>117</v>
      </c>
      <c r="R2589">
        <v>6.5</v>
      </c>
      <c r="S2589">
        <v>72.25</v>
      </c>
      <c r="T2589">
        <f>SUM(Table2[[#This Row],[SALE G]:[SALE S]])</f>
        <v>78.75</v>
      </c>
      <c r="U2589">
        <v>365</v>
      </c>
      <c r="V2589">
        <v>0.8</v>
      </c>
    </row>
    <row r="2590" spans="1:22" x14ac:dyDescent="0.25">
      <c r="A2590">
        <v>2589</v>
      </c>
      <c r="B2590" t="s">
        <v>26</v>
      </c>
      <c r="C2590" t="s">
        <v>665</v>
      </c>
      <c r="D2590" t="s">
        <v>4</v>
      </c>
      <c r="E2590" t="s">
        <v>348</v>
      </c>
      <c r="F2590" s="138">
        <v>44051</v>
      </c>
      <c r="G2590" t="s">
        <v>676</v>
      </c>
      <c r="H2590" t="s">
        <v>668</v>
      </c>
      <c r="I2590" t="s">
        <v>165</v>
      </c>
      <c r="J2590" t="s">
        <v>669</v>
      </c>
      <c r="K2590">
        <v>1200</v>
      </c>
      <c r="L2590">
        <v>288</v>
      </c>
      <c r="O2590">
        <v>7</v>
      </c>
      <c r="P2590">
        <v>28</v>
      </c>
      <c r="Q2590">
        <f>SUM(Table2[[#This Row],[ BUYER G]:[BUYER S]])</f>
        <v>35</v>
      </c>
      <c r="R2590">
        <v>32.5</v>
      </c>
      <c r="S2590">
        <v>16</v>
      </c>
      <c r="T2590">
        <f>SUM(Table2[[#This Row],[SALE G]:[SALE S]])</f>
        <v>48.5</v>
      </c>
      <c r="U2590">
        <v>398</v>
      </c>
      <c r="V2590">
        <v>0.8</v>
      </c>
    </row>
    <row r="2591" spans="1:22" x14ac:dyDescent="0.25">
      <c r="A2591">
        <v>2590</v>
      </c>
      <c r="B2591" t="s">
        <v>26</v>
      </c>
      <c r="C2591" t="s">
        <v>665</v>
      </c>
      <c r="D2591" t="s">
        <v>4</v>
      </c>
      <c r="E2591" t="s">
        <v>348</v>
      </c>
      <c r="F2591" s="138">
        <v>44051</v>
      </c>
      <c r="G2591" t="s">
        <v>676</v>
      </c>
      <c r="H2591" t="s">
        <v>668</v>
      </c>
      <c r="I2591" t="s">
        <v>166</v>
      </c>
      <c r="J2591" t="s">
        <v>669</v>
      </c>
      <c r="K2591">
        <v>1200</v>
      </c>
      <c r="L2591">
        <v>216</v>
      </c>
      <c r="O2591">
        <v>18</v>
      </c>
      <c r="P2591">
        <v>32</v>
      </c>
      <c r="Q2591">
        <f>SUM(Table2[[#This Row],[ BUYER G]:[BUYER S]])</f>
        <v>50</v>
      </c>
      <c r="R2591">
        <v>46</v>
      </c>
      <c r="S2591">
        <v>51.5</v>
      </c>
      <c r="T2591">
        <f>SUM(Table2[[#This Row],[SALE G]:[SALE S]])</f>
        <v>97.5</v>
      </c>
      <c r="U2591">
        <v>263</v>
      </c>
      <c r="V2591">
        <v>0.8</v>
      </c>
    </row>
    <row r="2592" spans="1:22" x14ac:dyDescent="0.25">
      <c r="A2592">
        <v>2591</v>
      </c>
      <c r="B2592" t="s">
        <v>26</v>
      </c>
      <c r="C2592" t="s">
        <v>665</v>
      </c>
      <c r="D2592" t="s">
        <v>4</v>
      </c>
      <c r="E2592" t="s">
        <v>348</v>
      </c>
      <c r="F2592" s="138">
        <v>44051</v>
      </c>
      <c r="G2592" t="s">
        <v>676</v>
      </c>
      <c r="H2592" t="s">
        <v>668</v>
      </c>
      <c r="I2592" t="s">
        <v>167</v>
      </c>
      <c r="J2592" t="s">
        <v>669</v>
      </c>
      <c r="K2592">
        <v>1200</v>
      </c>
      <c r="L2592">
        <v>192</v>
      </c>
      <c r="O2592">
        <v>15</v>
      </c>
      <c r="P2592">
        <v>30</v>
      </c>
      <c r="Q2592">
        <f>SUM(Table2[[#This Row],[ BUYER G]:[BUYER S]])</f>
        <v>45</v>
      </c>
      <c r="R2592">
        <v>9</v>
      </c>
      <c r="S2592">
        <v>18</v>
      </c>
      <c r="T2592">
        <f>SUM(Table2[[#This Row],[SALE G]:[SALE S]])</f>
        <v>27</v>
      </c>
      <c r="U2592">
        <v>248</v>
      </c>
      <c r="V2592">
        <v>0.8</v>
      </c>
    </row>
    <row r="2593" spans="1:22" x14ac:dyDescent="0.25">
      <c r="A2593">
        <v>2592</v>
      </c>
      <c r="B2593" t="s">
        <v>26</v>
      </c>
      <c r="C2593" t="s">
        <v>665</v>
      </c>
      <c r="D2593" t="s">
        <v>4</v>
      </c>
      <c r="E2593" t="s">
        <v>348</v>
      </c>
      <c r="F2593" s="138">
        <v>44051</v>
      </c>
      <c r="G2593" t="s">
        <v>676</v>
      </c>
      <c r="H2593" t="s">
        <v>668</v>
      </c>
      <c r="I2593" t="s">
        <v>168</v>
      </c>
      <c r="J2593" t="s">
        <v>669</v>
      </c>
      <c r="K2593">
        <v>1200</v>
      </c>
      <c r="L2593">
        <v>212</v>
      </c>
      <c r="O2593">
        <v>21</v>
      </c>
      <c r="P2593">
        <v>39</v>
      </c>
      <c r="Q2593">
        <f>SUM(Table2[[#This Row],[ BUYER G]:[BUYER S]])</f>
        <v>60</v>
      </c>
      <c r="R2593">
        <v>7</v>
      </c>
      <c r="S2593">
        <v>25</v>
      </c>
      <c r="T2593">
        <f>SUM(Table2[[#This Row],[SALE G]:[SALE S]])</f>
        <v>32</v>
      </c>
      <c r="U2593">
        <v>574</v>
      </c>
      <c r="V2593">
        <v>0.8</v>
      </c>
    </row>
    <row r="2594" spans="1:22" x14ac:dyDescent="0.25">
      <c r="A2594">
        <v>2593</v>
      </c>
      <c r="B2594" t="s">
        <v>26</v>
      </c>
      <c r="C2594" t="s">
        <v>665</v>
      </c>
      <c r="D2594" t="s">
        <v>4</v>
      </c>
      <c r="E2594" t="s">
        <v>348</v>
      </c>
      <c r="F2594" s="138">
        <v>44051</v>
      </c>
      <c r="G2594" t="s">
        <v>676</v>
      </c>
      <c r="H2594" t="s">
        <v>672</v>
      </c>
      <c r="I2594" t="s">
        <v>372</v>
      </c>
      <c r="J2594" t="s">
        <v>669</v>
      </c>
      <c r="K2594">
        <v>1200</v>
      </c>
      <c r="L2594">
        <v>244</v>
      </c>
      <c r="O2594">
        <v>19</v>
      </c>
      <c r="P2594">
        <v>20</v>
      </c>
      <c r="Q2594">
        <f>SUM(Table2[[#This Row],[ BUYER G]:[BUYER S]])</f>
        <v>39</v>
      </c>
      <c r="R2594">
        <v>29.875</v>
      </c>
      <c r="S2594">
        <v>32.75</v>
      </c>
      <c r="T2594">
        <f>SUM(Table2[[#This Row],[SALE G]:[SALE S]])</f>
        <v>62.625</v>
      </c>
      <c r="U2594">
        <v>348</v>
      </c>
      <c r="V2594">
        <v>0.7</v>
      </c>
    </row>
    <row r="2595" spans="1:22" x14ac:dyDescent="0.25">
      <c r="A2595">
        <v>2594</v>
      </c>
      <c r="B2595" t="s">
        <v>26</v>
      </c>
      <c r="C2595" t="s">
        <v>665</v>
      </c>
      <c r="D2595" t="s">
        <v>4</v>
      </c>
      <c r="E2595" t="s">
        <v>348</v>
      </c>
      <c r="F2595" s="138">
        <v>44051</v>
      </c>
      <c r="G2595" t="s">
        <v>676</v>
      </c>
      <c r="H2595" t="s">
        <v>677</v>
      </c>
      <c r="I2595" t="s">
        <v>440</v>
      </c>
      <c r="J2595" t="s">
        <v>669</v>
      </c>
      <c r="K2595">
        <v>1200</v>
      </c>
      <c r="L2595">
        <v>212</v>
      </c>
      <c r="O2595">
        <v>10</v>
      </c>
      <c r="P2595">
        <v>15</v>
      </c>
      <c r="Q2595">
        <f>SUM(Table2[[#This Row],[ BUYER G]:[BUYER S]])</f>
        <v>25</v>
      </c>
      <c r="R2595">
        <v>8</v>
      </c>
      <c r="S2595">
        <v>18.75</v>
      </c>
      <c r="T2595">
        <f>SUM(Table2[[#This Row],[SALE G]:[SALE S]])</f>
        <v>26.75</v>
      </c>
      <c r="U2595">
        <v>247</v>
      </c>
      <c r="V2595">
        <v>0.7</v>
      </c>
    </row>
    <row r="2596" spans="1:22" x14ac:dyDescent="0.25">
      <c r="A2596">
        <v>2595</v>
      </c>
      <c r="B2596" t="s">
        <v>26</v>
      </c>
      <c r="C2596" t="s">
        <v>665</v>
      </c>
      <c r="D2596" t="s">
        <v>4</v>
      </c>
      <c r="E2596" t="s">
        <v>348</v>
      </c>
      <c r="F2596" s="138">
        <v>44051</v>
      </c>
      <c r="G2596" t="s">
        <v>684</v>
      </c>
      <c r="H2596" t="s">
        <v>668</v>
      </c>
      <c r="I2596" t="s">
        <v>170</v>
      </c>
      <c r="J2596" t="s">
        <v>669</v>
      </c>
      <c r="K2596">
        <v>1250</v>
      </c>
      <c r="M2596">
        <v>244</v>
      </c>
      <c r="O2596">
        <v>0</v>
      </c>
      <c r="P2596">
        <v>19</v>
      </c>
      <c r="Q2596">
        <f>SUM(Table2[[#This Row],[ BUYER G]:[BUYER S]])</f>
        <v>19</v>
      </c>
      <c r="R2596">
        <v>0</v>
      </c>
      <c r="S2596">
        <v>17.75</v>
      </c>
      <c r="T2596">
        <f>SUM(Table2[[#This Row],[SALE G]:[SALE S]])</f>
        <v>17.75</v>
      </c>
      <c r="U2596">
        <v>267</v>
      </c>
      <c r="V2596">
        <v>0.7</v>
      </c>
    </row>
    <row r="2597" spans="1:22" x14ac:dyDescent="0.25">
      <c r="A2597">
        <v>2596</v>
      </c>
      <c r="B2597" t="s">
        <v>26</v>
      </c>
      <c r="C2597" t="s">
        <v>665</v>
      </c>
      <c r="D2597" t="s">
        <v>4</v>
      </c>
      <c r="E2597" t="s">
        <v>348</v>
      </c>
      <c r="F2597" s="138">
        <v>44051</v>
      </c>
      <c r="G2597" t="s">
        <v>685</v>
      </c>
      <c r="H2597" t="s">
        <v>668</v>
      </c>
      <c r="I2597" t="s">
        <v>172</v>
      </c>
      <c r="J2597" t="s">
        <v>671</v>
      </c>
      <c r="K2597">
        <v>1000</v>
      </c>
      <c r="M2597">
        <v>172</v>
      </c>
      <c r="O2597">
        <v>2</v>
      </c>
      <c r="P2597">
        <v>13</v>
      </c>
      <c r="Q2597">
        <f>SUM(Table2[[#This Row],[ BUYER G]:[BUYER S]])</f>
        <v>15</v>
      </c>
      <c r="R2597">
        <v>3</v>
      </c>
      <c r="S2597">
        <v>7.75</v>
      </c>
      <c r="T2597">
        <f>SUM(Table2[[#This Row],[SALE G]:[SALE S]])</f>
        <v>10.75</v>
      </c>
      <c r="U2597">
        <v>206</v>
      </c>
      <c r="V2597">
        <v>0.7</v>
      </c>
    </row>
    <row r="2598" spans="1:22" x14ac:dyDescent="0.25">
      <c r="A2598">
        <v>2597</v>
      </c>
      <c r="B2598" t="s">
        <v>26</v>
      </c>
      <c r="C2598" t="s">
        <v>665</v>
      </c>
      <c r="D2598" t="s">
        <v>4</v>
      </c>
      <c r="E2598" t="s">
        <v>348</v>
      </c>
      <c r="F2598" s="138">
        <v>44051</v>
      </c>
      <c r="G2598" t="s">
        <v>685</v>
      </c>
      <c r="H2598" t="s">
        <v>668</v>
      </c>
      <c r="I2598" t="s">
        <v>173</v>
      </c>
      <c r="J2598" t="s">
        <v>671</v>
      </c>
      <c r="K2598">
        <v>1000</v>
      </c>
      <c r="M2598">
        <v>170</v>
      </c>
      <c r="O2598">
        <v>11</v>
      </c>
      <c r="P2598">
        <v>16</v>
      </c>
      <c r="Q2598">
        <f>SUM(Table2[[#This Row],[ BUYER G]:[BUYER S]])</f>
        <v>27</v>
      </c>
      <c r="R2598">
        <v>6</v>
      </c>
      <c r="S2598">
        <v>13</v>
      </c>
      <c r="T2598">
        <f>SUM(Table2[[#This Row],[SALE G]:[SALE S]])</f>
        <v>19</v>
      </c>
      <c r="U2598">
        <v>247</v>
      </c>
      <c r="V2598">
        <v>0.7</v>
      </c>
    </row>
    <row r="2599" spans="1:22" x14ac:dyDescent="0.25">
      <c r="A2599">
        <v>2598</v>
      </c>
      <c r="B2599" t="s">
        <v>26</v>
      </c>
      <c r="C2599" t="s">
        <v>665</v>
      </c>
      <c r="D2599" t="s">
        <v>4</v>
      </c>
      <c r="E2599" t="s">
        <v>348</v>
      </c>
      <c r="F2599" s="138">
        <v>44051</v>
      </c>
      <c r="G2599" t="s">
        <v>685</v>
      </c>
      <c r="H2599" t="s">
        <v>668</v>
      </c>
      <c r="I2599" t="s">
        <v>174</v>
      </c>
      <c r="J2599" t="s">
        <v>671</v>
      </c>
      <c r="K2599">
        <v>1000</v>
      </c>
      <c r="M2599">
        <v>166</v>
      </c>
      <c r="O2599">
        <v>3</v>
      </c>
      <c r="P2599">
        <v>14</v>
      </c>
      <c r="Q2599">
        <f>SUM(Table2[[#This Row],[ BUYER G]:[BUYER S]])</f>
        <v>17</v>
      </c>
      <c r="R2599">
        <v>4.58</v>
      </c>
      <c r="S2599">
        <v>14.42</v>
      </c>
      <c r="T2599">
        <f>SUM(Table2[[#This Row],[SALE G]:[SALE S]])</f>
        <v>19</v>
      </c>
      <c r="U2599">
        <v>267</v>
      </c>
      <c r="V2599">
        <v>0.6</v>
      </c>
    </row>
    <row r="2600" spans="1:22" x14ac:dyDescent="0.25">
      <c r="A2600">
        <v>2599</v>
      </c>
      <c r="B2600" t="s">
        <v>26</v>
      </c>
      <c r="C2600" t="s">
        <v>665</v>
      </c>
      <c r="D2600" t="s">
        <v>4</v>
      </c>
      <c r="E2600" t="s">
        <v>348</v>
      </c>
      <c r="F2600" s="138">
        <v>44051</v>
      </c>
      <c r="G2600" t="s">
        <v>685</v>
      </c>
      <c r="H2600" t="s">
        <v>668</v>
      </c>
      <c r="I2600" t="s">
        <v>175</v>
      </c>
      <c r="J2600" t="s">
        <v>671</v>
      </c>
      <c r="K2600">
        <v>1000</v>
      </c>
      <c r="M2600">
        <v>256</v>
      </c>
      <c r="O2600">
        <v>6</v>
      </c>
      <c r="P2600">
        <v>28</v>
      </c>
      <c r="Q2600">
        <f>SUM(Table2[[#This Row],[ BUYER G]:[BUYER S]])</f>
        <v>34</v>
      </c>
      <c r="R2600">
        <v>3</v>
      </c>
      <c r="S2600">
        <v>33.5</v>
      </c>
      <c r="T2600">
        <f>SUM(Table2[[#This Row],[SALE G]:[SALE S]])</f>
        <v>36.5</v>
      </c>
      <c r="U2600">
        <v>360</v>
      </c>
      <c r="V2600">
        <v>0.7</v>
      </c>
    </row>
    <row r="2601" spans="1:22" x14ac:dyDescent="0.25">
      <c r="A2601">
        <v>2600</v>
      </c>
      <c r="B2601" t="s">
        <v>26</v>
      </c>
      <c r="C2601" t="s">
        <v>665</v>
      </c>
      <c r="D2601" t="s">
        <v>4</v>
      </c>
      <c r="E2601" t="s">
        <v>348</v>
      </c>
      <c r="F2601" s="138">
        <v>44051</v>
      </c>
      <c r="G2601" t="s">
        <v>685</v>
      </c>
      <c r="H2601" t="s">
        <v>668</v>
      </c>
      <c r="I2601" t="s">
        <v>176</v>
      </c>
      <c r="J2601" t="s">
        <v>671</v>
      </c>
      <c r="K2601">
        <v>1000</v>
      </c>
      <c r="M2601">
        <v>176</v>
      </c>
      <c r="O2601">
        <v>13</v>
      </c>
      <c r="P2601">
        <v>36</v>
      </c>
      <c r="Q2601">
        <f>SUM(Table2[[#This Row],[ BUYER G]:[BUYER S]])</f>
        <v>49</v>
      </c>
      <c r="R2601">
        <v>11</v>
      </c>
      <c r="S2601">
        <v>25</v>
      </c>
      <c r="T2601">
        <f>SUM(Table2[[#This Row],[SALE G]:[SALE S]])</f>
        <v>36</v>
      </c>
      <c r="U2601">
        <v>265</v>
      </c>
      <c r="V2601">
        <v>0.7</v>
      </c>
    </row>
    <row r="2602" spans="1:22" x14ac:dyDescent="0.25">
      <c r="A2602">
        <v>2601</v>
      </c>
      <c r="B2602" t="s">
        <v>26</v>
      </c>
      <c r="C2602" t="s">
        <v>665</v>
      </c>
      <c r="D2602" t="s">
        <v>4</v>
      </c>
      <c r="E2602" t="s">
        <v>348</v>
      </c>
      <c r="F2602" s="138">
        <v>44051</v>
      </c>
      <c r="G2602" t="s">
        <v>685</v>
      </c>
      <c r="H2602" t="s">
        <v>668</v>
      </c>
      <c r="I2602" t="s">
        <v>177</v>
      </c>
      <c r="J2602" t="s">
        <v>671</v>
      </c>
      <c r="K2602">
        <v>1000</v>
      </c>
      <c r="M2602">
        <v>158</v>
      </c>
      <c r="O2602">
        <v>12</v>
      </c>
      <c r="P2602">
        <v>49</v>
      </c>
      <c r="Q2602">
        <f>SUM(Table2[[#This Row],[ BUYER G]:[BUYER S]])</f>
        <v>61</v>
      </c>
      <c r="R2602">
        <v>7.5</v>
      </c>
      <c r="S2602">
        <v>38.25</v>
      </c>
      <c r="T2602">
        <f>SUM(Table2[[#This Row],[SALE G]:[SALE S]])</f>
        <v>45.75</v>
      </c>
      <c r="U2602">
        <v>263</v>
      </c>
      <c r="V2602">
        <v>0.65</v>
      </c>
    </row>
    <row r="2603" spans="1:22" x14ac:dyDescent="0.25">
      <c r="A2603">
        <v>2602</v>
      </c>
      <c r="B2603" t="s">
        <v>26</v>
      </c>
      <c r="C2603" t="s">
        <v>665</v>
      </c>
      <c r="D2603" t="s">
        <v>4</v>
      </c>
      <c r="E2603" t="s">
        <v>348</v>
      </c>
      <c r="F2603" s="138">
        <v>44051</v>
      </c>
      <c r="G2603" t="s">
        <v>685</v>
      </c>
      <c r="H2603" t="s">
        <v>668</v>
      </c>
      <c r="I2603" t="s">
        <v>186</v>
      </c>
      <c r="J2603" t="s">
        <v>671</v>
      </c>
      <c r="K2603">
        <v>1000</v>
      </c>
      <c r="M2603">
        <v>176</v>
      </c>
      <c r="O2603">
        <v>8</v>
      </c>
      <c r="P2603">
        <v>24</v>
      </c>
      <c r="Q2603">
        <f>SUM(Table2[[#This Row],[ BUYER G]:[BUYER S]])</f>
        <v>32</v>
      </c>
      <c r="R2603">
        <v>13.25</v>
      </c>
      <c r="S2603">
        <v>8.1999999999999993</v>
      </c>
      <c r="T2603">
        <f>SUM(Table2[[#This Row],[SALE G]:[SALE S]])</f>
        <v>21.45</v>
      </c>
      <c r="U2603">
        <v>325</v>
      </c>
      <c r="V2603">
        <v>0.7</v>
      </c>
    </row>
    <row r="2604" spans="1:22" x14ac:dyDescent="0.25">
      <c r="A2604">
        <v>2603</v>
      </c>
      <c r="B2604" t="s">
        <v>26</v>
      </c>
      <c r="C2604" t="s">
        <v>665</v>
      </c>
      <c r="D2604" t="s">
        <v>4</v>
      </c>
      <c r="E2604" t="s">
        <v>348</v>
      </c>
      <c r="F2604" s="138">
        <v>44051</v>
      </c>
      <c r="G2604" t="s">
        <v>685</v>
      </c>
      <c r="H2604" t="s">
        <v>668</v>
      </c>
      <c r="I2604" t="s">
        <v>179</v>
      </c>
      <c r="J2604" t="s">
        <v>671</v>
      </c>
      <c r="K2604">
        <v>1000</v>
      </c>
      <c r="M2604">
        <v>192</v>
      </c>
      <c r="O2604">
        <v>12</v>
      </c>
      <c r="P2604">
        <v>26</v>
      </c>
      <c r="Q2604">
        <f>SUM(Table2[[#This Row],[ BUYER G]:[BUYER S]])</f>
        <v>38</v>
      </c>
      <c r="R2604">
        <v>12.5</v>
      </c>
      <c r="S2604">
        <v>22.5</v>
      </c>
      <c r="T2604">
        <f>SUM(Table2[[#This Row],[SALE G]:[SALE S]])</f>
        <v>35</v>
      </c>
      <c r="U2604">
        <v>268</v>
      </c>
      <c r="V2604">
        <v>0.7</v>
      </c>
    </row>
    <row r="2605" spans="1:22" x14ac:dyDescent="0.25">
      <c r="A2605">
        <v>2604</v>
      </c>
      <c r="B2605" t="s">
        <v>26</v>
      </c>
      <c r="C2605" t="s">
        <v>665</v>
      </c>
      <c r="D2605" t="s">
        <v>4</v>
      </c>
      <c r="E2605" t="s">
        <v>348</v>
      </c>
      <c r="F2605" s="138">
        <v>44051</v>
      </c>
      <c r="G2605" t="s">
        <v>685</v>
      </c>
      <c r="H2605" t="s">
        <v>668</v>
      </c>
      <c r="I2605" t="s">
        <v>571</v>
      </c>
      <c r="J2605" t="s">
        <v>671</v>
      </c>
      <c r="K2605">
        <v>1000</v>
      </c>
      <c r="M2605">
        <v>176</v>
      </c>
      <c r="O2605">
        <v>7</v>
      </c>
      <c r="P2605">
        <v>19</v>
      </c>
      <c r="Q2605">
        <f>SUM(Table2[[#This Row],[ BUYER G]:[BUYER S]])</f>
        <v>26</v>
      </c>
      <c r="R2605">
        <v>3</v>
      </c>
      <c r="S2605">
        <v>15</v>
      </c>
      <c r="T2605">
        <f>SUM(Table2[[#This Row],[SALE G]:[SALE S]])</f>
        <v>18</v>
      </c>
      <c r="U2605">
        <v>297</v>
      </c>
      <c r="V2605">
        <v>0.7</v>
      </c>
    </row>
    <row r="2606" spans="1:22" x14ac:dyDescent="0.25">
      <c r="A2606">
        <v>2605</v>
      </c>
      <c r="B2606" t="s">
        <v>26</v>
      </c>
      <c r="C2606" t="s">
        <v>665</v>
      </c>
      <c r="D2606" t="s">
        <v>4</v>
      </c>
      <c r="E2606" t="s">
        <v>348</v>
      </c>
      <c r="F2606" s="138">
        <v>44051</v>
      </c>
      <c r="G2606" t="s">
        <v>685</v>
      </c>
      <c r="H2606" t="s">
        <v>668</v>
      </c>
      <c r="I2606" t="s">
        <v>416</v>
      </c>
      <c r="J2606" t="s">
        <v>671</v>
      </c>
      <c r="K2606">
        <v>1000</v>
      </c>
      <c r="M2606">
        <v>180</v>
      </c>
      <c r="O2606">
        <v>10</v>
      </c>
      <c r="P2606">
        <v>15</v>
      </c>
      <c r="Q2606">
        <f>SUM(Table2[[#This Row],[ BUYER G]:[BUYER S]])</f>
        <v>25</v>
      </c>
      <c r="R2606">
        <v>10.25</v>
      </c>
      <c r="S2606">
        <v>11</v>
      </c>
      <c r="T2606">
        <f>SUM(Table2[[#This Row],[SALE G]:[SALE S]])</f>
        <v>21.25</v>
      </c>
      <c r="U2606">
        <v>470</v>
      </c>
      <c r="V2606">
        <v>0.65</v>
      </c>
    </row>
    <row r="2607" spans="1:22" x14ac:dyDescent="0.25">
      <c r="A2607">
        <v>2606</v>
      </c>
      <c r="B2607" t="s">
        <v>26</v>
      </c>
      <c r="C2607" t="s">
        <v>665</v>
      </c>
      <c r="D2607" t="s">
        <v>4</v>
      </c>
      <c r="E2607" t="s">
        <v>348</v>
      </c>
      <c r="F2607" s="138">
        <v>44051</v>
      </c>
      <c r="G2607" t="s">
        <v>685</v>
      </c>
      <c r="H2607" t="s">
        <v>672</v>
      </c>
      <c r="I2607" t="s">
        <v>407</v>
      </c>
      <c r="J2607" t="s">
        <v>671</v>
      </c>
      <c r="K2607">
        <v>1000</v>
      </c>
      <c r="L2607">
        <v>168</v>
      </c>
      <c r="O2607">
        <v>8</v>
      </c>
      <c r="P2607">
        <v>18</v>
      </c>
      <c r="Q2607">
        <f>SUM(Table2[[#This Row],[ BUYER G]:[BUYER S]])</f>
        <v>26</v>
      </c>
      <c r="R2607">
        <v>4</v>
      </c>
      <c r="S2607">
        <v>7.25</v>
      </c>
      <c r="T2607">
        <f>SUM(Table2[[#This Row],[SALE G]:[SALE S]])</f>
        <v>11.25</v>
      </c>
      <c r="U2607">
        <v>125</v>
      </c>
      <c r="V2607">
        <v>0.7</v>
      </c>
    </row>
    <row r="2608" spans="1:22" x14ac:dyDescent="0.25">
      <c r="A2608">
        <v>2607</v>
      </c>
      <c r="B2608" t="s">
        <v>26</v>
      </c>
      <c r="C2608" t="s">
        <v>665</v>
      </c>
      <c r="D2608" t="s">
        <v>4</v>
      </c>
      <c r="E2608" t="s">
        <v>348</v>
      </c>
      <c r="F2608" s="138">
        <v>44051</v>
      </c>
      <c r="G2608" t="s">
        <v>685</v>
      </c>
      <c r="H2608" t="s">
        <v>677</v>
      </c>
      <c r="I2608" t="s">
        <v>405</v>
      </c>
      <c r="J2608" t="s">
        <v>671</v>
      </c>
      <c r="K2608">
        <v>1000</v>
      </c>
      <c r="L2608">
        <v>160</v>
      </c>
      <c r="O2608">
        <v>25</v>
      </c>
      <c r="P2608">
        <v>30</v>
      </c>
      <c r="Q2608">
        <f>SUM(Table2[[#This Row],[ BUYER G]:[BUYER S]])</f>
        <v>55</v>
      </c>
      <c r="R2608">
        <v>25</v>
      </c>
      <c r="S2608">
        <v>43.25</v>
      </c>
      <c r="T2608">
        <f>SUM(Table2[[#This Row],[SALE G]:[SALE S]])</f>
        <v>68.25</v>
      </c>
      <c r="U2608">
        <v>238</v>
      </c>
      <c r="V2608">
        <v>0.7</v>
      </c>
    </row>
    <row r="2609" spans="1:22" x14ac:dyDescent="0.25">
      <c r="A2609">
        <v>2608</v>
      </c>
      <c r="B2609" t="s">
        <v>26</v>
      </c>
      <c r="C2609" t="s">
        <v>665</v>
      </c>
      <c r="D2609" t="s">
        <v>4</v>
      </c>
      <c r="E2609" t="s">
        <v>348</v>
      </c>
      <c r="F2609" s="138">
        <v>44051</v>
      </c>
      <c r="G2609" t="s">
        <v>685</v>
      </c>
      <c r="H2609" t="s">
        <v>668</v>
      </c>
      <c r="I2609" t="s">
        <v>574</v>
      </c>
      <c r="J2609" t="s">
        <v>671</v>
      </c>
      <c r="K2609">
        <v>1000</v>
      </c>
      <c r="M2609">
        <v>122</v>
      </c>
      <c r="O2609">
        <v>9</v>
      </c>
      <c r="P2609">
        <v>21</v>
      </c>
      <c r="Q2609">
        <f>SUM(Table2[[#This Row],[ BUYER G]:[BUYER S]])</f>
        <v>30</v>
      </c>
      <c r="R2609">
        <v>5</v>
      </c>
      <c r="S2609">
        <v>7.84</v>
      </c>
      <c r="T2609">
        <f>SUM(Table2[[#This Row],[SALE G]:[SALE S]])</f>
        <v>12.84</v>
      </c>
      <c r="U2609">
        <v>239</v>
      </c>
      <c r="V2609">
        <v>0.7</v>
      </c>
    </row>
    <row r="2610" spans="1:22" x14ac:dyDescent="0.25">
      <c r="A2610">
        <v>2609</v>
      </c>
      <c r="B2610" t="s">
        <v>26</v>
      </c>
      <c r="C2610" t="s">
        <v>665</v>
      </c>
      <c r="D2610" t="s">
        <v>4</v>
      </c>
      <c r="E2610" t="s">
        <v>348</v>
      </c>
      <c r="F2610" s="138">
        <v>44051</v>
      </c>
      <c r="G2610" t="s">
        <v>685</v>
      </c>
      <c r="H2610" t="s">
        <v>672</v>
      </c>
      <c r="I2610" t="s">
        <v>572</v>
      </c>
      <c r="J2610" t="s">
        <v>671</v>
      </c>
      <c r="K2610">
        <v>1000</v>
      </c>
      <c r="L2610">
        <v>164</v>
      </c>
      <c r="O2610">
        <v>0</v>
      </c>
      <c r="P2610">
        <v>9</v>
      </c>
      <c r="Q2610">
        <f>SUM(Table2[[#This Row],[ BUYER G]:[BUYER S]])</f>
        <v>9</v>
      </c>
      <c r="R2610">
        <v>0</v>
      </c>
      <c r="S2610">
        <v>6</v>
      </c>
      <c r="T2610">
        <f>SUM(Table2[[#This Row],[SALE G]:[SALE S]])</f>
        <v>6</v>
      </c>
      <c r="U2610">
        <v>198</v>
      </c>
      <c r="V2610">
        <v>0.7</v>
      </c>
    </row>
    <row r="2611" spans="1:22" x14ac:dyDescent="0.25">
      <c r="A2611">
        <v>2610</v>
      </c>
      <c r="B2611" t="s">
        <v>26</v>
      </c>
      <c r="C2611" t="s">
        <v>665</v>
      </c>
      <c r="D2611" t="s">
        <v>4</v>
      </c>
      <c r="E2611" t="s">
        <v>348</v>
      </c>
      <c r="F2611" s="138">
        <v>44051</v>
      </c>
      <c r="G2611" t="s">
        <v>685</v>
      </c>
      <c r="H2611" t="s">
        <v>677</v>
      </c>
      <c r="I2611" t="s">
        <v>529</v>
      </c>
      <c r="J2611" t="s">
        <v>671</v>
      </c>
      <c r="K2611">
        <v>1000</v>
      </c>
      <c r="L2611">
        <v>256</v>
      </c>
      <c r="O2611">
        <v>30</v>
      </c>
      <c r="P2611">
        <v>35</v>
      </c>
      <c r="Q2611">
        <f>SUM(Table2[[#This Row],[ BUYER G]:[BUYER S]])</f>
        <v>65</v>
      </c>
      <c r="R2611">
        <v>25</v>
      </c>
      <c r="S2611">
        <v>42</v>
      </c>
      <c r="T2611">
        <f>SUM(Table2[[#This Row],[SALE G]:[SALE S]])</f>
        <v>67</v>
      </c>
      <c r="U2611">
        <v>369</v>
      </c>
      <c r="V2611">
        <v>0.75</v>
      </c>
    </row>
    <row r="2612" spans="1:22" x14ac:dyDescent="0.25">
      <c r="A2612">
        <v>2611</v>
      </c>
      <c r="B2612" t="s">
        <v>26</v>
      </c>
      <c r="C2612" t="s">
        <v>665</v>
      </c>
      <c r="D2612" t="s">
        <v>4</v>
      </c>
      <c r="E2612" t="s">
        <v>348</v>
      </c>
      <c r="F2612" s="138">
        <v>44051</v>
      </c>
      <c r="G2612" t="s">
        <v>712</v>
      </c>
      <c r="H2612" t="s">
        <v>668</v>
      </c>
      <c r="I2612" t="s">
        <v>561</v>
      </c>
      <c r="J2612" t="s">
        <v>711</v>
      </c>
      <c r="K2612">
        <v>320</v>
      </c>
      <c r="M2612">
        <v>144</v>
      </c>
      <c r="O2612">
        <v>7</v>
      </c>
      <c r="P2612">
        <v>8</v>
      </c>
      <c r="Q2612">
        <f>SUM(Table2[[#This Row],[ BUYER G]:[BUYER S]])</f>
        <v>15</v>
      </c>
      <c r="R2612">
        <v>2.8</v>
      </c>
      <c r="S2612">
        <v>3.2</v>
      </c>
      <c r="T2612">
        <f>SUM(Table2[[#This Row],[SALE G]:[SALE S]])</f>
        <v>6</v>
      </c>
      <c r="U2612">
        <v>198</v>
      </c>
      <c r="V2612">
        <v>0.6</v>
      </c>
    </row>
    <row r="2613" spans="1:22" x14ac:dyDescent="0.25">
      <c r="A2613">
        <v>2612</v>
      </c>
      <c r="B2613" t="s">
        <v>26</v>
      </c>
      <c r="C2613" t="s">
        <v>665</v>
      </c>
      <c r="D2613" t="s">
        <v>4</v>
      </c>
      <c r="E2613" t="s">
        <v>348</v>
      </c>
      <c r="F2613" s="138">
        <v>44051</v>
      </c>
      <c r="G2613" t="s">
        <v>676</v>
      </c>
      <c r="H2613" t="s">
        <v>697</v>
      </c>
      <c r="I2613" t="s">
        <v>441</v>
      </c>
      <c r="J2613" t="s">
        <v>669</v>
      </c>
      <c r="K2613">
        <v>1200</v>
      </c>
      <c r="L2613">
        <v>306</v>
      </c>
      <c r="O2613">
        <v>8</v>
      </c>
      <c r="P2613">
        <v>11</v>
      </c>
      <c r="Q2613">
        <f>SUM(Table2[[#This Row],[ BUYER G]:[BUYER S]])</f>
        <v>19</v>
      </c>
      <c r="R2613">
        <v>19.5</v>
      </c>
      <c r="S2613">
        <v>25.75</v>
      </c>
      <c r="T2613">
        <f>SUM(Table2[[#This Row],[SALE G]:[SALE S]])</f>
        <v>45.25</v>
      </c>
      <c r="U2613">
        <v>458</v>
      </c>
      <c r="V2613">
        <v>0.6</v>
      </c>
    </row>
    <row r="2614" spans="1:22" x14ac:dyDescent="0.25">
      <c r="A2614">
        <v>2613</v>
      </c>
      <c r="B2614" t="s">
        <v>26</v>
      </c>
      <c r="C2614" t="s">
        <v>665</v>
      </c>
      <c r="D2614" t="s">
        <v>4</v>
      </c>
      <c r="E2614" t="s">
        <v>348</v>
      </c>
      <c r="F2614" s="138">
        <v>44051</v>
      </c>
      <c r="G2614" t="s">
        <v>676</v>
      </c>
      <c r="H2614" t="s">
        <v>673</v>
      </c>
      <c r="I2614" t="s">
        <v>439</v>
      </c>
      <c r="J2614" t="s">
        <v>669</v>
      </c>
      <c r="K2614">
        <v>1200</v>
      </c>
      <c r="M2614">
        <v>208</v>
      </c>
      <c r="O2614">
        <v>1</v>
      </c>
      <c r="P2614">
        <v>10</v>
      </c>
      <c r="Q2614">
        <f>SUM(Table2[[#This Row],[ BUYER G]:[BUYER S]])</f>
        <v>11</v>
      </c>
      <c r="R2614">
        <v>1.5</v>
      </c>
      <c r="S2614">
        <v>5</v>
      </c>
      <c r="T2614">
        <f>SUM(Table2[[#This Row],[SALE G]:[SALE S]])</f>
        <v>6.5</v>
      </c>
      <c r="U2614">
        <v>269</v>
      </c>
      <c r="V2614">
        <v>0.6</v>
      </c>
    </row>
    <row r="2615" spans="1:22" x14ac:dyDescent="0.25">
      <c r="A2615">
        <v>2614</v>
      </c>
      <c r="B2615" t="s">
        <v>26</v>
      </c>
      <c r="C2615" t="s">
        <v>665</v>
      </c>
      <c r="D2615" t="s">
        <v>4</v>
      </c>
      <c r="E2615" t="s">
        <v>348</v>
      </c>
      <c r="F2615" s="138">
        <v>44051</v>
      </c>
      <c r="G2615" t="s">
        <v>684</v>
      </c>
      <c r="H2615" t="s">
        <v>673</v>
      </c>
      <c r="I2615" t="s">
        <v>454</v>
      </c>
      <c r="J2615" t="s">
        <v>669</v>
      </c>
      <c r="K2615">
        <v>1250</v>
      </c>
      <c r="M2615">
        <v>208</v>
      </c>
      <c r="O2615">
        <v>0</v>
      </c>
      <c r="P2615">
        <v>38</v>
      </c>
      <c r="Q2615">
        <f>SUM(Table2[[#This Row],[ BUYER G]:[BUYER S]])</f>
        <v>38</v>
      </c>
      <c r="R2615">
        <v>0</v>
      </c>
      <c r="S2615">
        <v>19.25</v>
      </c>
      <c r="T2615">
        <f>SUM(Table2[[#This Row],[SALE G]:[SALE S]])</f>
        <v>19.25</v>
      </c>
      <c r="U2615">
        <v>258</v>
      </c>
      <c r="V2615">
        <v>0.6</v>
      </c>
    </row>
    <row r="2616" spans="1:22" x14ac:dyDescent="0.25">
      <c r="A2616">
        <v>2615</v>
      </c>
      <c r="B2616" t="s">
        <v>26</v>
      </c>
      <c r="C2616" t="s">
        <v>665</v>
      </c>
      <c r="D2616" t="s">
        <v>4</v>
      </c>
      <c r="E2616" t="s">
        <v>348</v>
      </c>
      <c r="F2616" s="138">
        <v>44051</v>
      </c>
      <c r="G2616" t="s">
        <v>684</v>
      </c>
      <c r="H2616" t="s">
        <v>704</v>
      </c>
      <c r="I2616" t="s">
        <v>453</v>
      </c>
      <c r="J2616" t="s">
        <v>669</v>
      </c>
      <c r="K2616">
        <v>1250</v>
      </c>
      <c r="L2616">
        <v>208</v>
      </c>
      <c r="O2616">
        <v>5</v>
      </c>
      <c r="P2616">
        <v>6</v>
      </c>
      <c r="Q2616">
        <f>SUM(Table2[[#This Row],[ BUYER G]:[BUYER S]])</f>
        <v>11</v>
      </c>
      <c r="R2616">
        <v>7.2</v>
      </c>
      <c r="S2616">
        <v>2.75</v>
      </c>
      <c r="T2616">
        <f>SUM(Table2[[#This Row],[SALE G]:[SALE S]])</f>
        <v>9.9499999999999993</v>
      </c>
      <c r="U2616">
        <v>219</v>
      </c>
      <c r="V2616">
        <v>0.6</v>
      </c>
    </row>
    <row r="2617" spans="1:22" x14ac:dyDescent="0.25">
      <c r="A2617">
        <v>2616</v>
      </c>
      <c r="B2617" t="s">
        <v>26</v>
      </c>
      <c r="C2617" t="s">
        <v>678</v>
      </c>
      <c r="D2617" t="s">
        <v>4</v>
      </c>
      <c r="E2617" t="s">
        <v>348</v>
      </c>
      <c r="F2617" s="138">
        <v>44051</v>
      </c>
      <c r="G2617" t="s">
        <v>676</v>
      </c>
      <c r="H2617" t="s">
        <v>688</v>
      </c>
      <c r="I2617" t="s">
        <v>442</v>
      </c>
      <c r="J2617" t="s">
        <v>669</v>
      </c>
      <c r="K2617">
        <v>1200</v>
      </c>
      <c r="L2617">
        <v>192</v>
      </c>
      <c r="O2617">
        <v>21</v>
      </c>
      <c r="P2617">
        <v>17</v>
      </c>
      <c r="Q2617">
        <f>SUM(Table2[[#This Row],[ BUYER G]:[BUYER S]])</f>
        <v>38</v>
      </c>
      <c r="R2617">
        <v>10.25</v>
      </c>
      <c r="S2617">
        <v>10.5</v>
      </c>
      <c r="T2617">
        <f>SUM(Table2[[#This Row],[SALE G]:[SALE S]])</f>
        <v>20.75</v>
      </c>
      <c r="U2617">
        <v>213</v>
      </c>
      <c r="V2617">
        <v>0.6</v>
      </c>
    </row>
    <row r="2618" spans="1:22" x14ac:dyDescent="0.25">
      <c r="A2618">
        <v>2617</v>
      </c>
      <c r="B2618" t="s">
        <v>26</v>
      </c>
      <c r="C2618" t="s">
        <v>680</v>
      </c>
      <c r="D2618" t="s">
        <v>4</v>
      </c>
      <c r="E2618" t="s">
        <v>348</v>
      </c>
      <c r="F2618" s="138">
        <v>44051</v>
      </c>
      <c r="G2618" t="s">
        <v>666</v>
      </c>
      <c r="H2618" t="s">
        <v>681</v>
      </c>
      <c r="I2618" t="s">
        <v>428</v>
      </c>
      <c r="J2618" t="s">
        <v>669</v>
      </c>
      <c r="K2618">
        <v>2700</v>
      </c>
      <c r="M2618">
        <v>352</v>
      </c>
      <c r="O2618">
        <v>17</v>
      </c>
      <c r="P2618">
        <v>78</v>
      </c>
      <c r="Q2618">
        <f>SUM(Table2[[#This Row],[ BUYER G]:[BUYER S]])</f>
        <v>95</v>
      </c>
      <c r="R2618">
        <v>16.600000000000001</v>
      </c>
      <c r="S2618">
        <v>82</v>
      </c>
      <c r="T2618">
        <f>SUM(Table2[[#This Row],[SALE G]:[SALE S]])</f>
        <v>98.6</v>
      </c>
      <c r="U2618">
        <v>410</v>
      </c>
      <c r="V2618">
        <v>0.7</v>
      </c>
    </row>
    <row r="2619" spans="1:22" x14ac:dyDescent="0.25">
      <c r="A2619">
        <v>2618</v>
      </c>
      <c r="B2619" t="s">
        <v>26</v>
      </c>
      <c r="C2619" t="s">
        <v>680</v>
      </c>
      <c r="D2619" t="s">
        <v>4</v>
      </c>
      <c r="E2619" t="s">
        <v>348</v>
      </c>
      <c r="F2619" s="138">
        <v>44051</v>
      </c>
      <c r="G2619" t="s">
        <v>670</v>
      </c>
      <c r="H2619" t="s">
        <v>681</v>
      </c>
      <c r="I2619" t="s">
        <v>386</v>
      </c>
      <c r="J2619" t="s">
        <v>671</v>
      </c>
      <c r="K2619">
        <v>1200</v>
      </c>
      <c r="M2619">
        <v>176</v>
      </c>
      <c r="O2619">
        <v>13</v>
      </c>
      <c r="P2619">
        <v>51</v>
      </c>
      <c r="Q2619">
        <f>SUM(Table2[[#This Row],[ BUYER G]:[BUYER S]])</f>
        <v>64</v>
      </c>
      <c r="R2619">
        <v>11</v>
      </c>
      <c r="S2619">
        <v>45.8</v>
      </c>
      <c r="T2619">
        <f>SUM(Table2[[#This Row],[SALE G]:[SALE S]])</f>
        <v>56.8</v>
      </c>
      <c r="U2619">
        <v>170</v>
      </c>
      <c r="V2619">
        <v>0.65</v>
      </c>
    </row>
    <row r="2620" spans="1:22" x14ac:dyDescent="0.25">
      <c r="A2620">
        <v>2619</v>
      </c>
      <c r="B2620" t="s">
        <v>26</v>
      </c>
      <c r="C2620" t="s">
        <v>680</v>
      </c>
      <c r="D2620" t="s">
        <v>4</v>
      </c>
      <c r="E2620" t="s">
        <v>348</v>
      </c>
      <c r="F2620" s="138">
        <v>44051</v>
      </c>
      <c r="G2620" t="s">
        <v>676</v>
      </c>
      <c r="H2620" t="s">
        <v>681</v>
      </c>
      <c r="I2620" t="s">
        <v>378</v>
      </c>
      <c r="J2620" t="s">
        <v>669</v>
      </c>
      <c r="K2620">
        <v>1200</v>
      </c>
      <c r="L2620">
        <v>320</v>
      </c>
      <c r="O2620">
        <v>32</v>
      </c>
      <c r="P2620">
        <v>27</v>
      </c>
      <c r="Q2620">
        <f>SUM(Table2[[#This Row],[ BUYER G]:[BUYER S]])</f>
        <v>59</v>
      </c>
      <c r="R2620">
        <v>26</v>
      </c>
      <c r="S2620">
        <v>21.5</v>
      </c>
      <c r="T2620">
        <f>SUM(Table2[[#This Row],[SALE G]:[SALE S]])</f>
        <v>47.5</v>
      </c>
      <c r="U2620">
        <v>295</v>
      </c>
      <c r="V2620">
        <v>0.65</v>
      </c>
    </row>
    <row r="2621" spans="1:22" x14ac:dyDescent="0.25">
      <c r="A2621">
        <v>2620</v>
      </c>
      <c r="B2621" t="s">
        <v>26</v>
      </c>
      <c r="C2621" t="s">
        <v>680</v>
      </c>
      <c r="D2621" t="s">
        <v>4</v>
      </c>
      <c r="E2621" t="s">
        <v>348</v>
      </c>
      <c r="F2621" s="138">
        <v>44051</v>
      </c>
      <c r="G2621" t="s">
        <v>676</v>
      </c>
      <c r="H2621" t="s">
        <v>681</v>
      </c>
      <c r="I2621" t="s">
        <v>379</v>
      </c>
      <c r="J2621" t="s">
        <v>669</v>
      </c>
      <c r="K2621">
        <v>1200</v>
      </c>
      <c r="L2621">
        <v>160</v>
      </c>
      <c r="O2621">
        <v>58</v>
      </c>
      <c r="P2621">
        <v>12</v>
      </c>
      <c r="Q2621">
        <f>SUM(Table2[[#This Row],[ BUYER G]:[BUYER S]])</f>
        <v>70</v>
      </c>
      <c r="R2621">
        <v>32.6</v>
      </c>
      <c r="S2621">
        <v>17</v>
      </c>
      <c r="T2621">
        <f>SUM(Table2[[#This Row],[SALE G]:[SALE S]])</f>
        <v>49.6</v>
      </c>
      <c r="U2621">
        <v>252</v>
      </c>
      <c r="V2621">
        <v>0.65</v>
      </c>
    </row>
    <row r="2622" spans="1:22" x14ac:dyDescent="0.25">
      <c r="A2622">
        <v>2621</v>
      </c>
      <c r="B2622" t="s">
        <v>26</v>
      </c>
      <c r="C2622" t="s">
        <v>680</v>
      </c>
      <c r="D2622" t="s">
        <v>4</v>
      </c>
      <c r="E2622" t="s">
        <v>348</v>
      </c>
      <c r="F2622" s="138">
        <v>44051</v>
      </c>
      <c r="G2622" t="s">
        <v>676</v>
      </c>
      <c r="H2622" t="s">
        <v>681</v>
      </c>
      <c r="I2622" t="s">
        <v>377</v>
      </c>
      <c r="J2622" t="s">
        <v>669</v>
      </c>
      <c r="K2622">
        <v>1200</v>
      </c>
      <c r="L2622">
        <v>192</v>
      </c>
      <c r="O2622">
        <v>52</v>
      </c>
      <c r="P2622">
        <v>37</v>
      </c>
      <c r="Q2622">
        <f>SUM(Table2[[#This Row],[ BUYER G]:[BUYER S]])</f>
        <v>89</v>
      </c>
      <c r="R2622">
        <v>83</v>
      </c>
      <c r="S2622">
        <v>56.5</v>
      </c>
      <c r="T2622">
        <f>SUM(Table2[[#This Row],[SALE G]:[SALE S]])</f>
        <v>139.5</v>
      </c>
      <c r="U2622">
        <v>221</v>
      </c>
      <c r="V2622">
        <v>0.65</v>
      </c>
    </row>
    <row r="2623" spans="1:22" x14ac:dyDescent="0.25">
      <c r="A2623">
        <v>2622</v>
      </c>
      <c r="B2623" t="s">
        <v>26</v>
      </c>
      <c r="C2623" t="s">
        <v>680</v>
      </c>
      <c r="D2623" t="s">
        <v>4</v>
      </c>
      <c r="E2623" t="s">
        <v>348</v>
      </c>
      <c r="F2623" s="138">
        <v>44051</v>
      </c>
      <c r="G2623" t="s">
        <v>684</v>
      </c>
      <c r="H2623" t="s">
        <v>681</v>
      </c>
      <c r="I2623" t="s">
        <v>398</v>
      </c>
      <c r="J2623" t="s">
        <v>669</v>
      </c>
      <c r="K2623">
        <v>1250</v>
      </c>
      <c r="M2623">
        <v>196</v>
      </c>
      <c r="O2623">
        <v>0</v>
      </c>
      <c r="P2623">
        <v>37</v>
      </c>
      <c r="Q2623">
        <f>SUM(Table2[[#This Row],[ BUYER G]:[BUYER S]])</f>
        <v>37</v>
      </c>
      <c r="R2623">
        <v>0</v>
      </c>
      <c r="S2623">
        <v>34</v>
      </c>
      <c r="T2623">
        <f>SUM(Table2[[#This Row],[SALE G]:[SALE S]])</f>
        <v>34</v>
      </c>
      <c r="U2623">
        <v>165</v>
      </c>
      <c r="V2623">
        <v>0.65</v>
      </c>
    </row>
    <row r="2624" spans="1:22" x14ac:dyDescent="0.25">
      <c r="A2624">
        <v>2623</v>
      </c>
      <c r="B2624" t="s">
        <v>26</v>
      </c>
      <c r="C2624" t="s">
        <v>680</v>
      </c>
      <c r="D2624" t="s">
        <v>4</v>
      </c>
      <c r="E2624" t="s">
        <v>348</v>
      </c>
      <c r="F2624" s="138">
        <v>44051</v>
      </c>
      <c r="G2624" t="s">
        <v>685</v>
      </c>
      <c r="H2624" t="s">
        <v>681</v>
      </c>
      <c r="I2624" t="s">
        <v>261</v>
      </c>
      <c r="J2624" t="s">
        <v>671</v>
      </c>
      <c r="K2624">
        <v>1000</v>
      </c>
      <c r="M2624">
        <v>144</v>
      </c>
      <c r="O2624">
        <v>5</v>
      </c>
      <c r="P2624">
        <v>30</v>
      </c>
      <c r="Q2624">
        <f>SUM(Table2[[#This Row],[ BUYER G]:[BUYER S]])</f>
        <v>35</v>
      </c>
      <c r="R2624">
        <v>4</v>
      </c>
      <c r="S2624">
        <v>26.5</v>
      </c>
      <c r="T2624">
        <f>SUM(Table2[[#This Row],[SALE G]:[SALE S]])</f>
        <v>30.5</v>
      </c>
      <c r="U2624">
        <v>154</v>
      </c>
      <c r="V2624">
        <v>0.6</v>
      </c>
    </row>
    <row r="2625" spans="1:22" x14ac:dyDescent="0.25">
      <c r="A2625">
        <v>2624</v>
      </c>
      <c r="B2625" t="s">
        <v>26</v>
      </c>
      <c r="C2625" t="s">
        <v>680</v>
      </c>
      <c r="D2625" t="s">
        <v>4</v>
      </c>
      <c r="E2625" t="s">
        <v>348</v>
      </c>
      <c r="F2625" s="138">
        <v>44051</v>
      </c>
      <c r="G2625" t="s">
        <v>685</v>
      </c>
      <c r="H2625" t="s">
        <v>681</v>
      </c>
      <c r="I2625" t="s">
        <v>264</v>
      </c>
      <c r="J2625" t="s">
        <v>671</v>
      </c>
      <c r="K2625">
        <v>1000</v>
      </c>
      <c r="M2625">
        <v>144</v>
      </c>
      <c r="O2625">
        <v>3</v>
      </c>
      <c r="P2625">
        <v>44</v>
      </c>
      <c r="Q2625">
        <f>SUM(Table2[[#This Row],[ BUYER G]:[BUYER S]])</f>
        <v>47</v>
      </c>
      <c r="R2625">
        <v>2</v>
      </c>
      <c r="S2625">
        <v>51</v>
      </c>
      <c r="T2625">
        <f>SUM(Table2[[#This Row],[SALE G]:[SALE S]])</f>
        <v>53</v>
      </c>
      <c r="U2625">
        <v>231</v>
      </c>
      <c r="V2625">
        <v>0.6</v>
      </c>
    </row>
    <row r="2626" spans="1:22" x14ac:dyDescent="0.25">
      <c r="A2626">
        <v>2625</v>
      </c>
      <c r="B2626" t="s">
        <v>26</v>
      </c>
      <c r="C2626" t="s">
        <v>680</v>
      </c>
      <c r="D2626" t="s">
        <v>4</v>
      </c>
      <c r="E2626" t="s">
        <v>348</v>
      </c>
      <c r="F2626" s="138">
        <v>44051</v>
      </c>
      <c r="G2626" t="s">
        <v>685</v>
      </c>
      <c r="H2626" t="s">
        <v>681</v>
      </c>
      <c r="I2626" t="s">
        <v>445</v>
      </c>
      <c r="J2626" t="s">
        <v>671</v>
      </c>
      <c r="K2626">
        <v>1000</v>
      </c>
      <c r="M2626">
        <v>196</v>
      </c>
      <c r="O2626">
        <v>0</v>
      </c>
      <c r="P2626">
        <v>33</v>
      </c>
      <c r="Q2626">
        <f>SUM(Table2[[#This Row],[ BUYER G]:[BUYER S]])</f>
        <v>33</v>
      </c>
      <c r="R2626">
        <v>0</v>
      </c>
      <c r="S2626">
        <v>39.5</v>
      </c>
      <c r="T2626">
        <f>SUM(Table2[[#This Row],[SALE G]:[SALE S]])</f>
        <v>39.5</v>
      </c>
      <c r="U2626">
        <v>198</v>
      </c>
      <c r="V2626">
        <v>0.6</v>
      </c>
    </row>
    <row r="2627" spans="1:22" x14ac:dyDescent="0.25">
      <c r="A2627">
        <v>2626</v>
      </c>
      <c r="B2627" t="s">
        <v>26</v>
      </c>
      <c r="C2627" t="s">
        <v>680</v>
      </c>
      <c r="D2627" t="s">
        <v>4</v>
      </c>
      <c r="E2627" t="s">
        <v>348</v>
      </c>
      <c r="F2627" s="138">
        <v>44051</v>
      </c>
      <c r="G2627" t="s">
        <v>685</v>
      </c>
      <c r="H2627" t="s">
        <v>681</v>
      </c>
      <c r="I2627" t="s">
        <v>413</v>
      </c>
      <c r="J2627" t="s">
        <v>671</v>
      </c>
      <c r="K2627">
        <v>1000</v>
      </c>
      <c r="M2627">
        <v>160</v>
      </c>
      <c r="O2627">
        <v>4</v>
      </c>
      <c r="P2627">
        <v>56</v>
      </c>
      <c r="Q2627">
        <f>SUM(Table2[[#This Row],[ BUYER G]:[BUYER S]])</f>
        <v>60</v>
      </c>
      <c r="R2627">
        <v>3</v>
      </c>
      <c r="S2627">
        <v>49</v>
      </c>
      <c r="T2627">
        <f>SUM(Table2[[#This Row],[SALE G]:[SALE S]])</f>
        <v>52</v>
      </c>
      <c r="U2627">
        <v>170</v>
      </c>
      <c r="V2627">
        <v>0.65</v>
      </c>
    </row>
    <row r="2628" spans="1:22" x14ac:dyDescent="0.25">
      <c r="A2628">
        <v>2627</v>
      </c>
      <c r="B2628" t="s">
        <v>26</v>
      </c>
      <c r="C2628" t="s">
        <v>680</v>
      </c>
      <c r="D2628" t="s">
        <v>4</v>
      </c>
      <c r="E2628" t="s">
        <v>348</v>
      </c>
      <c r="F2628" s="138">
        <v>44051</v>
      </c>
      <c r="G2628" t="s">
        <v>685</v>
      </c>
      <c r="H2628" t="s">
        <v>681</v>
      </c>
      <c r="I2628" t="s">
        <v>404</v>
      </c>
      <c r="J2628" t="s">
        <v>671</v>
      </c>
      <c r="K2628">
        <v>1000</v>
      </c>
      <c r="M2628">
        <v>185</v>
      </c>
      <c r="O2628">
        <v>16</v>
      </c>
      <c r="P2628">
        <v>41</v>
      </c>
      <c r="Q2628">
        <f>SUM(Table2[[#This Row],[ BUYER G]:[BUYER S]])</f>
        <v>57</v>
      </c>
      <c r="R2628">
        <v>18.5</v>
      </c>
      <c r="S2628">
        <v>59.5</v>
      </c>
      <c r="T2628">
        <f>SUM(Table2[[#This Row],[SALE G]:[SALE S]])</f>
        <v>78</v>
      </c>
      <c r="U2628">
        <v>226</v>
      </c>
      <c r="V2628">
        <v>0.65</v>
      </c>
    </row>
    <row r="2629" spans="1:22" x14ac:dyDescent="0.25">
      <c r="A2629">
        <v>2628</v>
      </c>
      <c r="B2629" t="s">
        <v>26</v>
      </c>
      <c r="C2629" t="s">
        <v>680</v>
      </c>
      <c r="D2629" t="s">
        <v>4</v>
      </c>
      <c r="E2629" t="s">
        <v>348</v>
      </c>
      <c r="F2629" s="138">
        <v>44051</v>
      </c>
      <c r="G2629" t="s">
        <v>685</v>
      </c>
      <c r="H2629" t="s">
        <v>681</v>
      </c>
      <c r="I2629" t="s">
        <v>252</v>
      </c>
      <c r="J2629" t="s">
        <v>671</v>
      </c>
      <c r="K2629">
        <v>1000</v>
      </c>
      <c r="M2629">
        <v>180</v>
      </c>
      <c r="O2629">
        <v>6</v>
      </c>
      <c r="P2629">
        <v>16</v>
      </c>
      <c r="Q2629">
        <f>SUM(Table2[[#This Row],[ BUYER G]:[BUYER S]])</f>
        <v>22</v>
      </c>
      <c r="R2629">
        <v>4.5</v>
      </c>
      <c r="S2629">
        <v>18</v>
      </c>
      <c r="T2629">
        <f>SUM(Table2[[#This Row],[SALE G]:[SALE S]])</f>
        <v>22.5</v>
      </c>
      <c r="U2629">
        <v>274</v>
      </c>
      <c r="V2629">
        <v>0.65</v>
      </c>
    </row>
    <row r="2630" spans="1:22" x14ac:dyDescent="0.25">
      <c r="A2630">
        <v>2629</v>
      </c>
      <c r="B2630" t="s">
        <v>26</v>
      </c>
      <c r="C2630" t="s">
        <v>680</v>
      </c>
      <c r="D2630" t="s">
        <v>4</v>
      </c>
      <c r="E2630" t="s">
        <v>348</v>
      </c>
      <c r="F2630" s="138">
        <v>44051</v>
      </c>
      <c r="G2630" t="s">
        <v>685</v>
      </c>
      <c r="H2630" t="s">
        <v>681</v>
      </c>
      <c r="I2630" t="s">
        <v>251</v>
      </c>
      <c r="J2630" t="s">
        <v>671</v>
      </c>
      <c r="K2630">
        <v>1000</v>
      </c>
      <c r="M2630">
        <v>144</v>
      </c>
      <c r="O2630">
        <v>2</v>
      </c>
      <c r="P2630">
        <v>64</v>
      </c>
      <c r="Q2630">
        <f>SUM(Table2[[#This Row],[ BUYER G]:[BUYER S]])</f>
        <v>66</v>
      </c>
      <c r="R2630">
        <v>1</v>
      </c>
      <c r="S2630">
        <v>69.5</v>
      </c>
      <c r="T2630">
        <f>SUM(Table2[[#This Row],[SALE G]:[SALE S]])</f>
        <v>70.5</v>
      </c>
      <c r="U2630">
        <v>214</v>
      </c>
      <c r="V2630">
        <v>0.7</v>
      </c>
    </row>
    <row r="2631" spans="1:22" x14ac:dyDescent="0.25">
      <c r="A2631">
        <v>2630</v>
      </c>
      <c r="B2631" t="s">
        <v>26</v>
      </c>
      <c r="C2631" t="s">
        <v>680</v>
      </c>
      <c r="D2631" t="s">
        <v>4</v>
      </c>
      <c r="E2631" t="s">
        <v>348</v>
      </c>
      <c r="F2631" s="138">
        <v>44051</v>
      </c>
      <c r="G2631" t="s">
        <v>685</v>
      </c>
      <c r="H2631" t="s">
        <v>681</v>
      </c>
      <c r="I2631" t="s">
        <v>447</v>
      </c>
      <c r="J2631" t="s">
        <v>671</v>
      </c>
      <c r="K2631">
        <v>1000</v>
      </c>
      <c r="M2631">
        <v>176</v>
      </c>
      <c r="O2631">
        <v>7</v>
      </c>
      <c r="P2631">
        <v>26</v>
      </c>
      <c r="Q2631">
        <f>SUM(Table2[[#This Row],[ BUYER G]:[BUYER S]])</f>
        <v>33</v>
      </c>
      <c r="R2631">
        <v>3.375</v>
      </c>
      <c r="S2631">
        <v>13</v>
      </c>
      <c r="T2631">
        <f>SUM(Table2[[#This Row],[SALE G]:[SALE S]])</f>
        <v>16.375</v>
      </c>
      <c r="U2631">
        <v>180</v>
      </c>
      <c r="V2631">
        <v>0.65</v>
      </c>
    </row>
    <row r="2632" spans="1:22" x14ac:dyDescent="0.25">
      <c r="A2632">
        <v>2631</v>
      </c>
      <c r="B2632" t="s">
        <v>26</v>
      </c>
      <c r="C2632" t="s">
        <v>680</v>
      </c>
      <c r="D2632" t="s">
        <v>4</v>
      </c>
      <c r="E2632" t="s">
        <v>348</v>
      </c>
      <c r="F2632" s="138">
        <v>44051</v>
      </c>
      <c r="G2632" t="s">
        <v>685</v>
      </c>
      <c r="H2632" t="s">
        <v>681</v>
      </c>
      <c r="I2632" t="s">
        <v>422</v>
      </c>
      <c r="J2632" t="s">
        <v>671</v>
      </c>
      <c r="K2632">
        <v>1000</v>
      </c>
      <c r="M2632">
        <v>160</v>
      </c>
      <c r="O2632">
        <v>4</v>
      </c>
      <c r="P2632">
        <v>30</v>
      </c>
      <c r="Q2632">
        <f>SUM(Table2[[#This Row],[ BUYER G]:[BUYER S]])</f>
        <v>34</v>
      </c>
      <c r="R2632">
        <v>2.75</v>
      </c>
      <c r="S2632">
        <v>25.5</v>
      </c>
      <c r="T2632">
        <f>SUM(Table2[[#This Row],[SALE G]:[SALE S]])</f>
        <v>28.25</v>
      </c>
      <c r="U2632">
        <v>165</v>
      </c>
      <c r="V2632">
        <v>0.65</v>
      </c>
    </row>
    <row r="2633" spans="1:22" x14ac:dyDescent="0.25">
      <c r="A2633">
        <v>2632</v>
      </c>
      <c r="B2633" t="s">
        <v>26</v>
      </c>
      <c r="C2633" t="s">
        <v>680</v>
      </c>
      <c r="D2633" t="s">
        <v>4</v>
      </c>
      <c r="E2633" t="s">
        <v>348</v>
      </c>
      <c r="F2633" s="138">
        <v>44051</v>
      </c>
      <c r="G2633" t="s">
        <v>685</v>
      </c>
      <c r="H2633" t="s">
        <v>681</v>
      </c>
      <c r="I2633" t="s">
        <v>600</v>
      </c>
      <c r="J2633" t="s">
        <v>671</v>
      </c>
      <c r="K2633">
        <v>1000</v>
      </c>
      <c r="M2633">
        <v>160</v>
      </c>
      <c r="O2633">
        <v>3</v>
      </c>
      <c r="P2633">
        <v>37</v>
      </c>
      <c r="Q2633">
        <f>SUM(Table2[[#This Row],[ BUYER G]:[BUYER S]])</f>
        <v>40</v>
      </c>
      <c r="R2633">
        <v>2</v>
      </c>
      <c r="S2633">
        <v>43</v>
      </c>
      <c r="T2633">
        <f>SUM(Table2[[#This Row],[SALE G]:[SALE S]])</f>
        <v>45</v>
      </c>
      <c r="U2633">
        <v>197</v>
      </c>
      <c r="V2633">
        <v>0.6</v>
      </c>
    </row>
    <row r="2634" spans="1:22" x14ac:dyDescent="0.25">
      <c r="A2634">
        <v>2633</v>
      </c>
      <c r="B2634" t="s">
        <v>26</v>
      </c>
      <c r="C2634" t="s">
        <v>680</v>
      </c>
      <c r="D2634" t="s">
        <v>4</v>
      </c>
      <c r="E2634" t="s">
        <v>348</v>
      </c>
      <c r="F2634" s="138">
        <v>44051</v>
      </c>
      <c r="G2634" t="s">
        <v>685</v>
      </c>
      <c r="H2634" t="s">
        <v>681</v>
      </c>
      <c r="I2634" t="s">
        <v>410</v>
      </c>
      <c r="J2634" t="s">
        <v>671</v>
      </c>
      <c r="K2634">
        <v>1000</v>
      </c>
      <c r="M2634">
        <v>144</v>
      </c>
      <c r="O2634">
        <v>3</v>
      </c>
      <c r="P2634">
        <v>37</v>
      </c>
      <c r="Q2634">
        <f>SUM(Table2[[#This Row],[ BUYER G]:[BUYER S]])</f>
        <v>40</v>
      </c>
      <c r="R2634">
        <v>2</v>
      </c>
      <c r="S2634">
        <v>50</v>
      </c>
      <c r="T2634">
        <f>SUM(Table2[[#This Row],[SALE G]:[SALE S]])</f>
        <v>52</v>
      </c>
      <c r="U2634">
        <v>204</v>
      </c>
      <c r="V2634">
        <v>0.6</v>
      </c>
    </row>
    <row r="2635" spans="1:22" x14ac:dyDescent="0.25">
      <c r="A2635">
        <v>2634</v>
      </c>
      <c r="B2635" t="s">
        <v>26</v>
      </c>
      <c r="C2635" t="s">
        <v>680</v>
      </c>
      <c r="D2635" t="s">
        <v>4</v>
      </c>
      <c r="E2635" t="s">
        <v>348</v>
      </c>
      <c r="F2635" s="138">
        <v>44051</v>
      </c>
      <c r="G2635" t="s">
        <v>685</v>
      </c>
      <c r="H2635" t="s">
        <v>681</v>
      </c>
      <c r="I2635" t="s">
        <v>248</v>
      </c>
      <c r="J2635" t="s">
        <v>671</v>
      </c>
      <c r="K2635">
        <v>1000</v>
      </c>
      <c r="M2635">
        <v>160</v>
      </c>
      <c r="O2635">
        <v>40</v>
      </c>
      <c r="P2635">
        <v>8</v>
      </c>
      <c r="Q2635">
        <f>SUM(Table2[[#This Row],[ BUYER G]:[BUYER S]])</f>
        <v>48</v>
      </c>
      <c r="R2635">
        <v>5.6</v>
      </c>
      <c r="S2635">
        <v>54</v>
      </c>
      <c r="T2635">
        <f>SUM(Table2[[#This Row],[SALE G]:[SALE S]])</f>
        <v>59.6</v>
      </c>
      <c r="U2635">
        <v>235</v>
      </c>
      <c r="V2635">
        <v>0.6</v>
      </c>
    </row>
    <row r="2636" spans="1:22" x14ac:dyDescent="0.25">
      <c r="A2636">
        <v>2635</v>
      </c>
      <c r="B2636" t="s">
        <v>26</v>
      </c>
      <c r="C2636" t="s">
        <v>680</v>
      </c>
      <c r="D2636" t="s">
        <v>4</v>
      </c>
      <c r="E2636" t="s">
        <v>348</v>
      </c>
      <c r="F2636" s="138">
        <v>44051</v>
      </c>
      <c r="G2636" t="s">
        <v>685</v>
      </c>
      <c r="H2636" t="s">
        <v>681</v>
      </c>
      <c r="I2636" t="s">
        <v>448</v>
      </c>
      <c r="J2636" t="s">
        <v>671</v>
      </c>
      <c r="K2636">
        <v>1000</v>
      </c>
      <c r="M2636">
        <v>112</v>
      </c>
      <c r="O2636">
        <v>9</v>
      </c>
      <c r="P2636">
        <v>40</v>
      </c>
      <c r="Q2636">
        <f>SUM(Table2[[#This Row],[ BUYER G]:[BUYER S]])</f>
        <v>49</v>
      </c>
      <c r="R2636">
        <v>6.8</v>
      </c>
      <c r="S2636">
        <v>34</v>
      </c>
      <c r="T2636">
        <f>SUM(Table2[[#This Row],[SALE G]:[SALE S]])</f>
        <v>40.799999999999997</v>
      </c>
      <c r="U2636">
        <v>164</v>
      </c>
      <c r="V2636">
        <v>0.6</v>
      </c>
    </row>
    <row r="2637" spans="1:22" x14ac:dyDescent="0.25">
      <c r="A2637">
        <v>2636</v>
      </c>
      <c r="B2637" t="s">
        <v>26</v>
      </c>
      <c r="C2637" t="s">
        <v>680</v>
      </c>
      <c r="D2637" t="s">
        <v>4</v>
      </c>
      <c r="E2637" t="s">
        <v>348</v>
      </c>
      <c r="F2637" s="138">
        <v>44051</v>
      </c>
      <c r="G2637" t="s">
        <v>685</v>
      </c>
      <c r="H2637" t="s">
        <v>681</v>
      </c>
      <c r="I2637" t="s">
        <v>417</v>
      </c>
      <c r="J2637" t="s">
        <v>671</v>
      </c>
      <c r="K2637">
        <v>1000</v>
      </c>
      <c r="M2637">
        <v>160</v>
      </c>
      <c r="O2637">
        <v>0</v>
      </c>
      <c r="P2637">
        <v>98</v>
      </c>
      <c r="Q2637">
        <f>SUM(Table2[[#This Row],[ BUYER G]:[BUYER S]])</f>
        <v>98</v>
      </c>
      <c r="R2637">
        <v>0</v>
      </c>
      <c r="S2637">
        <v>127</v>
      </c>
      <c r="T2637">
        <f>SUM(Table2[[#This Row],[SALE G]:[SALE S]])</f>
        <v>127</v>
      </c>
      <c r="U2637">
        <v>345</v>
      </c>
      <c r="V2637">
        <v>0.7</v>
      </c>
    </row>
    <row r="2638" spans="1:22" x14ac:dyDescent="0.25">
      <c r="A2638">
        <v>2637</v>
      </c>
      <c r="B2638" t="s">
        <v>26</v>
      </c>
      <c r="C2638" t="s">
        <v>680</v>
      </c>
      <c r="D2638" t="s">
        <v>4</v>
      </c>
      <c r="E2638" t="s">
        <v>348</v>
      </c>
      <c r="F2638" s="138">
        <v>44051</v>
      </c>
      <c r="G2638" t="s">
        <v>685</v>
      </c>
      <c r="H2638" t="s">
        <v>681</v>
      </c>
      <c r="I2638" t="s">
        <v>406</v>
      </c>
      <c r="J2638" t="s">
        <v>671</v>
      </c>
      <c r="K2638">
        <v>1000</v>
      </c>
      <c r="M2638">
        <v>160</v>
      </c>
      <c r="O2638">
        <v>4</v>
      </c>
      <c r="P2638">
        <v>50</v>
      </c>
      <c r="Q2638">
        <f>SUM(Table2[[#This Row],[ BUYER G]:[BUYER S]])</f>
        <v>54</v>
      </c>
      <c r="R2638">
        <v>6</v>
      </c>
      <c r="S2638">
        <v>42</v>
      </c>
      <c r="T2638">
        <f>SUM(Table2[[#This Row],[SALE G]:[SALE S]])</f>
        <v>48</v>
      </c>
      <c r="U2638">
        <v>202</v>
      </c>
      <c r="V2638">
        <v>0.6</v>
      </c>
    </row>
    <row r="2639" spans="1:22" x14ac:dyDescent="0.25">
      <c r="A2639">
        <v>2638</v>
      </c>
      <c r="B2639" t="s">
        <v>26</v>
      </c>
      <c r="C2639" t="s">
        <v>680</v>
      </c>
      <c r="D2639" t="s">
        <v>4</v>
      </c>
      <c r="E2639" t="s">
        <v>348</v>
      </c>
      <c r="F2639" s="138">
        <v>44051</v>
      </c>
      <c r="G2639" t="s">
        <v>685</v>
      </c>
      <c r="H2639" t="s">
        <v>681</v>
      </c>
      <c r="I2639" t="s">
        <v>255</v>
      </c>
      <c r="J2639" t="s">
        <v>671</v>
      </c>
      <c r="K2639">
        <v>1000</v>
      </c>
      <c r="M2639">
        <v>160</v>
      </c>
      <c r="O2639">
        <v>2</v>
      </c>
      <c r="P2639">
        <v>47</v>
      </c>
      <c r="Q2639">
        <f>SUM(Table2[[#This Row],[ BUYER G]:[BUYER S]])</f>
        <v>49</v>
      </c>
      <c r="R2639">
        <v>2.2999999999999998</v>
      </c>
      <c r="S2639">
        <v>45.8</v>
      </c>
      <c r="T2639">
        <f>SUM(Table2[[#This Row],[SALE G]:[SALE S]])</f>
        <v>48.099999999999994</v>
      </c>
      <c r="U2639">
        <v>253</v>
      </c>
      <c r="V2639">
        <v>0.6</v>
      </c>
    </row>
    <row r="2640" spans="1:22" x14ac:dyDescent="0.25">
      <c r="A2640">
        <v>2639</v>
      </c>
      <c r="B2640" t="s">
        <v>26</v>
      </c>
      <c r="C2640" t="s">
        <v>680</v>
      </c>
      <c r="D2640" t="s">
        <v>4</v>
      </c>
      <c r="E2640" t="s">
        <v>348</v>
      </c>
      <c r="F2640" s="138">
        <v>44051</v>
      </c>
      <c r="G2640" t="s">
        <v>685</v>
      </c>
      <c r="H2640" t="s">
        <v>681</v>
      </c>
      <c r="I2640" t="s">
        <v>254</v>
      </c>
      <c r="J2640" t="s">
        <v>671</v>
      </c>
      <c r="K2640">
        <v>1000</v>
      </c>
      <c r="M2640">
        <v>160</v>
      </c>
      <c r="O2640">
        <v>27</v>
      </c>
      <c r="P2640">
        <v>37</v>
      </c>
      <c r="Q2640">
        <f>SUM(Table2[[#This Row],[ BUYER G]:[BUYER S]])</f>
        <v>64</v>
      </c>
      <c r="R2640">
        <v>15</v>
      </c>
      <c r="S2640">
        <v>31.6</v>
      </c>
      <c r="T2640">
        <f>SUM(Table2[[#This Row],[SALE G]:[SALE S]])</f>
        <v>46.6</v>
      </c>
      <c r="U2640">
        <v>162</v>
      </c>
      <c r="V2640">
        <v>0.6</v>
      </c>
    </row>
    <row r="2641" spans="1:22" x14ac:dyDescent="0.25">
      <c r="A2641">
        <v>2640</v>
      </c>
      <c r="B2641" t="s">
        <v>26</v>
      </c>
      <c r="C2641" t="s">
        <v>680</v>
      </c>
      <c r="D2641" t="s">
        <v>4</v>
      </c>
      <c r="E2641" t="s">
        <v>348</v>
      </c>
      <c r="F2641" s="138">
        <v>44051</v>
      </c>
      <c r="G2641" t="s">
        <v>685</v>
      </c>
      <c r="H2641" t="s">
        <v>681</v>
      </c>
      <c r="I2641" t="s">
        <v>411</v>
      </c>
      <c r="J2641" t="s">
        <v>671</v>
      </c>
      <c r="K2641">
        <v>1000</v>
      </c>
      <c r="M2641">
        <v>128</v>
      </c>
      <c r="O2641">
        <v>5</v>
      </c>
      <c r="P2641">
        <v>30</v>
      </c>
      <c r="Q2641">
        <f>SUM(Table2[[#This Row],[ BUYER G]:[BUYER S]])</f>
        <v>35</v>
      </c>
      <c r="R2641">
        <v>4</v>
      </c>
      <c r="S2641">
        <v>32</v>
      </c>
      <c r="T2641">
        <f>SUM(Table2[[#This Row],[SALE G]:[SALE S]])</f>
        <v>36</v>
      </c>
      <c r="U2641">
        <v>220</v>
      </c>
      <c r="V2641">
        <v>0.6</v>
      </c>
    </row>
    <row r="2642" spans="1:22" x14ac:dyDescent="0.25">
      <c r="A2642">
        <v>2641</v>
      </c>
      <c r="B2642" t="s">
        <v>26</v>
      </c>
      <c r="C2642" t="s">
        <v>680</v>
      </c>
      <c r="D2642" t="s">
        <v>4</v>
      </c>
      <c r="E2642" t="s">
        <v>348</v>
      </c>
      <c r="F2642" s="138">
        <v>44051</v>
      </c>
      <c r="G2642" t="s">
        <v>710</v>
      </c>
      <c r="H2642" t="s">
        <v>681</v>
      </c>
      <c r="I2642" t="s">
        <v>540</v>
      </c>
      <c r="J2642" t="s">
        <v>711</v>
      </c>
      <c r="K2642">
        <v>180</v>
      </c>
      <c r="M2642">
        <v>80</v>
      </c>
      <c r="O2642">
        <v>1</v>
      </c>
      <c r="P2642">
        <v>13</v>
      </c>
      <c r="Q2642">
        <f>SUM(Table2[[#This Row],[ BUYER G]:[BUYER S]])</f>
        <v>14</v>
      </c>
      <c r="R2642">
        <v>1</v>
      </c>
      <c r="S2642">
        <v>13</v>
      </c>
      <c r="T2642">
        <f>SUM(Table2[[#This Row],[SALE G]:[SALE S]])</f>
        <v>14</v>
      </c>
      <c r="U2642">
        <v>110</v>
      </c>
      <c r="V2642">
        <v>0.6</v>
      </c>
    </row>
    <row r="2643" spans="1:22" x14ac:dyDescent="0.25">
      <c r="A2643">
        <v>2642</v>
      </c>
      <c r="B2643" t="s">
        <v>26</v>
      </c>
      <c r="C2643" t="s">
        <v>680</v>
      </c>
      <c r="D2643" t="s">
        <v>4</v>
      </c>
      <c r="E2643" t="s">
        <v>348</v>
      </c>
      <c r="F2643" s="138">
        <v>44051</v>
      </c>
      <c r="G2643" t="s">
        <v>710</v>
      </c>
      <c r="H2643" t="s">
        <v>681</v>
      </c>
      <c r="I2643" t="s">
        <v>583</v>
      </c>
      <c r="J2643" t="s">
        <v>711</v>
      </c>
      <c r="K2643">
        <v>180</v>
      </c>
      <c r="M2643">
        <v>64</v>
      </c>
      <c r="O2643">
        <v>2</v>
      </c>
      <c r="P2643">
        <v>19</v>
      </c>
      <c r="Q2643">
        <f>SUM(Table2[[#This Row],[ BUYER G]:[BUYER S]])</f>
        <v>21</v>
      </c>
      <c r="R2643">
        <v>2</v>
      </c>
      <c r="S2643">
        <v>11.5</v>
      </c>
      <c r="T2643">
        <f>SUM(Table2[[#This Row],[SALE G]:[SALE S]])</f>
        <v>13.5</v>
      </c>
      <c r="U2643">
        <v>105</v>
      </c>
      <c r="V2643">
        <v>0.5</v>
      </c>
    </row>
    <row r="2644" spans="1:22" x14ac:dyDescent="0.25">
      <c r="A2644">
        <v>2643</v>
      </c>
      <c r="B2644" t="s">
        <v>26</v>
      </c>
      <c r="C2644" t="s">
        <v>680</v>
      </c>
      <c r="D2644" t="s">
        <v>4</v>
      </c>
      <c r="E2644" t="s">
        <v>348</v>
      </c>
      <c r="F2644" s="138">
        <v>44051</v>
      </c>
      <c r="G2644" t="s">
        <v>710</v>
      </c>
      <c r="H2644" t="s">
        <v>681</v>
      </c>
      <c r="I2644" t="s">
        <v>502</v>
      </c>
      <c r="J2644" t="s">
        <v>711</v>
      </c>
      <c r="K2644">
        <v>180</v>
      </c>
      <c r="M2644">
        <v>64</v>
      </c>
      <c r="O2644">
        <v>1</v>
      </c>
      <c r="P2644">
        <v>13</v>
      </c>
      <c r="Q2644">
        <f>SUM(Table2[[#This Row],[ BUYER G]:[BUYER S]])</f>
        <v>14</v>
      </c>
      <c r="R2644">
        <v>1</v>
      </c>
      <c r="S2644">
        <v>14</v>
      </c>
      <c r="T2644">
        <f>SUM(Table2[[#This Row],[SALE G]:[SALE S]])</f>
        <v>15</v>
      </c>
      <c r="U2644">
        <v>51</v>
      </c>
      <c r="V2644">
        <v>0.5</v>
      </c>
    </row>
    <row r="2645" spans="1:22" x14ac:dyDescent="0.25">
      <c r="A2645">
        <v>2644</v>
      </c>
      <c r="B2645" t="s">
        <v>26</v>
      </c>
      <c r="C2645" t="s">
        <v>680</v>
      </c>
      <c r="D2645" t="s">
        <v>4</v>
      </c>
      <c r="E2645" t="s">
        <v>348</v>
      </c>
      <c r="F2645" s="138">
        <v>44051</v>
      </c>
      <c r="G2645" t="s">
        <v>710</v>
      </c>
      <c r="H2645" t="s">
        <v>681</v>
      </c>
      <c r="I2645" t="s">
        <v>517</v>
      </c>
      <c r="J2645" t="s">
        <v>711</v>
      </c>
      <c r="K2645">
        <v>180</v>
      </c>
      <c r="M2645">
        <v>80</v>
      </c>
      <c r="O2645">
        <v>0</v>
      </c>
      <c r="P2645">
        <v>7</v>
      </c>
      <c r="Q2645">
        <f>SUM(Table2[[#This Row],[ BUYER G]:[BUYER S]])</f>
        <v>7</v>
      </c>
      <c r="R2645">
        <v>0</v>
      </c>
      <c r="S2645">
        <v>10.5</v>
      </c>
      <c r="T2645">
        <f>SUM(Table2[[#This Row],[SALE G]:[SALE S]])</f>
        <v>10.5</v>
      </c>
      <c r="U2645">
        <v>67</v>
      </c>
      <c r="V2645">
        <v>0.5</v>
      </c>
    </row>
    <row r="2646" spans="1:22" x14ac:dyDescent="0.25">
      <c r="A2646">
        <v>2645</v>
      </c>
      <c r="B2646" t="s">
        <v>26</v>
      </c>
      <c r="C2646" t="s">
        <v>680</v>
      </c>
      <c r="D2646" t="s">
        <v>4</v>
      </c>
      <c r="E2646" t="s">
        <v>348</v>
      </c>
      <c r="F2646" s="138">
        <v>44051</v>
      </c>
      <c r="G2646" t="s">
        <v>710</v>
      </c>
      <c r="H2646" t="s">
        <v>681</v>
      </c>
      <c r="I2646" t="s">
        <v>541</v>
      </c>
      <c r="J2646" t="s">
        <v>711</v>
      </c>
      <c r="K2646">
        <v>180</v>
      </c>
      <c r="M2646">
        <v>80</v>
      </c>
      <c r="O2646">
        <v>0</v>
      </c>
      <c r="P2646">
        <v>17</v>
      </c>
      <c r="Q2646">
        <f>SUM(Table2[[#This Row],[ BUYER G]:[BUYER S]])</f>
        <v>17</v>
      </c>
      <c r="R2646">
        <v>0</v>
      </c>
      <c r="S2646">
        <v>15</v>
      </c>
      <c r="T2646">
        <f>SUM(Table2[[#This Row],[SALE G]:[SALE S]])</f>
        <v>15</v>
      </c>
      <c r="U2646">
        <v>150</v>
      </c>
      <c r="V2646">
        <v>0.5</v>
      </c>
    </row>
    <row r="2647" spans="1:22" x14ac:dyDescent="0.25">
      <c r="A2647">
        <v>2646</v>
      </c>
      <c r="B2647" t="s">
        <v>26</v>
      </c>
      <c r="C2647" t="s">
        <v>680</v>
      </c>
      <c r="D2647" t="s">
        <v>4</v>
      </c>
      <c r="E2647" t="s">
        <v>348</v>
      </c>
      <c r="F2647" s="138">
        <v>44051</v>
      </c>
      <c r="G2647" t="s">
        <v>710</v>
      </c>
      <c r="H2647" t="s">
        <v>681</v>
      </c>
      <c r="I2647" t="s">
        <v>604</v>
      </c>
      <c r="J2647" t="s">
        <v>711</v>
      </c>
      <c r="K2647">
        <v>180</v>
      </c>
      <c r="M2647">
        <v>86</v>
      </c>
      <c r="O2647">
        <v>1</v>
      </c>
      <c r="P2647">
        <v>8</v>
      </c>
      <c r="Q2647">
        <f>SUM(Table2[[#This Row],[ BUYER G]:[BUYER S]])</f>
        <v>9</v>
      </c>
      <c r="R2647">
        <v>1</v>
      </c>
      <c r="S2647">
        <v>10</v>
      </c>
      <c r="T2647">
        <f>SUM(Table2[[#This Row],[SALE G]:[SALE S]])</f>
        <v>11</v>
      </c>
      <c r="U2647">
        <v>108</v>
      </c>
      <c r="V2647">
        <v>0.5</v>
      </c>
    </row>
    <row r="2648" spans="1:22" x14ac:dyDescent="0.25">
      <c r="A2648">
        <v>2647</v>
      </c>
      <c r="B2648" t="s">
        <v>26</v>
      </c>
      <c r="C2648" t="s">
        <v>680</v>
      </c>
      <c r="D2648" t="s">
        <v>4</v>
      </c>
      <c r="E2648" t="s">
        <v>348</v>
      </c>
      <c r="F2648" s="138">
        <v>44051</v>
      </c>
      <c r="G2648" t="s">
        <v>710</v>
      </c>
      <c r="H2648" t="s">
        <v>681</v>
      </c>
      <c r="I2648" t="s">
        <v>506</v>
      </c>
      <c r="J2648" t="s">
        <v>711</v>
      </c>
      <c r="K2648">
        <v>180</v>
      </c>
      <c r="M2648">
        <v>86</v>
      </c>
      <c r="O2648">
        <v>5</v>
      </c>
      <c r="P2648">
        <v>10</v>
      </c>
      <c r="Q2648">
        <f>SUM(Table2[[#This Row],[ BUYER G]:[BUYER S]])</f>
        <v>15</v>
      </c>
      <c r="R2648">
        <v>3</v>
      </c>
      <c r="S2648">
        <v>11</v>
      </c>
      <c r="T2648">
        <f>SUM(Table2[[#This Row],[SALE G]:[SALE S]])</f>
        <v>14</v>
      </c>
      <c r="U2648">
        <v>95</v>
      </c>
      <c r="V2648">
        <v>0.5</v>
      </c>
    </row>
    <row r="2649" spans="1:22" x14ac:dyDescent="0.25">
      <c r="A2649">
        <v>2648</v>
      </c>
      <c r="B2649" t="s">
        <v>26</v>
      </c>
      <c r="C2649" t="s">
        <v>680</v>
      </c>
      <c r="D2649" t="s">
        <v>4</v>
      </c>
      <c r="E2649" t="s">
        <v>348</v>
      </c>
      <c r="F2649" s="138">
        <v>44051</v>
      </c>
      <c r="G2649" t="s">
        <v>710</v>
      </c>
      <c r="H2649" t="s">
        <v>681</v>
      </c>
      <c r="I2649" t="s">
        <v>605</v>
      </c>
      <c r="J2649" t="s">
        <v>711</v>
      </c>
      <c r="K2649">
        <v>180</v>
      </c>
      <c r="M2649">
        <v>80</v>
      </c>
      <c r="O2649">
        <v>2</v>
      </c>
      <c r="P2649">
        <v>22</v>
      </c>
      <c r="Q2649">
        <f>SUM(Table2[[#This Row],[ BUYER G]:[BUYER S]])</f>
        <v>24</v>
      </c>
      <c r="R2649">
        <v>0.75</v>
      </c>
      <c r="S2649">
        <v>20.5</v>
      </c>
      <c r="T2649">
        <f>SUM(Table2[[#This Row],[SALE G]:[SALE S]])</f>
        <v>21.25</v>
      </c>
      <c r="U2649">
        <v>104</v>
      </c>
      <c r="V2649">
        <v>0.5</v>
      </c>
    </row>
    <row r="2650" spans="1:22" x14ac:dyDescent="0.25">
      <c r="A2650">
        <v>2649</v>
      </c>
      <c r="B2650" t="s">
        <v>26</v>
      </c>
      <c r="C2650" t="s">
        <v>680</v>
      </c>
      <c r="D2650" t="s">
        <v>4</v>
      </c>
      <c r="E2650" t="s">
        <v>348</v>
      </c>
      <c r="F2650" s="138">
        <v>44051</v>
      </c>
      <c r="G2650" t="s">
        <v>710</v>
      </c>
      <c r="H2650" t="s">
        <v>681</v>
      </c>
      <c r="I2650" t="s">
        <v>539</v>
      </c>
      <c r="J2650" t="s">
        <v>711</v>
      </c>
      <c r="K2650">
        <v>180</v>
      </c>
      <c r="M2650">
        <v>80</v>
      </c>
      <c r="O2650">
        <v>2</v>
      </c>
      <c r="P2650">
        <v>9</v>
      </c>
      <c r="Q2650">
        <f>SUM(Table2[[#This Row],[ BUYER G]:[BUYER S]])</f>
        <v>11</v>
      </c>
      <c r="R2650">
        <v>3</v>
      </c>
      <c r="S2650">
        <v>17</v>
      </c>
      <c r="T2650">
        <f>SUM(Table2[[#This Row],[SALE G]:[SALE S]])</f>
        <v>20</v>
      </c>
      <c r="U2650">
        <v>92</v>
      </c>
      <c r="V2650">
        <v>0.5</v>
      </c>
    </row>
    <row r="2651" spans="1:22" x14ac:dyDescent="0.25">
      <c r="A2651">
        <v>2650</v>
      </c>
      <c r="B2651" t="s">
        <v>26</v>
      </c>
      <c r="C2651" t="s">
        <v>680</v>
      </c>
      <c r="D2651" t="s">
        <v>4</v>
      </c>
      <c r="E2651" t="s">
        <v>348</v>
      </c>
      <c r="F2651" s="138">
        <v>44051</v>
      </c>
      <c r="G2651" t="s">
        <v>710</v>
      </c>
      <c r="H2651" t="s">
        <v>681</v>
      </c>
      <c r="I2651" t="s">
        <v>522</v>
      </c>
      <c r="J2651" t="s">
        <v>711</v>
      </c>
      <c r="K2651">
        <v>180</v>
      </c>
      <c r="M2651">
        <v>64</v>
      </c>
      <c r="O2651">
        <v>1</v>
      </c>
      <c r="P2651">
        <v>12</v>
      </c>
      <c r="Q2651">
        <f>SUM(Table2[[#This Row],[ BUYER G]:[BUYER S]])</f>
        <v>13</v>
      </c>
      <c r="R2651">
        <v>0.75</v>
      </c>
      <c r="S2651">
        <v>7.2</v>
      </c>
      <c r="T2651">
        <f>SUM(Table2[[#This Row],[SALE G]:[SALE S]])</f>
        <v>7.95</v>
      </c>
      <c r="U2651">
        <v>110</v>
      </c>
      <c r="V2651">
        <v>0.5</v>
      </c>
    </row>
    <row r="2652" spans="1:22" x14ac:dyDescent="0.25">
      <c r="A2652">
        <v>2651</v>
      </c>
      <c r="B2652" t="s">
        <v>26</v>
      </c>
      <c r="C2652" t="s">
        <v>680</v>
      </c>
      <c r="D2652" t="s">
        <v>4</v>
      </c>
      <c r="E2652" t="s">
        <v>348</v>
      </c>
      <c r="F2652" s="138">
        <v>44051</v>
      </c>
      <c r="G2652" t="s">
        <v>710</v>
      </c>
      <c r="H2652" t="s">
        <v>681</v>
      </c>
      <c r="I2652" t="s">
        <v>539</v>
      </c>
      <c r="J2652" t="s">
        <v>711</v>
      </c>
      <c r="K2652">
        <v>180</v>
      </c>
      <c r="M2652">
        <v>80</v>
      </c>
      <c r="O2652">
        <v>3</v>
      </c>
      <c r="P2652">
        <v>12</v>
      </c>
      <c r="Q2652">
        <f>SUM(Table2[[#This Row],[ BUYER G]:[BUYER S]])</f>
        <v>15</v>
      </c>
      <c r="R2652">
        <v>5</v>
      </c>
      <c r="S2652">
        <v>19.5</v>
      </c>
      <c r="T2652">
        <f>SUM(Table2[[#This Row],[SALE G]:[SALE S]])</f>
        <v>24.5</v>
      </c>
      <c r="U2652">
        <v>102</v>
      </c>
      <c r="V2652">
        <v>0.5</v>
      </c>
    </row>
    <row r="2653" spans="1:22" x14ac:dyDescent="0.25">
      <c r="A2653">
        <v>2652</v>
      </c>
      <c r="B2653" t="s">
        <v>26</v>
      </c>
      <c r="C2653" t="s">
        <v>680</v>
      </c>
      <c r="D2653" t="s">
        <v>4</v>
      </c>
      <c r="E2653" t="s">
        <v>348</v>
      </c>
      <c r="F2653" s="138">
        <v>44051</v>
      </c>
      <c r="G2653" t="s">
        <v>710</v>
      </c>
      <c r="H2653" t="s">
        <v>681</v>
      </c>
      <c r="I2653" t="s">
        <v>516</v>
      </c>
      <c r="J2653" t="s">
        <v>711</v>
      </c>
      <c r="K2653">
        <v>180</v>
      </c>
      <c r="M2653">
        <v>64</v>
      </c>
      <c r="O2653">
        <v>4</v>
      </c>
      <c r="P2653">
        <v>12</v>
      </c>
      <c r="Q2653">
        <f>SUM(Table2[[#This Row],[ BUYER G]:[BUYER S]])</f>
        <v>16</v>
      </c>
      <c r="R2653">
        <v>5.3</v>
      </c>
      <c r="S2653">
        <v>11.6</v>
      </c>
      <c r="T2653">
        <f>SUM(Table2[[#This Row],[SALE G]:[SALE S]])</f>
        <v>16.899999999999999</v>
      </c>
      <c r="U2653">
        <v>104</v>
      </c>
      <c r="V2653">
        <v>0.5</v>
      </c>
    </row>
    <row r="2654" spans="1:22" x14ac:dyDescent="0.25">
      <c r="A2654">
        <v>2653</v>
      </c>
      <c r="B2654" t="s">
        <v>26</v>
      </c>
      <c r="C2654" t="s">
        <v>680</v>
      </c>
      <c r="D2654" t="s">
        <v>4</v>
      </c>
      <c r="E2654" t="s">
        <v>348</v>
      </c>
      <c r="F2654" s="138">
        <v>44051</v>
      </c>
      <c r="G2654" t="s">
        <v>710</v>
      </c>
      <c r="H2654" t="s">
        <v>681</v>
      </c>
      <c r="I2654" t="s">
        <v>519</v>
      </c>
      <c r="J2654" t="s">
        <v>711</v>
      </c>
      <c r="K2654">
        <v>180</v>
      </c>
      <c r="M2654">
        <v>84</v>
      </c>
      <c r="O2654">
        <v>2</v>
      </c>
      <c r="P2654">
        <v>15</v>
      </c>
      <c r="Q2654">
        <f>SUM(Table2[[#This Row],[ BUYER G]:[BUYER S]])</f>
        <v>17</v>
      </c>
      <c r="R2654">
        <v>1</v>
      </c>
      <c r="S2654">
        <v>11</v>
      </c>
      <c r="T2654">
        <f>SUM(Table2[[#This Row],[SALE G]:[SALE S]])</f>
        <v>12</v>
      </c>
      <c r="U2654">
        <v>128</v>
      </c>
      <c r="V2654">
        <v>0.5</v>
      </c>
    </row>
    <row r="2655" spans="1:22" x14ac:dyDescent="0.25">
      <c r="A2655">
        <v>2654</v>
      </c>
      <c r="B2655" t="s">
        <v>26</v>
      </c>
      <c r="C2655" t="s">
        <v>680</v>
      </c>
      <c r="D2655" t="s">
        <v>4</v>
      </c>
      <c r="E2655" t="s">
        <v>348</v>
      </c>
      <c r="F2655" s="138">
        <v>44051</v>
      </c>
      <c r="G2655" t="s">
        <v>710</v>
      </c>
      <c r="H2655" t="s">
        <v>681</v>
      </c>
      <c r="I2655" t="s">
        <v>503</v>
      </c>
      <c r="J2655" t="s">
        <v>711</v>
      </c>
      <c r="K2655">
        <v>180</v>
      </c>
      <c r="M2655">
        <v>80</v>
      </c>
      <c r="O2655">
        <v>19</v>
      </c>
      <c r="P2655">
        <v>34</v>
      </c>
      <c r="Q2655">
        <f>SUM(Table2[[#This Row],[ BUYER G]:[BUYER S]])</f>
        <v>53</v>
      </c>
      <c r="R2655">
        <v>11.55</v>
      </c>
      <c r="S2655">
        <v>21.35</v>
      </c>
      <c r="T2655">
        <f>SUM(Table2[[#This Row],[SALE G]:[SALE S]])</f>
        <v>32.900000000000006</v>
      </c>
      <c r="U2655">
        <v>135</v>
      </c>
      <c r="V2655">
        <v>0.5</v>
      </c>
    </row>
    <row r="2656" spans="1:22" x14ac:dyDescent="0.25">
      <c r="A2656">
        <v>2655</v>
      </c>
      <c r="B2656" t="s">
        <v>26</v>
      </c>
      <c r="C2656" t="s">
        <v>680</v>
      </c>
      <c r="D2656" t="s">
        <v>4</v>
      </c>
      <c r="E2656" t="s">
        <v>348</v>
      </c>
      <c r="F2656" s="138">
        <v>44051</v>
      </c>
      <c r="G2656" t="s">
        <v>710</v>
      </c>
      <c r="H2656" t="s">
        <v>681</v>
      </c>
      <c r="I2656" t="s">
        <v>603</v>
      </c>
      <c r="J2656" t="s">
        <v>711</v>
      </c>
      <c r="K2656">
        <v>180</v>
      </c>
      <c r="M2656">
        <v>80</v>
      </c>
      <c r="O2656">
        <v>18</v>
      </c>
      <c r="P2656">
        <v>28</v>
      </c>
      <c r="Q2656">
        <f>SUM(Table2[[#This Row],[ BUYER G]:[BUYER S]])</f>
        <v>46</v>
      </c>
      <c r="R2656">
        <v>11.3</v>
      </c>
      <c r="S2656">
        <v>18.5</v>
      </c>
      <c r="T2656">
        <f>SUM(Table2[[#This Row],[SALE G]:[SALE S]])</f>
        <v>29.8</v>
      </c>
      <c r="U2656">
        <v>119</v>
      </c>
      <c r="V2656">
        <v>0.5</v>
      </c>
    </row>
    <row r="2657" spans="1:22" x14ac:dyDescent="0.25">
      <c r="A2657">
        <v>2656</v>
      </c>
      <c r="B2657" t="s">
        <v>26</v>
      </c>
      <c r="C2657" t="s">
        <v>680</v>
      </c>
      <c r="D2657" t="s">
        <v>4</v>
      </c>
      <c r="E2657" t="s">
        <v>348</v>
      </c>
      <c r="F2657" s="138">
        <v>44051</v>
      </c>
      <c r="G2657" t="s">
        <v>710</v>
      </c>
      <c r="H2657" t="s">
        <v>681</v>
      </c>
      <c r="I2657" t="s">
        <v>555</v>
      </c>
      <c r="J2657" t="s">
        <v>711</v>
      </c>
      <c r="K2657">
        <v>180</v>
      </c>
      <c r="M2657">
        <v>80</v>
      </c>
      <c r="O2657">
        <v>7</v>
      </c>
      <c r="P2657">
        <v>2</v>
      </c>
      <c r="Q2657">
        <f>SUM(Table2[[#This Row],[ BUYER G]:[BUYER S]])</f>
        <v>9</v>
      </c>
      <c r="R2657">
        <v>3.3</v>
      </c>
      <c r="S2657">
        <v>15.05</v>
      </c>
      <c r="T2657">
        <f>SUM(Table2[[#This Row],[SALE G]:[SALE S]])</f>
        <v>18.350000000000001</v>
      </c>
      <c r="U2657">
        <v>86</v>
      </c>
      <c r="V2657">
        <v>0.5</v>
      </c>
    </row>
    <row r="2658" spans="1:22" x14ac:dyDescent="0.25">
      <c r="A2658">
        <v>2657</v>
      </c>
      <c r="B2658" t="s">
        <v>26</v>
      </c>
      <c r="C2658" t="s">
        <v>680</v>
      </c>
      <c r="D2658" t="s">
        <v>4</v>
      </c>
      <c r="E2658" t="s">
        <v>348</v>
      </c>
      <c r="F2658" s="138">
        <v>44051</v>
      </c>
      <c r="G2658" t="s">
        <v>710</v>
      </c>
      <c r="H2658" t="s">
        <v>681</v>
      </c>
      <c r="I2658" t="s">
        <v>542</v>
      </c>
      <c r="J2658" t="s">
        <v>711</v>
      </c>
      <c r="K2658">
        <v>180</v>
      </c>
      <c r="M2658">
        <v>80</v>
      </c>
      <c r="O2658">
        <v>9</v>
      </c>
      <c r="P2658">
        <v>26</v>
      </c>
      <c r="Q2658">
        <f>SUM(Table2[[#This Row],[ BUYER G]:[BUYER S]])</f>
        <v>35</v>
      </c>
      <c r="R2658">
        <v>4.05</v>
      </c>
      <c r="S2658">
        <v>17</v>
      </c>
      <c r="T2658">
        <f>SUM(Table2[[#This Row],[SALE G]:[SALE S]])</f>
        <v>21.05</v>
      </c>
      <c r="U2658">
        <v>84</v>
      </c>
      <c r="V2658">
        <v>0.5</v>
      </c>
    </row>
    <row r="2659" spans="1:22" x14ac:dyDescent="0.25">
      <c r="A2659">
        <v>2658</v>
      </c>
      <c r="B2659" t="s">
        <v>26</v>
      </c>
      <c r="C2659" t="s">
        <v>680</v>
      </c>
      <c r="D2659" t="s">
        <v>4</v>
      </c>
      <c r="E2659" t="s">
        <v>348</v>
      </c>
      <c r="F2659" s="138">
        <v>44051</v>
      </c>
      <c r="G2659" t="s">
        <v>710</v>
      </c>
      <c r="H2659" t="s">
        <v>681</v>
      </c>
      <c r="I2659" t="s">
        <v>581</v>
      </c>
      <c r="J2659" t="s">
        <v>711</v>
      </c>
      <c r="K2659">
        <v>180</v>
      </c>
      <c r="M2659">
        <v>80</v>
      </c>
      <c r="O2659">
        <v>14</v>
      </c>
      <c r="P2659">
        <v>25</v>
      </c>
      <c r="Q2659">
        <f>SUM(Table2[[#This Row],[ BUYER G]:[BUYER S]])</f>
        <v>39</v>
      </c>
      <c r="R2659">
        <v>6.05</v>
      </c>
      <c r="S2659">
        <v>16.850000000000001</v>
      </c>
      <c r="T2659">
        <f>SUM(Table2[[#This Row],[SALE G]:[SALE S]])</f>
        <v>22.900000000000002</v>
      </c>
      <c r="U2659">
        <v>90</v>
      </c>
      <c r="V2659">
        <v>0.5</v>
      </c>
    </row>
    <row r="2660" spans="1:22" x14ac:dyDescent="0.25">
      <c r="A2660">
        <v>2659</v>
      </c>
      <c r="B2660" t="s">
        <v>26</v>
      </c>
      <c r="C2660" t="s">
        <v>680</v>
      </c>
      <c r="D2660" t="s">
        <v>4</v>
      </c>
      <c r="E2660" t="s">
        <v>348</v>
      </c>
      <c r="F2660" s="138">
        <v>44051</v>
      </c>
      <c r="G2660" t="s">
        <v>710</v>
      </c>
      <c r="H2660" t="s">
        <v>681</v>
      </c>
      <c r="I2660" t="s">
        <v>584</v>
      </c>
      <c r="J2660" t="s">
        <v>711</v>
      </c>
      <c r="K2660">
        <v>180</v>
      </c>
      <c r="M2660">
        <v>80</v>
      </c>
      <c r="O2660">
        <v>5</v>
      </c>
      <c r="P2660">
        <v>27</v>
      </c>
      <c r="Q2660">
        <f>SUM(Table2[[#This Row],[ BUYER G]:[BUYER S]])</f>
        <v>32</v>
      </c>
      <c r="R2660">
        <v>3</v>
      </c>
      <c r="S2660">
        <v>21</v>
      </c>
      <c r="T2660">
        <f>SUM(Table2[[#This Row],[SALE G]:[SALE S]])</f>
        <v>24</v>
      </c>
      <c r="U2660">
        <v>98</v>
      </c>
      <c r="V2660">
        <v>0.5</v>
      </c>
    </row>
    <row r="2661" spans="1:22" x14ac:dyDescent="0.25">
      <c r="A2661">
        <v>2660</v>
      </c>
      <c r="B2661" t="s">
        <v>26</v>
      </c>
      <c r="C2661" t="s">
        <v>680</v>
      </c>
      <c r="D2661" t="s">
        <v>4</v>
      </c>
      <c r="E2661" t="s">
        <v>348</v>
      </c>
      <c r="F2661" s="138">
        <v>44051</v>
      </c>
      <c r="G2661" t="s">
        <v>710</v>
      </c>
      <c r="H2661" t="s">
        <v>681</v>
      </c>
      <c r="I2661" t="s">
        <v>538</v>
      </c>
      <c r="J2661" t="s">
        <v>711</v>
      </c>
      <c r="K2661">
        <v>180</v>
      </c>
      <c r="M2661">
        <v>48</v>
      </c>
      <c r="O2661">
        <v>1</v>
      </c>
      <c r="P2661">
        <v>8</v>
      </c>
      <c r="Q2661">
        <f>SUM(Table2[[#This Row],[ BUYER G]:[BUYER S]])</f>
        <v>9</v>
      </c>
      <c r="R2661">
        <v>1</v>
      </c>
      <c r="S2661">
        <v>7.8</v>
      </c>
      <c r="T2661">
        <f>SUM(Table2[[#This Row],[SALE G]:[SALE S]])</f>
        <v>8.8000000000000007</v>
      </c>
      <c r="U2661">
        <v>65</v>
      </c>
      <c r="V2661">
        <v>0.5</v>
      </c>
    </row>
    <row r="2662" spans="1:22" x14ac:dyDescent="0.25">
      <c r="A2662">
        <v>2661</v>
      </c>
      <c r="B2662" t="s">
        <v>26</v>
      </c>
      <c r="C2662" t="s">
        <v>680</v>
      </c>
      <c r="D2662" t="s">
        <v>4</v>
      </c>
      <c r="E2662" t="s">
        <v>348</v>
      </c>
      <c r="F2662" s="138">
        <v>44051</v>
      </c>
      <c r="G2662" t="s">
        <v>710</v>
      </c>
      <c r="H2662" t="s">
        <v>681</v>
      </c>
      <c r="I2662" t="s">
        <v>544</v>
      </c>
      <c r="J2662" t="s">
        <v>711</v>
      </c>
      <c r="K2662">
        <v>180</v>
      </c>
      <c r="M2662">
        <v>80</v>
      </c>
      <c r="O2662">
        <v>2</v>
      </c>
      <c r="P2662">
        <v>13</v>
      </c>
      <c r="Q2662">
        <f>SUM(Table2[[#This Row],[ BUYER G]:[BUYER S]])</f>
        <v>15</v>
      </c>
      <c r="R2662">
        <v>2</v>
      </c>
      <c r="S2662">
        <v>17.75</v>
      </c>
      <c r="T2662">
        <f>SUM(Table2[[#This Row],[SALE G]:[SALE S]])</f>
        <v>19.75</v>
      </c>
      <c r="U2662">
        <v>93</v>
      </c>
      <c r="V2662">
        <v>0.5</v>
      </c>
    </row>
    <row r="2663" spans="1:22" x14ac:dyDescent="0.25">
      <c r="A2663">
        <v>2662</v>
      </c>
      <c r="B2663" t="s">
        <v>26</v>
      </c>
      <c r="C2663" t="s">
        <v>680</v>
      </c>
      <c r="D2663" t="s">
        <v>4</v>
      </c>
      <c r="E2663" t="s">
        <v>348</v>
      </c>
      <c r="F2663" s="138">
        <v>44051</v>
      </c>
      <c r="G2663" t="s">
        <v>710</v>
      </c>
      <c r="H2663" t="s">
        <v>681</v>
      </c>
      <c r="I2663" t="s">
        <v>582</v>
      </c>
      <c r="J2663" t="s">
        <v>711</v>
      </c>
      <c r="K2663">
        <v>180</v>
      </c>
      <c r="M2663">
        <v>64</v>
      </c>
      <c r="O2663">
        <v>1</v>
      </c>
      <c r="P2663">
        <v>11</v>
      </c>
      <c r="Q2663">
        <f>SUM(Table2[[#This Row],[ BUYER G]:[BUYER S]])</f>
        <v>12</v>
      </c>
      <c r="R2663">
        <v>2</v>
      </c>
      <c r="S2663">
        <v>19.25</v>
      </c>
      <c r="T2663">
        <f>SUM(Table2[[#This Row],[SALE G]:[SALE S]])</f>
        <v>21.25</v>
      </c>
      <c r="U2663">
        <v>120</v>
      </c>
      <c r="V2663">
        <v>0.5</v>
      </c>
    </row>
    <row r="2664" spans="1:22" x14ac:dyDescent="0.25">
      <c r="A2664">
        <v>2663</v>
      </c>
      <c r="B2664" t="s">
        <v>26</v>
      </c>
      <c r="C2664" t="s">
        <v>680</v>
      </c>
      <c r="D2664" t="s">
        <v>4</v>
      </c>
      <c r="E2664" t="s">
        <v>348</v>
      </c>
      <c r="F2664" s="138">
        <v>44051</v>
      </c>
      <c r="G2664" t="s">
        <v>710</v>
      </c>
      <c r="H2664" t="s">
        <v>681</v>
      </c>
      <c r="I2664" t="s">
        <v>501</v>
      </c>
      <c r="J2664" t="s">
        <v>711</v>
      </c>
      <c r="K2664">
        <v>180</v>
      </c>
      <c r="M2664">
        <v>80</v>
      </c>
      <c r="O2664">
        <v>6</v>
      </c>
      <c r="P2664">
        <v>19</v>
      </c>
      <c r="Q2664">
        <f>SUM(Table2[[#This Row],[ BUYER G]:[BUYER S]])</f>
        <v>25</v>
      </c>
      <c r="R2664">
        <v>6</v>
      </c>
      <c r="S2664">
        <v>16</v>
      </c>
      <c r="T2664">
        <f>SUM(Table2[[#This Row],[SALE G]:[SALE S]])</f>
        <v>22</v>
      </c>
      <c r="U2664">
        <v>99</v>
      </c>
      <c r="V2664">
        <v>0.5</v>
      </c>
    </row>
    <row r="2665" spans="1:22" x14ac:dyDescent="0.25">
      <c r="A2665">
        <v>2664</v>
      </c>
      <c r="B2665" t="s">
        <v>26</v>
      </c>
      <c r="C2665" t="s">
        <v>680</v>
      </c>
      <c r="D2665" t="s">
        <v>4</v>
      </c>
      <c r="E2665" t="s">
        <v>348</v>
      </c>
      <c r="F2665" s="138">
        <v>44051</v>
      </c>
      <c r="G2665" t="s">
        <v>710</v>
      </c>
      <c r="H2665" t="s">
        <v>681</v>
      </c>
      <c r="I2665" t="s">
        <v>601</v>
      </c>
      <c r="J2665" t="s">
        <v>711</v>
      </c>
      <c r="K2665">
        <v>180</v>
      </c>
      <c r="M2665">
        <v>64</v>
      </c>
      <c r="O2665">
        <v>39</v>
      </c>
      <c r="P2665">
        <v>16</v>
      </c>
      <c r="Q2665">
        <f>SUM(Table2[[#This Row],[ BUYER G]:[BUYER S]])</f>
        <v>55</v>
      </c>
      <c r="R2665">
        <v>7</v>
      </c>
      <c r="S2665">
        <v>16</v>
      </c>
      <c r="T2665">
        <f>SUM(Table2[[#This Row],[SALE G]:[SALE S]])</f>
        <v>23</v>
      </c>
      <c r="U2665">
        <v>135</v>
      </c>
      <c r="V2665">
        <v>0.5</v>
      </c>
    </row>
    <row r="2666" spans="1:22" x14ac:dyDescent="0.25">
      <c r="A2666">
        <v>2665</v>
      </c>
      <c r="B2666" t="s">
        <v>26</v>
      </c>
      <c r="C2666" t="s">
        <v>680</v>
      </c>
      <c r="D2666" t="s">
        <v>4</v>
      </c>
      <c r="E2666" t="s">
        <v>348</v>
      </c>
      <c r="F2666" s="138">
        <v>44051</v>
      </c>
      <c r="G2666" t="s">
        <v>710</v>
      </c>
      <c r="H2666" t="s">
        <v>681</v>
      </c>
      <c r="I2666" t="s">
        <v>504</v>
      </c>
      <c r="J2666" t="s">
        <v>711</v>
      </c>
      <c r="K2666">
        <v>180</v>
      </c>
      <c r="M2666">
        <v>80</v>
      </c>
      <c r="O2666">
        <v>0</v>
      </c>
      <c r="P2666">
        <v>16</v>
      </c>
      <c r="Q2666">
        <f>SUM(Table2[[#This Row],[ BUYER G]:[BUYER S]])</f>
        <v>16</v>
      </c>
      <c r="R2666">
        <v>1</v>
      </c>
      <c r="S2666">
        <v>16</v>
      </c>
      <c r="T2666">
        <f>SUM(Table2[[#This Row],[SALE G]:[SALE S]])</f>
        <v>17</v>
      </c>
      <c r="U2666">
        <v>82</v>
      </c>
      <c r="V2666">
        <v>0.5</v>
      </c>
    </row>
    <row r="2667" spans="1:22" x14ac:dyDescent="0.25">
      <c r="A2667">
        <v>2666</v>
      </c>
      <c r="B2667" t="s">
        <v>26</v>
      </c>
      <c r="C2667" t="s">
        <v>680</v>
      </c>
      <c r="D2667" t="s">
        <v>4</v>
      </c>
      <c r="E2667" t="s">
        <v>348</v>
      </c>
      <c r="F2667" s="138">
        <v>44051</v>
      </c>
      <c r="G2667" t="s">
        <v>716</v>
      </c>
      <c r="H2667" t="s">
        <v>681</v>
      </c>
      <c r="I2667" t="s">
        <v>602</v>
      </c>
      <c r="J2667" t="s">
        <v>711</v>
      </c>
      <c r="K2667">
        <v>320</v>
      </c>
      <c r="M2667">
        <v>85</v>
      </c>
      <c r="O2667">
        <v>1</v>
      </c>
      <c r="P2667">
        <v>17</v>
      </c>
      <c r="Q2667">
        <f>SUM(Table2[[#This Row],[ BUYER G]:[BUYER S]])</f>
        <v>18</v>
      </c>
      <c r="R2667">
        <v>1</v>
      </c>
      <c r="S2667">
        <v>14</v>
      </c>
      <c r="T2667">
        <f>SUM(Table2[[#This Row],[SALE G]:[SALE S]])</f>
        <v>15</v>
      </c>
      <c r="U2667">
        <v>127</v>
      </c>
      <c r="V2667">
        <v>0.55000000000000004</v>
      </c>
    </row>
    <row r="2668" spans="1:22" x14ac:dyDescent="0.25">
      <c r="A2668">
        <v>2667</v>
      </c>
      <c r="B2668" t="s">
        <v>26</v>
      </c>
      <c r="C2668" t="s">
        <v>680</v>
      </c>
      <c r="D2668" t="s">
        <v>4</v>
      </c>
      <c r="E2668" t="s">
        <v>348</v>
      </c>
      <c r="F2668" s="138">
        <v>44051</v>
      </c>
      <c r="G2668" t="s">
        <v>670</v>
      </c>
      <c r="H2668" t="s">
        <v>690</v>
      </c>
      <c r="I2668" t="s">
        <v>388</v>
      </c>
      <c r="J2668" t="s">
        <v>671</v>
      </c>
      <c r="K2668">
        <v>1200</v>
      </c>
      <c r="M2668">
        <v>249</v>
      </c>
      <c r="O2668">
        <v>22</v>
      </c>
      <c r="P2668">
        <v>37</v>
      </c>
      <c r="Q2668">
        <f>SUM(Table2[[#This Row],[ BUYER G]:[BUYER S]])</f>
        <v>59</v>
      </c>
      <c r="R2668">
        <v>24</v>
      </c>
      <c r="S2668">
        <v>38.674999999999997</v>
      </c>
      <c r="T2668">
        <f>SUM(Table2[[#This Row],[SALE G]:[SALE S]])</f>
        <v>62.674999999999997</v>
      </c>
      <c r="U2668">
        <v>316</v>
      </c>
      <c r="V2668">
        <v>0.65</v>
      </c>
    </row>
    <row r="2669" spans="1:22" x14ac:dyDescent="0.25">
      <c r="A2669">
        <v>2668</v>
      </c>
      <c r="B2669" t="s">
        <v>26</v>
      </c>
      <c r="C2669" t="s">
        <v>680</v>
      </c>
      <c r="D2669" t="s">
        <v>4</v>
      </c>
      <c r="E2669" t="s">
        <v>348</v>
      </c>
      <c r="F2669" s="138">
        <v>44051</v>
      </c>
      <c r="G2669" t="s">
        <v>684</v>
      </c>
      <c r="H2669" t="s">
        <v>702</v>
      </c>
      <c r="I2669" t="s">
        <v>462</v>
      </c>
      <c r="J2669" t="s">
        <v>669</v>
      </c>
      <c r="K2669">
        <v>1250</v>
      </c>
      <c r="M2669">
        <v>288</v>
      </c>
      <c r="O2669">
        <v>5</v>
      </c>
      <c r="P2669">
        <v>31</v>
      </c>
      <c r="Q2669">
        <f>SUM(Table2[[#This Row],[ BUYER G]:[BUYER S]])</f>
        <v>36</v>
      </c>
      <c r="R2669">
        <v>3.25</v>
      </c>
      <c r="S2669">
        <v>20.5</v>
      </c>
      <c r="T2669">
        <f>SUM(Table2[[#This Row],[SALE G]:[SALE S]])</f>
        <v>23.75</v>
      </c>
      <c r="U2669">
        <v>260</v>
      </c>
      <c r="V2669">
        <v>0.6</v>
      </c>
    </row>
    <row r="2670" spans="1:22" x14ac:dyDescent="0.25">
      <c r="A2670">
        <v>2669</v>
      </c>
      <c r="B2670" t="s">
        <v>26</v>
      </c>
      <c r="C2670" t="s">
        <v>665</v>
      </c>
      <c r="D2670" t="s">
        <v>4</v>
      </c>
      <c r="E2670" t="s">
        <v>348</v>
      </c>
      <c r="F2670" s="138">
        <v>44052</v>
      </c>
      <c r="G2670" t="s">
        <v>666</v>
      </c>
      <c r="H2670" t="s">
        <v>668</v>
      </c>
      <c r="I2670" t="s">
        <v>130</v>
      </c>
      <c r="J2670" t="s">
        <v>669</v>
      </c>
      <c r="K2670">
        <v>2700</v>
      </c>
      <c r="M2670">
        <v>390</v>
      </c>
      <c r="O2670">
        <v>29</v>
      </c>
      <c r="P2670">
        <v>45</v>
      </c>
      <c r="Q2670">
        <f>SUM(Table2[[#This Row],[ BUYER G]:[BUYER S]])</f>
        <v>74</v>
      </c>
      <c r="R2670">
        <v>30.5</v>
      </c>
      <c r="S2670">
        <v>68.5</v>
      </c>
      <c r="T2670">
        <f>SUM(Table2[[#This Row],[SALE G]:[SALE S]])</f>
        <v>99</v>
      </c>
      <c r="U2670">
        <v>412</v>
      </c>
      <c r="V2670">
        <v>0.8</v>
      </c>
    </row>
    <row r="2671" spans="1:22" x14ac:dyDescent="0.25">
      <c r="A2671">
        <v>2670</v>
      </c>
      <c r="B2671" t="s">
        <v>26</v>
      </c>
      <c r="C2671" t="s">
        <v>665</v>
      </c>
      <c r="D2671" t="s">
        <v>4</v>
      </c>
      <c r="E2671" t="s">
        <v>348</v>
      </c>
      <c r="F2671" s="138">
        <v>44052</v>
      </c>
      <c r="G2671" t="s">
        <v>675</v>
      </c>
      <c r="H2671" t="s">
        <v>668</v>
      </c>
      <c r="I2671" t="s">
        <v>164</v>
      </c>
      <c r="J2671" t="s">
        <v>669</v>
      </c>
      <c r="K2671">
        <v>4200</v>
      </c>
      <c r="M2671">
        <v>768</v>
      </c>
      <c r="O2671">
        <v>14</v>
      </c>
      <c r="P2671">
        <v>29</v>
      </c>
      <c r="Q2671">
        <f>SUM(Table2[[#This Row],[ BUYER G]:[BUYER S]])</f>
        <v>43</v>
      </c>
      <c r="R2671">
        <v>15.8</v>
      </c>
      <c r="S2671">
        <v>29</v>
      </c>
      <c r="T2671">
        <f>SUM(Table2[[#This Row],[SALE G]:[SALE S]])</f>
        <v>44.8</v>
      </c>
      <c r="U2671">
        <v>310</v>
      </c>
      <c r="V2671">
        <v>0.8</v>
      </c>
    </row>
    <row r="2672" spans="1:22" x14ac:dyDescent="0.25">
      <c r="A2672">
        <v>2671</v>
      </c>
      <c r="B2672" t="s">
        <v>26</v>
      </c>
      <c r="C2672" t="s">
        <v>665</v>
      </c>
      <c r="D2672" t="s">
        <v>4</v>
      </c>
      <c r="E2672" t="s">
        <v>348</v>
      </c>
      <c r="F2672" s="138">
        <v>44052</v>
      </c>
      <c r="G2672" t="s">
        <v>676</v>
      </c>
      <c r="H2672" t="s">
        <v>668</v>
      </c>
      <c r="I2672" t="s">
        <v>165</v>
      </c>
      <c r="J2672" t="s">
        <v>669</v>
      </c>
      <c r="K2672">
        <v>1200</v>
      </c>
      <c r="L2672">
        <v>288</v>
      </c>
      <c r="O2672">
        <v>11</v>
      </c>
      <c r="P2672">
        <v>14</v>
      </c>
      <c r="Q2672">
        <f>SUM(Table2[[#This Row],[ BUYER G]:[BUYER S]])</f>
        <v>25</v>
      </c>
      <c r="R2672">
        <v>91.5</v>
      </c>
      <c r="S2672">
        <v>31.5</v>
      </c>
      <c r="T2672">
        <f>SUM(Table2[[#This Row],[SALE G]:[SALE S]])</f>
        <v>123</v>
      </c>
      <c r="U2672">
        <v>290</v>
      </c>
      <c r="V2672">
        <v>0.8</v>
      </c>
    </row>
    <row r="2673" spans="1:22" x14ac:dyDescent="0.25">
      <c r="A2673">
        <v>2672</v>
      </c>
      <c r="B2673" t="s">
        <v>26</v>
      </c>
      <c r="C2673" t="s">
        <v>665</v>
      </c>
      <c r="D2673" t="s">
        <v>4</v>
      </c>
      <c r="E2673" t="s">
        <v>348</v>
      </c>
      <c r="F2673" s="138">
        <v>44052</v>
      </c>
      <c r="G2673" t="s">
        <v>676</v>
      </c>
      <c r="H2673" t="s">
        <v>668</v>
      </c>
      <c r="I2673" t="s">
        <v>166</v>
      </c>
      <c r="J2673" t="s">
        <v>669</v>
      </c>
      <c r="K2673">
        <v>1200</v>
      </c>
      <c r="L2673">
        <v>288</v>
      </c>
      <c r="O2673">
        <v>30</v>
      </c>
      <c r="P2673">
        <v>36</v>
      </c>
      <c r="Q2673">
        <f>SUM(Table2[[#This Row],[ BUYER G]:[BUYER S]])</f>
        <v>66</v>
      </c>
      <c r="R2673">
        <v>55</v>
      </c>
      <c r="S2673">
        <v>55.75</v>
      </c>
      <c r="T2673">
        <f>SUM(Table2[[#This Row],[SALE G]:[SALE S]])</f>
        <v>110.75</v>
      </c>
      <c r="U2673">
        <v>360</v>
      </c>
      <c r="V2673">
        <v>0.8</v>
      </c>
    </row>
    <row r="2674" spans="1:22" x14ac:dyDescent="0.25">
      <c r="A2674">
        <v>2673</v>
      </c>
      <c r="B2674" t="s">
        <v>26</v>
      </c>
      <c r="C2674" t="s">
        <v>665</v>
      </c>
      <c r="D2674" t="s">
        <v>4</v>
      </c>
      <c r="E2674" t="s">
        <v>348</v>
      </c>
      <c r="F2674" s="138">
        <v>44052</v>
      </c>
      <c r="G2674" t="s">
        <v>676</v>
      </c>
      <c r="H2674" t="s">
        <v>668</v>
      </c>
      <c r="I2674" t="s">
        <v>167</v>
      </c>
      <c r="J2674" t="s">
        <v>669</v>
      </c>
      <c r="K2674">
        <v>1200</v>
      </c>
      <c r="L2674">
        <v>256</v>
      </c>
      <c r="O2674">
        <v>20</v>
      </c>
      <c r="P2674">
        <v>38</v>
      </c>
      <c r="Q2674">
        <f>SUM(Table2[[#This Row],[ BUYER G]:[BUYER S]])</f>
        <v>58</v>
      </c>
      <c r="R2674">
        <v>11</v>
      </c>
      <c r="S2674">
        <v>24</v>
      </c>
      <c r="T2674">
        <f>SUM(Table2[[#This Row],[SALE G]:[SALE S]])</f>
        <v>35</v>
      </c>
      <c r="U2674">
        <v>677</v>
      </c>
      <c r="V2674">
        <v>0.8</v>
      </c>
    </row>
    <row r="2675" spans="1:22" x14ac:dyDescent="0.25">
      <c r="A2675">
        <v>2674</v>
      </c>
      <c r="B2675" t="s">
        <v>26</v>
      </c>
      <c r="C2675" t="s">
        <v>665</v>
      </c>
      <c r="D2675" t="s">
        <v>4</v>
      </c>
      <c r="E2675" t="s">
        <v>348</v>
      </c>
      <c r="F2675" s="138">
        <v>44052</v>
      </c>
      <c r="G2675" t="s">
        <v>676</v>
      </c>
      <c r="H2675" t="s">
        <v>668</v>
      </c>
      <c r="I2675" t="s">
        <v>168</v>
      </c>
      <c r="J2675" t="s">
        <v>669</v>
      </c>
      <c r="K2675">
        <v>1200</v>
      </c>
      <c r="L2675">
        <v>240</v>
      </c>
      <c r="O2675">
        <v>44</v>
      </c>
      <c r="P2675">
        <v>25</v>
      </c>
      <c r="Q2675">
        <f>SUM(Table2[[#This Row],[ BUYER G]:[BUYER S]])</f>
        <v>69</v>
      </c>
      <c r="R2675">
        <v>67</v>
      </c>
      <c r="S2675">
        <v>52</v>
      </c>
      <c r="T2675">
        <f>SUM(Table2[[#This Row],[SALE G]:[SALE S]])</f>
        <v>119</v>
      </c>
      <c r="U2675">
        <v>672</v>
      </c>
      <c r="V2675">
        <v>0.8</v>
      </c>
    </row>
    <row r="2676" spans="1:22" x14ac:dyDescent="0.25">
      <c r="A2676">
        <v>2675</v>
      </c>
      <c r="B2676" t="s">
        <v>26</v>
      </c>
      <c r="C2676" t="s">
        <v>665</v>
      </c>
      <c r="D2676" t="s">
        <v>4</v>
      </c>
      <c r="E2676" t="s">
        <v>348</v>
      </c>
      <c r="F2676" s="138">
        <v>44052</v>
      </c>
      <c r="G2676" t="s">
        <v>676</v>
      </c>
      <c r="H2676" t="s">
        <v>672</v>
      </c>
      <c r="I2676" t="s">
        <v>372</v>
      </c>
      <c r="J2676" t="s">
        <v>669</v>
      </c>
      <c r="K2676">
        <v>1200</v>
      </c>
      <c r="L2676">
        <v>192</v>
      </c>
      <c r="O2676">
        <v>27</v>
      </c>
      <c r="P2676">
        <v>30</v>
      </c>
      <c r="Q2676">
        <f>SUM(Table2[[#This Row],[ BUYER G]:[BUYER S]])</f>
        <v>57</v>
      </c>
      <c r="R2676">
        <v>13.3</v>
      </c>
      <c r="S2676">
        <v>14.75</v>
      </c>
      <c r="T2676">
        <f>SUM(Table2[[#This Row],[SALE G]:[SALE S]])</f>
        <v>28.05</v>
      </c>
      <c r="U2676">
        <v>606</v>
      </c>
      <c r="V2676">
        <v>0.7</v>
      </c>
    </row>
    <row r="2677" spans="1:22" x14ac:dyDescent="0.25">
      <c r="A2677">
        <v>2676</v>
      </c>
      <c r="B2677" t="s">
        <v>26</v>
      </c>
      <c r="C2677" t="s">
        <v>665</v>
      </c>
      <c r="D2677" t="s">
        <v>4</v>
      </c>
      <c r="E2677" t="s">
        <v>348</v>
      </c>
      <c r="F2677" s="138">
        <v>44052</v>
      </c>
      <c r="G2677" t="s">
        <v>676</v>
      </c>
      <c r="H2677" t="s">
        <v>677</v>
      </c>
      <c r="I2677" t="s">
        <v>440</v>
      </c>
      <c r="J2677" t="s">
        <v>669</v>
      </c>
      <c r="K2677">
        <v>1200</v>
      </c>
      <c r="L2677">
        <v>196</v>
      </c>
      <c r="O2677">
        <v>15</v>
      </c>
      <c r="P2677">
        <v>20</v>
      </c>
      <c r="Q2677">
        <f>SUM(Table2[[#This Row],[ BUYER G]:[BUYER S]])</f>
        <v>35</v>
      </c>
      <c r="R2677">
        <v>20</v>
      </c>
      <c r="S2677">
        <v>33</v>
      </c>
      <c r="T2677">
        <f>SUM(Table2[[#This Row],[SALE G]:[SALE S]])</f>
        <v>53</v>
      </c>
      <c r="U2677">
        <v>283</v>
      </c>
      <c r="V2677">
        <v>0.7</v>
      </c>
    </row>
    <row r="2678" spans="1:22" x14ac:dyDescent="0.25">
      <c r="A2678">
        <v>2677</v>
      </c>
      <c r="B2678" t="s">
        <v>26</v>
      </c>
      <c r="C2678" t="s">
        <v>665</v>
      </c>
      <c r="D2678" t="s">
        <v>4</v>
      </c>
      <c r="E2678" t="s">
        <v>348</v>
      </c>
      <c r="F2678" s="138">
        <v>44052</v>
      </c>
      <c r="G2678" t="s">
        <v>684</v>
      </c>
      <c r="H2678" t="s">
        <v>668</v>
      </c>
      <c r="I2678" t="s">
        <v>170</v>
      </c>
      <c r="J2678" t="s">
        <v>669</v>
      </c>
      <c r="K2678">
        <v>1250</v>
      </c>
      <c r="M2678">
        <v>208</v>
      </c>
      <c r="O2678">
        <v>0</v>
      </c>
      <c r="P2678">
        <v>19</v>
      </c>
      <c r="Q2678">
        <f>SUM(Table2[[#This Row],[ BUYER G]:[BUYER S]])</f>
        <v>19</v>
      </c>
      <c r="R2678">
        <v>0</v>
      </c>
      <c r="S2678">
        <v>25</v>
      </c>
      <c r="T2678">
        <f>SUM(Table2[[#This Row],[SALE G]:[SALE S]])</f>
        <v>25</v>
      </c>
      <c r="U2678">
        <v>210</v>
      </c>
      <c r="V2678">
        <v>0.7</v>
      </c>
    </row>
    <row r="2679" spans="1:22" x14ac:dyDescent="0.25">
      <c r="A2679">
        <v>2678</v>
      </c>
      <c r="B2679" t="s">
        <v>26</v>
      </c>
      <c r="C2679" t="s">
        <v>665</v>
      </c>
      <c r="D2679" t="s">
        <v>4</v>
      </c>
      <c r="E2679" t="s">
        <v>348</v>
      </c>
      <c r="F2679" s="138">
        <v>44052</v>
      </c>
      <c r="G2679" t="s">
        <v>685</v>
      </c>
      <c r="H2679" t="s">
        <v>668</v>
      </c>
      <c r="I2679" t="s">
        <v>172</v>
      </c>
      <c r="J2679" t="s">
        <v>671</v>
      </c>
      <c r="K2679">
        <v>1000</v>
      </c>
      <c r="M2679">
        <v>152</v>
      </c>
      <c r="O2679">
        <v>9</v>
      </c>
      <c r="P2679">
        <v>19</v>
      </c>
      <c r="Q2679">
        <f>SUM(Table2[[#This Row],[ BUYER G]:[BUYER S]])</f>
        <v>28</v>
      </c>
      <c r="R2679">
        <v>7.5</v>
      </c>
      <c r="S2679">
        <v>16</v>
      </c>
      <c r="T2679">
        <f>SUM(Table2[[#This Row],[SALE G]:[SALE S]])</f>
        <v>23.5</v>
      </c>
      <c r="U2679">
        <v>120</v>
      </c>
      <c r="V2679">
        <v>0.7</v>
      </c>
    </row>
    <row r="2680" spans="1:22" x14ac:dyDescent="0.25">
      <c r="A2680">
        <v>2679</v>
      </c>
      <c r="B2680" t="s">
        <v>26</v>
      </c>
      <c r="C2680" t="s">
        <v>665</v>
      </c>
      <c r="D2680" t="s">
        <v>4</v>
      </c>
      <c r="E2680" t="s">
        <v>348</v>
      </c>
      <c r="F2680" s="138">
        <v>44052</v>
      </c>
      <c r="G2680" t="s">
        <v>685</v>
      </c>
      <c r="H2680" t="s">
        <v>668</v>
      </c>
      <c r="I2680" t="s">
        <v>173</v>
      </c>
      <c r="J2680" t="s">
        <v>671</v>
      </c>
      <c r="K2680">
        <v>1000</v>
      </c>
      <c r="M2680">
        <v>158</v>
      </c>
      <c r="O2680">
        <v>9</v>
      </c>
      <c r="P2680">
        <v>19</v>
      </c>
      <c r="Q2680">
        <f>SUM(Table2[[#This Row],[ BUYER G]:[BUYER S]])</f>
        <v>28</v>
      </c>
      <c r="R2680">
        <v>27</v>
      </c>
      <c r="S2680">
        <v>11.5</v>
      </c>
      <c r="T2680">
        <f>SUM(Table2[[#This Row],[SALE G]:[SALE S]])</f>
        <v>38.5</v>
      </c>
      <c r="U2680">
        <v>257</v>
      </c>
      <c r="V2680">
        <v>0.7</v>
      </c>
    </row>
    <row r="2681" spans="1:22" x14ac:dyDescent="0.25">
      <c r="A2681">
        <v>2680</v>
      </c>
      <c r="B2681" t="s">
        <v>26</v>
      </c>
      <c r="C2681" t="s">
        <v>665</v>
      </c>
      <c r="D2681" t="s">
        <v>4</v>
      </c>
      <c r="E2681" t="s">
        <v>348</v>
      </c>
      <c r="F2681" s="138">
        <v>44052</v>
      </c>
      <c r="G2681" t="s">
        <v>685</v>
      </c>
      <c r="H2681" t="s">
        <v>668</v>
      </c>
      <c r="I2681" t="s">
        <v>174</v>
      </c>
      <c r="J2681" t="s">
        <v>671</v>
      </c>
      <c r="K2681">
        <v>1000</v>
      </c>
      <c r="M2681">
        <v>160</v>
      </c>
      <c r="O2681">
        <v>2</v>
      </c>
      <c r="P2681">
        <v>16</v>
      </c>
      <c r="Q2681">
        <f>SUM(Table2[[#This Row],[ BUYER G]:[BUYER S]])</f>
        <v>18</v>
      </c>
      <c r="R2681">
        <v>3.42</v>
      </c>
      <c r="S2681">
        <v>14.58</v>
      </c>
      <c r="T2681">
        <f>SUM(Table2[[#This Row],[SALE G]:[SALE S]])</f>
        <v>18</v>
      </c>
      <c r="U2681">
        <v>268</v>
      </c>
      <c r="V2681">
        <v>0.6</v>
      </c>
    </row>
    <row r="2682" spans="1:22" x14ac:dyDescent="0.25">
      <c r="A2682">
        <v>2681</v>
      </c>
      <c r="B2682" t="s">
        <v>26</v>
      </c>
      <c r="C2682" t="s">
        <v>665</v>
      </c>
      <c r="D2682" t="s">
        <v>4</v>
      </c>
      <c r="E2682" t="s">
        <v>348</v>
      </c>
      <c r="F2682" s="138">
        <v>44052</v>
      </c>
      <c r="G2682" t="s">
        <v>685</v>
      </c>
      <c r="H2682" t="s">
        <v>668</v>
      </c>
      <c r="I2682" t="s">
        <v>175</v>
      </c>
      <c r="J2682" t="s">
        <v>671</v>
      </c>
      <c r="K2682">
        <v>1000</v>
      </c>
      <c r="M2682">
        <v>272</v>
      </c>
      <c r="O2682">
        <v>6</v>
      </c>
      <c r="P2682">
        <v>46</v>
      </c>
      <c r="Q2682">
        <f>SUM(Table2[[#This Row],[ BUYER G]:[BUYER S]])</f>
        <v>52</v>
      </c>
      <c r="R2682">
        <v>5</v>
      </c>
      <c r="S2682">
        <v>35</v>
      </c>
      <c r="T2682">
        <f>SUM(Table2[[#This Row],[SALE G]:[SALE S]])</f>
        <v>40</v>
      </c>
      <c r="U2682">
        <v>188</v>
      </c>
      <c r="V2682">
        <v>0.7</v>
      </c>
    </row>
    <row r="2683" spans="1:22" x14ac:dyDescent="0.25">
      <c r="A2683">
        <v>2682</v>
      </c>
      <c r="B2683" t="s">
        <v>26</v>
      </c>
      <c r="C2683" t="s">
        <v>665</v>
      </c>
      <c r="D2683" t="s">
        <v>4</v>
      </c>
      <c r="E2683" t="s">
        <v>348</v>
      </c>
      <c r="F2683" s="138">
        <v>44052</v>
      </c>
      <c r="G2683" t="s">
        <v>685</v>
      </c>
      <c r="H2683" t="s">
        <v>668</v>
      </c>
      <c r="I2683" t="s">
        <v>176</v>
      </c>
      <c r="J2683" t="s">
        <v>671</v>
      </c>
      <c r="K2683">
        <v>1000</v>
      </c>
      <c r="M2683">
        <v>176</v>
      </c>
      <c r="O2683">
        <v>7</v>
      </c>
      <c r="P2683">
        <v>34</v>
      </c>
      <c r="Q2683">
        <f>SUM(Table2[[#This Row],[ BUYER G]:[BUYER S]])</f>
        <v>41</v>
      </c>
      <c r="R2683">
        <v>4</v>
      </c>
      <c r="S2683">
        <v>23</v>
      </c>
      <c r="T2683">
        <f>SUM(Table2[[#This Row],[SALE G]:[SALE S]])</f>
        <v>27</v>
      </c>
      <c r="U2683">
        <v>188</v>
      </c>
      <c r="V2683">
        <v>0.7</v>
      </c>
    </row>
    <row r="2684" spans="1:22" x14ac:dyDescent="0.25">
      <c r="A2684">
        <v>2683</v>
      </c>
      <c r="B2684" t="s">
        <v>26</v>
      </c>
      <c r="C2684" t="s">
        <v>665</v>
      </c>
      <c r="D2684" t="s">
        <v>4</v>
      </c>
      <c r="E2684" t="s">
        <v>348</v>
      </c>
      <c r="F2684" s="138">
        <v>44052</v>
      </c>
      <c r="G2684" t="s">
        <v>685</v>
      </c>
      <c r="H2684" t="s">
        <v>668</v>
      </c>
      <c r="I2684" t="s">
        <v>177</v>
      </c>
      <c r="J2684" t="s">
        <v>671</v>
      </c>
      <c r="K2684">
        <v>1000</v>
      </c>
      <c r="M2684">
        <v>168</v>
      </c>
      <c r="O2684">
        <v>9</v>
      </c>
      <c r="P2684">
        <v>34</v>
      </c>
      <c r="Q2684">
        <f>SUM(Table2[[#This Row],[ BUYER G]:[BUYER S]])</f>
        <v>43</v>
      </c>
      <c r="R2684">
        <v>5</v>
      </c>
      <c r="S2684">
        <v>46.75</v>
      </c>
      <c r="T2684">
        <f>SUM(Table2[[#This Row],[SALE G]:[SALE S]])</f>
        <v>51.75</v>
      </c>
      <c r="U2684">
        <v>342</v>
      </c>
      <c r="V2684">
        <v>0.65</v>
      </c>
    </row>
    <row r="2685" spans="1:22" x14ac:dyDescent="0.25">
      <c r="A2685">
        <v>2684</v>
      </c>
      <c r="B2685" t="s">
        <v>26</v>
      </c>
      <c r="C2685" t="s">
        <v>665</v>
      </c>
      <c r="D2685" t="s">
        <v>4</v>
      </c>
      <c r="E2685" t="s">
        <v>348</v>
      </c>
      <c r="F2685" s="138">
        <v>44052</v>
      </c>
      <c r="G2685" t="s">
        <v>685</v>
      </c>
      <c r="H2685" t="s">
        <v>668</v>
      </c>
      <c r="I2685" t="s">
        <v>186</v>
      </c>
      <c r="J2685" t="s">
        <v>671</v>
      </c>
      <c r="K2685">
        <v>1000</v>
      </c>
      <c r="M2685">
        <v>176</v>
      </c>
      <c r="O2685">
        <v>24</v>
      </c>
      <c r="P2685">
        <v>41</v>
      </c>
      <c r="Q2685">
        <f>SUM(Table2[[#This Row],[ BUYER G]:[BUYER S]])</f>
        <v>65</v>
      </c>
      <c r="R2685">
        <v>5.9</v>
      </c>
      <c r="S2685">
        <v>8.5500000000000007</v>
      </c>
      <c r="T2685">
        <f>SUM(Table2[[#This Row],[SALE G]:[SALE S]])</f>
        <v>14.450000000000001</v>
      </c>
      <c r="U2685">
        <v>283</v>
      </c>
      <c r="V2685">
        <v>0.7</v>
      </c>
    </row>
    <row r="2686" spans="1:22" x14ac:dyDescent="0.25">
      <c r="A2686">
        <v>2685</v>
      </c>
      <c r="B2686" t="s">
        <v>26</v>
      </c>
      <c r="C2686" t="s">
        <v>665</v>
      </c>
      <c r="D2686" t="s">
        <v>4</v>
      </c>
      <c r="E2686" t="s">
        <v>348</v>
      </c>
      <c r="F2686" s="138">
        <v>44052</v>
      </c>
      <c r="G2686" t="s">
        <v>685</v>
      </c>
      <c r="H2686" t="s">
        <v>668</v>
      </c>
      <c r="I2686" t="s">
        <v>179</v>
      </c>
      <c r="J2686" t="s">
        <v>671</v>
      </c>
      <c r="K2686">
        <v>1000</v>
      </c>
      <c r="M2686">
        <v>160</v>
      </c>
      <c r="O2686">
        <v>11</v>
      </c>
      <c r="P2686">
        <v>20</v>
      </c>
      <c r="Q2686">
        <f>SUM(Table2[[#This Row],[ BUYER G]:[BUYER S]])</f>
        <v>31</v>
      </c>
      <c r="R2686">
        <v>12.5</v>
      </c>
      <c r="S2686">
        <v>19.5</v>
      </c>
      <c r="T2686">
        <f>SUM(Table2[[#This Row],[SALE G]:[SALE S]])</f>
        <v>32</v>
      </c>
      <c r="U2686">
        <v>202</v>
      </c>
      <c r="V2686">
        <v>0.7</v>
      </c>
    </row>
    <row r="2687" spans="1:22" x14ac:dyDescent="0.25">
      <c r="A2687">
        <v>2686</v>
      </c>
      <c r="B2687" t="s">
        <v>26</v>
      </c>
      <c r="C2687" t="s">
        <v>665</v>
      </c>
      <c r="D2687" t="s">
        <v>4</v>
      </c>
      <c r="E2687" t="s">
        <v>348</v>
      </c>
      <c r="F2687" s="138">
        <v>44052</v>
      </c>
      <c r="G2687" t="s">
        <v>685</v>
      </c>
      <c r="H2687" t="s">
        <v>668</v>
      </c>
      <c r="I2687" t="s">
        <v>571</v>
      </c>
      <c r="J2687" t="s">
        <v>671</v>
      </c>
      <c r="K2687">
        <v>1000</v>
      </c>
      <c r="M2687">
        <v>176</v>
      </c>
      <c r="O2687">
        <v>4</v>
      </c>
      <c r="P2687">
        <v>28</v>
      </c>
      <c r="Q2687">
        <f>SUM(Table2[[#This Row],[ BUYER G]:[BUYER S]])</f>
        <v>32</v>
      </c>
      <c r="R2687">
        <v>1</v>
      </c>
      <c r="S2687">
        <v>22</v>
      </c>
      <c r="T2687">
        <f>SUM(Table2[[#This Row],[SALE G]:[SALE S]])</f>
        <v>23</v>
      </c>
      <c r="U2687">
        <v>235</v>
      </c>
      <c r="V2687">
        <v>0.7</v>
      </c>
    </row>
    <row r="2688" spans="1:22" x14ac:dyDescent="0.25">
      <c r="A2688">
        <v>2687</v>
      </c>
      <c r="B2688" t="s">
        <v>26</v>
      </c>
      <c r="C2688" t="s">
        <v>665</v>
      </c>
      <c r="D2688" t="s">
        <v>4</v>
      </c>
      <c r="E2688" t="s">
        <v>348</v>
      </c>
      <c r="F2688" s="138">
        <v>44052</v>
      </c>
      <c r="G2688" t="s">
        <v>685</v>
      </c>
      <c r="H2688" t="s">
        <v>668</v>
      </c>
      <c r="I2688" t="s">
        <v>416</v>
      </c>
      <c r="J2688" t="s">
        <v>671</v>
      </c>
      <c r="K2688">
        <v>1000</v>
      </c>
      <c r="M2688">
        <v>144</v>
      </c>
      <c r="O2688">
        <v>51</v>
      </c>
      <c r="P2688">
        <v>19</v>
      </c>
      <c r="Q2688">
        <f>SUM(Table2[[#This Row],[ BUYER G]:[BUYER S]])</f>
        <v>70</v>
      </c>
      <c r="R2688">
        <v>13.75</v>
      </c>
      <c r="S2688">
        <v>23</v>
      </c>
      <c r="T2688">
        <f>SUM(Table2[[#This Row],[SALE G]:[SALE S]])</f>
        <v>36.75</v>
      </c>
      <c r="U2688">
        <v>340</v>
      </c>
      <c r="V2688">
        <v>0.65</v>
      </c>
    </row>
    <row r="2689" spans="1:22" x14ac:dyDescent="0.25">
      <c r="A2689">
        <v>2688</v>
      </c>
      <c r="B2689" t="s">
        <v>26</v>
      </c>
      <c r="C2689" t="s">
        <v>665</v>
      </c>
      <c r="D2689" t="s">
        <v>4</v>
      </c>
      <c r="E2689" t="s">
        <v>348</v>
      </c>
      <c r="F2689" s="138">
        <v>44052</v>
      </c>
      <c r="G2689" t="s">
        <v>685</v>
      </c>
      <c r="H2689" t="s">
        <v>672</v>
      </c>
      <c r="I2689" t="s">
        <v>407</v>
      </c>
      <c r="J2689" t="s">
        <v>671</v>
      </c>
      <c r="K2689">
        <v>1000</v>
      </c>
      <c r="L2689">
        <v>148</v>
      </c>
      <c r="O2689">
        <v>13</v>
      </c>
      <c r="P2689">
        <v>18</v>
      </c>
      <c r="Q2689">
        <f>SUM(Table2[[#This Row],[ BUYER G]:[BUYER S]])</f>
        <v>31</v>
      </c>
      <c r="R2689">
        <v>6</v>
      </c>
      <c r="S2689">
        <v>12</v>
      </c>
      <c r="T2689">
        <f>SUM(Table2[[#This Row],[SALE G]:[SALE S]])</f>
        <v>18</v>
      </c>
      <c r="U2689">
        <v>363</v>
      </c>
      <c r="V2689">
        <v>0.7</v>
      </c>
    </row>
    <row r="2690" spans="1:22" x14ac:dyDescent="0.25">
      <c r="A2690">
        <v>2689</v>
      </c>
      <c r="B2690" t="s">
        <v>26</v>
      </c>
      <c r="C2690" t="s">
        <v>665</v>
      </c>
      <c r="D2690" t="s">
        <v>4</v>
      </c>
      <c r="E2690" t="s">
        <v>348</v>
      </c>
      <c r="F2690" s="138">
        <v>44052</v>
      </c>
      <c r="G2690" t="s">
        <v>685</v>
      </c>
      <c r="H2690" t="s">
        <v>677</v>
      </c>
      <c r="I2690" t="s">
        <v>405</v>
      </c>
      <c r="J2690" t="s">
        <v>671</v>
      </c>
      <c r="K2690">
        <v>1000</v>
      </c>
      <c r="L2690">
        <v>256</v>
      </c>
      <c r="O2690">
        <v>25</v>
      </c>
      <c r="P2690">
        <v>35</v>
      </c>
      <c r="Q2690">
        <f>SUM(Table2[[#This Row],[ BUYER G]:[BUYER S]])</f>
        <v>60</v>
      </c>
      <c r="R2690">
        <v>30</v>
      </c>
      <c r="S2690">
        <v>36</v>
      </c>
      <c r="T2690">
        <f>SUM(Table2[[#This Row],[SALE G]:[SALE S]])</f>
        <v>66</v>
      </c>
      <c r="U2690">
        <v>191</v>
      </c>
      <c r="V2690">
        <v>0.7</v>
      </c>
    </row>
    <row r="2691" spans="1:22" x14ac:dyDescent="0.25">
      <c r="A2691">
        <v>2690</v>
      </c>
      <c r="B2691" t="s">
        <v>26</v>
      </c>
      <c r="C2691" t="s">
        <v>665</v>
      </c>
      <c r="D2691" t="s">
        <v>4</v>
      </c>
      <c r="E2691" t="s">
        <v>348</v>
      </c>
      <c r="F2691" s="138">
        <v>44052</v>
      </c>
      <c r="G2691" t="s">
        <v>685</v>
      </c>
      <c r="H2691" t="s">
        <v>668</v>
      </c>
      <c r="I2691" t="s">
        <v>574</v>
      </c>
      <c r="J2691" t="s">
        <v>671</v>
      </c>
      <c r="K2691">
        <v>1000</v>
      </c>
      <c r="M2691">
        <v>164</v>
      </c>
      <c r="O2691">
        <v>2</v>
      </c>
      <c r="P2691">
        <v>12</v>
      </c>
      <c r="Q2691">
        <f>SUM(Table2[[#This Row],[ BUYER G]:[BUYER S]])</f>
        <v>14</v>
      </c>
      <c r="R2691">
        <v>1.5</v>
      </c>
      <c r="S2691">
        <v>5.5</v>
      </c>
      <c r="T2691">
        <f>SUM(Table2[[#This Row],[SALE G]:[SALE S]])</f>
        <v>7</v>
      </c>
      <c r="U2691">
        <v>670</v>
      </c>
      <c r="V2691">
        <v>0.7</v>
      </c>
    </row>
    <row r="2692" spans="1:22" x14ac:dyDescent="0.25">
      <c r="A2692">
        <v>2691</v>
      </c>
      <c r="B2692" t="s">
        <v>26</v>
      </c>
      <c r="C2692" t="s">
        <v>665</v>
      </c>
      <c r="D2692" t="s">
        <v>4</v>
      </c>
      <c r="E2692" t="s">
        <v>348</v>
      </c>
      <c r="F2692" s="138">
        <v>44052</v>
      </c>
      <c r="G2692" t="s">
        <v>685</v>
      </c>
      <c r="H2692" t="s">
        <v>672</v>
      </c>
      <c r="I2692" t="s">
        <v>572</v>
      </c>
      <c r="J2692" t="s">
        <v>671</v>
      </c>
      <c r="K2692">
        <v>1000</v>
      </c>
      <c r="L2692">
        <v>164</v>
      </c>
      <c r="O2692">
        <v>2</v>
      </c>
      <c r="P2692">
        <v>8</v>
      </c>
      <c r="Q2692">
        <f>SUM(Table2[[#This Row],[ BUYER G]:[BUYER S]])</f>
        <v>10</v>
      </c>
      <c r="R2692">
        <v>2</v>
      </c>
      <c r="S2692">
        <v>6</v>
      </c>
      <c r="T2692">
        <f>SUM(Table2[[#This Row],[SALE G]:[SALE S]])</f>
        <v>8</v>
      </c>
      <c r="U2692">
        <v>263</v>
      </c>
      <c r="V2692">
        <v>0.7</v>
      </c>
    </row>
    <row r="2693" spans="1:22" x14ac:dyDescent="0.25">
      <c r="A2693">
        <v>2692</v>
      </c>
      <c r="B2693" t="s">
        <v>26</v>
      </c>
      <c r="C2693" t="s">
        <v>665</v>
      </c>
      <c r="D2693" t="s">
        <v>4</v>
      </c>
      <c r="E2693" t="s">
        <v>348</v>
      </c>
      <c r="F2693" s="138">
        <v>44052</v>
      </c>
      <c r="G2693" t="s">
        <v>685</v>
      </c>
      <c r="H2693" t="s">
        <v>677</v>
      </c>
      <c r="I2693" t="s">
        <v>529</v>
      </c>
      <c r="J2693" t="s">
        <v>671</v>
      </c>
      <c r="K2693">
        <v>1000</v>
      </c>
      <c r="L2693">
        <v>160</v>
      </c>
      <c r="O2693">
        <v>15</v>
      </c>
      <c r="P2693">
        <v>30</v>
      </c>
      <c r="Q2693">
        <f>SUM(Table2[[#This Row],[ BUYER G]:[BUYER S]])</f>
        <v>45</v>
      </c>
      <c r="R2693">
        <v>23.5</v>
      </c>
      <c r="S2693">
        <v>38.5</v>
      </c>
      <c r="T2693">
        <f>SUM(Table2[[#This Row],[SALE G]:[SALE S]])</f>
        <v>62</v>
      </c>
      <c r="U2693">
        <v>289</v>
      </c>
      <c r="V2693">
        <v>0.75</v>
      </c>
    </row>
    <row r="2694" spans="1:22" x14ac:dyDescent="0.25">
      <c r="A2694">
        <v>2693</v>
      </c>
      <c r="B2694" t="s">
        <v>26</v>
      </c>
      <c r="C2694" t="s">
        <v>665</v>
      </c>
      <c r="D2694" t="s">
        <v>4</v>
      </c>
      <c r="E2694" t="s">
        <v>348</v>
      </c>
      <c r="F2694" s="138">
        <v>44052</v>
      </c>
      <c r="G2694" t="s">
        <v>712</v>
      </c>
      <c r="H2694" t="s">
        <v>668</v>
      </c>
      <c r="I2694" t="s">
        <v>561</v>
      </c>
      <c r="J2694" t="s">
        <v>711</v>
      </c>
      <c r="K2694">
        <v>320</v>
      </c>
      <c r="M2694">
        <v>144</v>
      </c>
      <c r="O2694">
        <v>8</v>
      </c>
      <c r="P2694">
        <v>8</v>
      </c>
      <c r="Q2694">
        <f>SUM(Table2[[#This Row],[ BUYER G]:[BUYER S]])</f>
        <v>16</v>
      </c>
      <c r="R2694">
        <v>3</v>
      </c>
      <c r="S2694">
        <v>3.3</v>
      </c>
      <c r="T2694">
        <f>SUM(Table2[[#This Row],[SALE G]:[SALE S]])</f>
        <v>6.3</v>
      </c>
      <c r="U2694">
        <v>245</v>
      </c>
      <c r="V2694">
        <v>0.6</v>
      </c>
    </row>
    <row r="2695" spans="1:22" x14ac:dyDescent="0.25">
      <c r="A2695">
        <v>2694</v>
      </c>
      <c r="B2695" t="s">
        <v>26</v>
      </c>
      <c r="C2695" t="s">
        <v>665</v>
      </c>
      <c r="D2695" t="s">
        <v>4</v>
      </c>
      <c r="E2695" t="s">
        <v>348</v>
      </c>
      <c r="F2695" s="138">
        <v>44052</v>
      </c>
      <c r="G2695" t="s">
        <v>676</v>
      </c>
      <c r="H2695" t="s">
        <v>697</v>
      </c>
      <c r="I2695" t="s">
        <v>441</v>
      </c>
      <c r="J2695" t="s">
        <v>669</v>
      </c>
      <c r="K2695">
        <v>1200</v>
      </c>
      <c r="L2695">
        <v>160</v>
      </c>
      <c r="O2695">
        <v>11</v>
      </c>
      <c r="P2695">
        <v>19</v>
      </c>
      <c r="Q2695">
        <f>SUM(Table2[[#This Row],[ BUYER G]:[BUYER S]])</f>
        <v>30</v>
      </c>
      <c r="R2695">
        <v>8.5</v>
      </c>
      <c r="S2695">
        <v>17.25</v>
      </c>
      <c r="T2695">
        <f>SUM(Table2[[#This Row],[SALE G]:[SALE S]])</f>
        <v>25.75</v>
      </c>
      <c r="U2695">
        <v>328</v>
      </c>
      <c r="V2695">
        <v>0.6</v>
      </c>
    </row>
    <row r="2696" spans="1:22" x14ac:dyDescent="0.25">
      <c r="A2696">
        <v>2695</v>
      </c>
      <c r="B2696" t="s">
        <v>26</v>
      </c>
      <c r="C2696" t="s">
        <v>665</v>
      </c>
      <c r="D2696" t="s">
        <v>4</v>
      </c>
      <c r="E2696" t="s">
        <v>348</v>
      </c>
      <c r="F2696" s="138">
        <v>44052</v>
      </c>
      <c r="G2696" t="s">
        <v>676</v>
      </c>
      <c r="H2696" t="s">
        <v>673</v>
      </c>
      <c r="I2696" t="s">
        <v>439</v>
      </c>
      <c r="J2696" t="s">
        <v>669</v>
      </c>
      <c r="K2696">
        <v>1200</v>
      </c>
      <c r="M2696">
        <v>208</v>
      </c>
      <c r="O2696">
        <v>3</v>
      </c>
      <c r="P2696">
        <v>22</v>
      </c>
      <c r="Q2696">
        <f>SUM(Table2[[#This Row],[ BUYER G]:[BUYER S]])</f>
        <v>25</v>
      </c>
      <c r="R2696">
        <v>1.5</v>
      </c>
      <c r="S2696">
        <v>11</v>
      </c>
      <c r="T2696">
        <f>SUM(Table2[[#This Row],[SALE G]:[SALE S]])</f>
        <v>12.5</v>
      </c>
      <c r="U2696">
        <v>320</v>
      </c>
      <c r="V2696">
        <v>0.6</v>
      </c>
    </row>
    <row r="2697" spans="1:22" x14ac:dyDescent="0.25">
      <c r="A2697">
        <v>2696</v>
      </c>
      <c r="B2697" t="s">
        <v>26</v>
      </c>
      <c r="C2697" t="s">
        <v>665</v>
      </c>
      <c r="D2697" t="s">
        <v>4</v>
      </c>
      <c r="E2697" t="s">
        <v>348</v>
      </c>
      <c r="F2697" s="138">
        <v>44052</v>
      </c>
      <c r="G2697" t="s">
        <v>684</v>
      </c>
      <c r="H2697" t="s">
        <v>673</v>
      </c>
      <c r="I2697" t="s">
        <v>454</v>
      </c>
      <c r="J2697" t="s">
        <v>669</v>
      </c>
      <c r="K2697">
        <v>1250</v>
      </c>
      <c r="M2697">
        <v>208</v>
      </c>
      <c r="O2697">
        <v>0</v>
      </c>
      <c r="P2697">
        <v>27</v>
      </c>
      <c r="Q2697">
        <f>SUM(Table2[[#This Row],[ BUYER G]:[BUYER S]])</f>
        <v>27</v>
      </c>
      <c r="R2697">
        <v>0</v>
      </c>
      <c r="S2697">
        <v>16.5</v>
      </c>
      <c r="T2697">
        <f>SUM(Table2[[#This Row],[SALE G]:[SALE S]])</f>
        <v>16.5</v>
      </c>
      <c r="U2697">
        <v>306</v>
      </c>
      <c r="V2697">
        <v>0.6</v>
      </c>
    </row>
    <row r="2698" spans="1:22" x14ac:dyDescent="0.25">
      <c r="A2698">
        <v>2697</v>
      </c>
      <c r="B2698" t="s">
        <v>26</v>
      </c>
      <c r="C2698" t="s">
        <v>665</v>
      </c>
      <c r="D2698" t="s">
        <v>4</v>
      </c>
      <c r="E2698" t="s">
        <v>348</v>
      </c>
      <c r="F2698" s="138">
        <v>44052</v>
      </c>
      <c r="G2698" t="s">
        <v>684</v>
      </c>
      <c r="H2698" t="s">
        <v>704</v>
      </c>
      <c r="I2698" t="s">
        <v>453</v>
      </c>
      <c r="J2698" t="s">
        <v>669</v>
      </c>
      <c r="K2698">
        <v>1250</v>
      </c>
      <c r="L2698">
        <v>196</v>
      </c>
      <c r="O2698">
        <v>27</v>
      </c>
      <c r="P2698">
        <v>20</v>
      </c>
      <c r="Q2698">
        <f>SUM(Table2[[#This Row],[ BUYER G]:[BUYER S]])</f>
        <v>47</v>
      </c>
      <c r="R2698">
        <v>15.25</v>
      </c>
      <c r="S2698">
        <v>12.5</v>
      </c>
      <c r="T2698">
        <f>SUM(Table2[[#This Row],[SALE G]:[SALE S]])</f>
        <v>27.75</v>
      </c>
      <c r="U2698">
        <v>360</v>
      </c>
      <c r="V2698">
        <v>0.6</v>
      </c>
    </row>
    <row r="2699" spans="1:22" x14ac:dyDescent="0.25">
      <c r="A2699">
        <v>2698</v>
      </c>
      <c r="B2699" t="s">
        <v>26</v>
      </c>
      <c r="C2699" t="s">
        <v>678</v>
      </c>
      <c r="D2699" t="s">
        <v>4</v>
      </c>
      <c r="E2699" t="s">
        <v>348</v>
      </c>
      <c r="F2699" s="138">
        <v>44052</v>
      </c>
      <c r="G2699" t="s">
        <v>676</v>
      </c>
      <c r="H2699" t="s">
        <v>688</v>
      </c>
      <c r="I2699" t="s">
        <v>442</v>
      </c>
      <c r="J2699" t="s">
        <v>669</v>
      </c>
      <c r="K2699">
        <v>1200</v>
      </c>
      <c r="L2699">
        <v>212</v>
      </c>
      <c r="O2699">
        <v>19</v>
      </c>
      <c r="P2699">
        <v>17</v>
      </c>
      <c r="Q2699">
        <f>SUM(Table2[[#This Row],[ BUYER G]:[BUYER S]])</f>
        <v>36</v>
      </c>
      <c r="R2699">
        <v>8.75</v>
      </c>
      <c r="S2699">
        <v>11.25</v>
      </c>
      <c r="T2699">
        <f>SUM(Table2[[#This Row],[SALE G]:[SALE S]])</f>
        <v>20</v>
      </c>
      <c r="U2699">
        <v>403</v>
      </c>
      <c r="V2699">
        <v>0.7</v>
      </c>
    </row>
    <row r="2700" spans="1:22" x14ac:dyDescent="0.25">
      <c r="A2700">
        <v>2699</v>
      </c>
      <c r="B2700" t="s">
        <v>26</v>
      </c>
      <c r="C2700" t="s">
        <v>680</v>
      </c>
      <c r="D2700" t="s">
        <v>4</v>
      </c>
      <c r="E2700" t="s">
        <v>348</v>
      </c>
      <c r="F2700" s="138">
        <v>44052</v>
      </c>
      <c r="G2700" t="s">
        <v>666</v>
      </c>
      <c r="H2700" t="s">
        <v>681</v>
      </c>
      <c r="I2700" t="s">
        <v>428</v>
      </c>
      <c r="J2700" t="s">
        <v>669</v>
      </c>
      <c r="K2700">
        <v>2700</v>
      </c>
      <c r="M2700">
        <v>352</v>
      </c>
      <c r="O2700">
        <v>16</v>
      </c>
      <c r="P2700">
        <v>96</v>
      </c>
      <c r="Q2700">
        <f>SUM(Table2[[#This Row],[ BUYER G]:[BUYER S]])</f>
        <v>112</v>
      </c>
      <c r="R2700">
        <v>13.3</v>
      </c>
      <c r="S2700">
        <v>88.5</v>
      </c>
      <c r="T2700">
        <f>SUM(Table2[[#This Row],[SALE G]:[SALE S]])</f>
        <v>101.8</v>
      </c>
      <c r="U2700">
        <v>399</v>
      </c>
      <c r="V2700">
        <v>0.7</v>
      </c>
    </row>
    <row r="2701" spans="1:22" x14ac:dyDescent="0.25">
      <c r="A2701">
        <v>2700</v>
      </c>
      <c r="B2701" t="s">
        <v>26</v>
      </c>
      <c r="C2701" t="s">
        <v>680</v>
      </c>
      <c r="D2701" t="s">
        <v>4</v>
      </c>
      <c r="E2701" t="s">
        <v>348</v>
      </c>
      <c r="F2701" s="138">
        <v>44052</v>
      </c>
      <c r="G2701" t="s">
        <v>670</v>
      </c>
      <c r="H2701" t="s">
        <v>681</v>
      </c>
      <c r="I2701" t="s">
        <v>386</v>
      </c>
      <c r="J2701" t="s">
        <v>671</v>
      </c>
      <c r="K2701">
        <v>1200</v>
      </c>
      <c r="M2701">
        <v>144</v>
      </c>
      <c r="O2701">
        <v>14</v>
      </c>
      <c r="P2701">
        <v>49</v>
      </c>
      <c r="Q2701">
        <f>SUM(Table2[[#This Row],[ BUYER G]:[BUYER S]])</f>
        <v>63</v>
      </c>
      <c r="R2701">
        <v>9.5</v>
      </c>
      <c r="S2701">
        <v>45</v>
      </c>
      <c r="T2701">
        <f>SUM(Table2[[#This Row],[SALE G]:[SALE S]])</f>
        <v>54.5</v>
      </c>
      <c r="U2701">
        <v>169</v>
      </c>
      <c r="V2701">
        <v>0.65</v>
      </c>
    </row>
    <row r="2702" spans="1:22" x14ac:dyDescent="0.25">
      <c r="A2702">
        <v>2701</v>
      </c>
      <c r="B2702" t="s">
        <v>26</v>
      </c>
      <c r="C2702" t="s">
        <v>680</v>
      </c>
      <c r="D2702" t="s">
        <v>4</v>
      </c>
      <c r="E2702" t="s">
        <v>348</v>
      </c>
      <c r="F2702" s="138">
        <v>44052</v>
      </c>
      <c r="G2702" t="s">
        <v>676</v>
      </c>
      <c r="H2702" t="s">
        <v>681</v>
      </c>
      <c r="I2702" t="s">
        <v>378</v>
      </c>
      <c r="J2702" t="s">
        <v>669</v>
      </c>
      <c r="K2702">
        <v>1200</v>
      </c>
      <c r="L2702">
        <v>400</v>
      </c>
      <c r="O2702">
        <v>20</v>
      </c>
      <c r="P2702">
        <v>35</v>
      </c>
      <c r="Q2702">
        <f>SUM(Table2[[#This Row],[ BUYER G]:[BUYER S]])</f>
        <v>55</v>
      </c>
      <c r="R2702">
        <v>21.5</v>
      </c>
      <c r="S2702">
        <v>57.75</v>
      </c>
      <c r="T2702">
        <f>SUM(Table2[[#This Row],[SALE G]:[SALE S]])</f>
        <v>79.25</v>
      </c>
      <c r="U2702">
        <v>421</v>
      </c>
      <c r="V2702">
        <v>0.65</v>
      </c>
    </row>
    <row r="2703" spans="1:22" x14ac:dyDescent="0.25">
      <c r="A2703">
        <v>2702</v>
      </c>
      <c r="B2703" t="s">
        <v>26</v>
      </c>
      <c r="C2703" t="s">
        <v>680</v>
      </c>
      <c r="D2703" t="s">
        <v>4</v>
      </c>
      <c r="E2703" t="s">
        <v>348</v>
      </c>
      <c r="F2703" s="138">
        <v>44052</v>
      </c>
      <c r="G2703" t="s">
        <v>676</v>
      </c>
      <c r="H2703" t="s">
        <v>681</v>
      </c>
      <c r="I2703" t="s">
        <v>379</v>
      </c>
      <c r="J2703" t="s">
        <v>669</v>
      </c>
      <c r="K2703">
        <v>1200</v>
      </c>
      <c r="L2703">
        <v>320</v>
      </c>
      <c r="O2703">
        <v>65</v>
      </c>
      <c r="P2703">
        <v>28</v>
      </c>
      <c r="Q2703">
        <f>SUM(Table2[[#This Row],[ BUYER G]:[BUYER S]])</f>
        <v>93</v>
      </c>
      <c r="R2703">
        <v>39.6</v>
      </c>
      <c r="S2703">
        <v>30.1</v>
      </c>
      <c r="T2703">
        <f>SUM(Table2[[#This Row],[SALE G]:[SALE S]])</f>
        <v>69.7</v>
      </c>
      <c r="U2703">
        <v>406</v>
      </c>
      <c r="V2703">
        <v>0.65</v>
      </c>
    </row>
    <row r="2704" spans="1:22" x14ac:dyDescent="0.25">
      <c r="A2704">
        <v>2703</v>
      </c>
      <c r="B2704" t="s">
        <v>26</v>
      </c>
      <c r="C2704" t="s">
        <v>680</v>
      </c>
      <c r="D2704" t="s">
        <v>4</v>
      </c>
      <c r="E2704" t="s">
        <v>348</v>
      </c>
      <c r="F2704" s="138">
        <v>44052</v>
      </c>
      <c r="G2704" t="s">
        <v>676</v>
      </c>
      <c r="H2704" t="s">
        <v>681</v>
      </c>
      <c r="I2704" t="s">
        <v>377</v>
      </c>
      <c r="J2704" t="s">
        <v>669</v>
      </c>
      <c r="K2704">
        <v>1200</v>
      </c>
      <c r="L2704">
        <v>192</v>
      </c>
      <c r="O2704">
        <v>52</v>
      </c>
      <c r="P2704">
        <v>37</v>
      </c>
      <c r="Q2704">
        <f>SUM(Table2[[#This Row],[ BUYER G]:[BUYER S]])</f>
        <v>89</v>
      </c>
      <c r="R2704">
        <v>83</v>
      </c>
      <c r="S2704">
        <v>56.5</v>
      </c>
      <c r="T2704">
        <f>SUM(Table2[[#This Row],[SALE G]:[SALE S]])</f>
        <v>139.5</v>
      </c>
      <c r="U2704">
        <v>221</v>
      </c>
      <c r="V2704">
        <v>0.65</v>
      </c>
    </row>
    <row r="2705" spans="1:22" x14ac:dyDescent="0.25">
      <c r="A2705">
        <v>2704</v>
      </c>
      <c r="B2705" t="s">
        <v>26</v>
      </c>
      <c r="C2705" t="s">
        <v>680</v>
      </c>
      <c r="D2705" t="s">
        <v>4</v>
      </c>
      <c r="E2705" t="s">
        <v>348</v>
      </c>
      <c r="F2705" s="138">
        <v>44052</v>
      </c>
      <c r="G2705" t="s">
        <v>685</v>
      </c>
      <c r="H2705" t="s">
        <v>681</v>
      </c>
      <c r="I2705" t="s">
        <v>261</v>
      </c>
      <c r="J2705" t="s">
        <v>671</v>
      </c>
      <c r="K2705">
        <v>1000</v>
      </c>
      <c r="M2705">
        <v>160</v>
      </c>
      <c r="O2705">
        <v>5</v>
      </c>
      <c r="P2705">
        <v>39</v>
      </c>
      <c r="Q2705">
        <f>SUM(Table2[[#This Row],[ BUYER G]:[BUYER S]])</f>
        <v>44</v>
      </c>
      <c r="R2705">
        <v>3</v>
      </c>
      <c r="S2705">
        <v>30</v>
      </c>
      <c r="T2705">
        <f>SUM(Table2[[#This Row],[SALE G]:[SALE S]])</f>
        <v>33</v>
      </c>
      <c r="U2705">
        <v>190</v>
      </c>
      <c r="V2705">
        <v>0.6</v>
      </c>
    </row>
    <row r="2706" spans="1:22" x14ac:dyDescent="0.25">
      <c r="A2706">
        <v>2705</v>
      </c>
      <c r="B2706" t="s">
        <v>26</v>
      </c>
      <c r="C2706" t="s">
        <v>680</v>
      </c>
      <c r="D2706" t="s">
        <v>4</v>
      </c>
      <c r="E2706" t="s">
        <v>348</v>
      </c>
      <c r="F2706" s="138">
        <v>44052</v>
      </c>
      <c r="G2706" t="s">
        <v>685</v>
      </c>
      <c r="H2706" t="s">
        <v>681</v>
      </c>
      <c r="I2706" t="s">
        <v>264</v>
      </c>
      <c r="J2706" t="s">
        <v>671</v>
      </c>
      <c r="K2706">
        <v>1000</v>
      </c>
      <c r="M2706">
        <v>144</v>
      </c>
      <c r="O2706">
        <v>3</v>
      </c>
      <c r="P2706">
        <v>39</v>
      </c>
      <c r="Q2706">
        <f>SUM(Table2[[#This Row],[ BUYER G]:[BUYER S]])</f>
        <v>42</v>
      </c>
      <c r="R2706">
        <v>2.5</v>
      </c>
      <c r="S2706">
        <v>49.5</v>
      </c>
      <c r="T2706">
        <f>SUM(Table2[[#This Row],[SALE G]:[SALE S]])</f>
        <v>52</v>
      </c>
      <c r="U2706">
        <v>199</v>
      </c>
      <c r="V2706">
        <v>0.6</v>
      </c>
    </row>
    <row r="2707" spans="1:22" x14ac:dyDescent="0.25">
      <c r="A2707">
        <v>2706</v>
      </c>
      <c r="B2707" t="s">
        <v>26</v>
      </c>
      <c r="C2707" t="s">
        <v>680</v>
      </c>
      <c r="D2707" t="s">
        <v>4</v>
      </c>
      <c r="E2707" t="s">
        <v>348</v>
      </c>
      <c r="F2707" s="138">
        <v>44052</v>
      </c>
      <c r="G2707" t="s">
        <v>685</v>
      </c>
      <c r="H2707" t="s">
        <v>681</v>
      </c>
      <c r="I2707" t="s">
        <v>445</v>
      </c>
      <c r="J2707" t="s">
        <v>671</v>
      </c>
      <c r="K2707">
        <v>1000</v>
      </c>
      <c r="M2707">
        <v>192</v>
      </c>
      <c r="O2707">
        <v>9</v>
      </c>
      <c r="P2707">
        <v>48</v>
      </c>
      <c r="Q2707">
        <f>SUM(Table2[[#This Row],[ BUYER G]:[BUYER S]])</f>
        <v>57</v>
      </c>
      <c r="R2707">
        <v>10.5</v>
      </c>
      <c r="S2707">
        <v>49.6</v>
      </c>
      <c r="T2707">
        <f>SUM(Table2[[#This Row],[SALE G]:[SALE S]])</f>
        <v>60.1</v>
      </c>
      <c r="U2707">
        <v>199</v>
      </c>
      <c r="V2707">
        <v>0.6</v>
      </c>
    </row>
    <row r="2708" spans="1:22" x14ac:dyDescent="0.25">
      <c r="A2708">
        <v>2707</v>
      </c>
      <c r="B2708" t="s">
        <v>26</v>
      </c>
      <c r="C2708" t="s">
        <v>680</v>
      </c>
      <c r="D2708" t="s">
        <v>4</v>
      </c>
      <c r="E2708" t="s">
        <v>348</v>
      </c>
      <c r="F2708" s="138">
        <v>44052</v>
      </c>
      <c r="G2708" t="s">
        <v>685</v>
      </c>
      <c r="H2708" t="s">
        <v>681</v>
      </c>
      <c r="I2708" t="s">
        <v>413</v>
      </c>
      <c r="J2708" t="s">
        <v>671</v>
      </c>
      <c r="K2708">
        <v>1000</v>
      </c>
      <c r="M2708">
        <v>192</v>
      </c>
      <c r="O2708">
        <v>8</v>
      </c>
      <c r="P2708">
        <v>50</v>
      </c>
      <c r="Q2708">
        <f>SUM(Table2[[#This Row],[ BUYER G]:[BUYER S]])</f>
        <v>58</v>
      </c>
      <c r="R2708">
        <v>5.875</v>
      </c>
      <c r="S2708">
        <v>59.25</v>
      </c>
      <c r="T2708">
        <f>SUM(Table2[[#This Row],[SALE G]:[SALE S]])</f>
        <v>65.125</v>
      </c>
      <c r="U2708">
        <v>195</v>
      </c>
      <c r="V2708">
        <v>0.65</v>
      </c>
    </row>
    <row r="2709" spans="1:22" x14ac:dyDescent="0.25">
      <c r="A2709">
        <v>2708</v>
      </c>
      <c r="B2709" t="s">
        <v>26</v>
      </c>
      <c r="C2709" t="s">
        <v>680</v>
      </c>
      <c r="D2709" t="s">
        <v>4</v>
      </c>
      <c r="E2709" t="s">
        <v>348</v>
      </c>
      <c r="F2709" s="138">
        <v>44052</v>
      </c>
      <c r="G2709" t="s">
        <v>685</v>
      </c>
      <c r="H2709" t="s">
        <v>681</v>
      </c>
      <c r="I2709" t="s">
        <v>404</v>
      </c>
      <c r="J2709" t="s">
        <v>671</v>
      </c>
      <c r="K2709">
        <v>1000</v>
      </c>
      <c r="M2709">
        <v>173</v>
      </c>
      <c r="O2709">
        <v>27</v>
      </c>
      <c r="P2709">
        <v>63</v>
      </c>
      <c r="Q2709">
        <f>SUM(Table2[[#This Row],[ BUYER G]:[BUYER S]])</f>
        <v>90</v>
      </c>
      <c r="R2709">
        <v>25</v>
      </c>
      <c r="S2709">
        <v>55</v>
      </c>
      <c r="T2709">
        <f>SUM(Table2[[#This Row],[SALE G]:[SALE S]])</f>
        <v>80</v>
      </c>
      <c r="U2709">
        <v>162</v>
      </c>
      <c r="V2709">
        <v>0.65</v>
      </c>
    </row>
    <row r="2710" spans="1:22" x14ac:dyDescent="0.25">
      <c r="A2710">
        <v>2709</v>
      </c>
      <c r="B2710" t="s">
        <v>26</v>
      </c>
      <c r="C2710" t="s">
        <v>680</v>
      </c>
      <c r="D2710" t="s">
        <v>4</v>
      </c>
      <c r="E2710" t="s">
        <v>348</v>
      </c>
      <c r="F2710" s="138">
        <v>44052</v>
      </c>
      <c r="G2710" t="s">
        <v>685</v>
      </c>
      <c r="H2710" t="s">
        <v>681</v>
      </c>
      <c r="I2710" t="s">
        <v>252</v>
      </c>
      <c r="J2710" t="s">
        <v>671</v>
      </c>
      <c r="K2710">
        <v>1000</v>
      </c>
      <c r="M2710">
        <v>280</v>
      </c>
      <c r="O2710">
        <v>10</v>
      </c>
      <c r="P2710">
        <v>52</v>
      </c>
      <c r="Q2710">
        <f>SUM(Table2[[#This Row],[ BUYER G]:[BUYER S]])</f>
        <v>62</v>
      </c>
      <c r="R2710">
        <v>7</v>
      </c>
      <c r="S2710">
        <v>48.5</v>
      </c>
      <c r="T2710">
        <f>SUM(Table2[[#This Row],[SALE G]:[SALE S]])</f>
        <v>55.5</v>
      </c>
      <c r="U2710">
        <v>346</v>
      </c>
      <c r="V2710">
        <v>0.65</v>
      </c>
    </row>
    <row r="2711" spans="1:22" x14ac:dyDescent="0.25">
      <c r="A2711">
        <v>2710</v>
      </c>
      <c r="B2711" t="s">
        <v>26</v>
      </c>
      <c r="C2711" t="s">
        <v>680</v>
      </c>
      <c r="D2711" t="s">
        <v>4</v>
      </c>
      <c r="E2711" t="s">
        <v>348</v>
      </c>
      <c r="F2711" s="138">
        <v>44052</v>
      </c>
      <c r="G2711" t="s">
        <v>685</v>
      </c>
      <c r="H2711" t="s">
        <v>681</v>
      </c>
      <c r="I2711" t="s">
        <v>251</v>
      </c>
      <c r="J2711" t="s">
        <v>671</v>
      </c>
      <c r="K2711">
        <v>1000</v>
      </c>
      <c r="M2711">
        <v>308</v>
      </c>
      <c r="O2711">
        <v>7</v>
      </c>
      <c r="P2711">
        <v>67</v>
      </c>
      <c r="Q2711">
        <f>SUM(Table2[[#This Row],[ BUYER G]:[BUYER S]])</f>
        <v>74</v>
      </c>
      <c r="R2711">
        <v>5.5</v>
      </c>
      <c r="S2711">
        <v>69.5</v>
      </c>
      <c r="T2711">
        <f>SUM(Table2[[#This Row],[SALE G]:[SALE S]])</f>
        <v>75</v>
      </c>
      <c r="U2711">
        <v>348</v>
      </c>
      <c r="V2711">
        <v>0.7</v>
      </c>
    </row>
    <row r="2712" spans="1:22" x14ac:dyDescent="0.25">
      <c r="A2712">
        <v>2711</v>
      </c>
      <c r="B2712" t="s">
        <v>26</v>
      </c>
      <c r="C2712" t="s">
        <v>680</v>
      </c>
      <c r="D2712" t="s">
        <v>4</v>
      </c>
      <c r="E2712" t="s">
        <v>348</v>
      </c>
      <c r="F2712" s="138">
        <v>44052</v>
      </c>
      <c r="G2712" t="s">
        <v>685</v>
      </c>
      <c r="H2712" t="s">
        <v>681</v>
      </c>
      <c r="I2712" t="s">
        <v>447</v>
      </c>
      <c r="J2712" t="s">
        <v>671</v>
      </c>
      <c r="K2712">
        <v>1000</v>
      </c>
      <c r="M2712">
        <v>256</v>
      </c>
      <c r="O2712">
        <v>9</v>
      </c>
      <c r="P2712">
        <v>48</v>
      </c>
      <c r="Q2712">
        <f>SUM(Table2[[#This Row],[ BUYER G]:[BUYER S]])</f>
        <v>57</v>
      </c>
      <c r="R2712">
        <v>7</v>
      </c>
      <c r="S2712">
        <v>31.75</v>
      </c>
      <c r="T2712">
        <f>SUM(Table2[[#This Row],[SALE G]:[SALE S]])</f>
        <v>38.75</v>
      </c>
      <c r="U2712">
        <v>295</v>
      </c>
      <c r="V2712">
        <v>0.65</v>
      </c>
    </row>
    <row r="2713" spans="1:22" x14ac:dyDescent="0.25">
      <c r="A2713">
        <v>2712</v>
      </c>
      <c r="B2713" t="s">
        <v>26</v>
      </c>
      <c r="C2713" t="s">
        <v>680</v>
      </c>
      <c r="D2713" t="s">
        <v>4</v>
      </c>
      <c r="E2713" t="s">
        <v>348</v>
      </c>
      <c r="F2713" s="138">
        <v>44052</v>
      </c>
      <c r="G2713" t="s">
        <v>685</v>
      </c>
      <c r="H2713" t="s">
        <v>681</v>
      </c>
      <c r="I2713" t="s">
        <v>422</v>
      </c>
      <c r="J2713" t="s">
        <v>671</v>
      </c>
      <c r="K2713">
        <v>1000</v>
      </c>
      <c r="M2713">
        <v>160</v>
      </c>
      <c r="O2713">
        <v>7</v>
      </c>
      <c r="P2713">
        <v>40</v>
      </c>
      <c r="Q2713">
        <f>SUM(Table2[[#This Row],[ BUYER G]:[BUYER S]])</f>
        <v>47</v>
      </c>
      <c r="R2713">
        <v>5.25</v>
      </c>
      <c r="S2713">
        <v>38</v>
      </c>
      <c r="T2713">
        <f>SUM(Table2[[#This Row],[SALE G]:[SALE S]])</f>
        <v>43.25</v>
      </c>
      <c r="U2713">
        <v>233</v>
      </c>
      <c r="V2713">
        <v>0.65</v>
      </c>
    </row>
    <row r="2714" spans="1:22" x14ac:dyDescent="0.25">
      <c r="A2714">
        <v>2713</v>
      </c>
      <c r="B2714" t="s">
        <v>26</v>
      </c>
      <c r="C2714" t="s">
        <v>680</v>
      </c>
      <c r="D2714" t="s">
        <v>4</v>
      </c>
      <c r="E2714" t="s">
        <v>348</v>
      </c>
      <c r="F2714" s="138">
        <v>44052</v>
      </c>
      <c r="G2714" t="s">
        <v>685</v>
      </c>
      <c r="H2714" t="s">
        <v>681</v>
      </c>
      <c r="I2714" t="s">
        <v>600</v>
      </c>
      <c r="J2714" t="s">
        <v>671</v>
      </c>
      <c r="K2714">
        <v>1000</v>
      </c>
      <c r="M2714">
        <v>160</v>
      </c>
      <c r="O2714">
        <v>5</v>
      </c>
      <c r="P2714">
        <v>46</v>
      </c>
      <c r="Q2714">
        <f>SUM(Table2[[#This Row],[ BUYER G]:[BUYER S]])</f>
        <v>51</v>
      </c>
      <c r="R2714">
        <v>2.7</v>
      </c>
      <c r="S2714">
        <v>43.8</v>
      </c>
      <c r="T2714">
        <f>SUM(Table2[[#This Row],[SALE G]:[SALE S]])</f>
        <v>46.5</v>
      </c>
      <c r="U2714">
        <v>212</v>
      </c>
      <c r="V2714">
        <v>0.6</v>
      </c>
    </row>
    <row r="2715" spans="1:22" x14ac:dyDescent="0.25">
      <c r="A2715">
        <v>2714</v>
      </c>
      <c r="B2715" t="s">
        <v>26</v>
      </c>
      <c r="C2715" t="s">
        <v>680</v>
      </c>
      <c r="D2715" t="s">
        <v>4</v>
      </c>
      <c r="E2715" t="s">
        <v>348</v>
      </c>
      <c r="F2715" s="138">
        <v>44052</v>
      </c>
      <c r="G2715" t="s">
        <v>685</v>
      </c>
      <c r="H2715" t="s">
        <v>681</v>
      </c>
      <c r="I2715" t="s">
        <v>410</v>
      </c>
      <c r="J2715" t="s">
        <v>671</v>
      </c>
      <c r="K2715">
        <v>1000</v>
      </c>
      <c r="M2715">
        <v>162</v>
      </c>
      <c r="O2715">
        <v>4</v>
      </c>
      <c r="P2715">
        <v>35</v>
      </c>
      <c r="Q2715">
        <f>SUM(Table2[[#This Row],[ BUYER G]:[BUYER S]])</f>
        <v>39</v>
      </c>
      <c r="R2715">
        <v>2</v>
      </c>
      <c r="S2715">
        <v>44</v>
      </c>
      <c r="T2715">
        <f>SUM(Table2[[#This Row],[SALE G]:[SALE S]])</f>
        <v>46</v>
      </c>
      <c r="U2715">
        <v>160</v>
      </c>
      <c r="V2715">
        <v>0.6</v>
      </c>
    </row>
    <row r="2716" spans="1:22" x14ac:dyDescent="0.25">
      <c r="A2716">
        <v>2715</v>
      </c>
      <c r="B2716" t="s">
        <v>26</v>
      </c>
      <c r="C2716" t="s">
        <v>680</v>
      </c>
      <c r="D2716" t="s">
        <v>4</v>
      </c>
      <c r="E2716" t="s">
        <v>348</v>
      </c>
      <c r="F2716" s="138">
        <v>44052</v>
      </c>
      <c r="G2716" t="s">
        <v>685</v>
      </c>
      <c r="H2716" t="s">
        <v>681</v>
      </c>
      <c r="I2716" t="s">
        <v>248</v>
      </c>
      <c r="J2716" t="s">
        <v>671</v>
      </c>
      <c r="K2716">
        <v>1000</v>
      </c>
      <c r="M2716">
        <v>160</v>
      </c>
      <c r="O2716">
        <v>4</v>
      </c>
      <c r="P2716">
        <v>46</v>
      </c>
      <c r="Q2716">
        <f>SUM(Table2[[#This Row],[ BUYER G]:[BUYER S]])</f>
        <v>50</v>
      </c>
      <c r="R2716">
        <v>5.0999999999999996</v>
      </c>
      <c r="S2716">
        <v>37.35</v>
      </c>
      <c r="T2716">
        <f>SUM(Table2[[#This Row],[SALE G]:[SALE S]])</f>
        <v>42.45</v>
      </c>
      <c r="U2716">
        <v>196</v>
      </c>
      <c r="V2716">
        <v>0.6</v>
      </c>
    </row>
    <row r="2717" spans="1:22" x14ac:dyDescent="0.25">
      <c r="A2717">
        <v>2716</v>
      </c>
      <c r="B2717" t="s">
        <v>26</v>
      </c>
      <c r="C2717" t="s">
        <v>680</v>
      </c>
      <c r="D2717" t="s">
        <v>4</v>
      </c>
      <c r="E2717" t="s">
        <v>348</v>
      </c>
      <c r="F2717" s="138">
        <v>44052</v>
      </c>
      <c r="G2717" t="s">
        <v>685</v>
      </c>
      <c r="H2717" t="s">
        <v>681</v>
      </c>
      <c r="I2717" t="s">
        <v>448</v>
      </c>
      <c r="J2717" t="s">
        <v>671</v>
      </c>
      <c r="K2717">
        <v>1000</v>
      </c>
      <c r="M2717">
        <v>192</v>
      </c>
      <c r="O2717">
        <v>12</v>
      </c>
      <c r="P2717">
        <v>51</v>
      </c>
      <c r="Q2717">
        <f>SUM(Table2[[#This Row],[ BUYER G]:[BUYER S]])</f>
        <v>63</v>
      </c>
      <c r="R2717">
        <v>6.25</v>
      </c>
      <c r="S2717">
        <v>46.55</v>
      </c>
      <c r="T2717">
        <f>SUM(Table2[[#This Row],[SALE G]:[SALE S]])</f>
        <v>52.8</v>
      </c>
      <c r="U2717">
        <v>223</v>
      </c>
      <c r="V2717">
        <v>0.6</v>
      </c>
    </row>
    <row r="2718" spans="1:22" x14ac:dyDescent="0.25">
      <c r="A2718">
        <v>2717</v>
      </c>
      <c r="B2718" t="s">
        <v>26</v>
      </c>
      <c r="C2718" t="s">
        <v>680</v>
      </c>
      <c r="D2718" t="s">
        <v>4</v>
      </c>
      <c r="E2718" t="s">
        <v>348</v>
      </c>
      <c r="F2718" s="138">
        <v>44052</v>
      </c>
      <c r="G2718" t="s">
        <v>685</v>
      </c>
      <c r="H2718" t="s">
        <v>681</v>
      </c>
      <c r="I2718" t="s">
        <v>417</v>
      </c>
      <c r="J2718" t="s">
        <v>671</v>
      </c>
      <c r="K2718">
        <v>1000</v>
      </c>
      <c r="M2718">
        <v>360</v>
      </c>
      <c r="O2718">
        <v>39</v>
      </c>
      <c r="P2718">
        <v>109</v>
      </c>
      <c r="Q2718">
        <f>SUM(Table2[[#This Row],[ BUYER G]:[BUYER S]])</f>
        <v>148</v>
      </c>
      <c r="R2718">
        <v>40.5</v>
      </c>
      <c r="S2718">
        <v>142.5</v>
      </c>
      <c r="T2718">
        <f>SUM(Table2[[#This Row],[SALE G]:[SALE S]])</f>
        <v>183</v>
      </c>
      <c r="U2718">
        <v>362</v>
      </c>
      <c r="V2718">
        <v>0.7</v>
      </c>
    </row>
    <row r="2719" spans="1:22" x14ac:dyDescent="0.25">
      <c r="A2719">
        <v>2718</v>
      </c>
      <c r="B2719" t="s">
        <v>26</v>
      </c>
      <c r="C2719" t="s">
        <v>680</v>
      </c>
      <c r="D2719" t="s">
        <v>4</v>
      </c>
      <c r="E2719" t="s">
        <v>348</v>
      </c>
      <c r="F2719" s="138">
        <v>44052</v>
      </c>
      <c r="G2719" t="s">
        <v>685</v>
      </c>
      <c r="H2719" t="s">
        <v>681</v>
      </c>
      <c r="I2719" t="s">
        <v>406</v>
      </c>
      <c r="J2719" t="s">
        <v>671</v>
      </c>
      <c r="K2719">
        <v>1000</v>
      </c>
      <c r="M2719">
        <v>160</v>
      </c>
      <c r="O2719">
        <v>4</v>
      </c>
      <c r="P2719">
        <v>41</v>
      </c>
      <c r="Q2719">
        <f>SUM(Table2[[#This Row],[ BUYER G]:[BUYER S]])</f>
        <v>45</v>
      </c>
      <c r="R2719">
        <v>5</v>
      </c>
      <c r="S2719">
        <v>35</v>
      </c>
      <c r="T2719">
        <f>SUM(Table2[[#This Row],[SALE G]:[SALE S]])</f>
        <v>40</v>
      </c>
      <c r="U2719">
        <v>165</v>
      </c>
      <c r="V2719">
        <v>0.6</v>
      </c>
    </row>
    <row r="2720" spans="1:22" x14ac:dyDescent="0.25">
      <c r="A2720">
        <v>2719</v>
      </c>
      <c r="B2720" t="s">
        <v>26</v>
      </c>
      <c r="C2720" t="s">
        <v>680</v>
      </c>
      <c r="D2720" t="s">
        <v>4</v>
      </c>
      <c r="E2720" t="s">
        <v>348</v>
      </c>
      <c r="F2720" s="138">
        <v>44052</v>
      </c>
      <c r="G2720" t="s">
        <v>685</v>
      </c>
      <c r="H2720" t="s">
        <v>681</v>
      </c>
      <c r="I2720" t="s">
        <v>255</v>
      </c>
      <c r="J2720" t="s">
        <v>671</v>
      </c>
      <c r="K2720">
        <v>1000</v>
      </c>
      <c r="M2720">
        <v>160</v>
      </c>
      <c r="O2720">
        <v>2</v>
      </c>
      <c r="P2720">
        <v>35</v>
      </c>
      <c r="Q2720">
        <f>SUM(Table2[[#This Row],[ BUYER G]:[BUYER S]])</f>
        <v>37</v>
      </c>
      <c r="R2720">
        <v>0.6</v>
      </c>
      <c r="S2720">
        <v>31.5</v>
      </c>
      <c r="T2720">
        <f>SUM(Table2[[#This Row],[SALE G]:[SALE S]])</f>
        <v>32.1</v>
      </c>
      <c r="U2720">
        <v>193</v>
      </c>
      <c r="V2720">
        <v>0.6</v>
      </c>
    </row>
    <row r="2721" spans="1:22" x14ac:dyDescent="0.25">
      <c r="A2721">
        <v>2720</v>
      </c>
      <c r="B2721" t="s">
        <v>26</v>
      </c>
      <c r="C2721" t="s">
        <v>680</v>
      </c>
      <c r="D2721" t="s">
        <v>4</v>
      </c>
      <c r="E2721" t="s">
        <v>348</v>
      </c>
      <c r="F2721" s="138">
        <v>44052</v>
      </c>
      <c r="G2721" t="s">
        <v>685</v>
      </c>
      <c r="H2721" t="s">
        <v>681</v>
      </c>
      <c r="I2721" t="s">
        <v>254</v>
      </c>
      <c r="J2721" t="s">
        <v>671</v>
      </c>
      <c r="K2721">
        <v>1000</v>
      </c>
      <c r="M2721">
        <v>192</v>
      </c>
      <c r="O2721">
        <v>34</v>
      </c>
      <c r="P2721">
        <v>45</v>
      </c>
      <c r="Q2721">
        <f>SUM(Table2[[#This Row],[ BUYER G]:[BUYER S]])</f>
        <v>79</v>
      </c>
      <c r="R2721">
        <v>16.5</v>
      </c>
      <c r="S2721">
        <v>56.25</v>
      </c>
      <c r="T2721">
        <f>SUM(Table2[[#This Row],[SALE G]:[SALE S]])</f>
        <v>72.75</v>
      </c>
      <c r="U2721">
        <v>190</v>
      </c>
      <c r="V2721">
        <v>0.6</v>
      </c>
    </row>
    <row r="2722" spans="1:22" x14ac:dyDescent="0.25">
      <c r="A2722">
        <v>2721</v>
      </c>
      <c r="B2722" t="s">
        <v>26</v>
      </c>
      <c r="C2722" t="s">
        <v>680</v>
      </c>
      <c r="D2722" t="s">
        <v>4</v>
      </c>
      <c r="E2722" t="s">
        <v>348</v>
      </c>
      <c r="F2722" s="138">
        <v>44052</v>
      </c>
      <c r="G2722" t="s">
        <v>685</v>
      </c>
      <c r="H2722" t="s">
        <v>681</v>
      </c>
      <c r="I2722" t="s">
        <v>411</v>
      </c>
      <c r="J2722" t="s">
        <v>671</v>
      </c>
      <c r="K2722">
        <v>1000</v>
      </c>
      <c r="M2722">
        <v>192</v>
      </c>
      <c r="O2722">
        <v>5</v>
      </c>
      <c r="P2722">
        <v>35</v>
      </c>
      <c r="Q2722">
        <f>SUM(Table2[[#This Row],[ BUYER G]:[BUYER S]])</f>
        <v>40</v>
      </c>
      <c r="R2722">
        <v>3.8</v>
      </c>
      <c r="S2722">
        <v>35.5</v>
      </c>
      <c r="T2722">
        <f>SUM(Table2[[#This Row],[SALE G]:[SALE S]])</f>
        <v>39.299999999999997</v>
      </c>
      <c r="U2722">
        <v>235</v>
      </c>
      <c r="V2722">
        <v>0.6</v>
      </c>
    </row>
    <row r="2723" spans="1:22" x14ac:dyDescent="0.25">
      <c r="A2723">
        <v>2722</v>
      </c>
      <c r="B2723" t="s">
        <v>26</v>
      </c>
      <c r="C2723" t="s">
        <v>680</v>
      </c>
      <c r="D2723" t="s">
        <v>4</v>
      </c>
      <c r="E2723" t="s">
        <v>348</v>
      </c>
      <c r="F2723" s="138">
        <v>44052</v>
      </c>
      <c r="G2723" t="s">
        <v>710</v>
      </c>
      <c r="H2723" t="s">
        <v>681</v>
      </c>
      <c r="I2723" t="s">
        <v>540</v>
      </c>
      <c r="J2723" t="s">
        <v>711</v>
      </c>
      <c r="K2723">
        <v>180</v>
      </c>
      <c r="M2723">
        <v>80</v>
      </c>
      <c r="O2723">
        <v>0</v>
      </c>
      <c r="P2723">
        <v>17</v>
      </c>
      <c r="Q2723">
        <f>SUM(Table2[[#This Row],[ BUYER G]:[BUYER S]])</f>
        <v>17</v>
      </c>
      <c r="R2723">
        <v>0</v>
      </c>
      <c r="S2723">
        <v>18</v>
      </c>
      <c r="T2723">
        <f>SUM(Table2[[#This Row],[SALE G]:[SALE S]])</f>
        <v>18</v>
      </c>
      <c r="U2723">
        <v>115</v>
      </c>
      <c r="V2723">
        <v>0.6</v>
      </c>
    </row>
    <row r="2724" spans="1:22" x14ac:dyDescent="0.25">
      <c r="A2724">
        <v>2723</v>
      </c>
      <c r="B2724" t="s">
        <v>26</v>
      </c>
      <c r="C2724" t="s">
        <v>680</v>
      </c>
      <c r="D2724" t="s">
        <v>4</v>
      </c>
      <c r="E2724" t="s">
        <v>348</v>
      </c>
      <c r="F2724" s="138">
        <v>44052</v>
      </c>
      <c r="G2724" t="s">
        <v>710</v>
      </c>
      <c r="H2724" t="s">
        <v>681</v>
      </c>
      <c r="I2724" t="s">
        <v>583</v>
      </c>
      <c r="J2724" t="s">
        <v>711</v>
      </c>
      <c r="K2724">
        <v>180</v>
      </c>
      <c r="M2724">
        <v>96</v>
      </c>
      <c r="O2724">
        <v>1</v>
      </c>
      <c r="P2724">
        <v>20</v>
      </c>
      <c r="Q2724">
        <f>SUM(Table2[[#This Row],[ BUYER G]:[BUYER S]])</f>
        <v>21</v>
      </c>
      <c r="R2724">
        <v>1</v>
      </c>
      <c r="S2724">
        <v>19.5</v>
      </c>
      <c r="T2724">
        <f>SUM(Table2[[#This Row],[SALE G]:[SALE S]])</f>
        <v>20.5</v>
      </c>
      <c r="U2724">
        <v>115</v>
      </c>
      <c r="V2724">
        <v>0.5</v>
      </c>
    </row>
    <row r="2725" spans="1:22" x14ac:dyDescent="0.25">
      <c r="A2725">
        <v>2724</v>
      </c>
      <c r="B2725" t="s">
        <v>26</v>
      </c>
      <c r="C2725" t="s">
        <v>680</v>
      </c>
      <c r="D2725" t="s">
        <v>4</v>
      </c>
      <c r="E2725" t="s">
        <v>348</v>
      </c>
      <c r="F2725" s="138">
        <v>44052</v>
      </c>
      <c r="G2725" t="s">
        <v>710</v>
      </c>
      <c r="H2725" t="s">
        <v>681</v>
      </c>
      <c r="I2725" t="s">
        <v>502</v>
      </c>
      <c r="J2725" t="s">
        <v>711</v>
      </c>
      <c r="K2725">
        <v>180</v>
      </c>
      <c r="M2725">
        <v>80</v>
      </c>
      <c r="O2725">
        <v>0</v>
      </c>
      <c r="P2725">
        <v>9</v>
      </c>
      <c r="Q2725">
        <f>SUM(Table2[[#This Row],[ BUYER G]:[BUYER S]])</f>
        <v>9</v>
      </c>
      <c r="R2725">
        <v>0</v>
      </c>
      <c r="S2725">
        <v>10.3</v>
      </c>
      <c r="T2725">
        <f>SUM(Table2[[#This Row],[SALE G]:[SALE S]])</f>
        <v>10.3</v>
      </c>
      <c r="U2725">
        <v>71</v>
      </c>
      <c r="V2725">
        <v>0.5</v>
      </c>
    </row>
    <row r="2726" spans="1:22" x14ac:dyDescent="0.25">
      <c r="A2726">
        <v>2725</v>
      </c>
      <c r="B2726" t="s">
        <v>26</v>
      </c>
      <c r="C2726" t="s">
        <v>680</v>
      </c>
      <c r="D2726" t="s">
        <v>4</v>
      </c>
      <c r="E2726" t="s">
        <v>348</v>
      </c>
      <c r="F2726" s="138">
        <v>44052</v>
      </c>
      <c r="G2726" t="s">
        <v>710</v>
      </c>
      <c r="H2726" t="s">
        <v>681</v>
      </c>
      <c r="I2726" t="s">
        <v>517</v>
      </c>
      <c r="J2726" t="s">
        <v>711</v>
      </c>
      <c r="K2726">
        <v>180</v>
      </c>
      <c r="M2726">
        <v>96</v>
      </c>
      <c r="O2726">
        <v>2</v>
      </c>
      <c r="P2726">
        <v>6</v>
      </c>
      <c r="Q2726">
        <f>SUM(Table2[[#This Row],[ BUYER G]:[BUYER S]])</f>
        <v>8</v>
      </c>
      <c r="R2726">
        <v>1.5</v>
      </c>
      <c r="S2726">
        <v>6</v>
      </c>
      <c r="T2726">
        <f>SUM(Table2[[#This Row],[SALE G]:[SALE S]])</f>
        <v>7.5</v>
      </c>
      <c r="U2726">
        <v>70</v>
      </c>
      <c r="V2726">
        <v>0.5</v>
      </c>
    </row>
    <row r="2727" spans="1:22" x14ac:dyDescent="0.25">
      <c r="A2727">
        <v>2726</v>
      </c>
      <c r="B2727" t="s">
        <v>26</v>
      </c>
      <c r="C2727" t="s">
        <v>680</v>
      </c>
      <c r="D2727" t="s">
        <v>4</v>
      </c>
      <c r="E2727" t="s">
        <v>348</v>
      </c>
      <c r="F2727" s="138">
        <v>44052</v>
      </c>
      <c r="G2727" t="s">
        <v>710</v>
      </c>
      <c r="H2727" t="s">
        <v>681</v>
      </c>
      <c r="I2727" t="s">
        <v>541</v>
      </c>
      <c r="J2727" t="s">
        <v>711</v>
      </c>
      <c r="K2727">
        <v>180</v>
      </c>
      <c r="M2727">
        <v>80</v>
      </c>
      <c r="O2727">
        <v>0</v>
      </c>
      <c r="P2727">
        <v>14</v>
      </c>
      <c r="Q2727">
        <f>SUM(Table2[[#This Row],[ BUYER G]:[BUYER S]])</f>
        <v>14</v>
      </c>
      <c r="R2727">
        <v>0</v>
      </c>
      <c r="S2727">
        <v>14</v>
      </c>
      <c r="T2727">
        <f>SUM(Table2[[#This Row],[SALE G]:[SALE S]])</f>
        <v>14</v>
      </c>
      <c r="U2727">
        <v>139</v>
      </c>
      <c r="V2727">
        <v>0.5</v>
      </c>
    </row>
    <row r="2728" spans="1:22" x14ac:dyDescent="0.25">
      <c r="A2728">
        <v>2727</v>
      </c>
      <c r="B2728" t="s">
        <v>26</v>
      </c>
      <c r="C2728" t="s">
        <v>680</v>
      </c>
      <c r="D2728" t="s">
        <v>4</v>
      </c>
      <c r="E2728" t="s">
        <v>348</v>
      </c>
      <c r="F2728" s="138">
        <v>44052</v>
      </c>
      <c r="G2728" t="s">
        <v>710</v>
      </c>
      <c r="H2728" t="s">
        <v>681</v>
      </c>
      <c r="I2728" t="s">
        <v>604</v>
      </c>
      <c r="J2728" t="s">
        <v>711</v>
      </c>
      <c r="K2728">
        <v>180</v>
      </c>
      <c r="M2728">
        <v>90</v>
      </c>
      <c r="O2728">
        <v>0</v>
      </c>
      <c r="P2728">
        <v>6</v>
      </c>
      <c r="Q2728">
        <f>SUM(Table2[[#This Row],[ BUYER G]:[BUYER S]])</f>
        <v>6</v>
      </c>
      <c r="R2728">
        <v>0</v>
      </c>
      <c r="S2728">
        <v>7</v>
      </c>
      <c r="T2728">
        <f>SUM(Table2[[#This Row],[SALE G]:[SALE S]])</f>
        <v>7</v>
      </c>
      <c r="U2728">
        <v>105</v>
      </c>
      <c r="V2728">
        <v>0.5</v>
      </c>
    </row>
    <row r="2729" spans="1:22" x14ac:dyDescent="0.25">
      <c r="A2729">
        <v>2728</v>
      </c>
      <c r="B2729" t="s">
        <v>26</v>
      </c>
      <c r="C2729" t="s">
        <v>680</v>
      </c>
      <c r="D2729" t="s">
        <v>4</v>
      </c>
      <c r="E2729" t="s">
        <v>348</v>
      </c>
      <c r="F2729" s="138">
        <v>44052</v>
      </c>
      <c r="G2729" t="s">
        <v>710</v>
      </c>
      <c r="H2729" t="s">
        <v>681</v>
      </c>
      <c r="I2729" t="s">
        <v>506</v>
      </c>
      <c r="J2729" t="s">
        <v>711</v>
      </c>
      <c r="K2729">
        <v>180</v>
      </c>
      <c r="M2729">
        <v>88</v>
      </c>
      <c r="O2729">
        <v>0</v>
      </c>
      <c r="P2729">
        <v>15</v>
      </c>
      <c r="Q2729">
        <f>SUM(Table2[[#This Row],[ BUYER G]:[BUYER S]])</f>
        <v>15</v>
      </c>
      <c r="R2729">
        <v>0</v>
      </c>
      <c r="S2729">
        <v>22</v>
      </c>
      <c r="T2729">
        <f>SUM(Table2[[#This Row],[SALE G]:[SALE S]])</f>
        <v>22</v>
      </c>
      <c r="U2729">
        <v>76</v>
      </c>
      <c r="V2729">
        <v>0.5</v>
      </c>
    </row>
    <row r="2730" spans="1:22" x14ac:dyDescent="0.25">
      <c r="A2730">
        <v>2729</v>
      </c>
      <c r="B2730" t="s">
        <v>26</v>
      </c>
      <c r="C2730" t="s">
        <v>680</v>
      </c>
      <c r="D2730" t="s">
        <v>4</v>
      </c>
      <c r="E2730" t="s">
        <v>348</v>
      </c>
      <c r="F2730" s="138">
        <v>44052</v>
      </c>
      <c r="G2730" t="s">
        <v>710</v>
      </c>
      <c r="H2730" t="s">
        <v>681</v>
      </c>
      <c r="I2730" t="s">
        <v>605</v>
      </c>
      <c r="J2730" t="s">
        <v>711</v>
      </c>
      <c r="K2730">
        <v>180</v>
      </c>
      <c r="M2730">
        <v>80</v>
      </c>
      <c r="O2730">
        <v>4</v>
      </c>
      <c r="P2730">
        <v>20</v>
      </c>
      <c r="Q2730">
        <f>SUM(Table2[[#This Row],[ BUYER G]:[BUYER S]])</f>
        <v>24</v>
      </c>
      <c r="R2730">
        <v>5.5</v>
      </c>
      <c r="S2730">
        <v>20</v>
      </c>
      <c r="T2730">
        <f>SUM(Table2[[#This Row],[SALE G]:[SALE S]])</f>
        <v>25.5</v>
      </c>
      <c r="U2730">
        <v>98</v>
      </c>
      <c r="V2730">
        <v>0.5</v>
      </c>
    </row>
    <row r="2731" spans="1:22" x14ac:dyDescent="0.25">
      <c r="A2731">
        <v>2730</v>
      </c>
      <c r="B2731" t="s">
        <v>26</v>
      </c>
      <c r="C2731" t="s">
        <v>680</v>
      </c>
      <c r="D2731" t="s">
        <v>4</v>
      </c>
      <c r="E2731" t="s">
        <v>348</v>
      </c>
      <c r="F2731" s="138">
        <v>44052</v>
      </c>
      <c r="G2731" t="s">
        <v>710</v>
      </c>
      <c r="H2731" t="s">
        <v>681</v>
      </c>
      <c r="I2731" t="s">
        <v>539</v>
      </c>
      <c r="J2731" t="s">
        <v>711</v>
      </c>
      <c r="K2731">
        <v>180</v>
      </c>
      <c r="M2731">
        <v>80</v>
      </c>
      <c r="O2731">
        <v>3</v>
      </c>
      <c r="P2731">
        <v>18</v>
      </c>
      <c r="Q2731">
        <f>SUM(Table2[[#This Row],[ BUYER G]:[BUYER S]])</f>
        <v>21</v>
      </c>
      <c r="R2731">
        <v>6</v>
      </c>
      <c r="S2731">
        <v>24</v>
      </c>
      <c r="T2731">
        <f>SUM(Table2[[#This Row],[SALE G]:[SALE S]])</f>
        <v>30</v>
      </c>
      <c r="U2731">
        <v>81</v>
      </c>
      <c r="V2731">
        <v>0.5</v>
      </c>
    </row>
    <row r="2732" spans="1:22" x14ac:dyDescent="0.25">
      <c r="A2732">
        <v>2731</v>
      </c>
      <c r="B2732" t="s">
        <v>26</v>
      </c>
      <c r="C2732" t="s">
        <v>680</v>
      </c>
      <c r="D2732" t="s">
        <v>4</v>
      </c>
      <c r="E2732" t="s">
        <v>348</v>
      </c>
      <c r="F2732" s="138">
        <v>44052</v>
      </c>
      <c r="G2732" t="s">
        <v>710</v>
      </c>
      <c r="H2732" t="s">
        <v>681</v>
      </c>
      <c r="I2732" t="s">
        <v>522</v>
      </c>
      <c r="J2732" t="s">
        <v>711</v>
      </c>
      <c r="K2732">
        <v>180</v>
      </c>
      <c r="M2732">
        <v>64</v>
      </c>
      <c r="O2732">
        <v>0</v>
      </c>
      <c r="P2732">
        <v>15</v>
      </c>
      <c r="Q2732">
        <f>SUM(Table2[[#This Row],[ BUYER G]:[BUYER S]])</f>
        <v>15</v>
      </c>
      <c r="R2732">
        <v>0</v>
      </c>
      <c r="S2732">
        <v>9.5500000000000007</v>
      </c>
      <c r="T2732">
        <f>SUM(Table2[[#This Row],[SALE G]:[SALE S]])</f>
        <v>9.5500000000000007</v>
      </c>
      <c r="U2732">
        <v>100</v>
      </c>
      <c r="V2732">
        <v>0.5</v>
      </c>
    </row>
    <row r="2733" spans="1:22" x14ac:dyDescent="0.25">
      <c r="A2733">
        <v>2732</v>
      </c>
      <c r="B2733" t="s">
        <v>26</v>
      </c>
      <c r="C2733" t="s">
        <v>680</v>
      </c>
      <c r="D2733" t="s">
        <v>4</v>
      </c>
      <c r="E2733" t="s">
        <v>348</v>
      </c>
      <c r="F2733" s="138">
        <v>44052</v>
      </c>
      <c r="G2733" t="s">
        <v>710</v>
      </c>
      <c r="H2733" t="s">
        <v>681</v>
      </c>
      <c r="I2733" t="s">
        <v>539</v>
      </c>
      <c r="J2733" t="s">
        <v>711</v>
      </c>
      <c r="K2733">
        <v>180</v>
      </c>
      <c r="M2733">
        <v>80</v>
      </c>
      <c r="O2733">
        <v>8</v>
      </c>
      <c r="P2733">
        <v>22</v>
      </c>
      <c r="Q2733">
        <f>SUM(Table2[[#This Row],[ BUYER G]:[BUYER S]])</f>
        <v>30</v>
      </c>
      <c r="R2733">
        <v>6.5</v>
      </c>
      <c r="S2733">
        <v>31.5</v>
      </c>
      <c r="T2733">
        <f>SUM(Table2[[#This Row],[SALE G]:[SALE S]])</f>
        <v>38</v>
      </c>
      <c r="U2733">
        <v>115</v>
      </c>
      <c r="V2733">
        <v>0.5</v>
      </c>
    </row>
    <row r="2734" spans="1:22" x14ac:dyDescent="0.25">
      <c r="A2734">
        <v>2733</v>
      </c>
      <c r="B2734" t="s">
        <v>26</v>
      </c>
      <c r="C2734" t="s">
        <v>680</v>
      </c>
      <c r="D2734" t="s">
        <v>4</v>
      </c>
      <c r="E2734" t="s">
        <v>348</v>
      </c>
      <c r="F2734" s="138">
        <v>44052</v>
      </c>
      <c r="G2734" t="s">
        <v>710</v>
      </c>
      <c r="H2734" t="s">
        <v>681</v>
      </c>
      <c r="I2734" t="s">
        <v>516</v>
      </c>
      <c r="J2734" t="s">
        <v>711</v>
      </c>
      <c r="K2734">
        <v>180</v>
      </c>
      <c r="M2734">
        <v>96</v>
      </c>
      <c r="O2734">
        <v>0</v>
      </c>
      <c r="P2734">
        <v>19</v>
      </c>
      <c r="Q2734">
        <f>SUM(Table2[[#This Row],[ BUYER G]:[BUYER S]])</f>
        <v>19</v>
      </c>
      <c r="R2734">
        <v>0</v>
      </c>
      <c r="S2734">
        <v>16.5</v>
      </c>
      <c r="T2734">
        <f>SUM(Table2[[#This Row],[SALE G]:[SALE S]])</f>
        <v>16.5</v>
      </c>
      <c r="U2734">
        <v>109</v>
      </c>
      <c r="V2734">
        <v>0.5</v>
      </c>
    </row>
    <row r="2735" spans="1:22" x14ac:dyDescent="0.25">
      <c r="A2735">
        <v>2734</v>
      </c>
      <c r="B2735" t="s">
        <v>26</v>
      </c>
      <c r="C2735" t="s">
        <v>680</v>
      </c>
      <c r="D2735" t="s">
        <v>4</v>
      </c>
      <c r="E2735" t="s">
        <v>348</v>
      </c>
      <c r="F2735" s="138">
        <v>44052</v>
      </c>
      <c r="G2735" t="s">
        <v>710</v>
      </c>
      <c r="H2735" t="s">
        <v>681</v>
      </c>
      <c r="I2735" t="s">
        <v>519</v>
      </c>
      <c r="J2735" t="s">
        <v>711</v>
      </c>
      <c r="K2735">
        <v>180</v>
      </c>
      <c r="M2735">
        <v>85</v>
      </c>
      <c r="O2735">
        <v>2</v>
      </c>
      <c r="P2735">
        <v>16</v>
      </c>
      <c r="Q2735">
        <f>SUM(Table2[[#This Row],[ BUYER G]:[BUYER S]])</f>
        <v>18</v>
      </c>
      <c r="R2735">
        <v>1</v>
      </c>
      <c r="S2735">
        <v>12</v>
      </c>
      <c r="T2735">
        <f>SUM(Table2[[#This Row],[SALE G]:[SALE S]])</f>
        <v>13</v>
      </c>
      <c r="U2735">
        <v>164</v>
      </c>
      <c r="V2735">
        <v>0.5</v>
      </c>
    </row>
    <row r="2736" spans="1:22" x14ac:dyDescent="0.25">
      <c r="A2736">
        <v>2735</v>
      </c>
      <c r="B2736" t="s">
        <v>26</v>
      </c>
      <c r="C2736" t="s">
        <v>680</v>
      </c>
      <c r="D2736" t="s">
        <v>4</v>
      </c>
      <c r="E2736" t="s">
        <v>348</v>
      </c>
      <c r="F2736" s="138">
        <v>44052</v>
      </c>
      <c r="G2736" t="s">
        <v>710</v>
      </c>
      <c r="H2736" t="s">
        <v>681</v>
      </c>
      <c r="I2736" t="s">
        <v>503</v>
      </c>
      <c r="J2736" t="s">
        <v>711</v>
      </c>
      <c r="K2736">
        <v>180</v>
      </c>
      <c r="M2736">
        <v>80</v>
      </c>
      <c r="O2736">
        <v>15</v>
      </c>
      <c r="P2736">
        <v>21</v>
      </c>
      <c r="Q2736">
        <f>SUM(Table2[[#This Row],[ BUYER G]:[BUYER S]])</f>
        <v>36</v>
      </c>
      <c r="R2736">
        <v>10.8</v>
      </c>
      <c r="S2736">
        <v>16.8</v>
      </c>
      <c r="T2736">
        <f>SUM(Table2[[#This Row],[SALE G]:[SALE S]])</f>
        <v>27.6</v>
      </c>
      <c r="U2736">
        <v>83</v>
      </c>
      <c r="V2736">
        <v>0.5</v>
      </c>
    </row>
    <row r="2737" spans="1:22" x14ac:dyDescent="0.25">
      <c r="A2737">
        <v>2736</v>
      </c>
      <c r="B2737" t="s">
        <v>26</v>
      </c>
      <c r="C2737" t="s">
        <v>680</v>
      </c>
      <c r="D2737" t="s">
        <v>4</v>
      </c>
      <c r="E2737" t="s">
        <v>348</v>
      </c>
      <c r="F2737" s="138">
        <v>44052</v>
      </c>
      <c r="G2737" t="s">
        <v>710</v>
      </c>
      <c r="H2737" t="s">
        <v>681</v>
      </c>
      <c r="I2737" t="s">
        <v>603</v>
      </c>
      <c r="J2737" t="s">
        <v>711</v>
      </c>
      <c r="K2737">
        <v>180</v>
      </c>
      <c r="M2737">
        <v>80</v>
      </c>
      <c r="O2737">
        <v>12</v>
      </c>
      <c r="P2737">
        <v>31</v>
      </c>
      <c r="Q2737">
        <f>SUM(Table2[[#This Row],[ BUYER G]:[BUYER S]])</f>
        <v>43</v>
      </c>
      <c r="R2737">
        <v>7.25</v>
      </c>
      <c r="S2737">
        <v>21.3</v>
      </c>
      <c r="T2737">
        <f>SUM(Table2[[#This Row],[SALE G]:[SALE S]])</f>
        <v>28.55</v>
      </c>
      <c r="U2737">
        <v>130</v>
      </c>
      <c r="V2737">
        <v>0.5</v>
      </c>
    </row>
    <row r="2738" spans="1:22" x14ac:dyDescent="0.25">
      <c r="A2738">
        <v>2737</v>
      </c>
      <c r="B2738" t="s">
        <v>26</v>
      </c>
      <c r="C2738" t="s">
        <v>680</v>
      </c>
      <c r="D2738" t="s">
        <v>4</v>
      </c>
      <c r="E2738" t="s">
        <v>348</v>
      </c>
      <c r="F2738" s="138">
        <v>44052</v>
      </c>
      <c r="G2738" t="s">
        <v>710</v>
      </c>
      <c r="H2738" t="s">
        <v>681</v>
      </c>
      <c r="I2738" t="s">
        <v>555</v>
      </c>
      <c r="J2738" t="s">
        <v>711</v>
      </c>
      <c r="K2738">
        <v>180</v>
      </c>
      <c r="M2738">
        <v>80</v>
      </c>
      <c r="O2738">
        <v>9</v>
      </c>
      <c r="P2738">
        <v>24</v>
      </c>
      <c r="Q2738">
        <f>SUM(Table2[[#This Row],[ BUYER G]:[BUYER S]])</f>
        <v>33</v>
      </c>
      <c r="R2738">
        <v>4.8</v>
      </c>
      <c r="S2738">
        <v>22.1</v>
      </c>
      <c r="T2738">
        <f>SUM(Table2[[#This Row],[SALE G]:[SALE S]])</f>
        <v>26.900000000000002</v>
      </c>
      <c r="U2738">
        <v>127</v>
      </c>
      <c r="V2738">
        <v>0.5</v>
      </c>
    </row>
    <row r="2739" spans="1:22" x14ac:dyDescent="0.25">
      <c r="A2739">
        <v>2738</v>
      </c>
      <c r="B2739" t="s">
        <v>26</v>
      </c>
      <c r="C2739" t="s">
        <v>680</v>
      </c>
      <c r="D2739" t="s">
        <v>4</v>
      </c>
      <c r="E2739" t="s">
        <v>348</v>
      </c>
      <c r="F2739" s="138">
        <v>44052</v>
      </c>
      <c r="G2739" t="s">
        <v>710</v>
      </c>
      <c r="H2739" t="s">
        <v>681</v>
      </c>
      <c r="I2739" t="s">
        <v>542</v>
      </c>
      <c r="J2739" t="s">
        <v>711</v>
      </c>
      <c r="K2739">
        <v>180</v>
      </c>
      <c r="M2739">
        <v>80</v>
      </c>
      <c r="O2739">
        <v>8</v>
      </c>
      <c r="P2739">
        <v>25</v>
      </c>
      <c r="Q2739">
        <f>SUM(Table2[[#This Row],[ BUYER G]:[BUYER S]])</f>
        <v>33</v>
      </c>
      <c r="R2739">
        <v>3.8</v>
      </c>
      <c r="S2739">
        <v>18.600000000000001</v>
      </c>
      <c r="T2739">
        <f>SUM(Table2[[#This Row],[SALE G]:[SALE S]])</f>
        <v>22.400000000000002</v>
      </c>
      <c r="U2739">
        <v>148</v>
      </c>
      <c r="V2739">
        <v>0.5</v>
      </c>
    </row>
    <row r="2740" spans="1:22" x14ac:dyDescent="0.25">
      <c r="A2740">
        <v>2739</v>
      </c>
      <c r="B2740" t="s">
        <v>26</v>
      </c>
      <c r="C2740" t="s">
        <v>680</v>
      </c>
      <c r="D2740" t="s">
        <v>4</v>
      </c>
      <c r="E2740" t="s">
        <v>348</v>
      </c>
      <c r="F2740" s="138">
        <v>44052</v>
      </c>
      <c r="G2740" t="s">
        <v>710</v>
      </c>
      <c r="H2740" t="s">
        <v>681</v>
      </c>
      <c r="I2740" t="s">
        <v>581</v>
      </c>
      <c r="J2740" t="s">
        <v>711</v>
      </c>
      <c r="K2740">
        <v>180</v>
      </c>
      <c r="M2740">
        <v>80</v>
      </c>
      <c r="O2740">
        <v>12</v>
      </c>
      <c r="P2740">
        <v>28</v>
      </c>
      <c r="Q2740">
        <f>SUM(Table2[[#This Row],[ BUYER G]:[BUYER S]])</f>
        <v>40</v>
      </c>
      <c r="R2740">
        <v>5.85</v>
      </c>
      <c r="S2740">
        <v>18.100000000000001</v>
      </c>
      <c r="T2740">
        <f>SUM(Table2[[#This Row],[SALE G]:[SALE S]])</f>
        <v>23.950000000000003</v>
      </c>
      <c r="U2740">
        <v>116</v>
      </c>
      <c r="V2740">
        <v>0.5</v>
      </c>
    </row>
    <row r="2741" spans="1:22" x14ac:dyDescent="0.25">
      <c r="A2741">
        <v>2740</v>
      </c>
      <c r="B2741" t="s">
        <v>26</v>
      </c>
      <c r="C2741" t="s">
        <v>680</v>
      </c>
      <c r="D2741" t="s">
        <v>4</v>
      </c>
      <c r="E2741" t="s">
        <v>348</v>
      </c>
      <c r="F2741" s="138">
        <v>44052</v>
      </c>
      <c r="G2741" t="s">
        <v>710</v>
      </c>
      <c r="H2741" t="s">
        <v>681</v>
      </c>
      <c r="I2741" t="s">
        <v>584</v>
      </c>
      <c r="J2741" t="s">
        <v>711</v>
      </c>
      <c r="K2741">
        <v>180</v>
      </c>
      <c r="M2741">
        <v>80</v>
      </c>
      <c r="O2741">
        <v>6</v>
      </c>
      <c r="P2741">
        <v>35</v>
      </c>
      <c r="Q2741">
        <f>SUM(Table2[[#This Row],[ BUYER G]:[BUYER S]])</f>
        <v>41</v>
      </c>
      <c r="R2741">
        <v>4.3</v>
      </c>
      <c r="S2741">
        <v>26.35</v>
      </c>
      <c r="T2741">
        <f>SUM(Table2[[#This Row],[SALE G]:[SALE S]])</f>
        <v>30.650000000000002</v>
      </c>
      <c r="U2741">
        <v>92</v>
      </c>
      <c r="V2741">
        <v>0.5</v>
      </c>
    </row>
    <row r="2742" spans="1:22" x14ac:dyDescent="0.25">
      <c r="A2742">
        <v>2741</v>
      </c>
      <c r="B2742" t="s">
        <v>26</v>
      </c>
      <c r="C2742" t="s">
        <v>680</v>
      </c>
      <c r="D2742" t="s">
        <v>4</v>
      </c>
      <c r="E2742" t="s">
        <v>348</v>
      </c>
      <c r="F2742" s="138">
        <v>44052</v>
      </c>
      <c r="G2742" t="s">
        <v>710</v>
      </c>
      <c r="H2742" t="s">
        <v>681</v>
      </c>
      <c r="I2742" t="s">
        <v>538</v>
      </c>
      <c r="J2742" t="s">
        <v>711</v>
      </c>
      <c r="K2742">
        <v>180</v>
      </c>
      <c r="M2742">
        <v>96</v>
      </c>
      <c r="O2742">
        <v>3</v>
      </c>
      <c r="P2742">
        <v>11</v>
      </c>
      <c r="Q2742">
        <f>SUM(Table2[[#This Row],[ BUYER G]:[BUYER S]])</f>
        <v>14</v>
      </c>
      <c r="R2742">
        <v>2</v>
      </c>
      <c r="S2742">
        <v>12.8</v>
      </c>
      <c r="T2742">
        <f>SUM(Table2[[#This Row],[SALE G]:[SALE S]])</f>
        <v>14.8</v>
      </c>
      <c r="U2742">
        <v>150</v>
      </c>
      <c r="V2742">
        <v>0.5</v>
      </c>
    </row>
    <row r="2743" spans="1:22" x14ac:dyDescent="0.25">
      <c r="A2743">
        <v>2742</v>
      </c>
      <c r="B2743" t="s">
        <v>26</v>
      </c>
      <c r="C2743" t="s">
        <v>680</v>
      </c>
      <c r="D2743" t="s">
        <v>4</v>
      </c>
      <c r="E2743" t="s">
        <v>348</v>
      </c>
      <c r="F2743" s="138">
        <v>44052</v>
      </c>
      <c r="G2743" t="s">
        <v>710</v>
      </c>
      <c r="H2743" t="s">
        <v>681</v>
      </c>
      <c r="I2743" t="s">
        <v>544</v>
      </c>
      <c r="J2743" t="s">
        <v>711</v>
      </c>
      <c r="K2743">
        <v>180</v>
      </c>
      <c r="M2743">
        <v>80</v>
      </c>
      <c r="O2743">
        <v>3</v>
      </c>
      <c r="P2743">
        <v>17</v>
      </c>
      <c r="Q2743">
        <f>SUM(Table2[[#This Row],[ BUYER G]:[BUYER S]])</f>
        <v>20</v>
      </c>
      <c r="R2743">
        <v>3</v>
      </c>
      <c r="S2743">
        <v>26.5</v>
      </c>
      <c r="T2743">
        <f>SUM(Table2[[#This Row],[SALE G]:[SALE S]])</f>
        <v>29.5</v>
      </c>
      <c r="U2743">
        <v>91</v>
      </c>
      <c r="V2743">
        <v>0.5</v>
      </c>
    </row>
    <row r="2744" spans="1:22" x14ac:dyDescent="0.25">
      <c r="A2744">
        <v>2743</v>
      </c>
      <c r="B2744" t="s">
        <v>26</v>
      </c>
      <c r="C2744" t="s">
        <v>680</v>
      </c>
      <c r="D2744" t="s">
        <v>4</v>
      </c>
      <c r="E2744" t="s">
        <v>348</v>
      </c>
      <c r="F2744" s="138">
        <v>44052</v>
      </c>
      <c r="G2744" t="s">
        <v>710</v>
      </c>
      <c r="H2744" t="s">
        <v>681</v>
      </c>
      <c r="I2744" t="s">
        <v>582</v>
      </c>
      <c r="J2744" t="s">
        <v>711</v>
      </c>
      <c r="K2744">
        <v>180</v>
      </c>
      <c r="M2744">
        <v>80</v>
      </c>
      <c r="O2744">
        <v>3</v>
      </c>
      <c r="P2744">
        <v>9</v>
      </c>
      <c r="Q2744">
        <f>SUM(Table2[[#This Row],[ BUYER G]:[BUYER S]])</f>
        <v>12</v>
      </c>
      <c r="R2744">
        <v>5.25</v>
      </c>
      <c r="S2744">
        <v>17.25</v>
      </c>
      <c r="T2744">
        <f>SUM(Table2[[#This Row],[SALE G]:[SALE S]])</f>
        <v>22.5</v>
      </c>
      <c r="U2744">
        <v>80</v>
      </c>
      <c r="V2744">
        <v>0.5</v>
      </c>
    </row>
    <row r="2745" spans="1:22" x14ac:dyDescent="0.25">
      <c r="A2745">
        <v>2744</v>
      </c>
      <c r="B2745" t="s">
        <v>26</v>
      </c>
      <c r="C2745" t="s">
        <v>680</v>
      </c>
      <c r="D2745" t="s">
        <v>4</v>
      </c>
      <c r="E2745" t="s">
        <v>348</v>
      </c>
      <c r="F2745" s="138">
        <v>44052</v>
      </c>
      <c r="G2745" t="s">
        <v>710</v>
      </c>
      <c r="H2745" t="s">
        <v>681</v>
      </c>
      <c r="I2745" t="s">
        <v>501</v>
      </c>
      <c r="J2745" t="s">
        <v>711</v>
      </c>
      <c r="K2745">
        <v>180</v>
      </c>
      <c r="M2745">
        <v>80</v>
      </c>
      <c r="O2745">
        <v>14</v>
      </c>
      <c r="P2745">
        <v>18</v>
      </c>
      <c r="Q2745">
        <f>SUM(Table2[[#This Row],[ BUYER G]:[BUYER S]])</f>
        <v>32</v>
      </c>
      <c r="R2745">
        <v>13.8</v>
      </c>
      <c r="S2745">
        <v>14.8</v>
      </c>
      <c r="T2745">
        <f>SUM(Table2[[#This Row],[SALE G]:[SALE S]])</f>
        <v>28.6</v>
      </c>
      <c r="U2745">
        <v>93</v>
      </c>
      <c r="V2745">
        <v>0.5</v>
      </c>
    </row>
    <row r="2746" spans="1:22" x14ac:dyDescent="0.25">
      <c r="A2746">
        <v>2745</v>
      </c>
      <c r="B2746" t="s">
        <v>26</v>
      </c>
      <c r="C2746" t="s">
        <v>680</v>
      </c>
      <c r="D2746" t="s">
        <v>4</v>
      </c>
      <c r="E2746" t="s">
        <v>348</v>
      </c>
      <c r="F2746" s="138">
        <v>44052</v>
      </c>
      <c r="G2746" t="s">
        <v>710</v>
      </c>
      <c r="H2746" t="s">
        <v>681</v>
      </c>
      <c r="I2746" t="s">
        <v>601</v>
      </c>
      <c r="J2746" t="s">
        <v>711</v>
      </c>
      <c r="K2746">
        <v>180</v>
      </c>
      <c r="M2746">
        <v>96</v>
      </c>
      <c r="O2746">
        <v>5</v>
      </c>
      <c r="P2746">
        <v>18</v>
      </c>
      <c r="Q2746">
        <f>SUM(Table2[[#This Row],[ BUYER G]:[BUYER S]])</f>
        <v>23</v>
      </c>
      <c r="R2746">
        <v>5</v>
      </c>
      <c r="S2746">
        <v>22</v>
      </c>
      <c r="T2746">
        <f>SUM(Table2[[#This Row],[SALE G]:[SALE S]])</f>
        <v>27</v>
      </c>
      <c r="U2746">
        <v>73</v>
      </c>
      <c r="V2746">
        <v>0.5</v>
      </c>
    </row>
    <row r="2747" spans="1:22" x14ac:dyDescent="0.25">
      <c r="A2747">
        <v>2746</v>
      </c>
      <c r="B2747" t="s">
        <v>26</v>
      </c>
      <c r="C2747" t="s">
        <v>680</v>
      </c>
      <c r="D2747" t="s">
        <v>4</v>
      </c>
      <c r="E2747" t="s">
        <v>348</v>
      </c>
      <c r="F2747" s="138">
        <v>44052</v>
      </c>
      <c r="G2747" t="s">
        <v>710</v>
      </c>
      <c r="H2747" t="s">
        <v>681</v>
      </c>
      <c r="I2747" t="s">
        <v>504</v>
      </c>
      <c r="J2747" t="s">
        <v>711</v>
      </c>
      <c r="K2747">
        <v>180</v>
      </c>
      <c r="M2747">
        <v>80</v>
      </c>
      <c r="O2747">
        <v>0</v>
      </c>
      <c r="P2747">
        <v>20</v>
      </c>
      <c r="Q2747">
        <f>SUM(Table2[[#This Row],[ BUYER G]:[BUYER S]])</f>
        <v>20</v>
      </c>
      <c r="R2747">
        <v>0</v>
      </c>
      <c r="S2747">
        <v>15.25</v>
      </c>
      <c r="T2747">
        <f>SUM(Table2[[#This Row],[SALE G]:[SALE S]])</f>
        <v>15.25</v>
      </c>
      <c r="U2747">
        <v>98</v>
      </c>
      <c r="V2747">
        <v>0.5</v>
      </c>
    </row>
    <row r="2748" spans="1:22" x14ac:dyDescent="0.25">
      <c r="A2748">
        <v>2747</v>
      </c>
      <c r="B2748" t="s">
        <v>26</v>
      </c>
      <c r="C2748" t="s">
        <v>680</v>
      </c>
      <c r="D2748" t="s">
        <v>4</v>
      </c>
      <c r="E2748" t="s">
        <v>348</v>
      </c>
      <c r="F2748" s="138">
        <v>44052</v>
      </c>
      <c r="G2748" t="s">
        <v>716</v>
      </c>
      <c r="H2748" t="s">
        <v>681</v>
      </c>
      <c r="I2748" t="s">
        <v>602</v>
      </c>
      <c r="J2748" t="s">
        <v>711</v>
      </c>
      <c r="K2748">
        <v>320</v>
      </c>
      <c r="M2748">
        <v>80</v>
      </c>
      <c r="O2748">
        <v>6</v>
      </c>
      <c r="P2748">
        <v>16</v>
      </c>
      <c r="Q2748">
        <f>SUM(Table2[[#This Row],[ BUYER G]:[BUYER S]])</f>
        <v>22</v>
      </c>
      <c r="R2748">
        <v>5</v>
      </c>
      <c r="S2748">
        <v>14.875</v>
      </c>
      <c r="T2748">
        <f>SUM(Table2[[#This Row],[SALE G]:[SALE S]])</f>
        <v>19.875</v>
      </c>
      <c r="U2748">
        <v>114</v>
      </c>
      <c r="V2748">
        <v>0.55000000000000004</v>
      </c>
    </row>
    <row r="2749" spans="1:22" x14ac:dyDescent="0.25">
      <c r="A2749">
        <v>2748</v>
      </c>
      <c r="B2749" t="s">
        <v>26</v>
      </c>
      <c r="C2749" t="s">
        <v>680</v>
      </c>
      <c r="D2749" t="s">
        <v>4</v>
      </c>
      <c r="E2749" t="s">
        <v>348</v>
      </c>
      <c r="F2749" s="138">
        <v>44052</v>
      </c>
      <c r="G2749" t="s">
        <v>670</v>
      </c>
      <c r="H2749" t="s">
        <v>690</v>
      </c>
      <c r="I2749" t="s">
        <v>388</v>
      </c>
      <c r="J2749" t="s">
        <v>671</v>
      </c>
      <c r="K2749">
        <v>1200</v>
      </c>
      <c r="M2749">
        <v>249</v>
      </c>
      <c r="O2749">
        <v>22</v>
      </c>
      <c r="P2749">
        <v>37</v>
      </c>
      <c r="Q2749">
        <f>SUM(Table2[[#This Row],[ BUYER G]:[BUYER S]])</f>
        <v>59</v>
      </c>
      <c r="R2749">
        <v>24</v>
      </c>
      <c r="S2749">
        <v>38.674999999999997</v>
      </c>
      <c r="T2749">
        <f>SUM(Table2[[#This Row],[SALE G]:[SALE S]])</f>
        <v>62.674999999999997</v>
      </c>
      <c r="U2749">
        <v>266</v>
      </c>
      <c r="V2749">
        <v>0.65</v>
      </c>
    </row>
    <row r="2750" spans="1:22" x14ac:dyDescent="0.25">
      <c r="A2750">
        <v>2749</v>
      </c>
      <c r="B2750" t="s">
        <v>26</v>
      </c>
      <c r="C2750" t="s">
        <v>680</v>
      </c>
      <c r="D2750" t="s">
        <v>4</v>
      </c>
      <c r="E2750" t="s">
        <v>348</v>
      </c>
      <c r="F2750" s="138">
        <v>44052</v>
      </c>
      <c r="G2750" t="s">
        <v>684</v>
      </c>
      <c r="H2750" t="s">
        <v>702</v>
      </c>
      <c r="I2750" t="s">
        <v>462</v>
      </c>
      <c r="J2750" t="s">
        <v>669</v>
      </c>
      <c r="K2750">
        <v>1250</v>
      </c>
      <c r="M2750">
        <v>218</v>
      </c>
      <c r="O2750">
        <v>3</v>
      </c>
      <c r="P2750">
        <v>26</v>
      </c>
      <c r="Q2750">
        <f>SUM(Table2[[#This Row],[ BUYER G]:[BUYER S]])</f>
        <v>29</v>
      </c>
      <c r="R2750">
        <v>2.25</v>
      </c>
      <c r="S2750">
        <v>19</v>
      </c>
      <c r="T2750">
        <f>SUM(Table2[[#This Row],[SALE G]:[SALE S]])</f>
        <v>21.25</v>
      </c>
      <c r="U2750">
        <v>260</v>
      </c>
      <c r="V2750">
        <v>0.6</v>
      </c>
    </row>
    <row r="2751" spans="1:22" x14ac:dyDescent="0.25">
      <c r="A2751">
        <v>2750</v>
      </c>
      <c r="B2751" t="s">
        <v>26</v>
      </c>
      <c r="C2751" t="s">
        <v>665</v>
      </c>
      <c r="D2751" t="s">
        <v>4</v>
      </c>
      <c r="E2751" t="s">
        <v>349</v>
      </c>
      <c r="F2751" s="138">
        <v>44058</v>
      </c>
      <c r="G2751" t="s">
        <v>703</v>
      </c>
      <c r="H2751" t="s">
        <v>668</v>
      </c>
      <c r="I2751" t="s">
        <v>451</v>
      </c>
      <c r="J2751" t="s">
        <v>669</v>
      </c>
      <c r="K2751">
        <v>1800</v>
      </c>
      <c r="M2751">
        <v>320</v>
      </c>
      <c r="O2751">
        <v>16</v>
      </c>
      <c r="P2751">
        <v>49</v>
      </c>
      <c r="Q2751">
        <f>SUM(Table2[[#This Row],[ BUYER G]:[BUYER S]])</f>
        <v>65</v>
      </c>
      <c r="R2751">
        <v>17.5</v>
      </c>
      <c r="S2751">
        <v>42.5</v>
      </c>
      <c r="T2751">
        <f>SUM(Table2[[#This Row],[SALE G]:[SALE S]])</f>
        <v>60</v>
      </c>
      <c r="U2751">
        <v>396</v>
      </c>
      <c r="V2751">
        <v>0.8</v>
      </c>
    </row>
    <row r="2752" spans="1:22" x14ac:dyDescent="0.25">
      <c r="A2752">
        <v>2751</v>
      </c>
      <c r="B2752" t="s">
        <v>26</v>
      </c>
      <c r="C2752" t="s">
        <v>665</v>
      </c>
      <c r="D2752" t="s">
        <v>4</v>
      </c>
      <c r="E2752" t="s">
        <v>349</v>
      </c>
      <c r="F2752" s="138">
        <v>44058</v>
      </c>
      <c r="G2752" t="s">
        <v>675</v>
      </c>
      <c r="H2752" t="s">
        <v>668</v>
      </c>
      <c r="I2752" t="s">
        <v>164</v>
      </c>
      <c r="J2752" t="s">
        <v>669</v>
      </c>
      <c r="K2752">
        <v>4200</v>
      </c>
      <c r="M2752">
        <v>532</v>
      </c>
      <c r="O2752">
        <v>58</v>
      </c>
      <c r="P2752">
        <v>63</v>
      </c>
      <c r="Q2752">
        <f>SUM(Table2[[#This Row],[ BUYER G]:[BUYER S]])</f>
        <v>121</v>
      </c>
      <c r="R2752">
        <v>28.6</v>
      </c>
      <c r="S2752">
        <v>58</v>
      </c>
      <c r="T2752">
        <f>SUM(Table2[[#This Row],[SALE G]:[SALE S]])</f>
        <v>86.6</v>
      </c>
      <c r="U2752">
        <v>1047</v>
      </c>
      <c r="V2752">
        <v>0.8</v>
      </c>
    </row>
    <row r="2753" spans="1:22" x14ac:dyDescent="0.25">
      <c r="A2753">
        <v>2752</v>
      </c>
      <c r="B2753" t="s">
        <v>26</v>
      </c>
      <c r="C2753" t="s">
        <v>665</v>
      </c>
      <c r="D2753" t="s">
        <v>4</v>
      </c>
      <c r="E2753" t="s">
        <v>349</v>
      </c>
      <c r="F2753" s="138">
        <v>44058</v>
      </c>
      <c r="G2753" t="s">
        <v>676</v>
      </c>
      <c r="H2753" t="s">
        <v>668</v>
      </c>
      <c r="I2753" t="s">
        <v>165</v>
      </c>
      <c r="J2753" t="s">
        <v>669</v>
      </c>
      <c r="K2753">
        <v>1200</v>
      </c>
      <c r="M2753">
        <v>288</v>
      </c>
      <c r="O2753">
        <v>27</v>
      </c>
      <c r="P2753">
        <v>43</v>
      </c>
      <c r="Q2753">
        <f>SUM(Table2[[#This Row],[ BUYER G]:[BUYER S]])</f>
        <v>70</v>
      </c>
      <c r="R2753">
        <v>26.67</v>
      </c>
      <c r="S2753">
        <v>37.049999999999997</v>
      </c>
      <c r="T2753">
        <f>SUM(Table2[[#This Row],[SALE G]:[SALE S]])</f>
        <v>63.72</v>
      </c>
      <c r="U2753">
        <v>366</v>
      </c>
      <c r="V2753">
        <v>0.8</v>
      </c>
    </row>
    <row r="2754" spans="1:22" x14ac:dyDescent="0.25">
      <c r="A2754">
        <v>2753</v>
      </c>
      <c r="B2754" t="s">
        <v>26</v>
      </c>
      <c r="C2754" t="s">
        <v>665</v>
      </c>
      <c r="D2754" t="s">
        <v>4</v>
      </c>
      <c r="E2754" t="s">
        <v>349</v>
      </c>
      <c r="F2754" s="138">
        <v>44058</v>
      </c>
      <c r="G2754" t="s">
        <v>670</v>
      </c>
      <c r="H2754" t="s">
        <v>668</v>
      </c>
      <c r="I2754" t="s">
        <v>137</v>
      </c>
      <c r="J2754" t="s">
        <v>671</v>
      </c>
      <c r="K2754">
        <v>1200</v>
      </c>
      <c r="M2754">
        <v>231</v>
      </c>
      <c r="O2754">
        <v>55</v>
      </c>
      <c r="P2754">
        <v>47</v>
      </c>
      <c r="Q2754">
        <f>SUM(Table2[[#This Row],[ BUYER G]:[BUYER S]])</f>
        <v>102</v>
      </c>
      <c r="R2754">
        <v>26.75</v>
      </c>
      <c r="S2754">
        <v>40.375</v>
      </c>
      <c r="T2754">
        <f>SUM(Table2[[#This Row],[SALE G]:[SALE S]])</f>
        <v>67.125</v>
      </c>
      <c r="U2754">
        <v>384</v>
      </c>
      <c r="V2754">
        <v>0.8</v>
      </c>
    </row>
    <row r="2755" spans="1:22" x14ac:dyDescent="0.25">
      <c r="A2755">
        <v>2754</v>
      </c>
      <c r="B2755" t="s">
        <v>26</v>
      </c>
      <c r="C2755" t="s">
        <v>665</v>
      </c>
      <c r="D2755" t="s">
        <v>4</v>
      </c>
      <c r="E2755" t="s">
        <v>349</v>
      </c>
      <c r="F2755" s="138">
        <v>44058</v>
      </c>
      <c r="G2755" t="s">
        <v>670</v>
      </c>
      <c r="H2755" t="s">
        <v>668</v>
      </c>
      <c r="I2755" t="s">
        <v>140</v>
      </c>
      <c r="J2755" t="s">
        <v>671</v>
      </c>
      <c r="K2755">
        <v>1200</v>
      </c>
      <c r="M2755">
        <v>240</v>
      </c>
      <c r="O2755">
        <v>12</v>
      </c>
      <c r="P2755">
        <v>89</v>
      </c>
      <c r="Q2755">
        <f>SUM(Table2[[#This Row],[ BUYER G]:[BUYER S]])</f>
        <v>101</v>
      </c>
      <c r="R2755">
        <v>0.5</v>
      </c>
      <c r="S2755">
        <v>75.5</v>
      </c>
      <c r="T2755">
        <f>SUM(Table2[[#This Row],[SALE G]:[SALE S]])</f>
        <v>76</v>
      </c>
      <c r="U2755">
        <v>452</v>
      </c>
      <c r="V2755">
        <v>0.8</v>
      </c>
    </row>
    <row r="2756" spans="1:22" x14ac:dyDescent="0.25">
      <c r="A2756">
        <v>2755</v>
      </c>
      <c r="B2756" t="s">
        <v>26</v>
      </c>
      <c r="C2756" t="s">
        <v>665</v>
      </c>
      <c r="D2756" t="s">
        <v>4</v>
      </c>
      <c r="E2756" t="s">
        <v>349</v>
      </c>
      <c r="F2756" s="138">
        <v>44058</v>
      </c>
      <c r="G2756" t="s">
        <v>684</v>
      </c>
      <c r="H2756" t="s">
        <v>672</v>
      </c>
      <c r="I2756" t="s">
        <v>402</v>
      </c>
      <c r="J2756" t="s">
        <v>669</v>
      </c>
      <c r="K2756">
        <v>1250</v>
      </c>
      <c r="L2756">
        <v>228</v>
      </c>
      <c r="O2756">
        <v>7</v>
      </c>
      <c r="P2756">
        <v>19</v>
      </c>
      <c r="Q2756">
        <f>SUM(Table2[[#This Row],[ BUYER G]:[BUYER S]])</f>
        <v>26</v>
      </c>
      <c r="R2756">
        <v>7.25</v>
      </c>
      <c r="S2756">
        <v>12.875</v>
      </c>
      <c r="T2756">
        <f>SUM(Table2[[#This Row],[SALE G]:[SALE S]])</f>
        <v>20.125</v>
      </c>
      <c r="U2756">
        <v>301</v>
      </c>
      <c r="V2756">
        <v>0.7</v>
      </c>
    </row>
    <row r="2757" spans="1:22" x14ac:dyDescent="0.25">
      <c r="A2757">
        <v>2756</v>
      </c>
      <c r="B2757" t="s">
        <v>26</v>
      </c>
      <c r="C2757" t="s">
        <v>665</v>
      </c>
      <c r="D2757" t="s">
        <v>4</v>
      </c>
      <c r="E2757" t="s">
        <v>349</v>
      </c>
      <c r="F2757" s="138">
        <v>44058</v>
      </c>
      <c r="G2757" t="s">
        <v>684</v>
      </c>
      <c r="H2757" t="s">
        <v>668</v>
      </c>
      <c r="I2757" t="s">
        <v>170</v>
      </c>
      <c r="J2757" t="s">
        <v>669</v>
      </c>
      <c r="K2757">
        <v>1250</v>
      </c>
      <c r="M2757">
        <v>256</v>
      </c>
      <c r="O2757">
        <v>9</v>
      </c>
      <c r="P2757">
        <v>56</v>
      </c>
      <c r="Q2757">
        <f>SUM(Table2[[#This Row],[ BUYER G]:[BUYER S]])</f>
        <v>65</v>
      </c>
      <c r="R2757">
        <v>3.375</v>
      </c>
      <c r="S2757">
        <v>26</v>
      </c>
      <c r="T2757">
        <f>SUM(Table2[[#This Row],[SALE G]:[SALE S]])</f>
        <v>29.375</v>
      </c>
      <c r="U2757">
        <v>500</v>
      </c>
      <c r="V2757">
        <v>0.7</v>
      </c>
    </row>
    <row r="2758" spans="1:22" x14ac:dyDescent="0.25">
      <c r="A2758">
        <v>2757</v>
      </c>
      <c r="B2758" t="s">
        <v>26</v>
      </c>
      <c r="C2758" t="s">
        <v>665</v>
      </c>
      <c r="D2758" t="s">
        <v>4</v>
      </c>
      <c r="E2758" t="s">
        <v>349</v>
      </c>
      <c r="F2758" s="138">
        <v>44058</v>
      </c>
      <c r="G2758" t="s">
        <v>685</v>
      </c>
      <c r="H2758" t="s">
        <v>668</v>
      </c>
      <c r="I2758" t="s">
        <v>187</v>
      </c>
      <c r="J2758" t="s">
        <v>671</v>
      </c>
      <c r="K2758">
        <v>1000</v>
      </c>
      <c r="M2758">
        <v>180</v>
      </c>
      <c r="O2758">
        <v>0</v>
      </c>
      <c r="P2758">
        <v>7</v>
      </c>
      <c r="Q2758">
        <f>SUM(Table2[[#This Row],[ BUYER G]:[BUYER S]])</f>
        <v>7</v>
      </c>
      <c r="R2758">
        <v>0</v>
      </c>
      <c r="S2758">
        <v>5.5</v>
      </c>
      <c r="T2758">
        <f>SUM(Table2[[#This Row],[SALE G]:[SALE S]])</f>
        <v>5.5</v>
      </c>
      <c r="U2758">
        <v>205</v>
      </c>
      <c r="V2758">
        <v>0.7</v>
      </c>
    </row>
    <row r="2759" spans="1:22" x14ac:dyDescent="0.25">
      <c r="A2759">
        <v>2758</v>
      </c>
      <c r="B2759" t="s">
        <v>26</v>
      </c>
      <c r="C2759" t="s">
        <v>665</v>
      </c>
      <c r="D2759" t="s">
        <v>4</v>
      </c>
      <c r="E2759" t="s">
        <v>349</v>
      </c>
      <c r="F2759" s="138">
        <v>44058</v>
      </c>
      <c r="G2759" t="s">
        <v>685</v>
      </c>
      <c r="H2759" t="s">
        <v>668</v>
      </c>
      <c r="I2759" t="s">
        <v>607</v>
      </c>
      <c r="J2759" t="s">
        <v>671</v>
      </c>
      <c r="K2759">
        <v>1000</v>
      </c>
      <c r="M2759">
        <v>160</v>
      </c>
      <c r="O2759">
        <v>3</v>
      </c>
      <c r="P2759">
        <v>13</v>
      </c>
      <c r="Q2759">
        <f>SUM(Table2[[#This Row],[ BUYER G]:[BUYER S]])</f>
        <v>16</v>
      </c>
      <c r="R2759">
        <v>1.33</v>
      </c>
      <c r="S2759">
        <v>9.5</v>
      </c>
      <c r="T2759">
        <f>SUM(Table2[[#This Row],[SALE G]:[SALE S]])</f>
        <v>10.83</v>
      </c>
      <c r="U2759">
        <v>248</v>
      </c>
      <c r="V2759">
        <v>0.7</v>
      </c>
    </row>
    <row r="2760" spans="1:22" x14ac:dyDescent="0.25">
      <c r="A2760">
        <v>2759</v>
      </c>
      <c r="B2760" t="s">
        <v>26</v>
      </c>
      <c r="C2760" t="s">
        <v>665</v>
      </c>
      <c r="D2760" t="s">
        <v>4</v>
      </c>
      <c r="E2760" t="s">
        <v>349</v>
      </c>
      <c r="F2760" s="138">
        <v>44058</v>
      </c>
      <c r="G2760" t="s">
        <v>685</v>
      </c>
      <c r="H2760" t="s">
        <v>668</v>
      </c>
      <c r="I2760" t="s">
        <v>181</v>
      </c>
      <c r="J2760" t="s">
        <v>671</v>
      </c>
      <c r="K2760">
        <v>1000</v>
      </c>
      <c r="M2760">
        <v>164</v>
      </c>
      <c r="O2760">
        <v>12</v>
      </c>
      <c r="P2760">
        <v>14</v>
      </c>
      <c r="Q2760">
        <f>SUM(Table2[[#This Row],[ BUYER G]:[BUYER S]])</f>
        <v>26</v>
      </c>
      <c r="R2760">
        <v>6</v>
      </c>
      <c r="S2760">
        <v>28</v>
      </c>
      <c r="T2760">
        <f>SUM(Table2[[#This Row],[SALE G]:[SALE S]])</f>
        <v>34</v>
      </c>
      <c r="U2760">
        <v>170</v>
      </c>
      <c r="V2760">
        <v>0.6</v>
      </c>
    </row>
    <row r="2761" spans="1:22" x14ac:dyDescent="0.25">
      <c r="A2761">
        <v>2760</v>
      </c>
      <c r="B2761" t="s">
        <v>26</v>
      </c>
      <c r="C2761" t="s">
        <v>665</v>
      </c>
      <c r="D2761" t="s">
        <v>4</v>
      </c>
      <c r="E2761" t="s">
        <v>349</v>
      </c>
      <c r="F2761" s="138">
        <v>44058</v>
      </c>
      <c r="G2761" t="s">
        <v>685</v>
      </c>
      <c r="H2761" t="s">
        <v>668</v>
      </c>
      <c r="I2761" t="s">
        <v>608</v>
      </c>
      <c r="J2761" t="s">
        <v>671</v>
      </c>
      <c r="K2761">
        <v>1000</v>
      </c>
      <c r="M2761">
        <v>196</v>
      </c>
      <c r="O2761">
        <v>4</v>
      </c>
      <c r="P2761">
        <v>17</v>
      </c>
      <c r="Q2761">
        <f>SUM(Table2[[#This Row],[ BUYER G]:[BUYER S]])</f>
        <v>21</v>
      </c>
      <c r="R2761">
        <v>8.25</v>
      </c>
      <c r="S2761">
        <v>9.83</v>
      </c>
      <c r="T2761">
        <f>SUM(Table2[[#This Row],[SALE G]:[SALE S]])</f>
        <v>18.079999999999998</v>
      </c>
      <c r="U2761">
        <v>109</v>
      </c>
      <c r="V2761">
        <v>0.7</v>
      </c>
    </row>
    <row r="2762" spans="1:22" x14ac:dyDescent="0.25">
      <c r="A2762">
        <v>2761</v>
      </c>
      <c r="B2762" t="s">
        <v>26</v>
      </c>
      <c r="C2762" t="s">
        <v>665</v>
      </c>
      <c r="D2762" t="s">
        <v>4</v>
      </c>
      <c r="E2762" t="s">
        <v>349</v>
      </c>
      <c r="F2762" s="138">
        <v>44058</v>
      </c>
      <c r="G2762" t="s">
        <v>685</v>
      </c>
      <c r="H2762" t="s">
        <v>705</v>
      </c>
      <c r="I2762" t="s">
        <v>528</v>
      </c>
      <c r="J2762" t="s">
        <v>671</v>
      </c>
      <c r="K2762">
        <v>1000</v>
      </c>
      <c r="L2762">
        <v>208</v>
      </c>
      <c r="O2762">
        <v>12</v>
      </c>
      <c r="P2762">
        <v>15</v>
      </c>
      <c r="Q2762">
        <f>SUM(Table2[[#This Row],[ BUYER G]:[BUYER S]])</f>
        <v>27</v>
      </c>
      <c r="R2762">
        <v>6</v>
      </c>
      <c r="S2762">
        <v>8</v>
      </c>
      <c r="T2762">
        <f>SUM(Table2[[#This Row],[SALE G]:[SALE S]])</f>
        <v>14</v>
      </c>
      <c r="U2762">
        <v>233</v>
      </c>
      <c r="V2762">
        <v>0.7</v>
      </c>
    </row>
    <row r="2763" spans="1:22" x14ac:dyDescent="0.25">
      <c r="A2763">
        <v>2762</v>
      </c>
      <c r="B2763" t="s">
        <v>26</v>
      </c>
      <c r="C2763" t="s">
        <v>665</v>
      </c>
      <c r="D2763" t="s">
        <v>4</v>
      </c>
      <c r="E2763" t="s">
        <v>349</v>
      </c>
      <c r="F2763" s="138">
        <v>44058</v>
      </c>
      <c r="G2763" t="s">
        <v>685</v>
      </c>
      <c r="H2763" t="s">
        <v>708</v>
      </c>
      <c r="I2763" t="s">
        <v>530</v>
      </c>
      <c r="J2763" t="s">
        <v>671</v>
      </c>
      <c r="K2763">
        <v>1000</v>
      </c>
      <c r="L2763">
        <v>208</v>
      </c>
      <c r="O2763">
        <v>4</v>
      </c>
      <c r="P2763">
        <v>9</v>
      </c>
      <c r="Q2763">
        <f>SUM(Table2[[#This Row],[ BUYER G]:[BUYER S]])</f>
        <v>13</v>
      </c>
      <c r="R2763">
        <v>5.25</v>
      </c>
      <c r="S2763">
        <v>3.5</v>
      </c>
      <c r="T2763">
        <f>SUM(Table2[[#This Row],[SALE G]:[SALE S]])</f>
        <v>8.75</v>
      </c>
      <c r="U2763">
        <v>250</v>
      </c>
      <c r="V2763">
        <v>0.65</v>
      </c>
    </row>
    <row r="2764" spans="1:22" x14ac:dyDescent="0.25">
      <c r="A2764">
        <v>2763</v>
      </c>
      <c r="B2764" t="s">
        <v>26</v>
      </c>
      <c r="C2764" t="s">
        <v>665</v>
      </c>
      <c r="D2764" t="s">
        <v>4</v>
      </c>
      <c r="E2764" t="s">
        <v>349</v>
      </c>
      <c r="F2764" s="138">
        <v>44058</v>
      </c>
      <c r="G2764" t="s">
        <v>685</v>
      </c>
      <c r="H2764" t="s">
        <v>704</v>
      </c>
      <c r="I2764" t="s">
        <v>526</v>
      </c>
      <c r="J2764" t="s">
        <v>671</v>
      </c>
      <c r="K2764">
        <v>1000</v>
      </c>
      <c r="L2764">
        <v>228</v>
      </c>
      <c r="O2764">
        <v>15</v>
      </c>
      <c r="P2764">
        <v>10</v>
      </c>
      <c r="Q2764">
        <f>SUM(Table2[[#This Row],[ BUYER G]:[BUYER S]])</f>
        <v>25</v>
      </c>
      <c r="R2764">
        <v>5.25</v>
      </c>
      <c r="S2764">
        <v>8.4550000000000001</v>
      </c>
      <c r="T2764">
        <f>SUM(Table2[[#This Row],[SALE G]:[SALE S]])</f>
        <v>13.705</v>
      </c>
      <c r="U2764">
        <v>215</v>
      </c>
      <c r="V2764">
        <v>0.7</v>
      </c>
    </row>
    <row r="2765" spans="1:22" x14ac:dyDescent="0.25">
      <c r="A2765">
        <v>2764</v>
      </c>
      <c r="B2765" t="s">
        <v>26</v>
      </c>
      <c r="C2765" t="s">
        <v>665</v>
      </c>
      <c r="D2765" t="s">
        <v>4</v>
      </c>
      <c r="E2765" t="s">
        <v>349</v>
      </c>
      <c r="F2765" s="138">
        <v>44058</v>
      </c>
      <c r="G2765" t="s">
        <v>710</v>
      </c>
      <c r="H2765" t="s">
        <v>668</v>
      </c>
      <c r="I2765" t="s">
        <v>498</v>
      </c>
      <c r="J2765" t="s">
        <v>711</v>
      </c>
      <c r="K2765">
        <v>180</v>
      </c>
      <c r="M2765">
        <v>64</v>
      </c>
      <c r="O2765">
        <v>3</v>
      </c>
      <c r="P2765">
        <v>5</v>
      </c>
      <c r="Q2765">
        <f>SUM(Table2[[#This Row],[ BUYER G]:[BUYER S]])</f>
        <v>8</v>
      </c>
      <c r="R2765">
        <v>1</v>
      </c>
      <c r="S2765">
        <v>4.25</v>
      </c>
      <c r="T2765">
        <f>SUM(Table2[[#This Row],[SALE G]:[SALE S]])</f>
        <v>5.25</v>
      </c>
      <c r="U2765">
        <v>199</v>
      </c>
      <c r="V2765">
        <v>0.7</v>
      </c>
    </row>
    <row r="2766" spans="1:22" x14ac:dyDescent="0.25">
      <c r="A2766">
        <v>2765</v>
      </c>
      <c r="B2766" t="s">
        <v>26</v>
      </c>
      <c r="C2766" t="s">
        <v>665</v>
      </c>
      <c r="D2766" t="s">
        <v>4</v>
      </c>
      <c r="E2766" t="s">
        <v>349</v>
      </c>
      <c r="F2766" s="138">
        <v>44058</v>
      </c>
      <c r="G2766" t="s">
        <v>710</v>
      </c>
      <c r="H2766" t="s">
        <v>668</v>
      </c>
      <c r="I2766" t="s">
        <v>499</v>
      </c>
      <c r="J2766" t="s">
        <v>711</v>
      </c>
      <c r="K2766">
        <v>180</v>
      </c>
      <c r="M2766">
        <v>72</v>
      </c>
      <c r="O2766">
        <v>1</v>
      </c>
      <c r="P2766">
        <v>2</v>
      </c>
      <c r="Q2766">
        <f>SUM(Table2[[#This Row],[ BUYER G]:[BUYER S]])</f>
        <v>3</v>
      </c>
      <c r="R2766">
        <v>0.75</v>
      </c>
      <c r="S2766">
        <v>1.5</v>
      </c>
      <c r="T2766">
        <f>SUM(Table2[[#This Row],[SALE G]:[SALE S]])</f>
        <v>2.25</v>
      </c>
      <c r="U2766">
        <v>28</v>
      </c>
      <c r="V2766">
        <v>0.7</v>
      </c>
    </row>
    <row r="2767" spans="1:22" x14ac:dyDescent="0.25">
      <c r="A2767">
        <v>2766</v>
      </c>
      <c r="B2767" t="s">
        <v>26</v>
      </c>
      <c r="C2767" t="s">
        <v>665</v>
      </c>
      <c r="D2767" t="s">
        <v>4</v>
      </c>
      <c r="E2767" t="s">
        <v>349</v>
      </c>
      <c r="F2767" s="138">
        <v>44058</v>
      </c>
      <c r="G2767" t="s">
        <v>710</v>
      </c>
      <c r="H2767" t="s">
        <v>668</v>
      </c>
      <c r="I2767" t="s">
        <v>511</v>
      </c>
      <c r="J2767" t="s">
        <v>711</v>
      </c>
      <c r="K2767">
        <v>180</v>
      </c>
      <c r="M2767">
        <v>80</v>
      </c>
      <c r="O2767">
        <v>3</v>
      </c>
      <c r="P2767">
        <v>6</v>
      </c>
      <c r="Q2767">
        <f>SUM(Table2[[#This Row],[ BUYER G]:[BUYER S]])</f>
        <v>9</v>
      </c>
      <c r="R2767">
        <v>3.5</v>
      </c>
      <c r="S2767">
        <v>4.5</v>
      </c>
      <c r="T2767">
        <f>SUM(Table2[[#This Row],[SALE G]:[SALE S]])</f>
        <v>8</v>
      </c>
      <c r="U2767">
        <v>48</v>
      </c>
      <c r="V2767">
        <v>0.65</v>
      </c>
    </row>
    <row r="2768" spans="1:22" x14ac:dyDescent="0.25">
      <c r="A2768">
        <v>2767</v>
      </c>
      <c r="B2768" t="s">
        <v>26</v>
      </c>
      <c r="C2768" t="s">
        <v>665</v>
      </c>
      <c r="D2768" t="s">
        <v>4</v>
      </c>
      <c r="E2768" t="s">
        <v>349</v>
      </c>
      <c r="F2768" s="138">
        <v>44058</v>
      </c>
      <c r="G2768" t="s">
        <v>710</v>
      </c>
      <c r="H2768" t="s">
        <v>668</v>
      </c>
      <c r="I2768" t="s">
        <v>512</v>
      </c>
      <c r="J2768" t="s">
        <v>711</v>
      </c>
      <c r="K2768">
        <v>180</v>
      </c>
      <c r="M2768">
        <v>96</v>
      </c>
      <c r="O2768">
        <v>2</v>
      </c>
      <c r="P2768">
        <v>9</v>
      </c>
      <c r="Q2768">
        <f>SUM(Table2[[#This Row],[ BUYER G]:[BUYER S]])</f>
        <v>11</v>
      </c>
      <c r="R2768">
        <v>14</v>
      </c>
      <c r="S2768">
        <v>8.83</v>
      </c>
      <c r="T2768">
        <f>SUM(Table2[[#This Row],[SALE G]:[SALE S]])</f>
        <v>22.83</v>
      </c>
      <c r="U2768">
        <v>174</v>
      </c>
      <c r="V2768">
        <v>0.7</v>
      </c>
    </row>
    <row r="2769" spans="1:22" x14ac:dyDescent="0.25">
      <c r="A2769">
        <v>2768</v>
      </c>
      <c r="B2769" t="s">
        <v>26</v>
      </c>
      <c r="C2769" t="s">
        <v>665</v>
      </c>
      <c r="D2769" t="s">
        <v>4</v>
      </c>
      <c r="E2769" t="s">
        <v>349</v>
      </c>
      <c r="F2769" s="138">
        <v>44058</v>
      </c>
      <c r="G2769" t="s">
        <v>710</v>
      </c>
      <c r="H2769" t="s">
        <v>668</v>
      </c>
      <c r="I2769" t="s">
        <v>533</v>
      </c>
      <c r="J2769" t="s">
        <v>711</v>
      </c>
      <c r="K2769">
        <v>180</v>
      </c>
      <c r="M2769">
        <v>48</v>
      </c>
      <c r="O2769">
        <v>0</v>
      </c>
      <c r="P2769">
        <v>12</v>
      </c>
      <c r="Q2769">
        <f>SUM(Table2[[#This Row],[ BUYER G]:[BUYER S]])</f>
        <v>12</v>
      </c>
      <c r="R2769">
        <v>0</v>
      </c>
      <c r="S2769">
        <v>7</v>
      </c>
      <c r="T2769">
        <f>SUM(Table2[[#This Row],[SALE G]:[SALE S]])</f>
        <v>7</v>
      </c>
      <c r="U2769">
        <v>98</v>
      </c>
      <c r="V2769">
        <v>0.7</v>
      </c>
    </row>
    <row r="2770" spans="1:22" x14ac:dyDescent="0.25">
      <c r="A2770">
        <v>2769</v>
      </c>
      <c r="B2770" t="s">
        <v>26</v>
      </c>
      <c r="C2770" t="s">
        <v>665</v>
      </c>
      <c r="D2770" t="s">
        <v>4</v>
      </c>
      <c r="E2770" t="s">
        <v>349</v>
      </c>
      <c r="F2770" s="138">
        <v>44058</v>
      </c>
      <c r="G2770" t="s">
        <v>710</v>
      </c>
      <c r="H2770" t="s">
        <v>668</v>
      </c>
      <c r="I2770" t="s">
        <v>548</v>
      </c>
      <c r="J2770" t="s">
        <v>711</v>
      </c>
      <c r="K2770">
        <v>180</v>
      </c>
      <c r="M2770">
        <v>128</v>
      </c>
      <c r="O2770">
        <v>3</v>
      </c>
      <c r="P2770">
        <v>13</v>
      </c>
      <c r="Q2770">
        <f>SUM(Table2[[#This Row],[ BUYER G]:[BUYER S]])</f>
        <v>16</v>
      </c>
      <c r="R2770">
        <v>7</v>
      </c>
      <c r="S2770">
        <v>6.166666666666667</v>
      </c>
      <c r="T2770">
        <f>SUM(Table2[[#This Row],[SALE G]:[SALE S]])</f>
        <v>13.166666666666668</v>
      </c>
      <c r="U2770">
        <v>200</v>
      </c>
      <c r="V2770">
        <v>0.7</v>
      </c>
    </row>
    <row r="2771" spans="1:22" x14ac:dyDescent="0.25">
      <c r="A2771">
        <v>2770</v>
      </c>
      <c r="B2771" t="s">
        <v>26</v>
      </c>
      <c r="C2771" t="s">
        <v>665</v>
      </c>
      <c r="D2771" t="s">
        <v>4</v>
      </c>
      <c r="E2771" t="s">
        <v>349</v>
      </c>
      <c r="F2771" s="138">
        <v>44058</v>
      </c>
      <c r="G2771" t="s">
        <v>710</v>
      </c>
      <c r="H2771" t="s">
        <v>668</v>
      </c>
      <c r="I2771" t="s">
        <v>547</v>
      </c>
      <c r="J2771" t="s">
        <v>711</v>
      </c>
      <c r="K2771">
        <v>180</v>
      </c>
      <c r="M2771">
        <v>96</v>
      </c>
      <c r="O2771">
        <v>0</v>
      </c>
      <c r="P2771">
        <v>7</v>
      </c>
      <c r="Q2771">
        <f>SUM(Table2[[#This Row],[ BUYER G]:[BUYER S]])</f>
        <v>7</v>
      </c>
      <c r="R2771">
        <v>0</v>
      </c>
      <c r="S2771">
        <v>5</v>
      </c>
      <c r="T2771">
        <f>SUM(Table2[[#This Row],[SALE G]:[SALE S]])</f>
        <v>5</v>
      </c>
      <c r="U2771">
        <v>130</v>
      </c>
      <c r="V2771">
        <v>0.7</v>
      </c>
    </row>
    <row r="2772" spans="1:22" x14ac:dyDescent="0.25">
      <c r="A2772">
        <v>2771</v>
      </c>
      <c r="B2772" t="s">
        <v>26</v>
      </c>
      <c r="C2772" t="s">
        <v>665</v>
      </c>
      <c r="D2772" t="s">
        <v>4</v>
      </c>
      <c r="E2772" t="s">
        <v>349</v>
      </c>
      <c r="F2772" s="138">
        <v>44058</v>
      </c>
      <c r="G2772" t="s">
        <v>710</v>
      </c>
      <c r="H2772" t="s">
        <v>668</v>
      </c>
      <c r="I2772" t="s">
        <v>613</v>
      </c>
      <c r="J2772" t="s">
        <v>711</v>
      </c>
      <c r="K2772">
        <v>180</v>
      </c>
      <c r="M2772">
        <v>96</v>
      </c>
      <c r="O2772">
        <v>7</v>
      </c>
      <c r="P2772">
        <v>8</v>
      </c>
      <c r="Q2772">
        <f>SUM(Table2[[#This Row],[ BUYER G]:[BUYER S]])</f>
        <v>15</v>
      </c>
      <c r="R2772">
        <v>4.25</v>
      </c>
      <c r="S2772">
        <v>4</v>
      </c>
      <c r="T2772">
        <f>SUM(Table2[[#This Row],[SALE G]:[SALE S]])</f>
        <v>8.25</v>
      </c>
      <c r="U2772">
        <v>128</v>
      </c>
      <c r="V2772">
        <v>0.7</v>
      </c>
    </row>
    <row r="2773" spans="1:22" x14ac:dyDescent="0.25">
      <c r="A2773">
        <v>2772</v>
      </c>
      <c r="B2773" t="s">
        <v>26</v>
      </c>
      <c r="C2773" t="s">
        <v>665</v>
      </c>
      <c r="D2773" t="s">
        <v>4</v>
      </c>
      <c r="E2773" t="s">
        <v>349</v>
      </c>
      <c r="F2773" s="138">
        <v>44058</v>
      </c>
      <c r="G2773" t="s">
        <v>710</v>
      </c>
      <c r="H2773" t="s">
        <v>668</v>
      </c>
      <c r="I2773" t="s">
        <v>614</v>
      </c>
      <c r="J2773" t="s">
        <v>711</v>
      </c>
      <c r="K2773">
        <v>180</v>
      </c>
      <c r="M2773">
        <v>112</v>
      </c>
      <c r="O2773">
        <v>3</v>
      </c>
      <c r="P2773">
        <v>18</v>
      </c>
      <c r="Q2773">
        <f>SUM(Table2[[#This Row],[ BUYER G]:[BUYER S]])</f>
        <v>21</v>
      </c>
      <c r="R2773">
        <v>9</v>
      </c>
      <c r="S2773">
        <v>6.83</v>
      </c>
      <c r="T2773">
        <f>SUM(Table2[[#This Row],[SALE G]:[SALE S]])</f>
        <v>15.83</v>
      </c>
      <c r="U2773">
        <v>112</v>
      </c>
      <c r="V2773">
        <v>0.7</v>
      </c>
    </row>
    <row r="2774" spans="1:22" x14ac:dyDescent="0.25">
      <c r="A2774">
        <v>2773</v>
      </c>
      <c r="B2774" t="s">
        <v>26</v>
      </c>
      <c r="C2774" t="s">
        <v>665</v>
      </c>
      <c r="D2774" t="s">
        <v>4</v>
      </c>
      <c r="E2774" t="s">
        <v>349</v>
      </c>
      <c r="F2774" s="138">
        <v>44058</v>
      </c>
      <c r="G2774" t="s">
        <v>710</v>
      </c>
      <c r="H2774" t="s">
        <v>668</v>
      </c>
      <c r="I2774" t="s">
        <v>615</v>
      </c>
      <c r="J2774" t="s">
        <v>711</v>
      </c>
      <c r="K2774">
        <v>180</v>
      </c>
      <c r="M2774">
        <v>196</v>
      </c>
      <c r="O2774">
        <v>1</v>
      </c>
      <c r="P2774">
        <v>4</v>
      </c>
      <c r="Q2774">
        <f>SUM(Table2[[#This Row],[ BUYER G]:[BUYER S]])</f>
        <v>5</v>
      </c>
      <c r="R2774">
        <v>1</v>
      </c>
      <c r="S2774">
        <v>1.3</v>
      </c>
      <c r="T2774">
        <f>SUM(Table2[[#This Row],[SALE G]:[SALE S]])</f>
        <v>2.2999999999999998</v>
      </c>
      <c r="U2774">
        <v>38</v>
      </c>
      <c r="V2774">
        <v>0.75</v>
      </c>
    </row>
    <row r="2775" spans="1:22" x14ac:dyDescent="0.25">
      <c r="A2775">
        <v>2774</v>
      </c>
      <c r="B2775" t="s">
        <v>26</v>
      </c>
      <c r="C2775" t="s">
        <v>665</v>
      </c>
      <c r="D2775" t="s">
        <v>4</v>
      </c>
      <c r="E2775" t="s">
        <v>349</v>
      </c>
      <c r="F2775" s="138">
        <v>44058</v>
      </c>
      <c r="G2775" t="s">
        <v>710</v>
      </c>
      <c r="H2775" t="s">
        <v>668</v>
      </c>
      <c r="I2775" t="s">
        <v>617</v>
      </c>
      <c r="J2775" t="s">
        <v>711</v>
      </c>
      <c r="K2775">
        <v>180</v>
      </c>
      <c r="M2775">
        <v>80</v>
      </c>
      <c r="O2775">
        <v>4</v>
      </c>
      <c r="P2775">
        <v>11</v>
      </c>
      <c r="Q2775">
        <f>SUM(Table2[[#This Row],[ BUYER G]:[BUYER S]])</f>
        <v>15</v>
      </c>
      <c r="R2775">
        <v>1</v>
      </c>
      <c r="S2775">
        <v>4</v>
      </c>
      <c r="T2775">
        <f>SUM(Table2[[#This Row],[SALE G]:[SALE S]])</f>
        <v>5</v>
      </c>
      <c r="U2775">
        <v>50</v>
      </c>
      <c r="V2775">
        <v>0.6</v>
      </c>
    </row>
    <row r="2776" spans="1:22" x14ac:dyDescent="0.25">
      <c r="A2776">
        <v>2775</v>
      </c>
      <c r="B2776" t="s">
        <v>26</v>
      </c>
      <c r="C2776" t="s">
        <v>665</v>
      </c>
      <c r="D2776" t="s">
        <v>4</v>
      </c>
      <c r="E2776" t="s">
        <v>349</v>
      </c>
      <c r="F2776" s="138">
        <v>44058</v>
      </c>
      <c r="G2776" t="s">
        <v>710</v>
      </c>
      <c r="H2776" t="s">
        <v>668</v>
      </c>
      <c r="I2776" t="s">
        <v>616</v>
      </c>
      <c r="J2776" t="s">
        <v>711</v>
      </c>
      <c r="K2776">
        <v>180</v>
      </c>
      <c r="M2776">
        <v>80</v>
      </c>
      <c r="O2776">
        <v>2</v>
      </c>
      <c r="P2776">
        <v>8</v>
      </c>
      <c r="Q2776">
        <f>SUM(Table2[[#This Row],[ BUYER G]:[BUYER S]])</f>
        <v>10</v>
      </c>
      <c r="R2776">
        <v>1</v>
      </c>
      <c r="S2776">
        <v>4</v>
      </c>
      <c r="T2776">
        <f>SUM(Table2[[#This Row],[SALE G]:[SALE S]])</f>
        <v>5</v>
      </c>
      <c r="U2776">
        <v>80</v>
      </c>
      <c r="V2776">
        <v>0.6</v>
      </c>
    </row>
    <row r="2777" spans="1:22" x14ac:dyDescent="0.25">
      <c r="A2777">
        <v>2776</v>
      </c>
      <c r="B2777" t="s">
        <v>26</v>
      </c>
      <c r="C2777" t="s">
        <v>665</v>
      </c>
      <c r="D2777" t="s">
        <v>4</v>
      </c>
      <c r="E2777" t="s">
        <v>349</v>
      </c>
      <c r="F2777" s="138">
        <v>44058</v>
      </c>
      <c r="G2777" t="s">
        <v>710</v>
      </c>
      <c r="H2777" t="s">
        <v>668</v>
      </c>
      <c r="I2777" t="s">
        <v>612</v>
      </c>
      <c r="J2777" t="s">
        <v>711</v>
      </c>
      <c r="K2777">
        <v>180</v>
      </c>
      <c r="M2777">
        <v>80</v>
      </c>
      <c r="O2777">
        <v>4</v>
      </c>
      <c r="P2777">
        <v>7</v>
      </c>
      <c r="Q2777">
        <f>SUM(Table2[[#This Row],[ BUYER G]:[BUYER S]])</f>
        <v>11</v>
      </c>
      <c r="R2777">
        <v>2</v>
      </c>
      <c r="S2777">
        <v>4</v>
      </c>
      <c r="T2777">
        <f>SUM(Table2[[#This Row],[SALE G]:[SALE S]])</f>
        <v>6</v>
      </c>
      <c r="U2777">
        <v>80</v>
      </c>
      <c r="V2777">
        <v>0.6</v>
      </c>
    </row>
    <row r="2778" spans="1:22" x14ac:dyDescent="0.25">
      <c r="A2778">
        <v>2777</v>
      </c>
      <c r="B2778" t="s">
        <v>26</v>
      </c>
      <c r="C2778" t="s">
        <v>665</v>
      </c>
      <c r="D2778" t="s">
        <v>4</v>
      </c>
      <c r="E2778" t="s">
        <v>349</v>
      </c>
      <c r="F2778" s="138">
        <v>44058</v>
      </c>
      <c r="G2778" t="s">
        <v>710</v>
      </c>
      <c r="H2778" t="s">
        <v>668</v>
      </c>
      <c r="I2778" t="s">
        <v>618</v>
      </c>
      <c r="J2778" t="s">
        <v>711</v>
      </c>
      <c r="K2778">
        <v>180</v>
      </c>
      <c r="M2778">
        <v>96</v>
      </c>
      <c r="O2778">
        <v>3</v>
      </c>
      <c r="P2778">
        <v>25</v>
      </c>
      <c r="Q2778">
        <f>SUM(Table2[[#This Row],[ BUYER G]:[BUYER S]])</f>
        <v>28</v>
      </c>
      <c r="R2778">
        <v>2</v>
      </c>
      <c r="S2778">
        <v>23.25</v>
      </c>
      <c r="T2778">
        <f>SUM(Table2[[#This Row],[SALE G]:[SALE S]])</f>
        <v>25.25</v>
      </c>
      <c r="U2778">
        <v>198</v>
      </c>
      <c r="V2778">
        <v>0.6</v>
      </c>
    </row>
    <row r="2779" spans="1:22" x14ac:dyDescent="0.25">
      <c r="A2779">
        <v>2778</v>
      </c>
      <c r="B2779" t="s">
        <v>26</v>
      </c>
      <c r="C2779" t="s">
        <v>665</v>
      </c>
      <c r="D2779" t="s">
        <v>4</v>
      </c>
      <c r="E2779" t="s">
        <v>349</v>
      </c>
      <c r="F2779" s="138">
        <v>44058</v>
      </c>
      <c r="G2779" t="s">
        <v>712</v>
      </c>
      <c r="H2779" t="s">
        <v>668</v>
      </c>
      <c r="I2779" t="s">
        <v>466</v>
      </c>
      <c r="J2779" t="s">
        <v>711</v>
      </c>
      <c r="K2779">
        <v>320</v>
      </c>
      <c r="M2779">
        <v>160</v>
      </c>
      <c r="O2779">
        <v>5</v>
      </c>
      <c r="P2779">
        <v>12</v>
      </c>
      <c r="Q2779">
        <f>SUM(Table2[[#This Row],[ BUYER G]:[BUYER S]])</f>
        <v>17</v>
      </c>
      <c r="R2779">
        <v>3.5</v>
      </c>
      <c r="S2779">
        <v>6</v>
      </c>
      <c r="T2779">
        <f>SUM(Table2[[#This Row],[SALE G]:[SALE S]])</f>
        <v>9.5</v>
      </c>
      <c r="U2779">
        <v>174</v>
      </c>
      <c r="V2779">
        <v>0.6</v>
      </c>
    </row>
    <row r="2780" spans="1:22" x14ac:dyDescent="0.25">
      <c r="A2780">
        <v>2779</v>
      </c>
      <c r="B2780" t="s">
        <v>26</v>
      </c>
      <c r="C2780" t="s">
        <v>678</v>
      </c>
      <c r="D2780" t="s">
        <v>4</v>
      </c>
      <c r="E2780" t="s">
        <v>349</v>
      </c>
      <c r="F2780" s="138">
        <v>44058</v>
      </c>
      <c r="G2780" t="s">
        <v>684</v>
      </c>
      <c r="H2780" t="s">
        <v>706</v>
      </c>
      <c r="I2780" t="s">
        <v>456</v>
      </c>
      <c r="J2780" t="s">
        <v>669</v>
      </c>
      <c r="K2780">
        <v>1250</v>
      </c>
      <c r="L2780">
        <v>320</v>
      </c>
      <c r="O2780">
        <v>9</v>
      </c>
      <c r="P2780">
        <v>22</v>
      </c>
      <c r="Q2780">
        <f>SUM(Table2[[#This Row],[ BUYER G]:[BUYER S]])</f>
        <v>31</v>
      </c>
      <c r="R2780">
        <v>6</v>
      </c>
      <c r="S2780">
        <v>20.5</v>
      </c>
      <c r="T2780">
        <f>SUM(Table2[[#This Row],[SALE G]:[SALE S]])</f>
        <v>26.5</v>
      </c>
      <c r="U2780">
        <v>336</v>
      </c>
      <c r="V2780">
        <v>0.6</v>
      </c>
    </row>
    <row r="2781" spans="1:22" x14ac:dyDescent="0.25">
      <c r="A2781">
        <v>2780</v>
      </c>
      <c r="B2781" t="s">
        <v>26</v>
      </c>
      <c r="C2781" t="s">
        <v>678</v>
      </c>
      <c r="D2781" t="s">
        <v>4</v>
      </c>
      <c r="E2781" t="s">
        <v>349</v>
      </c>
      <c r="F2781" s="138">
        <v>44058</v>
      </c>
      <c r="G2781" t="s">
        <v>684</v>
      </c>
      <c r="H2781" t="s">
        <v>698</v>
      </c>
      <c r="I2781" t="s">
        <v>458</v>
      </c>
      <c r="J2781" t="s">
        <v>669</v>
      </c>
      <c r="K2781">
        <v>1250</v>
      </c>
      <c r="M2781">
        <v>212</v>
      </c>
      <c r="O2781">
        <v>0</v>
      </c>
      <c r="P2781">
        <v>38</v>
      </c>
      <c r="Q2781">
        <f>SUM(Table2[[#This Row],[ BUYER G]:[BUYER S]])</f>
        <v>38</v>
      </c>
      <c r="R2781">
        <v>0</v>
      </c>
      <c r="S2781">
        <v>48</v>
      </c>
      <c r="T2781">
        <f>SUM(Table2[[#This Row],[SALE G]:[SALE S]])</f>
        <v>48</v>
      </c>
      <c r="U2781">
        <v>234</v>
      </c>
      <c r="V2781">
        <v>0.6</v>
      </c>
    </row>
    <row r="2782" spans="1:22" x14ac:dyDescent="0.25">
      <c r="A2782">
        <v>2781</v>
      </c>
      <c r="B2782" t="s">
        <v>26</v>
      </c>
      <c r="C2782" t="s">
        <v>678</v>
      </c>
      <c r="D2782" t="s">
        <v>4</v>
      </c>
      <c r="E2782" t="s">
        <v>349</v>
      </c>
      <c r="F2782" s="138">
        <v>44058</v>
      </c>
      <c r="G2782" t="s">
        <v>685</v>
      </c>
      <c r="H2782" t="s">
        <v>706</v>
      </c>
      <c r="I2782" t="s">
        <v>527</v>
      </c>
      <c r="J2782" t="s">
        <v>671</v>
      </c>
      <c r="K2782">
        <v>1000</v>
      </c>
      <c r="L2782">
        <v>208</v>
      </c>
      <c r="O2782">
        <v>6</v>
      </c>
      <c r="P2782">
        <v>13</v>
      </c>
      <c r="Q2782">
        <f>SUM(Table2[[#This Row],[ BUYER G]:[BUYER S]])</f>
        <v>19</v>
      </c>
      <c r="R2782">
        <v>3.25</v>
      </c>
      <c r="S2782">
        <v>12</v>
      </c>
      <c r="T2782">
        <f>SUM(Table2[[#This Row],[SALE G]:[SALE S]])</f>
        <v>15.25</v>
      </c>
      <c r="U2782">
        <v>324</v>
      </c>
      <c r="V2782">
        <v>0.6</v>
      </c>
    </row>
    <row r="2783" spans="1:22" x14ac:dyDescent="0.25">
      <c r="A2783">
        <v>2782</v>
      </c>
      <c r="B2783" t="s">
        <v>26</v>
      </c>
      <c r="C2783" t="s">
        <v>680</v>
      </c>
      <c r="D2783" t="s">
        <v>4</v>
      </c>
      <c r="E2783" t="s">
        <v>349</v>
      </c>
      <c r="F2783" s="138">
        <v>44058</v>
      </c>
      <c r="G2783" t="s">
        <v>670</v>
      </c>
      <c r="H2783" t="s">
        <v>681</v>
      </c>
      <c r="I2783" t="s">
        <v>369</v>
      </c>
      <c r="J2783" t="s">
        <v>671</v>
      </c>
      <c r="K2783">
        <v>1200</v>
      </c>
      <c r="M2783">
        <v>244</v>
      </c>
      <c r="O2783">
        <v>15</v>
      </c>
      <c r="P2783">
        <v>66</v>
      </c>
      <c r="Q2783">
        <f>SUM(Table2[[#This Row],[ BUYER G]:[BUYER S]])</f>
        <v>81</v>
      </c>
      <c r="R2783">
        <v>11.1</v>
      </c>
      <c r="S2783">
        <v>39.5</v>
      </c>
      <c r="T2783">
        <f>SUM(Table2[[#This Row],[SALE G]:[SALE S]])</f>
        <v>50.6</v>
      </c>
      <c r="U2783">
        <v>245</v>
      </c>
      <c r="V2783">
        <v>0.65</v>
      </c>
    </row>
    <row r="2784" spans="1:22" x14ac:dyDescent="0.25">
      <c r="A2784">
        <v>2783</v>
      </c>
      <c r="B2784" t="s">
        <v>26</v>
      </c>
      <c r="C2784" t="s">
        <v>680</v>
      </c>
      <c r="D2784" t="s">
        <v>4</v>
      </c>
      <c r="E2784" t="s">
        <v>349</v>
      </c>
      <c r="F2784" s="138">
        <v>44058</v>
      </c>
      <c r="G2784" t="s">
        <v>676</v>
      </c>
      <c r="H2784" t="s">
        <v>681</v>
      </c>
      <c r="I2784" t="s">
        <v>379</v>
      </c>
      <c r="J2784" t="s">
        <v>669</v>
      </c>
      <c r="K2784">
        <v>1200</v>
      </c>
      <c r="M2784">
        <v>226</v>
      </c>
      <c r="O2784">
        <v>15</v>
      </c>
      <c r="P2784">
        <v>45</v>
      </c>
      <c r="Q2784">
        <f>SUM(Table2[[#This Row],[ BUYER G]:[BUYER S]])</f>
        <v>60</v>
      </c>
      <c r="R2784">
        <v>12.1</v>
      </c>
      <c r="S2784">
        <v>37.35</v>
      </c>
      <c r="T2784">
        <f>SUM(Table2[[#This Row],[SALE G]:[SALE S]])</f>
        <v>49.45</v>
      </c>
      <c r="U2784">
        <v>298</v>
      </c>
      <c r="V2784">
        <v>0.65</v>
      </c>
    </row>
    <row r="2785" spans="1:22" x14ac:dyDescent="0.25">
      <c r="A2785">
        <v>2784</v>
      </c>
      <c r="B2785" t="s">
        <v>26</v>
      </c>
      <c r="C2785" t="s">
        <v>680</v>
      </c>
      <c r="D2785" t="s">
        <v>4</v>
      </c>
      <c r="E2785" t="s">
        <v>349</v>
      </c>
      <c r="F2785" s="138">
        <v>44058</v>
      </c>
      <c r="G2785" t="s">
        <v>684</v>
      </c>
      <c r="H2785" t="s">
        <v>681</v>
      </c>
      <c r="I2785" t="s">
        <v>461</v>
      </c>
      <c r="J2785" t="s">
        <v>669</v>
      </c>
      <c r="K2785">
        <v>1250</v>
      </c>
      <c r="M2785">
        <v>220</v>
      </c>
      <c r="O2785">
        <v>8</v>
      </c>
      <c r="P2785">
        <v>22</v>
      </c>
      <c r="Q2785">
        <f>SUM(Table2[[#This Row],[ BUYER G]:[BUYER S]])</f>
        <v>30</v>
      </c>
      <c r="R2785">
        <v>6.1</v>
      </c>
      <c r="S2785">
        <v>19</v>
      </c>
      <c r="T2785">
        <f>SUM(Table2[[#This Row],[SALE G]:[SALE S]])</f>
        <v>25.1</v>
      </c>
      <c r="U2785">
        <v>242</v>
      </c>
      <c r="V2785">
        <v>0.65</v>
      </c>
    </row>
    <row r="2786" spans="1:22" x14ac:dyDescent="0.25">
      <c r="A2786">
        <v>2785</v>
      </c>
      <c r="B2786" t="s">
        <v>26</v>
      </c>
      <c r="C2786" t="s">
        <v>680</v>
      </c>
      <c r="D2786" t="s">
        <v>4</v>
      </c>
      <c r="E2786" t="s">
        <v>349</v>
      </c>
      <c r="F2786" s="138">
        <v>44058</v>
      </c>
      <c r="G2786" t="s">
        <v>684</v>
      </c>
      <c r="H2786" t="s">
        <v>681</v>
      </c>
      <c r="I2786" t="s">
        <v>403</v>
      </c>
      <c r="J2786" t="s">
        <v>669</v>
      </c>
      <c r="K2786">
        <v>1250</v>
      </c>
      <c r="M2786">
        <v>260</v>
      </c>
      <c r="O2786">
        <v>8</v>
      </c>
      <c r="P2786">
        <v>58</v>
      </c>
      <c r="Q2786">
        <f>SUM(Table2[[#This Row],[ BUYER G]:[BUYER S]])</f>
        <v>66</v>
      </c>
      <c r="R2786">
        <v>5.6</v>
      </c>
      <c r="S2786">
        <v>67</v>
      </c>
      <c r="T2786">
        <f>SUM(Table2[[#This Row],[SALE G]:[SALE S]])</f>
        <v>72.599999999999994</v>
      </c>
      <c r="U2786">
        <v>296</v>
      </c>
      <c r="V2786">
        <v>0.65</v>
      </c>
    </row>
    <row r="2787" spans="1:22" x14ac:dyDescent="0.25">
      <c r="A2787">
        <v>2786</v>
      </c>
      <c r="B2787" t="s">
        <v>26</v>
      </c>
      <c r="C2787" t="s">
        <v>680</v>
      </c>
      <c r="D2787" t="s">
        <v>4</v>
      </c>
      <c r="E2787" t="s">
        <v>349</v>
      </c>
      <c r="F2787" s="138">
        <v>44058</v>
      </c>
      <c r="G2787" t="s">
        <v>685</v>
      </c>
      <c r="H2787" t="s">
        <v>681</v>
      </c>
      <c r="I2787" t="s">
        <v>259</v>
      </c>
      <c r="J2787" t="s">
        <v>671</v>
      </c>
      <c r="K2787">
        <v>1000</v>
      </c>
      <c r="M2787">
        <v>188</v>
      </c>
      <c r="O2787">
        <v>4</v>
      </c>
      <c r="P2787">
        <v>34</v>
      </c>
      <c r="Q2787">
        <f>SUM(Table2[[#This Row],[ BUYER G]:[BUYER S]])</f>
        <v>38</v>
      </c>
      <c r="R2787">
        <v>4.3499999999999996</v>
      </c>
      <c r="S2787">
        <v>29.6</v>
      </c>
      <c r="T2787">
        <f>SUM(Table2[[#This Row],[SALE G]:[SALE S]])</f>
        <v>33.950000000000003</v>
      </c>
      <c r="U2787">
        <v>190</v>
      </c>
      <c r="V2787">
        <v>0.6</v>
      </c>
    </row>
    <row r="2788" spans="1:22" x14ac:dyDescent="0.25">
      <c r="A2788">
        <v>2787</v>
      </c>
      <c r="B2788" t="s">
        <v>26</v>
      </c>
      <c r="C2788" t="s">
        <v>680</v>
      </c>
      <c r="D2788" t="s">
        <v>4</v>
      </c>
      <c r="E2788" t="s">
        <v>349</v>
      </c>
      <c r="F2788" s="138">
        <v>44058</v>
      </c>
      <c r="G2788" t="s">
        <v>685</v>
      </c>
      <c r="H2788" t="s">
        <v>681</v>
      </c>
      <c r="I2788" t="s">
        <v>258</v>
      </c>
      <c r="J2788" t="s">
        <v>671</v>
      </c>
      <c r="K2788">
        <v>1000</v>
      </c>
      <c r="M2788">
        <v>237</v>
      </c>
      <c r="O2788">
        <v>17</v>
      </c>
      <c r="P2788">
        <v>31</v>
      </c>
      <c r="Q2788">
        <f>SUM(Table2[[#This Row],[ BUYER G]:[BUYER S]])</f>
        <v>48</v>
      </c>
      <c r="R2788">
        <v>10.8</v>
      </c>
      <c r="S2788">
        <v>30.1</v>
      </c>
      <c r="T2788">
        <f>SUM(Table2[[#This Row],[SALE G]:[SALE S]])</f>
        <v>40.900000000000006</v>
      </c>
      <c r="U2788">
        <v>230</v>
      </c>
      <c r="V2788">
        <v>0.6</v>
      </c>
    </row>
    <row r="2789" spans="1:22" x14ac:dyDescent="0.25">
      <c r="A2789">
        <v>2788</v>
      </c>
      <c r="B2789" t="s">
        <v>26</v>
      </c>
      <c r="C2789" t="s">
        <v>680</v>
      </c>
      <c r="D2789" t="s">
        <v>4</v>
      </c>
      <c r="E2789" t="s">
        <v>349</v>
      </c>
      <c r="F2789" s="138">
        <v>44058</v>
      </c>
      <c r="G2789" t="s">
        <v>685</v>
      </c>
      <c r="H2789" t="s">
        <v>681</v>
      </c>
      <c r="I2789" t="s">
        <v>420</v>
      </c>
      <c r="J2789" t="s">
        <v>671</v>
      </c>
      <c r="K2789">
        <v>1000</v>
      </c>
      <c r="M2789">
        <v>160</v>
      </c>
      <c r="O2789">
        <v>17</v>
      </c>
      <c r="P2789">
        <v>41</v>
      </c>
      <c r="Q2789">
        <f>SUM(Table2[[#This Row],[ BUYER G]:[BUYER S]])</f>
        <v>58</v>
      </c>
      <c r="R2789">
        <v>16.25</v>
      </c>
      <c r="S2789">
        <v>46.5</v>
      </c>
      <c r="T2789">
        <f>SUM(Table2[[#This Row],[SALE G]:[SALE S]])</f>
        <v>62.75</v>
      </c>
      <c r="U2789">
        <v>152</v>
      </c>
      <c r="V2789">
        <v>0.6</v>
      </c>
    </row>
    <row r="2790" spans="1:22" x14ac:dyDescent="0.25">
      <c r="A2790">
        <v>2789</v>
      </c>
      <c r="B2790" t="s">
        <v>26</v>
      </c>
      <c r="C2790" t="s">
        <v>680</v>
      </c>
      <c r="D2790" t="s">
        <v>4</v>
      </c>
      <c r="E2790" t="s">
        <v>349</v>
      </c>
      <c r="F2790" s="138">
        <v>44058</v>
      </c>
      <c r="G2790" t="s">
        <v>710</v>
      </c>
      <c r="H2790" t="s">
        <v>681</v>
      </c>
      <c r="I2790" t="s">
        <v>609</v>
      </c>
      <c r="J2790" t="s">
        <v>711</v>
      </c>
      <c r="K2790">
        <v>1000</v>
      </c>
      <c r="M2790">
        <v>64</v>
      </c>
      <c r="O2790">
        <v>3</v>
      </c>
      <c r="P2790">
        <v>15</v>
      </c>
      <c r="Q2790">
        <f>SUM(Table2[[#This Row],[ BUYER G]:[BUYER S]])</f>
        <v>18</v>
      </c>
      <c r="R2790">
        <v>3.3</v>
      </c>
      <c r="S2790">
        <v>13.6</v>
      </c>
      <c r="T2790">
        <f>SUM(Table2[[#This Row],[SALE G]:[SALE S]])</f>
        <v>16.899999999999999</v>
      </c>
      <c r="U2790">
        <v>125</v>
      </c>
      <c r="V2790">
        <v>0.5</v>
      </c>
    </row>
    <row r="2791" spans="1:22" x14ac:dyDescent="0.25">
      <c r="A2791">
        <v>2790</v>
      </c>
      <c r="B2791" t="s">
        <v>26</v>
      </c>
      <c r="C2791" t="s">
        <v>680</v>
      </c>
      <c r="D2791" t="s">
        <v>4</v>
      </c>
      <c r="E2791" t="s">
        <v>349</v>
      </c>
      <c r="F2791" s="138">
        <v>44058</v>
      </c>
      <c r="G2791" t="s">
        <v>710</v>
      </c>
      <c r="H2791" t="s">
        <v>681</v>
      </c>
      <c r="I2791" t="s">
        <v>507</v>
      </c>
      <c r="J2791" t="s">
        <v>711</v>
      </c>
      <c r="K2791">
        <v>180</v>
      </c>
      <c r="M2791">
        <v>80</v>
      </c>
      <c r="O2791">
        <v>1</v>
      </c>
      <c r="P2791">
        <v>13</v>
      </c>
      <c r="Q2791">
        <f>SUM(Table2[[#This Row],[ BUYER G]:[BUYER S]])</f>
        <v>14</v>
      </c>
      <c r="R2791">
        <v>1</v>
      </c>
      <c r="S2791">
        <v>14</v>
      </c>
      <c r="T2791">
        <f>SUM(Table2[[#This Row],[SALE G]:[SALE S]])</f>
        <v>15</v>
      </c>
      <c r="U2791">
        <v>92</v>
      </c>
      <c r="V2791">
        <v>0.5</v>
      </c>
    </row>
    <row r="2792" spans="1:22" x14ac:dyDescent="0.25">
      <c r="A2792">
        <v>2791</v>
      </c>
      <c r="B2792" t="s">
        <v>26</v>
      </c>
      <c r="C2792" t="s">
        <v>680</v>
      </c>
      <c r="D2792" t="s">
        <v>4</v>
      </c>
      <c r="E2792" t="s">
        <v>349</v>
      </c>
      <c r="F2792" s="138">
        <v>44058</v>
      </c>
      <c r="G2792" t="s">
        <v>710</v>
      </c>
      <c r="H2792" t="s">
        <v>681</v>
      </c>
      <c r="I2792" t="s">
        <v>611</v>
      </c>
      <c r="J2792" t="s">
        <v>711</v>
      </c>
      <c r="K2792">
        <v>180</v>
      </c>
      <c r="M2792">
        <v>80</v>
      </c>
      <c r="O2792">
        <v>0</v>
      </c>
      <c r="P2792">
        <v>18</v>
      </c>
      <c r="Q2792">
        <f>SUM(Table2[[#This Row],[ BUYER G]:[BUYER S]])</f>
        <v>18</v>
      </c>
      <c r="R2792">
        <v>0</v>
      </c>
      <c r="S2792">
        <v>19.5</v>
      </c>
      <c r="T2792">
        <f>SUM(Table2[[#This Row],[SALE G]:[SALE S]])</f>
        <v>19.5</v>
      </c>
      <c r="U2792">
        <v>80</v>
      </c>
      <c r="V2792">
        <v>0.5</v>
      </c>
    </row>
    <row r="2793" spans="1:22" x14ac:dyDescent="0.25">
      <c r="A2793">
        <v>2792</v>
      </c>
      <c r="B2793" t="s">
        <v>26</v>
      </c>
      <c r="C2793" t="s">
        <v>680</v>
      </c>
      <c r="D2793" t="s">
        <v>4</v>
      </c>
      <c r="E2793" t="s">
        <v>349</v>
      </c>
      <c r="F2793" s="138">
        <v>44058</v>
      </c>
      <c r="G2793" t="s">
        <v>710</v>
      </c>
      <c r="H2793" t="s">
        <v>681</v>
      </c>
      <c r="I2793" t="s">
        <v>556</v>
      </c>
      <c r="J2793" t="s">
        <v>711</v>
      </c>
      <c r="K2793">
        <v>180</v>
      </c>
      <c r="M2793">
        <v>80</v>
      </c>
      <c r="O2793">
        <v>19</v>
      </c>
      <c r="P2793">
        <v>33</v>
      </c>
      <c r="Q2793">
        <f>SUM(Table2[[#This Row],[ BUYER G]:[BUYER S]])</f>
        <v>52</v>
      </c>
      <c r="R2793">
        <v>16</v>
      </c>
      <c r="S2793">
        <v>28</v>
      </c>
      <c r="T2793">
        <f>SUM(Table2[[#This Row],[SALE G]:[SALE S]])</f>
        <v>44</v>
      </c>
      <c r="U2793">
        <v>93</v>
      </c>
      <c r="V2793">
        <v>0.5</v>
      </c>
    </row>
    <row r="2794" spans="1:22" x14ac:dyDescent="0.25">
      <c r="A2794">
        <v>2793</v>
      </c>
      <c r="B2794" t="s">
        <v>26</v>
      </c>
      <c r="C2794" t="s">
        <v>680</v>
      </c>
      <c r="D2794" t="s">
        <v>4</v>
      </c>
      <c r="E2794" t="s">
        <v>349</v>
      </c>
      <c r="F2794" s="138">
        <v>44058</v>
      </c>
      <c r="G2794" t="s">
        <v>710</v>
      </c>
      <c r="H2794" t="s">
        <v>681</v>
      </c>
      <c r="I2794" t="s">
        <v>610</v>
      </c>
      <c r="J2794" t="s">
        <v>711</v>
      </c>
      <c r="K2794">
        <v>180</v>
      </c>
      <c r="M2794">
        <v>80</v>
      </c>
      <c r="O2794">
        <v>16</v>
      </c>
      <c r="P2794">
        <v>25</v>
      </c>
      <c r="Q2794">
        <f>SUM(Table2[[#This Row],[ BUYER G]:[BUYER S]])</f>
        <v>41</v>
      </c>
      <c r="R2794">
        <v>14.5</v>
      </c>
      <c r="S2794">
        <v>18.600000000000001</v>
      </c>
      <c r="T2794">
        <f>SUM(Table2[[#This Row],[SALE G]:[SALE S]])</f>
        <v>33.1</v>
      </c>
      <c r="U2794">
        <v>92</v>
      </c>
      <c r="V2794">
        <v>0.5</v>
      </c>
    </row>
    <row r="2795" spans="1:22" x14ac:dyDescent="0.25">
      <c r="A2795">
        <v>2794</v>
      </c>
      <c r="B2795" t="s">
        <v>26</v>
      </c>
      <c r="C2795" t="s">
        <v>680</v>
      </c>
      <c r="D2795" t="s">
        <v>4</v>
      </c>
      <c r="E2795" t="s">
        <v>349</v>
      </c>
      <c r="F2795" s="138">
        <v>44058</v>
      </c>
      <c r="G2795" t="s">
        <v>710</v>
      </c>
      <c r="H2795" t="s">
        <v>681</v>
      </c>
      <c r="I2795" t="s">
        <v>540</v>
      </c>
      <c r="J2795" t="s">
        <v>711</v>
      </c>
      <c r="K2795">
        <v>180</v>
      </c>
      <c r="M2795">
        <v>80</v>
      </c>
      <c r="O2795">
        <v>1</v>
      </c>
      <c r="P2795">
        <v>19</v>
      </c>
      <c r="Q2795">
        <f>SUM(Table2[[#This Row],[ BUYER G]:[BUYER S]])</f>
        <v>20</v>
      </c>
      <c r="R2795">
        <v>0</v>
      </c>
      <c r="S2795">
        <v>15</v>
      </c>
      <c r="T2795">
        <f>SUM(Table2[[#This Row],[SALE G]:[SALE S]])</f>
        <v>15</v>
      </c>
      <c r="U2795">
        <v>91</v>
      </c>
      <c r="V2795">
        <v>0.5</v>
      </c>
    </row>
    <row r="2796" spans="1:22" x14ac:dyDescent="0.25">
      <c r="A2796">
        <v>2795</v>
      </c>
      <c r="B2796" t="s">
        <v>26</v>
      </c>
      <c r="C2796" t="s">
        <v>680</v>
      </c>
      <c r="D2796" t="s">
        <v>4</v>
      </c>
      <c r="E2796" t="s">
        <v>349</v>
      </c>
      <c r="F2796" s="138">
        <v>44058</v>
      </c>
      <c r="G2796" t="s">
        <v>710</v>
      </c>
      <c r="H2796" t="s">
        <v>681</v>
      </c>
      <c r="I2796" t="s">
        <v>518</v>
      </c>
      <c r="J2796" t="s">
        <v>711</v>
      </c>
      <c r="K2796">
        <v>180</v>
      </c>
      <c r="M2796">
        <v>52</v>
      </c>
      <c r="O2796">
        <v>0</v>
      </c>
      <c r="P2796">
        <v>12</v>
      </c>
      <c r="Q2796">
        <f>SUM(Table2[[#This Row],[ BUYER G]:[BUYER S]])</f>
        <v>12</v>
      </c>
      <c r="R2796">
        <v>0</v>
      </c>
      <c r="S2796">
        <v>8.1</v>
      </c>
      <c r="T2796">
        <f>SUM(Table2[[#This Row],[SALE G]:[SALE S]])</f>
        <v>8.1</v>
      </c>
      <c r="U2796">
        <v>70</v>
      </c>
      <c r="V2796">
        <v>0.5</v>
      </c>
    </row>
    <row r="2797" spans="1:22" x14ac:dyDescent="0.25">
      <c r="A2797">
        <v>2796</v>
      </c>
      <c r="B2797" t="s">
        <v>26</v>
      </c>
      <c r="C2797" t="s">
        <v>680</v>
      </c>
      <c r="D2797" t="s">
        <v>4</v>
      </c>
      <c r="E2797" t="s">
        <v>349</v>
      </c>
      <c r="F2797" s="138">
        <v>44058</v>
      </c>
      <c r="G2797" t="s">
        <v>716</v>
      </c>
      <c r="H2797" t="s">
        <v>681</v>
      </c>
      <c r="I2797" t="s">
        <v>606</v>
      </c>
      <c r="J2797" t="s">
        <v>711</v>
      </c>
      <c r="K2797">
        <v>320</v>
      </c>
      <c r="M2797">
        <v>102</v>
      </c>
      <c r="O2797">
        <v>11</v>
      </c>
      <c r="P2797">
        <v>2</v>
      </c>
      <c r="Q2797">
        <f>SUM(Table2[[#This Row],[ BUYER G]:[BUYER S]])</f>
        <v>13</v>
      </c>
      <c r="R2797">
        <v>6.6</v>
      </c>
      <c r="S2797">
        <v>1.1000000000000001</v>
      </c>
      <c r="T2797">
        <f>SUM(Table2[[#This Row],[SALE G]:[SALE S]])</f>
        <v>7.6999999999999993</v>
      </c>
      <c r="U2797">
        <v>97</v>
      </c>
      <c r="V2797">
        <v>0.55000000000000004</v>
      </c>
    </row>
    <row r="2798" spans="1:22" x14ac:dyDescent="0.25">
      <c r="A2798">
        <v>2797</v>
      </c>
      <c r="B2798" t="s">
        <v>26</v>
      </c>
      <c r="C2798" t="s">
        <v>680</v>
      </c>
      <c r="D2798" t="s">
        <v>4</v>
      </c>
      <c r="E2798" t="s">
        <v>349</v>
      </c>
      <c r="F2798" s="138">
        <v>44058</v>
      </c>
      <c r="G2798" t="s">
        <v>670</v>
      </c>
      <c r="H2798" t="s">
        <v>694</v>
      </c>
      <c r="I2798" t="s">
        <v>381</v>
      </c>
      <c r="J2798" t="s">
        <v>671</v>
      </c>
      <c r="K2798">
        <v>1200</v>
      </c>
      <c r="L2798">
        <v>208</v>
      </c>
      <c r="O2798">
        <v>30</v>
      </c>
      <c r="P2798">
        <v>12</v>
      </c>
      <c r="Q2798">
        <f>SUM(Table2[[#This Row],[ BUYER G]:[BUYER S]])</f>
        <v>42</v>
      </c>
      <c r="R2798">
        <v>14</v>
      </c>
      <c r="S2798">
        <v>12</v>
      </c>
      <c r="T2798">
        <f>SUM(Table2[[#This Row],[SALE G]:[SALE S]])</f>
        <v>26</v>
      </c>
      <c r="U2798">
        <v>228</v>
      </c>
      <c r="V2798">
        <v>0.6</v>
      </c>
    </row>
    <row r="2799" spans="1:22" x14ac:dyDescent="0.25">
      <c r="A2799">
        <v>2798</v>
      </c>
      <c r="B2799" t="s">
        <v>26</v>
      </c>
      <c r="C2799" t="s">
        <v>680</v>
      </c>
      <c r="D2799" t="s">
        <v>4</v>
      </c>
      <c r="E2799" t="s">
        <v>349</v>
      </c>
      <c r="F2799" s="138">
        <v>44058</v>
      </c>
      <c r="G2799" t="s">
        <v>670</v>
      </c>
      <c r="H2799" t="s">
        <v>695</v>
      </c>
      <c r="I2799" t="s">
        <v>387</v>
      </c>
      <c r="J2799" t="s">
        <v>671</v>
      </c>
      <c r="K2799">
        <v>1200</v>
      </c>
      <c r="L2799">
        <v>220</v>
      </c>
      <c r="O2799">
        <v>10</v>
      </c>
      <c r="P2799">
        <v>10</v>
      </c>
      <c r="Q2799">
        <f>SUM(Table2[[#This Row],[ BUYER G]:[BUYER S]])</f>
        <v>20</v>
      </c>
      <c r="R2799">
        <v>13</v>
      </c>
      <c r="S2799">
        <v>9.1</v>
      </c>
      <c r="T2799">
        <f>SUM(Table2[[#This Row],[SALE G]:[SALE S]])</f>
        <v>22.1</v>
      </c>
      <c r="U2799">
        <v>210</v>
      </c>
      <c r="V2799">
        <v>0.6</v>
      </c>
    </row>
    <row r="2800" spans="1:22" x14ac:dyDescent="0.25">
      <c r="A2800">
        <v>2799</v>
      </c>
      <c r="B2800" t="s">
        <v>26</v>
      </c>
      <c r="C2800" t="s">
        <v>680</v>
      </c>
      <c r="D2800" t="s">
        <v>4</v>
      </c>
      <c r="E2800" t="s">
        <v>349</v>
      </c>
      <c r="F2800" s="138">
        <v>44058</v>
      </c>
      <c r="G2800" t="s">
        <v>684</v>
      </c>
      <c r="H2800" t="s">
        <v>689</v>
      </c>
      <c r="I2800" t="s">
        <v>400</v>
      </c>
      <c r="J2800" t="s">
        <v>669</v>
      </c>
      <c r="K2800">
        <v>1250</v>
      </c>
      <c r="M2800">
        <v>276</v>
      </c>
      <c r="O2800">
        <v>18</v>
      </c>
      <c r="P2800">
        <v>67</v>
      </c>
      <c r="Q2800">
        <f>SUM(Table2[[#This Row],[ BUYER G]:[BUYER S]])</f>
        <v>85</v>
      </c>
      <c r="R2800">
        <v>14.375</v>
      </c>
      <c r="S2800">
        <v>37.625</v>
      </c>
      <c r="T2800">
        <f>SUM(Table2[[#This Row],[SALE G]:[SALE S]])</f>
        <v>52</v>
      </c>
      <c r="U2800">
        <v>291</v>
      </c>
      <c r="V2800">
        <v>0.65</v>
      </c>
    </row>
    <row r="2801" spans="1:22" x14ac:dyDescent="0.25">
      <c r="A2801">
        <v>2800</v>
      </c>
      <c r="B2801" t="s">
        <v>26</v>
      </c>
      <c r="C2801" t="s">
        <v>665</v>
      </c>
      <c r="D2801" t="s">
        <v>4</v>
      </c>
      <c r="E2801" t="s">
        <v>349</v>
      </c>
      <c r="F2801" s="138">
        <v>44059</v>
      </c>
      <c r="G2801" t="s">
        <v>703</v>
      </c>
      <c r="H2801" t="s">
        <v>668</v>
      </c>
      <c r="I2801" t="s">
        <v>451</v>
      </c>
      <c r="J2801" t="s">
        <v>669</v>
      </c>
      <c r="K2801">
        <v>1800</v>
      </c>
      <c r="M2801">
        <v>316</v>
      </c>
      <c r="O2801">
        <v>29</v>
      </c>
      <c r="P2801">
        <v>44</v>
      </c>
      <c r="Q2801">
        <f>SUM(Table2[[#This Row],[ BUYER G]:[BUYER S]])</f>
        <v>73</v>
      </c>
      <c r="R2801">
        <v>10.5</v>
      </c>
      <c r="S2801">
        <v>49</v>
      </c>
      <c r="T2801">
        <f>SUM(Table2[[#This Row],[SALE G]:[SALE S]])</f>
        <v>59.5</v>
      </c>
      <c r="U2801">
        <v>511</v>
      </c>
      <c r="V2801">
        <v>0.8</v>
      </c>
    </row>
    <row r="2802" spans="1:22" x14ac:dyDescent="0.25">
      <c r="A2802">
        <v>2801</v>
      </c>
      <c r="B2802" t="s">
        <v>26</v>
      </c>
      <c r="C2802" t="s">
        <v>665</v>
      </c>
      <c r="D2802" t="s">
        <v>4</v>
      </c>
      <c r="E2802" t="s">
        <v>349</v>
      </c>
      <c r="F2802" s="138">
        <v>44059</v>
      </c>
      <c r="G2802" t="s">
        <v>675</v>
      </c>
      <c r="H2802" t="s">
        <v>668</v>
      </c>
      <c r="I2802" t="s">
        <v>164</v>
      </c>
      <c r="J2802" t="s">
        <v>669</v>
      </c>
      <c r="K2802">
        <v>4200</v>
      </c>
      <c r="M2802">
        <v>568</v>
      </c>
      <c r="O2802">
        <v>35</v>
      </c>
      <c r="P2802">
        <v>75</v>
      </c>
      <c r="Q2802">
        <f>SUM(Table2[[#This Row],[ BUYER G]:[BUYER S]])</f>
        <v>110</v>
      </c>
      <c r="R2802">
        <v>48.3</v>
      </c>
      <c r="S2802">
        <v>67</v>
      </c>
      <c r="T2802">
        <f>SUM(Table2[[#This Row],[SALE G]:[SALE S]])</f>
        <v>115.3</v>
      </c>
      <c r="U2802">
        <v>1145</v>
      </c>
      <c r="V2802">
        <v>0.8</v>
      </c>
    </row>
    <row r="2803" spans="1:22" x14ac:dyDescent="0.25">
      <c r="A2803">
        <v>2802</v>
      </c>
      <c r="B2803" t="s">
        <v>26</v>
      </c>
      <c r="C2803" t="s">
        <v>665</v>
      </c>
      <c r="D2803" t="s">
        <v>4</v>
      </c>
      <c r="E2803" t="s">
        <v>349</v>
      </c>
      <c r="F2803" s="138">
        <v>44059</v>
      </c>
      <c r="G2803" t="s">
        <v>676</v>
      </c>
      <c r="H2803" t="s">
        <v>668</v>
      </c>
      <c r="I2803" t="s">
        <v>165</v>
      </c>
      <c r="J2803" t="s">
        <v>669</v>
      </c>
      <c r="K2803">
        <v>1200</v>
      </c>
      <c r="M2803">
        <v>288</v>
      </c>
      <c r="O2803">
        <v>32</v>
      </c>
      <c r="P2803">
        <v>38</v>
      </c>
      <c r="Q2803">
        <f>SUM(Table2[[#This Row],[ BUYER G]:[BUYER S]])</f>
        <v>70</v>
      </c>
      <c r="R2803">
        <v>32.5</v>
      </c>
      <c r="S2803">
        <v>40</v>
      </c>
      <c r="T2803">
        <f>SUM(Table2[[#This Row],[SALE G]:[SALE S]])</f>
        <v>72.5</v>
      </c>
      <c r="U2803">
        <v>583</v>
      </c>
      <c r="V2803">
        <v>0.8</v>
      </c>
    </row>
    <row r="2804" spans="1:22" x14ac:dyDescent="0.25">
      <c r="A2804">
        <v>2803</v>
      </c>
      <c r="B2804" t="s">
        <v>26</v>
      </c>
      <c r="C2804" t="s">
        <v>665</v>
      </c>
      <c r="D2804" t="s">
        <v>4</v>
      </c>
      <c r="E2804" t="s">
        <v>349</v>
      </c>
      <c r="F2804" s="138">
        <v>44059</v>
      </c>
      <c r="G2804" t="s">
        <v>670</v>
      </c>
      <c r="H2804" t="s">
        <v>668</v>
      </c>
      <c r="I2804" t="s">
        <v>137</v>
      </c>
      <c r="J2804" t="s">
        <v>671</v>
      </c>
      <c r="K2804">
        <v>1200</v>
      </c>
      <c r="M2804">
        <v>208</v>
      </c>
      <c r="O2804">
        <v>32</v>
      </c>
      <c r="P2804">
        <v>57</v>
      </c>
      <c r="Q2804">
        <f>SUM(Table2[[#This Row],[ BUYER G]:[BUYER S]])</f>
        <v>89</v>
      </c>
      <c r="R2804">
        <v>27</v>
      </c>
      <c r="S2804">
        <v>44.5</v>
      </c>
      <c r="T2804">
        <f>SUM(Table2[[#This Row],[SALE G]:[SALE S]])</f>
        <v>71.5</v>
      </c>
      <c r="U2804">
        <v>356</v>
      </c>
      <c r="V2804">
        <v>0.8</v>
      </c>
    </row>
    <row r="2805" spans="1:22" x14ac:dyDescent="0.25">
      <c r="A2805">
        <v>2804</v>
      </c>
      <c r="B2805" t="s">
        <v>26</v>
      </c>
      <c r="C2805" t="s">
        <v>665</v>
      </c>
      <c r="D2805" t="s">
        <v>4</v>
      </c>
      <c r="E2805" t="s">
        <v>349</v>
      </c>
      <c r="F2805" s="138">
        <v>44059</v>
      </c>
      <c r="G2805" t="s">
        <v>670</v>
      </c>
      <c r="H2805" t="s">
        <v>668</v>
      </c>
      <c r="I2805" t="s">
        <v>140</v>
      </c>
      <c r="J2805" t="s">
        <v>671</v>
      </c>
      <c r="K2805">
        <v>1200</v>
      </c>
      <c r="M2805">
        <v>240</v>
      </c>
      <c r="O2805">
        <v>11</v>
      </c>
      <c r="P2805">
        <v>91</v>
      </c>
      <c r="Q2805">
        <f>SUM(Table2[[#This Row],[ BUYER G]:[BUYER S]])</f>
        <v>102</v>
      </c>
      <c r="R2805">
        <v>11.75</v>
      </c>
      <c r="S2805">
        <v>77.25</v>
      </c>
      <c r="T2805">
        <f>SUM(Table2[[#This Row],[SALE G]:[SALE S]])</f>
        <v>89</v>
      </c>
      <c r="U2805">
        <v>546</v>
      </c>
      <c r="V2805">
        <v>0.8</v>
      </c>
    </row>
    <row r="2806" spans="1:22" x14ac:dyDescent="0.25">
      <c r="A2806">
        <v>2805</v>
      </c>
      <c r="B2806" t="s">
        <v>26</v>
      </c>
      <c r="C2806" t="s">
        <v>665</v>
      </c>
      <c r="D2806" t="s">
        <v>4</v>
      </c>
      <c r="E2806" t="s">
        <v>349</v>
      </c>
      <c r="F2806" s="138">
        <v>44059</v>
      </c>
      <c r="G2806" t="s">
        <v>684</v>
      </c>
      <c r="H2806" t="s">
        <v>672</v>
      </c>
      <c r="I2806" t="s">
        <v>402</v>
      </c>
      <c r="J2806" t="s">
        <v>669</v>
      </c>
      <c r="K2806">
        <v>1250</v>
      </c>
      <c r="L2806">
        <v>196</v>
      </c>
      <c r="O2806">
        <v>8</v>
      </c>
      <c r="P2806">
        <v>18</v>
      </c>
      <c r="Q2806">
        <f>SUM(Table2[[#This Row],[ BUYER G]:[BUYER S]])</f>
        <v>26</v>
      </c>
      <c r="R2806">
        <v>1.75</v>
      </c>
      <c r="S2806">
        <v>3.625</v>
      </c>
      <c r="T2806">
        <f>SUM(Table2[[#This Row],[SALE G]:[SALE S]])</f>
        <v>5.375</v>
      </c>
      <c r="U2806">
        <v>197</v>
      </c>
      <c r="V2806">
        <v>0.7</v>
      </c>
    </row>
    <row r="2807" spans="1:22" x14ac:dyDescent="0.25">
      <c r="A2807">
        <v>2806</v>
      </c>
      <c r="B2807" t="s">
        <v>26</v>
      </c>
      <c r="C2807" t="s">
        <v>665</v>
      </c>
      <c r="D2807" t="s">
        <v>4</v>
      </c>
      <c r="E2807" t="s">
        <v>349</v>
      </c>
      <c r="F2807" s="138">
        <v>44059</v>
      </c>
      <c r="G2807" t="s">
        <v>684</v>
      </c>
      <c r="H2807" t="s">
        <v>668</v>
      </c>
      <c r="I2807" t="s">
        <v>170</v>
      </c>
      <c r="J2807" t="s">
        <v>669</v>
      </c>
      <c r="K2807">
        <v>1250</v>
      </c>
      <c r="M2807">
        <v>320</v>
      </c>
      <c r="O2807">
        <v>6</v>
      </c>
      <c r="P2807">
        <v>36</v>
      </c>
      <c r="Q2807">
        <f>SUM(Table2[[#This Row],[ BUYER G]:[BUYER S]])</f>
        <v>42</v>
      </c>
      <c r="R2807">
        <v>2.625</v>
      </c>
      <c r="S2807">
        <v>16.875</v>
      </c>
      <c r="T2807">
        <f>SUM(Table2[[#This Row],[SALE G]:[SALE S]])</f>
        <v>19.5</v>
      </c>
      <c r="U2807">
        <v>320</v>
      </c>
      <c r="V2807">
        <v>0.7</v>
      </c>
    </row>
    <row r="2808" spans="1:22" x14ac:dyDescent="0.25">
      <c r="A2808">
        <v>2807</v>
      </c>
      <c r="B2808" t="s">
        <v>26</v>
      </c>
      <c r="C2808" t="s">
        <v>665</v>
      </c>
      <c r="D2808" t="s">
        <v>4</v>
      </c>
      <c r="E2808" t="s">
        <v>349</v>
      </c>
      <c r="F2808" s="138">
        <v>44059</v>
      </c>
      <c r="G2808" t="s">
        <v>685</v>
      </c>
      <c r="H2808" t="s">
        <v>668</v>
      </c>
      <c r="I2808" t="s">
        <v>187</v>
      </c>
      <c r="J2808" t="s">
        <v>671</v>
      </c>
      <c r="K2808">
        <v>1000</v>
      </c>
      <c r="M2808">
        <v>180</v>
      </c>
      <c r="O2808">
        <v>0</v>
      </c>
      <c r="P2808">
        <v>8</v>
      </c>
      <c r="Q2808">
        <f>SUM(Table2[[#This Row],[ BUYER G]:[BUYER S]])</f>
        <v>8</v>
      </c>
      <c r="R2808">
        <v>0</v>
      </c>
      <c r="S2808">
        <v>4</v>
      </c>
      <c r="T2808">
        <f>SUM(Table2[[#This Row],[SALE G]:[SALE S]])</f>
        <v>4</v>
      </c>
      <c r="U2808">
        <v>103</v>
      </c>
      <c r="V2808">
        <v>0.7</v>
      </c>
    </row>
    <row r="2809" spans="1:22" x14ac:dyDescent="0.25">
      <c r="A2809">
        <v>2808</v>
      </c>
      <c r="B2809" t="s">
        <v>26</v>
      </c>
      <c r="C2809" t="s">
        <v>665</v>
      </c>
      <c r="D2809" t="s">
        <v>4</v>
      </c>
      <c r="E2809" t="s">
        <v>349</v>
      </c>
      <c r="F2809" s="138">
        <v>44059</v>
      </c>
      <c r="G2809" t="s">
        <v>685</v>
      </c>
      <c r="H2809" t="s">
        <v>668</v>
      </c>
      <c r="I2809" t="s">
        <v>607</v>
      </c>
      <c r="J2809" t="s">
        <v>671</v>
      </c>
      <c r="K2809">
        <v>1000</v>
      </c>
      <c r="M2809">
        <v>192</v>
      </c>
      <c r="O2809">
        <v>4</v>
      </c>
      <c r="P2809">
        <v>16</v>
      </c>
      <c r="Q2809">
        <f>SUM(Table2[[#This Row],[ BUYER G]:[BUYER S]])</f>
        <v>20</v>
      </c>
      <c r="R2809">
        <v>5.33</v>
      </c>
      <c r="S2809">
        <v>7.7</v>
      </c>
      <c r="T2809">
        <f>SUM(Table2[[#This Row],[SALE G]:[SALE S]])</f>
        <v>13.030000000000001</v>
      </c>
      <c r="U2809">
        <v>361</v>
      </c>
      <c r="V2809">
        <v>0.7</v>
      </c>
    </row>
    <row r="2810" spans="1:22" x14ac:dyDescent="0.25">
      <c r="A2810">
        <v>2809</v>
      </c>
      <c r="B2810" t="s">
        <v>26</v>
      </c>
      <c r="C2810" t="s">
        <v>665</v>
      </c>
      <c r="D2810" t="s">
        <v>4</v>
      </c>
      <c r="E2810" t="s">
        <v>349</v>
      </c>
      <c r="F2810" s="138">
        <v>44059</v>
      </c>
      <c r="G2810" t="s">
        <v>685</v>
      </c>
      <c r="H2810" t="s">
        <v>668</v>
      </c>
      <c r="I2810" t="s">
        <v>181</v>
      </c>
      <c r="J2810" t="s">
        <v>671</v>
      </c>
      <c r="K2810">
        <v>1000</v>
      </c>
      <c r="M2810">
        <v>234</v>
      </c>
      <c r="O2810">
        <v>0</v>
      </c>
      <c r="P2810">
        <v>19</v>
      </c>
      <c r="Q2810">
        <f>SUM(Table2[[#This Row],[ BUYER G]:[BUYER S]])</f>
        <v>19</v>
      </c>
      <c r="R2810">
        <v>0</v>
      </c>
      <c r="S2810">
        <v>23</v>
      </c>
      <c r="T2810">
        <f>SUM(Table2[[#This Row],[SALE G]:[SALE S]])</f>
        <v>23</v>
      </c>
      <c r="U2810">
        <v>180</v>
      </c>
      <c r="V2810">
        <v>0.6</v>
      </c>
    </row>
    <row r="2811" spans="1:22" x14ac:dyDescent="0.25">
      <c r="A2811">
        <v>2810</v>
      </c>
      <c r="B2811" t="s">
        <v>26</v>
      </c>
      <c r="C2811" t="s">
        <v>665</v>
      </c>
      <c r="D2811" t="s">
        <v>4</v>
      </c>
      <c r="E2811" t="s">
        <v>349</v>
      </c>
      <c r="F2811" s="138">
        <v>44059</v>
      </c>
      <c r="G2811" t="s">
        <v>685</v>
      </c>
      <c r="H2811" t="s">
        <v>668</v>
      </c>
      <c r="I2811" t="s">
        <v>608</v>
      </c>
      <c r="J2811" t="s">
        <v>671</v>
      </c>
      <c r="K2811">
        <v>1000</v>
      </c>
      <c r="M2811">
        <v>186</v>
      </c>
      <c r="O2811">
        <v>15</v>
      </c>
      <c r="P2811">
        <v>31</v>
      </c>
      <c r="Q2811">
        <f>SUM(Table2[[#This Row],[ BUYER G]:[BUYER S]])</f>
        <v>46</v>
      </c>
      <c r="R2811">
        <v>12</v>
      </c>
      <c r="S2811">
        <v>38</v>
      </c>
      <c r="T2811">
        <f>SUM(Table2[[#This Row],[SALE G]:[SALE S]])</f>
        <v>50</v>
      </c>
      <c r="U2811">
        <v>106</v>
      </c>
      <c r="V2811">
        <v>0.7</v>
      </c>
    </row>
    <row r="2812" spans="1:22" x14ac:dyDescent="0.25">
      <c r="A2812">
        <v>2811</v>
      </c>
      <c r="B2812" t="s">
        <v>26</v>
      </c>
      <c r="C2812" t="s">
        <v>665</v>
      </c>
      <c r="D2812" t="s">
        <v>4</v>
      </c>
      <c r="E2812" t="s">
        <v>349</v>
      </c>
      <c r="F2812" s="138">
        <v>44059</v>
      </c>
      <c r="G2812" t="s">
        <v>685</v>
      </c>
      <c r="H2812" t="s">
        <v>705</v>
      </c>
      <c r="I2812" t="s">
        <v>528</v>
      </c>
      <c r="J2812" t="s">
        <v>671</v>
      </c>
      <c r="K2812">
        <v>1000</v>
      </c>
      <c r="L2812">
        <v>208</v>
      </c>
      <c r="O2812">
        <v>16</v>
      </c>
      <c r="P2812">
        <v>16</v>
      </c>
      <c r="Q2812">
        <f>SUM(Table2[[#This Row],[ BUYER G]:[BUYER S]])</f>
        <v>32</v>
      </c>
      <c r="R2812">
        <v>11</v>
      </c>
      <c r="S2812">
        <v>8</v>
      </c>
      <c r="T2812">
        <f>SUM(Table2[[#This Row],[SALE G]:[SALE S]])</f>
        <v>19</v>
      </c>
      <c r="U2812">
        <v>246</v>
      </c>
      <c r="V2812">
        <v>0.7</v>
      </c>
    </row>
    <row r="2813" spans="1:22" x14ac:dyDescent="0.25">
      <c r="A2813">
        <v>2812</v>
      </c>
      <c r="B2813" t="s">
        <v>26</v>
      </c>
      <c r="C2813" t="s">
        <v>665</v>
      </c>
      <c r="D2813" t="s">
        <v>4</v>
      </c>
      <c r="E2813" t="s">
        <v>349</v>
      </c>
      <c r="F2813" s="138">
        <v>44059</v>
      </c>
      <c r="G2813" t="s">
        <v>685</v>
      </c>
      <c r="H2813" t="s">
        <v>708</v>
      </c>
      <c r="I2813" t="s">
        <v>530</v>
      </c>
      <c r="J2813" t="s">
        <v>671</v>
      </c>
      <c r="K2813">
        <v>1000</v>
      </c>
      <c r="L2813">
        <v>208</v>
      </c>
      <c r="O2813">
        <v>6</v>
      </c>
      <c r="P2813">
        <v>8</v>
      </c>
      <c r="Q2813">
        <f>SUM(Table2[[#This Row],[ BUYER G]:[BUYER S]])</f>
        <v>14</v>
      </c>
      <c r="R2813">
        <v>5.25</v>
      </c>
      <c r="S2813">
        <v>7</v>
      </c>
      <c r="T2813">
        <f>SUM(Table2[[#This Row],[SALE G]:[SALE S]])</f>
        <v>12.25</v>
      </c>
      <c r="U2813">
        <v>250</v>
      </c>
      <c r="V2813">
        <v>0.65</v>
      </c>
    </row>
    <row r="2814" spans="1:22" x14ac:dyDescent="0.25">
      <c r="A2814">
        <v>2813</v>
      </c>
      <c r="B2814" t="s">
        <v>26</v>
      </c>
      <c r="C2814" t="s">
        <v>665</v>
      </c>
      <c r="D2814" t="s">
        <v>4</v>
      </c>
      <c r="E2814" t="s">
        <v>349</v>
      </c>
      <c r="F2814" s="138">
        <v>44059</v>
      </c>
      <c r="G2814" t="s">
        <v>685</v>
      </c>
      <c r="H2814" t="s">
        <v>704</v>
      </c>
      <c r="I2814" t="s">
        <v>526</v>
      </c>
      <c r="J2814" t="s">
        <v>671</v>
      </c>
      <c r="K2814">
        <v>1000</v>
      </c>
      <c r="L2814">
        <v>196</v>
      </c>
      <c r="O2814">
        <v>7</v>
      </c>
      <c r="P2814">
        <v>12</v>
      </c>
      <c r="Q2814">
        <f>SUM(Table2[[#This Row],[ BUYER G]:[BUYER S]])</f>
        <v>19</v>
      </c>
      <c r="R2814">
        <v>6.35</v>
      </c>
      <c r="S2814">
        <v>9.85</v>
      </c>
      <c r="T2814">
        <f>SUM(Table2[[#This Row],[SALE G]:[SALE S]])</f>
        <v>16.2</v>
      </c>
      <c r="U2814">
        <v>324</v>
      </c>
      <c r="V2814">
        <v>0.7</v>
      </c>
    </row>
    <row r="2815" spans="1:22" x14ac:dyDescent="0.25">
      <c r="A2815">
        <v>2814</v>
      </c>
      <c r="B2815" t="s">
        <v>26</v>
      </c>
      <c r="C2815" t="s">
        <v>665</v>
      </c>
      <c r="D2815" t="s">
        <v>4</v>
      </c>
      <c r="E2815" t="s">
        <v>349</v>
      </c>
      <c r="F2815" s="138">
        <v>44059</v>
      </c>
      <c r="G2815" t="s">
        <v>710</v>
      </c>
      <c r="H2815" t="s">
        <v>668</v>
      </c>
      <c r="I2815" t="s">
        <v>498</v>
      </c>
      <c r="J2815" t="s">
        <v>711</v>
      </c>
      <c r="K2815">
        <v>180</v>
      </c>
      <c r="M2815">
        <v>68</v>
      </c>
      <c r="O2815">
        <v>6</v>
      </c>
      <c r="P2815">
        <v>11</v>
      </c>
      <c r="Q2815">
        <f>SUM(Table2[[#This Row],[ BUYER G]:[BUYER S]])</f>
        <v>17</v>
      </c>
      <c r="R2815">
        <v>3</v>
      </c>
      <c r="S2815">
        <v>4.875</v>
      </c>
      <c r="T2815">
        <f>SUM(Table2[[#This Row],[SALE G]:[SALE S]])</f>
        <v>7.875</v>
      </c>
      <c r="U2815">
        <v>186</v>
      </c>
      <c r="V2815">
        <v>0.7</v>
      </c>
    </row>
    <row r="2816" spans="1:22" x14ac:dyDescent="0.25">
      <c r="A2816">
        <v>2815</v>
      </c>
      <c r="B2816" t="s">
        <v>26</v>
      </c>
      <c r="C2816" t="s">
        <v>665</v>
      </c>
      <c r="D2816" t="s">
        <v>4</v>
      </c>
      <c r="E2816" t="s">
        <v>349</v>
      </c>
      <c r="F2816" s="138">
        <v>44059</v>
      </c>
      <c r="G2816" t="s">
        <v>710</v>
      </c>
      <c r="H2816" t="s">
        <v>668</v>
      </c>
      <c r="I2816" t="s">
        <v>499</v>
      </c>
      <c r="J2816" t="s">
        <v>711</v>
      </c>
      <c r="K2816">
        <v>180</v>
      </c>
      <c r="M2816">
        <v>62</v>
      </c>
      <c r="O2816">
        <v>2</v>
      </c>
      <c r="P2816">
        <v>4</v>
      </c>
      <c r="Q2816">
        <f>SUM(Table2[[#This Row],[ BUYER G]:[BUYER S]])</f>
        <v>6</v>
      </c>
      <c r="R2816">
        <v>1.5</v>
      </c>
      <c r="S2816">
        <v>3.25</v>
      </c>
      <c r="T2816">
        <f>SUM(Table2[[#This Row],[SALE G]:[SALE S]])</f>
        <v>4.75</v>
      </c>
      <c r="U2816">
        <v>91</v>
      </c>
      <c r="V2816">
        <v>0.7</v>
      </c>
    </row>
    <row r="2817" spans="1:22" x14ac:dyDescent="0.25">
      <c r="A2817">
        <v>2816</v>
      </c>
      <c r="B2817" t="s">
        <v>26</v>
      </c>
      <c r="C2817" t="s">
        <v>665</v>
      </c>
      <c r="D2817" t="s">
        <v>4</v>
      </c>
      <c r="E2817" t="s">
        <v>349</v>
      </c>
      <c r="F2817" s="138">
        <v>44059</v>
      </c>
      <c r="G2817" t="s">
        <v>710</v>
      </c>
      <c r="H2817" t="s">
        <v>668</v>
      </c>
      <c r="I2817" t="s">
        <v>511</v>
      </c>
      <c r="J2817" t="s">
        <v>711</v>
      </c>
      <c r="K2817">
        <v>180</v>
      </c>
      <c r="M2817">
        <v>64</v>
      </c>
      <c r="O2817">
        <v>4</v>
      </c>
      <c r="P2817">
        <v>7</v>
      </c>
      <c r="Q2817">
        <f>SUM(Table2[[#This Row],[ BUYER G]:[BUYER S]])</f>
        <v>11</v>
      </c>
      <c r="R2817">
        <v>4.5</v>
      </c>
      <c r="S2817">
        <v>7</v>
      </c>
      <c r="T2817">
        <f>SUM(Table2[[#This Row],[SALE G]:[SALE S]])</f>
        <v>11.5</v>
      </c>
      <c r="U2817">
        <v>85</v>
      </c>
      <c r="V2817">
        <v>0.65</v>
      </c>
    </row>
    <row r="2818" spans="1:22" x14ac:dyDescent="0.25">
      <c r="A2818">
        <v>2817</v>
      </c>
      <c r="B2818" t="s">
        <v>26</v>
      </c>
      <c r="C2818" t="s">
        <v>665</v>
      </c>
      <c r="D2818" t="s">
        <v>4</v>
      </c>
      <c r="E2818" t="s">
        <v>349</v>
      </c>
      <c r="F2818" s="138">
        <v>44059</v>
      </c>
      <c r="G2818" t="s">
        <v>710</v>
      </c>
      <c r="H2818" t="s">
        <v>668</v>
      </c>
      <c r="I2818" t="s">
        <v>512</v>
      </c>
      <c r="J2818" t="s">
        <v>711</v>
      </c>
      <c r="K2818">
        <v>180</v>
      </c>
      <c r="M2818">
        <v>96</v>
      </c>
      <c r="O2818">
        <v>4</v>
      </c>
      <c r="P2818">
        <v>9</v>
      </c>
      <c r="Q2818">
        <f>SUM(Table2[[#This Row],[ BUYER G]:[BUYER S]])</f>
        <v>13</v>
      </c>
      <c r="R2818">
        <v>6</v>
      </c>
      <c r="S2818">
        <v>5.333333333333333</v>
      </c>
      <c r="T2818">
        <f>SUM(Table2[[#This Row],[SALE G]:[SALE S]])</f>
        <v>11.333333333333332</v>
      </c>
      <c r="U2818">
        <v>182</v>
      </c>
      <c r="V2818">
        <v>0.7</v>
      </c>
    </row>
    <row r="2819" spans="1:22" x14ac:dyDescent="0.25">
      <c r="A2819">
        <v>2818</v>
      </c>
      <c r="B2819" t="s">
        <v>26</v>
      </c>
      <c r="C2819" t="s">
        <v>665</v>
      </c>
      <c r="D2819" t="s">
        <v>4</v>
      </c>
      <c r="E2819" t="s">
        <v>349</v>
      </c>
      <c r="F2819" s="138">
        <v>44059</v>
      </c>
      <c r="G2819" t="s">
        <v>710</v>
      </c>
      <c r="H2819" t="s">
        <v>668</v>
      </c>
      <c r="I2819" t="s">
        <v>533</v>
      </c>
      <c r="J2819" t="s">
        <v>711</v>
      </c>
      <c r="K2819">
        <v>180</v>
      </c>
      <c r="M2819">
        <v>64</v>
      </c>
      <c r="O2819">
        <v>0</v>
      </c>
      <c r="P2819">
        <v>12</v>
      </c>
      <c r="Q2819">
        <f>SUM(Table2[[#This Row],[ BUYER G]:[BUYER S]])</f>
        <v>12</v>
      </c>
      <c r="R2819">
        <v>0</v>
      </c>
      <c r="S2819">
        <v>5.5</v>
      </c>
      <c r="T2819">
        <f>SUM(Table2[[#This Row],[SALE G]:[SALE S]])</f>
        <v>5.5</v>
      </c>
      <c r="U2819">
        <v>98</v>
      </c>
      <c r="V2819">
        <v>0.7</v>
      </c>
    </row>
    <row r="2820" spans="1:22" x14ac:dyDescent="0.25">
      <c r="A2820">
        <v>2819</v>
      </c>
      <c r="B2820" t="s">
        <v>26</v>
      </c>
      <c r="C2820" t="s">
        <v>665</v>
      </c>
      <c r="D2820" t="s">
        <v>4</v>
      </c>
      <c r="E2820" t="s">
        <v>349</v>
      </c>
      <c r="F2820" s="138">
        <v>44059</v>
      </c>
      <c r="G2820" t="s">
        <v>710</v>
      </c>
      <c r="H2820" t="s">
        <v>668</v>
      </c>
      <c r="I2820" t="s">
        <v>548</v>
      </c>
      <c r="J2820" t="s">
        <v>711</v>
      </c>
      <c r="K2820">
        <v>180</v>
      </c>
      <c r="M2820">
        <v>48</v>
      </c>
      <c r="O2820">
        <v>1</v>
      </c>
      <c r="P2820">
        <v>10</v>
      </c>
      <c r="Q2820">
        <f>SUM(Table2[[#This Row],[ BUYER G]:[BUYER S]])</f>
        <v>11</v>
      </c>
      <c r="R2820">
        <v>3</v>
      </c>
      <c r="S2820">
        <v>8.6666666666666679</v>
      </c>
      <c r="T2820">
        <f>SUM(Table2[[#This Row],[SALE G]:[SALE S]])</f>
        <v>11.666666666666668</v>
      </c>
      <c r="U2820">
        <v>60</v>
      </c>
      <c r="V2820">
        <v>0.7</v>
      </c>
    </row>
    <row r="2821" spans="1:22" x14ac:dyDescent="0.25">
      <c r="A2821">
        <v>2820</v>
      </c>
      <c r="B2821" t="s">
        <v>26</v>
      </c>
      <c r="C2821" t="s">
        <v>665</v>
      </c>
      <c r="D2821" t="s">
        <v>4</v>
      </c>
      <c r="E2821" t="s">
        <v>349</v>
      </c>
      <c r="F2821" s="138">
        <v>44059</v>
      </c>
      <c r="G2821" t="s">
        <v>710</v>
      </c>
      <c r="H2821" t="s">
        <v>668</v>
      </c>
      <c r="I2821" t="s">
        <v>547</v>
      </c>
      <c r="J2821" t="s">
        <v>711</v>
      </c>
      <c r="K2821">
        <v>180</v>
      </c>
      <c r="M2821">
        <v>96</v>
      </c>
      <c r="O2821">
        <v>5</v>
      </c>
      <c r="P2821">
        <v>7</v>
      </c>
      <c r="Q2821">
        <f>SUM(Table2[[#This Row],[ BUYER G]:[BUYER S]])</f>
        <v>12</v>
      </c>
      <c r="R2821">
        <v>3</v>
      </c>
      <c r="S2821">
        <v>4</v>
      </c>
      <c r="T2821">
        <f>SUM(Table2[[#This Row],[SALE G]:[SALE S]])</f>
        <v>7</v>
      </c>
      <c r="U2821">
        <v>145</v>
      </c>
      <c r="V2821">
        <v>0.7</v>
      </c>
    </row>
    <row r="2822" spans="1:22" x14ac:dyDescent="0.25">
      <c r="A2822">
        <v>2821</v>
      </c>
      <c r="B2822" t="s">
        <v>26</v>
      </c>
      <c r="C2822" t="s">
        <v>665</v>
      </c>
      <c r="D2822" t="s">
        <v>4</v>
      </c>
      <c r="E2822" t="s">
        <v>349</v>
      </c>
      <c r="F2822" s="138">
        <v>44059</v>
      </c>
      <c r="G2822" t="s">
        <v>710</v>
      </c>
      <c r="H2822" t="s">
        <v>668</v>
      </c>
      <c r="I2822" t="s">
        <v>613</v>
      </c>
      <c r="J2822" t="s">
        <v>711</v>
      </c>
      <c r="K2822">
        <v>180</v>
      </c>
      <c r="M2822">
        <v>80</v>
      </c>
      <c r="O2822">
        <v>6</v>
      </c>
      <c r="P2822">
        <v>5</v>
      </c>
      <c r="Q2822">
        <f>SUM(Table2[[#This Row],[ BUYER G]:[BUYER S]])</f>
        <v>11</v>
      </c>
      <c r="R2822">
        <v>3.25</v>
      </c>
      <c r="S2822">
        <v>2</v>
      </c>
      <c r="T2822">
        <f>SUM(Table2[[#This Row],[SALE G]:[SALE S]])</f>
        <v>5.25</v>
      </c>
      <c r="U2822">
        <v>127</v>
      </c>
      <c r="V2822">
        <v>0.7</v>
      </c>
    </row>
    <row r="2823" spans="1:22" x14ac:dyDescent="0.25">
      <c r="A2823">
        <v>2822</v>
      </c>
      <c r="B2823" t="s">
        <v>26</v>
      </c>
      <c r="C2823" t="s">
        <v>665</v>
      </c>
      <c r="D2823" t="s">
        <v>4</v>
      </c>
      <c r="E2823" t="s">
        <v>349</v>
      </c>
      <c r="F2823" s="138">
        <v>44059</v>
      </c>
      <c r="G2823" t="s">
        <v>710</v>
      </c>
      <c r="H2823" t="s">
        <v>668</v>
      </c>
      <c r="I2823" t="s">
        <v>614</v>
      </c>
      <c r="J2823" t="s">
        <v>711</v>
      </c>
      <c r="K2823">
        <v>180</v>
      </c>
      <c r="M2823">
        <v>64</v>
      </c>
      <c r="O2823">
        <v>0</v>
      </c>
      <c r="P2823">
        <v>12</v>
      </c>
      <c r="Q2823">
        <f>SUM(Table2[[#This Row],[ BUYER G]:[BUYER S]])</f>
        <v>12</v>
      </c>
      <c r="R2823">
        <v>0</v>
      </c>
      <c r="S2823">
        <v>6</v>
      </c>
      <c r="T2823">
        <f>SUM(Table2[[#This Row],[SALE G]:[SALE S]])</f>
        <v>6</v>
      </c>
      <c r="U2823">
        <v>103</v>
      </c>
      <c r="V2823">
        <v>0.7</v>
      </c>
    </row>
    <row r="2824" spans="1:22" x14ac:dyDescent="0.25">
      <c r="A2824">
        <v>2823</v>
      </c>
      <c r="B2824" t="s">
        <v>26</v>
      </c>
      <c r="C2824" t="s">
        <v>665</v>
      </c>
      <c r="D2824" t="s">
        <v>4</v>
      </c>
      <c r="E2824" t="s">
        <v>349</v>
      </c>
      <c r="F2824" s="138">
        <v>44059</v>
      </c>
      <c r="G2824" t="s">
        <v>710</v>
      </c>
      <c r="H2824" t="s">
        <v>668</v>
      </c>
      <c r="I2824" t="s">
        <v>615</v>
      </c>
      <c r="J2824" t="s">
        <v>711</v>
      </c>
      <c r="K2824">
        <v>180</v>
      </c>
      <c r="M2824">
        <v>96</v>
      </c>
      <c r="O2824">
        <v>4</v>
      </c>
      <c r="P2824">
        <v>12</v>
      </c>
      <c r="Q2824">
        <f>SUM(Table2[[#This Row],[ BUYER G]:[BUYER S]])</f>
        <v>16</v>
      </c>
      <c r="R2824">
        <v>1.6</v>
      </c>
      <c r="S2824">
        <v>5.6</v>
      </c>
      <c r="T2824">
        <f>SUM(Table2[[#This Row],[SALE G]:[SALE S]])</f>
        <v>7.1999999999999993</v>
      </c>
      <c r="U2824">
        <v>58</v>
      </c>
      <c r="V2824">
        <v>0.75</v>
      </c>
    </row>
    <row r="2825" spans="1:22" x14ac:dyDescent="0.25">
      <c r="A2825">
        <v>2824</v>
      </c>
      <c r="B2825" t="s">
        <v>26</v>
      </c>
      <c r="C2825" t="s">
        <v>665</v>
      </c>
      <c r="D2825" t="s">
        <v>4</v>
      </c>
      <c r="E2825" t="s">
        <v>349</v>
      </c>
      <c r="F2825" s="138">
        <v>44059</v>
      </c>
      <c r="G2825" t="s">
        <v>710</v>
      </c>
      <c r="H2825" t="s">
        <v>668</v>
      </c>
      <c r="I2825" t="s">
        <v>617</v>
      </c>
      <c r="J2825" t="s">
        <v>711</v>
      </c>
      <c r="K2825">
        <v>180</v>
      </c>
      <c r="M2825">
        <v>91</v>
      </c>
      <c r="O2825">
        <v>0</v>
      </c>
      <c r="P2825">
        <v>7</v>
      </c>
      <c r="Q2825">
        <f>SUM(Table2[[#This Row],[ BUYER G]:[BUYER S]])</f>
        <v>7</v>
      </c>
      <c r="R2825">
        <v>0</v>
      </c>
      <c r="S2825">
        <v>4</v>
      </c>
      <c r="T2825">
        <f>SUM(Table2[[#This Row],[SALE G]:[SALE S]])</f>
        <v>4</v>
      </c>
      <c r="U2825">
        <v>84</v>
      </c>
      <c r="V2825">
        <v>0.6</v>
      </c>
    </row>
    <row r="2826" spans="1:22" x14ac:dyDescent="0.25">
      <c r="A2826">
        <v>2825</v>
      </c>
      <c r="B2826" t="s">
        <v>26</v>
      </c>
      <c r="C2826" t="s">
        <v>665</v>
      </c>
      <c r="D2826" t="s">
        <v>4</v>
      </c>
      <c r="E2826" t="s">
        <v>349</v>
      </c>
      <c r="F2826" s="138">
        <v>44059</v>
      </c>
      <c r="G2826" t="s">
        <v>710</v>
      </c>
      <c r="H2826" t="s">
        <v>668</v>
      </c>
      <c r="I2826" t="s">
        <v>616</v>
      </c>
      <c r="J2826" t="s">
        <v>711</v>
      </c>
      <c r="K2826">
        <v>180</v>
      </c>
      <c r="M2826">
        <v>112</v>
      </c>
      <c r="O2826">
        <v>4</v>
      </c>
      <c r="P2826">
        <v>4</v>
      </c>
      <c r="Q2826">
        <f>SUM(Table2[[#This Row],[ BUYER G]:[BUYER S]])</f>
        <v>8</v>
      </c>
      <c r="R2826">
        <v>1</v>
      </c>
      <c r="S2826">
        <v>2</v>
      </c>
      <c r="T2826">
        <f>SUM(Table2[[#This Row],[SALE G]:[SALE S]])</f>
        <v>3</v>
      </c>
      <c r="U2826">
        <v>60</v>
      </c>
      <c r="V2826">
        <v>0.6</v>
      </c>
    </row>
    <row r="2827" spans="1:22" x14ac:dyDescent="0.25">
      <c r="A2827">
        <v>2826</v>
      </c>
      <c r="B2827" t="s">
        <v>26</v>
      </c>
      <c r="C2827" t="s">
        <v>665</v>
      </c>
      <c r="D2827" t="s">
        <v>4</v>
      </c>
      <c r="E2827" t="s">
        <v>349</v>
      </c>
      <c r="F2827" s="138">
        <v>44059</v>
      </c>
      <c r="G2827" t="s">
        <v>710</v>
      </c>
      <c r="H2827" t="s">
        <v>668</v>
      </c>
      <c r="I2827" t="s">
        <v>612</v>
      </c>
      <c r="J2827" t="s">
        <v>711</v>
      </c>
      <c r="K2827">
        <v>180</v>
      </c>
      <c r="M2827">
        <v>96</v>
      </c>
      <c r="O2827">
        <v>6</v>
      </c>
      <c r="P2827">
        <v>10</v>
      </c>
      <c r="Q2827">
        <f>SUM(Table2[[#This Row],[ BUYER G]:[BUYER S]])</f>
        <v>16</v>
      </c>
      <c r="R2827">
        <v>2.5</v>
      </c>
      <c r="S2827">
        <v>5</v>
      </c>
      <c r="T2827">
        <f>SUM(Table2[[#This Row],[SALE G]:[SALE S]])</f>
        <v>7.5</v>
      </c>
      <c r="U2827">
        <v>96</v>
      </c>
      <c r="V2827">
        <v>0.6</v>
      </c>
    </row>
    <row r="2828" spans="1:22" x14ac:dyDescent="0.25">
      <c r="A2828">
        <v>2827</v>
      </c>
      <c r="B2828" t="s">
        <v>26</v>
      </c>
      <c r="C2828" t="s">
        <v>665</v>
      </c>
      <c r="D2828" t="s">
        <v>4</v>
      </c>
      <c r="E2828" t="s">
        <v>349</v>
      </c>
      <c r="F2828" s="138">
        <v>44059</v>
      </c>
      <c r="G2828" t="s">
        <v>710</v>
      </c>
      <c r="H2828" t="s">
        <v>668</v>
      </c>
      <c r="I2828" t="s">
        <v>618</v>
      </c>
      <c r="J2828" t="s">
        <v>711</v>
      </c>
      <c r="K2828">
        <v>180</v>
      </c>
      <c r="M2828">
        <v>96</v>
      </c>
      <c r="O2828">
        <v>4</v>
      </c>
      <c r="P2828">
        <v>27</v>
      </c>
      <c r="Q2828">
        <f>SUM(Table2[[#This Row],[ BUYER G]:[BUYER S]])</f>
        <v>31</v>
      </c>
      <c r="R2828">
        <v>3</v>
      </c>
      <c r="S2828">
        <v>22.25</v>
      </c>
      <c r="T2828">
        <f>SUM(Table2[[#This Row],[SALE G]:[SALE S]])</f>
        <v>25.25</v>
      </c>
      <c r="U2828">
        <v>181</v>
      </c>
      <c r="V2828">
        <v>0.6</v>
      </c>
    </row>
    <row r="2829" spans="1:22" x14ac:dyDescent="0.25">
      <c r="A2829">
        <v>2828</v>
      </c>
      <c r="B2829" t="s">
        <v>26</v>
      </c>
      <c r="C2829" t="s">
        <v>665</v>
      </c>
      <c r="D2829" t="s">
        <v>4</v>
      </c>
      <c r="E2829" t="s">
        <v>349</v>
      </c>
      <c r="F2829" s="138">
        <v>44059</v>
      </c>
      <c r="G2829" t="s">
        <v>712</v>
      </c>
      <c r="H2829" t="s">
        <v>668</v>
      </c>
      <c r="I2829" t="s">
        <v>466</v>
      </c>
      <c r="J2829" t="s">
        <v>711</v>
      </c>
      <c r="K2829">
        <v>320</v>
      </c>
      <c r="M2829">
        <v>128</v>
      </c>
      <c r="O2829">
        <v>6</v>
      </c>
      <c r="P2829">
        <v>8</v>
      </c>
      <c r="Q2829">
        <f>SUM(Table2[[#This Row],[ BUYER G]:[BUYER S]])</f>
        <v>14</v>
      </c>
      <c r="R2829">
        <v>4</v>
      </c>
      <c r="S2829">
        <v>4</v>
      </c>
      <c r="T2829">
        <f>SUM(Table2[[#This Row],[SALE G]:[SALE S]])</f>
        <v>8</v>
      </c>
      <c r="U2829">
        <v>176</v>
      </c>
      <c r="V2829">
        <v>0.6</v>
      </c>
    </row>
    <row r="2830" spans="1:22" x14ac:dyDescent="0.25">
      <c r="A2830">
        <v>2829</v>
      </c>
      <c r="B2830" t="s">
        <v>26</v>
      </c>
      <c r="C2830" t="s">
        <v>678</v>
      </c>
      <c r="D2830" t="s">
        <v>4</v>
      </c>
      <c r="E2830" t="s">
        <v>349</v>
      </c>
      <c r="F2830" s="138">
        <v>44059</v>
      </c>
      <c r="G2830" t="s">
        <v>684</v>
      </c>
      <c r="H2830" t="s">
        <v>706</v>
      </c>
      <c r="I2830" t="s">
        <v>456</v>
      </c>
      <c r="J2830" t="s">
        <v>669</v>
      </c>
      <c r="K2830">
        <v>1250</v>
      </c>
      <c r="L2830">
        <v>240</v>
      </c>
      <c r="O2830">
        <v>10</v>
      </c>
      <c r="P2830">
        <v>28</v>
      </c>
      <c r="Q2830">
        <f>SUM(Table2[[#This Row],[ BUYER G]:[BUYER S]])</f>
        <v>38</v>
      </c>
      <c r="R2830">
        <v>4.375</v>
      </c>
      <c r="S2830">
        <v>18.375</v>
      </c>
      <c r="T2830">
        <f>SUM(Table2[[#This Row],[SALE G]:[SALE S]])</f>
        <v>22.75</v>
      </c>
      <c r="U2830">
        <v>371</v>
      </c>
      <c r="V2830">
        <v>0.7</v>
      </c>
    </row>
    <row r="2831" spans="1:22" x14ac:dyDescent="0.25">
      <c r="A2831">
        <v>2830</v>
      </c>
      <c r="B2831" t="s">
        <v>26</v>
      </c>
      <c r="C2831" t="s">
        <v>678</v>
      </c>
      <c r="D2831" t="s">
        <v>4</v>
      </c>
      <c r="E2831" t="s">
        <v>349</v>
      </c>
      <c r="F2831" s="138">
        <v>44059</v>
      </c>
      <c r="G2831" t="s">
        <v>684</v>
      </c>
      <c r="H2831" t="s">
        <v>698</v>
      </c>
      <c r="I2831" t="s">
        <v>458</v>
      </c>
      <c r="J2831" t="s">
        <v>669</v>
      </c>
      <c r="K2831">
        <v>1250</v>
      </c>
      <c r="M2831">
        <v>220</v>
      </c>
      <c r="O2831">
        <v>0</v>
      </c>
      <c r="P2831">
        <v>58</v>
      </c>
      <c r="Q2831">
        <f>SUM(Table2[[#This Row],[ BUYER G]:[BUYER S]])</f>
        <v>58</v>
      </c>
      <c r="R2831">
        <v>0</v>
      </c>
      <c r="S2831">
        <v>60.75</v>
      </c>
      <c r="T2831">
        <f>SUM(Table2[[#This Row],[SALE G]:[SALE S]])</f>
        <v>60.75</v>
      </c>
      <c r="U2831">
        <v>302</v>
      </c>
      <c r="V2831">
        <v>0.7</v>
      </c>
    </row>
    <row r="2832" spans="1:22" x14ac:dyDescent="0.25">
      <c r="A2832">
        <v>2831</v>
      </c>
      <c r="B2832" t="s">
        <v>26</v>
      </c>
      <c r="C2832" t="s">
        <v>678</v>
      </c>
      <c r="D2832" t="s">
        <v>4</v>
      </c>
      <c r="E2832" t="s">
        <v>349</v>
      </c>
      <c r="F2832" s="138">
        <v>44059</v>
      </c>
      <c r="G2832" t="s">
        <v>685</v>
      </c>
      <c r="H2832" t="s">
        <v>706</v>
      </c>
      <c r="I2832" t="s">
        <v>527</v>
      </c>
      <c r="J2832" t="s">
        <v>671</v>
      </c>
      <c r="K2832">
        <v>1000</v>
      </c>
      <c r="L2832">
        <v>224</v>
      </c>
      <c r="O2832">
        <v>11</v>
      </c>
      <c r="P2832">
        <v>30</v>
      </c>
      <c r="Q2832">
        <f>SUM(Table2[[#This Row],[ BUYER G]:[BUYER S]])</f>
        <v>41</v>
      </c>
      <c r="R2832">
        <v>7.75</v>
      </c>
      <c r="S2832">
        <v>33.25</v>
      </c>
      <c r="T2832">
        <f>SUM(Table2[[#This Row],[SALE G]:[SALE S]])</f>
        <v>41</v>
      </c>
      <c r="U2832">
        <v>417</v>
      </c>
      <c r="V2832">
        <v>0.7</v>
      </c>
    </row>
    <row r="2833" spans="1:22" x14ac:dyDescent="0.25">
      <c r="A2833">
        <v>2832</v>
      </c>
      <c r="B2833" t="s">
        <v>26</v>
      </c>
      <c r="C2833" t="s">
        <v>680</v>
      </c>
      <c r="D2833" t="s">
        <v>4</v>
      </c>
      <c r="E2833" t="s">
        <v>349</v>
      </c>
      <c r="F2833" s="138">
        <v>44059</v>
      </c>
      <c r="G2833" t="s">
        <v>670</v>
      </c>
      <c r="H2833" t="s">
        <v>681</v>
      </c>
      <c r="I2833" t="s">
        <v>369</v>
      </c>
      <c r="J2833" t="s">
        <v>671</v>
      </c>
      <c r="K2833">
        <v>1200</v>
      </c>
      <c r="M2833">
        <v>260</v>
      </c>
      <c r="O2833">
        <v>27</v>
      </c>
      <c r="P2833">
        <v>45</v>
      </c>
      <c r="Q2833">
        <f>SUM(Table2[[#This Row],[ BUYER G]:[BUYER S]])</f>
        <v>72</v>
      </c>
      <c r="R2833">
        <v>23.25</v>
      </c>
      <c r="S2833">
        <v>41.3</v>
      </c>
      <c r="T2833">
        <f>SUM(Table2[[#This Row],[SALE G]:[SALE S]])</f>
        <v>64.55</v>
      </c>
      <c r="U2833">
        <v>268</v>
      </c>
      <c r="V2833">
        <v>0.65</v>
      </c>
    </row>
    <row r="2834" spans="1:22" x14ac:dyDescent="0.25">
      <c r="A2834">
        <v>2833</v>
      </c>
      <c r="B2834" t="s">
        <v>26</v>
      </c>
      <c r="C2834" t="s">
        <v>680</v>
      </c>
      <c r="D2834" t="s">
        <v>4</v>
      </c>
      <c r="E2834" t="s">
        <v>349</v>
      </c>
      <c r="F2834" s="138">
        <v>44059</v>
      </c>
      <c r="G2834" t="s">
        <v>676</v>
      </c>
      <c r="H2834" t="s">
        <v>681</v>
      </c>
      <c r="I2834" t="s">
        <v>379</v>
      </c>
      <c r="J2834" t="s">
        <v>669</v>
      </c>
      <c r="K2834">
        <v>1200</v>
      </c>
      <c r="M2834">
        <v>276</v>
      </c>
      <c r="O2834">
        <v>20</v>
      </c>
      <c r="P2834">
        <v>46</v>
      </c>
      <c r="Q2834">
        <f>SUM(Table2[[#This Row],[ BUYER G]:[BUYER S]])</f>
        <v>66</v>
      </c>
      <c r="R2834">
        <v>16.5</v>
      </c>
      <c r="S2834">
        <v>34.049999999999997</v>
      </c>
      <c r="T2834">
        <f>SUM(Table2[[#This Row],[SALE G]:[SALE S]])</f>
        <v>50.55</v>
      </c>
      <c r="U2834">
        <v>260</v>
      </c>
      <c r="V2834">
        <v>0.65</v>
      </c>
    </row>
    <row r="2835" spans="1:22" x14ac:dyDescent="0.25">
      <c r="A2835">
        <v>2834</v>
      </c>
      <c r="B2835" t="s">
        <v>26</v>
      </c>
      <c r="C2835" t="s">
        <v>680</v>
      </c>
      <c r="D2835" t="s">
        <v>4</v>
      </c>
      <c r="E2835" t="s">
        <v>349</v>
      </c>
      <c r="F2835" s="138">
        <v>44059</v>
      </c>
      <c r="G2835" t="s">
        <v>684</v>
      </c>
      <c r="H2835" t="s">
        <v>681</v>
      </c>
      <c r="I2835" t="s">
        <v>461</v>
      </c>
      <c r="J2835" t="s">
        <v>669</v>
      </c>
      <c r="K2835">
        <v>1250</v>
      </c>
      <c r="M2835">
        <v>252</v>
      </c>
      <c r="O2835">
        <v>5</v>
      </c>
      <c r="P2835">
        <v>24</v>
      </c>
      <c r="Q2835">
        <f>SUM(Table2[[#This Row],[ BUYER G]:[BUYER S]])</f>
        <v>29</v>
      </c>
      <c r="R2835">
        <v>3</v>
      </c>
      <c r="S2835">
        <v>22</v>
      </c>
      <c r="T2835">
        <f>SUM(Table2[[#This Row],[SALE G]:[SALE S]])</f>
        <v>25</v>
      </c>
      <c r="U2835">
        <v>235</v>
      </c>
      <c r="V2835">
        <v>0.65</v>
      </c>
    </row>
    <row r="2836" spans="1:22" x14ac:dyDescent="0.25">
      <c r="A2836">
        <v>2835</v>
      </c>
      <c r="B2836" t="s">
        <v>26</v>
      </c>
      <c r="C2836" t="s">
        <v>680</v>
      </c>
      <c r="D2836" t="s">
        <v>4</v>
      </c>
      <c r="E2836" t="s">
        <v>349</v>
      </c>
      <c r="F2836" s="138">
        <v>44059</v>
      </c>
      <c r="G2836" t="s">
        <v>684</v>
      </c>
      <c r="H2836" t="s">
        <v>681</v>
      </c>
      <c r="I2836" t="s">
        <v>403</v>
      </c>
      <c r="J2836" t="s">
        <v>669</v>
      </c>
      <c r="K2836">
        <v>1250</v>
      </c>
      <c r="M2836">
        <v>376</v>
      </c>
      <c r="O2836">
        <v>9</v>
      </c>
      <c r="P2836">
        <v>62</v>
      </c>
      <c r="Q2836">
        <f>SUM(Table2[[#This Row],[ BUYER G]:[BUYER S]])</f>
        <v>71</v>
      </c>
      <c r="R2836">
        <v>6.25</v>
      </c>
      <c r="S2836">
        <v>59</v>
      </c>
      <c r="T2836">
        <f>SUM(Table2[[#This Row],[SALE G]:[SALE S]])</f>
        <v>65.25</v>
      </c>
      <c r="U2836">
        <v>286</v>
      </c>
      <c r="V2836">
        <v>0.65</v>
      </c>
    </row>
    <row r="2837" spans="1:22" x14ac:dyDescent="0.25">
      <c r="A2837">
        <v>2836</v>
      </c>
      <c r="B2837" t="s">
        <v>26</v>
      </c>
      <c r="C2837" t="s">
        <v>680</v>
      </c>
      <c r="D2837" t="s">
        <v>4</v>
      </c>
      <c r="E2837" t="s">
        <v>349</v>
      </c>
      <c r="F2837" s="138">
        <v>44059</v>
      </c>
      <c r="G2837" t="s">
        <v>685</v>
      </c>
      <c r="H2837" t="s">
        <v>681</v>
      </c>
      <c r="I2837" t="s">
        <v>259</v>
      </c>
      <c r="J2837" t="s">
        <v>671</v>
      </c>
      <c r="K2837">
        <v>1000</v>
      </c>
      <c r="M2837">
        <v>242</v>
      </c>
      <c r="O2837">
        <v>8</v>
      </c>
      <c r="P2837">
        <v>25</v>
      </c>
      <c r="Q2837">
        <f>SUM(Table2[[#This Row],[ BUYER G]:[BUYER S]])</f>
        <v>33</v>
      </c>
      <c r="R2837">
        <v>5.25</v>
      </c>
      <c r="S2837">
        <v>24.75</v>
      </c>
      <c r="T2837">
        <f>SUM(Table2[[#This Row],[SALE G]:[SALE S]])</f>
        <v>30</v>
      </c>
      <c r="U2837">
        <v>150</v>
      </c>
      <c r="V2837">
        <v>0.6</v>
      </c>
    </row>
    <row r="2838" spans="1:22" x14ac:dyDescent="0.25">
      <c r="A2838">
        <v>2837</v>
      </c>
      <c r="B2838" t="s">
        <v>26</v>
      </c>
      <c r="C2838" t="s">
        <v>680</v>
      </c>
      <c r="D2838" t="s">
        <v>4</v>
      </c>
      <c r="E2838" t="s">
        <v>349</v>
      </c>
      <c r="F2838" s="138">
        <v>44059</v>
      </c>
      <c r="G2838" t="s">
        <v>685</v>
      </c>
      <c r="H2838" t="s">
        <v>681</v>
      </c>
      <c r="I2838" t="s">
        <v>258</v>
      </c>
      <c r="J2838" t="s">
        <v>671</v>
      </c>
      <c r="K2838">
        <v>1000</v>
      </c>
      <c r="M2838">
        <v>260</v>
      </c>
      <c r="O2838">
        <v>20</v>
      </c>
      <c r="P2838">
        <v>28</v>
      </c>
      <c r="Q2838">
        <f>SUM(Table2[[#This Row],[ BUYER G]:[BUYER S]])</f>
        <v>48</v>
      </c>
      <c r="R2838">
        <v>18.850000000000001</v>
      </c>
      <c r="S2838">
        <v>23.3</v>
      </c>
      <c r="T2838">
        <f>SUM(Table2[[#This Row],[SALE G]:[SALE S]])</f>
        <v>42.150000000000006</v>
      </c>
      <c r="U2838">
        <v>209</v>
      </c>
      <c r="V2838">
        <v>0.6</v>
      </c>
    </row>
    <row r="2839" spans="1:22" x14ac:dyDescent="0.25">
      <c r="A2839">
        <v>2838</v>
      </c>
      <c r="B2839" t="s">
        <v>26</v>
      </c>
      <c r="C2839" t="s">
        <v>680</v>
      </c>
      <c r="D2839" t="s">
        <v>4</v>
      </c>
      <c r="E2839" t="s">
        <v>349</v>
      </c>
      <c r="F2839" s="138">
        <v>44059</v>
      </c>
      <c r="G2839" t="s">
        <v>685</v>
      </c>
      <c r="H2839" t="s">
        <v>681</v>
      </c>
      <c r="I2839" t="s">
        <v>420</v>
      </c>
      <c r="J2839" t="s">
        <v>671</v>
      </c>
      <c r="K2839">
        <v>1000</v>
      </c>
      <c r="M2839">
        <v>220</v>
      </c>
      <c r="O2839">
        <v>20</v>
      </c>
      <c r="P2839">
        <v>29</v>
      </c>
      <c r="Q2839">
        <f>SUM(Table2[[#This Row],[ BUYER G]:[BUYER S]])</f>
        <v>49</v>
      </c>
      <c r="R2839">
        <v>23</v>
      </c>
      <c r="S2839">
        <v>31.5</v>
      </c>
      <c r="T2839">
        <f>SUM(Table2[[#This Row],[SALE G]:[SALE S]])</f>
        <v>54.5</v>
      </c>
      <c r="U2839">
        <v>168</v>
      </c>
      <c r="V2839">
        <v>0.6</v>
      </c>
    </row>
    <row r="2840" spans="1:22" x14ac:dyDescent="0.25">
      <c r="A2840">
        <v>2839</v>
      </c>
      <c r="B2840" t="s">
        <v>26</v>
      </c>
      <c r="C2840" t="s">
        <v>680</v>
      </c>
      <c r="D2840" t="s">
        <v>4</v>
      </c>
      <c r="E2840" t="s">
        <v>349</v>
      </c>
      <c r="F2840" s="138">
        <v>44059</v>
      </c>
      <c r="G2840" t="s">
        <v>710</v>
      </c>
      <c r="H2840" t="s">
        <v>681</v>
      </c>
      <c r="I2840" t="s">
        <v>609</v>
      </c>
      <c r="J2840" t="s">
        <v>711</v>
      </c>
      <c r="K2840">
        <v>1000</v>
      </c>
      <c r="M2840">
        <v>84</v>
      </c>
      <c r="O2840">
        <v>3</v>
      </c>
      <c r="P2840">
        <v>14</v>
      </c>
      <c r="Q2840">
        <f>SUM(Table2[[#This Row],[ BUYER G]:[BUYER S]])</f>
        <v>17</v>
      </c>
      <c r="R2840">
        <v>3</v>
      </c>
      <c r="S2840">
        <v>12.3</v>
      </c>
      <c r="T2840">
        <f>SUM(Table2[[#This Row],[SALE G]:[SALE S]])</f>
        <v>15.3</v>
      </c>
      <c r="U2840">
        <v>107</v>
      </c>
      <c r="V2840">
        <v>0.5</v>
      </c>
    </row>
    <row r="2841" spans="1:22" x14ac:dyDescent="0.25">
      <c r="A2841">
        <v>2840</v>
      </c>
      <c r="B2841" t="s">
        <v>26</v>
      </c>
      <c r="C2841" t="s">
        <v>680</v>
      </c>
      <c r="D2841" t="s">
        <v>4</v>
      </c>
      <c r="E2841" t="s">
        <v>349</v>
      </c>
      <c r="F2841" s="138">
        <v>44059</v>
      </c>
      <c r="G2841" t="s">
        <v>710</v>
      </c>
      <c r="H2841" t="s">
        <v>681</v>
      </c>
      <c r="I2841" t="s">
        <v>507</v>
      </c>
      <c r="J2841" t="s">
        <v>711</v>
      </c>
      <c r="K2841">
        <v>180</v>
      </c>
      <c r="M2841">
        <v>80</v>
      </c>
      <c r="O2841">
        <v>3</v>
      </c>
      <c r="P2841">
        <v>14</v>
      </c>
      <c r="Q2841">
        <f>SUM(Table2[[#This Row],[ BUYER G]:[BUYER S]])</f>
        <v>17</v>
      </c>
      <c r="R2841">
        <v>4.5</v>
      </c>
      <c r="S2841">
        <v>22</v>
      </c>
      <c r="T2841">
        <f>SUM(Table2[[#This Row],[SALE G]:[SALE S]])</f>
        <v>26.5</v>
      </c>
      <c r="U2841">
        <v>88</v>
      </c>
      <c r="V2841">
        <v>0.5</v>
      </c>
    </row>
    <row r="2842" spans="1:22" x14ac:dyDescent="0.25">
      <c r="A2842">
        <v>2841</v>
      </c>
      <c r="B2842" t="s">
        <v>26</v>
      </c>
      <c r="C2842" t="s">
        <v>680</v>
      </c>
      <c r="D2842" t="s">
        <v>4</v>
      </c>
      <c r="E2842" t="s">
        <v>349</v>
      </c>
      <c r="F2842" s="138">
        <v>44059</v>
      </c>
      <c r="G2842" t="s">
        <v>710</v>
      </c>
      <c r="H2842" t="s">
        <v>681</v>
      </c>
      <c r="I2842" t="s">
        <v>611</v>
      </c>
      <c r="J2842" t="s">
        <v>711</v>
      </c>
      <c r="K2842">
        <v>180</v>
      </c>
      <c r="M2842">
        <v>80</v>
      </c>
      <c r="O2842">
        <v>0</v>
      </c>
      <c r="P2842">
        <v>17</v>
      </c>
      <c r="Q2842">
        <f>SUM(Table2[[#This Row],[ BUYER G]:[BUYER S]])</f>
        <v>17</v>
      </c>
      <c r="R2842">
        <v>0</v>
      </c>
      <c r="S2842">
        <v>20</v>
      </c>
      <c r="T2842">
        <f>SUM(Table2[[#This Row],[SALE G]:[SALE S]])</f>
        <v>20</v>
      </c>
      <c r="U2842">
        <v>88</v>
      </c>
      <c r="V2842">
        <v>0.5</v>
      </c>
    </row>
    <row r="2843" spans="1:22" x14ac:dyDescent="0.25">
      <c r="A2843">
        <v>2842</v>
      </c>
      <c r="B2843" t="s">
        <v>26</v>
      </c>
      <c r="C2843" t="s">
        <v>680</v>
      </c>
      <c r="D2843" t="s">
        <v>4</v>
      </c>
      <c r="E2843" t="s">
        <v>349</v>
      </c>
      <c r="F2843" s="138">
        <v>44059</v>
      </c>
      <c r="G2843" t="s">
        <v>710</v>
      </c>
      <c r="H2843" t="s">
        <v>681</v>
      </c>
      <c r="I2843" t="s">
        <v>556</v>
      </c>
      <c r="J2843" t="s">
        <v>711</v>
      </c>
      <c r="K2843">
        <v>180</v>
      </c>
      <c r="M2843">
        <v>80</v>
      </c>
      <c r="O2843">
        <v>7</v>
      </c>
      <c r="P2843">
        <v>36</v>
      </c>
      <c r="Q2843">
        <f>SUM(Table2[[#This Row],[ BUYER G]:[BUYER S]])</f>
        <v>43</v>
      </c>
      <c r="R2843">
        <v>8</v>
      </c>
      <c r="S2843">
        <v>33.5</v>
      </c>
      <c r="T2843">
        <f>SUM(Table2[[#This Row],[SALE G]:[SALE S]])</f>
        <v>41.5</v>
      </c>
      <c r="U2843">
        <v>94</v>
      </c>
      <c r="V2843">
        <v>0.5</v>
      </c>
    </row>
    <row r="2844" spans="1:22" x14ac:dyDescent="0.25">
      <c r="A2844">
        <v>2843</v>
      </c>
      <c r="B2844" t="s">
        <v>26</v>
      </c>
      <c r="C2844" t="s">
        <v>680</v>
      </c>
      <c r="D2844" t="s">
        <v>4</v>
      </c>
      <c r="E2844" t="s">
        <v>349</v>
      </c>
      <c r="F2844" s="138">
        <v>44059</v>
      </c>
      <c r="G2844" t="s">
        <v>710</v>
      </c>
      <c r="H2844" t="s">
        <v>681</v>
      </c>
      <c r="I2844" t="s">
        <v>610</v>
      </c>
      <c r="J2844" t="s">
        <v>711</v>
      </c>
      <c r="K2844">
        <v>180</v>
      </c>
      <c r="M2844">
        <v>80</v>
      </c>
      <c r="O2844">
        <v>21</v>
      </c>
      <c r="P2844">
        <v>33</v>
      </c>
      <c r="Q2844">
        <f>SUM(Table2[[#This Row],[ BUYER G]:[BUYER S]])</f>
        <v>54</v>
      </c>
      <c r="R2844">
        <v>15.8</v>
      </c>
      <c r="S2844">
        <v>25.8</v>
      </c>
      <c r="T2844">
        <f>SUM(Table2[[#This Row],[SALE G]:[SALE S]])</f>
        <v>41.6</v>
      </c>
      <c r="U2844">
        <v>93</v>
      </c>
      <c r="V2844">
        <v>0.5</v>
      </c>
    </row>
    <row r="2845" spans="1:22" x14ac:dyDescent="0.25">
      <c r="A2845">
        <v>2844</v>
      </c>
      <c r="B2845" t="s">
        <v>26</v>
      </c>
      <c r="C2845" t="s">
        <v>680</v>
      </c>
      <c r="D2845" t="s">
        <v>4</v>
      </c>
      <c r="E2845" t="s">
        <v>349</v>
      </c>
      <c r="F2845" s="138">
        <v>44059</v>
      </c>
      <c r="G2845" t="s">
        <v>710</v>
      </c>
      <c r="H2845" t="s">
        <v>681</v>
      </c>
      <c r="I2845" t="s">
        <v>540</v>
      </c>
      <c r="J2845" t="s">
        <v>711</v>
      </c>
      <c r="K2845">
        <v>180</v>
      </c>
      <c r="M2845">
        <v>80</v>
      </c>
      <c r="O2845">
        <v>3</v>
      </c>
      <c r="P2845">
        <v>12</v>
      </c>
      <c r="Q2845">
        <f>SUM(Table2[[#This Row],[ BUYER G]:[BUYER S]])</f>
        <v>15</v>
      </c>
      <c r="R2845">
        <v>3</v>
      </c>
      <c r="S2845">
        <v>12</v>
      </c>
      <c r="T2845">
        <f>SUM(Table2[[#This Row],[SALE G]:[SALE S]])</f>
        <v>15</v>
      </c>
      <c r="U2845">
        <v>135</v>
      </c>
      <c r="V2845">
        <v>0.5</v>
      </c>
    </row>
    <row r="2846" spans="1:22" x14ac:dyDescent="0.25">
      <c r="A2846">
        <v>2845</v>
      </c>
      <c r="B2846" t="s">
        <v>26</v>
      </c>
      <c r="C2846" t="s">
        <v>680</v>
      </c>
      <c r="D2846" t="s">
        <v>4</v>
      </c>
      <c r="E2846" t="s">
        <v>349</v>
      </c>
      <c r="F2846" s="138">
        <v>44059</v>
      </c>
      <c r="G2846" t="s">
        <v>710</v>
      </c>
      <c r="H2846" t="s">
        <v>681</v>
      </c>
      <c r="I2846" t="s">
        <v>518</v>
      </c>
      <c r="J2846" t="s">
        <v>711</v>
      </c>
      <c r="K2846">
        <v>180</v>
      </c>
      <c r="M2846">
        <v>80</v>
      </c>
      <c r="O2846">
        <v>14</v>
      </c>
      <c r="P2846">
        <v>3</v>
      </c>
      <c r="Q2846">
        <f>SUM(Table2[[#This Row],[ BUYER G]:[BUYER S]])</f>
        <v>17</v>
      </c>
      <c r="R2846">
        <v>7</v>
      </c>
      <c r="S2846">
        <v>1.7</v>
      </c>
      <c r="T2846">
        <f>SUM(Table2[[#This Row],[SALE G]:[SALE S]])</f>
        <v>8.6999999999999993</v>
      </c>
      <c r="U2846">
        <v>87</v>
      </c>
      <c r="V2846">
        <v>0.5</v>
      </c>
    </row>
    <row r="2847" spans="1:22" x14ac:dyDescent="0.25">
      <c r="A2847">
        <v>2846</v>
      </c>
      <c r="B2847" t="s">
        <v>26</v>
      </c>
      <c r="C2847" t="s">
        <v>680</v>
      </c>
      <c r="D2847" t="s">
        <v>4</v>
      </c>
      <c r="E2847" t="s">
        <v>349</v>
      </c>
      <c r="F2847" s="138">
        <v>44059</v>
      </c>
      <c r="G2847" t="s">
        <v>716</v>
      </c>
      <c r="H2847" t="s">
        <v>681</v>
      </c>
      <c r="I2847" t="s">
        <v>606</v>
      </c>
      <c r="J2847" t="s">
        <v>711</v>
      </c>
      <c r="K2847">
        <v>320</v>
      </c>
      <c r="M2847">
        <v>89</v>
      </c>
      <c r="O2847">
        <v>9</v>
      </c>
      <c r="P2847">
        <v>1</v>
      </c>
      <c r="Q2847">
        <f>SUM(Table2[[#This Row],[ BUYER G]:[BUYER S]])</f>
        <v>10</v>
      </c>
      <c r="R2847">
        <v>7.5</v>
      </c>
      <c r="S2847">
        <v>0.25</v>
      </c>
      <c r="T2847">
        <f>SUM(Table2[[#This Row],[SALE G]:[SALE S]])</f>
        <v>7.75</v>
      </c>
      <c r="U2847">
        <v>90</v>
      </c>
      <c r="V2847">
        <v>0.55000000000000004</v>
      </c>
    </row>
    <row r="2848" spans="1:22" x14ac:dyDescent="0.25">
      <c r="A2848">
        <v>2847</v>
      </c>
      <c r="B2848" t="s">
        <v>26</v>
      </c>
      <c r="C2848" t="s">
        <v>680</v>
      </c>
      <c r="D2848" t="s">
        <v>4</v>
      </c>
      <c r="E2848" t="s">
        <v>349</v>
      </c>
      <c r="F2848" s="138">
        <v>44059</v>
      </c>
      <c r="G2848" t="s">
        <v>670</v>
      </c>
      <c r="H2848" t="s">
        <v>694</v>
      </c>
      <c r="I2848" t="s">
        <v>381</v>
      </c>
      <c r="J2848" t="s">
        <v>671</v>
      </c>
      <c r="K2848">
        <v>1200</v>
      </c>
      <c r="L2848">
        <v>268</v>
      </c>
      <c r="O2848">
        <v>30</v>
      </c>
      <c r="P2848">
        <v>23</v>
      </c>
      <c r="Q2848">
        <f>SUM(Table2[[#This Row],[ BUYER G]:[BUYER S]])</f>
        <v>53</v>
      </c>
      <c r="R2848">
        <v>13</v>
      </c>
      <c r="S2848">
        <v>11.375</v>
      </c>
      <c r="T2848">
        <f>SUM(Table2[[#This Row],[SALE G]:[SALE S]])</f>
        <v>24.375</v>
      </c>
      <c r="U2848">
        <v>274</v>
      </c>
      <c r="V2848">
        <v>0.6</v>
      </c>
    </row>
    <row r="2849" spans="1:22" x14ac:dyDescent="0.25">
      <c r="A2849">
        <v>2848</v>
      </c>
      <c r="B2849" t="s">
        <v>26</v>
      </c>
      <c r="C2849" t="s">
        <v>680</v>
      </c>
      <c r="D2849" t="s">
        <v>4</v>
      </c>
      <c r="E2849" t="s">
        <v>349</v>
      </c>
      <c r="F2849" s="138">
        <v>44059</v>
      </c>
      <c r="G2849" t="s">
        <v>670</v>
      </c>
      <c r="H2849" t="s">
        <v>695</v>
      </c>
      <c r="I2849" t="s">
        <v>387</v>
      </c>
      <c r="J2849" t="s">
        <v>671</v>
      </c>
      <c r="K2849">
        <v>1200</v>
      </c>
      <c r="L2849">
        <v>240</v>
      </c>
      <c r="O2849">
        <v>16</v>
      </c>
      <c r="P2849">
        <v>13</v>
      </c>
      <c r="Q2849">
        <f>SUM(Table2[[#This Row],[ BUYER G]:[BUYER S]])</f>
        <v>29</v>
      </c>
      <c r="R2849">
        <v>0</v>
      </c>
      <c r="S2849">
        <v>16.75</v>
      </c>
      <c r="T2849">
        <f>SUM(Table2[[#This Row],[SALE G]:[SALE S]])</f>
        <v>16.75</v>
      </c>
      <c r="U2849">
        <v>250</v>
      </c>
      <c r="V2849">
        <v>0.6</v>
      </c>
    </row>
    <row r="2850" spans="1:22" x14ac:dyDescent="0.25">
      <c r="A2850">
        <v>2849</v>
      </c>
      <c r="B2850" t="s">
        <v>26</v>
      </c>
      <c r="C2850" t="s">
        <v>680</v>
      </c>
      <c r="D2850" t="s">
        <v>4</v>
      </c>
      <c r="E2850" t="s">
        <v>349</v>
      </c>
      <c r="F2850" s="138">
        <v>44059</v>
      </c>
      <c r="G2850" t="s">
        <v>684</v>
      </c>
      <c r="H2850" t="s">
        <v>689</v>
      </c>
      <c r="I2850" t="s">
        <v>400</v>
      </c>
      <c r="J2850" t="s">
        <v>669</v>
      </c>
      <c r="K2850">
        <v>1250</v>
      </c>
      <c r="M2850">
        <v>224</v>
      </c>
      <c r="O2850">
        <v>24</v>
      </c>
      <c r="P2850">
        <v>51</v>
      </c>
      <c r="Q2850">
        <f>SUM(Table2[[#This Row],[ BUYER G]:[BUYER S]])</f>
        <v>75</v>
      </c>
      <c r="R2850">
        <v>16.25</v>
      </c>
      <c r="S2850">
        <v>33.125</v>
      </c>
      <c r="T2850">
        <f>SUM(Table2[[#This Row],[SALE G]:[SALE S]])</f>
        <v>49.375</v>
      </c>
      <c r="U2850">
        <v>112</v>
      </c>
      <c r="V2850">
        <v>0.65</v>
      </c>
    </row>
    <row r="2851" spans="1:22" x14ac:dyDescent="0.25">
      <c r="A2851">
        <v>2850</v>
      </c>
      <c r="B2851" t="s">
        <v>26</v>
      </c>
      <c r="C2851" t="s">
        <v>665</v>
      </c>
      <c r="D2851" t="s">
        <v>4</v>
      </c>
      <c r="E2851" t="s">
        <v>350</v>
      </c>
      <c r="F2851" s="138">
        <v>44065</v>
      </c>
      <c r="G2851" t="s">
        <v>670</v>
      </c>
      <c r="H2851" t="s">
        <v>668</v>
      </c>
      <c r="I2851" t="s">
        <v>141</v>
      </c>
      <c r="J2851" t="s">
        <v>671</v>
      </c>
      <c r="K2851">
        <v>1200</v>
      </c>
      <c r="M2851">
        <v>232</v>
      </c>
      <c r="O2851">
        <v>21</v>
      </c>
      <c r="P2851">
        <v>29</v>
      </c>
      <c r="Q2851">
        <f>SUM(Table2[[#This Row],[ BUYER G]:[BUYER S]])</f>
        <v>50</v>
      </c>
      <c r="R2851">
        <v>14.75</v>
      </c>
      <c r="S2851">
        <v>18.08333</v>
      </c>
      <c r="T2851">
        <f>SUM(Table2[[#This Row],[SALE G]:[SALE S]])</f>
        <v>32.833330000000004</v>
      </c>
      <c r="U2851">
        <v>311</v>
      </c>
      <c r="V2851">
        <v>0.8</v>
      </c>
    </row>
    <row r="2852" spans="1:22" x14ac:dyDescent="0.25">
      <c r="A2852">
        <v>2851</v>
      </c>
      <c r="B2852" t="s">
        <v>26</v>
      </c>
      <c r="C2852" t="s">
        <v>665</v>
      </c>
      <c r="D2852" t="s">
        <v>4</v>
      </c>
      <c r="E2852" t="s">
        <v>350</v>
      </c>
      <c r="F2852" s="138">
        <v>44065</v>
      </c>
      <c r="G2852" t="s">
        <v>670</v>
      </c>
      <c r="H2852" t="s">
        <v>668</v>
      </c>
      <c r="I2852" t="s">
        <v>142</v>
      </c>
      <c r="J2852" t="s">
        <v>671</v>
      </c>
      <c r="K2852">
        <v>1200</v>
      </c>
      <c r="M2852">
        <v>231</v>
      </c>
      <c r="O2852">
        <v>22</v>
      </c>
      <c r="P2852">
        <v>41</v>
      </c>
      <c r="Q2852">
        <f>SUM(Table2[[#This Row],[ BUYER G]:[BUYER S]])</f>
        <v>63</v>
      </c>
      <c r="R2852">
        <v>20.25</v>
      </c>
      <c r="S2852">
        <v>39.25</v>
      </c>
      <c r="T2852">
        <f>SUM(Table2[[#This Row],[SALE G]:[SALE S]])</f>
        <v>59.5</v>
      </c>
      <c r="U2852">
        <v>330</v>
      </c>
      <c r="V2852">
        <v>0.8</v>
      </c>
    </row>
    <row r="2853" spans="1:22" x14ac:dyDescent="0.25">
      <c r="A2853">
        <v>2852</v>
      </c>
      <c r="B2853" t="s">
        <v>26</v>
      </c>
      <c r="C2853" t="s">
        <v>665</v>
      </c>
      <c r="D2853" t="s">
        <v>4</v>
      </c>
      <c r="E2853" t="s">
        <v>350</v>
      </c>
      <c r="F2853" s="138">
        <v>44065</v>
      </c>
      <c r="G2853" t="s">
        <v>684</v>
      </c>
      <c r="H2853" t="s">
        <v>668</v>
      </c>
      <c r="I2853" t="s">
        <v>169</v>
      </c>
      <c r="J2853" t="s">
        <v>669</v>
      </c>
      <c r="K2853">
        <v>1250</v>
      </c>
      <c r="M2853">
        <v>240</v>
      </c>
      <c r="O2853">
        <v>13</v>
      </c>
      <c r="P2853">
        <v>51</v>
      </c>
      <c r="Q2853">
        <f>SUM(Table2[[#This Row],[ BUYER G]:[BUYER S]])</f>
        <v>64</v>
      </c>
      <c r="R2853">
        <v>18</v>
      </c>
      <c r="S2853">
        <v>30.66667</v>
      </c>
      <c r="T2853">
        <f>SUM(Table2[[#This Row],[SALE G]:[SALE S]])</f>
        <v>48.666669999999996</v>
      </c>
      <c r="U2853">
        <v>410</v>
      </c>
      <c r="V2853">
        <v>0.7</v>
      </c>
    </row>
    <row r="2854" spans="1:22" x14ac:dyDescent="0.25">
      <c r="A2854">
        <v>2853</v>
      </c>
      <c r="B2854" t="s">
        <v>26</v>
      </c>
      <c r="C2854" t="s">
        <v>665</v>
      </c>
      <c r="D2854" t="s">
        <v>4</v>
      </c>
      <c r="E2854" t="s">
        <v>350</v>
      </c>
      <c r="F2854" s="138">
        <v>44065</v>
      </c>
      <c r="G2854" t="s">
        <v>684</v>
      </c>
      <c r="H2854" t="s">
        <v>677</v>
      </c>
      <c r="I2854" t="s">
        <v>401</v>
      </c>
      <c r="J2854" t="s">
        <v>669</v>
      </c>
      <c r="K2854">
        <v>1250</v>
      </c>
      <c r="L2854">
        <v>220</v>
      </c>
      <c r="O2854">
        <v>7</v>
      </c>
      <c r="P2854">
        <v>26</v>
      </c>
      <c r="Q2854">
        <f>SUM(Table2[[#This Row],[ BUYER G]:[BUYER S]])</f>
        <v>33</v>
      </c>
      <c r="R2854">
        <v>10.5</v>
      </c>
      <c r="S2854">
        <v>14.5</v>
      </c>
      <c r="T2854">
        <f>SUM(Table2[[#This Row],[SALE G]:[SALE S]])</f>
        <v>25</v>
      </c>
      <c r="U2854">
        <v>150</v>
      </c>
      <c r="V2854">
        <v>0.7</v>
      </c>
    </row>
    <row r="2855" spans="1:22" x14ac:dyDescent="0.25">
      <c r="A2855">
        <v>2854</v>
      </c>
      <c r="B2855" t="s">
        <v>26</v>
      </c>
      <c r="C2855" t="s">
        <v>665</v>
      </c>
      <c r="D2855" t="s">
        <v>4</v>
      </c>
      <c r="E2855" t="s">
        <v>350</v>
      </c>
      <c r="F2855" s="138">
        <v>44065</v>
      </c>
      <c r="G2855" t="s">
        <v>684</v>
      </c>
      <c r="H2855" t="s">
        <v>705</v>
      </c>
      <c r="I2855" t="s">
        <v>459</v>
      </c>
      <c r="J2855" t="s">
        <v>669</v>
      </c>
      <c r="K2855">
        <v>1250</v>
      </c>
      <c r="L2855">
        <v>248</v>
      </c>
      <c r="O2855">
        <v>17</v>
      </c>
      <c r="P2855">
        <v>23</v>
      </c>
      <c r="Q2855">
        <f>SUM(Table2[[#This Row],[ BUYER G]:[BUYER S]])</f>
        <v>40</v>
      </c>
      <c r="R2855">
        <v>14.25</v>
      </c>
      <c r="S2855">
        <v>16</v>
      </c>
      <c r="T2855">
        <f>SUM(Table2[[#This Row],[SALE G]:[SALE S]])</f>
        <v>30.25</v>
      </c>
      <c r="U2855">
        <v>137</v>
      </c>
      <c r="V2855">
        <v>0.7</v>
      </c>
    </row>
    <row r="2856" spans="1:22" x14ac:dyDescent="0.25">
      <c r="A2856">
        <v>2855</v>
      </c>
      <c r="B2856" t="s">
        <v>26</v>
      </c>
      <c r="C2856" t="s">
        <v>665</v>
      </c>
      <c r="D2856" t="s">
        <v>4</v>
      </c>
      <c r="E2856" t="s">
        <v>350</v>
      </c>
      <c r="F2856" s="138">
        <v>44065</v>
      </c>
      <c r="G2856" t="s">
        <v>684</v>
      </c>
      <c r="H2856" t="s">
        <v>697</v>
      </c>
      <c r="I2856" t="s">
        <v>460</v>
      </c>
      <c r="J2856" t="s">
        <v>669</v>
      </c>
      <c r="K2856">
        <v>1250</v>
      </c>
      <c r="L2856">
        <v>248</v>
      </c>
      <c r="O2856">
        <v>35</v>
      </c>
      <c r="P2856">
        <v>40</v>
      </c>
      <c r="Q2856">
        <f>SUM(Table2[[#This Row],[ BUYER G]:[BUYER S]])</f>
        <v>75</v>
      </c>
      <c r="R2856">
        <v>10.25</v>
      </c>
      <c r="S2856">
        <v>26.5</v>
      </c>
      <c r="T2856">
        <f>SUM(Table2[[#This Row],[SALE G]:[SALE S]])</f>
        <v>36.75</v>
      </c>
      <c r="U2856">
        <v>171</v>
      </c>
      <c r="V2856">
        <v>0.7</v>
      </c>
    </row>
    <row r="2857" spans="1:22" x14ac:dyDescent="0.25">
      <c r="A2857">
        <v>2856</v>
      </c>
      <c r="B2857" t="s">
        <v>26</v>
      </c>
      <c r="C2857" t="s">
        <v>665</v>
      </c>
      <c r="D2857" t="s">
        <v>4</v>
      </c>
      <c r="E2857" t="s">
        <v>350</v>
      </c>
      <c r="F2857" s="138">
        <v>44065</v>
      </c>
      <c r="G2857" t="s">
        <v>685</v>
      </c>
      <c r="H2857" t="s">
        <v>668</v>
      </c>
      <c r="I2857" t="s">
        <v>180</v>
      </c>
      <c r="J2857" t="s">
        <v>671</v>
      </c>
      <c r="K2857">
        <v>1000</v>
      </c>
      <c r="L2857">
        <v>96</v>
      </c>
      <c r="M2857">
        <v>96</v>
      </c>
      <c r="O2857">
        <v>2</v>
      </c>
      <c r="P2857">
        <v>25</v>
      </c>
      <c r="Q2857">
        <f>SUM(Table2[[#This Row],[ BUYER G]:[BUYER S]])</f>
        <v>27</v>
      </c>
      <c r="R2857">
        <v>2</v>
      </c>
      <c r="S2857">
        <v>15</v>
      </c>
      <c r="T2857">
        <f>SUM(Table2[[#This Row],[SALE G]:[SALE S]])</f>
        <v>17</v>
      </c>
      <c r="U2857">
        <v>193</v>
      </c>
      <c r="V2857">
        <v>0.6</v>
      </c>
    </row>
    <row r="2858" spans="1:22" x14ac:dyDescent="0.25">
      <c r="A2858">
        <v>2857</v>
      </c>
      <c r="B2858" t="s">
        <v>26</v>
      </c>
      <c r="C2858" t="s">
        <v>665</v>
      </c>
      <c r="D2858" t="s">
        <v>4</v>
      </c>
      <c r="E2858" t="s">
        <v>350</v>
      </c>
      <c r="F2858" s="138">
        <v>44065</v>
      </c>
      <c r="G2858" t="s">
        <v>685</v>
      </c>
      <c r="H2858" t="s">
        <v>677</v>
      </c>
      <c r="I2858" t="s">
        <v>529</v>
      </c>
      <c r="J2858" t="s">
        <v>671</v>
      </c>
      <c r="K2858">
        <v>1000</v>
      </c>
      <c r="L2858">
        <v>180</v>
      </c>
      <c r="O2858">
        <v>11</v>
      </c>
      <c r="P2858">
        <v>15</v>
      </c>
      <c r="Q2858">
        <f>SUM(Table2[[#This Row],[ BUYER G]:[BUYER S]])</f>
        <v>26</v>
      </c>
      <c r="R2858">
        <v>5</v>
      </c>
      <c r="S2858">
        <v>11.75</v>
      </c>
      <c r="T2858">
        <f>SUM(Table2[[#This Row],[SALE G]:[SALE S]])</f>
        <v>16.75</v>
      </c>
      <c r="U2858">
        <v>100</v>
      </c>
      <c r="V2858">
        <v>0.7</v>
      </c>
    </row>
    <row r="2859" spans="1:22" x14ac:dyDescent="0.25">
      <c r="A2859">
        <v>2858</v>
      </c>
      <c r="B2859" t="s">
        <v>26</v>
      </c>
      <c r="C2859" t="s">
        <v>665</v>
      </c>
      <c r="D2859" t="s">
        <v>4</v>
      </c>
      <c r="E2859" t="s">
        <v>350</v>
      </c>
      <c r="F2859" s="138">
        <v>44065</v>
      </c>
      <c r="G2859" t="s">
        <v>710</v>
      </c>
      <c r="H2859" t="s">
        <v>668</v>
      </c>
      <c r="I2859" t="s">
        <v>494</v>
      </c>
      <c r="J2859" t="s">
        <v>711</v>
      </c>
      <c r="K2859">
        <v>180</v>
      </c>
      <c r="M2859">
        <v>68</v>
      </c>
      <c r="O2859">
        <v>4</v>
      </c>
      <c r="P2859">
        <v>4</v>
      </c>
      <c r="Q2859">
        <f>SUM(Table2[[#This Row],[ BUYER G]:[BUYER S]])</f>
        <v>8</v>
      </c>
      <c r="R2859">
        <v>2.25</v>
      </c>
      <c r="S2859">
        <v>2.25</v>
      </c>
      <c r="T2859">
        <f>SUM(Table2[[#This Row],[SALE G]:[SALE S]])</f>
        <v>4.5</v>
      </c>
      <c r="U2859">
        <v>69</v>
      </c>
      <c r="V2859">
        <v>0.65</v>
      </c>
    </row>
    <row r="2860" spans="1:22" x14ac:dyDescent="0.25">
      <c r="A2860">
        <v>2859</v>
      </c>
      <c r="B2860" t="s">
        <v>26</v>
      </c>
      <c r="C2860" t="s">
        <v>665</v>
      </c>
      <c r="D2860" t="s">
        <v>4</v>
      </c>
      <c r="E2860" t="s">
        <v>350</v>
      </c>
      <c r="F2860" s="138">
        <v>44065</v>
      </c>
      <c r="G2860" t="s">
        <v>710</v>
      </c>
      <c r="H2860" t="s">
        <v>668</v>
      </c>
      <c r="I2860" t="s">
        <v>500</v>
      </c>
      <c r="J2860" t="s">
        <v>711</v>
      </c>
      <c r="K2860">
        <v>180</v>
      </c>
      <c r="M2860">
        <v>80</v>
      </c>
      <c r="O2860">
        <v>2</v>
      </c>
      <c r="P2860">
        <v>10</v>
      </c>
      <c r="Q2860">
        <f>SUM(Table2[[#This Row],[ BUYER G]:[BUYER S]])</f>
        <v>12</v>
      </c>
      <c r="R2860">
        <v>0.5</v>
      </c>
      <c r="S2860">
        <v>5</v>
      </c>
      <c r="T2860">
        <f>SUM(Table2[[#This Row],[SALE G]:[SALE S]])</f>
        <v>5.5</v>
      </c>
      <c r="U2860">
        <v>85</v>
      </c>
      <c r="V2860">
        <v>0.7</v>
      </c>
    </row>
    <row r="2861" spans="1:22" x14ac:dyDescent="0.25">
      <c r="A2861">
        <v>2860</v>
      </c>
      <c r="B2861" t="s">
        <v>26</v>
      </c>
      <c r="C2861" t="s">
        <v>665</v>
      </c>
      <c r="D2861" t="s">
        <v>4</v>
      </c>
      <c r="E2861" t="s">
        <v>350</v>
      </c>
      <c r="F2861" s="138">
        <v>44065</v>
      </c>
      <c r="G2861" t="s">
        <v>710</v>
      </c>
      <c r="H2861" t="s">
        <v>668</v>
      </c>
      <c r="I2861" t="s">
        <v>509</v>
      </c>
      <c r="J2861" t="s">
        <v>711</v>
      </c>
      <c r="K2861">
        <v>180</v>
      </c>
      <c r="M2861">
        <v>68</v>
      </c>
      <c r="O2861">
        <v>0</v>
      </c>
      <c r="P2861">
        <v>7</v>
      </c>
      <c r="Q2861">
        <f>SUM(Table2[[#This Row],[ BUYER G]:[BUYER S]])</f>
        <v>7</v>
      </c>
      <c r="R2861">
        <v>0</v>
      </c>
      <c r="S2861">
        <v>3</v>
      </c>
      <c r="T2861">
        <f>SUM(Table2[[#This Row],[SALE G]:[SALE S]])</f>
        <v>3</v>
      </c>
      <c r="U2861">
        <v>50</v>
      </c>
      <c r="V2861">
        <v>0.7</v>
      </c>
    </row>
    <row r="2862" spans="1:22" x14ac:dyDescent="0.25">
      <c r="A2862">
        <v>2861</v>
      </c>
      <c r="B2862" t="s">
        <v>26</v>
      </c>
      <c r="C2862" t="s">
        <v>665</v>
      </c>
      <c r="D2862" t="s">
        <v>4</v>
      </c>
      <c r="E2862" t="s">
        <v>350</v>
      </c>
      <c r="F2862" s="138">
        <v>44065</v>
      </c>
      <c r="G2862" t="s">
        <v>710</v>
      </c>
      <c r="H2862" t="s">
        <v>668</v>
      </c>
      <c r="I2862" t="s">
        <v>513</v>
      </c>
      <c r="J2862" t="s">
        <v>711</v>
      </c>
      <c r="K2862">
        <v>180</v>
      </c>
      <c r="M2862">
        <v>82</v>
      </c>
      <c r="O2862">
        <v>3</v>
      </c>
      <c r="P2862">
        <v>3</v>
      </c>
      <c r="Q2862">
        <f>SUM(Table2[[#This Row],[ BUYER G]:[BUYER S]])</f>
        <v>6</v>
      </c>
      <c r="R2862">
        <v>1</v>
      </c>
      <c r="S2862">
        <v>2</v>
      </c>
      <c r="T2862">
        <f>SUM(Table2[[#This Row],[SALE G]:[SALE S]])</f>
        <v>3</v>
      </c>
      <c r="U2862">
        <v>150</v>
      </c>
      <c r="V2862">
        <v>0.7</v>
      </c>
    </row>
    <row r="2863" spans="1:22" x14ac:dyDescent="0.25">
      <c r="A2863">
        <v>2862</v>
      </c>
      <c r="B2863" t="s">
        <v>26</v>
      </c>
      <c r="C2863" t="s">
        <v>665</v>
      </c>
      <c r="D2863" t="s">
        <v>4</v>
      </c>
      <c r="E2863" t="s">
        <v>350</v>
      </c>
      <c r="F2863" s="138">
        <v>44065</v>
      </c>
      <c r="G2863" t="s">
        <v>710</v>
      </c>
      <c r="H2863" t="s">
        <v>668</v>
      </c>
      <c r="I2863" t="s">
        <v>515</v>
      </c>
      <c r="J2863" t="s">
        <v>711</v>
      </c>
      <c r="K2863">
        <v>180</v>
      </c>
      <c r="M2863">
        <v>96</v>
      </c>
      <c r="O2863">
        <v>0</v>
      </c>
      <c r="P2863">
        <v>5</v>
      </c>
      <c r="Q2863">
        <f>SUM(Table2[[#This Row],[ BUYER G]:[BUYER S]])</f>
        <v>5</v>
      </c>
      <c r="R2863">
        <v>0</v>
      </c>
      <c r="S2863">
        <v>2.75</v>
      </c>
      <c r="T2863">
        <f>SUM(Table2[[#This Row],[SALE G]:[SALE S]])</f>
        <v>2.75</v>
      </c>
      <c r="U2863">
        <v>110</v>
      </c>
      <c r="V2863">
        <v>0.65</v>
      </c>
    </row>
    <row r="2864" spans="1:22" x14ac:dyDescent="0.25">
      <c r="A2864">
        <v>2863</v>
      </c>
      <c r="B2864" t="s">
        <v>26</v>
      </c>
      <c r="C2864" t="s">
        <v>665</v>
      </c>
      <c r="D2864" t="s">
        <v>4</v>
      </c>
      <c r="E2864" t="s">
        <v>350</v>
      </c>
      <c r="F2864" s="138">
        <v>44065</v>
      </c>
      <c r="G2864" t="s">
        <v>710</v>
      </c>
      <c r="H2864" t="s">
        <v>668</v>
      </c>
      <c r="I2864" t="s">
        <v>532</v>
      </c>
      <c r="J2864" t="s">
        <v>711</v>
      </c>
      <c r="K2864">
        <v>180</v>
      </c>
      <c r="M2864">
        <v>96</v>
      </c>
      <c r="O2864">
        <v>0</v>
      </c>
      <c r="P2864">
        <v>10</v>
      </c>
      <c r="Q2864">
        <f>SUM(Table2[[#This Row],[ BUYER G]:[BUYER S]])</f>
        <v>10</v>
      </c>
      <c r="R2864">
        <v>0</v>
      </c>
      <c r="S2864">
        <v>4.3</v>
      </c>
      <c r="T2864">
        <f>SUM(Table2[[#This Row],[SALE G]:[SALE S]])</f>
        <v>4.3</v>
      </c>
      <c r="U2864">
        <v>111</v>
      </c>
      <c r="V2864">
        <v>0.7</v>
      </c>
    </row>
    <row r="2865" spans="1:22" x14ac:dyDescent="0.25">
      <c r="A2865">
        <v>2864</v>
      </c>
      <c r="B2865" t="s">
        <v>26</v>
      </c>
      <c r="C2865" t="s">
        <v>665</v>
      </c>
      <c r="D2865" t="s">
        <v>4</v>
      </c>
      <c r="E2865" t="s">
        <v>350</v>
      </c>
      <c r="F2865" s="138">
        <v>44065</v>
      </c>
      <c r="G2865" t="s">
        <v>710</v>
      </c>
      <c r="H2865" t="s">
        <v>668</v>
      </c>
      <c r="I2865" t="s">
        <v>531</v>
      </c>
      <c r="J2865" t="s">
        <v>711</v>
      </c>
      <c r="K2865">
        <v>180</v>
      </c>
      <c r="M2865">
        <v>68</v>
      </c>
      <c r="O2865">
        <v>4</v>
      </c>
      <c r="P2865">
        <v>34</v>
      </c>
      <c r="Q2865">
        <f>SUM(Table2[[#This Row],[ BUYER G]:[BUYER S]])</f>
        <v>38</v>
      </c>
      <c r="R2865">
        <v>8</v>
      </c>
      <c r="S2865">
        <v>25</v>
      </c>
      <c r="T2865">
        <f>SUM(Table2[[#This Row],[SALE G]:[SALE S]])</f>
        <v>33</v>
      </c>
      <c r="U2865">
        <v>96</v>
      </c>
      <c r="V2865">
        <v>0.7</v>
      </c>
    </row>
    <row r="2866" spans="1:22" x14ac:dyDescent="0.25">
      <c r="A2866">
        <v>2865</v>
      </c>
      <c r="B2866" t="s">
        <v>26</v>
      </c>
      <c r="C2866" t="s">
        <v>665</v>
      </c>
      <c r="D2866" t="s">
        <v>4</v>
      </c>
      <c r="E2866" t="s">
        <v>350</v>
      </c>
      <c r="F2866" s="138">
        <v>44065</v>
      </c>
      <c r="G2866" t="s">
        <v>710</v>
      </c>
      <c r="H2866" t="s">
        <v>668</v>
      </c>
      <c r="I2866" t="s">
        <v>551</v>
      </c>
      <c r="J2866" t="s">
        <v>711</v>
      </c>
      <c r="K2866">
        <v>180</v>
      </c>
      <c r="M2866">
        <v>82</v>
      </c>
      <c r="O2866">
        <v>7</v>
      </c>
      <c r="P2866">
        <v>9</v>
      </c>
      <c r="Q2866">
        <f>SUM(Table2[[#This Row],[ BUYER G]:[BUYER S]])</f>
        <v>16</v>
      </c>
      <c r="R2866">
        <v>3</v>
      </c>
      <c r="S2866">
        <v>3</v>
      </c>
      <c r="T2866">
        <f>SUM(Table2[[#This Row],[SALE G]:[SALE S]])</f>
        <v>6</v>
      </c>
      <c r="U2866">
        <v>127</v>
      </c>
      <c r="V2866">
        <v>0.7</v>
      </c>
    </row>
    <row r="2867" spans="1:22" x14ac:dyDescent="0.25">
      <c r="A2867">
        <v>2866</v>
      </c>
      <c r="B2867" t="s">
        <v>26</v>
      </c>
      <c r="C2867" t="s">
        <v>665</v>
      </c>
      <c r="D2867" t="s">
        <v>4</v>
      </c>
      <c r="E2867" t="s">
        <v>350</v>
      </c>
      <c r="F2867" s="138">
        <v>44065</v>
      </c>
      <c r="G2867" t="s">
        <v>710</v>
      </c>
      <c r="H2867" t="s">
        <v>668</v>
      </c>
      <c r="I2867" t="s">
        <v>560</v>
      </c>
      <c r="J2867" t="s">
        <v>711</v>
      </c>
      <c r="K2867">
        <v>180</v>
      </c>
      <c r="M2867">
        <v>86</v>
      </c>
      <c r="O2867">
        <v>6</v>
      </c>
      <c r="P2867">
        <v>11</v>
      </c>
      <c r="Q2867">
        <f>SUM(Table2[[#This Row],[ BUYER G]:[BUYER S]])</f>
        <v>17</v>
      </c>
      <c r="R2867">
        <v>3</v>
      </c>
      <c r="S2867">
        <v>7</v>
      </c>
      <c r="T2867">
        <f>SUM(Table2[[#This Row],[SALE G]:[SALE S]])</f>
        <v>10</v>
      </c>
      <c r="U2867">
        <v>100</v>
      </c>
      <c r="V2867">
        <v>0.7</v>
      </c>
    </row>
    <row r="2868" spans="1:22" x14ac:dyDescent="0.25">
      <c r="A2868">
        <v>2867</v>
      </c>
      <c r="B2868" t="s">
        <v>26</v>
      </c>
      <c r="C2868" t="s">
        <v>665</v>
      </c>
      <c r="D2868" t="s">
        <v>4</v>
      </c>
      <c r="E2868" t="s">
        <v>350</v>
      </c>
      <c r="F2868" s="138">
        <v>44065</v>
      </c>
      <c r="G2868" t="s">
        <v>710</v>
      </c>
      <c r="H2868" t="s">
        <v>668</v>
      </c>
      <c r="I2868" t="s">
        <v>550</v>
      </c>
      <c r="J2868" t="s">
        <v>711</v>
      </c>
      <c r="K2868">
        <v>180</v>
      </c>
      <c r="M2868">
        <v>96</v>
      </c>
      <c r="O2868">
        <v>4</v>
      </c>
      <c r="P2868">
        <v>12</v>
      </c>
      <c r="Q2868">
        <f>SUM(Table2[[#This Row],[ BUYER G]:[BUYER S]])</f>
        <v>16</v>
      </c>
      <c r="R2868">
        <v>2.6</v>
      </c>
      <c r="S2868">
        <v>8.25</v>
      </c>
      <c r="T2868">
        <f>SUM(Table2[[#This Row],[SALE G]:[SALE S]])</f>
        <v>10.85</v>
      </c>
      <c r="U2868">
        <v>141</v>
      </c>
      <c r="V2868">
        <v>0.7</v>
      </c>
    </row>
    <row r="2869" spans="1:22" x14ac:dyDescent="0.25">
      <c r="A2869">
        <v>2868</v>
      </c>
      <c r="B2869" t="s">
        <v>26</v>
      </c>
      <c r="C2869" t="s">
        <v>665</v>
      </c>
      <c r="D2869" t="s">
        <v>4</v>
      </c>
      <c r="E2869" t="s">
        <v>350</v>
      </c>
      <c r="F2869" s="138">
        <v>44065</v>
      </c>
      <c r="G2869" t="s">
        <v>710</v>
      </c>
      <c r="H2869" t="s">
        <v>668</v>
      </c>
      <c r="I2869" t="s">
        <v>628</v>
      </c>
      <c r="J2869" t="s">
        <v>711</v>
      </c>
      <c r="K2869">
        <v>180</v>
      </c>
      <c r="M2869">
        <v>76</v>
      </c>
      <c r="O2869">
        <v>0</v>
      </c>
      <c r="P2869">
        <v>4</v>
      </c>
      <c r="Q2869">
        <f>SUM(Table2[[#This Row],[ BUYER G]:[BUYER S]])</f>
        <v>4</v>
      </c>
      <c r="R2869">
        <v>0</v>
      </c>
      <c r="S2869">
        <v>2</v>
      </c>
      <c r="T2869">
        <f>SUM(Table2[[#This Row],[SALE G]:[SALE S]])</f>
        <v>2</v>
      </c>
      <c r="U2869">
        <v>129</v>
      </c>
      <c r="V2869">
        <v>0.7</v>
      </c>
    </row>
    <row r="2870" spans="1:22" x14ac:dyDescent="0.25">
      <c r="A2870">
        <v>2869</v>
      </c>
      <c r="B2870" t="s">
        <v>26</v>
      </c>
      <c r="C2870" t="s">
        <v>665</v>
      </c>
      <c r="D2870" t="s">
        <v>4</v>
      </c>
      <c r="E2870" t="s">
        <v>350</v>
      </c>
      <c r="F2870" s="138">
        <v>44065</v>
      </c>
      <c r="G2870" t="s">
        <v>710</v>
      </c>
      <c r="H2870" t="s">
        <v>668</v>
      </c>
      <c r="I2870" t="s">
        <v>626</v>
      </c>
      <c r="J2870" t="s">
        <v>711</v>
      </c>
      <c r="K2870">
        <v>180</v>
      </c>
      <c r="M2870">
        <v>82</v>
      </c>
      <c r="O2870">
        <v>4</v>
      </c>
      <c r="P2870">
        <v>16</v>
      </c>
      <c r="Q2870">
        <f>SUM(Table2[[#This Row],[ BUYER G]:[BUYER S]])</f>
        <v>20</v>
      </c>
      <c r="R2870">
        <v>2</v>
      </c>
      <c r="S2870">
        <v>10.75</v>
      </c>
      <c r="T2870">
        <f>SUM(Table2[[#This Row],[SALE G]:[SALE S]])</f>
        <v>12.75</v>
      </c>
      <c r="U2870">
        <v>115</v>
      </c>
      <c r="V2870">
        <v>0.75</v>
      </c>
    </row>
    <row r="2871" spans="1:22" x14ac:dyDescent="0.25">
      <c r="A2871">
        <v>2870</v>
      </c>
      <c r="B2871" t="s">
        <v>26</v>
      </c>
      <c r="C2871" t="s">
        <v>665</v>
      </c>
      <c r="D2871" t="s">
        <v>4</v>
      </c>
      <c r="E2871" t="s">
        <v>350</v>
      </c>
      <c r="F2871" s="138">
        <v>44065</v>
      </c>
      <c r="G2871" t="s">
        <v>710</v>
      </c>
      <c r="H2871" t="s">
        <v>668</v>
      </c>
      <c r="I2871" t="s">
        <v>624</v>
      </c>
      <c r="J2871" t="s">
        <v>711</v>
      </c>
      <c r="K2871">
        <v>180</v>
      </c>
      <c r="M2871">
        <v>77</v>
      </c>
      <c r="O2871">
        <v>1</v>
      </c>
      <c r="P2871">
        <v>7</v>
      </c>
      <c r="Q2871">
        <f>SUM(Table2[[#This Row],[ BUYER G]:[BUYER S]])</f>
        <v>8</v>
      </c>
      <c r="R2871">
        <v>0.5</v>
      </c>
      <c r="S2871">
        <v>6.875</v>
      </c>
      <c r="T2871">
        <f>SUM(Table2[[#This Row],[SALE G]:[SALE S]])</f>
        <v>7.375</v>
      </c>
      <c r="U2871">
        <v>80</v>
      </c>
      <c r="V2871">
        <v>0.6</v>
      </c>
    </row>
    <row r="2872" spans="1:22" x14ac:dyDescent="0.25">
      <c r="A2872">
        <v>2871</v>
      </c>
      <c r="B2872" t="s">
        <v>26</v>
      </c>
      <c r="C2872" t="s">
        <v>665</v>
      </c>
      <c r="D2872" t="s">
        <v>4</v>
      </c>
      <c r="E2872" t="s">
        <v>350</v>
      </c>
      <c r="F2872" s="138">
        <v>44065</v>
      </c>
      <c r="G2872" t="s">
        <v>710</v>
      </c>
      <c r="H2872" t="s">
        <v>668</v>
      </c>
      <c r="I2872" t="s">
        <v>625</v>
      </c>
      <c r="J2872" t="s">
        <v>711</v>
      </c>
      <c r="K2872">
        <v>180</v>
      </c>
      <c r="M2872">
        <v>74</v>
      </c>
      <c r="O2872">
        <v>0</v>
      </c>
      <c r="P2872">
        <v>7</v>
      </c>
      <c r="Q2872">
        <f>SUM(Table2[[#This Row],[ BUYER G]:[BUYER S]])</f>
        <v>7</v>
      </c>
      <c r="R2872">
        <v>0</v>
      </c>
      <c r="S2872">
        <v>4.17</v>
      </c>
      <c r="T2872">
        <f>SUM(Table2[[#This Row],[SALE G]:[SALE S]])</f>
        <v>4.17</v>
      </c>
      <c r="U2872">
        <v>82</v>
      </c>
      <c r="V2872">
        <v>0.6</v>
      </c>
    </row>
    <row r="2873" spans="1:22" x14ac:dyDescent="0.25">
      <c r="A2873">
        <v>2872</v>
      </c>
      <c r="B2873" t="s">
        <v>26</v>
      </c>
      <c r="C2873" t="s">
        <v>665</v>
      </c>
      <c r="D2873" t="s">
        <v>4</v>
      </c>
      <c r="E2873" t="s">
        <v>350</v>
      </c>
      <c r="F2873" s="138">
        <v>44065</v>
      </c>
      <c r="G2873" t="s">
        <v>710</v>
      </c>
      <c r="H2873" t="s">
        <v>668</v>
      </c>
      <c r="I2873" t="s">
        <v>623</v>
      </c>
      <c r="J2873" t="s">
        <v>711</v>
      </c>
      <c r="K2873">
        <v>180</v>
      </c>
      <c r="M2873">
        <v>71</v>
      </c>
      <c r="O2873">
        <v>11</v>
      </c>
      <c r="P2873">
        <v>19</v>
      </c>
      <c r="Q2873">
        <f>SUM(Table2[[#This Row],[ BUYER G]:[BUYER S]])</f>
        <v>30</v>
      </c>
      <c r="R2873">
        <v>4</v>
      </c>
      <c r="S2873">
        <v>16.25</v>
      </c>
      <c r="T2873">
        <f>SUM(Table2[[#This Row],[SALE G]:[SALE S]])</f>
        <v>20.25</v>
      </c>
      <c r="U2873">
        <v>164</v>
      </c>
      <c r="V2873">
        <v>0.6</v>
      </c>
    </row>
    <row r="2874" spans="1:22" x14ac:dyDescent="0.25">
      <c r="A2874">
        <v>2873</v>
      </c>
      <c r="B2874" t="s">
        <v>26</v>
      </c>
      <c r="C2874" t="s">
        <v>665</v>
      </c>
      <c r="D2874" t="s">
        <v>4</v>
      </c>
      <c r="E2874" t="s">
        <v>350</v>
      </c>
      <c r="F2874" s="138">
        <v>44065</v>
      </c>
      <c r="G2874" t="s">
        <v>710</v>
      </c>
      <c r="H2874" t="s">
        <v>668</v>
      </c>
      <c r="I2874" t="s">
        <v>627</v>
      </c>
      <c r="J2874" t="s">
        <v>711</v>
      </c>
      <c r="K2874">
        <v>180</v>
      </c>
      <c r="M2874">
        <v>73</v>
      </c>
      <c r="O2874">
        <v>9</v>
      </c>
      <c r="P2874">
        <v>17</v>
      </c>
      <c r="Q2874">
        <f>SUM(Table2[[#This Row],[ BUYER G]:[BUYER S]])</f>
        <v>26</v>
      </c>
      <c r="R2874">
        <v>7</v>
      </c>
      <c r="S2874">
        <v>13.75</v>
      </c>
      <c r="T2874">
        <f>SUM(Table2[[#This Row],[SALE G]:[SALE S]])</f>
        <v>20.75</v>
      </c>
      <c r="U2874">
        <v>95</v>
      </c>
      <c r="V2874">
        <v>0.6</v>
      </c>
    </row>
    <row r="2875" spans="1:22" x14ac:dyDescent="0.25">
      <c r="A2875">
        <v>2874</v>
      </c>
      <c r="B2875" t="s">
        <v>26</v>
      </c>
      <c r="C2875" t="s">
        <v>665</v>
      </c>
      <c r="D2875" t="s">
        <v>4</v>
      </c>
      <c r="E2875" t="s">
        <v>350</v>
      </c>
      <c r="F2875" s="138">
        <v>44065</v>
      </c>
      <c r="G2875" t="s">
        <v>712</v>
      </c>
      <c r="H2875" t="s">
        <v>668</v>
      </c>
      <c r="I2875" t="s">
        <v>561</v>
      </c>
      <c r="J2875" t="s">
        <v>711</v>
      </c>
      <c r="K2875">
        <v>320</v>
      </c>
      <c r="M2875">
        <v>164</v>
      </c>
      <c r="O2875">
        <v>7</v>
      </c>
      <c r="P2875">
        <v>7</v>
      </c>
      <c r="Q2875">
        <f>SUM(Table2[[#This Row],[ BUYER G]:[BUYER S]])</f>
        <v>14</v>
      </c>
      <c r="R2875">
        <v>3</v>
      </c>
      <c r="S2875">
        <v>4</v>
      </c>
      <c r="T2875">
        <f>SUM(Table2[[#This Row],[SALE G]:[SALE S]])</f>
        <v>7</v>
      </c>
      <c r="U2875">
        <v>70</v>
      </c>
      <c r="V2875">
        <v>0.6</v>
      </c>
    </row>
    <row r="2876" spans="1:22" x14ac:dyDescent="0.25">
      <c r="A2876">
        <v>2875</v>
      </c>
      <c r="B2876" t="s">
        <v>26</v>
      </c>
      <c r="C2876" t="s">
        <v>678</v>
      </c>
      <c r="D2876" t="s">
        <v>4</v>
      </c>
      <c r="E2876" t="s">
        <v>350</v>
      </c>
      <c r="F2876" s="138">
        <v>44065</v>
      </c>
      <c r="G2876" t="s">
        <v>685</v>
      </c>
      <c r="H2876" t="s">
        <v>688</v>
      </c>
      <c r="I2876" t="s">
        <v>414</v>
      </c>
      <c r="J2876" t="s">
        <v>671</v>
      </c>
      <c r="K2876">
        <v>1000</v>
      </c>
      <c r="L2876">
        <v>196</v>
      </c>
      <c r="O2876">
        <v>19</v>
      </c>
      <c r="P2876">
        <v>18</v>
      </c>
      <c r="Q2876">
        <f>SUM(Table2[[#This Row],[ BUYER G]:[BUYER S]])</f>
        <v>37</v>
      </c>
      <c r="R2876">
        <v>9.75</v>
      </c>
      <c r="S2876">
        <v>7.25</v>
      </c>
      <c r="T2876">
        <f>SUM(Table2[[#This Row],[SALE G]:[SALE S]])</f>
        <v>17</v>
      </c>
      <c r="U2876">
        <v>211</v>
      </c>
      <c r="V2876">
        <v>0.6</v>
      </c>
    </row>
    <row r="2877" spans="1:22" x14ac:dyDescent="0.25">
      <c r="A2877">
        <v>2876</v>
      </c>
      <c r="B2877" t="s">
        <v>26</v>
      </c>
      <c r="C2877" t="s">
        <v>678</v>
      </c>
      <c r="D2877" t="s">
        <v>4</v>
      </c>
      <c r="E2877" t="s">
        <v>350</v>
      </c>
      <c r="F2877" s="138">
        <v>44065</v>
      </c>
      <c r="G2877" t="s">
        <v>685</v>
      </c>
      <c r="H2877" t="s">
        <v>688</v>
      </c>
      <c r="I2877" t="s">
        <v>412</v>
      </c>
      <c r="J2877" t="s">
        <v>671</v>
      </c>
      <c r="K2877">
        <v>1000</v>
      </c>
      <c r="L2877">
        <v>180</v>
      </c>
      <c r="O2877">
        <v>19</v>
      </c>
      <c r="P2877">
        <v>16</v>
      </c>
      <c r="Q2877">
        <f>SUM(Table2[[#This Row],[ BUYER G]:[BUYER S]])</f>
        <v>35</v>
      </c>
      <c r="R2877">
        <v>9.25</v>
      </c>
      <c r="S2877">
        <v>8</v>
      </c>
      <c r="T2877">
        <f>SUM(Table2[[#This Row],[SALE G]:[SALE S]])</f>
        <v>17.25</v>
      </c>
      <c r="U2877">
        <v>178</v>
      </c>
      <c r="V2877">
        <v>0.6</v>
      </c>
    </row>
    <row r="2878" spans="1:22" x14ac:dyDescent="0.25">
      <c r="A2878">
        <v>2877</v>
      </c>
      <c r="B2878" t="s">
        <v>26</v>
      </c>
      <c r="C2878" t="s">
        <v>678</v>
      </c>
      <c r="D2878" t="s">
        <v>4</v>
      </c>
      <c r="E2878" t="s">
        <v>350</v>
      </c>
      <c r="F2878" s="138">
        <v>44065</v>
      </c>
      <c r="G2878" t="s">
        <v>685</v>
      </c>
      <c r="H2878" t="s">
        <v>688</v>
      </c>
      <c r="I2878" t="s">
        <v>418</v>
      </c>
      <c r="J2878" t="s">
        <v>671</v>
      </c>
      <c r="K2878">
        <v>1000</v>
      </c>
      <c r="L2878">
        <v>220</v>
      </c>
      <c r="O2878">
        <v>18</v>
      </c>
      <c r="P2878">
        <v>18</v>
      </c>
      <c r="Q2878">
        <f>SUM(Table2[[#This Row],[ BUYER G]:[BUYER S]])</f>
        <v>36</v>
      </c>
      <c r="R2878">
        <v>9.5</v>
      </c>
      <c r="S2878">
        <v>8.25</v>
      </c>
      <c r="T2878">
        <f>SUM(Table2[[#This Row],[SALE G]:[SALE S]])</f>
        <v>17.75</v>
      </c>
      <c r="U2878">
        <v>232</v>
      </c>
      <c r="V2878">
        <v>0.6</v>
      </c>
    </row>
    <row r="2879" spans="1:22" x14ac:dyDescent="0.25">
      <c r="A2879">
        <v>2878</v>
      </c>
      <c r="B2879" t="s">
        <v>26</v>
      </c>
      <c r="C2879" t="s">
        <v>678</v>
      </c>
      <c r="D2879" t="s">
        <v>4</v>
      </c>
      <c r="E2879" t="s">
        <v>350</v>
      </c>
      <c r="F2879" s="138">
        <v>44065</v>
      </c>
      <c r="G2879" t="s">
        <v>685</v>
      </c>
      <c r="H2879" t="s">
        <v>713</v>
      </c>
      <c r="I2879" t="s">
        <v>546</v>
      </c>
      <c r="J2879" t="s">
        <v>671</v>
      </c>
      <c r="K2879">
        <v>1000</v>
      </c>
      <c r="L2879">
        <v>212</v>
      </c>
      <c r="O2879">
        <v>10</v>
      </c>
      <c r="P2879">
        <v>16</v>
      </c>
      <c r="Q2879">
        <f>SUM(Table2[[#This Row],[ BUYER G]:[BUYER S]])</f>
        <v>26</v>
      </c>
      <c r="R2879">
        <v>7.85</v>
      </c>
      <c r="S2879">
        <v>9.85</v>
      </c>
      <c r="T2879">
        <f>SUM(Table2[[#This Row],[SALE G]:[SALE S]])</f>
        <v>17.7</v>
      </c>
      <c r="U2879">
        <v>250</v>
      </c>
      <c r="V2879">
        <v>0.6</v>
      </c>
    </row>
    <row r="2880" spans="1:22" x14ac:dyDescent="0.25">
      <c r="A2880">
        <v>2879</v>
      </c>
      <c r="B2880" t="s">
        <v>26</v>
      </c>
      <c r="C2880" t="s">
        <v>680</v>
      </c>
      <c r="D2880" t="s">
        <v>4</v>
      </c>
      <c r="E2880" t="s">
        <v>350</v>
      </c>
      <c r="F2880" s="138">
        <v>44065</v>
      </c>
      <c r="G2880" t="s">
        <v>684</v>
      </c>
      <c r="H2880" t="s">
        <v>681</v>
      </c>
      <c r="I2880" t="s">
        <v>399</v>
      </c>
      <c r="J2880" t="s">
        <v>669</v>
      </c>
      <c r="K2880">
        <v>1250</v>
      </c>
      <c r="L2880">
        <v>122</v>
      </c>
      <c r="M2880">
        <v>136</v>
      </c>
      <c r="O2880">
        <v>6</v>
      </c>
      <c r="P2880">
        <v>24</v>
      </c>
      <c r="Q2880">
        <f>SUM(Table2[[#This Row],[ BUYER G]:[BUYER S]])</f>
        <v>30</v>
      </c>
      <c r="R2880">
        <v>6.6</v>
      </c>
      <c r="S2880">
        <v>22.75</v>
      </c>
      <c r="T2880">
        <f>SUM(Table2[[#This Row],[SALE G]:[SALE S]])</f>
        <v>29.35</v>
      </c>
      <c r="U2880">
        <v>272</v>
      </c>
      <c r="V2880">
        <v>0.65</v>
      </c>
    </row>
    <row r="2881" spans="1:22" x14ac:dyDescent="0.25">
      <c r="A2881">
        <v>2880</v>
      </c>
      <c r="B2881" t="s">
        <v>26</v>
      </c>
      <c r="C2881" t="s">
        <v>680</v>
      </c>
      <c r="D2881" t="s">
        <v>4</v>
      </c>
      <c r="E2881" t="s">
        <v>350</v>
      </c>
      <c r="F2881" s="138">
        <v>44065</v>
      </c>
      <c r="G2881" t="s">
        <v>685</v>
      </c>
      <c r="H2881" t="s">
        <v>681</v>
      </c>
      <c r="I2881" t="s">
        <v>260</v>
      </c>
      <c r="J2881" t="s">
        <v>671</v>
      </c>
      <c r="K2881">
        <v>1000</v>
      </c>
      <c r="M2881">
        <v>228</v>
      </c>
      <c r="O2881">
        <v>16</v>
      </c>
      <c r="P2881">
        <v>26</v>
      </c>
      <c r="Q2881">
        <f>SUM(Table2[[#This Row],[ BUYER G]:[BUYER S]])</f>
        <v>42</v>
      </c>
      <c r="R2881">
        <v>13.1</v>
      </c>
      <c r="S2881">
        <v>28</v>
      </c>
      <c r="T2881">
        <f>SUM(Table2[[#This Row],[SALE G]:[SALE S]])</f>
        <v>41.1</v>
      </c>
      <c r="U2881">
        <v>225</v>
      </c>
      <c r="V2881">
        <v>0.65</v>
      </c>
    </row>
    <row r="2882" spans="1:22" x14ac:dyDescent="0.25">
      <c r="A2882">
        <v>2881</v>
      </c>
      <c r="B2882" t="s">
        <v>26</v>
      </c>
      <c r="C2882" t="s">
        <v>680</v>
      </c>
      <c r="D2882" t="s">
        <v>4</v>
      </c>
      <c r="E2882" t="s">
        <v>350</v>
      </c>
      <c r="F2882" s="138">
        <v>44065</v>
      </c>
      <c r="G2882" t="s">
        <v>685</v>
      </c>
      <c r="H2882" t="s">
        <v>681</v>
      </c>
      <c r="I2882" t="s">
        <v>446</v>
      </c>
      <c r="J2882" t="s">
        <v>671</v>
      </c>
      <c r="K2882">
        <v>1000</v>
      </c>
      <c r="M2882">
        <v>180</v>
      </c>
      <c r="O2882">
        <v>17</v>
      </c>
      <c r="P2882">
        <v>7</v>
      </c>
      <c r="Q2882">
        <f>SUM(Table2[[#This Row],[ BUYER G]:[BUYER S]])</f>
        <v>24</v>
      </c>
      <c r="R2882">
        <v>16.350000000000001</v>
      </c>
      <c r="S2882">
        <v>5.75</v>
      </c>
      <c r="T2882">
        <f>SUM(Table2[[#This Row],[SALE G]:[SALE S]])</f>
        <v>22.1</v>
      </c>
      <c r="U2882">
        <v>190</v>
      </c>
      <c r="V2882">
        <v>0.5</v>
      </c>
    </row>
    <row r="2883" spans="1:22" x14ac:dyDescent="0.25">
      <c r="A2883">
        <v>2882</v>
      </c>
      <c r="B2883" t="s">
        <v>26</v>
      </c>
      <c r="C2883" t="s">
        <v>680</v>
      </c>
      <c r="D2883" t="s">
        <v>4</v>
      </c>
      <c r="E2883" t="s">
        <v>350</v>
      </c>
      <c r="F2883" s="138">
        <v>44065</v>
      </c>
      <c r="G2883" t="s">
        <v>710</v>
      </c>
      <c r="H2883" t="s">
        <v>681</v>
      </c>
      <c r="I2883" t="s">
        <v>622</v>
      </c>
      <c r="J2883" t="s">
        <v>711</v>
      </c>
      <c r="K2883">
        <v>180</v>
      </c>
      <c r="M2883">
        <v>84</v>
      </c>
      <c r="O2883">
        <v>6</v>
      </c>
      <c r="P2883">
        <v>60</v>
      </c>
      <c r="Q2883">
        <f>SUM(Table2[[#This Row],[ BUYER G]:[BUYER S]])</f>
        <v>66</v>
      </c>
      <c r="R2883">
        <v>1.1000000000000001</v>
      </c>
      <c r="S2883">
        <v>10</v>
      </c>
      <c r="T2883">
        <f>SUM(Table2[[#This Row],[SALE G]:[SALE S]])</f>
        <v>11.1</v>
      </c>
      <c r="U2883">
        <v>110</v>
      </c>
      <c r="V2883">
        <v>0.5</v>
      </c>
    </row>
    <row r="2884" spans="1:22" x14ac:dyDescent="0.25">
      <c r="A2884">
        <v>2883</v>
      </c>
      <c r="B2884" t="s">
        <v>26</v>
      </c>
      <c r="C2884" t="s">
        <v>680</v>
      </c>
      <c r="D2884" t="s">
        <v>4</v>
      </c>
      <c r="E2884" t="s">
        <v>350</v>
      </c>
      <c r="F2884" s="138">
        <v>44065</v>
      </c>
      <c r="G2884" t="s">
        <v>710</v>
      </c>
      <c r="H2884" t="s">
        <v>681</v>
      </c>
      <c r="I2884" t="s">
        <v>620</v>
      </c>
      <c r="J2884" t="s">
        <v>711</v>
      </c>
      <c r="K2884">
        <v>180</v>
      </c>
      <c r="M2884">
        <v>80</v>
      </c>
      <c r="O2884">
        <v>2</v>
      </c>
      <c r="P2884">
        <v>15</v>
      </c>
      <c r="Q2884">
        <f>SUM(Table2[[#This Row],[ BUYER G]:[BUYER S]])</f>
        <v>17</v>
      </c>
      <c r="R2884">
        <v>3.35</v>
      </c>
      <c r="S2884">
        <v>23</v>
      </c>
      <c r="T2884">
        <f>SUM(Table2[[#This Row],[SALE G]:[SALE S]])</f>
        <v>26.35</v>
      </c>
      <c r="U2884">
        <v>80</v>
      </c>
      <c r="V2884">
        <v>0.5</v>
      </c>
    </row>
    <row r="2885" spans="1:22" x14ac:dyDescent="0.25">
      <c r="A2885">
        <v>2884</v>
      </c>
      <c r="B2885" t="s">
        <v>26</v>
      </c>
      <c r="C2885" t="s">
        <v>680</v>
      </c>
      <c r="D2885" t="s">
        <v>4</v>
      </c>
      <c r="E2885" t="s">
        <v>350</v>
      </c>
      <c r="F2885" s="138">
        <v>44065</v>
      </c>
      <c r="G2885" t="s">
        <v>710</v>
      </c>
      <c r="H2885" t="s">
        <v>681</v>
      </c>
      <c r="I2885" t="s">
        <v>621</v>
      </c>
      <c r="J2885" t="s">
        <v>711</v>
      </c>
      <c r="K2885">
        <v>180</v>
      </c>
      <c r="M2885">
        <v>80</v>
      </c>
      <c r="O2885">
        <v>10</v>
      </c>
      <c r="P2885">
        <v>17</v>
      </c>
      <c r="Q2885">
        <f>SUM(Table2[[#This Row],[ BUYER G]:[BUYER S]])</f>
        <v>27</v>
      </c>
      <c r="R2885">
        <v>7.1</v>
      </c>
      <c r="S2885">
        <v>12</v>
      </c>
      <c r="T2885">
        <f>SUM(Table2[[#This Row],[SALE G]:[SALE S]])</f>
        <v>19.100000000000001</v>
      </c>
      <c r="U2885">
        <v>87</v>
      </c>
      <c r="V2885">
        <v>0.5</v>
      </c>
    </row>
    <row r="2886" spans="1:22" x14ac:dyDescent="0.25">
      <c r="A2886">
        <v>2885</v>
      </c>
      <c r="B2886" t="s">
        <v>26</v>
      </c>
      <c r="C2886" t="s">
        <v>665</v>
      </c>
      <c r="D2886" t="s">
        <v>4</v>
      </c>
      <c r="E2886" t="s">
        <v>350</v>
      </c>
      <c r="F2886" s="138">
        <v>44065</v>
      </c>
      <c r="G2886" t="s">
        <v>722</v>
      </c>
      <c r="H2886" t="s">
        <v>681</v>
      </c>
      <c r="I2886" t="s">
        <v>619</v>
      </c>
      <c r="J2886" t="s">
        <v>671</v>
      </c>
      <c r="K2886">
        <v>700</v>
      </c>
      <c r="M2886">
        <v>160</v>
      </c>
      <c r="O2886">
        <v>7</v>
      </c>
      <c r="P2886">
        <v>50</v>
      </c>
      <c r="Q2886">
        <f>SUM(Table2[[#This Row],[ BUYER G]:[BUYER S]])</f>
        <v>57</v>
      </c>
      <c r="R2886">
        <v>2.7250000000000001</v>
      </c>
      <c r="S2886">
        <v>40</v>
      </c>
      <c r="T2886">
        <f>SUM(Table2[[#This Row],[SALE G]:[SALE S]])</f>
        <v>42.725000000000001</v>
      </c>
      <c r="U2886">
        <v>177</v>
      </c>
      <c r="V2886">
        <v>0.6</v>
      </c>
    </row>
    <row r="2887" spans="1:22" x14ac:dyDescent="0.25">
      <c r="A2887">
        <v>2886</v>
      </c>
      <c r="B2887" t="s">
        <v>26</v>
      </c>
      <c r="C2887" t="s">
        <v>680</v>
      </c>
      <c r="D2887" t="s">
        <v>4</v>
      </c>
      <c r="E2887" t="s">
        <v>350</v>
      </c>
      <c r="F2887" s="138">
        <v>44065</v>
      </c>
      <c r="G2887" t="s">
        <v>670</v>
      </c>
      <c r="H2887" t="s">
        <v>701</v>
      </c>
      <c r="I2887" t="s">
        <v>433</v>
      </c>
      <c r="J2887" t="s">
        <v>671</v>
      </c>
      <c r="K2887">
        <v>1200</v>
      </c>
      <c r="L2887">
        <v>260</v>
      </c>
      <c r="O2887">
        <v>31</v>
      </c>
      <c r="P2887">
        <v>4</v>
      </c>
      <c r="Q2887">
        <f>SUM(Table2[[#This Row],[ BUYER G]:[BUYER S]])</f>
        <v>35</v>
      </c>
      <c r="R2887">
        <v>24.1</v>
      </c>
      <c r="S2887">
        <v>3</v>
      </c>
      <c r="T2887">
        <f>SUM(Table2[[#This Row],[SALE G]:[SALE S]])</f>
        <v>27.1</v>
      </c>
      <c r="U2887">
        <v>270</v>
      </c>
      <c r="V2887">
        <v>0.6</v>
      </c>
    </row>
    <row r="2888" spans="1:22" x14ac:dyDescent="0.25">
      <c r="A2888">
        <v>2887</v>
      </c>
      <c r="B2888" t="s">
        <v>26</v>
      </c>
      <c r="C2888" t="s">
        <v>680</v>
      </c>
      <c r="D2888" t="s">
        <v>4</v>
      </c>
      <c r="E2888" t="s">
        <v>350</v>
      </c>
      <c r="F2888" s="138">
        <v>44065</v>
      </c>
      <c r="G2888" t="s">
        <v>670</v>
      </c>
      <c r="H2888" t="s">
        <v>702</v>
      </c>
      <c r="I2888" t="s">
        <v>432</v>
      </c>
      <c r="J2888" t="s">
        <v>671</v>
      </c>
      <c r="K2888">
        <v>1200</v>
      </c>
      <c r="L2888">
        <v>256</v>
      </c>
      <c r="O2888">
        <v>33</v>
      </c>
      <c r="P2888">
        <v>30</v>
      </c>
      <c r="Q2888">
        <f>SUM(Table2[[#This Row],[ BUYER G]:[BUYER S]])</f>
        <v>63</v>
      </c>
      <c r="R2888">
        <v>19.725000000000001</v>
      </c>
      <c r="S2888">
        <v>18.2</v>
      </c>
      <c r="T2888">
        <f>SUM(Table2[[#This Row],[SALE G]:[SALE S]])</f>
        <v>37.924999999999997</v>
      </c>
      <c r="U2888">
        <v>256</v>
      </c>
      <c r="V2888">
        <v>0.66</v>
      </c>
    </row>
    <row r="2889" spans="1:22" x14ac:dyDescent="0.25">
      <c r="A2889">
        <v>2888</v>
      </c>
      <c r="B2889" t="s">
        <v>26</v>
      </c>
      <c r="C2889" t="s">
        <v>680</v>
      </c>
      <c r="D2889" t="s">
        <v>4</v>
      </c>
      <c r="E2889" t="s">
        <v>350</v>
      </c>
      <c r="F2889" s="138">
        <v>44065</v>
      </c>
      <c r="G2889" t="s">
        <v>670</v>
      </c>
      <c r="H2889" t="s">
        <v>696</v>
      </c>
      <c r="I2889" t="s">
        <v>389</v>
      </c>
      <c r="J2889" t="s">
        <v>671</v>
      </c>
      <c r="K2889">
        <v>1200</v>
      </c>
      <c r="L2889">
        <v>320</v>
      </c>
      <c r="O2889">
        <v>15</v>
      </c>
      <c r="P2889">
        <v>11</v>
      </c>
      <c r="Q2889">
        <f>SUM(Table2[[#This Row],[ BUYER G]:[BUYER S]])</f>
        <v>26</v>
      </c>
      <c r="R2889">
        <v>7.85</v>
      </c>
      <c r="S2889">
        <v>13</v>
      </c>
      <c r="T2889">
        <f>SUM(Table2[[#This Row],[SALE G]:[SALE S]])</f>
        <v>20.85</v>
      </c>
      <c r="U2889">
        <v>350</v>
      </c>
      <c r="V2889">
        <v>0.6</v>
      </c>
    </row>
    <row r="2890" spans="1:22" x14ac:dyDescent="0.25">
      <c r="A2890">
        <v>2889</v>
      </c>
      <c r="B2890" t="s">
        <v>26</v>
      </c>
      <c r="C2890" t="s">
        <v>665</v>
      </c>
      <c r="D2890" t="s">
        <v>4</v>
      </c>
      <c r="E2890" t="s">
        <v>350</v>
      </c>
      <c r="F2890" s="138">
        <v>44066</v>
      </c>
      <c r="G2890" t="s">
        <v>670</v>
      </c>
      <c r="H2890" t="s">
        <v>668</v>
      </c>
      <c r="I2890" t="s">
        <v>141</v>
      </c>
      <c r="J2890" t="s">
        <v>671</v>
      </c>
      <c r="K2890">
        <v>1200</v>
      </c>
      <c r="M2890">
        <v>224</v>
      </c>
      <c r="O2890">
        <v>26</v>
      </c>
      <c r="P2890">
        <v>39</v>
      </c>
      <c r="Q2890">
        <f>SUM(Table2[[#This Row],[ BUYER G]:[BUYER S]])</f>
        <v>65</v>
      </c>
      <c r="R2890">
        <v>14.25</v>
      </c>
      <c r="S2890">
        <v>24.83333</v>
      </c>
      <c r="T2890">
        <f>SUM(Table2[[#This Row],[SALE G]:[SALE S]])</f>
        <v>39.083330000000004</v>
      </c>
      <c r="U2890">
        <v>234</v>
      </c>
      <c r="V2890">
        <v>0.8</v>
      </c>
    </row>
    <row r="2891" spans="1:22" x14ac:dyDescent="0.25">
      <c r="A2891">
        <v>2890</v>
      </c>
      <c r="B2891" t="s">
        <v>26</v>
      </c>
      <c r="C2891" t="s">
        <v>665</v>
      </c>
      <c r="D2891" t="s">
        <v>4</v>
      </c>
      <c r="E2891" t="s">
        <v>350</v>
      </c>
      <c r="F2891" s="138">
        <v>44066</v>
      </c>
      <c r="G2891" t="s">
        <v>670</v>
      </c>
      <c r="H2891" t="s">
        <v>668</v>
      </c>
      <c r="I2891" t="s">
        <v>142</v>
      </c>
      <c r="J2891" t="s">
        <v>671</v>
      </c>
      <c r="K2891">
        <v>1200</v>
      </c>
      <c r="M2891">
        <v>222</v>
      </c>
      <c r="O2891">
        <v>24</v>
      </c>
      <c r="P2891">
        <v>54</v>
      </c>
      <c r="Q2891">
        <f>SUM(Table2[[#This Row],[ BUYER G]:[BUYER S]])</f>
        <v>78</v>
      </c>
      <c r="R2891">
        <v>27.25</v>
      </c>
      <c r="S2891">
        <v>40.5</v>
      </c>
      <c r="T2891">
        <f>SUM(Table2[[#This Row],[SALE G]:[SALE S]])</f>
        <v>67.75</v>
      </c>
      <c r="U2891">
        <v>312</v>
      </c>
      <c r="V2891">
        <v>0.8</v>
      </c>
    </row>
    <row r="2892" spans="1:22" x14ac:dyDescent="0.25">
      <c r="A2892">
        <v>2891</v>
      </c>
      <c r="B2892" t="s">
        <v>26</v>
      </c>
      <c r="C2892" t="s">
        <v>665</v>
      </c>
      <c r="D2892" t="s">
        <v>4</v>
      </c>
      <c r="E2892" t="s">
        <v>350</v>
      </c>
      <c r="F2892" s="138">
        <v>44066</v>
      </c>
      <c r="G2892" t="s">
        <v>684</v>
      </c>
      <c r="H2892" t="s">
        <v>668</v>
      </c>
      <c r="I2892" t="s">
        <v>169</v>
      </c>
      <c r="J2892" t="s">
        <v>669</v>
      </c>
      <c r="K2892">
        <v>1250</v>
      </c>
      <c r="M2892">
        <v>218</v>
      </c>
      <c r="O2892">
        <v>15</v>
      </c>
      <c r="P2892">
        <v>61</v>
      </c>
      <c r="Q2892">
        <f>SUM(Table2[[#This Row],[ BUYER G]:[BUYER S]])</f>
        <v>76</v>
      </c>
      <c r="R2892">
        <v>29</v>
      </c>
      <c r="S2892">
        <v>30.66667</v>
      </c>
      <c r="T2892">
        <f>SUM(Table2[[#This Row],[SALE G]:[SALE S]])</f>
        <v>59.666669999999996</v>
      </c>
      <c r="U2892">
        <v>170</v>
      </c>
      <c r="V2892">
        <v>0.7</v>
      </c>
    </row>
    <row r="2893" spans="1:22" x14ac:dyDescent="0.25">
      <c r="A2893">
        <v>2892</v>
      </c>
      <c r="B2893" t="s">
        <v>26</v>
      </c>
      <c r="C2893" t="s">
        <v>665</v>
      </c>
      <c r="D2893" t="s">
        <v>4</v>
      </c>
      <c r="E2893" t="s">
        <v>350</v>
      </c>
      <c r="F2893" s="138">
        <v>44066</v>
      </c>
      <c r="G2893" t="s">
        <v>684</v>
      </c>
      <c r="H2893" t="s">
        <v>677</v>
      </c>
      <c r="I2893" t="s">
        <v>401</v>
      </c>
      <c r="J2893" t="s">
        <v>669</v>
      </c>
      <c r="K2893">
        <v>1250</v>
      </c>
      <c r="L2893">
        <v>212</v>
      </c>
      <c r="O2893">
        <v>15</v>
      </c>
      <c r="P2893">
        <v>24</v>
      </c>
      <c r="Q2893">
        <f>SUM(Table2[[#This Row],[ BUYER G]:[BUYER S]])</f>
        <v>39</v>
      </c>
      <c r="R2893">
        <v>10</v>
      </c>
      <c r="S2893">
        <v>12.75</v>
      </c>
      <c r="T2893">
        <f>SUM(Table2[[#This Row],[SALE G]:[SALE S]])</f>
        <v>22.75</v>
      </c>
      <c r="U2893">
        <v>200</v>
      </c>
      <c r="V2893">
        <v>0.7</v>
      </c>
    </row>
    <row r="2894" spans="1:22" x14ac:dyDescent="0.25">
      <c r="A2894">
        <v>2893</v>
      </c>
      <c r="B2894" t="s">
        <v>26</v>
      </c>
      <c r="C2894" t="s">
        <v>665</v>
      </c>
      <c r="D2894" t="s">
        <v>4</v>
      </c>
      <c r="E2894" t="s">
        <v>350</v>
      </c>
      <c r="F2894" s="138">
        <v>44066</v>
      </c>
      <c r="G2894" t="s">
        <v>684</v>
      </c>
      <c r="H2894" t="s">
        <v>705</v>
      </c>
      <c r="I2894" t="s">
        <v>459</v>
      </c>
      <c r="J2894" t="s">
        <v>669</v>
      </c>
      <c r="K2894">
        <v>1250</v>
      </c>
      <c r="L2894">
        <v>234</v>
      </c>
      <c r="O2894">
        <v>24</v>
      </c>
      <c r="P2894">
        <v>27</v>
      </c>
      <c r="Q2894">
        <f>SUM(Table2[[#This Row],[ BUYER G]:[BUYER S]])</f>
        <v>51</v>
      </c>
      <c r="R2894">
        <v>15.25</v>
      </c>
      <c r="S2894">
        <v>20.25</v>
      </c>
      <c r="T2894">
        <f>SUM(Table2[[#This Row],[SALE G]:[SALE S]])</f>
        <v>35.5</v>
      </c>
      <c r="U2894">
        <v>250</v>
      </c>
      <c r="V2894">
        <v>0.7</v>
      </c>
    </row>
    <row r="2895" spans="1:22" x14ac:dyDescent="0.25">
      <c r="A2895">
        <v>2894</v>
      </c>
      <c r="B2895" t="s">
        <v>26</v>
      </c>
      <c r="C2895" t="s">
        <v>665</v>
      </c>
      <c r="D2895" t="s">
        <v>4</v>
      </c>
      <c r="E2895" t="s">
        <v>350</v>
      </c>
      <c r="F2895" s="138">
        <v>44066</v>
      </c>
      <c r="G2895" t="s">
        <v>684</v>
      </c>
      <c r="H2895" t="s">
        <v>697</v>
      </c>
      <c r="I2895" t="s">
        <v>460</v>
      </c>
      <c r="J2895" t="s">
        <v>669</v>
      </c>
      <c r="K2895">
        <v>1250</v>
      </c>
      <c r="L2895">
        <v>236</v>
      </c>
      <c r="O2895">
        <v>30</v>
      </c>
      <c r="P2895">
        <v>60</v>
      </c>
      <c r="Q2895">
        <f>SUM(Table2[[#This Row],[ BUYER G]:[BUYER S]])</f>
        <v>90</v>
      </c>
      <c r="R2895">
        <v>22.5</v>
      </c>
      <c r="S2895">
        <v>41</v>
      </c>
      <c r="T2895">
        <f>SUM(Table2[[#This Row],[SALE G]:[SALE S]])</f>
        <v>63.5</v>
      </c>
      <c r="U2895">
        <v>114</v>
      </c>
      <c r="V2895">
        <v>0.7</v>
      </c>
    </row>
    <row r="2896" spans="1:22" x14ac:dyDescent="0.25">
      <c r="A2896">
        <v>2895</v>
      </c>
      <c r="B2896" t="s">
        <v>26</v>
      </c>
      <c r="C2896" t="s">
        <v>665</v>
      </c>
      <c r="D2896" t="s">
        <v>4</v>
      </c>
      <c r="E2896" t="s">
        <v>350</v>
      </c>
      <c r="F2896" s="138">
        <v>44066</v>
      </c>
      <c r="G2896" t="s">
        <v>685</v>
      </c>
      <c r="H2896" t="s">
        <v>668</v>
      </c>
      <c r="I2896" t="s">
        <v>180</v>
      </c>
      <c r="J2896" t="s">
        <v>671</v>
      </c>
      <c r="K2896">
        <v>1000</v>
      </c>
      <c r="L2896">
        <v>88</v>
      </c>
      <c r="M2896">
        <v>96</v>
      </c>
      <c r="O2896">
        <v>0</v>
      </c>
      <c r="P2896">
        <v>19</v>
      </c>
      <c r="Q2896">
        <f>SUM(Table2[[#This Row],[ BUYER G]:[BUYER S]])</f>
        <v>19</v>
      </c>
      <c r="R2896">
        <v>0</v>
      </c>
      <c r="S2896">
        <v>14.5</v>
      </c>
      <c r="T2896">
        <f>SUM(Table2[[#This Row],[SALE G]:[SALE S]])</f>
        <v>14.5</v>
      </c>
      <c r="U2896">
        <v>134</v>
      </c>
      <c r="V2896">
        <v>0.6</v>
      </c>
    </row>
    <row r="2897" spans="1:22" x14ac:dyDescent="0.25">
      <c r="A2897">
        <v>2896</v>
      </c>
      <c r="B2897" t="s">
        <v>26</v>
      </c>
      <c r="C2897" t="s">
        <v>665</v>
      </c>
      <c r="D2897" t="s">
        <v>4</v>
      </c>
      <c r="E2897" t="s">
        <v>350</v>
      </c>
      <c r="F2897" s="138">
        <v>44066</v>
      </c>
      <c r="G2897" t="s">
        <v>685</v>
      </c>
      <c r="H2897" t="s">
        <v>677</v>
      </c>
      <c r="I2897" t="s">
        <v>529</v>
      </c>
      <c r="J2897" t="s">
        <v>671</v>
      </c>
      <c r="K2897">
        <v>1000</v>
      </c>
      <c r="L2897">
        <v>160</v>
      </c>
      <c r="O2897">
        <v>10</v>
      </c>
      <c r="P2897">
        <v>19</v>
      </c>
      <c r="Q2897">
        <f>SUM(Table2[[#This Row],[ BUYER G]:[BUYER S]])</f>
        <v>29</v>
      </c>
      <c r="R2897">
        <v>8</v>
      </c>
      <c r="S2897">
        <v>16</v>
      </c>
      <c r="T2897">
        <f>SUM(Table2[[#This Row],[SALE G]:[SALE S]])</f>
        <v>24</v>
      </c>
      <c r="U2897">
        <v>150</v>
      </c>
      <c r="V2897">
        <v>0.7</v>
      </c>
    </row>
    <row r="2898" spans="1:22" x14ac:dyDescent="0.25">
      <c r="A2898">
        <v>2897</v>
      </c>
      <c r="B2898" t="s">
        <v>26</v>
      </c>
      <c r="C2898" t="s">
        <v>665</v>
      </c>
      <c r="D2898" t="s">
        <v>4</v>
      </c>
      <c r="E2898" t="s">
        <v>350</v>
      </c>
      <c r="F2898" s="138">
        <v>44066</v>
      </c>
      <c r="G2898" t="s">
        <v>710</v>
      </c>
      <c r="H2898" t="s">
        <v>668</v>
      </c>
      <c r="I2898" t="s">
        <v>494</v>
      </c>
      <c r="J2898" t="s">
        <v>711</v>
      </c>
      <c r="K2898">
        <v>180</v>
      </c>
      <c r="M2898">
        <v>98</v>
      </c>
      <c r="O2898">
        <v>4</v>
      </c>
      <c r="P2898">
        <v>6</v>
      </c>
      <c r="Q2898">
        <f>SUM(Table2[[#This Row],[ BUYER G]:[BUYER S]])</f>
        <v>10</v>
      </c>
      <c r="R2898">
        <v>1.75</v>
      </c>
      <c r="S2898">
        <v>3.125</v>
      </c>
      <c r="T2898">
        <f>SUM(Table2[[#This Row],[SALE G]:[SALE S]])</f>
        <v>4.875</v>
      </c>
      <c r="U2898">
        <v>225</v>
      </c>
      <c r="V2898">
        <v>0.65</v>
      </c>
    </row>
    <row r="2899" spans="1:22" x14ac:dyDescent="0.25">
      <c r="A2899">
        <v>2898</v>
      </c>
      <c r="B2899" t="s">
        <v>26</v>
      </c>
      <c r="C2899" t="s">
        <v>665</v>
      </c>
      <c r="D2899" t="s">
        <v>4</v>
      </c>
      <c r="E2899" t="s">
        <v>350</v>
      </c>
      <c r="F2899" s="138">
        <v>44066</v>
      </c>
      <c r="G2899" t="s">
        <v>710</v>
      </c>
      <c r="H2899" t="s">
        <v>668</v>
      </c>
      <c r="I2899" t="s">
        <v>500</v>
      </c>
      <c r="J2899" t="s">
        <v>711</v>
      </c>
      <c r="K2899">
        <v>180</v>
      </c>
      <c r="M2899">
        <v>74</v>
      </c>
      <c r="O2899">
        <v>1</v>
      </c>
      <c r="P2899">
        <v>15</v>
      </c>
      <c r="Q2899">
        <f>SUM(Table2[[#This Row],[ BUYER G]:[BUYER S]])</f>
        <v>16</v>
      </c>
      <c r="R2899">
        <v>0.2</v>
      </c>
      <c r="S2899">
        <v>5</v>
      </c>
      <c r="T2899">
        <f>SUM(Table2[[#This Row],[SALE G]:[SALE S]])</f>
        <v>5.2</v>
      </c>
      <c r="U2899">
        <v>132</v>
      </c>
      <c r="V2899">
        <v>0.7</v>
      </c>
    </row>
    <row r="2900" spans="1:22" x14ac:dyDescent="0.25">
      <c r="A2900">
        <v>2899</v>
      </c>
      <c r="B2900" t="s">
        <v>26</v>
      </c>
      <c r="C2900" t="s">
        <v>665</v>
      </c>
      <c r="D2900" t="s">
        <v>4</v>
      </c>
      <c r="E2900" t="s">
        <v>350</v>
      </c>
      <c r="F2900" s="138">
        <v>44066</v>
      </c>
      <c r="G2900" t="s">
        <v>710</v>
      </c>
      <c r="H2900" t="s">
        <v>668</v>
      </c>
      <c r="I2900" t="s">
        <v>509</v>
      </c>
      <c r="J2900" t="s">
        <v>711</v>
      </c>
      <c r="K2900">
        <v>180</v>
      </c>
      <c r="M2900">
        <v>92</v>
      </c>
      <c r="O2900">
        <v>0</v>
      </c>
      <c r="P2900">
        <v>8</v>
      </c>
      <c r="Q2900">
        <f>SUM(Table2[[#This Row],[ BUYER G]:[BUYER S]])</f>
        <v>8</v>
      </c>
      <c r="R2900">
        <v>0</v>
      </c>
      <c r="S2900">
        <v>3.5</v>
      </c>
      <c r="T2900">
        <f>SUM(Table2[[#This Row],[SALE G]:[SALE S]])</f>
        <v>3.5</v>
      </c>
      <c r="U2900">
        <v>417</v>
      </c>
      <c r="V2900">
        <v>0.7</v>
      </c>
    </row>
    <row r="2901" spans="1:22" x14ac:dyDescent="0.25">
      <c r="A2901">
        <v>2900</v>
      </c>
      <c r="B2901" t="s">
        <v>26</v>
      </c>
      <c r="C2901" t="s">
        <v>665</v>
      </c>
      <c r="D2901" t="s">
        <v>4</v>
      </c>
      <c r="E2901" t="s">
        <v>350</v>
      </c>
      <c r="F2901" s="138">
        <v>44066</v>
      </c>
      <c r="G2901" t="s">
        <v>710</v>
      </c>
      <c r="H2901" t="s">
        <v>668</v>
      </c>
      <c r="I2901" t="s">
        <v>513</v>
      </c>
      <c r="J2901" t="s">
        <v>711</v>
      </c>
      <c r="K2901">
        <v>180</v>
      </c>
      <c r="M2901">
        <v>80</v>
      </c>
      <c r="O2901">
        <v>2</v>
      </c>
      <c r="P2901">
        <v>5</v>
      </c>
      <c r="Q2901">
        <f>SUM(Table2[[#This Row],[ BUYER G]:[BUYER S]])</f>
        <v>7</v>
      </c>
      <c r="R2901">
        <v>2</v>
      </c>
      <c r="S2901">
        <v>7</v>
      </c>
      <c r="T2901">
        <f>SUM(Table2[[#This Row],[SALE G]:[SALE S]])</f>
        <v>9</v>
      </c>
      <c r="U2901">
        <v>101</v>
      </c>
      <c r="V2901">
        <v>0.7</v>
      </c>
    </row>
    <row r="2902" spans="1:22" x14ac:dyDescent="0.25">
      <c r="A2902">
        <v>2901</v>
      </c>
      <c r="B2902" t="s">
        <v>26</v>
      </c>
      <c r="C2902" t="s">
        <v>665</v>
      </c>
      <c r="D2902" t="s">
        <v>4</v>
      </c>
      <c r="E2902" t="s">
        <v>350</v>
      </c>
      <c r="F2902" s="138">
        <v>44066</v>
      </c>
      <c r="G2902" t="s">
        <v>710</v>
      </c>
      <c r="H2902" t="s">
        <v>668</v>
      </c>
      <c r="I2902" t="s">
        <v>515</v>
      </c>
      <c r="J2902" t="s">
        <v>711</v>
      </c>
      <c r="K2902">
        <v>180</v>
      </c>
      <c r="M2902">
        <v>80</v>
      </c>
      <c r="O2902">
        <v>0</v>
      </c>
      <c r="P2902">
        <v>11</v>
      </c>
      <c r="Q2902">
        <f>SUM(Table2[[#This Row],[ BUYER G]:[BUYER S]])</f>
        <v>11</v>
      </c>
      <c r="R2902">
        <v>0</v>
      </c>
      <c r="S2902">
        <v>8.5</v>
      </c>
      <c r="T2902">
        <f>SUM(Table2[[#This Row],[SALE G]:[SALE S]])</f>
        <v>8.5</v>
      </c>
      <c r="U2902">
        <v>125</v>
      </c>
      <c r="V2902">
        <v>0.65</v>
      </c>
    </row>
    <row r="2903" spans="1:22" x14ac:dyDescent="0.25">
      <c r="A2903">
        <v>2902</v>
      </c>
      <c r="B2903" t="s">
        <v>26</v>
      </c>
      <c r="C2903" t="s">
        <v>665</v>
      </c>
      <c r="D2903" t="s">
        <v>4</v>
      </c>
      <c r="E2903" t="s">
        <v>350</v>
      </c>
      <c r="F2903" s="138">
        <v>44066</v>
      </c>
      <c r="G2903" t="s">
        <v>710</v>
      </c>
      <c r="H2903" t="s">
        <v>668</v>
      </c>
      <c r="I2903" t="s">
        <v>532</v>
      </c>
      <c r="J2903" t="s">
        <v>711</v>
      </c>
      <c r="K2903">
        <v>180</v>
      </c>
      <c r="M2903">
        <v>86</v>
      </c>
      <c r="O2903">
        <v>7</v>
      </c>
      <c r="P2903">
        <v>4</v>
      </c>
      <c r="Q2903">
        <f>SUM(Table2[[#This Row],[ BUYER G]:[BUYER S]])</f>
        <v>11</v>
      </c>
      <c r="R2903">
        <v>3</v>
      </c>
      <c r="S2903">
        <v>1.5</v>
      </c>
      <c r="T2903">
        <f>SUM(Table2[[#This Row],[SALE G]:[SALE S]])</f>
        <v>4.5</v>
      </c>
      <c r="U2903">
        <v>148</v>
      </c>
      <c r="V2903">
        <v>0.7</v>
      </c>
    </row>
    <row r="2904" spans="1:22" x14ac:dyDescent="0.25">
      <c r="A2904">
        <v>2903</v>
      </c>
      <c r="B2904" t="s">
        <v>26</v>
      </c>
      <c r="C2904" t="s">
        <v>665</v>
      </c>
      <c r="D2904" t="s">
        <v>4</v>
      </c>
      <c r="E2904" t="s">
        <v>350</v>
      </c>
      <c r="F2904" s="138">
        <v>44066</v>
      </c>
      <c r="G2904" t="s">
        <v>710</v>
      </c>
      <c r="H2904" t="s">
        <v>668</v>
      </c>
      <c r="I2904" t="s">
        <v>531</v>
      </c>
      <c r="J2904" t="s">
        <v>711</v>
      </c>
      <c r="K2904">
        <v>180</v>
      </c>
      <c r="M2904">
        <v>80</v>
      </c>
      <c r="O2904">
        <v>5</v>
      </c>
      <c r="P2904">
        <v>30</v>
      </c>
      <c r="Q2904">
        <f>SUM(Table2[[#This Row],[ BUYER G]:[BUYER S]])</f>
        <v>35</v>
      </c>
      <c r="R2904">
        <v>2</v>
      </c>
      <c r="S2904">
        <v>21</v>
      </c>
      <c r="T2904">
        <f>SUM(Table2[[#This Row],[SALE G]:[SALE S]])</f>
        <v>23</v>
      </c>
      <c r="U2904">
        <v>159</v>
      </c>
      <c r="V2904">
        <v>0.7</v>
      </c>
    </row>
    <row r="2905" spans="1:22" x14ac:dyDescent="0.25">
      <c r="A2905">
        <v>2904</v>
      </c>
      <c r="B2905" t="s">
        <v>26</v>
      </c>
      <c r="C2905" t="s">
        <v>665</v>
      </c>
      <c r="D2905" t="s">
        <v>4</v>
      </c>
      <c r="E2905" t="s">
        <v>350</v>
      </c>
      <c r="F2905" s="138">
        <v>44066</v>
      </c>
      <c r="G2905" t="s">
        <v>710</v>
      </c>
      <c r="H2905" t="s">
        <v>668</v>
      </c>
      <c r="I2905" t="s">
        <v>551</v>
      </c>
      <c r="J2905" t="s">
        <v>711</v>
      </c>
      <c r="K2905">
        <v>180</v>
      </c>
      <c r="M2905">
        <v>80</v>
      </c>
      <c r="O2905">
        <v>7</v>
      </c>
      <c r="P2905">
        <v>7</v>
      </c>
      <c r="Q2905">
        <f>SUM(Table2[[#This Row],[ BUYER G]:[BUYER S]])</f>
        <v>14</v>
      </c>
      <c r="R2905">
        <v>2</v>
      </c>
      <c r="S2905">
        <v>2</v>
      </c>
      <c r="T2905">
        <f>SUM(Table2[[#This Row],[SALE G]:[SALE S]])</f>
        <v>4</v>
      </c>
      <c r="U2905">
        <v>104</v>
      </c>
      <c r="V2905">
        <v>0.7</v>
      </c>
    </row>
    <row r="2906" spans="1:22" x14ac:dyDescent="0.25">
      <c r="A2906">
        <v>2905</v>
      </c>
      <c r="B2906" t="s">
        <v>26</v>
      </c>
      <c r="C2906" t="s">
        <v>665</v>
      </c>
      <c r="D2906" t="s">
        <v>4</v>
      </c>
      <c r="E2906" t="s">
        <v>350</v>
      </c>
      <c r="F2906" s="138">
        <v>44066</v>
      </c>
      <c r="G2906" t="s">
        <v>710</v>
      </c>
      <c r="H2906" t="s">
        <v>668</v>
      </c>
      <c r="I2906" t="s">
        <v>560</v>
      </c>
      <c r="J2906" t="s">
        <v>711</v>
      </c>
      <c r="K2906">
        <v>180</v>
      </c>
      <c r="M2906">
        <v>68</v>
      </c>
      <c r="O2906">
        <v>3</v>
      </c>
      <c r="P2906">
        <v>18</v>
      </c>
      <c r="Q2906">
        <f>SUM(Table2[[#This Row],[ BUYER G]:[BUYER S]])</f>
        <v>21</v>
      </c>
      <c r="R2906">
        <v>1</v>
      </c>
      <c r="S2906">
        <v>11</v>
      </c>
      <c r="T2906">
        <f>SUM(Table2[[#This Row],[SALE G]:[SALE S]])</f>
        <v>12</v>
      </c>
      <c r="U2906">
        <v>130</v>
      </c>
      <c r="V2906">
        <v>0.7</v>
      </c>
    </row>
    <row r="2907" spans="1:22" x14ac:dyDescent="0.25">
      <c r="A2907">
        <v>2906</v>
      </c>
      <c r="B2907" t="s">
        <v>26</v>
      </c>
      <c r="C2907" t="s">
        <v>665</v>
      </c>
      <c r="D2907" t="s">
        <v>4</v>
      </c>
      <c r="E2907" t="s">
        <v>350</v>
      </c>
      <c r="F2907" s="138">
        <v>44066</v>
      </c>
      <c r="G2907" t="s">
        <v>710</v>
      </c>
      <c r="H2907" t="s">
        <v>668</v>
      </c>
      <c r="I2907" t="s">
        <v>550</v>
      </c>
      <c r="J2907" t="s">
        <v>711</v>
      </c>
      <c r="K2907">
        <v>180</v>
      </c>
      <c r="M2907">
        <v>82</v>
      </c>
      <c r="O2907">
        <v>3</v>
      </c>
      <c r="P2907">
        <v>11</v>
      </c>
      <c r="Q2907">
        <f>SUM(Table2[[#This Row],[ BUYER G]:[BUYER S]])</f>
        <v>14</v>
      </c>
      <c r="R2907">
        <v>2.5</v>
      </c>
      <c r="S2907">
        <v>8.25</v>
      </c>
      <c r="T2907">
        <f>SUM(Table2[[#This Row],[SALE G]:[SALE S]])</f>
        <v>10.75</v>
      </c>
      <c r="U2907">
        <v>138</v>
      </c>
      <c r="V2907">
        <v>0.7</v>
      </c>
    </row>
    <row r="2908" spans="1:22" x14ac:dyDescent="0.25">
      <c r="A2908">
        <v>2907</v>
      </c>
      <c r="B2908" t="s">
        <v>26</v>
      </c>
      <c r="C2908" t="s">
        <v>665</v>
      </c>
      <c r="D2908" t="s">
        <v>4</v>
      </c>
      <c r="E2908" t="s">
        <v>350</v>
      </c>
      <c r="F2908" s="138">
        <v>44066</v>
      </c>
      <c r="G2908" t="s">
        <v>710</v>
      </c>
      <c r="H2908" t="s">
        <v>668</v>
      </c>
      <c r="I2908" t="s">
        <v>628</v>
      </c>
      <c r="J2908" t="s">
        <v>711</v>
      </c>
      <c r="K2908">
        <v>180</v>
      </c>
      <c r="M2908">
        <v>78</v>
      </c>
      <c r="O2908">
        <v>9</v>
      </c>
      <c r="P2908">
        <v>0</v>
      </c>
      <c r="Q2908">
        <f>SUM(Table2[[#This Row],[ BUYER G]:[BUYER S]])</f>
        <v>9</v>
      </c>
      <c r="R2908">
        <v>3</v>
      </c>
      <c r="S2908">
        <v>0</v>
      </c>
      <c r="T2908">
        <f>SUM(Table2[[#This Row],[SALE G]:[SALE S]])</f>
        <v>3</v>
      </c>
      <c r="U2908">
        <v>223</v>
      </c>
      <c r="V2908">
        <v>0.7</v>
      </c>
    </row>
    <row r="2909" spans="1:22" x14ac:dyDescent="0.25">
      <c r="A2909">
        <v>2908</v>
      </c>
      <c r="B2909" t="s">
        <v>26</v>
      </c>
      <c r="C2909" t="s">
        <v>665</v>
      </c>
      <c r="D2909" t="s">
        <v>4</v>
      </c>
      <c r="E2909" t="s">
        <v>350</v>
      </c>
      <c r="F2909" s="138">
        <v>44066</v>
      </c>
      <c r="G2909" t="s">
        <v>710</v>
      </c>
      <c r="H2909" t="s">
        <v>668</v>
      </c>
      <c r="I2909" t="s">
        <v>626</v>
      </c>
      <c r="J2909" t="s">
        <v>711</v>
      </c>
      <c r="K2909">
        <v>180</v>
      </c>
      <c r="M2909">
        <v>66</v>
      </c>
      <c r="O2909">
        <v>3</v>
      </c>
      <c r="P2909">
        <v>8</v>
      </c>
      <c r="Q2909">
        <f>SUM(Table2[[#This Row],[ BUYER G]:[BUYER S]])</f>
        <v>11</v>
      </c>
      <c r="R2909">
        <v>3.5</v>
      </c>
      <c r="S2909">
        <v>4</v>
      </c>
      <c r="T2909">
        <f>SUM(Table2[[#This Row],[SALE G]:[SALE S]])</f>
        <v>7.5</v>
      </c>
      <c r="U2909">
        <v>122</v>
      </c>
      <c r="V2909">
        <v>0.75</v>
      </c>
    </row>
    <row r="2910" spans="1:22" x14ac:dyDescent="0.25">
      <c r="A2910">
        <v>2909</v>
      </c>
      <c r="B2910" t="s">
        <v>26</v>
      </c>
      <c r="C2910" t="s">
        <v>665</v>
      </c>
      <c r="D2910" t="s">
        <v>4</v>
      </c>
      <c r="E2910" t="s">
        <v>350</v>
      </c>
      <c r="F2910" s="138">
        <v>44066</v>
      </c>
      <c r="G2910" t="s">
        <v>710</v>
      </c>
      <c r="H2910" t="s">
        <v>668</v>
      </c>
      <c r="I2910" t="s">
        <v>624</v>
      </c>
      <c r="J2910" t="s">
        <v>711</v>
      </c>
      <c r="K2910">
        <v>180</v>
      </c>
      <c r="M2910">
        <v>86</v>
      </c>
      <c r="O2910">
        <v>2</v>
      </c>
      <c r="P2910">
        <v>7</v>
      </c>
      <c r="Q2910">
        <f>SUM(Table2[[#This Row],[ BUYER G]:[BUYER S]])</f>
        <v>9</v>
      </c>
      <c r="R2910">
        <v>1</v>
      </c>
      <c r="S2910">
        <v>4.42</v>
      </c>
      <c r="T2910">
        <f>SUM(Table2[[#This Row],[SALE G]:[SALE S]])</f>
        <v>5.42</v>
      </c>
      <c r="U2910">
        <v>155</v>
      </c>
      <c r="V2910">
        <v>0.6</v>
      </c>
    </row>
    <row r="2911" spans="1:22" x14ac:dyDescent="0.25">
      <c r="A2911">
        <v>2910</v>
      </c>
      <c r="B2911" t="s">
        <v>26</v>
      </c>
      <c r="C2911" t="s">
        <v>665</v>
      </c>
      <c r="D2911" t="s">
        <v>4</v>
      </c>
      <c r="E2911" t="s">
        <v>350</v>
      </c>
      <c r="F2911" s="138">
        <v>44066</v>
      </c>
      <c r="G2911" t="s">
        <v>710</v>
      </c>
      <c r="H2911" t="s">
        <v>668</v>
      </c>
      <c r="I2911" t="s">
        <v>625</v>
      </c>
      <c r="J2911" t="s">
        <v>711</v>
      </c>
      <c r="K2911">
        <v>180</v>
      </c>
      <c r="M2911">
        <v>76</v>
      </c>
      <c r="O2911">
        <v>2</v>
      </c>
      <c r="P2911">
        <v>6</v>
      </c>
      <c r="Q2911">
        <f>SUM(Table2[[#This Row],[ BUYER G]:[BUYER S]])</f>
        <v>8</v>
      </c>
      <c r="R2911">
        <v>0.6</v>
      </c>
      <c r="S2911">
        <v>2.4500000000000002</v>
      </c>
      <c r="T2911">
        <f>SUM(Table2[[#This Row],[SALE G]:[SALE S]])</f>
        <v>3.0500000000000003</v>
      </c>
      <c r="U2911">
        <v>101</v>
      </c>
      <c r="V2911">
        <v>0.6</v>
      </c>
    </row>
    <row r="2912" spans="1:22" x14ac:dyDescent="0.25">
      <c r="A2912">
        <v>2911</v>
      </c>
      <c r="B2912" t="s">
        <v>26</v>
      </c>
      <c r="C2912" t="s">
        <v>665</v>
      </c>
      <c r="D2912" t="s">
        <v>4</v>
      </c>
      <c r="E2912" t="s">
        <v>350</v>
      </c>
      <c r="F2912" s="138">
        <v>44066</v>
      </c>
      <c r="G2912" t="s">
        <v>710</v>
      </c>
      <c r="H2912" t="s">
        <v>668</v>
      </c>
      <c r="I2912" t="s">
        <v>623</v>
      </c>
      <c r="J2912" t="s">
        <v>711</v>
      </c>
      <c r="K2912">
        <v>180</v>
      </c>
      <c r="M2912">
        <v>80</v>
      </c>
      <c r="O2912">
        <v>1</v>
      </c>
      <c r="P2912">
        <v>7</v>
      </c>
      <c r="Q2912">
        <f>SUM(Table2[[#This Row],[ BUYER G]:[BUYER S]])</f>
        <v>8</v>
      </c>
      <c r="R2912">
        <v>6</v>
      </c>
      <c r="S2912">
        <v>24.5</v>
      </c>
      <c r="T2912">
        <f>SUM(Table2[[#This Row],[SALE G]:[SALE S]])</f>
        <v>30.5</v>
      </c>
      <c r="U2912">
        <v>213</v>
      </c>
      <c r="V2912">
        <v>0.6</v>
      </c>
    </row>
    <row r="2913" spans="1:22" x14ac:dyDescent="0.25">
      <c r="A2913">
        <v>2912</v>
      </c>
      <c r="B2913" t="s">
        <v>26</v>
      </c>
      <c r="C2913" t="s">
        <v>665</v>
      </c>
      <c r="D2913" t="s">
        <v>4</v>
      </c>
      <c r="E2913" t="s">
        <v>350</v>
      </c>
      <c r="F2913" s="138">
        <v>44066</v>
      </c>
      <c r="G2913" t="s">
        <v>710</v>
      </c>
      <c r="H2913" t="s">
        <v>668</v>
      </c>
      <c r="I2913" t="s">
        <v>627</v>
      </c>
      <c r="J2913" t="s">
        <v>711</v>
      </c>
      <c r="K2913">
        <v>180</v>
      </c>
      <c r="M2913">
        <v>68</v>
      </c>
      <c r="O2913">
        <v>2</v>
      </c>
      <c r="P2913">
        <v>11</v>
      </c>
      <c r="Q2913">
        <f>SUM(Table2[[#This Row],[ BUYER G]:[BUYER S]])</f>
        <v>13</v>
      </c>
      <c r="R2913">
        <v>12</v>
      </c>
      <c r="S2913">
        <v>24.5</v>
      </c>
      <c r="T2913">
        <f>SUM(Table2[[#This Row],[SALE G]:[SALE S]])</f>
        <v>36.5</v>
      </c>
      <c r="U2913">
        <v>106</v>
      </c>
      <c r="V2913">
        <v>0.6</v>
      </c>
    </row>
    <row r="2914" spans="1:22" x14ac:dyDescent="0.25">
      <c r="A2914">
        <v>2913</v>
      </c>
      <c r="B2914" t="s">
        <v>26</v>
      </c>
      <c r="C2914" t="s">
        <v>665</v>
      </c>
      <c r="D2914" t="s">
        <v>4</v>
      </c>
      <c r="E2914" t="s">
        <v>350</v>
      </c>
      <c r="F2914" s="138">
        <v>44066</v>
      </c>
      <c r="G2914" t="s">
        <v>712</v>
      </c>
      <c r="H2914" t="s">
        <v>668</v>
      </c>
      <c r="I2914" t="s">
        <v>561</v>
      </c>
      <c r="J2914" t="s">
        <v>711</v>
      </c>
      <c r="K2914">
        <v>320</v>
      </c>
      <c r="M2914">
        <v>165</v>
      </c>
      <c r="O2914">
        <v>14</v>
      </c>
      <c r="P2914">
        <v>16</v>
      </c>
      <c r="Q2914">
        <f>SUM(Table2[[#This Row],[ BUYER G]:[BUYER S]])</f>
        <v>30</v>
      </c>
      <c r="R2914">
        <v>10</v>
      </c>
      <c r="S2914">
        <v>9</v>
      </c>
      <c r="T2914">
        <f>SUM(Table2[[#This Row],[SALE G]:[SALE S]])</f>
        <v>19</v>
      </c>
      <c r="U2914">
        <v>347</v>
      </c>
      <c r="V2914">
        <v>0.6</v>
      </c>
    </row>
    <row r="2915" spans="1:22" x14ac:dyDescent="0.25">
      <c r="A2915">
        <v>2914</v>
      </c>
      <c r="B2915" t="s">
        <v>26</v>
      </c>
      <c r="C2915" t="s">
        <v>678</v>
      </c>
      <c r="D2915" t="s">
        <v>4</v>
      </c>
      <c r="E2915" t="s">
        <v>350</v>
      </c>
      <c r="F2915" s="138">
        <v>44066</v>
      </c>
      <c r="G2915" t="s">
        <v>685</v>
      </c>
      <c r="H2915" t="s">
        <v>688</v>
      </c>
      <c r="I2915" t="s">
        <v>414</v>
      </c>
      <c r="J2915" t="s">
        <v>671</v>
      </c>
      <c r="K2915">
        <v>1000</v>
      </c>
      <c r="L2915">
        <v>192</v>
      </c>
      <c r="O2915">
        <v>23</v>
      </c>
      <c r="P2915">
        <v>20</v>
      </c>
      <c r="Q2915">
        <f>SUM(Table2[[#This Row],[ BUYER G]:[BUYER S]])</f>
        <v>43</v>
      </c>
      <c r="R2915">
        <v>13.5</v>
      </c>
      <c r="S2915">
        <v>12</v>
      </c>
      <c r="T2915">
        <f>SUM(Table2[[#This Row],[SALE G]:[SALE S]])</f>
        <v>25.5</v>
      </c>
      <c r="U2915">
        <v>268</v>
      </c>
      <c r="V2915">
        <v>0.6</v>
      </c>
    </row>
    <row r="2916" spans="1:22" x14ac:dyDescent="0.25">
      <c r="A2916">
        <v>2915</v>
      </c>
      <c r="B2916" t="s">
        <v>26</v>
      </c>
      <c r="C2916" t="s">
        <v>678</v>
      </c>
      <c r="D2916" t="s">
        <v>4</v>
      </c>
      <c r="E2916" t="s">
        <v>350</v>
      </c>
      <c r="F2916" s="138">
        <v>44066</v>
      </c>
      <c r="G2916" t="s">
        <v>685</v>
      </c>
      <c r="H2916" t="s">
        <v>688</v>
      </c>
      <c r="I2916" t="s">
        <v>412</v>
      </c>
      <c r="J2916" t="s">
        <v>671</v>
      </c>
      <c r="K2916">
        <v>1000</v>
      </c>
      <c r="L2916">
        <v>200</v>
      </c>
      <c r="O2916">
        <v>15</v>
      </c>
      <c r="P2916">
        <v>17</v>
      </c>
      <c r="Q2916">
        <f>SUM(Table2[[#This Row],[ BUYER G]:[BUYER S]])</f>
        <v>32</v>
      </c>
      <c r="R2916">
        <v>7</v>
      </c>
      <c r="S2916">
        <v>8.75</v>
      </c>
      <c r="T2916">
        <f>SUM(Table2[[#This Row],[SALE G]:[SALE S]])</f>
        <v>15.75</v>
      </c>
      <c r="U2916">
        <v>260</v>
      </c>
      <c r="V2916">
        <v>0.6</v>
      </c>
    </row>
    <row r="2917" spans="1:22" x14ac:dyDescent="0.25">
      <c r="A2917">
        <v>2916</v>
      </c>
      <c r="B2917" t="s">
        <v>26</v>
      </c>
      <c r="C2917" t="s">
        <v>678</v>
      </c>
      <c r="D2917" t="s">
        <v>4</v>
      </c>
      <c r="E2917" t="s">
        <v>350</v>
      </c>
      <c r="F2917" s="138">
        <v>44066</v>
      </c>
      <c r="G2917" t="s">
        <v>685</v>
      </c>
      <c r="H2917" t="s">
        <v>688</v>
      </c>
      <c r="I2917" t="s">
        <v>418</v>
      </c>
      <c r="J2917" t="s">
        <v>671</v>
      </c>
      <c r="K2917">
        <v>1000</v>
      </c>
      <c r="L2917">
        <v>198</v>
      </c>
      <c r="O2917">
        <v>22</v>
      </c>
      <c r="P2917">
        <v>15</v>
      </c>
      <c r="Q2917">
        <f>SUM(Table2[[#This Row],[ BUYER G]:[BUYER S]])</f>
        <v>37</v>
      </c>
      <c r="R2917">
        <v>10.5</v>
      </c>
      <c r="S2917">
        <v>8.25</v>
      </c>
      <c r="T2917">
        <f>SUM(Table2[[#This Row],[SALE G]:[SALE S]])</f>
        <v>18.75</v>
      </c>
      <c r="U2917">
        <v>235</v>
      </c>
      <c r="V2917">
        <v>0.6</v>
      </c>
    </row>
    <row r="2918" spans="1:22" x14ac:dyDescent="0.25">
      <c r="A2918">
        <v>2917</v>
      </c>
      <c r="B2918" t="s">
        <v>26</v>
      </c>
      <c r="C2918" t="s">
        <v>678</v>
      </c>
      <c r="D2918" t="s">
        <v>4</v>
      </c>
      <c r="E2918" t="s">
        <v>350</v>
      </c>
      <c r="F2918" s="138">
        <v>44066</v>
      </c>
      <c r="G2918" t="s">
        <v>685</v>
      </c>
      <c r="H2918" t="s">
        <v>713</v>
      </c>
      <c r="I2918" t="s">
        <v>546</v>
      </c>
      <c r="J2918" t="s">
        <v>671</v>
      </c>
      <c r="K2918">
        <v>1000</v>
      </c>
      <c r="L2918">
        <v>180</v>
      </c>
      <c r="O2918">
        <v>6</v>
      </c>
      <c r="P2918">
        <v>13</v>
      </c>
      <c r="Q2918">
        <f>SUM(Table2[[#This Row],[ BUYER G]:[BUYER S]])</f>
        <v>19</v>
      </c>
      <c r="R2918">
        <v>4.5999999999999996</v>
      </c>
      <c r="S2918">
        <v>6</v>
      </c>
      <c r="T2918">
        <f>SUM(Table2[[#This Row],[SALE G]:[SALE S]])</f>
        <v>10.6</v>
      </c>
      <c r="U2918">
        <v>286</v>
      </c>
      <c r="V2918">
        <v>0.6</v>
      </c>
    </row>
    <row r="2919" spans="1:22" x14ac:dyDescent="0.25">
      <c r="A2919">
        <v>2918</v>
      </c>
      <c r="B2919" t="s">
        <v>26</v>
      </c>
      <c r="C2919" t="s">
        <v>680</v>
      </c>
      <c r="D2919" t="s">
        <v>4</v>
      </c>
      <c r="E2919" t="s">
        <v>350</v>
      </c>
      <c r="F2919" s="138">
        <v>44066</v>
      </c>
      <c r="G2919" t="s">
        <v>684</v>
      </c>
      <c r="H2919" t="s">
        <v>681</v>
      </c>
      <c r="I2919" t="s">
        <v>399</v>
      </c>
      <c r="J2919" t="s">
        <v>669</v>
      </c>
      <c r="K2919">
        <v>1250</v>
      </c>
      <c r="L2919">
        <v>124</v>
      </c>
      <c r="M2919">
        <v>164</v>
      </c>
      <c r="O2919">
        <v>7</v>
      </c>
      <c r="P2919">
        <v>21</v>
      </c>
      <c r="Q2919">
        <f>SUM(Table2[[#This Row],[ BUYER G]:[BUYER S]])</f>
        <v>28</v>
      </c>
      <c r="R2919">
        <v>5.0999999999999996</v>
      </c>
      <c r="S2919">
        <v>19.25</v>
      </c>
      <c r="T2919">
        <f>SUM(Table2[[#This Row],[SALE G]:[SALE S]])</f>
        <v>24.35</v>
      </c>
      <c r="U2919">
        <v>291</v>
      </c>
      <c r="V2919">
        <v>0.65</v>
      </c>
    </row>
    <row r="2920" spans="1:22" x14ac:dyDescent="0.25">
      <c r="A2920">
        <v>2919</v>
      </c>
      <c r="B2920" t="s">
        <v>26</v>
      </c>
      <c r="C2920" t="s">
        <v>680</v>
      </c>
      <c r="D2920" t="s">
        <v>4</v>
      </c>
      <c r="E2920" t="s">
        <v>350</v>
      </c>
      <c r="F2920" s="138">
        <v>44066</v>
      </c>
      <c r="G2920" t="s">
        <v>685</v>
      </c>
      <c r="H2920" t="s">
        <v>681</v>
      </c>
      <c r="I2920" t="s">
        <v>260</v>
      </c>
      <c r="J2920" t="s">
        <v>671</v>
      </c>
      <c r="K2920">
        <v>1000</v>
      </c>
      <c r="M2920">
        <v>238</v>
      </c>
      <c r="O2920">
        <v>12</v>
      </c>
      <c r="P2920">
        <v>31</v>
      </c>
      <c r="Q2920">
        <f>SUM(Table2[[#This Row],[ BUYER G]:[BUYER S]])</f>
        <v>43</v>
      </c>
      <c r="R2920">
        <v>9.1</v>
      </c>
      <c r="S2920">
        <v>27</v>
      </c>
      <c r="T2920">
        <f>SUM(Table2[[#This Row],[SALE G]:[SALE S]])</f>
        <v>36.1</v>
      </c>
      <c r="U2920">
        <v>263</v>
      </c>
      <c r="V2920">
        <v>0.65</v>
      </c>
    </row>
    <row r="2921" spans="1:22" x14ac:dyDescent="0.25">
      <c r="A2921">
        <v>2920</v>
      </c>
      <c r="B2921" t="s">
        <v>26</v>
      </c>
      <c r="C2921" t="s">
        <v>680</v>
      </c>
      <c r="D2921" t="s">
        <v>4</v>
      </c>
      <c r="E2921" t="s">
        <v>350</v>
      </c>
      <c r="F2921" s="138">
        <v>44066</v>
      </c>
      <c r="G2921" t="s">
        <v>685</v>
      </c>
      <c r="H2921" t="s">
        <v>681</v>
      </c>
      <c r="I2921" t="s">
        <v>446</v>
      </c>
      <c r="J2921" t="s">
        <v>671</v>
      </c>
      <c r="K2921">
        <v>1000</v>
      </c>
      <c r="M2921">
        <v>220</v>
      </c>
      <c r="O2921">
        <v>15</v>
      </c>
      <c r="P2921">
        <v>14</v>
      </c>
      <c r="Q2921">
        <f>SUM(Table2[[#This Row],[ BUYER G]:[BUYER S]])</f>
        <v>29</v>
      </c>
      <c r="R2921">
        <v>18.100000000000001</v>
      </c>
      <c r="S2921">
        <v>11.5</v>
      </c>
      <c r="T2921">
        <f>SUM(Table2[[#This Row],[SALE G]:[SALE S]])</f>
        <v>29.6</v>
      </c>
      <c r="U2921">
        <v>250</v>
      </c>
      <c r="V2921">
        <v>0.5</v>
      </c>
    </row>
    <row r="2922" spans="1:22" x14ac:dyDescent="0.25">
      <c r="A2922">
        <v>2921</v>
      </c>
      <c r="B2922" t="s">
        <v>26</v>
      </c>
      <c r="C2922" t="s">
        <v>680</v>
      </c>
      <c r="D2922" t="s">
        <v>4</v>
      </c>
      <c r="E2922" t="s">
        <v>350</v>
      </c>
      <c r="F2922" s="138">
        <v>44066</v>
      </c>
      <c r="G2922" t="s">
        <v>710</v>
      </c>
      <c r="H2922" t="s">
        <v>681</v>
      </c>
      <c r="I2922" t="s">
        <v>622</v>
      </c>
      <c r="J2922" t="s">
        <v>711</v>
      </c>
      <c r="K2922">
        <v>180</v>
      </c>
      <c r="M2922">
        <v>96</v>
      </c>
      <c r="O2922">
        <v>2</v>
      </c>
      <c r="P2922">
        <v>10</v>
      </c>
      <c r="Q2922">
        <f>SUM(Table2[[#This Row],[ BUYER G]:[BUYER S]])</f>
        <v>12</v>
      </c>
      <c r="R2922">
        <v>0.6</v>
      </c>
      <c r="S2922">
        <v>11</v>
      </c>
      <c r="T2922">
        <f>SUM(Table2[[#This Row],[SALE G]:[SALE S]])</f>
        <v>11.6</v>
      </c>
      <c r="U2922">
        <v>120</v>
      </c>
      <c r="V2922">
        <v>0.5</v>
      </c>
    </row>
    <row r="2923" spans="1:22" x14ac:dyDescent="0.25">
      <c r="A2923">
        <v>2922</v>
      </c>
      <c r="B2923" t="s">
        <v>26</v>
      </c>
      <c r="C2923" t="s">
        <v>680</v>
      </c>
      <c r="D2923" t="s">
        <v>4</v>
      </c>
      <c r="E2923" t="s">
        <v>350</v>
      </c>
      <c r="F2923" s="138">
        <v>44066</v>
      </c>
      <c r="G2923" t="s">
        <v>710</v>
      </c>
      <c r="H2923" t="s">
        <v>681</v>
      </c>
      <c r="I2923" t="s">
        <v>620</v>
      </c>
      <c r="J2923" t="s">
        <v>711</v>
      </c>
      <c r="K2923">
        <v>180</v>
      </c>
      <c r="M2923">
        <v>80</v>
      </c>
      <c r="O2923">
        <v>3</v>
      </c>
      <c r="P2923">
        <v>15</v>
      </c>
      <c r="Q2923">
        <f>SUM(Table2[[#This Row],[ BUYER G]:[BUYER S]])</f>
        <v>18</v>
      </c>
      <c r="R2923">
        <v>1.85</v>
      </c>
      <c r="S2923">
        <v>9.75</v>
      </c>
      <c r="T2923">
        <f>SUM(Table2[[#This Row],[SALE G]:[SALE S]])</f>
        <v>11.6</v>
      </c>
      <c r="U2923">
        <v>76</v>
      </c>
      <c r="V2923">
        <v>0.5</v>
      </c>
    </row>
    <row r="2924" spans="1:22" x14ac:dyDescent="0.25">
      <c r="A2924">
        <v>2923</v>
      </c>
      <c r="B2924" t="s">
        <v>26</v>
      </c>
      <c r="C2924" t="s">
        <v>680</v>
      </c>
      <c r="D2924" t="s">
        <v>4</v>
      </c>
      <c r="E2924" t="s">
        <v>350</v>
      </c>
      <c r="F2924" s="138">
        <v>44066</v>
      </c>
      <c r="G2924" t="s">
        <v>710</v>
      </c>
      <c r="H2924" t="s">
        <v>681</v>
      </c>
      <c r="I2924" t="s">
        <v>621</v>
      </c>
      <c r="J2924" t="s">
        <v>711</v>
      </c>
      <c r="K2924">
        <v>180</v>
      </c>
      <c r="M2924">
        <v>80</v>
      </c>
      <c r="O2924">
        <v>9</v>
      </c>
      <c r="P2924">
        <v>18</v>
      </c>
      <c r="Q2924">
        <f>SUM(Table2[[#This Row],[ BUYER G]:[BUYER S]])</f>
        <v>27</v>
      </c>
      <c r="R2924">
        <v>9.1</v>
      </c>
      <c r="S2924">
        <v>14</v>
      </c>
      <c r="T2924">
        <f>SUM(Table2[[#This Row],[SALE G]:[SALE S]])</f>
        <v>23.1</v>
      </c>
      <c r="U2924">
        <v>105</v>
      </c>
      <c r="V2924">
        <v>0.5</v>
      </c>
    </row>
    <row r="2925" spans="1:22" x14ac:dyDescent="0.25">
      <c r="A2925">
        <v>2924</v>
      </c>
      <c r="B2925" t="s">
        <v>26</v>
      </c>
      <c r="C2925" t="s">
        <v>665</v>
      </c>
      <c r="D2925" t="s">
        <v>4</v>
      </c>
      <c r="E2925" t="s">
        <v>350</v>
      </c>
      <c r="F2925" s="138">
        <v>44066</v>
      </c>
      <c r="G2925" t="s">
        <v>722</v>
      </c>
      <c r="H2925" t="s">
        <v>681</v>
      </c>
      <c r="I2925" t="s">
        <v>619</v>
      </c>
      <c r="J2925" t="s">
        <v>671</v>
      </c>
      <c r="K2925">
        <v>700</v>
      </c>
      <c r="M2925">
        <v>225</v>
      </c>
      <c r="O2925">
        <v>12</v>
      </c>
      <c r="P2925">
        <v>48</v>
      </c>
      <c r="Q2925">
        <f>SUM(Table2[[#This Row],[ BUYER G]:[BUYER S]])</f>
        <v>60</v>
      </c>
      <c r="R2925">
        <v>6.6</v>
      </c>
      <c r="S2925">
        <v>38.25</v>
      </c>
      <c r="T2925">
        <f>SUM(Table2[[#This Row],[SALE G]:[SALE S]])</f>
        <v>44.85</v>
      </c>
      <c r="U2925">
        <v>231</v>
      </c>
      <c r="V2925">
        <v>0.6</v>
      </c>
    </row>
    <row r="2926" spans="1:22" x14ac:dyDescent="0.25">
      <c r="A2926">
        <v>2925</v>
      </c>
      <c r="B2926" t="s">
        <v>26</v>
      </c>
      <c r="C2926" t="s">
        <v>680</v>
      </c>
      <c r="D2926" t="s">
        <v>4</v>
      </c>
      <c r="E2926" t="s">
        <v>350</v>
      </c>
      <c r="F2926" s="138">
        <v>44066</v>
      </c>
      <c r="G2926" t="s">
        <v>670</v>
      </c>
      <c r="H2926" t="s">
        <v>701</v>
      </c>
      <c r="I2926" t="s">
        <v>433</v>
      </c>
      <c r="J2926" t="s">
        <v>671</v>
      </c>
      <c r="K2926">
        <v>1200</v>
      </c>
      <c r="L2926">
        <v>304</v>
      </c>
      <c r="O2926">
        <v>8</v>
      </c>
      <c r="P2926">
        <v>19</v>
      </c>
      <c r="Q2926">
        <f>SUM(Table2[[#This Row],[ BUYER G]:[BUYER S]])</f>
        <v>27</v>
      </c>
      <c r="R2926">
        <v>10.1</v>
      </c>
      <c r="S2926">
        <v>20</v>
      </c>
      <c r="T2926">
        <f>SUM(Table2[[#This Row],[SALE G]:[SALE S]])</f>
        <v>30.1</v>
      </c>
      <c r="U2926">
        <v>304</v>
      </c>
      <c r="V2926">
        <v>0.6</v>
      </c>
    </row>
    <row r="2927" spans="1:22" x14ac:dyDescent="0.25">
      <c r="A2927">
        <v>2926</v>
      </c>
      <c r="B2927" t="s">
        <v>26</v>
      </c>
      <c r="C2927" t="s">
        <v>680</v>
      </c>
      <c r="D2927" t="s">
        <v>4</v>
      </c>
      <c r="E2927" t="s">
        <v>350</v>
      </c>
      <c r="F2927" s="138">
        <v>44066</v>
      </c>
      <c r="G2927" t="s">
        <v>670</v>
      </c>
      <c r="H2927" t="s">
        <v>702</v>
      </c>
      <c r="I2927" t="s">
        <v>432</v>
      </c>
      <c r="J2927" t="s">
        <v>671</v>
      </c>
      <c r="K2927">
        <v>1200</v>
      </c>
      <c r="L2927">
        <v>272</v>
      </c>
      <c r="O2927">
        <v>36</v>
      </c>
      <c r="P2927">
        <v>31</v>
      </c>
      <c r="Q2927">
        <f>SUM(Table2[[#This Row],[ BUYER G]:[BUYER S]])</f>
        <v>67</v>
      </c>
      <c r="R2927">
        <v>21.75</v>
      </c>
      <c r="S2927">
        <v>19.925000000000001</v>
      </c>
      <c r="T2927">
        <f>SUM(Table2[[#This Row],[SALE G]:[SALE S]])</f>
        <v>41.674999999999997</v>
      </c>
      <c r="U2927">
        <v>277</v>
      </c>
      <c r="V2927">
        <v>0.66</v>
      </c>
    </row>
    <row r="2928" spans="1:22" x14ac:dyDescent="0.25">
      <c r="A2928">
        <v>2927</v>
      </c>
      <c r="B2928" t="s">
        <v>26</v>
      </c>
      <c r="C2928" t="s">
        <v>680</v>
      </c>
      <c r="D2928" t="s">
        <v>4</v>
      </c>
      <c r="E2928" t="s">
        <v>350</v>
      </c>
      <c r="F2928" s="138">
        <v>44066</v>
      </c>
      <c r="G2928" t="s">
        <v>670</v>
      </c>
      <c r="H2928" t="s">
        <v>696</v>
      </c>
      <c r="I2928" t="s">
        <v>389</v>
      </c>
      <c r="J2928" t="s">
        <v>671</v>
      </c>
      <c r="K2928">
        <v>1200</v>
      </c>
      <c r="L2928">
        <v>252</v>
      </c>
      <c r="O2928">
        <v>33</v>
      </c>
      <c r="P2928">
        <v>23</v>
      </c>
      <c r="Q2928">
        <f>SUM(Table2[[#This Row],[ BUYER G]:[BUYER S]])</f>
        <v>56</v>
      </c>
      <c r="R2928">
        <v>19.600000000000001</v>
      </c>
      <c r="S2928">
        <v>14</v>
      </c>
      <c r="T2928">
        <f>SUM(Table2[[#This Row],[SALE G]:[SALE S]])</f>
        <v>33.6</v>
      </c>
      <c r="U2928">
        <v>280</v>
      </c>
      <c r="V2928">
        <v>0.6</v>
      </c>
    </row>
    <row r="2929" spans="1:22" x14ac:dyDescent="0.25">
      <c r="A2929">
        <v>2928</v>
      </c>
      <c r="B2929" t="s">
        <v>26</v>
      </c>
      <c r="C2929" t="s">
        <v>680</v>
      </c>
      <c r="D2929" t="s">
        <v>4</v>
      </c>
      <c r="E2929" t="s">
        <v>351</v>
      </c>
      <c r="F2929" s="138">
        <v>44071</v>
      </c>
      <c r="G2929" t="s">
        <v>723</v>
      </c>
      <c r="H2929" t="s">
        <v>681</v>
      </c>
      <c r="I2929" t="s">
        <v>629</v>
      </c>
      <c r="J2929" t="s">
        <v>711</v>
      </c>
      <c r="K2929">
        <v>180</v>
      </c>
      <c r="M2929">
        <v>160</v>
      </c>
      <c r="O2929">
        <v>0</v>
      </c>
      <c r="P2929">
        <v>17</v>
      </c>
      <c r="Q2929">
        <f>SUM(Table2[[#This Row],[ BUYER G]:[BUYER S]])</f>
        <v>17</v>
      </c>
      <c r="R2929">
        <v>0</v>
      </c>
      <c r="S2929">
        <v>16</v>
      </c>
      <c r="T2929">
        <f>SUM(Table2[[#This Row],[SALE G]:[SALE S]])</f>
        <v>16</v>
      </c>
      <c r="U2929">
        <v>177</v>
      </c>
      <c r="V2929">
        <v>0.6</v>
      </c>
    </row>
    <row r="2930" spans="1:22" x14ac:dyDescent="0.25">
      <c r="A2930">
        <v>2929</v>
      </c>
      <c r="B2930" t="s">
        <v>26</v>
      </c>
      <c r="C2930" t="s">
        <v>665</v>
      </c>
      <c r="D2930" t="s">
        <v>4</v>
      </c>
      <c r="E2930" t="s">
        <v>351</v>
      </c>
      <c r="F2930" s="138">
        <v>44072</v>
      </c>
      <c r="G2930" t="s">
        <v>670</v>
      </c>
      <c r="H2930" t="s">
        <v>668</v>
      </c>
      <c r="I2930" t="s">
        <v>141</v>
      </c>
      <c r="J2930" t="s">
        <v>671</v>
      </c>
      <c r="K2930">
        <v>1200</v>
      </c>
      <c r="M2930">
        <v>242</v>
      </c>
      <c r="O2930">
        <v>15</v>
      </c>
      <c r="P2930">
        <v>52</v>
      </c>
      <c r="Q2930">
        <f>SUM(Table2[[#This Row],[ BUYER G]:[BUYER S]])</f>
        <v>67</v>
      </c>
      <c r="R2930">
        <v>36.25</v>
      </c>
      <c r="S2930">
        <v>18.829999999999998</v>
      </c>
      <c r="T2930">
        <f>SUM(Table2[[#This Row],[SALE G]:[SALE S]])</f>
        <v>55.08</v>
      </c>
      <c r="U2930">
        <v>451</v>
      </c>
      <c r="V2930">
        <v>0.7</v>
      </c>
    </row>
    <row r="2931" spans="1:22" x14ac:dyDescent="0.25">
      <c r="A2931">
        <v>2930</v>
      </c>
      <c r="B2931" t="s">
        <v>26</v>
      </c>
      <c r="C2931" t="s">
        <v>665</v>
      </c>
      <c r="D2931" t="s">
        <v>4</v>
      </c>
      <c r="E2931" t="s">
        <v>351</v>
      </c>
      <c r="F2931" s="138">
        <v>44072</v>
      </c>
      <c r="G2931" t="s">
        <v>670</v>
      </c>
      <c r="H2931" t="s">
        <v>668</v>
      </c>
      <c r="I2931" t="s">
        <v>142</v>
      </c>
      <c r="J2931" t="s">
        <v>671</v>
      </c>
      <c r="K2931">
        <v>1200</v>
      </c>
      <c r="M2931">
        <v>220</v>
      </c>
      <c r="O2931">
        <v>27</v>
      </c>
      <c r="P2931">
        <v>40</v>
      </c>
      <c r="Q2931">
        <f>SUM(Table2[[#This Row],[ BUYER G]:[BUYER S]])</f>
        <v>67</v>
      </c>
      <c r="R2931">
        <v>26.92</v>
      </c>
      <c r="S2931">
        <v>15.17</v>
      </c>
      <c r="T2931">
        <f>SUM(Table2[[#This Row],[SALE G]:[SALE S]])</f>
        <v>42.09</v>
      </c>
      <c r="U2931">
        <v>364</v>
      </c>
      <c r="V2931">
        <v>0.7</v>
      </c>
    </row>
    <row r="2932" spans="1:22" x14ac:dyDescent="0.25">
      <c r="A2932">
        <v>2931</v>
      </c>
      <c r="B2932" t="s">
        <v>26</v>
      </c>
      <c r="C2932" t="s">
        <v>665</v>
      </c>
      <c r="D2932" t="s">
        <v>4</v>
      </c>
      <c r="E2932" t="s">
        <v>351</v>
      </c>
      <c r="F2932" s="138">
        <v>44072</v>
      </c>
      <c r="G2932" t="s">
        <v>670</v>
      </c>
      <c r="H2932" t="s">
        <v>668</v>
      </c>
      <c r="I2932" t="s">
        <v>144</v>
      </c>
      <c r="J2932" t="s">
        <v>671</v>
      </c>
      <c r="K2932">
        <v>1200</v>
      </c>
      <c r="M2932">
        <v>192</v>
      </c>
      <c r="O2932">
        <v>29</v>
      </c>
      <c r="P2932">
        <v>56</v>
      </c>
      <c r="Q2932">
        <f>SUM(Table2[[#This Row],[ BUYER G]:[BUYER S]])</f>
        <v>85</v>
      </c>
      <c r="R2932">
        <v>41.25</v>
      </c>
      <c r="S2932">
        <v>25.75</v>
      </c>
      <c r="T2932">
        <f>SUM(Table2[[#This Row],[SALE G]:[SALE S]])</f>
        <v>67</v>
      </c>
      <c r="U2932">
        <v>367</v>
      </c>
      <c r="V2932">
        <v>0.7</v>
      </c>
    </row>
    <row r="2933" spans="1:22" x14ac:dyDescent="0.25">
      <c r="A2933">
        <v>2932</v>
      </c>
      <c r="B2933" t="s">
        <v>26</v>
      </c>
      <c r="C2933" t="s">
        <v>665</v>
      </c>
      <c r="D2933" t="s">
        <v>4</v>
      </c>
      <c r="E2933" t="s">
        <v>351</v>
      </c>
      <c r="F2933" s="138">
        <v>44072</v>
      </c>
      <c r="G2933" t="s">
        <v>670</v>
      </c>
      <c r="H2933" t="s">
        <v>677</v>
      </c>
      <c r="I2933" t="s">
        <v>195</v>
      </c>
      <c r="J2933" t="s">
        <v>671</v>
      </c>
      <c r="K2933">
        <v>1200</v>
      </c>
      <c r="L2933">
        <v>146</v>
      </c>
      <c r="M2933">
        <v>120</v>
      </c>
      <c r="O2933">
        <v>68</v>
      </c>
      <c r="P2933">
        <v>79</v>
      </c>
      <c r="Q2933">
        <f>SUM(Table2[[#This Row],[ BUYER G]:[BUYER S]])</f>
        <v>147</v>
      </c>
      <c r="R2933">
        <v>32.92</v>
      </c>
      <c r="S2933">
        <v>44.33</v>
      </c>
      <c r="T2933">
        <f>SUM(Table2[[#This Row],[SALE G]:[SALE S]])</f>
        <v>77.25</v>
      </c>
      <c r="U2933">
        <v>402</v>
      </c>
      <c r="V2933">
        <v>0.7</v>
      </c>
    </row>
    <row r="2934" spans="1:22" x14ac:dyDescent="0.25">
      <c r="A2934">
        <v>2933</v>
      </c>
      <c r="B2934" t="s">
        <v>26</v>
      </c>
      <c r="C2934" t="s">
        <v>665</v>
      </c>
      <c r="D2934" t="s">
        <v>4</v>
      </c>
      <c r="E2934" t="s">
        <v>351</v>
      </c>
      <c r="F2934" s="138">
        <v>44072</v>
      </c>
      <c r="G2934" t="s">
        <v>670</v>
      </c>
      <c r="H2934" t="s">
        <v>677</v>
      </c>
      <c r="I2934" t="s">
        <v>196</v>
      </c>
      <c r="J2934" t="s">
        <v>671</v>
      </c>
      <c r="K2934">
        <v>1200</v>
      </c>
      <c r="L2934">
        <v>157</v>
      </c>
      <c r="M2934">
        <v>108</v>
      </c>
      <c r="O2934">
        <v>40</v>
      </c>
      <c r="P2934">
        <v>89</v>
      </c>
      <c r="Q2934">
        <f>SUM(Table2[[#This Row],[ BUYER G]:[BUYER S]])</f>
        <v>129</v>
      </c>
      <c r="R2934">
        <v>33.799999999999997</v>
      </c>
      <c r="S2934">
        <v>31</v>
      </c>
      <c r="T2934">
        <f>SUM(Table2[[#This Row],[SALE G]:[SALE S]])</f>
        <v>64.8</v>
      </c>
      <c r="U2934">
        <v>350</v>
      </c>
      <c r="V2934">
        <v>0.6</v>
      </c>
    </row>
    <row r="2935" spans="1:22" x14ac:dyDescent="0.25">
      <c r="A2935">
        <v>2934</v>
      </c>
      <c r="B2935" t="s">
        <v>26</v>
      </c>
      <c r="C2935" t="s">
        <v>665</v>
      </c>
      <c r="D2935" t="s">
        <v>4</v>
      </c>
      <c r="E2935" t="s">
        <v>351</v>
      </c>
      <c r="F2935" s="138">
        <v>44072</v>
      </c>
      <c r="G2935" t="s">
        <v>670</v>
      </c>
      <c r="H2935" t="s">
        <v>714</v>
      </c>
      <c r="I2935" t="s">
        <v>523</v>
      </c>
      <c r="J2935" t="s">
        <v>671</v>
      </c>
      <c r="K2935">
        <v>1200</v>
      </c>
      <c r="L2935">
        <v>208</v>
      </c>
      <c r="O2935">
        <v>31</v>
      </c>
      <c r="P2935">
        <v>16</v>
      </c>
      <c r="Q2935">
        <f>SUM(Table2[[#This Row],[ BUYER G]:[BUYER S]])</f>
        <v>47</v>
      </c>
      <c r="R2935">
        <v>6</v>
      </c>
      <c r="S2935">
        <v>15.2</v>
      </c>
      <c r="T2935">
        <f>SUM(Table2[[#This Row],[SALE G]:[SALE S]])</f>
        <v>21.2</v>
      </c>
      <c r="U2935">
        <v>434</v>
      </c>
      <c r="V2935">
        <v>0.7</v>
      </c>
    </row>
    <row r="2936" spans="1:22" x14ac:dyDescent="0.25">
      <c r="A2936">
        <v>2935</v>
      </c>
      <c r="B2936" t="s">
        <v>26</v>
      </c>
      <c r="C2936" t="s">
        <v>665</v>
      </c>
      <c r="D2936" t="s">
        <v>4</v>
      </c>
      <c r="E2936" t="s">
        <v>351</v>
      </c>
      <c r="F2936" s="138">
        <v>44072</v>
      </c>
      <c r="G2936" t="s">
        <v>682</v>
      </c>
      <c r="H2936" t="s">
        <v>668</v>
      </c>
      <c r="I2936" t="s">
        <v>151</v>
      </c>
      <c r="J2936" t="s">
        <v>671</v>
      </c>
      <c r="K2936">
        <v>1200</v>
      </c>
      <c r="M2936">
        <v>208</v>
      </c>
      <c r="O2936">
        <v>11</v>
      </c>
      <c r="P2936">
        <v>32</v>
      </c>
      <c r="Q2936">
        <f>SUM(Table2[[#This Row],[ BUYER G]:[BUYER S]])</f>
        <v>43</v>
      </c>
      <c r="R2936">
        <v>13.55</v>
      </c>
      <c r="S2936">
        <v>4.25</v>
      </c>
      <c r="T2936">
        <f>SUM(Table2[[#This Row],[SALE G]:[SALE S]])</f>
        <v>17.8</v>
      </c>
      <c r="U2936">
        <v>353</v>
      </c>
      <c r="V2936">
        <v>0.65</v>
      </c>
    </row>
    <row r="2937" spans="1:22" x14ac:dyDescent="0.25">
      <c r="A2937">
        <v>2936</v>
      </c>
      <c r="B2937" t="s">
        <v>26</v>
      </c>
      <c r="C2937" t="s">
        <v>665</v>
      </c>
      <c r="D2937" t="s">
        <v>4</v>
      </c>
      <c r="E2937" t="s">
        <v>351</v>
      </c>
      <c r="F2937" s="138">
        <v>44072</v>
      </c>
      <c r="G2937" t="s">
        <v>682</v>
      </c>
      <c r="H2937" t="s">
        <v>668</v>
      </c>
      <c r="I2937" t="s">
        <v>147</v>
      </c>
      <c r="J2937" t="s">
        <v>671</v>
      </c>
      <c r="K2937">
        <v>1200</v>
      </c>
      <c r="L2937">
        <v>112</v>
      </c>
      <c r="M2937">
        <v>112</v>
      </c>
      <c r="O2937">
        <v>14</v>
      </c>
      <c r="P2937">
        <v>21</v>
      </c>
      <c r="Q2937">
        <f>SUM(Table2[[#This Row],[ BUYER G]:[BUYER S]])</f>
        <v>35</v>
      </c>
      <c r="R2937">
        <v>21.25</v>
      </c>
      <c r="S2937">
        <v>11.5</v>
      </c>
      <c r="T2937">
        <f>SUM(Table2[[#This Row],[SALE G]:[SALE S]])</f>
        <v>32.75</v>
      </c>
      <c r="U2937">
        <v>372</v>
      </c>
      <c r="V2937">
        <v>0.7</v>
      </c>
    </row>
    <row r="2938" spans="1:22" x14ac:dyDescent="0.25">
      <c r="A2938">
        <v>2937</v>
      </c>
      <c r="B2938" t="s">
        <v>26</v>
      </c>
      <c r="C2938" t="s">
        <v>665</v>
      </c>
      <c r="D2938" t="s">
        <v>4</v>
      </c>
      <c r="E2938" t="s">
        <v>351</v>
      </c>
      <c r="F2938" s="138">
        <v>44072</v>
      </c>
      <c r="G2938" t="s">
        <v>682</v>
      </c>
      <c r="H2938" t="s">
        <v>668</v>
      </c>
      <c r="I2938" t="s">
        <v>149</v>
      </c>
      <c r="J2938" t="s">
        <v>671</v>
      </c>
      <c r="K2938">
        <v>1200</v>
      </c>
      <c r="L2938">
        <v>106</v>
      </c>
      <c r="M2938">
        <v>108</v>
      </c>
      <c r="O2938">
        <v>0</v>
      </c>
      <c r="P2938">
        <v>43</v>
      </c>
      <c r="Q2938">
        <f>SUM(Table2[[#This Row],[ BUYER G]:[BUYER S]])</f>
        <v>43</v>
      </c>
      <c r="R2938">
        <v>25.25</v>
      </c>
      <c r="S2938">
        <v>0</v>
      </c>
      <c r="T2938">
        <f>SUM(Table2[[#This Row],[SALE G]:[SALE S]])</f>
        <v>25.25</v>
      </c>
      <c r="U2938">
        <v>368</v>
      </c>
      <c r="V2938">
        <v>0.7</v>
      </c>
    </row>
    <row r="2939" spans="1:22" x14ac:dyDescent="0.25">
      <c r="A2939">
        <v>2938</v>
      </c>
      <c r="B2939" t="s">
        <v>26</v>
      </c>
      <c r="C2939" t="s">
        <v>665</v>
      </c>
      <c r="D2939" t="s">
        <v>4</v>
      </c>
      <c r="E2939" t="s">
        <v>351</v>
      </c>
      <c r="F2939" s="138">
        <v>44072</v>
      </c>
      <c r="G2939" t="s">
        <v>682</v>
      </c>
      <c r="H2939" t="s">
        <v>668</v>
      </c>
      <c r="I2939" t="s">
        <v>152</v>
      </c>
      <c r="J2939" t="s">
        <v>671</v>
      </c>
      <c r="K2939">
        <v>1200</v>
      </c>
      <c r="M2939">
        <v>224</v>
      </c>
      <c r="O2939">
        <v>21</v>
      </c>
      <c r="P2939">
        <v>40</v>
      </c>
      <c r="Q2939">
        <f>SUM(Table2[[#This Row],[ BUYER G]:[BUYER S]])</f>
        <v>61</v>
      </c>
      <c r="R2939">
        <v>31.25</v>
      </c>
      <c r="S2939">
        <v>15.7</v>
      </c>
      <c r="T2939">
        <f>SUM(Table2[[#This Row],[SALE G]:[SALE S]])</f>
        <v>46.95</v>
      </c>
      <c r="U2939">
        <v>434</v>
      </c>
      <c r="V2939">
        <v>0.7</v>
      </c>
    </row>
    <row r="2940" spans="1:22" x14ac:dyDescent="0.25">
      <c r="A2940">
        <v>2939</v>
      </c>
      <c r="B2940" t="s">
        <v>26</v>
      </c>
      <c r="C2940" t="s">
        <v>665</v>
      </c>
      <c r="D2940" t="s">
        <v>4</v>
      </c>
      <c r="E2940" t="s">
        <v>351</v>
      </c>
      <c r="F2940" s="138">
        <v>44072</v>
      </c>
      <c r="G2940" t="s">
        <v>682</v>
      </c>
      <c r="H2940" t="s">
        <v>668</v>
      </c>
      <c r="I2940" t="s">
        <v>153</v>
      </c>
      <c r="J2940" t="s">
        <v>671</v>
      </c>
      <c r="K2940">
        <v>1200</v>
      </c>
      <c r="M2940">
        <v>196</v>
      </c>
      <c r="O2940">
        <v>11</v>
      </c>
      <c r="P2940">
        <v>33</v>
      </c>
      <c r="Q2940">
        <f>SUM(Table2[[#This Row],[ BUYER G]:[BUYER S]])</f>
        <v>44</v>
      </c>
      <c r="R2940">
        <v>21</v>
      </c>
      <c r="S2940">
        <v>7.25</v>
      </c>
      <c r="T2940">
        <f>SUM(Table2[[#This Row],[SALE G]:[SALE S]])</f>
        <v>28.25</v>
      </c>
      <c r="U2940">
        <v>326</v>
      </c>
      <c r="V2940">
        <v>0.65</v>
      </c>
    </row>
    <row r="2941" spans="1:22" x14ac:dyDescent="0.25">
      <c r="A2941">
        <v>2940</v>
      </c>
      <c r="B2941" t="s">
        <v>26</v>
      </c>
      <c r="C2941" t="s">
        <v>665</v>
      </c>
      <c r="D2941" t="s">
        <v>4</v>
      </c>
      <c r="E2941" t="s">
        <v>351</v>
      </c>
      <c r="F2941" s="138">
        <v>44072</v>
      </c>
      <c r="G2941" t="s">
        <v>682</v>
      </c>
      <c r="H2941" t="s">
        <v>668</v>
      </c>
      <c r="I2941" t="s">
        <v>154</v>
      </c>
      <c r="J2941" t="s">
        <v>671</v>
      </c>
      <c r="K2941">
        <v>1200</v>
      </c>
      <c r="L2941">
        <v>96</v>
      </c>
      <c r="M2941">
        <v>132</v>
      </c>
      <c r="O2941">
        <v>18</v>
      </c>
      <c r="P2941">
        <v>11</v>
      </c>
      <c r="Q2941">
        <f>SUM(Table2[[#This Row],[ BUYER G]:[BUYER S]])</f>
        <v>29</v>
      </c>
      <c r="R2941">
        <v>10</v>
      </c>
      <c r="S2941">
        <v>7.7</v>
      </c>
      <c r="T2941">
        <f>SUM(Table2[[#This Row],[SALE G]:[SALE S]])</f>
        <v>17.7</v>
      </c>
      <c r="U2941">
        <v>327</v>
      </c>
      <c r="V2941">
        <v>0.7</v>
      </c>
    </row>
    <row r="2942" spans="1:22" x14ac:dyDescent="0.25">
      <c r="A2942">
        <v>2941</v>
      </c>
      <c r="B2942" t="s">
        <v>26</v>
      </c>
      <c r="C2942" t="s">
        <v>665</v>
      </c>
      <c r="D2942" t="s">
        <v>4</v>
      </c>
      <c r="E2942" t="s">
        <v>351</v>
      </c>
      <c r="F2942" s="138">
        <v>44072</v>
      </c>
      <c r="G2942" t="s">
        <v>682</v>
      </c>
      <c r="H2942" t="s">
        <v>668</v>
      </c>
      <c r="I2942" t="s">
        <v>396</v>
      </c>
      <c r="J2942" t="s">
        <v>671</v>
      </c>
      <c r="K2942">
        <v>1200</v>
      </c>
      <c r="M2942">
        <v>208</v>
      </c>
      <c r="O2942">
        <v>35</v>
      </c>
      <c r="P2942">
        <v>44</v>
      </c>
      <c r="Q2942">
        <f>SUM(Table2[[#This Row],[ BUYER G]:[BUYER S]])</f>
        <v>79</v>
      </c>
      <c r="R2942">
        <v>28.25</v>
      </c>
      <c r="S2942">
        <v>28</v>
      </c>
      <c r="T2942">
        <f>SUM(Table2[[#This Row],[SALE G]:[SALE S]])</f>
        <v>56.25</v>
      </c>
      <c r="U2942">
        <v>378</v>
      </c>
      <c r="V2942">
        <v>0.7</v>
      </c>
    </row>
    <row r="2943" spans="1:22" x14ac:dyDescent="0.25">
      <c r="A2943">
        <v>2942</v>
      </c>
      <c r="B2943" t="s">
        <v>26</v>
      </c>
      <c r="C2943" t="s">
        <v>665</v>
      </c>
      <c r="D2943" t="s">
        <v>4</v>
      </c>
      <c r="E2943" t="s">
        <v>351</v>
      </c>
      <c r="F2943" s="138">
        <v>44072</v>
      </c>
      <c r="G2943" t="s">
        <v>682</v>
      </c>
      <c r="H2943" t="s">
        <v>697</v>
      </c>
      <c r="I2943" t="s">
        <v>467</v>
      </c>
      <c r="J2943" t="s">
        <v>671</v>
      </c>
      <c r="K2943">
        <v>1200</v>
      </c>
      <c r="L2943">
        <v>208</v>
      </c>
      <c r="O2943">
        <v>17</v>
      </c>
      <c r="P2943">
        <v>24</v>
      </c>
      <c r="Q2943">
        <f>SUM(Table2[[#This Row],[ BUYER G]:[BUYER S]])</f>
        <v>41</v>
      </c>
      <c r="R2943">
        <v>32</v>
      </c>
      <c r="S2943">
        <v>21</v>
      </c>
      <c r="T2943">
        <f>SUM(Table2[[#This Row],[SALE G]:[SALE S]])</f>
        <v>53</v>
      </c>
      <c r="U2943">
        <v>430</v>
      </c>
      <c r="V2943">
        <v>0.7</v>
      </c>
    </row>
    <row r="2944" spans="1:22" x14ac:dyDescent="0.25">
      <c r="A2944">
        <v>2943</v>
      </c>
      <c r="B2944" t="s">
        <v>26</v>
      </c>
      <c r="C2944" t="s">
        <v>665</v>
      </c>
      <c r="D2944" t="s">
        <v>4</v>
      </c>
      <c r="E2944" t="s">
        <v>351</v>
      </c>
      <c r="F2944" s="138">
        <v>44072</v>
      </c>
      <c r="G2944" t="s">
        <v>682</v>
      </c>
      <c r="H2944" t="s">
        <v>697</v>
      </c>
      <c r="I2944" t="s">
        <v>487</v>
      </c>
      <c r="J2944" t="s">
        <v>671</v>
      </c>
      <c r="K2944">
        <v>1200</v>
      </c>
      <c r="L2944">
        <v>208</v>
      </c>
      <c r="O2944">
        <v>32</v>
      </c>
      <c r="P2944">
        <v>16</v>
      </c>
      <c r="Q2944">
        <f>SUM(Table2[[#This Row],[ BUYER G]:[BUYER S]])</f>
        <v>48</v>
      </c>
      <c r="R2944">
        <v>30.75</v>
      </c>
      <c r="S2944">
        <v>23.5</v>
      </c>
      <c r="T2944">
        <f>SUM(Table2[[#This Row],[SALE G]:[SALE S]])</f>
        <v>54.25</v>
      </c>
      <c r="U2944">
        <v>450</v>
      </c>
      <c r="V2944">
        <v>0.7</v>
      </c>
    </row>
    <row r="2945" spans="1:22" x14ac:dyDescent="0.25">
      <c r="A2945">
        <v>2944</v>
      </c>
      <c r="B2945" t="s">
        <v>26</v>
      </c>
      <c r="C2945" t="s">
        <v>665</v>
      </c>
      <c r="D2945" t="s">
        <v>4</v>
      </c>
      <c r="E2945" t="s">
        <v>351</v>
      </c>
      <c r="F2945" s="138">
        <v>44072</v>
      </c>
      <c r="G2945" t="s">
        <v>675</v>
      </c>
      <c r="H2945" t="s">
        <v>668</v>
      </c>
      <c r="I2945" t="s">
        <v>164</v>
      </c>
      <c r="J2945" t="s">
        <v>669</v>
      </c>
      <c r="K2945">
        <v>1200</v>
      </c>
      <c r="M2945">
        <v>612</v>
      </c>
      <c r="O2945">
        <v>15</v>
      </c>
      <c r="P2945">
        <v>53</v>
      </c>
      <c r="Q2945">
        <f>SUM(Table2[[#This Row],[ BUYER G]:[BUYER S]])</f>
        <v>68</v>
      </c>
      <c r="R2945">
        <v>37</v>
      </c>
      <c r="S2945">
        <v>30</v>
      </c>
      <c r="T2945">
        <f>SUM(Table2[[#This Row],[SALE G]:[SALE S]])</f>
        <v>67</v>
      </c>
      <c r="U2945">
        <v>610</v>
      </c>
      <c r="V2945">
        <v>0.7</v>
      </c>
    </row>
    <row r="2946" spans="1:22" x14ac:dyDescent="0.25">
      <c r="A2946">
        <v>2945</v>
      </c>
      <c r="B2946" t="s">
        <v>26</v>
      </c>
      <c r="C2946" t="s">
        <v>678</v>
      </c>
      <c r="D2946" t="s">
        <v>4</v>
      </c>
      <c r="E2946" t="s">
        <v>351</v>
      </c>
      <c r="F2946" s="138">
        <v>44072</v>
      </c>
      <c r="G2946" t="s">
        <v>670</v>
      </c>
      <c r="H2946" t="s">
        <v>686</v>
      </c>
      <c r="I2946" t="s">
        <v>233</v>
      </c>
      <c r="J2946" t="s">
        <v>671</v>
      </c>
      <c r="K2946">
        <v>1200</v>
      </c>
      <c r="L2946">
        <v>252</v>
      </c>
      <c r="O2946">
        <v>15</v>
      </c>
      <c r="P2946">
        <v>19</v>
      </c>
      <c r="Q2946">
        <f>SUM(Table2[[#This Row],[ BUYER G]:[BUYER S]])</f>
        <v>34</v>
      </c>
      <c r="R2946">
        <v>10.6</v>
      </c>
      <c r="S2946">
        <v>8.6</v>
      </c>
      <c r="T2946">
        <f>SUM(Table2[[#This Row],[SALE G]:[SALE S]])</f>
        <v>19.2</v>
      </c>
      <c r="U2946">
        <v>310</v>
      </c>
      <c r="V2946">
        <v>0.6</v>
      </c>
    </row>
    <row r="2947" spans="1:22" x14ac:dyDescent="0.25">
      <c r="A2947">
        <v>2946</v>
      </c>
      <c r="B2947" t="s">
        <v>26</v>
      </c>
      <c r="C2947" t="s">
        <v>678</v>
      </c>
      <c r="D2947" t="s">
        <v>4</v>
      </c>
      <c r="E2947" t="s">
        <v>351</v>
      </c>
      <c r="F2947" s="138">
        <v>44072</v>
      </c>
      <c r="G2947" t="s">
        <v>670</v>
      </c>
      <c r="H2947" t="s">
        <v>699</v>
      </c>
      <c r="I2947" t="s">
        <v>429</v>
      </c>
      <c r="J2947" t="s">
        <v>671</v>
      </c>
      <c r="K2947">
        <v>1200</v>
      </c>
      <c r="L2947">
        <v>248</v>
      </c>
      <c r="O2947">
        <v>27</v>
      </c>
      <c r="P2947">
        <v>35</v>
      </c>
      <c r="Q2947">
        <f>SUM(Table2[[#This Row],[ BUYER G]:[BUYER S]])</f>
        <v>62</v>
      </c>
      <c r="R2947">
        <v>12.75</v>
      </c>
      <c r="S2947">
        <v>14.95</v>
      </c>
      <c r="T2947">
        <f>SUM(Table2[[#This Row],[SALE G]:[SALE S]])</f>
        <v>27.7</v>
      </c>
      <c r="U2947">
        <v>304</v>
      </c>
      <c r="V2947">
        <v>0.7</v>
      </c>
    </row>
    <row r="2948" spans="1:22" x14ac:dyDescent="0.25">
      <c r="A2948">
        <v>2947</v>
      </c>
      <c r="B2948" t="s">
        <v>26</v>
      </c>
      <c r="C2948" t="s">
        <v>680</v>
      </c>
      <c r="D2948" t="s">
        <v>4</v>
      </c>
      <c r="E2948" t="s">
        <v>351</v>
      </c>
      <c r="F2948" s="138">
        <v>44072</v>
      </c>
      <c r="G2948" t="s">
        <v>723</v>
      </c>
      <c r="H2948" t="s">
        <v>681</v>
      </c>
      <c r="I2948" t="s">
        <v>629</v>
      </c>
      <c r="J2948" t="s">
        <v>711</v>
      </c>
      <c r="K2948">
        <v>180</v>
      </c>
      <c r="M2948">
        <v>160</v>
      </c>
      <c r="O2948">
        <v>0</v>
      </c>
      <c r="P2948">
        <v>15</v>
      </c>
      <c r="Q2948">
        <f>SUM(Table2[[#This Row],[ BUYER G]:[BUYER S]])</f>
        <v>15</v>
      </c>
      <c r="R2948">
        <v>0</v>
      </c>
      <c r="S2948">
        <v>13.5</v>
      </c>
      <c r="T2948">
        <f>SUM(Table2[[#This Row],[SALE G]:[SALE S]])</f>
        <v>13.5</v>
      </c>
      <c r="U2948">
        <v>179</v>
      </c>
      <c r="V2948">
        <v>0.6</v>
      </c>
    </row>
    <row r="2949" spans="1:22" x14ac:dyDescent="0.25">
      <c r="A2949">
        <v>2948</v>
      </c>
      <c r="B2949" t="s">
        <v>26</v>
      </c>
      <c r="C2949" t="s">
        <v>680</v>
      </c>
      <c r="D2949" t="s">
        <v>4</v>
      </c>
      <c r="E2949" t="s">
        <v>351</v>
      </c>
      <c r="F2949" s="138">
        <v>44072</v>
      </c>
      <c r="G2949" t="s">
        <v>685</v>
      </c>
      <c r="H2949" t="s">
        <v>681</v>
      </c>
      <c r="I2949" t="s">
        <v>630</v>
      </c>
      <c r="J2949" t="s">
        <v>671</v>
      </c>
      <c r="K2949">
        <v>1000</v>
      </c>
      <c r="M2949">
        <v>206</v>
      </c>
      <c r="O2949">
        <v>7</v>
      </c>
      <c r="P2949">
        <v>30</v>
      </c>
      <c r="Q2949">
        <f>SUM(Table2[[#This Row],[ BUYER G]:[BUYER S]])</f>
        <v>37</v>
      </c>
      <c r="R2949">
        <v>3</v>
      </c>
      <c r="S2949">
        <v>25.375</v>
      </c>
      <c r="T2949">
        <f>SUM(Table2[[#This Row],[SALE G]:[SALE S]])</f>
        <v>28.375</v>
      </c>
      <c r="U2949">
        <v>205</v>
      </c>
      <c r="V2949">
        <v>0.65</v>
      </c>
    </row>
    <row r="2950" spans="1:22" x14ac:dyDescent="0.25">
      <c r="A2950">
        <v>2949</v>
      </c>
      <c r="B2950" t="s">
        <v>26</v>
      </c>
      <c r="C2950" t="s">
        <v>680</v>
      </c>
      <c r="D2950" t="s">
        <v>4</v>
      </c>
      <c r="E2950" t="s">
        <v>351</v>
      </c>
      <c r="F2950" s="138">
        <v>44072</v>
      </c>
      <c r="G2950" t="s">
        <v>685</v>
      </c>
      <c r="H2950" t="s">
        <v>681</v>
      </c>
      <c r="I2950" t="s">
        <v>413</v>
      </c>
      <c r="J2950" t="s">
        <v>671</v>
      </c>
      <c r="K2950">
        <v>1000</v>
      </c>
      <c r="M2950">
        <v>220</v>
      </c>
      <c r="O2950">
        <v>4</v>
      </c>
      <c r="P2950">
        <v>31</v>
      </c>
      <c r="Q2950">
        <f>SUM(Table2[[#This Row],[ BUYER G]:[BUYER S]])</f>
        <v>35</v>
      </c>
      <c r="R2950">
        <v>4</v>
      </c>
      <c r="S2950">
        <v>29</v>
      </c>
      <c r="T2950">
        <f>SUM(Table2[[#This Row],[SALE G]:[SALE S]])</f>
        <v>33</v>
      </c>
      <c r="U2950">
        <v>206</v>
      </c>
      <c r="V2950">
        <v>0.65</v>
      </c>
    </row>
    <row r="2951" spans="1:22" x14ac:dyDescent="0.25">
      <c r="A2951">
        <v>2950</v>
      </c>
      <c r="B2951" t="s">
        <v>26</v>
      </c>
      <c r="C2951" t="s">
        <v>680</v>
      </c>
      <c r="D2951" t="s">
        <v>4</v>
      </c>
      <c r="E2951" t="s">
        <v>351</v>
      </c>
      <c r="F2951" s="138">
        <v>44072</v>
      </c>
      <c r="G2951" t="s">
        <v>670</v>
      </c>
      <c r="H2951" t="s">
        <v>691</v>
      </c>
      <c r="I2951" t="s">
        <v>390</v>
      </c>
      <c r="J2951" t="s">
        <v>671</v>
      </c>
      <c r="K2951">
        <v>1200</v>
      </c>
      <c r="L2951">
        <v>288</v>
      </c>
      <c r="O2951">
        <v>13</v>
      </c>
      <c r="P2951">
        <v>7</v>
      </c>
      <c r="Q2951">
        <f>SUM(Table2[[#This Row],[ BUYER G]:[BUYER S]])</f>
        <v>20</v>
      </c>
      <c r="R2951">
        <v>15.5</v>
      </c>
      <c r="S2951">
        <v>5.2</v>
      </c>
      <c r="T2951">
        <f>SUM(Table2[[#This Row],[SALE G]:[SALE S]])</f>
        <v>20.7</v>
      </c>
      <c r="U2951">
        <v>315</v>
      </c>
      <c r="V2951">
        <v>0.6</v>
      </c>
    </row>
    <row r="2952" spans="1:22" x14ac:dyDescent="0.25">
      <c r="A2952">
        <v>2951</v>
      </c>
      <c r="B2952" t="s">
        <v>26</v>
      </c>
      <c r="C2952" t="s">
        <v>680</v>
      </c>
      <c r="D2952" t="s">
        <v>4</v>
      </c>
      <c r="E2952" t="s">
        <v>351</v>
      </c>
      <c r="F2952" s="138">
        <v>44072</v>
      </c>
      <c r="G2952" t="s">
        <v>670</v>
      </c>
      <c r="H2952" t="s">
        <v>693</v>
      </c>
      <c r="I2952" t="s">
        <v>385</v>
      </c>
      <c r="J2952" t="s">
        <v>671</v>
      </c>
      <c r="K2952">
        <v>1200</v>
      </c>
      <c r="L2952">
        <v>260</v>
      </c>
      <c r="O2952">
        <v>6</v>
      </c>
      <c r="P2952">
        <v>14</v>
      </c>
      <c r="Q2952">
        <f>SUM(Table2[[#This Row],[ BUYER G]:[BUYER S]])</f>
        <v>20</v>
      </c>
      <c r="R2952">
        <v>7.05</v>
      </c>
      <c r="S2952">
        <v>15.8</v>
      </c>
      <c r="T2952">
        <f>SUM(Table2[[#This Row],[SALE G]:[SALE S]])</f>
        <v>22.85</v>
      </c>
      <c r="U2952">
        <v>290</v>
      </c>
      <c r="V2952">
        <v>0.6</v>
      </c>
    </row>
    <row r="2953" spans="1:22" x14ac:dyDescent="0.25">
      <c r="A2953">
        <v>2952</v>
      </c>
      <c r="B2953" t="s">
        <v>26</v>
      </c>
      <c r="C2953" t="s">
        <v>665</v>
      </c>
      <c r="D2953" t="s">
        <v>4</v>
      </c>
      <c r="E2953" t="s">
        <v>351</v>
      </c>
      <c r="F2953" s="138">
        <v>44073</v>
      </c>
      <c r="G2953" t="s">
        <v>670</v>
      </c>
      <c r="H2953" t="s">
        <v>668</v>
      </c>
      <c r="I2953" t="s">
        <v>141</v>
      </c>
      <c r="J2953" t="s">
        <v>671</v>
      </c>
      <c r="K2953">
        <v>1200</v>
      </c>
      <c r="M2953">
        <v>240</v>
      </c>
      <c r="O2953">
        <v>22</v>
      </c>
      <c r="P2953">
        <v>43</v>
      </c>
      <c r="Q2953">
        <f>SUM(Table2[[#This Row],[ BUYER G]:[BUYER S]])</f>
        <v>65</v>
      </c>
      <c r="R2953">
        <v>18.829999999999998</v>
      </c>
      <c r="S2953">
        <v>31.75</v>
      </c>
      <c r="T2953">
        <f>SUM(Table2[[#This Row],[SALE G]:[SALE S]])</f>
        <v>50.58</v>
      </c>
      <c r="U2953">
        <v>420</v>
      </c>
      <c r="V2953">
        <v>0.7</v>
      </c>
    </row>
    <row r="2954" spans="1:22" x14ac:dyDescent="0.25">
      <c r="A2954">
        <v>2953</v>
      </c>
      <c r="B2954" t="s">
        <v>26</v>
      </c>
      <c r="C2954" t="s">
        <v>665</v>
      </c>
      <c r="D2954" t="s">
        <v>4</v>
      </c>
      <c r="E2954" t="s">
        <v>351</v>
      </c>
      <c r="F2954" s="138">
        <v>44073</v>
      </c>
      <c r="G2954" t="s">
        <v>670</v>
      </c>
      <c r="H2954" t="s">
        <v>668</v>
      </c>
      <c r="I2954" t="s">
        <v>142</v>
      </c>
      <c r="J2954" t="s">
        <v>671</v>
      </c>
      <c r="K2954">
        <v>1200</v>
      </c>
      <c r="M2954">
        <v>320</v>
      </c>
      <c r="O2954">
        <v>26</v>
      </c>
      <c r="P2954">
        <v>78</v>
      </c>
      <c r="Q2954">
        <f>SUM(Table2[[#This Row],[ BUYER G]:[BUYER S]])</f>
        <v>104</v>
      </c>
      <c r="R2954">
        <v>20.25</v>
      </c>
      <c r="S2954">
        <v>46.58</v>
      </c>
      <c r="T2954">
        <f>SUM(Table2[[#This Row],[SALE G]:[SALE S]])</f>
        <v>66.83</v>
      </c>
      <c r="U2954">
        <v>416</v>
      </c>
      <c r="V2954">
        <v>0.7</v>
      </c>
    </row>
    <row r="2955" spans="1:22" x14ac:dyDescent="0.25">
      <c r="A2955">
        <v>2954</v>
      </c>
      <c r="B2955" t="s">
        <v>26</v>
      </c>
      <c r="C2955" t="s">
        <v>665</v>
      </c>
      <c r="D2955" t="s">
        <v>4</v>
      </c>
      <c r="E2955" t="s">
        <v>351</v>
      </c>
      <c r="F2955" s="138">
        <v>44073</v>
      </c>
      <c r="G2955" t="s">
        <v>670</v>
      </c>
      <c r="H2955" t="s">
        <v>668</v>
      </c>
      <c r="I2955" t="s">
        <v>144</v>
      </c>
      <c r="J2955" t="s">
        <v>671</v>
      </c>
      <c r="K2955">
        <v>1200</v>
      </c>
      <c r="M2955">
        <v>256</v>
      </c>
      <c r="O2955">
        <v>45</v>
      </c>
      <c r="P2955">
        <v>68</v>
      </c>
      <c r="Q2955">
        <f>SUM(Table2[[#This Row],[ BUYER G]:[BUYER S]])</f>
        <v>113</v>
      </c>
      <c r="R2955">
        <v>28.25</v>
      </c>
      <c r="S2955">
        <v>48.75</v>
      </c>
      <c r="T2955">
        <f>SUM(Table2[[#This Row],[SALE G]:[SALE S]])</f>
        <v>77</v>
      </c>
      <c r="U2955">
        <v>453</v>
      </c>
      <c r="V2955">
        <v>0.7</v>
      </c>
    </row>
    <row r="2956" spans="1:22" x14ac:dyDescent="0.25">
      <c r="A2956">
        <v>2955</v>
      </c>
      <c r="B2956" t="s">
        <v>26</v>
      </c>
      <c r="C2956" t="s">
        <v>665</v>
      </c>
      <c r="D2956" t="s">
        <v>4</v>
      </c>
      <c r="E2956" t="s">
        <v>351</v>
      </c>
      <c r="F2956" s="138">
        <v>44073</v>
      </c>
      <c r="G2956" t="s">
        <v>670</v>
      </c>
      <c r="H2956" t="s">
        <v>677</v>
      </c>
      <c r="I2956" t="s">
        <v>195</v>
      </c>
      <c r="J2956" t="s">
        <v>671</v>
      </c>
      <c r="K2956">
        <v>1200</v>
      </c>
      <c r="L2956">
        <v>112</v>
      </c>
      <c r="M2956">
        <v>96</v>
      </c>
      <c r="O2956">
        <v>25</v>
      </c>
      <c r="P2956">
        <v>40</v>
      </c>
      <c r="Q2956">
        <f>SUM(Table2[[#This Row],[ BUYER G]:[BUYER S]])</f>
        <v>65</v>
      </c>
      <c r="R2956">
        <v>32.75</v>
      </c>
      <c r="S2956">
        <v>34.75</v>
      </c>
      <c r="T2956">
        <f>SUM(Table2[[#This Row],[SALE G]:[SALE S]])</f>
        <v>67.5</v>
      </c>
      <c r="U2956">
        <v>390</v>
      </c>
      <c r="V2956">
        <v>0.7</v>
      </c>
    </row>
    <row r="2957" spans="1:22" x14ac:dyDescent="0.25">
      <c r="A2957">
        <v>2956</v>
      </c>
      <c r="B2957" t="s">
        <v>26</v>
      </c>
      <c r="C2957" t="s">
        <v>665</v>
      </c>
      <c r="D2957" t="s">
        <v>4</v>
      </c>
      <c r="E2957" t="s">
        <v>351</v>
      </c>
      <c r="F2957" s="138">
        <v>44073</v>
      </c>
      <c r="G2957" t="s">
        <v>670</v>
      </c>
      <c r="H2957" t="s">
        <v>677</v>
      </c>
      <c r="I2957" t="s">
        <v>196</v>
      </c>
      <c r="J2957" t="s">
        <v>671</v>
      </c>
      <c r="K2957">
        <v>1200</v>
      </c>
      <c r="L2957">
        <v>136</v>
      </c>
      <c r="M2957">
        <v>112</v>
      </c>
      <c r="O2957">
        <v>20</v>
      </c>
      <c r="P2957">
        <v>30</v>
      </c>
      <c r="Q2957">
        <f>SUM(Table2[[#This Row],[ BUYER G]:[BUYER S]])</f>
        <v>50</v>
      </c>
      <c r="R2957">
        <v>33.5</v>
      </c>
      <c r="S2957">
        <v>32</v>
      </c>
      <c r="T2957">
        <f>SUM(Table2[[#This Row],[SALE G]:[SALE S]])</f>
        <v>65.5</v>
      </c>
      <c r="U2957">
        <v>410</v>
      </c>
      <c r="V2957">
        <v>0.6</v>
      </c>
    </row>
    <row r="2958" spans="1:22" x14ac:dyDescent="0.25">
      <c r="A2958">
        <v>2957</v>
      </c>
      <c r="B2958" t="s">
        <v>26</v>
      </c>
      <c r="C2958" t="s">
        <v>665</v>
      </c>
      <c r="D2958" t="s">
        <v>4</v>
      </c>
      <c r="E2958" t="s">
        <v>351</v>
      </c>
      <c r="F2958" s="138">
        <v>44073</v>
      </c>
      <c r="G2958" t="s">
        <v>670</v>
      </c>
      <c r="H2958" t="s">
        <v>714</v>
      </c>
      <c r="I2958" t="s">
        <v>523</v>
      </c>
      <c r="J2958" t="s">
        <v>671</v>
      </c>
      <c r="K2958">
        <v>1200</v>
      </c>
      <c r="L2958">
        <v>208</v>
      </c>
      <c r="O2958">
        <v>44</v>
      </c>
      <c r="P2958">
        <v>25</v>
      </c>
      <c r="Q2958">
        <f>SUM(Table2[[#This Row],[ BUYER G]:[BUYER S]])</f>
        <v>69</v>
      </c>
      <c r="R2958">
        <v>19.2</v>
      </c>
      <c r="S2958">
        <v>10</v>
      </c>
      <c r="T2958">
        <f>SUM(Table2[[#This Row],[SALE G]:[SALE S]])</f>
        <v>29.2</v>
      </c>
      <c r="U2958">
        <v>472</v>
      </c>
      <c r="V2958">
        <v>0.7</v>
      </c>
    </row>
    <row r="2959" spans="1:22" x14ac:dyDescent="0.25">
      <c r="A2959">
        <v>2958</v>
      </c>
      <c r="B2959" t="s">
        <v>26</v>
      </c>
      <c r="C2959" t="s">
        <v>665</v>
      </c>
      <c r="D2959" t="s">
        <v>4</v>
      </c>
      <c r="E2959" t="s">
        <v>351</v>
      </c>
      <c r="F2959" s="138">
        <v>44073</v>
      </c>
      <c r="G2959" t="s">
        <v>682</v>
      </c>
      <c r="H2959" t="s">
        <v>668</v>
      </c>
      <c r="I2959" t="s">
        <v>151</v>
      </c>
      <c r="J2959" t="s">
        <v>671</v>
      </c>
      <c r="K2959">
        <v>1200</v>
      </c>
      <c r="M2959">
        <v>208</v>
      </c>
      <c r="O2959">
        <v>31</v>
      </c>
      <c r="P2959">
        <v>28</v>
      </c>
      <c r="Q2959">
        <f>SUM(Table2[[#This Row],[ BUYER G]:[BUYER S]])</f>
        <v>59</v>
      </c>
      <c r="R2959">
        <v>12.75</v>
      </c>
      <c r="S2959">
        <v>12.75</v>
      </c>
      <c r="T2959">
        <f>SUM(Table2[[#This Row],[SALE G]:[SALE S]])</f>
        <v>25.5</v>
      </c>
      <c r="U2959">
        <v>266</v>
      </c>
      <c r="V2959">
        <v>0.65</v>
      </c>
    </row>
    <row r="2960" spans="1:22" x14ac:dyDescent="0.25">
      <c r="A2960">
        <v>2959</v>
      </c>
      <c r="B2960" t="s">
        <v>26</v>
      </c>
      <c r="C2960" t="s">
        <v>665</v>
      </c>
      <c r="D2960" t="s">
        <v>4</v>
      </c>
      <c r="E2960" t="s">
        <v>351</v>
      </c>
      <c r="F2960" s="138">
        <v>44073</v>
      </c>
      <c r="G2960" t="s">
        <v>682</v>
      </c>
      <c r="H2960" t="s">
        <v>668</v>
      </c>
      <c r="I2960" t="s">
        <v>147</v>
      </c>
      <c r="J2960" t="s">
        <v>671</v>
      </c>
      <c r="K2960">
        <v>1200</v>
      </c>
      <c r="L2960">
        <v>112</v>
      </c>
      <c r="M2960">
        <v>112</v>
      </c>
      <c r="O2960">
        <v>33</v>
      </c>
      <c r="P2960">
        <v>47</v>
      </c>
      <c r="Q2960">
        <f>SUM(Table2[[#This Row],[ BUYER G]:[BUYER S]])</f>
        <v>80</v>
      </c>
      <c r="R2960">
        <v>8.75</v>
      </c>
      <c r="S2960">
        <v>29</v>
      </c>
      <c r="T2960">
        <f>SUM(Table2[[#This Row],[SALE G]:[SALE S]])</f>
        <v>37.75</v>
      </c>
      <c r="U2960">
        <v>265</v>
      </c>
      <c r="V2960">
        <v>0.7</v>
      </c>
    </row>
    <row r="2961" spans="1:22" x14ac:dyDescent="0.25">
      <c r="A2961">
        <v>2960</v>
      </c>
      <c r="B2961" t="s">
        <v>26</v>
      </c>
      <c r="C2961" t="s">
        <v>665</v>
      </c>
      <c r="D2961" t="s">
        <v>4</v>
      </c>
      <c r="E2961" t="s">
        <v>351</v>
      </c>
      <c r="F2961" s="138">
        <v>44073</v>
      </c>
      <c r="G2961" t="s">
        <v>682</v>
      </c>
      <c r="H2961" t="s">
        <v>668</v>
      </c>
      <c r="I2961" t="s">
        <v>149</v>
      </c>
      <c r="J2961" t="s">
        <v>671</v>
      </c>
      <c r="K2961">
        <v>1200</v>
      </c>
      <c r="L2961">
        <v>96</v>
      </c>
      <c r="M2961">
        <v>108</v>
      </c>
      <c r="O2961">
        <v>0</v>
      </c>
      <c r="P2961">
        <v>51</v>
      </c>
      <c r="Q2961">
        <f>SUM(Table2[[#This Row],[ BUYER G]:[BUYER S]])</f>
        <v>51</v>
      </c>
      <c r="R2961">
        <v>0</v>
      </c>
      <c r="S2961">
        <v>29.75</v>
      </c>
      <c r="T2961">
        <f>SUM(Table2[[#This Row],[SALE G]:[SALE S]])</f>
        <v>29.75</v>
      </c>
      <c r="U2961">
        <v>221</v>
      </c>
      <c r="V2961">
        <v>0.7</v>
      </c>
    </row>
    <row r="2962" spans="1:22" x14ac:dyDescent="0.25">
      <c r="A2962">
        <v>2961</v>
      </c>
      <c r="B2962" t="s">
        <v>26</v>
      </c>
      <c r="C2962" t="s">
        <v>665</v>
      </c>
      <c r="D2962" t="s">
        <v>4</v>
      </c>
      <c r="E2962" t="s">
        <v>351</v>
      </c>
      <c r="F2962" s="138">
        <v>44073</v>
      </c>
      <c r="G2962" t="s">
        <v>682</v>
      </c>
      <c r="H2962" t="s">
        <v>668</v>
      </c>
      <c r="I2962" t="s">
        <v>152</v>
      </c>
      <c r="J2962" t="s">
        <v>671</v>
      </c>
      <c r="K2962">
        <v>1200</v>
      </c>
      <c r="M2962">
        <v>224</v>
      </c>
      <c r="O2962">
        <v>24</v>
      </c>
      <c r="P2962">
        <v>41</v>
      </c>
      <c r="Q2962">
        <f>SUM(Table2[[#This Row],[ BUYER G]:[BUYER S]])</f>
        <v>65</v>
      </c>
      <c r="R2962">
        <v>14.5</v>
      </c>
      <c r="S2962">
        <v>28.83</v>
      </c>
      <c r="T2962">
        <f>SUM(Table2[[#This Row],[SALE G]:[SALE S]])</f>
        <v>43.33</v>
      </c>
      <c r="U2962">
        <v>254</v>
      </c>
      <c r="V2962">
        <v>0.7</v>
      </c>
    </row>
    <row r="2963" spans="1:22" x14ac:dyDescent="0.25">
      <c r="A2963">
        <v>2962</v>
      </c>
      <c r="B2963" t="s">
        <v>26</v>
      </c>
      <c r="C2963" t="s">
        <v>665</v>
      </c>
      <c r="D2963" t="s">
        <v>4</v>
      </c>
      <c r="E2963" t="s">
        <v>351</v>
      </c>
      <c r="F2963" s="138">
        <v>44073</v>
      </c>
      <c r="G2963" t="s">
        <v>682</v>
      </c>
      <c r="H2963" t="s">
        <v>668</v>
      </c>
      <c r="I2963" t="s">
        <v>153</v>
      </c>
      <c r="J2963" t="s">
        <v>671</v>
      </c>
      <c r="K2963">
        <v>1200</v>
      </c>
      <c r="M2963">
        <v>202</v>
      </c>
      <c r="O2963">
        <v>12</v>
      </c>
      <c r="P2963">
        <v>42</v>
      </c>
      <c r="Q2963">
        <f>SUM(Table2[[#This Row],[ BUYER G]:[BUYER S]])</f>
        <v>54</v>
      </c>
      <c r="R2963">
        <v>9.5</v>
      </c>
      <c r="S2963">
        <v>33.25</v>
      </c>
      <c r="T2963">
        <f>SUM(Table2[[#This Row],[SALE G]:[SALE S]])</f>
        <v>42.75</v>
      </c>
      <c r="U2963">
        <v>328</v>
      </c>
      <c r="V2963">
        <v>0.65</v>
      </c>
    </row>
    <row r="2964" spans="1:22" x14ac:dyDescent="0.25">
      <c r="A2964">
        <v>2963</v>
      </c>
      <c r="B2964" t="s">
        <v>26</v>
      </c>
      <c r="C2964" t="s">
        <v>665</v>
      </c>
      <c r="D2964" t="s">
        <v>4</v>
      </c>
      <c r="E2964" t="s">
        <v>351</v>
      </c>
      <c r="F2964" s="138">
        <v>44073</v>
      </c>
      <c r="G2964" t="s">
        <v>682</v>
      </c>
      <c r="H2964" t="s">
        <v>668</v>
      </c>
      <c r="I2964" t="s">
        <v>154</v>
      </c>
      <c r="J2964" t="s">
        <v>671</v>
      </c>
      <c r="K2964">
        <v>1200</v>
      </c>
      <c r="L2964">
        <v>96</v>
      </c>
      <c r="M2964">
        <v>102</v>
      </c>
      <c r="O2964">
        <v>19</v>
      </c>
      <c r="P2964">
        <v>21</v>
      </c>
      <c r="Q2964">
        <f>SUM(Table2[[#This Row],[ BUYER G]:[BUYER S]])</f>
        <v>40</v>
      </c>
      <c r="R2964">
        <v>15.5</v>
      </c>
      <c r="S2964">
        <v>19.5</v>
      </c>
      <c r="T2964">
        <f>SUM(Table2[[#This Row],[SALE G]:[SALE S]])</f>
        <v>35</v>
      </c>
      <c r="U2964">
        <v>255</v>
      </c>
      <c r="V2964">
        <v>0.7</v>
      </c>
    </row>
    <row r="2965" spans="1:22" x14ac:dyDescent="0.25">
      <c r="A2965">
        <v>2964</v>
      </c>
      <c r="B2965" t="s">
        <v>26</v>
      </c>
      <c r="C2965" t="s">
        <v>665</v>
      </c>
      <c r="D2965" t="s">
        <v>4</v>
      </c>
      <c r="E2965" t="s">
        <v>351</v>
      </c>
      <c r="F2965" s="138">
        <v>44073</v>
      </c>
      <c r="G2965" t="s">
        <v>682</v>
      </c>
      <c r="H2965" t="s">
        <v>668</v>
      </c>
      <c r="I2965" t="s">
        <v>396</v>
      </c>
      <c r="J2965" t="s">
        <v>671</v>
      </c>
      <c r="K2965">
        <v>1200</v>
      </c>
      <c r="M2965">
        <v>208</v>
      </c>
      <c r="O2965">
        <v>36</v>
      </c>
      <c r="P2965">
        <v>37</v>
      </c>
      <c r="Q2965">
        <f>SUM(Table2[[#This Row],[ BUYER G]:[BUYER S]])</f>
        <v>73</v>
      </c>
      <c r="R2965">
        <v>27</v>
      </c>
      <c r="S2965">
        <v>21</v>
      </c>
      <c r="T2965">
        <f>SUM(Table2[[#This Row],[SALE G]:[SALE S]])</f>
        <v>48</v>
      </c>
      <c r="U2965">
        <v>287</v>
      </c>
      <c r="V2965">
        <v>0.7</v>
      </c>
    </row>
    <row r="2966" spans="1:22" x14ac:dyDescent="0.25">
      <c r="A2966">
        <v>2965</v>
      </c>
      <c r="B2966" t="s">
        <v>26</v>
      </c>
      <c r="C2966" t="s">
        <v>665</v>
      </c>
      <c r="D2966" t="s">
        <v>4</v>
      </c>
      <c r="E2966" t="s">
        <v>351</v>
      </c>
      <c r="F2966" s="138">
        <v>44073</v>
      </c>
      <c r="G2966" t="s">
        <v>682</v>
      </c>
      <c r="H2966" t="s">
        <v>697</v>
      </c>
      <c r="I2966" t="s">
        <v>467</v>
      </c>
      <c r="J2966" t="s">
        <v>671</v>
      </c>
      <c r="K2966">
        <v>1200</v>
      </c>
      <c r="L2966">
        <v>224</v>
      </c>
      <c r="O2966">
        <v>23</v>
      </c>
      <c r="P2966">
        <v>43</v>
      </c>
      <c r="Q2966">
        <f>SUM(Table2[[#This Row],[ BUYER G]:[BUYER S]])</f>
        <v>66</v>
      </c>
      <c r="R2966">
        <v>31</v>
      </c>
      <c r="S2966">
        <v>27.5</v>
      </c>
      <c r="T2966">
        <f>SUM(Table2[[#This Row],[SALE G]:[SALE S]])</f>
        <v>58.5</v>
      </c>
      <c r="U2966">
        <v>360</v>
      </c>
      <c r="V2966">
        <v>0.7</v>
      </c>
    </row>
    <row r="2967" spans="1:22" x14ac:dyDescent="0.25">
      <c r="A2967">
        <v>2966</v>
      </c>
      <c r="B2967" t="s">
        <v>26</v>
      </c>
      <c r="C2967" t="s">
        <v>665</v>
      </c>
      <c r="D2967" t="s">
        <v>4</v>
      </c>
      <c r="E2967" t="s">
        <v>351</v>
      </c>
      <c r="F2967" s="138">
        <v>44073</v>
      </c>
      <c r="G2967" t="s">
        <v>682</v>
      </c>
      <c r="H2967" t="s">
        <v>697</v>
      </c>
      <c r="I2967" t="s">
        <v>487</v>
      </c>
      <c r="J2967" t="s">
        <v>671</v>
      </c>
      <c r="K2967">
        <v>1200</v>
      </c>
      <c r="L2967">
        <v>208</v>
      </c>
      <c r="O2967">
        <v>31</v>
      </c>
      <c r="P2967">
        <v>33</v>
      </c>
      <c r="Q2967">
        <f>SUM(Table2[[#This Row],[ BUYER G]:[BUYER S]])</f>
        <v>64</v>
      </c>
      <c r="R2967">
        <v>30</v>
      </c>
      <c r="S2967">
        <v>25.625</v>
      </c>
      <c r="T2967">
        <f>SUM(Table2[[#This Row],[SALE G]:[SALE S]])</f>
        <v>55.625</v>
      </c>
      <c r="U2967">
        <v>510</v>
      </c>
      <c r="V2967">
        <v>0.7</v>
      </c>
    </row>
    <row r="2968" spans="1:22" x14ac:dyDescent="0.25">
      <c r="A2968">
        <v>2967</v>
      </c>
      <c r="B2968" t="s">
        <v>26</v>
      </c>
      <c r="C2968" t="s">
        <v>665</v>
      </c>
      <c r="D2968" t="s">
        <v>4</v>
      </c>
      <c r="E2968" t="s">
        <v>351</v>
      </c>
      <c r="F2968" s="138">
        <v>44073</v>
      </c>
      <c r="G2968" t="s">
        <v>675</v>
      </c>
      <c r="H2968" t="s">
        <v>668</v>
      </c>
      <c r="I2968" t="s">
        <v>164</v>
      </c>
      <c r="J2968" t="s">
        <v>669</v>
      </c>
      <c r="K2968">
        <v>1200</v>
      </c>
      <c r="M2968">
        <v>596</v>
      </c>
      <c r="O2968">
        <v>17</v>
      </c>
      <c r="P2968">
        <v>36</v>
      </c>
      <c r="Q2968">
        <f>SUM(Table2[[#This Row],[ BUYER G]:[BUYER S]])</f>
        <v>53</v>
      </c>
      <c r="R2968">
        <v>30</v>
      </c>
      <c r="S2968">
        <v>40.25</v>
      </c>
      <c r="T2968">
        <f>SUM(Table2[[#This Row],[SALE G]:[SALE S]])</f>
        <v>70.25</v>
      </c>
      <c r="U2968">
        <v>506</v>
      </c>
      <c r="V2968">
        <v>0.7</v>
      </c>
    </row>
    <row r="2969" spans="1:22" x14ac:dyDescent="0.25">
      <c r="A2969">
        <v>2968</v>
      </c>
      <c r="B2969" t="s">
        <v>26</v>
      </c>
      <c r="C2969" t="s">
        <v>678</v>
      </c>
      <c r="D2969" t="s">
        <v>4</v>
      </c>
      <c r="E2969" t="s">
        <v>351</v>
      </c>
      <c r="F2969" s="138">
        <v>44073</v>
      </c>
      <c r="G2969" t="s">
        <v>670</v>
      </c>
      <c r="H2969" t="s">
        <v>686</v>
      </c>
      <c r="I2969" t="s">
        <v>233</v>
      </c>
      <c r="J2969" t="s">
        <v>671</v>
      </c>
      <c r="K2969">
        <v>1200</v>
      </c>
      <c r="L2969">
        <v>236</v>
      </c>
      <c r="O2969">
        <v>24</v>
      </c>
      <c r="P2969">
        <v>24</v>
      </c>
      <c r="Q2969">
        <f>SUM(Table2[[#This Row],[ BUYER G]:[BUYER S]])</f>
        <v>48</v>
      </c>
      <c r="R2969">
        <v>20</v>
      </c>
      <c r="S2969">
        <v>17.5</v>
      </c>
      <c r="T2969">
        <f>SUM(Table2[[#This Row],[SALE G]:[SALE S]])</f>
        <v>37.5</v>
      </c>
      <c r="U2969">
        <v>350</v>
      </c>
      <c r="V2969">
        <v>0.6</v>
      </c>
    </row>
    <row r="2970" spans="1:22" x14ac:dyDescent="0.25">
      <c r="A2970">
        <v>2969</v>
      </c>
      <c r="B2970" t="s">
        <v>26</v>
      </c>
      <c r="C2970" t="s">
        <v>678</v>
      </c>
      <c r="D2970" t="s">
        <v>4</v>
      </c>
      <c r="E2970" t="s">
        <v>351</v>
      </c>
      <c r="F2970" s="138">
        <v>44073</v>
      </c>
      <c r="G2970" t="s">
        <v>670</v>
      </c>
      <c r="H2970" t="s">
        <v>699</v>
      </c>
      <c r="I2970" t="s">
        <v>429</v>
      </c>
      <c r="J2970" t="s">
        <v>671</v>
      </c>
      <c r="K2970">
        <v>1200</v>
      </c>
      <c r="L2970">
        <v>236</v>
      </c>
      <c r="O2970">
        <v>34</v>
      </c>
      <c r="P2970">
        <v>41</v>
      </c>
      <c r="Q2970">
        <f>SUM(Table2[[#This Row],[ BUYER G]:[BUYER S]])</f>
        <v>75</v>
      </c>
      <c r="R2970">
        <v>17.100000000000001</v>
      </c>
      <c r="S2970">
        <v>13.95</v>
      </c>
      <c r="T2970">
        <f>SUM(Table2[[#This Row],[SALE G]:[SALE S]])</f>
        <v>31.05</v>
      </c>
      <c r="U2970">
        <v>322</v>
      </c>
      <c r="V2970">
        <v>0.7</v>
      </c>
    </row>
    <row r="2971" spans="1:22" x14ac:dyDescent="0.25">
      <c r="A2971">
        <v>2970</v>
      </c>
      <c r="B2971" t="s">
        <v>26</v>
      </c>
      <c r="C2971" t="s">
        <v>680</v>
      </c>
      <c r="D2971" t="s">
        <v>4</v>
      </c>
      <c r="E2971" t="s">
        <v>351</v>
      </c>
      <c r="F2971" s="138">
        <v>44073</v>
      </c>
      <c r="G2971" t="s">
        <v>723</v>
      </c>
      <c r="H2971" t="s">
        <v>681</v>
      </c>
      <c r="I2971" t="s">
        <v>629</v>
      </c>
      <c r="J2971" t="s">
        <v>711</v>
      </c>
      <c r="K2971">
        <v>180</v>
      </c>
      <c r="M2971">
        <v>172</v>
      </c>
      <c r="O2971">
        <v>0</v>
      </c>
      <c r="P2971">
        <v>15</v>
      </c>
      <c r="Q2971">
        <f>SUM(Table2[[#This Row],[ BUYER G]:[BUYER S]])</f>
        <v>15</v>
      </c>
      <c r="R2971">
        <v>30.1</v>
      </c>
      <c r="S2971">
        <v>20.2</v>
      </c>
      <c r="T2971">
        <f>SUM(Table2[[#This Row],[SALE G]:[SALE S]])</f>
        <v>50.3</v>
      </c>
      <c r="U2971">
        <v>171</v>
      </c>
      <c r="V2971">
        <v>0.6</v>
      </c>
    </row>
    <row r="2972" spans="1:22" x14ac:dyDescent="0.25">
      <c r="A2972">
        <v>2971</v>
      </c>
      <c r="B2972" t="s">
        <v>26</v>
      </c>
      <c r="C2972" t="s">
        <v>680</v>
      </c>
      <c r="D2972" t="s">
        <v>4</v>
      </c>
      <c r="E2972" t="s">
        <v>351</v>
      </c>
      <c r="F2972" s="138">
        <v>44073</v>
      </c>
      <c r="G2972" t="s">
        <v>685</v>
      </c>
      <c r="H2972" t="s">
        <v>681</v>
      </c>
      <c r="I2972" t="s">
        <v>630</v>
      </c>
      <c r="J2972" t="s">
        <v>671</v>
      </c>
      <c r="K2972">
        <v>1000</v>
      </c>
      <c r="M2972">
        <v>200</v>
      </c>
      <c r="O2972">
        <v>7</v>
      </c>
      <c r="P2972">
        <v>30</v>
      </c>
      <c r="Q2972">
        <f>SUM(Table2[[#This Row],[ BUYER G]:[BUYER S]])</f>
        <v>37</v>
      </c>
      <c r="R2972">
        <v>3.85</v>
      </c>
      <c r="S2972">
        <v>19</v>
      </c>
      <c r="T2972">
        <f>SUM(Table2[[#This Row],[SALE G]:[SALE S]])</f>
        <v>22.85</v>
      </c>
      <c r="U2972">
        <v>218</v>
      </c>
      <c r="V2972">
        <v>0.65</v>
      </c>
    </row>
    <row r="2973" spans="1:22" x14ac:dyDescent="0.25">
      <c r="A2973">
        <v>2972</v>
      </c>
      <c r="B2973" t="s">
        <v>26</v>
      </c>
      <c r="C2973" t="s">
        <v>680</v>
      </c>
      <c r="D2973" t="s">
        <v>4</v>
      </c>
      <c r="E2973" t="s">
        <v>351</v>
      </c>
      <c r="F2973" s="138">
        <v>44073</v>
      </c>
      <c r="G2973" t="s">
        <v>685</v>
      </c>
      <c r="H2973" t="s">
        <v>681</v>
      </c>
      <c r="I2973" t="s">
        <v>413</v>
      </c>
      <c r="J2973" t="s">
        <v>671</v>
      </c>
      <c r="K2973">
        <v>1000</v>
      </c>
      <c r="M2973">
        <v>260</v>
      </c>
      <c r="O2973">
        <v>4</v>
      </c>
      <c r="P2973">
        <v>31</v>
      </c>
      <c r="Q2973">
        <f>SUM(Table2[[#This Row],[ BUYER G]:[BUYER S]])</f>
        <v>35</v>
      </c>
      <c r="R2973">
        <v>1.1000000000000001</v>
      </c>
      <c r="S2973">
        <v>32</v>
      </c>
      <c r="T2973">
        <f>SUM(Table2[[#This Row],[SALE G]:[SALE S]])</f>
        <v>33.1</v>
      </c>
      <c r="U2973">
        <v>270</v>
      </c>
      <c r="V2973">
        <v>0.65</v>
      </c>
    </row>
    <row r="2974" spans="1:22" x14ac:dyDescent="0.25">
      <c r="A2974">
        <v>2973</v>
      </c>
      <c r="B2974" t="s">
        <v>26</v>
      </c>
      <c r="C2974" t="s">
        <v>680</v>
      </c>
      <c r="D2974" t="s">
        <v>4</v>
      </c>
      <c r="E2974" t="s">
        <v>351</v>
      </c>
      <c r="F2974" s="138">
        <v>44073</v>
      </c>
      <c r="G2974" t="s">
        <v>670</v>
      </c>
      <c r="H2974" t="s">
        <v>691</v>
      </c>
      <c r="I2974" t="s">
        <v>390</v>
      </c>
      <c r="J2974" t="s">
        <v>671</v>
      </c>
      <c r="K2974">
        <v>1200</v>
      </c>
      <c r="L2974">
        <v>288</v>
      </c>
      <c r="O2974">
        <v>13</v>
      </c>
      <c r="P2974">
        <v>7</v>
      </c>
      <c r="Q2974">
        <f>SUM(Table2[[#This Row],[ BUYER G]:[BUYER S]])</f>
        <v>20</v>
      </c>
      <c r="R2974">
        <v>18.375</v>
      </c>
      <c r="S2974">
        <v>6.375</v>
      </c>
      <c r="T2974">
        <f>SUM(Table2[[#This Row],[SALE G]:[SALE S]])</f>
        <v>24.75</v>
      </c>
      <c r="U2974">
        <v>287</v>
      </c>
      <c r="V2974">
        <v>0.6</v>
      </c>
    </row>
    <row r="2975" spans="1:22" x14ac:dyDescent="0.25">
      <c r="A2975">
        <v>2974</v>
      </c>
      <c r="B2975" t="s">
        <v>26</v>
      </c>
      <c r="C2975" t="s">
        <v>680</v>
      </c>
      <c r="D2975" t="s">
        <v>4</v>
      </c>
      <c r="E2975" t="s">
        <v>351</v>
      </c>
      <c r="F2975" s="138">
        <v>44073</v>
      </c>
      <c r="G2975" t="s">
        <v>670</v>
      </c>
      <c r="H2975" t="s">
        <v>693</v>
      </c>
      <c r="I2975" t="s">
        <v>385</v>
      </c>
      <c r="J2975" t="s">
        <v>671</v>
      </c>
      <c r="K2975">
        <v>1200</v>
      </c>
      <c r="L2975">
        <v>288</v>
      </c>
      <c r="O2975">
        <v>6</v>
      </c>
      <c r="P2975">
        <v>14</v>
      </c>
      <c r="Q2975">
        <f>SUM(Table2[[#This Row],[ BUYER G]:[BUYER S]])</f>
        <v>20</v>
      </c>
      <c r="R2975">
        <v>11</v>
      </c>
      <c r="S2975">
        <v>10.5</v>
      </c>
      <c r="T2975">
        <f>SUM(Table2[[#This Row],[SALE G]:[SALE S]])</f>
        <v>21.5</v>
      </c>
      <c r="U2975">
        <v>300</v>
      </c>
      <c r="V2975">
        <v>0.6</v>
      </c>
    </row>
    <row r="2976" spans="1:22" x14ac:dyDescent="0.25">
      <c r="A2976">
        <v>2975</v>
      </c>
      <c r="B2976" t="s">
        <v>26</v>
      </c>
      <c r="C2976" t="s">
        <v>665</v>
      </c>
      <c r="D2976" t="s">
        <v>5</v>
      </c>
      <c r="E2976" t="s">
        <v>352</v>
      </c>
      <c r="F2976" s="138">
        <v>44079</v>
      </c>
      <c r="G2976" t="s">
        <v>670</v>
      </c>
      <c r="H2976" t="s">
        <v>672</v>
      </c>
      <c r="I2976" t="s">
        <v>190</v>
      </c>
      <c r="J2976" t="s">
        <v>671</v>
      </c>
      <c r="K2976">
        <v>1200</v>
      </c>
      <c r="M2976">
        <v>224</v>
      </c>
      <c r="O2976">
        <v>25</v>
      </c>
      <c r="P2976">
        <v>53</v>
      </c>
      <c r="Q2976">
        <f>SUM(Table2[[#This Row],[ BUYER G]:[BUYER S]])</f>
        <v>78</v>
      </c>
      <c r="R2976">
        <v>14.5</v>
      </c>
      <c r="S2976">
        <v>33</v>
      </c>
      <c r="T2976">
        <f>SUM(Table2[[#This Row],[SALE G]:[SALE S]])</f>
        <v>47.5</v>
      </c>
      <c r="U2976">
        <v>240</v>
      </c>
      <c r="V2976">
        <v>0.7</v>
      </c>
    </row>
    <row r="2977" spans="1:22" x14ac:dyDescent="0.25">
      <c r="A2977">
        <v>2976</v>
      </c>
      <c r="B2977" t="s">
        <v>26</v>
      </c>
      <c r="C2977" t="s">
        <v>665</v>
      </c>
      <c r="D2977" t="s">
        <v>5</v>
      </c>
      <c r="E2977" t="s">
        <v>352</v>
      </c>
      <c r="F2977" s="138">
        <v>44079</v>
      </c>
      <c r="G2977" t="s">
        <v>670</v>
      </c>
      <c r="H2977" t="s">
        <v>677</v>
      </c>
      <c r="I2977" t="s">
        <v>195</v>
      </c>
      <c r="J2977" t="s">
        <v>671</v>
      </c>
      <c r="K2977">
        <v>1200</v>
      </c>
      <c r="M2977">
        <v>240</v>
      </c>
      <c r="O2977">
        <v>25</v>
      </c>
      <c r="P2977">
        <v>35</v>
      </c>
      <c r="Q2977">
        <f>SUM(Table2[[#This Row],[ BUYER G]:[BUYER S]])</f>
        <v>60</v>
      </c>
      <c r="R2977">
        <v>22</v>
      </c>
      <c r="S2977">
        <v>43.5</v>
      </c>
      <c r="T2977">
        <f>SUM(Table2[[#This Row],[SALE G]:[SALE S]])</f>
        <v>65.5</v>
      </c>
      <c r="U2977">
        <v>500</v>
      </c>
      <c r="V2977">
        <v>0.7</v>
      </c>
    </row>
    <row r="2978" spans="1:22" x14ac:dyDescent="0.25">
      <c r="A2978">
        <v>2977</v>
      </c>
      <c r="B2978" t="s">
        <v>26</v>
      </c>
      <c r="C2978" t="s">
        <v>665</v>
      </c>
      <c r="D2978" t="s">
        <v>5</v>
      </c>
      <c r="E2978" t="s">
        <v>352</v>
      </c>
      <c r="F2978" s="138">
        <v>44079</v>
      </c>
      <c r="G2978" t="s">
        <v>670</v>
      </c>
      <c r="H2978" t="s">
        <v>668</v>
      </c>
      <c r="I2978" t="s">
        <v>137</v>
      </c>
      <c r="J2978" t="s">
        <v>671</v>
      </c>
      <c r="K2978">
        <v>1200</v>
      </c>
      <c r="M2978">
        <v>244</v>
      </c>
      <c r="O2978">
        <v>22</v>
      </c>
      <c r="P2978">
        <v>42</v>
      </c>
      <c r="Q2978">
        <f>SUM(Table2[[#This Row],[ BUYER G]:[BUYER S]])</f>
        <v>64</v>
      </c>
      <c r="R2978">
        <v>20</v>
      </c>
      <c r="S2978">
        <v>43.75</v>
      </c>
      <c r="T2978">
        <f>SUM(Table2[[#This Row],[SALE G]:[SALE S]])</f>
        <v>63.75</v>
      </c>
      <c r="U2978">
        <v>480</v>
      </c>
      <c r="V2978">
        <v>0.7</v>
      </c>
    </row>
    <row r="2979" spans="1:22" x14ac:dyDescent="0.25">
      <c r="A2979">
        <v>2978</v>
      </c>
      <c r="B2979" t="s">
        <v>26</v>
      </c>
      <c r="C2979" t="s">
        <v>665</v>
      </c>
      <c r="D2979" t="s">
        <v>5</v>
      </c>
      <c r="E2979" t="s">
        <v>352</v>
      </c>
      <c r="F2979" s="138">
        <v>44079</v>
      </c>
      <c r="G2979" t="s">
        <v>670</v>
      </c>
      <c r="H2979" t="s">
        <v>668</v>
      </c>
      <c r="I2979" t="s">
        <v>138</v>
      </c>
      <c r="J2979" t="s">
        <v>671</v>
      </c>
      <c r="K2979">
        <v>1200</v>
      </c>
      <c r="L2979">
        <v>112</v>
      </c>
      <c r="M2979">
        <v>112</v>
      </c>
      <c r="O2979">
        <v>21</v>
      </c>
      <c r="P2979">
        <v>45</v>
      </c>
      <c r="Q2979">
        <f>SUM(Table2[[#This Row],[ BUYER G]:[BUYER S]])</f>
        <v>66</v>
      </c>
      <c r="R2979">
        <v>14</v>
      </c>
      <c r="S2979">
        <v>35.5</v>
      </c>
      <c r="T2979">
        <f>SUM(Table2[[#This Row],[SALE G]:[SALE S]])</f>
        <v>49.5</v>
      </c>
      <c r="U2979">
        <v>330</v>
      </c>
      <c r="V2979">
        <v>0.7</v>
      </c>
    </row>
    <row r="2980" spans="1:22" x14ac:dyDescent="0.25">
      <c r="A2980">
        <v>2979</v>
      </c>
      <c r="B2980" t="s">
        <v>26</v>
      </c>
      <c r="C2980" t="s">
        <v>665</v>
      </c>
      <c r="D2980" t="s">
        <v>5</v>
      </c>
      <c r="E2980" t="s">
        <v>352</v>
      </c>
      <c r="F2980" s="138">
        <v>44079</v>
      </c>
      <c r="G2980" t="s">
        <v>670</v>
      </c>
      <c r="H2980" t="s">
        <v>668</v>
      </c>
      <c r="I2980" t="s">
        <v>139</v>
      </c>
      <c r="J2980" t="s">
        <v>671</v>
      </c>
      <c r="K2980">
        <v>1200</v>
      </c>
      <c r="M2980">
        <v>196</v>
      </c>
      <c r="O2980">
        <v>11</v>
      </c>
      <c r="P2980">
        <v>20</v>
      </c>
      <c r="Q2980">
        <f>SUM(Table2[[#This Row],[ BUYER G]:[BUYER S]])</f>
        <v>31</v>
      </c>
      <c r="R2980">
        <v>5.25</v>
      </c>
      <c r="S2980">
        <v>15.5</v>
      </c>
      <c r="T2980">
        <f>SUM(Table2[[#This Row],[SALE G]:[SALE S]])</f>
        <v>20.75</v>
      </c>
      <c r="U2980">
        <v>280</v>
      </c>
      <c r="V2980">
        <v>0.7</v>
      </c>
    </row>
    <row r="2981" spans="1:22" x14ac:dyDescent="0.25">
      <c r="A2981">
        <v>2980</v>
      </c>
      <c r="B2981" t="s">
        <v>26</v>
      </c>
      <c r="C2981" t="s">
        <v>665</v>
      </c>
      <c r="D2981" t="s">
        <v>5</v>
      </c>
      <c r="E2981" t="s">
        <v>352</v>
      </c>
      <c r="F2981" s="138">
        <v>44079</v>
      </c>
      <c r="G2981" t="s">
        <v>670</v>
      </c>
      <c r="H2981" t="s">
        <v>668</v>
      </c>
      <c r="I2981" t="s">
        <v>140</v>
      </c>
      <c r="J2981" t="s">
        <v>671</v>
      </c>
      <c r="K2981">
        <v>1200</v>
      </c>
      <c r="M2981">
        <v>288</v>
      </c>
      <c r="O2981">
        <v>27</v>
      </c>
      <c r="P2981">
        <v>37</v>
      </c>
      <c r="Q2981">
        <f>SUM(Table2[[#This Row],[ BUYER G]:[BUYER S]])</f>
        <v>64</v>
      </c>
      <c r="R2981">
        <v>20.5</v>
      </c>
      <c r="S2981">
        <v>51</v>
      </c>
      <c r="T2981">
        <f>SUM(Table2[[#This Row],[SALE G]:[SALE S]])</f>
        <v>71.5</v>
      </c>
      <c r="U2981">
        <v>350</v>
      </c>
      <c r="V2981">
        <v>0.7</v>
      </c>
    </row>
    <row r="2982" spans="1:22" x14ac:dyDescent="0.25">
      <c r="A2982">
        <v>2981</v>
      </c>
      <c r="B2982" t="s">
        <v>26</v>
      </c>
      <c r="C2982" t="s">
        <v>665</v>
      </c>
      <c r="D2982" t="s">
        <v>5</v>
      </c>
      <c r="E2982" t="s">
        <v>352</v>
      </c>
      <c r="F2982" s="138">
        <v>44079</v>
      </c>
      <c r="G2982" t="s">
        <v>670</v>
      </c>
      <c r="H2982" t="s">
        <v>668</v>
      </c>
      <c r="I2982" t="s">
        <v>141</v>
      </c>
      <c r="J2982" t="s">
        <v>671</v>
      </c>
      <c r="K2982">
        <v>1200</v>
      </c>
      <c r="M2982">
        <v>256</v>
      </c>
      <c r="O2982">
        <v>24</v>
      </c>
      <c r="P2982">
        <v>47</v>
      </c>
      <c r="Q2982">
        <f>SUM(Table2[[#This Row],[ BUYER G]:[BUYER S]])</f>
        <v>71</v>
      </c>
      <c r="R2982">
        <v>16.75</v>
      </c>
      <c r="S2982">
        <v>41.25</v>
      </c>
      <c r="T2982">
        <f>SUM(Table2[[#This Row],[SALE G]:[SALE S]])</f>
        <v>58</v>
      </c>
      <c r="U2982">
        <v>407</v>
      </c>
      <c r="V2982">
        <v>0.7</v>
      </c>
    </row>
    <row r="2983" spans="1:22" x14ac:dyDescent="0.25">
      <c r="A2983">
        <v>2982</v>
      </c>
      <c r="B2983" t="s">
        <v>26</v>
      </c>
      <c r="C2983" t="s">
        <v>665</v>
      </c>
      <c r="D2983" t="s">
        <v>5</v>
      </c>
      <c r="E2983" t="s">
        <v>352</v>
      </c>
      <c r="F2983" s="138">
        <v>44079</v>
      </c>
      <c r="G2983" t="s">
        <v>670</v>
      </c>
      <c r="H2983" t="s">
        <v>672</v>
      </c>
      <c r="I2983" t="s">
        <v>191</v>
      </c>
      <c r="J2983" t="s">
        <v>671</v>
      </c>
      <c r="K2983">
        <v>1200</v>
      </c>
      <c r="M2983">
        <v>240</v>
      </c>
      <c r="O2983">
        <v>89</v>
      </c>
      <c r="P2983">
        <v>26</v>
      </c>
      <c r="Q2983">
        <f>SUM(Table2[[#This Row],[ BUYER G]:[BUYER S]])</f>
        <v>115</v>
      </c>
      <c r="R2983">
        <v>12.666666666666666</v>
      </c>
      <c r="S2983">
        <v>63.541666666666664</v>
      </c>
      <c r="T2983">
        <f>SUM(Table2[[#This Row],[SALE G]:[SALE S]])</f>
        <v>76.208333333333329</v>
      </c>
      <c r="U2983">
        <v>420</v>
      </c>
      <c r="V2983">
        <v>0.7</v>
      </c>
    </row>
    <row r="2984" spans="1:22" x14ac:dyDescent="0.25">
      <c r="A2984">
        <v>2983</v>
      </c>
      <c r="B2984" t="s">
        <v>26</v>
      </c>
      <c r="C2984" t="s">
        <v>665</v>
      </c>
      <c r="D2984" t="s">
        <v>5</v>
      </c>
      <c r="E2984" t="s">
        <v>352</v>
      </c>
      <c r="F2984" s="138">
        <v>44079</v>
      </c>
      <c r="G2984" t="s">
        <v>670</v>
      </c>
      <c r="H2984" t="s">
        <v>677</v>
      </c>
      <c r="I2984" t="s">
        <v>196</v>
      </c>
      <c r="J2984" t="s">
        <v>671</v>
      </c>
      <c r="K2984">
        <v>1200</v>
      </c>
      <c r="M2984">
        <v>232</v>
      </c>
      <c r="O2984">
        <v>22</v>
      </c>
      <c r="P2984">
        <v>33</v>
      </c>
      <c r="Q2984">
        <f>SUM(Table2[[#This Row],[ BUYER G]:[BUYER S]])</f>
        <v>55</v>
      </c>
      <c r="R2984">
        <v>21.5</v>
      </c>
      <c r="S2984">
        <v>38</v>
      </c>
      <c r="T2984">
        <f>SUM(Table2[[#This Row],[SALE G]:[SALE S]])</f>
        <v>59.5</v>
      </c>
      <c r="U2984">
        <v>400</v>
      </c>
      <c r="V2984">
        <v>0.7</v>
      </c>
    </row>
    <row r="2985" spans="1:22" x14ac:dyDescent="0.25">
      <c r="A2985">
        <v>2984</v>
      </c>
      <c r="B2985" t="s">
        <v>26</v>
      </c>
      <c r="C2985" t="s">
        <v>665</v>
      </c>
      <c r="D2985" t="s">
        <v>5</v>
      </c>
      <c r="E2985" t="s">
        <v>352</v>
      </c>
      <c r="F2985" s="138">
        <v>44079</v>
      </c>
      <c r="G2985" t="s">
        <v>670</v>
      </c>
      <c r="H2985" t="s">
        <v>673</v>
      </c>
      <c r="I2985" t="s">
        <v>370</v>
      </c>
      <c r="J2985" t="s">
        <v>671</v>
      </c>
      <c r="K2985">
        <v>1200</v>
      </c>
      <c r="M2985">
        <v>228</v>
      </c>
      <c r="O2985">
        <v>0</v>
      </c>
      <c r="P2985">
        <v>59</v>
      </c>
      <c r="Q2985">
        <f>SUM(Table2[[#This Row],[ BUYER G]:[BUYER S]])</f>
        <v>59</v>
      </c>
      <c r="R2985">
        <v>12</v>
      </c>
      <c r="S2985">
        <v>34</v>
      </c>
      <c r="T2985">
        <f>SUM(Table2[[#This Row],[SALE G]:[SALE S]])</f>
        <v>46</v>
      </c>
      <c r="U2985">
        <v>438</v>
      </c>
      <c r="V2985">
        <v>0.7</v>
      </c>
    </row>
    <row r="2986" spans="1:22" x14ac:dyDescent="0.25">
      <c r="A2986">
        <v>2985</v>
      </c>
      <c r="B2986" t="s">
        <v>26</v>
      </c>
      <c r="C2986" t="s">
        <v>665</v>
      </c>
      <c r="D2986" t="s">
        <v>5</v>
      </c>
      <c r="E2986" t="s">
        <v>352</v>
      </c>
      <c r="F2986" s="138">
        <v>44079</v>
      </c>
      <c r="G2986" t="s">
        <v>670</v>
      </c>
      <c r="H2986" t="s">
        <v>674</v>
      </c>
      <c r="I2986" t="s">
        <v>371</v>
      </c>
      <c r="J2986" t="s">
        <v>671</v>
      </c>
      <c r="K2986">
        <v>1200</v>
      </c>
      <c r="M2986">
        <v>232</v>
      </c>
      <c r="O2986">
        <v>30</v>
      </c>
      <c r="P2986">
        <v>59</v>
      </c>
      <c r="Q2986">
        <f>SUM(Table2[[#This Row],[ BUYER G]:[BUYER S]])</f>
        <v>89</v>
      </c>
      <c r="R2986">
        <v>15</v>
      </c>
      <c r="S2986">
        <v>40</v>
      </c>
      <c r="T2986">
        <f>SUM(Table2[[#This Row],[SALE G]:[SALE S]])</f>
        <v>55</v>
      </c>
      <c r="U2986">
        <v>475</v>
      </c>
      <c r="V2986">
        <v>0.7</v>
      </c>
    </row>
    <row r="2987" spans="1:22" x14ac:dyDescent="0.25">
      <c r="A2987">
        <v>2986</v>
      </c>
      <c r="B2987" t="s">
        <v>26</v>
      </c>
      <c r="C2987" t="s">
        <v>665</v>
      </c>
      <c r="D2987" t="s">
        <v>5</v>
      </c>
      <c r="E2987" t="s">
        <v>352</v>
      </c>
      <c r="F2987" s="138">
        <v>44079</v>
      </c>
      <c r="G2987" t="s">
        <v>670</v>
      </c>
      <c r="H2987" t="s">
        <v>714</v>
      </c>
      <c r="I2987" t="s">
        <v>523</v>
      </c>
      <c r="J2987" t="s">
        <v>671</v>
      </c>
      <c r="K2987">
        <v>1200</v>
      </c>
      <c r="M2987">
        <v>226</v>
      </c>
      <c r="O2987">
        <v>8</v>
      </c>
      <c r="P2987">
        <v>65</v>
      </c>
      <c r="Q2987">
        <f>SUM(Table2[[#This Row],[ BUYER G]:[BUYER S]])</f>
        <v>73</v>
      </c>
      <c r="R2987">
        <v>6</v>
      </c>
      <c r="S2987">
        <v>64.5</v>
      </c>
      <c r="T2987">
        <f>SUM(Table2[[#This Row],[SALE G]:[SALE S]])</f>
        <v>70.5</v>
      </c>
      <c r="U2987">
        <v>695</v>
      </c>
      <c r="V2987">
        <v>0.7</v>
      </c>
    </row>
    <row r="2988" spans="1:22" x14ac:dyDescent="0.25">
      <c r="A2988">
        <v>2987</v>
      </c>
      <c r="B2988" t="s">
        <v>26</v>
      </c>
      <c r="C2988" t="s">
        <v>665</v>
      </c>
      <c r="D2988" t="s">
        <v>5</v>
      </c>
      <c r="E2988" t="s">
        <v>352</v>
      </c>
      <c r="F2988" s="138">
        <v>44079</v>
      </c>
      <c r="G2988" t="s">
        <v>682</v>
      </c>
      <c r="H2988" t="s">
        <v>668</v>
      </c>
      <c r="I2988" t="s">
        <v>151</v>
      </c>
      <c r="J2988" t="s">
        <v>671</v>
      </c>
      <c r="K2988">
        <v>1200</v>
      </c>
      <c r="M2988">
        <v>180</v>
      </c>
      <c r="O2988">
        <v>55</v>
      </c>
      <c r="P2988">
        <v>67</v>
      </c>
      <c r="Q2988">
        <f>SUM(Table2[[#This Row],[ BUYER G]:[BUYER S]])</f>
        <v>122</v>
      </c>
      <c r="R2988">
        <v>28.5</v>
      </c>
      <c r="S2988">
        <v>36</v>
      </c>
      <c r="T2988">
        <f>SUM(Table2[[#This Row],[SALE G]:[SALE S]])</f>
        <v>64.5</v>
      </c>
      <c r="U2988">
        <v>247</v>
      </c>
      <c r="V2988">
        <v>0.65</v>
      </c>
    </row>
    <row r="2989" spans="1:22" x14ac:dyDescent="0.25">
      <c r="A2989">
        <v>2988</v>
      </c>
      <c r="B2989" t="s">
        <v>26</v>
      </c>
      <c r="C2989" t="s">
        <v>665</v>
      </c>
      <c r="D2989" t="s">
        <v>5</v>
      </c>
      <c r="E2989" t="s">
        <v>352</v>
      </c>
      <c r="F2989" s="138">
        <v>44079</v>
      </c>
      <c r="G2989" t="s">
        <v>682</v>
      </c>
      <c r="H2989" t="s">
        <v>668</v>
      </c>
      <c r="I2989" t="s">
        <v>147</v>
      </c>
      <c r="J2989" t="s">
        <v>671</v>
      </c>
      <c r="K2989">
        <v>1200</v>
      </c>
      <c r="L2989">
        <v>96</v>
      </c>
      <c r="M2989">
        <v>112</v>
      </c>
      <c r="O2989">
        <v>12</v>
      </c>
      <c r="P2989">
        <v>16</v>
      </c>
      <c r="Q2989">
        <f>SUM(Table2[[#This Row],[ BUYER G]:[BUYER S]])</f>
        <v>28</v>
      </c>
      <c r="R2989">
        <v>8</v>
      </c>
      <c r="S2989">
        <v>9</v>
      </c>
      <c r="T2989">
        <f>SUM(Table2[[#This Row],[SALE G]:[SALE S]])</f>
        <v>17</v>
      </c>
      <c r="U2989">
        <v>307</v>
      </c>
      <c r="V2989">
        <v>0.7</v>
      </c>
    </row>
    <row r="2990" spans="1:22" x14ac:dyDescent="0.25">
      <c r="A2990">
        <v>2989</v>
      </c>
      <c r="B2990" t="s">
        <v>26</v>
      </c>
      <c r="C2990" t="s">
        <v>665</v>
      </c>
      <c r="D2990" t="s">
        <v>5</v>
      </c>
      <c r="E2990" t="s">
        <v>352</v>
      </c>
      <c r="F2990" s="138">
        <v>44079</v>
      </c>
      <c r="G2990" t="s">
        <v>682</v>
      </c>
      <c r="H2990" t="s">
        <v>668</v>
      </c>
      <c r="I2990" t="s">
        <v>152</v>
      </c>
      <c r="J2990" t="s">
        <v>671</v>
      </c>
      <c r="K2990">
        <v>1200</v>
      </c>
      <c r="M2990">
        <v>196</v>
      </c>
      <c r="O2990">
        <v>24</v>
      </c>
      <c r="P2990">
        <v>35</v>
      </c>
      <c r="Q2990">
        <f>SUM(Table2[[#This Row],[ BUYER G]:[BUYER S]])</f>
        <v>59</v>
      </c>
      <c r="R2990">
        <v>20.5</v>
      </c>
      <c r="S2990">
        <v>24.75</v>
      </c>
      <c r="T2990">
        <f>SUM(Table2[[#This Row],[SALE G]:[SALE S]])</f>
        <v>45.25</v>
      </c>
      <c r="U2990">
        <v>252</v>
      </c>
      <c r="V2990">
        <v>0.7</v>
      </c>
    </row>
    <row r="2991" spans="1:22" x14ac:dyDescent="0.25">
      <c r="A2991">
        <v>2990</v>
      </c>
      <c r="B2991" t="s">
        <v>26</v>
      </c>
      <c r="C2991" t="s">
        <v>665</v>
      </c>
      <c r="D2991" t="s">
        <v>5</v>
      </c>
      <c r="E2991" t="s">
        <v>352</v>
      </c>
      <c r="F2991" s="138">
        <v>44079</v>
      </c>
      <c r="G2991" t="s">
        <v>682</v>
      </c>
      <c r="H2991" t="s">
        <v>668</v>
      </c>
      <c r="I2991" t="s">
        <v>153</v>
      </c>
      <c r="J2991" t="s">
        <v>671</v>
      </c>
      <c r="K2991">
        <v>1200</v>
      </c>
      <c r="M2991">
        <v>192</v>
      </c>
      <c r="O2991">
        <v>15</v>
      </c>
      <c r="P2991">
        <v>49</v>
      </c>
      <c r="Q2991">
        <f>SUM(Table2[[#This Row],[ BUYER G]:[BUYER S]])</f>
        <v>64</v>
      </c>
      <c r="R2991">
        <v>14.25</v>
      </c>
      <c r="S2991">
        <v>50</v>
      </c>
      <c r="T2991">
        <f>SUM(Table2[[#This Row],[SALE G]:[SALE S]])</f>
        <v>64.25</v>
      </c>
      <c r="U2991">
        <v>308</v>
      </c>
      <c r="V2991">
        <v>0.7</v>
      </c>
    </row>
    <row r="2992" spans="1:22" x14ac:dyDescent="0.25">
      <c r="A2992">
        <v>2991</v>
      </c>
      <c r="B2992" t="s">
        <v>26</v>
      </c>
      <c r="C2992" t="s">
        <v>665</v>
      </c>
      <c r="D2992" t="s">
        <v>5</v>
      </c>
      <c r="E2992" t="s">
        <v>352</v>
      </c>
      <c r="F2992" s="138">
        <v>44079</v>
      </c>
      <c r="G2992" t="s">
        <v>682</v>
      </c>
      <c r="H2992" t="s">
        <v>668</v>
      </c>
      <c r="I2992" t="s">
        <v>150</v>
      </c>
      <c r="J2992" t="s">
        <v>671</v>
      </c>
      <c r="K2992">
        <v>1200</v>
      </c>
      <c r="M2992">
        <v>208</v>
      </c>
      <c r="O2992">
        <v>12</v>
      </c>
      <c r="P2992">
        <v>25</v>
      </c>
      <c r="Q2992">
        <f>SUM(Table2[[#This Row],[ BUYER G]:[BUYER S]])</f>
        <v>37</v>
      </c>
      <c r="R2992">
        <v>17</v>
      </c>
      <c r="S2992">
        <v>18</v>
      </c>
      <c r="T2992">
        <f>SUM(Table2[[#This Row],[SALE G]:[SALE S]])</f>
        <v>35</v>
      </c>
      <c r="U2992">
        <v>299</v>
      </c>
      <c r="V2992">
        <v>0.65</v>
      </c>
    </row>
    <row r="2993" spans="1:22" x14ac:dyDescent="0.25">
      <c r="A2993">
        <v>2992</v>
      </c>
      <c r="B2993" t="s">
        <v>26</v>
      </c>
      <c r="C2993" t="s">
        <v>665</v>
      </c>
      <c r="D2993" t="s">
        <v>5</v>
      </c>
      <c r="E2993" t="s">
        <v>352</v>
      </c>
      <c r="F2993" s="138">
        <v>44079</v>
      </c>
      <c r="G2993" t="s">
        <v>682</v>
      </c>
      <c r="H2993" t="s">
        <v>668</v>
      </c>
      <c r="I2993" t="s">
        <v>146</v>
      </c>
      <c r="J2993" t="s">
        <v>671</v>
      </c>
      <c r="K2993">
        <v>1200</v>
      </c>
      <c r="M2993">
        <v>194</v>
      </c>
      <c r="O2993">
        <v>9</v>
      </c>
      <c r="P2993">
        <v>22</v>
      </c>
      <c r="Q2993">
        <f>SUM(Table2[[#This Row],[ BUYER G]:[BUYER S]])</f>
        <v>31</v>
      </c>
      <c r="R2993">
        <v>4.5</v>
      </c>
      <c r="S2993">
        <v>14.5</v>
      </c>
      <c r="T2993">
        <f>SUM(Table2[[#This Row],[SALE G]:[SALE S]])</f>
        <v>19</v>
      </c>
      <c r="U2993">
        <v>330</v>
      </c>
      <c r="V2993">
        <v>0.7</v>
      </c>
    </row>
    <row r="2994" spans="1:22" x14ac:dyDescent="0.25">
      <c r="A2994">
        <v>2993</v>
      </c>
      <c r="B2994" t="s">
        <v>26</v>
      </c>
      <c r="C2994" t="s">
        <v>665</v>
      </c>
      <c r="D2994" t="s">
        <v>5</v>
      </c>
      <c r="E2994" t="s">
        <v>352</v>
      </c>
      <c r="F2994" s="138">
        <v>44079</v>
      </c>
      <c r="G2994" t="s">
        <v>682</v>
      </c>
      <c r="H2994" t="s">
        <v>668</v>
      </c>
      <c r="I2994" t="s">
        <v>396</v>
      </c>
      <c r="J2994" t="s">
        <v>671</v>
      </c>
      <c r="K2994">
        <v>1200</v>
      </c>
      <c r="M2994">
        <v>208</v>
      </c>
      <c r="O2994">
        <v>39</v>
      </c>
      <c r="P2994">
        <v>40</v>
      </c>
      <c r="Q2994">
        <f>SUM(Table2[[#This Row],[ BUYER G]:[BUYER S]])</f>
        <v>79</v>
      </c>
      <c r="R2994">
        <v>31.5</v>
      </c>
      <c r="S2994">
        <v>27.5</v>
      </c>
      <c r="T2994">
        <f>SUM(Table2[[#This Row],[SALE G]:[SALE S]])</f>
        <v>59</v>
      </c>
      <c r="U2994">
        <v>266</v>
      </c>
      <c r="V2994">
        <v>0.7</v>
      </c>
    </row>
    <row r="2995" spans="1:22" x14ac:dyDescent="0.25">
      <c r="A2995">
        <v>2994</v>
      </c>
      <c r="B2995" t="s">
        <v>26</v>
      </c>
      <c r="C2995" t="s">
        <v>665</v>
      </c>
      <c r="D2995" t="s">
        <v>5</v>
      </c>
      <c r="E2995" t="s">
        <v>352</v>
      </c>
      <c r="F2995" s="138">
        <v>44079</v>
      </c>
      <c r="G2995" t="s">
        <v>684</v>
      </c>
      <c r="H2995" t="s">
        <v>668</v>
      </c>
      <c r="I2995" t="s">
        <v>170</v>
      </c>
      <c r="J2995" t="s">
        <v>669</v>
      </c>
      <c r="K2995">
        <v>1250</v>
      </c>
      <c r="L2995">
        <v>112</v>
      </c>
      <c r="M2995">
        <v>118</v>
      </c>
      <c r="O2995">
        <v>16</v>
      </c>
      <c r="P2995">
        <v>17</v>
      </c>
      <c r="Q2995">
        <f>SUM(Table2[[#This Row],[ BUYER G]:[BUYER S]])</f>
        <v>33</v>
      </c>
      <c r="R2995">
        <v>9.25</v>
      </c>
      <c r="S2995">
        <v>9.5833333333333339</v>
      </c>
      <c r="T2995">
        <f>SUM(Table2[[#This Row],[SALE G]:[SALE S]])</f>
        <v>18.833333333333336</v>
      </c>
      <c r="U2995">
        <v>120</v>
      </c>
      <c r="V2995">
        <v>0.7</v>
      </c>
    </row>
    <row r="2996" spans="1:22" x14ac:dyDescent="0.25">
      <c r="A2996">
        <v>2995</v>
      </c>
      <c r="B2996" t="s">
        <v>26</v>
      </c>
      <c r="C2996" t="s">
        <v>665</v>
      </c>
      <c r="D2996" t="s">
        <v>5</v>
      </c>
      <c r="E2996" t="s">
        <v>352</v>
      </c>
      <c r="F2996" s="138">
        <v>44079</v>
      </c>
      <c r="G2996" t="s">
        <v>685</v>
      </c>
      <c r="H2996" t="s">
        <v>668</v>
      </c>
      <c r="I2996" t="s">
        <v>172</v>
      </c>
      <c r="J2996" t="s">
        <v>671</v>
      </c>
      <c r="K2996">
        <v>1000</v>
      </c>
      <c r="M2996">
        <v>178</v>
      </c>
      <c r="O2996">
        <v>14</v>
      </c>
      <c r="P2996">
        <v>25</v>
      </c>
      <c r="Q2996">
        <f>SUM(Table2[[#This Row],[ BUYER G]:[BUYER S]])</f>
        <v>39</v>
      </c>
      <c r="R2996">
        <v>7</v>
      </c>
      <c r="S2996">
        <v>13.75</v>
      </c>
      <c r="T2996">
        <f>SUM(Table2[[#This Row],[SALE G]:[SALE S]])</f>
        <v>20.75</v>
      </c>
      <c r="U2996">
        <v>115</v>
      </c>
      <c r="V2996">
        <v>0.7</v>
      </c>
    </row>
    <row r="2997" spans="1:22" x14ac:dyDescent="0.25">
      <c r="A2997">
        <v>2996</v>
      </c>
      <c r="B2997" t="s">
        <v>26</v>
      </c>
      <c r="C2997" t="s">
        <v>665</v>
      </c>
      <c r="D2997" t="s">
        <v>5</v>
      </c>
      <c r="E2997" t="s">
        <v>352</v>
      </c>
      <c r="F2997" s="138">
        <v>44079</v>
      </c>
      <c r="G2997" t="s">
        <v>685</v>
      </c>
      <c r="H2997" t="s">
        <v>668</v>
      </c>
      <c r="I2997" t="s">
        <v>173</v>
      </c>
      <c r="J2997" t="s">
        <v>671</v>
      </c>
      <c r="K2997">
        <v>1000</v>
      </c>
      <c r="M2997">
        <v>192</v>
      </c>
      <c r="O2997">
        <v>17</v>
      </c>
      <c r="P2997">
        <v>23</v>
      </c>
      <c r="Q2997">
        <f>SUM(Table2[[#This Row],[ BUYER G]:[BUYER S]])</f>
        <v>40</v>
      </c>
      <c r="R2997">
        <v>8.5</v>
      </c>
      <c r="S2997">
        <v>26.5</v>
      </c>
      <c r="T2997">
        <f>SUM(Table2[[#This Row],[SALE G]:[SALE S]])</f>
        <v>35</v>
      </c>
      <c r="U2997">
        <v>529</v>
      </c>
      <c r="V2997">
        <v>0.7</v>
      </c>
    </row>
    <row r="2998" spans="1:22" x14ac:dyDescent="0.25">
      <c r="A2998">
        <v>2997</v>
      </c>
      <c r="B2998" t="s">
        <v>26</v>
      </c>
      <c r="C2998" t="s">
        <v>665</v>
      </c>
      <c r="D2998" t="s">
        <v>5</v>
      </c>
      <c r="E2998" t="s">
        <v>352</v>
      </c>
      <c r="F2998" s="138">
        <v>44079</v>
      </c>
      <c r="G2998" t="s">
        <v>685</v>
      </c>
      <c r="H2998" t="s">
        <v>668</v>
      </c>
      <c r="I2998" t="s">
        <v>174</v>
      </c>
      <c r="J2998" t="s">
        <v>671</v>
      </c>
      <c r="K2998">
        <v>1000</v>
      </c>
      <c r="M2998">
        <v>196</v>
      </c>
      <c r="O2998">
        <v>6</v>
      </c>
      <c r="P2998">
        <v>19</v>
      </c>
      <c r="Q2998">
        <f>SUM(Table2[[#This Row],[ BUYER G]:[BUYER S]])</f>
        <v>25</v>
      </c>
      <c r="R2998">
        <v>4</v>
      </c>
      <c r="S2998">
        <v>12.75</v>
      </c>
      <c r="T2998">
        <f>SUM(Table2[[#This Row],[SALE G]:[SALE S]])</f>
        <v>16.75</v>
      </c>
      <c r="U2998">
        <v>273</v>
      </c>
      <c r="V2998">
        <v>0.7</v>
      </c>
    </row>
    <row r="2999" spans="1:22" x14ac:dyDescent="0.25">
      <c r="A2999">
        <v>2998</v>
      </c>
      <c r="B2999" t="s">
        <v>26</v>
      </c>
      <c r="C2999" t="s">
        <v>665</v>
      </c>
      <c r="D2999" t="s">
        <v>5</v>
      </c>
      <c r="E2999" t="s">
        <v>352</v>
      </c>
      <c r="F2999" s="138">
        <v>44079</v>
      </c>
      <c r="G2999" t="s">
        <v>685</v>
      </c>
      <c r="H2999" t="s">
        <v>668</v>
      </c>
      <c r="I2999" t="s">
        <v>186</v>
      </c>
      <c r="J2999" t="s">
        <v>671</v>
      </c>
      <c r="K2999">
        <v>1000</v>
      </c>
      <c r="L2999">
        <v>96</v>
      </c>
      <c r="M2999">
        <v>112</v>
      </c>
      <c r="O2999">
        <v>23</v>
      </c>
      <c r="P2999">
        <v>16</v>
      </c>
      <c r="Q2999">
        <f>SUM(Table2[[#This Row],[ BUYER G]:[BUYER S]])</f>
        <v>39</v>
      </c>
      <c r="R2999">
        <v>13.5</v>
      </c>
      <c r="S2999">
        <v>9.92</v>
      </c>
      <c r="T2999">
        <f>SUM(Table2[[#This Row],[SALE G]:[SALE S]])</f>
        <v>23.42</v>
      </c>
      <c r="U2999">
        <v>225</v>
      </c>
      <c r="V2999">
        <v>0.7</v>
      </c>
    </row>
    <row r="3000" spans="1:22" x14ac:dyDescent="0.25">
      <c r="A3000">
        <v>2999</v>
      </c>
      <c r="B3000" t="s">
        <v>26</v>
      </c>
      <c r="C3000" t="s">
        <v>665</v>
      </c>
      <c r="D3000" t="s">
        <v>5</v>
      </c>
      <c r="E3000" t="s">
        <v>352</v>
      </c>
      <c r="F3000" s="138">
        <v>44079</v>
      </c>
      <c r="G3000" t="s">
        <v>685</v>
      </c>
      <c r="H3000" t="s">
        <v>668</v>
      </c>
      <c r="I3000" t="s">
        <v>179</v>
      </c>
      <c r="J3000" t="s">
        <v>671</v>
      </c>
      <c r="K3000">
        <v>1000</v>
      </c>
      <c r="L3000">
        <v>96</v>
      </c>
      <c r="M3000">
        <v>96</v>
      </c>
      <c r="O3000">
        <v>2</v>
      </c>
      <c r="P3000">
        <v>23</v>
      </c>
      <c r="Q3000">
        <f>SUM(Table2[[#This Row],[ BUYER G]:[BUYER S]])</f>
        <v>25</v>
      </c>
      <c r="R3000">
        <v>0.8</v>
      </c>
      <c r="S3000">
        <v>19</v>
      </c>
      <c r="T3000">
        <f>SUM(Table2[[#This Row],[SALE G]:[SALE S]])</f>
        <v>19.8</v>
      </c>
      <c r="U3000">
        <v>148</v>
      </c>
      <c r="V3000">
        <v>0.7</v>
      </c>
    </row>
    <row r="3001" spans="1:22" x14ac:dyDescent="0.25">
      <c r="A3001">
        <v>3000</v>
      </c>
      <c r="B3001" t="s">
        <v>26</v>
      </c>
      <c r="C3001" t="s">
        <v>665</v>
      </c>
      <c r="D3001" t="s">
        <v>5</v>
      </c>
      <c r="E3001" t="s">
        <v>352</v>
      </c>
      <c r="F3001" s="138">
        <v>44079</v>
      </c>
      <c r="G3001" t="s">
        <v>685</v>
      </c>
      <c r="H3001" t="s">
        <v>668</v>
      </c>
      <c r="I3001" t="s">
        <v>571</v>
      </c>
      <c r="J3001" t="s">
        <v>671</v>
      </c>
      <c r="K3001">
        <v>1000</v>
      </c>
      <c r="L3001">
        <v>80</v>
      </c>
      <c r="M3001">
        <v>96</v>
      </c>
      <c r="O3001">
        <v>8</v>
      </c>
      <c r="P3001">
        <v>14</v>
      </c>
      <c r="Q3001">
        <f>SUM(Table2[[#This Row],[ BUYER G]:[BUYER S]])</f>
        <v>22</v>
      </c>
      <c r="R3001">
        <v>3</v>
      </c>
      <c r="S3001">
        <v>10</v>
      </c>
      <c r="T3001">
        <f>SUM(Table2[[#This Row],[SALE G]:[SALE S]])</f>
        <v>13</v>
      </c>
      <c r="U3001">
        <v>124</v>
      </c>
      <c r="V3001">
        <v>0.7</v>
      </c>
    </row>
    <row r="3002" spans="1:22" x14ac:dyDescent="0.25">
      <c r="A3002">
        <v>3001</v>
      </c>
      <c r="B3002" t="s">
        <v>26</v>
      </c>
      <c r="C3002" t="s">
        <v>665</v>
      </c>
      <c r="D3002" t="s">
        <v>5</v>
      </c>
      <c r="E3002" t="s">
        <v>352</v>
      </c>
      <c r="F3002" s="138">
        <v>44079</v>
      </c>
      <c r="G3002" t="s">
        <v>685</v>
      </c>
      <c r="H3002" t="s">
        <v>668</v>
      </c>
      <c r="I3002" t="s">
        <v>607</v>
      </c>
      <c r="J3002" t="s">
        <v>671</v>
      </c>
      <c r="K3002">
        <v>1000</v>
      </c>
      <c r="L3002">
        <v>80</v>
      </c>
      <c r="M3002">
        <v>112</v>
      </c>
      <c r="O3002">
        <v>5</v>
      </c>
      <c r="P3002">
        <v>11</v>
      </c>
      <c r="Q3002">
        <f>SUM(Table2[[#This Row],[ BUYER G]:[BUYER S]])</f>
        <v>16</v>
      </c>
      <c r="R3002">
        <v>4</v>
      </c>
      <c r="S3002">
        <v>7.5</v>
      </c>
      <c r="T3002">
        <f>SUM(Table2[[#This Row],[SALE G]:[SALE S]])</f>
        <v>11.5</v>
      </c>
      <c r="U3002">
        <v>165</v>
      </c>
      <c r="V3002">
        <v>0.7</v>
      </c>
    </row>
    <row r="3003" spans="1:22" x14ac:dyDescent="0.25">
      <c r="A3003">
        <v>3002</v>
      </c>
      <c r="B3003" t="s">
        <v>26</v>
      </c>
      <c r="C3003" t="s">
        <v>665</v>
      </c>
      <c r="D3003" t="s">
        <v>5</v>
      </c>
      <c r="E3003" t="s">
        <v>352</v>
      </c>
      <c r="F3003" s="138">
        <v>44079</v>
      </c>
      <c r="G3003" t="s">
        <v>685</v>
      </c>
      <c r="H3003" t="s">
        <v>668</v>
      </c>
      <c r="I3003" t="s">
        <v>416</v>
      </c>
      <c r="J3003" t="s">
        <v>671</v>
      </c>
      <c r="K3003">
        <v>1000</v>
      </c>
      <c r="L3003">
        <v>112</v>
      </c>
      <c r="M3003">
        <v>124</v>
      </c>
      <c r="O3003">
        <v>35</v>
      </c>
      <c r="P3003">
        <v>59</v>
      </c>
      <c r="Q3003">
        <f>SUM(Table2[[#This Row],[ BUYER G]:[BUYER S]])</f>
        <v>94</v>
      </c>
      <c r="R3003">
        <v>28.75</v>
      </c>
      <c r="S3003">
        <v>41.75</v>
      </c>
      <c r="T3003">
        <f>SUM(Table2[[#This Row],[SALE G]:[SALE S]])</f>
        <v>70.5</v>
      </c>
      <c r="U3003">
        <v>397</v>
      </c>
      <c r="V3003">
        <v>0.7</v>
      </c>
    </row>
    <row r="3004" spans="1:22" x14ac:dyDescent="0.25">
      <c r="A3004">
        <v>3003</v>
      </c>
      <c r="B3004" t="s">
        <v>26</v>
      </c>
      <c r="C3004" t="s">
        <v>665</v>
      </c>
      <c r="D3004" t="s">
        <v>5</v>
      </c>
      <c r="E3004" t="s">
        <v>352</v>
      </c>
      <c r="F3004" s="138">
        <v>44079</v>
      </c>
      <c r="G3004" t="s">
        <v>685</v>
      </c>
      <c r="H3004" t="s">
        <v>672</v>
      </c>
      <c r="I3004" t="s">
        <v>407</v>
      </c>
      <c r="J3004" t="s">
        <v>671</v>
      </c>
      <c r="K3004">
        <v>1000</v>
      </c>
      <c r="L3004">
        <v>196</v>
      </c>
      <c r="O3004">
        <v>13</v>
      </c>
      <c r="P3004">
        <v>19</v>
      </c>
      <c r="Q3004">
        <f>SUM(Table2[[#This Row],[ BUYER G]:[BUYER S]])</f>
        <v>32</v>
      </c>
      <c r="R3004">
        <v>6</v>
      </c>
      <c r="S3004">
        <v>13.5</v>
      </c>
      <c r="T3004">
        <f>SUM(Table2[[#This Row],[SALE G]:[SALE S]])</f>
        <v>19.5</v>
      </c>
      <c r="U3004">
        <v>206</v>
      </c>
      <c r="V3004">
        <v>0.7</v>
      </c>
    </row>
    <row r="3005" spans="1:22" x14ac:dyDescent="0.25">
      <c r="A3005">
        <v>3004</v>
      </c>
      <c r="B3005" t="s">
        <v>26</v>
      </c>
      <c r="C3005" t="s">
        <v>665</v>
      </c>
      <c r="D3005" t="s">
        <v>5</v>
      </c>
      <c r="E3005" t="s">
        <v>352</v>
      </c>
      <c r="F3005" s="138">
        <v>44079</v>
      </c>
      <c r="G3005" t="s">
        <v>685</v>
      </c>
      <c r="H3005" t="s">
        <v>677</v>
      </c>
      <c r="I3005" t="s">
        <v>405</v>
      </c>
      <c r="J3005" t="s">
        <v>671</v>
      </c>
      <c r="K3005">
        <v>1000</v>
      </c>
      <c r="L3005">
        <v>192</v>
      </c>
      <c r="O3005">
        <v>14</v>
      </c>
      <c r="P3005">
        <v>29</v>
      </c>
      <c r="Q3005">
        <f>SUM(Table2[[#This Row],[ BUYER G]:[BUYER S]])</f>
        <v>43</v>
      </c>
      <c r="R3005">
        <v>10</v>
      </c>
      <c r="S3005">
        <v>33</v>
      </c>
      <c r="T3005">
        <f>SUM(Table2[[#This Row],[SALE G]:[SALE S]])</f>
        <v>43</v>
      </c>
      <c r="U3005">
        <v>400</v>
      </c>
      <c r="V3005">
        <v>0.7</v>
      </c>
    </row>
    <row r="3006" spans="1:22" x14ac:dyDescent="0.25">
      <c r="A3006">
        <v>3005</v>
      </c>
      <c r="B3006" t="s">
        <v>26</v>
      </c>
      <c r="C3006" t="s">
        <v>665</v>
      </c>
      <c r="D3006" t="s">
        <v>5</v>
      </c>
      <c r="E3006" t="s">
        <v>352</v>
      </c>
      <c r="F3006" s="138">
        <v>44079</v>
      </c>
      <c r="G3006" t="s">
        <v>712</v>
      </c>
      <c r="H3006" t="s">
        <v>668</v>
      </c>
      <c r="I3006" t="s">
        <v>466</v>
      </c>
      <c r="J3006" t="s">
        <v>711</v>
      </c>
      <c r="K3006">
        <v>320</v>
      </c>
      <c r="M3006">
        <v>132</v>
      </c>
      <c r="O3006">
        <v>5</v>
      </c>
      <c r="P3006">
        <v>18</v>
      </c>
      <c r="Q3006">
        <f>SUM(Table2[[#This Row],[ BUYER G]:[BUYER S]])</f>
        <v>23</v>
      </c>
      <c r="R3006">
        <v>2</v>
      </c>
      <c r="S3006">
        <v>10</v>
      </c>
      <c r="T3006">
        <f>SUM(Table2[[#This Row],[SALE G]:[SALE S]])</f>
        <v>12</v>
      </c>
      <c r="U3006">
        <v>175</v>
      </c>
      <c r="V3006">
        <v>0.7</v>
      </c>
    </row>
    <row r="3007" spans="1:22" x14ac:dyDescent="0.25">
      <c r="A3007">
        <v>3006</v>
      </c>
      <c r="B3007" t="s">
        <v>26</v>
      </c>
      <c r="C3007" t="s">
        <v>678</v>
      </c>
      <c r="D3007" t="s">
        <v>5</v>
      </c>
      <c r="E3007" t="s">
        <v>352</v>
      </c>
      <c r="F3007" s="138">
        <v>44079</v>
      </c>
      <c r="G3007" t="s">
        <v>684</v>
      </c>
      <c r="H3007" t="s">
        <v>688</v>
      </c>
      <c r="I3007" t="s">
        <v>457</v>
      </c>
      <c r="J3007" t="s">
        <v>669</v>
      </c>
      <c r="K3007">
        <v>1250</v>
      </c>
      <c r="L3007">
        <v>240</v>
      </c>
      <c r="O3007">
        <v>23</v>
      </c>
      <c r="P3007">
        <v>11</v>
      </c>
      <c r="Q3007">
        <f>SUM(Table2[[#This Row],[ BUYER G]:[BUYER S]])</f>
        <v>34</v>
      </c>
      <c r="R3007">
        <v>11.75</v>
      </c>
      <c r="S3007">
        <v>17.25</v>
      </c>
      <c r="T3007">
        <f>SUM(Table2[[#This Row],[SALE G]:[SALE S]])</f>
        <v>29</v>
      </c>
      <c r="U3007">
        <v>314</v>
      </c>
      <c r="V3007">
        <v>0.6</v>
      </c>
    </row>
    <row r="3008" spans="1:22" x14ac:dyDescent="0.25">
      <c r="A3008">
        <v>3007</v>
      </c>
      <c r="B3008" t="s">
        <v>26</v>
      </c>
      <c r="C3008" t="s">
        <v>678</v>
      </c>
      <c r="D3008" t="s">
        <v>5</v>
      </c>
      <c r="E3008" t="s">
        <v>352</v>
      </c>
      <c r="F3008" s="138">
        <v>44079</v>
      </c>
      <c r="G3008" t="s">
        <v>685</v>
      </c>
      <c r="H3008" t="s">
        <v>688</v>
      </c>
      <c r="I3008" t="s">
        <v>414</v>
      </c>
      <c r="J3008" t="s">
        <v>671</v>
      </c>
      <c r="K3008">
        <v>1200</v>
      </c>
      <c r="L3008">
        <v>212</v>
      </c>
      <c r="O3008">
        <v>20</v>
      </c>
      <c r="P3008">
        <v>15</v>
      </c>
      <c r="Q3008">
        <f>SUM(Table2[[#This Row],[ BUYER G]:[BUYER S]])</f>
        <v>35</v>
      </c>
      <c r="R3008">
        <v>13.5</v>
      </c>
      <c r="S3008">
        <v>9</v>
      </c>
      <c r="T3008">
        <f>SUM(Table2[[#This Row],[SALE G]:[SALE S]])</f>
        <v>22.5</v>
      </c>
      <c r="U3008">
        <v>311</v>
      </c>
      <c r="V3008">
        <v>0.7</v>
      </c>
    </row>
    <row r="3009" spans="1:22" x14ac:dyDescent="0.25">
      <c r="A3009">
        <v>3008</v>
      </c>
      <c r="B3009" t="s">
        <v>26</v>
      </c>
      <c r="C3009" t="s">
        <v>680</v>
      </c>
      <c r="D3009" t="s">
        <v>5</v>
      </c>
      <c r="E3009" t="s">
        <v>352</v>
      </c>
      <c r="F3009" s="138">
        <v>44079</v>
      </c>
      <c r="G3009" t="s">
        <v>670</v>
      </c>
      <c r="H3009" t="s">
        <v>681</v>
      </c>
      <c r="I3009" t="s">
        <v>369</v>
      </c>
      <c r="J3009" t="s">
        <v>671</v>
      </c>
      <c r="K3009">
        <v>1200</v>
      </c>
      <c r="L3009">
        <v>138</v>
      </c>
      <c r="M3009">
        <v>138</v>
      </c>
      <c r="O3009">
        <v>29</v>
      </c>
      <c r="P3009">
        <v>51</v>
      </c>
      <c r="Q3009">
        <f>SUM(Table2[[#This Row],[ BUYER G]:[BUYER S]])</f>
        <v>80</v>
      </c>
      <c r="R3009">
        <v>23.05</v>
      </c>
      <c r="S3009">
        <v>40.85</v>
      </c>
      <c r="T3009">
        <f>SUM(Table2[[#This Row],[SALE G]:[SALE S]])</f>
        <v>63.900000000000006</v>
      </c>
      <c r="U3009">
        <v>273</v>
      </c>
      <c r="V3009">
        <v>0.65</v>
      </c>
    </row>
    <row r="3010" spans="1:22" x14ac:dyDescent="0.25">
      <c r="A3010">
        <v>3009</v>
      </c>
      <c r="B3010" t="s">
        <v>26</v>
      </c>
      <c r="C3010" t="s">
        <v>680</v>
      </c>
      <c r="D3010" t="s">
        <v>5</v>
      </c>
      <c r="E3010" t="s">
        <v>352</v>
      </c>
      <c r="F3010" s="138">
        <v>44079</v>
      </c>
      <c r="G3010" t="s">
        <v>684</v>
      </c>
      <c r="H3010" t="s">
        <v>681</v>
      </c>
      <c r="I3010" t="s">
        <v>403</v>
      </c>
      <c r="J3010" t="s">
        <v>669</v>
      </c>
      <c r="K3010">
        <v>1250</v>
      </c>
      <c r="M3010">
        <v>288</v>
      </c>
      <c r="O3010">
        <v>0</v>
      </c>
      <c r="P3010">
        <v>83</v>
      </c>
      <c r="Q3010">
        <f>SUM(Table2[[#This Row],[ BUYER G]:[BUYER S]])</f>
        <v>83</v>
      </c>
      <c r="R3010">
        <v>0</v>
      </c>
      <c r="S3010">
        <v>68</v>
      </c>
      <c r="T3010">
        <f>SUM(Table2[[#This Row],[SALE G]:[SALE S]])</f>
        <v>68</v>
      </c>
      <c r="U3010">
        <v>287</v>
      </c>
      <c r="V3010">
        <v>0.65</v>
      </c>
    </row>
    <row r="3011" spans="1:22" x14ac:dyDescent="0.25">
      <c r="A3011">
        <v>3010</v>
      </c>
      <c r="B3011" t="s">
        <v>26</v>
      </c>
      <c r="C3011" t="s">
        <v>680</v>
      </c>
      <c r="D3011" t="s">
        <v>5</v>
      </c>
      <c r="E3011" t="s">
        <v>352</v>
      </c>
      <c r="F3011" s="138">
        <v>44079</v>
      </c>
      <c r="G3011" t="s">
        <v>685</v>
      </c>
      <c r="H3011" t="s">
        <v>681</v>
      </c>
      <c r="I3011" t="s">
        <v>264</v>
      </c>
      <c r="J3011" t="s">
        <v>671</v>
      </c>
      <c r="K3011">
        <v>1000</v>
      </c>
      <c r="L3011">
        <v>98</v>
      </c>
      <c r="M3011">
        <v>94</v>
      </c>
      <c r="O3011">
        <v>12</v>
      </c>
      <c r="P3011">
        <v>31</v>
      </c>
      <c r="Q3011">
        <f>SUM(Table2[[#This Row],[ BUYER G]:[BUYER S]])</f>
        <v>43</v>
      </c>
      <c r="R3011">
        <v>8</v>
      </c>
      <c r="S3011">
        <v>26.25</v>
      </c>
      <c r="T3011">
        <f>SUM(Table2[[#This Row],[SALE G]:[SALE S]])</f>
        <v>34.25</v>
      </c>
      <c r="U3011">
        <v>239</v>
      </c>
      <c r="V3011">
        <v>0.65</v>
      </c>
    </row>
    <row r="3012" spans="1:22" x14ac:dyDescent="0.25">
      <c r="A3012">
        <v>3011</v>
      </c>
      <c r="B3012" t="s">
        <v>26</v>
      </c>
      <c r="C3012" t="s">
        <v>680</v>
      </c>
      <c r="D3012" t="s">
        <v>5</v>
      </c>
      <c r="E3012" t="s">
        <v>352</v>
      </c>
      <c r="F3012" s="138">
        <v>44079</v>
      </c>
      <c r="G3012" t="s">
        <v>685</v>
      </c>
      <c r="H3012" t="s">
        <v>681</v>
      </c>
      <c r="I3012" t="s">
        <v>248</v>
      </c>
      <c r="J3012" t="s">
        <v>671</v>
      </c>
      <c r="K3012">
        <v>1000</v>
      </c>
      <c r="M3012">
        <v>212</v>
      </c>
      <c r="O3012">
        <v>18</v>
      </c>
      <c r="P3012">
        <v>49</v>
      </c>
      <c r="Q3012">
        <f>SUM(Table2[[#This Row],[ BUYER G]:[BUYER S]])</f>
        <v>67</v>
      </c>
      <c r="R3012">
        <v>9.3000000000000007</v>
      </c>
      <c r="S3012">
        <v>46</v>
      </c>
      <c r="T3012">
        <f>SUM(Table2[[#This Row],[SALE G]:[SALE S]])</f>
        <v>55.3</v>
      </c>
      <c r="U3012">
        <v>200</v>
      </c>
      <c r="V3012">
        <v>0.65</v>
      </c>
    </row>
    <row r="3013" spans="1:22" x14ac:dyDescent="0.25">
      <c r="A3013">
        <v>3012</v>
      </c>
      <c r="B3013" t="s">
        <v>26</v>
      </c>
      <c r="C3013" t="s">
        <v>680</v>
      </c>
      <c r="D3013" t="s">
        <v>5</v>
      </c>
      <c r="E3013" t="s">
        <v>352</v>
      </c>
      <c r="F3013" s="138">
        <v>44079</v>
      </c>
      <c r="G3013" t="s">
        <v>685</v>
      </c>
      <c r="H3013" t="s">
        <v>681</v>
      </c>
      <c r="I3013" t="s">
        <v>258</v>
      </c>
      <c r="J3013" t="s">
        <v>671</v>
      </c>
      <c r="K3013">
        <v>1000</v>
      </c>
      <c r="M3013">
        <v>228</v>
      </c>
      <c r="O3013">
        <v>0</v>
      </c>
      <c r="P3013">
        <v>39</v>
      </c>
      <c r="Q3013">
        <f>SUM(Table2[[#This Row],[ BUYER G]:[BUYER S]])</f>
        <v>39</v>
      </c>
      <c r="R3013">
        <v>0</v>
      </c>
      <c r="S3013">
        <v>28.3</v>
      </c>
      <c r="T3013">
        <f>SUM(Table2[[#This Row],[SALE G]:[SALE S]])</f>
        <v>28.3</v>
      </c>
      <c r="U3013">
        <v>228</v>
      </c>
      <c r="V3013">
        <v>0.65</v>
      </c>
    </row>
    <row r="3014" spans="1:22" x14ac:dyDescent="0.25">
      <c r="A3014">
        <v>3013</v>
      </c>
      <c r="B3014" t="s">
        <v>26</v>
      </c>
      <c r="C3014" t="s">
        <v>680</v>
      </c>
      <c r="D3014" t="s">
        <v>5</v>
      </c>
      <c r="E3014" t="s">
        <v>352</v>
      </c>
      <c r="F3014" s="138">
        <v>44079</v>
      </c>
      <c r="G3014" t="s">
        <v>685</v>
      </c>
      <c r="H3014" t="s">
        <v>681</v>
      </c>
      <c r="I3014" t="s">
        <v>600</v>
      </c>
      <c r="J3014" t="s">
        <v>671</v>
      </c>
      <c r="K3014">
        <v>1000</v>
      </c>
      <c r="L3014">
        <v>122</v>
      </c>
      <c r="M3014">
        <v>122</v>
      </c>
      <c r="O3014">
        <v>7</v>
      </c>
      <c r="P3014">
        <v>33</v>
      </c>
      <c r="Q3014">
        <f>SUM(Table2[[#This Row],[ BUYER G]:[BUYER S]])</f>
        <v>40</v>
      </c>
      <c r="R3014">
        <v>6.7</v>
      </c>
      <c r="S3014">
        <v>31.25</v>
      </c>
      <c r="T3014">
        <f>SUM(Table2[[#This Row],[SALE G]:[SALE S]])</f>
        <v>37.950000000000003</v>
      </c>
      <c r="U3014">
        <v>242</v>
      </c>
      <c r="V3014">
        <v>0.65</v>
      </c>
    </row>
    <row r="3015" spans="1:22" x14ac:dyDescent="0.25">
      <c r="A3015">
        <v>3014</v>
      </c>
      <c r="B3015" t="s">
        <v>26</v>
      </c>
      <c r="C3015" t="s">
        <v>680</v>
      </c>
      <c r="D3015" t="s">
        <v>5</v>
      </c>
      <c r="E3015" t="s">
        <v>352</v>
      </c>
      <c r="F3015" s="138">
        <v>44079</v>
      </c>
      <c r="G3015" t="s">
        <v>685</v>
      </c>
      <c r="H3015" t="s">
        <v>681</v>
      </c>
      <c r="I3015" t="s">
        <v>252</v>
      </c>
      <c r="J3015" t="s">
        <v>671</v>
      </c>
      <c r="K3015">
        <v>1000</v>
      </c>
      <c r="M3015">
        <v>216</v>
      </c>
      <c r="O3015">
        <v>0</v>
      </c>
      <c r="P3015">
        <v>46</v>
      </c>
      <c r="Q3015">
        <f>SUM(Table2[[#This Row],[ BUYER G]:[BUYER S]])</f>
        <v>46</v>
      </c>
      <c r="R3015">
        <v>0</v>
      </c>
      <c r="S3015">
        <v>55</v>
      </c>
      <c r="T3015">
        <f>SUM(Table2[[#This Row],[SALE G]:[SALE S]])</f>
        <v>55</v>
      </c>
      <c r="U3015">
        <v>229</v>
      </c>
      <c r="V3015">
        <v>0.65</v>
      </c>
    </row>
    <row r="3016" spans="1:22" x14ac:dyDescent="0.25">
      <c r="A3016">
        <v>3015</v>
      </c>
      <c r="B3016" t="s">
        <v>26</v>
      </c>
      <c r="C3016" t="s">
        <v>680</v>
      </c>
      <c r="D3016" t="s">
        <v>5</v>
      </c>
      <c r="E3016" t="s">
        <v>352</v>
      </c>
      <c r="F3016" s="138">
        <v>44079</v>
      </c>
      <c r="G3016" t="s">
        <v>685</v>
      </c>
      <c r="H3016" t="s">
        <v>681</v>
      </c>
      <c r="I3016" t="s">
        <v>404</v>
      </c>
      <c r="J3016" t="s">
        <v>671</v>
      </c>
      <c r="K3016">
        <v>1000</v>
      </c>
      <c r="M3016">
        <v>200</v>
      </c>
      <c r="O3016">
        <v>26</v>
      </c>
      <c r="P3016">
        <v>52</v>
      </c>
      <c r="Q3016">
        <f>SUM(Table2[[#This Row],[ BUYER G]:[BUYER S]])</f>
        <v>78</v>
      </c>
      <c r="R3016">
        <v>24.5</v>
      </c>
      <c r="S3016">
        <v>51</v>
      </c>
      <c r="T3016">
        <f>SUM(Table2[[#This Row],[SALE G]:[SALE S]])</f>
        <v>75.5</v>
      </c>
      <c r="U3016">
        <v>213</v>
      </c>
      <c r="V3016">
        <v>0.65</v>
      </c>
    </row>
    <row r="3017" spans="1:22" x14ac:dyDescent="0.25">
      <c r="A3017">
        <v>3016</v>
      </c>
      <c r="B3017" t="s">
        <v>26</v>
      </c>
      <c r="C3017" t="s">
        <v>680</v>
      </c>
      <c r="D3017" t="s">
        <v>5</v>
      </c>
      <c r="E3017" t="s">
        <v>352</v>
      </c>
      <c r="F3017" s="138">
        <v>44079</v>
      </c>
      <c r="G3017" t="s">
        <v>685</v>
      </c>
      <c r="H3017" t="s">
        <v>681</v>
      </c>
      <c r="I3017" t="s">
        <v>420</v>
      </c>
      <c r="J3017" t="s">
        <v>671</v>
      </c>
      <c r="K3017">
        <v>1000</v>
      </c>
      <c r="M3017">
        <v>160</v>
      </c>
      <c r="O3017">
        <v>2</v>
      </c>
      <c r="P3017">
        <v>26</v>
      </c>
      <c r="Q3017">
        <f>SUM(Table2[[#This Row],[ BUYER G]:[BUYER S]])</f>
        <v>28</v>
      </c>
      <c r="R3017">
        <v>1</v>
      </c>
      <c r="S3017">
        <v>20.875</v>
      </c>
      <c r="T3017">
        <f>SUM(Table2[[#This Row],[SALE G]:[SALE S]])</f>
        <v>21.875</v>
      </c>
      <c r="U3017">
        <v>177</v>
      </c>
      <c r="V3017">
        <v>0.65</v>
      </c>
    </row>
    <row r="3018" spans="1:22" x14ac:dyDescent="0.25">
      <c r="A3018">
        <v>3017</v>
      </c>
      <c r="B3018" t="s">
        <v>26</v>
      </c>
      <c r="C3018" t="s">
        <v>680</v>
      </c>
      <c r="D3018" t="s">
        <v>5</v>
      </c>
      <c r="E3018" t="s">
        <v>352</v>
      </c>
      <c r="F3018" s="138">
        <v>44079</v>
      </c>
      <c r="G3018" t="s">
        <v>685</v>
      </c>
      <c r="H3018" t="s">
        <v>681</v>
      </c>
      <c r="I3018" t="s">
        <v>448</v>
      </c>
      <c r="J3018" t="s">
        <v>671</v>
      </c>
      <c r="K3018">
        <v>1000</v>
      </c>
      <c r="M3018">
        <v>200</v>
      </c>
      <c r="O3018">
        <v>8</v>
      </c>
      <c r="P3018">
        <v>56</v>
      </c>
      <c r="Q3018">
        <f>SUM(Table2[[#This Row],[ BUYER G]:[BUYER S]])</f>
        <v>64</v>
      </c>
      <c r="R3018">
        <v>5.55</v>
      </c>
      <c r="S3018">
        <v>46.75</v>
      </c>
      <c r="T3018">
        <f>SUM(Table2[[#This Row],[SALE G]:[SALE S]])</f>
        <v>52.3</v>
      </c>
      <c r="U3018">
        <v>210</v>
      </c>
      <c r="V3018">
        <v>0.65</v>
      </c>
    </row>
    <row r="3019" spans="1:22" x14ac:dyDescent="0.25">
      <c r="A3019">
        <v>3018</v>
      </c>
      <c r="B3019" t="s">
        <v>26</v>
      </c>
      <c r="C3019" t="s">
        <v>680</v>
      </c>
      <c r="D3019" t="s">
        <v>5</v>
      </c>
      <c r="E3019" t="s">
        <v>352</v>
      </c>
      <c r="F3019" s="138">
        <v>44079</v>
      </c>
      <c r="G3019" t="s">
        <v>685</v>
      </c>
      <c r="H3019" t="s">
        <v>681</v>
      </c>
      <c r="I3019" t="s">
        <v>413</v>
      </c>
      <c r="J3019" t="s">
        <v>671</v>
      </c>
      <c r="K3019">
        <v>1000</v>
      </c>
      <c r="M3019">
        <v>206</v>
      </c>
      <c r="O3019">
        <v>7</v>
      </c>
      <c r="P3019">
        <v>65</v>
      </c>
      <c r="Q3019">
        <f>SUM(Table2[[#This Row],[ BUYER G]:[BUYER S]])</f>
        <v>72</v>
      </c>
      <c r="R3019">
        <v>5</v>
      </c>
      <c r="S3019">
        <v>68.375</v>
      </c>
      <c r="T3019">
        <f>SUM(Table2[[#This Row],[SALE G]:[SALE S]])</f>
        <v>73.375</v>
      </c>
      <c r="U3019">
        <v>204</v>
      </c>
      <c r="V3019">
        <v>0.65</v>
      </c>
    </row>
    <row r="3020" spans="1:22" x14ac:dyDescent="0.25">
      <c r="A3020">
        <v>3019</v>
      </c>
      <c r="B3020" t="s">
        <v>26</v>
      </c>
      <c r="C3020" t="s">
        <v>680</v>
      </c>
      <c r="D3020" t="s">
        <v>5</v>
      </c>
      <c r="E3020" t="s">
        <v>352</v>
      </c>
      <c r="F3020" s="138">
        <v>44079</v>
      </c>
      <c r="G3020" t="s">
        <v>685</v>
      </c>
      <c r="H3020" t="s">
        <v>681</v>
      </c>
      <c r="I3020" t="s">
        <v>406</v>
      </c>
      <c r="J3020" t="s">
        <v>671</v>
      </c>
      <c r="K3020">
        <v>1000</v>
      </c>
      <c r="L3020">
        <v>106</v>
      </c>
      <c r="M3020">
        <v>102</v>
      </c>
      <c r="O3020">
        <v>3</v>
      </c>
      <c r="P3020">
        <v>31</v>
      </c>
      <c r="Q3020">
        <f>SUM(Table2[[#This Row],[ BUYER G]:[BUYER S]])</f>
        <v>34</v>
      </c>
      <c r="R3020">
        <v>2</v>
      </c>
      <c r="S3020">
        <v>22</v>
      </c>
      <c r="T3020">
        <f>SUM(Table2[[#This Row],[SALE G]:[SALE S]])</f>
        <v>24</v>
      </c>
      <c r="U3020">
        <v>206</v>
      </c>
      <c r="V3020">
        <v>0.65</v>
      </c>
    </row>
    <row r="3021" spans="1:22" x14ac:dyDescent="0.25">
      <c r="A3021">
        <v>3020</v>
      </c>
      <c r="B3021" t="s">
        <v>26</v>
      </c>
      <c r="C3021" t="s">
        <v>680</v>
      </c>
      <c r="D3021" t="s">
        <v>5</v>
      </c>
      <c r="E3021" t="s">
        <v>352</v>
      </c>
      <c r="F3021" s="138">
        <v>44079</v>
      </c>
      <c r="G3021" t="s">
        <v>685</v>
      </c>
      <c r="H3021" t="s">
        <v>681</v>
      </c>
      <c r="I3021" t="s">
        <v>261</v>
      </c>
      <c r="J3021" t="s">
        <v>671</v>
      </c>
      <c r="K3021">
        <v>1000</v>
      </c>
      <c r="L3021">
        <v>100</v>
      </c>
      <c r="M3021">
        <v>100</v>
      </c>
      <c r="O3021">
        <v>7</v>
      </c>
      <c r="P3021">
        <v>27</v>
      </c>
      <c r="Q3021">
        <f>SUM(Table2[[#This Row],[ BUYER G]:[BUYER S]])</f>
        <v>34</v>
      </c>
      <c r="R3021">
        <v>6</v>
      </c>
      <c r="S3021">
        <v>32.5</v>
      </c>
      <c r="T3021">
        <f>SUM(Table2[[#This Row],[SALE G]:[SALE S]])</f>
        <v>38.5</v>
      </c>
      <c r="U3021">
        <v>212</v>
      </c>
      <c r="V3021">
        <v>0.65</v>
      </c>
    </row>
    <row r="3022" spans="1:22" x14ac:dyDescent="0.25">
      <c r="A3022">
        <v>3021</v>
      </c>
      <c r="B3022" t="s">
        <v>26</v>
      </c>
      <c r="C3022" t="s">
        <v>680</v>
      </c>
      <c r="D3022" t="s">
        <v>5</v>
      </c>
      <c r="E3022" t="s">
        <v>352</v>
      </c>
      <c r="F3022" s="138">
        <v>44079</v>
      </c>
      <c r="G3022" t="s">
        <v>722</v>
      </c>
      <c r="H3022" t="s">
        <v>681</v>
      </c>
      <c r="I3022" t="s">
        <v>619</v>
      </c>
      <c r="J3022" t="s">
        <v>711</v>
      </c>
      <c r="K3022">
        <v>700</v>
      </c>
      <c r="M3022">
        <v>160</v>
      </c>
      <c r="O3022">
        <v>7</v>
      </c>
      <c r="P3022">
        <v>46</v>
      </c>
      <c r="Q3022">
        <f>SUM(Table2[[#This Row],[ BUYER G]:[BUYER S]])</f>
        <v>53</v>
      </c>
      <c r="R3022">
        <v>2.75</v>
      </c>
      <c r="S3022">
        <v>26</v>
      </c>
      <c r="T3022">
        <f>SUM(Table2[[#This Row],[SALE G]:[SALE S]])</f>
        <v>28.75</v>
      </c>
      <c r="U3022">
        <v>166</v>
      </c>
      <c r="V3022">
        <v>0.6</v>
      </c>
    </row>
    <row r="3023" spans="1:22" x14ac:dyDescent="0.25">
      <c r="A3023">
        <v>3022</v>
      </c>
      <c r="B3023" t="s">
        <v>26</v>
      </c>
      <c r="C3023" t="s">
        <v>680</v>
      </c>
      <c r="D3023" t="s">
        <v>5</v>
      </c>
      <c r="E3023" t="s">
        <v>352</v>
      </c>
      <c r="F3023" s="138">
        <v>44079</v>
      </c>
      <c r="G3023" t="s">
        <v>722</v>
      </c>
      <c r="H3023" t="s">
        <v>681</v>
      </c>
      <c r="I3023" t="s">
        <v>599</v>
      </c>
      <c r="J3023" t="s">
        <v>711</v>
      </c>
      <c r="K3023">
        <v>700</v>
      </c>
      <c r="M3023">
        <v>160</v>
      </c>
      <c r="O3023">
        <v>4</v>
      </c>
      <c r="P3023">
        <v>18</v>
      </c>
      <c r="Q3023">
        <f>SUM(Table2[[#This Row],[ BUYER G]:[BUYER S]])</f>
        <v>22</v>
      </c>
      <c r="R3023">
        <v>2</v>
      </c>
      <c r="S3023">
        <v>15</v>
      </c>
      <c r="T3023">
        <f>SUM(Table2[[#This Row],[SALE G]:[SALE S]])</f>
        <v>17</v>
      </c>
      <c r="U3023">
        <v>172</v>
      </c>
      <c r="V3023">
        <v>0.6</v>
      </c>
    </row>
    <row r="3024" spans="1:22" x14ac:dyDescent="0.25">
      <c r="A3024">
        <v>3023</v>
      </c>
      <c r="B3024" t="s">
        <v>26</v>
      </c>
      <c r="C3024" t="s">
        <v>680</v>
      </c>
      <c r="D3024" t="s">
        <v>5</v>
      </c>
      <c r="E3024" t="s">
        <v>352</v>
      </c>
      <c r="F3024" s="138">
        <v>44079</v>
      </c>
      <c r="G3024" t="s">
        <v>720</v>
      </c>
      <c r="H3024" t="s">
        <v>681</v>
      </c>
      <c r="I3024" t="s">
        <v>591</v>
      </c>
      <c r="J3024" t="s">
        <v>711</v>
      </c>
      <c r="K3024">
        <v>700</v>
      </c>
      <c r="M3024">
        <v>160</v>
      </c>
      <c r="O3024">
        <v>4</v>
      </c>
      <c r="P3024">
        <v>32</v>
      </c>
      <c r="Q3024">
        <f>SUM(Table2[[#This Row],[ BUYER G]:[BUYER S]])</f>
        <v>36</v>
      </c>
      <c r="R3024">
        <v>2</v>
      </c>
      <c r="S3024">
        <v>17.25</v>
      </c>
      <c r="T3024">
        <f>SUM(Table2[[#This Row],[SALE G]:[SALE S]])</f>
        <v>19.25</v>
      </c>
      <c r="U3024">
        <v>167</v>
      </c>
      <c r="V3024">
        <v>0.6</v>
      </c>
    </row>
    <row r="3025" spans="1:22" x14ac:dyDescent="0.25">
      <c r="A3025">
        <v>3024</v>
      </c>
      <c r="B3025" t="s">
        <v>26</v>
      </c>
      <c r="C3025" t="s">
        <v>680</v>
      </c>
      <c r="D3025" t="s">
        <v>5</v>
      </c>
      <c r="E3025" t="s">
        <v>352</v>
      </c>
      <c r="F3025" s="138">
        <v>44079</v>
      </c>
      <c r="G3025" t="s">
        <v>684</v>
      </c>
      <c r="H3025" t="s">
        <v>690</v>
      </c>
      <c r="I3025" t="s">
        <v>452</v>
      </c>
      <c r="J3025" t="s">
        <v>669</v>
      </c>
      <c r="K3025">
        <v>1250</v>
      </c>
      <c r="M3025">
        <v>272</v>
      </c>
      <c r="O3025">
        <v>10</v>
      </c>
      <c r="P3025">
        <v>13</v>
      </c>
      <c r="Q3025">
        <f>SUM(Table2[[#This Row],[ BUYER G]:[BUYER S]])</f>
        <v>23</v>
      </c>
      <c r="R3025">
        <v>14.25</v>
      </c>
      <c r="S3025">
        <v>12.75</v>
      </c>
      <c r="T3025">
        <f>SUM(Table2[[#This Row],[SALE G]:[SALE S]])</f>
        <v>27</v>
      </c>
      <c r="U3025">
        <v>282</v>
      </c>
      <c r="V3025">
        <v>0.6</v>
      </c>
    </row>
    <row r="3026" spans="1:22" x14ac:dyDescent="0.25">
      <c r="A3026">
        <v>3025</v>
      </c>
      <c r="B3026" t="s">
        <v>26</v>
      </c>
      <c r="C3026" t="s">
        <v>665</v>
      </c>
      <c r="D3026" t="s">
        <v>5</v>
      </c>
      <c r="E3026" t="s">
        <v>352</v>
      </c>
      <c r="F3026" s="138">
        <v>44080</v>
      </c>
      <c r="G3026" t="s">
        <v>670</v>
      </c>
      <c r="H3026" t="s">
        <v>672</v>
      </c>
      <c r="I3026" t="s">
        <v>190</v>
      </c>
      <c r="J3026" t="s">
        <v>671</v>
      </c>
      <c r="K3026">
        <v>1200</v>
      </c>
      <c r="M3026">
        <v>222</v>
      </c>
      <c r="O3026">
        <v>9</v>
      </c>
      <c r="P3026">
        <v>51</v>
      </c>
      <c r="Q3026">
        <f>SUM(Table2[[#This Row],[ BUYER G]:[BUYER S]])</f>
        <v>60</v>
      </c>
      <c r="R3026">
        <v>12</v>
      </c>
      <c r="S3026">
        <v>32.799999999999997</v>
      </c>
      <c r="T3026">
        <f>SUM(Table2[[#This Row],[SALE G]:[SALE S]])</f>
        <v>44.8</v>
      </c>
      <c r="U3026">
        <v>200</v>
      </c>
      <c r="V3026">
        <v>0.7</v>
      </c>
    </row>
    <row r="3027" spans="1:22" x14ac:dyDescent="0.25">
      <c r="A3027">
        <v>3026</v>
      </c>
      <c r="B3027" t="s">
        <v>26</v>
      </c>
      <c r="C3027" t="s">
        <v>665</v>
      </c>
      <c r="D3027" t="s">
        <v>5</v>
      </c>
      <c r="E3027" t="s">
        <v>352</v>
      </c>
      <c r="F3027" s="138">
        <v>44080</v>
      </c>
      <c r="G3027" t="s">
        <v>670</v>
      </c>
      <c r="H3027" t="s">
        <v>677</v>
      </c>
      <c r="I3027" t="s">
        <v>195</v>
      </c>
      <c r="J3027" t="s">
        <v>671</v>
      </c>
      <c r="K3027">
        <v>1200</v>
      </c>
      <c r="M3027">
        <v>220</v>
      </c>
      <c r="O3027">
        <v>30</v>
      </c>
      <c r="P3027">
        <v>40</v>
      </c>
      <c r="Q3027">
        <f>SUM(Table2[[#This Row],[ BUYER G]:[BUYER S]])</f>
        <v>70</v>
      </c>
      <c r="R3027">
        <v>30</v>
      </c>
      <c r="S3027">
        <v>53.5</v>
      </c>
      <c r="T3027">
        <f>SUM(Table2[[#This Row],[SALE G]:[SALE S]])</f>
        <v>83.5</v>
      </c>
      <c r="U3027">
        <v>300</v>
      </c>
      <c r="V3027">
        <v>0.7</v>
      </c>
    </row>
    <row r="3028" spans="1:22" x14ac:dyDescent="0.25">
      <c r="A3028">
        <v>3027</v>
      </c>
      <c r="B3028" t="s">
        <v>26</v>
      </c>
      <c r="C3028" t="s">
        <v>665</v>
      </c>
      <c r="D3028" t="s">
        <v>5</v>
      </c>
      <c r="E3028" t="s">
        <v>352</v>
      </c>
      <c r="F3028" s="138">
        <v>44080</v>
      </c>
      <c r="G3028" t="s">
        <v>670</v>
      </c>
      <c r="H3028" t="s">
        <v>668</v>
      </c>
      <c r="I3028" t="s">
        <v>137</v>
      </c>
      <c r="J3028" t="s">
        <v>671</v>
      </c>
      <c r="K3028">
        <v>1200</v>
      </c>
      <c r="M3028">
        <v>212</v>
      </c>
      <c r="O3028">
        <v>13</v>
      </c>
      <c r="P3028">
        <v>33</v>
      </c>
      <c r="Q3028">
        <f>SUM(Table2[[#This Row],[ BUYER G]:[BUYER S]])</f>
        <v>46</v>
      </c>
      <c r="R3028">
        <v>14.25</v>
      </c>
      <c r="S3028">
        <v>26.25</v>
      </c>
      <c r="T3028">
        <f>SUM(Table2[[#This Row],[SALE G]:[SALE S]])</f>
        <v>40.5</v>
      </c>
      <c r="U3028">
        <v>85</v>
      </c>
      <c r="V3028">
        <v>0.85</v>
      </c>
    </row>
    <row r="3029" spans="1:22" x14ac:dyDescent="0.25">
      <c r="A3029">
        <v>3028</v>
      </c>
      <c r="B3029" t="s">
        <v>26</v>
      </c>
      <c r="C3029" t="s">
        <v>665</v>
      </c>
      <c r="D3029" t="s">
        <v>5</v>
      </c>
      <c r="E3029" t="s">
        <v>352</v>
      </c>
      <c r="F3029" s="138">
        <v>44080</v>
      </c>
      <c r="G3029" t="s">
        <v>670</v>
      </c>
      <c r="H3029" t="s">
        <v>668</v>
      </c>
      <c r="I3029" t="s">
        <v>138</v>
      </c>
      <c r="J3029" t="s">
        <v>671</v>
      </c>
      <c r="K3029">
        <v>1200</v>
      </c>
      <c r="L3029">
        <v>112</v>
      </c>
      <c r="M3029">
        <v>144</v>
      </c>
      <c r="O3029">
        <v>39</v>
      </c>
      <c r="P3029">
        <v>54</v>
      </c>
      <c r="Q3029">
        <f>SUM(Table2[[#This Row],[ BUYER G]:[BUYER S]])</f>
        <v>93</v>
      </c>
      <c r="R3029">
        <v>28.5</v>
      </c>
      <c r="S3029">
        <v>36.5</v>
      </c>
      <c r="T3029">
        <f>SUM(Table2[[#This Row],[SALE G]:[SALE S]])</f>
        <v>65</v>
      </c>
      <c r="U3029">
        <v>390</v>
      </c>
      <c r="V3029">
        <v>0.7</v>
      </c>
    </row>
    <row r="3030" spans="1:22" x14ac:dyDescent="0.25">
      <c r="A3030">
        <v>3029</v>
      </c>
      <c r="B3030" t="s">
        <v>26</v>
      </c>
      <c r="C3030" t="s">
        <v>665</v>
      </c>
      <c r="D3030" t="s">
        <v>5</v>
      </c>
      <c r="E3030" t="s">
        <v>352</v>
      </c>
      <c r="F3030" s="138">
        <v>44080</v>
      </c>
      <c r="G3030" t="s">
        <v>670</v>
      </c>
      <c r="H3030" t="s">
        <v>668</v>
      </c>
      <c r="I3030" t="s">
        <v>139</v>
      </c>
      <c r="J3030" t="s">
        <v>671</v>
      </c>
      <c r="K3030">
        <v>1200</v>
      </c>
      <c r="M3030">
        <v>193</v>
      </c>
      <c r="O3030">
        <v>19</v>
      </c>
      <c r="P3030">
        <v>23</v>
      </c>
      <c r="Q3030">
        <f>SUM(Table2[[#This Row],[ BUYER G]:[BUYER S]])</f>
        <v>42</v>
      </c>
      <c r="R3030">
        <v>6.75</v>
      </c>
      <c r="S3030">
        <v>13.25</v>
      </c>
      <c r="T3030">
        <f>SUM(Table2[[#This Row],[SALE G]:[SALE S]])</f>
        <v>20</v>
      </c>
      <c r="U3030">
        <v>330</v>
      </c>
      <c r="V3030">
        <v>0.7</v>
      </c>
    </row>
    <row r="3031" spans="1:22" x14ac:dyDescent="0.25">
      <c r="A3031">
        <v>3030</v>
      </c>
      <c r="B3031" t="s">
        <v>26</v>
      </c>
      <c r="C3031" t="s">
        <v>665</v>
      </c>
      <c r="D3031" t="s">
        <v>5</v>
      </c>
      <c r="E3031" t="s">
        <v>352</v>
      </c>
      <c r="F3031" s="138">
        <v>44080</v>
      </c>
      <c r="G3031" t="s">
        <v>670</v>
      </c>
      <c r="H3031" t="s">
        <v>668</v>
      </c>
      <c r="I3031" t="s">
        <v>140</v>
      </c>
      <c r="J3031" t="s">
        <v>671</v>
      </c>
      <c r="K3031">
        <v>1200</v>
      </c>
      <c r="M3031">
        <v>232</v>
      </c>
      <c r="O3031">
        <v>26</v>
      </c>
      <c r="P3031">
        <v>50</v>
      </c>
      <c r="Q3031">
        <f>SUM(Table2[[#This Row],[ BUYER G]:[BUYER S]])</f>
        <v>76</v>
      </c>
      <c r="R3031">
        <v>29.5</v>
      </c>
      <c r="S3031">
        <v>46.75</v>
      </c>
      <c r="T3031">
        <f>SUM(Table2[[#This Row],[SALE G]:[SALE S]])</f>
        <v>76.25</v>
      </c>
      <c r="U3031">
        <v>480</v>
      </c>
      <c r="V3031">
        <v>0.85</v>
      </c>
    </row>
    <row r="3032" spans="1:22" x14ac:dyDescent="0.25">
      <c r="A3032">
        <v>3031</v>
      </c>
      <c r="B3032" t="s">
        <v>26</v>
      </c>
      <c r="C3032" t="s">
        <v>665</v>
      </c>
      <c r="D3032" t="s">
        <v>5</v>
      </c>
      <c r="E3032" t="s">
        <v>352</v>
      </c>
      <c r="F3032" s="138">
        <v>44080</v>
      </c>
      <c r="G3032" t="s">
        <v>670</v>
      </c>
      <c r="H3032" t="s">
        <v>668</v>
      </c>
      <c r="I3032" t="s">
        <v>141</v>
      </c>
      <c r="J3032" t="s">
        <v>671</v>
      </c>
      <c r="K3032">
        <v>1200</v>
      </c>
      <c r="M3032">
        <v>288</v>
      </c>
      <c r="O3032">
        <v>45</v>
      </c>
      <c r="P3032">
        <v>55</v>
      </c>
      <c r="Q3032">
        <f>SUM(Table2[[#This Row],[ BUYER G]:[BUYER S]])</f>
        <v>100</v>
      </c>
      <c r="R3032">
        <v>26.833333329999999</v>
      </c>
      <c r="S3032">
        <v>38.75</v>
      </c>
      <c r="T3032">
        <f>SUM(Table2[[#This Row],[SALE G]:[SALE S]])</f>
        <v>65.583333330000002</v>
      </c>
      <c r="U3032">
        <v>690</v>
      </c>
      <c r="V3032">
        <v>0.85</v>
      </c>
    </row>
    <row r="3033" spans="1:22" x14ac:dyDescent="0.25">
      <c r="A3033">
        <v>3032</v>
      </c>
      <c r="B3033" t="s">
        <v>26</v>
      </c>
      <c r="C3033" t="s">
        <v>665</v>
      </c>
      <c r="D3033" t="s">
        <v>5</v>
      </c>
      <c r="E3033" t="s">
        <v>352</v>
      </c>
      <c r="F3033" s="138">
        <v>44080</v>
      </c>
      <c r="G3033" t="s">
        <v>670</v>
      </c>
      <c r="H3033" t="s">
        <v>672</v>
      </c>
      <c r="I3033" t="s">
        <v>191</v>
      </c>
      <c r="J3033" t="s">
        <v>671</v>
      </c>
      <c r="K3033">
        <v>1200</v>
      </c>
      <c r="M3033">
        <v>304</v>
      </c>
      <c r="O3033">
        <v>34</v>
      </c>
      <c r="P3033">
        <v>92</v>
      </c>
      <c r="Q3033">
        <f>SUM(Table2[[#This Row],[ BUYER G]:[BUYER S]])</f>
        <v>126</v>
      </c>
      <c r="R3033">
        <v>16.75</v>
      </c>
      <c r="S3033">
        <v>65</v>
      </c>
      <c r="T3033">
        <f>SUM(Table2[[#This Row],[SALE G]:[SALE S]])</f>
        <v>81.75</v>
      </c>
      <c r="U3033">
        <v>431</v>
      </c>
      <c r="V3033">
        <v>0.7</v>
      </c>
    </row>
    <row r="3034" spans="1:22" x14ac:dyDescent="0.25">
      <c r="A3034">
        <v>3033</v>
      </c>
      <c r="B3034" t="s">
        <v>26</v>
      </c>
      <c r="C3034" t="s">
        <v>665</v>
      </c>
      <c r="D3034" t="s">
        <v>5</v>
      </c>
      <c r="E3034" t="s">
        <v>352</v>
      </c>
      <c r="F3034" s="138">
        <v>44080</v>
      </c>
      <c r="G3034" t="s">
        <v>670</v>
      </c>
      <c r="H3034" t="s">
        <v>677</v>
      </c>
      <c r="I3034" t="s">
        <v>196</v>
      </c>
      <c r="J3034" t="s">
        <v>671</v>
      </c>
      <c r="K3034">
        <v>1200</v>
      </c>
      <c r="M3034">
        <v>220</v>
      </c>
      <c r="O3034">
        <v>20</v>
      </c>
      <c r="P3034">
        <v>45</v>
      </c>
      <c r="Q3034">
        <f>SUM(Table2[[#This Row],[ BUYER G]:[BUYER S]])</f>
        <v>65</v>
      </c>
      <c r="R3034">
        <v>34</v>
      </c>
      <c r="S3034">
        <v>48</v>
      </c>
      <c r="T3034">
        <f>SUM(Table2[[#This Row],[SALE G]:[SALE S]])</f>
        <v>82</v>
      </c>
      <c r="U3034">
        <v>600</v>
      </c>
      <c r="V3034">
        <v>0.7</v>
      </c>
    </row>
    <row r="3035" spans="1:22" x14ac:dyDescent="0.25">
      <c r="A3035">
        <v>3034</v>
      </c>
      <c r="B3035" t="s">
        <v>26</v>
      </c>
      <c r="C3035" t="s">
        <v>665</v>
      </c>
      <c r="D3035" t="s">
        <v>5</v>
      </c>
      <c r="E3035" t="s">
        <v>352</v>
      </c>
      <c r="F3035" s="138">
        <v>44080</v>
      </c>
      <c r="G3035" t="s">
        <v>670</v>
      </c>
      <c r="H3035" t="s">
        <v>673</v>
      </c>
      <c r="I3035" t="s">
        <v>370</v>
      </c>
      <c r="J3035" t="s">
        <v>671</v>
      </c>
      <c r="K3035">
        <v>1200</v>
      </c>
      <c r="M3035">
        <v>208</v>
      </c>
      <c r="O3035">
        <v>0</v>
      </c>
      <c r="P3035">
        <v>80</v>
      </c>
      <c r="Q3035">
        <f>SUM(Table2[[#This Row],[ BUYER G]:[BUYER S]])</f>
        <v>80</v>
      </c>
      <c r="R3035">
        <v>13</v>
      </c>
      <c r="S3035">
        <v>42</v>
      </c>
      <c r="T3035">
        <f>SUM(Table2[[#This Row],[SALE G]:[SALE S]])</f>
        <v>55</v>
      </c>
      <c r="U3035">
        <v>238</v>
      </c>
      <c r="V3035">
        <v>0.7</v>
      </c>
    </row>
    <row r="3036" spans="1:22" x14ac:dyDescent="0.25">
      <c r="A3036">
        <v>3035</v>
      </c>
      <c r="B3036" t="s">
        <v>26</v>
      </c>
      <c r="C3036" t="s">
        <v>665</v>
      </c>
      <c r="D3036" t="s">
        <v>5</v>
      </c>
      <c r="E3036" t="s">
        <v>352</v>
      </c>
      <c r="F3036" s="138">
        <v>44080</v>
      </c>
      <c r="G3036" t="s">
        <v>670</v>
      </c>
      <c r="H3036" t="s">
        <v>674</v>
      </c>
      <c r="I3036" t="s">
        <v>371</v>
      </c>
      <c r="J3036" t="s">
        <v>671</v>
      </c>
      <c r="K3036">
        <v>1200</v>
      </c>
      <c r="M3036">
        <v>196</v>
      </c>
      <c r="O3036">
        <v>25</v>
      </c>
      <c r="P3036">
        <v>31</v>
      </c>
      <c r="Q3036">
        <f>SUM(Table2[[#This Row],[ BUYER G]:[BUYER S]])</f>
        <v>56</v>
      </c>
      <c r="R3036">
        <v>13</v>
      </c>
      <c r="S3036">
        <v>33</v>
      </c>
      <c r="T3036">
        <f>SUM(Table2[[#This Row],[SALE G]:[SALE S]])</f>
        <v>46</v>
      </c>
      <c r="U3036">
        <v>288</v>
      </c>
      <c r="V3036">
        <v>0.7</v>
      </c>
    </row>
    <row r="3037" spans="1:22" x14ac:dyDescent="0.25">
      <c r="A3037">
        <v>3036</v>
      </c>
      <c r="B3037" t="s">
        <v>26</v>
      </c>
      <c r="C3037" t="s">
        <v>665</v>
      </c>
      <c r="D3037" t="s">
        <v>5</v>
      </c>
      <c r="E3037" t="s">
        <v>352</v>
      </c>
      <c r="F3037" s="138">
        <v>44080</v>
      </c>
      <c r="G3037" t="s">
        <v>670</v>
      </c>
      <c r="H3037" t="s">
        <v>714</v>
      </c>
      <c r="I3037" t="s">
        <v>523</v>
      </c>
      <c r="J3037" t="s">
        <v>671</v>
      </c>
      <c r="K3037">
        <v>1200</v>
      </c>
      <c r="M3037">
        <v>224</v>
      </c>
      <c r="O3037">
        <v>14</v>
      </c>
      <c r="P3037">
        <v>33</v>
      </c>
      <c r="Q3037">
        <f>SUM(Table2[[#This Row],[ BUYER G]:[BUYER S]])</f>
        <v>47</v>
      </c>
      <c r="R3037">
        <v>7.25</v>
      </c>
      <c r="S3037">
        <v>34.25</v>
      </c>
      <c r="T3037">
        <f>SUM(Table2[[#This Row],[SALE G]:[SALE S]])</f>
        <v>41.5</v>
      </c>
      <c r="U3037">
        <v>265</v>
      </c>
      <c r="V3037">
        <v>0.7</v>
      </c>
    </row>
    <row r="3038" spans="1:22" x14ac:dyDescent="0.25">
      <c r="A3038">
        <v>3037</v>
      </c>
      <c r="B3038" t="s">
        <v>26</v>
      </c>
      <c r="C3038" t="s">
        <v>665</v>
      </c>
      <c r="D3038" t="s">
        <v>5</v>
      </c>
      <c r="E3038" t="s">
        <v>352</v>
      </c>
      <c r="F3038" s="138">
        <v>44080</v>
      </c>
      <c r="G3038" t="s">
        <v>682</v>
      </c>
      <c r="H3038" t="s">
        <v>668</v>
      </c>
      <c r="I3038" t="s">
        <v>151</v>
      </c>
      <c r="J3038" t="s">
        <v>671</v>
      </c>
      <c r="K3038">
        <v>1200</v>
      </c>
      <c r="M3038">
        <v>192</v>
      </c>
      <c r="O3038">
        <v>31</v>
      </c>
      <c r="P3038">
        <v>65</v>
      </c>
      <c r="Q3038">
        <f>SUM(Table2[[#This Row],[ BUYER G]:[BUYER S]])</f>
        <v>96</v>
      </c>
      <c r="R3038">
        <v>31.25</v>
      </c>
      <c r="S3038">
        <v>24.5</v>
      </c>
      <c r="T3038">
        <f>SUM(Table2[[#This Row],[SALE G]:[SALE S]])</f>
        <v>55.75</v>
      </c>
      <c r="U3038">
        <v>320</v>
      </c>
      <c r="V3038">
        <v>0.75</v>
      </c>
    </row>
    <row r="3039" spans="1:22" x14ac:dyDescent="0.25">
      <c r="A3039">
        <v>3038</v>
      </c>
      <c r="B3039" t="s">
        <v>26</v>
      </c>
      <c r="C3039" t="s">
        <v>665</v>
      </c>
      <c r="D3039" t="s">
        <v>5</v>
      </c>
      <c r="E3039" t="s">
        <v>352</v>
      </c>
      <c r="F3039" s="138">
        <v>44080</v>
      </c>
      <c r="G3039" t="s">
        <v>682</v>
      </c>
      <c r="H3039" t="s">
        <v>668</v>
      </c>
      <c r="I3039" t="s">
        <v>147</v>
      </c>
      <c r="J3039" t="s">
        <v>671</v>
      </c>
      <c r="K3039">
        <v>1200</v>
      </c>
      <c r="L3039">
        <v>96</v>
      </c>
      <c r="M3039">
        <v>146</v>
      </c>
      <c r="O3039">
        <v>14</v>
      </c>
      <c r="P3039">
        <v>15</v>
      </c>
      <c r="Q3039">
        <f>SUM(Table2[[#This Row],[ BUYER G]:[BUYER S]])</f>
        <v>29</v>
      </c>
      <c r="R3039">
        <v>11</v>
      </c>
      <c r="S3039">
        <v>13.25</v>
      </c>
      <c r="T3039">
        <f>SUM(Table2[[#This Row],[SALE G]:[SALE S]])</f>
        <v>24.25</v>
      </c>
      <c r="U3039">
        <v>417</v>
      </c>
      <c r="V3039">
        <v>0.7</v>
      </c>
    </row>
    <row r="3040" spans="1:22" x14ac:dyDescent="0.25">
      <c r="A3040">
        <v>3039</v>
      </c>
      <c r="B3040" t="s">
        <v>26</v>
      </c>
      <c r="C3040" t="s">
        <v>665</v>
      </c>
      <c r="D3040" t="s">
        <v>5</v>
      </c>
      <c r="E3040" t="s">
        <v>352</v>
      </c>
      <c r="F3040" s="138">
        <v>44080</v>
      </c>
      <c r="G3040" t="s">
        <v>682</v>
      </c>
      <c r="H3040" t="s">
        <v>668</v>
      </c>
      <c r="I3040" t="s">
        <v>152</v>
      </c>
      <c r="J3040" t="s">
        <v>671</v>
      </c>
      <c r="K3040">
        <v>1200</v>
      </c>
      <c r="M3040">
        <v>256</v>
      </c>
      <c r="O3040">
        <v>33</v>
      </c>
      <c r="P3040">
        <v>52</v>
      </c>
      <c r="Q3040">
        <f>SUM(Table2[[#This Row],[ BUYER G]:[BUYER S]])</f>
        <v>85</v>
      </c>
      <c r="R3040">
        <v>27.75</v>
      </c>
      <c r="S3040">
        <v>38</v>
      </c>
      <c r="T3040">
        <f>SUM(Table2[[#This Row],[SALE G]:[SALE S]])</f>
        <v>65.75</v>
      </c>
      <c r="U3040">
        <v>322</v>
      </c>
      <c r="V3040">
        <v>0.7</v>
      </c>
    </row>
    <row r="3041" spans="1:22" x14ac:dyDescent="0.25">
      <c r="A3041">
        <v>3040</v>
      </c>
      <c r="B3041" t="s">
        <v>26</v>
      </c>
      <c r="C3041" t="s">
        <v>665</v>
      </c>
      <c r="D3041" t="s">
        <v>5</v>
      </c>
      <c r="E3041" t="s">
        <v>352</v>
      </c>
      <c r="F3041" s="138">
        <v>44080</v>
      </c>
      <c r="G3041" t="s">
        <v>682</v>
      </c>
      <c r="H3041" t="s">
        <v>668</v>
      </c>
      <c r="I3041" t="s">
        <v>153</v>
      </c>
      <c r="J3041" t="s">
        <v>671</v>
      </c>
      <c r="K3041">
        <v>1200</v>
      </c>
      <c r="M3041">
        <v>194</v>
      </c>
      <c r="O3041">
        <v>18</v>
      </c>
      <c r="P3041">
        <v>40</v>
      </c>
      <c r="Q3041">
        <f>SUM(Table2[[#This Row],[ BUYER G]:[BUYER S]])</f>
        <v>58</v>
      </c>
      <c r="R3041">
        <v>18.5</v>
      </c>
      <c r="S3041">
        <v>38.375</v>
      </c>
      <c r="T3041">
        <f>SUM(Table2[[#This Row],[SALE G]:[SALE S]])</f>
        <v>56.875</v>
      </c>
      <c r="U3041">
        <v>329</v>
      </c>
      <c r="V3041">
        <v>0.7</v>
      </c>
    </row>
    <row r="3042" spans="1:22" x14ac:dyDescent="0.25">
      <c r="A3042">
        <v>3041</v>
      </c>
      <c r="B3042" t="s">
        <v>26</v>
      </c>
      <c r="C3042" t="s">
        <v>665</v>
      </c>
      <c r="D3042" t="s">
        <v>5</v>
      </c>
      <c r="E3042" t="s">
        <v>352</v>
      </c>
      <c r="F3042" s="138">
        <v>44080</v>
      </c>
      <c r="G3042" t="s">
        <v>682</v>
      </c>
      <c r="H3042" t="s">
        <v>668</v>
      </c>
      <c r="I3042" t="s">
        <v>150</v>
      </c>
      <c r="J3042" t="s">
        <v>671</v>
      </c>
      <c r="K3042">
        <v>1200</v>
      </c>
      <c r="M3042">
        <v>192</v>
      </c>
      <c r="O3042">
        <v>13</v>
      </c>
      <c r="P3042">
        <v>33</v>
      </c>
      <c r="Q3042">
        <f>SUM(Table2[[#This Row],[ BUYER G]:[BUYER S]])</f>
        <v>46</v>
      </c>
      <c r="R3042">
        <v>26</v>
      </c>
      <c r="S3042">
        <v>28.5</v>
      </c>
      <c r="T3042">
        <f>SUM(Table2[[#This Row],[SALE G]:[SALE S]])</f>
        <v>54.5</v>
      </c>
      <c r="U3042">
        <v>230</v>
      </c>
      <c r="V3042">
        <v>0.65</v>
      </c>
    </row>
    <row r="3043" spans="1:22" x14ac:dyDescent="0.25">
      <c r="A3043">
        <v>3042</v>
      </c>
      <c r="B3043" t="s">
        <v>26</v>
      </c>
      <c r="C3043" t="s">
        <v>665</v>
      </c>
      <c r="D3043" t="s">
        <v>5</v>
      </c>
      <c r="E3043" t="s">
        <v>352</v>
      </c>
      <c r="F3043" s="138">
        <v>44080</v>
      </c>
      <c r="G3043" t="s">
        <v>682</v>
      </c>
      <c r="H3043" t="s">
        <v>668</v>
      </c>
      <c r="I3043" t="s">
        <v>146</v>
      </c>
      <c r="J3043" t="s">
        <v>671</v>
      </c>
      <c r="K3043">
        <v>1200</v>
      </c>
      <c r="M3043">
        <v>208</v>
      </c>
      <c r="O3043">
        <v>9</v>
      </c>
      <c r="P3043">
        <v>22</v>
      </c>
      <c r="Q3043">
        <f>SUM(Table2[[#This Row],[ BUYER G]:[BUYER S]])</f>
        <v>31</v>
      </c>
      <c r="R3043">
        <v>8.5</v>
      </c>
      <c r="S3043">
        <v>21</v>
      </c>
      <c r="T3043">
        <f>SUM(Table2[[#This Row],[SALE G]:[SALE S]])</f>
        <v>29.5</v>
      </c>
      <c r="U3043">
        <v>330</v>
      </c>
      <c r="V3043">
        <v>0.7</v>
      </c>
    </row>
    <row r="3044" spans="1:22" x14ac:dyDescent="0.25">
      <c r="A3044">
        <v>3043</v>
      </c>
      <c r="B3044" t="s">
        <v>26</v>
      </c>
      <c r="C3044" t="s">
        <v>665</v>
      </c>
      <c r="D3044" t="s">
        <v>5</v>
      </c>
      <c r="E3044" t="s">
        <v>352</v>
      </c>
      <c r="F3044" s="138">
        <v>44080</v>
      </c>
      <c r="G3044" t="s">
        <v>682</v>
      </c>
      <c r="H3044" t="s">
        <v>668</v>
      </c>
      <c r="I3044" t="s">
        <v>396</v>
      </c>
      <c r="J3044" t="s">
        <v>671</v>
      </c>
      <c r="K3044">
        <v>1200</v>
      </c>
      <c r="M3044">
        <v>208</v>
      </c>
      <c r="O3044">
        <v>47</v>
      </c>
      <c r="P3044">
        <v>49</v>
      </c>
      <c r="Q3044">
        <f>SUM(Table2[[#This Row],[ BUYER G]:[BUYER S]])</f>
        <v>96</v>
      </c>
      <c r="R3044">
        <v>23</v>
      </c>
      <c r="S3044">
        <v>34.5</v>
      </c>
      <c r="T3044">
        <f>SUM(Table2[[#This Row],[SALE G]:[SALE S]])</f>
        <v>57.5</v>
      </c>
      <c r="U3044">
        <v>270</v>
      </c>
      <c r="V3044">
        <v>0.7</v>
      </c>
    </row>
    <row r="3045" spans="1:22" x14ac:dyDescent="0.25">
      <c r="A3045">
        <v>3044</v>
      </c>
      <c r="B3045" t="s">
        <v>26</v>
      </c>
      <c r="C3045" t="s">
        <v>665</v>
      </c>
      <c r="D3045" t="s">
        <v>5</v>
      </c>
      <c r="E3045" t="s">
        <v>352</v>
      </c>
      <c r="F3045" s="138">
        <v>44080</v>
      </c>
      <c r="G3045" t="s">
        <v>684</v>
      </c>
      <c r="H3045" t="s">
        <v>668</v>
      </c>
      <c r="I3045" t="s">
        <v>170</v>
      </c>
      <c r="J3045" t="s">
        <v>669</v>
      </c>
      <c r="K3045">
        <v>1250</v>
      </c>
      <c r="L3045">
        <v>118</v>
      </c>
      <c r="M3045">
        <v>132</v>
      </c>
      <c r="O3045">
        <v>18</v>
      </c>
      <c r="P3045">
        <v>16</v>
      </c>
      <c r="Q3045">
        <f>SUM(Table2[[#This Row],[ BUYER G]:[BUYER S]])</f>
        <v>34</v>
      </c>
      <c r="R3045">
        <v>13.25</v>
      </c>
      <c r="S3045">
        <v>10.833333333333334</v>
      </c>
      <c r="T3045">
        <f>SUM(Table2[[#This Row],[SALE G]:[SALE S]])</f>
        <v>24.083333333333336</v>
      </c>
      <c r="U3045">
        <v>220</v>
      </c>
      <c r="V3045">
        <v>0.7</v>
      </c>
    </row>
    <row r="3046" spans="1:22" x14ac:dyDescent="0.25">
      <c r="A3046">
        <v>3045</v>
      </c>
      <c r="B3046" t="s">
        <v>26</v>
      </c>
      <c r="C3046" t="s">
        <v>665</v>
      </c>
      <c r="D3046" t="s">
        <v>5</v>
      </c>
      <c r="E3046" t="s">
        <v>352</v>
      </c>
      <c r="F3046" s="138">
        <v>44080</v>
      </c>
      <c r="G3046" t="s">
        <v>685</v>
      </c>
      <c r="H3046" t="s">
        <v>668</v>
      </c>
      <c r="I3046" t="s">
        <v>172</v>
      </c>
      <c r="J3046" t="s">
        <v>671</v>
      </c>
      <c r="K3046">
        <v>1000</v>
      </c>
      <c r="M3046">
        <v>164</v>
      </c>
      <c r="O3046">
        <v>16</v>
      </c>
      <c r="P3046">
        <v>47</v>
      </c>
      <c r="Q3046">
        <f>SUM(Table2[[#This Row],[ BUYER G]:[BUYER S]])</f>
        <v>63</v>
      </c>
      <c r="R3046">
        <v>7.5</v>
      </c>
      <c r="S3046">
        <v>25.5</v>
      </c>
      <c r="T3046">
        <f>SUM(Table2[[#This Row],[SALE G]:[SALE S]])</f>
        <v>33</v>
      </c>
      <c r="U3046">
        <v>144</v>
      </c>
      <c r="V3046">
        <v>0.7</v>
      </c>
    </row>
    <row r="3047" spans="1:22" x14ac:dyDescent="0.25">
      <c r="A3047">
        <v>3046</v>
      </c>
      <c r="B3047" t="s">
        <v>26</v>
      </c>
      <c r="C3047" t="s">
        <v>665</v>
      </c>
      <c r="D3047" t="s">
        <v>5</v>
      </c>
      <c r="E3047" t="s">
        <v>352</v>
      </c>
      <c r="F3047" s="138">
        <v>44080</v>
      </c>
      <c r="G3047" t="s">
        <v>685</v>
      </c>
      <c r="H3047" t="s">
        <v>668</v>
      </c>
      <c r="I3047" t="s">
        <v>173</v>
      </c>
      <c r="J3047" t="s">
        <v>671</v>
      </c>
      <c r="K3047">
        <v>1000</v>
      </c>
      <c r="M3047">
        <v>188</v>
      </c>
      <c r="O3047">
        <v>10</v>
      </c>
      <c r="P3047">
        <v>33</v>
      </c>
      <c r="Q3047">
        <f>SUM(Table2[[#This Row],[ BUYER G]:[BUYER S]])</f>
        <v>43</v>
      </c>
      <c r="R3047">
        <v>11</v>
      </c>
      <c r="S3047">
        <v>24</v>
      </c>
      <c r="T3047">
        <f>SUM(Table2[[#This Row],[SALE G]:[SALE S]])</f>
        <v>35</v>
      </c>
      <c r="U3047">
        <v>555</v>
      </c>
      <c r="V3047">
        <v>0.7</v>
      </c>
    </row>
    <row r="3048" spans="1:22" x14ac:dyDescent="0.25">
      <c r="A3048">
        <v>3047</v>
      </c>
      <c r="B3048" t="s">
        <v>26</v>
      </c>
      <c r="C3048" t="s">
        <v>665</v>
      </c>
      <c r="D3048" t="s">
        <v>5</v>
      </c>
      <c r="E3048" t="s">
        <v>352</v>
      </c>
      <c r="F3048" s="138">
        <v>44080</v>
      </c>
      <c r="G3048" t="s">
        <v>685</v>
      </c>
      <c r="H3048" t="s">
        <v>668</v>
      </c>
      <c r="I3048" t="s">
        <v>174</v>
      </c>
      <c r="J3048" t="s">
        <v>671</v>
      </c>
      <c r="K3048">
        <v>1000</v>
      </c>
      <c r="M3048">
        <v>176</v>
      </c>
      <c r="O3048">
        <v>13</v>
      </c>
      <c r="P3048">
        <v>25</v>
      </c>
      <c r="Q3048">
        <f>SUM(Table2[[#This Row],[ BUYER G]:[BUYER S]])</f>
        <v>38</v>
      </c>
      <c r="R3048">
        <v>7.67</v>
      </c>
      <c r="S3048">
        <v>18.170000000000002</v>
      </c>
      <c r="T3048">
        <f>SUM(Table2[[#This Row],[SALE G]:[SALE S]])</f>
        <v>25.840000000000003</v>
      </c>
      <c r="U3048">
        <v>295</v>
      </c>
      <c r="V3048">
        <v>0.7</v>
      </c>
    </row>
    <row r="3049" spans="1:22" x14ac:dyDescent="0.25">
      <c r="A3049">
        <v>3048</v>
      </c>
      <c r="B3049" t="s">
        <v>26</v>
      </c>
      <c r="C3049" t="s">
        <v>665</v>
      </c>
      <c r="D3049" t="s">
        <v>5</v>
      </c>
      <c r="E3049" t="s">
        <v>352</v>
      </c>
      <c r="F3049" s="138">
        <v>44080</v>
      </c>
      <c r="G3049" t="s">
        <v>685</v>
      </c>
      <c r="H3049" t="s">
        <v>668</v>
      </c>
      <c r="I3049" t="s">
        <v>186</v>
      </c>
      <c r="J3049" t="s">
        <v>671</v>
      </c>
      <c r="K3049">
        <v>1000</v>
      </c>
      <c r="L3049">
        <v>80</v>
      </c>
      <c r="M3049">
        <v>116</v>
      </c>
      <c r="O3049">
        <v>6</v>
      </c>
      <c r="P3049">
        <v>15</v>
      </c>
      <c r="Q3049">
        <f>SUM(Table2[[#This Row],[ BUYER G]:[BUYER S]])</f>
        <v>21</v>
      </c>
      <c r="R3049">
        <v>7.5</v>
      </c>
      <c r="S3049">
        <v>6.75</v>
      </c>
      <c r="T3049">
        <f>SUM(Table2[[#This Row],[SALE G]:[SALE S]])</f>
        <v>14.25</v>
      </c>
      <c r="U3049">
        <v>254</v>
      </c>
      <c r="V3049">
        <v>0.7</v>
      </c>
    </row>
    <row r="3050" spans="1:22" x14ac:dyDescent="0.25">
      <c r="A3050">
        <v>3049</v>
      </c>
      <c r="B3050" t="s">
        <v>26</v>
      </c>
      <c r="C3050" t="s">
        <v>665</v>
      </c>
      <c r="D3050" t="s">
        <v>5</v>
      </c>
      <c r="E3050" t="s">
        <v>352</v>
      </c>
      <c r="F3050" s="138">
        <v>44080</v>
      </c>
      <c r="G3050" t="s">
        <v>685</v>
      </c>
      <c r="H3050" t="s">
        <v>668</v>
      </c>
      <c r="I3050" t="s">
        <v>179</v>
      </c>
      <c r="J3050" t="s">
        <v>671</v>
      </c>
      <c r="K3050">
        <v>1000</v>
      </c>
      <c r="L3050">
        <v>80</v>
      </c>
      <c r="M3050">
        <v>112</v>
      </c>
      <c r="O3050">
        <v>8</v>
      </c>
      <c r="P3050">
        <v>21</v>
      </c>
      <c r="Q3050">
        <f>SUM(Table2[[#This Row],[ BUYER G]:[BUYER S]])</f>
        <v>29</v>
      </c>
      <c r="R3050">
        <v>6.75</v>
      </c>
      <c r="S3050">
        <v>17.25</v>
      </c>
      <c r="T3050">
        <f>SUM(Table2[[#This Row],[SALE G]:[SALE S]])</f>
        <v>24</v>
      </c>
      <c r="U3050">
        <v>150</v>
      </c>
      <c r="V3050">
        <v>0.7</v>
      </c>
    </row>
    <row r="3051" spans="1:22" x14ac:dyDescent="0.25">
      <c r="A3051">
        <v>3050</v>
      </c>
      <c r="B3051" t="s">
        <v>26</v>
      </c>
      <c r="C3051" t="s">
        <v>665</v>
      </c>
      <c r="D3051" t="s">
        <v>5</v>
      </c>
      <c r="E3051" t="s">
        <v>352</v>
      </c>
      <c r="F3051" s="138">
        <v>44080</v>
      </c>
      <c r="G3051" t="s">
        <v>685</v>
      </c>
      <c r="H3051" t="s">
        <v>668</v>
      </c>
      <c r="I3051" t="s">
        <v>571</v>
      </c>
      <c r="J3051" t="s">
        <v>671</v>
      </c>
      <c r="K3051">
        <v>1000</v>
      </c>
      <c r="L3051">
        <v>80</v>
      </c>
      <c r="M3051">
        <v>112</v>
      </c>
      <c r="O3051">
        <v>5</v>
      </c>
      <c r="P3051">
        <v>11</v>
      </c>
      <c r="Q3051">
        <f>SUM(Table2[[#This Row],[ BUYER G]:[BUYER S]])</f>
        <v>16</v>
      </c>
      <c r="R3051">
        <v>3</v>
      </c>
      <c r="S3051">
        <v>8</v>
      </c>
      <c r="T3051">
        <f>SUM(Table2[[#This Row],[SALE G]:[SALE S]])</f>
        <v>11</v>
      </c>
      <c r="U3051">
        <v>180</v>
      </c>
      <c r="V3051">
        <v>0.7</v>
      </c>
    </row>
    <row r="3052" spans="1:22" x14ac:dyDescent="0.25">
      <c r="A3052">
        <v>3051</v>
      </c>
      <c r="B3052" t="s">
        <v>26</v>
      </c>
      <c r="C3052" t="s">
        <v>665</v>
      </c>
      <c r="D3052" t="s">
        <v>5</v>
      </c>
      <c r="E3052" t="s">
        <v>352</v>
      </c>
      <c r="F3052" s="138">
        <v>44080</v>
      </c>
      <c r="G3052" t="s">
        <v>685</v>
      </c>
      <c r="H3052" t="s">
        <v>668</v>
      </c>
      <c r="I3052" t="s">
        <v>607</v>
      </c>
      <c r="J3052" t="s">
        <v>671</v>
      </c>
      <c r="K3052">
        <v>1000</v>
      </c>
      <c r="L3052">
        <v>80</v>
      </c>
      <c r="M3052">
        <v>112</v>
      </c>
      <c r="O3052">
        <v>3</v>
      </c>
      <c r="P3052">
        <v>15</v>
      </c>
      <c r="Q3052">
        <f>SUM(Table2[[#This Row],[ BUYER G]:[BUYER S]])</f>
        <v>18</v>
      </c>
      <c r="R3052">
        <v>3</v>
      </c>
      <c r="S3052">
        <v>9.5</v>
      </c>
      <c r="T3052">
        <f>SUM(Table2[[#This Row],[SALE G]:[SALE S]])</f>
        <v>12.5</v>
      </c>
      <c r="U3052">
        <v>123</v>
      </c>
      <c r="V3052">
        <v>0.7</v>
      </c>
    </row>
    <row r="3053" spans="1:22" x14ac:dyDescent="0.25">
      <c r="A3053">
        <v>3052</v>
      </c>
      <c r="B3053" t="s">
        <v>26</v>
      </c>
      <c r="C3053" t="s">
        <v>665</v>
      </c>
      <c r="D3053" t="s">
        <v>5</v>
      </c>
      <c r="E3053" t="s">
        <v>352</v>
      </c>
      <c r="F3053" s="138">
        <v>44080</v>
      </c>
      <c r="G3053" t="s">
        <v>685</v>
      </c>
      <c r="H3053" t="s">
        <v>668</v>
      </c>
      <c r="I3053" t="s">
        <v>416</v>
      </c>
      <c r="J3053" t="s">
        <v>671</v>
      </c>
      <c r="K3053">
        <v>1000</v>
      </c>
      <c r="L3053">
        <v>96</v>
      </c>
      <c r="M3053">
        <v>140</v>
      </c>
      <c r="O3053">
        <v>37</v>
      </c>
      <c r="P3053">
        <v>71</v>
      </c>
      <c r="Q3053">
        <f>SUM(Table2[[#This Row],[ BUYER G]:[BUYER S]])</f>
        <v>108</v>
      </c>
      <c r="R3053">
        <v>32</v>
      </c>
      <c r="S3053">
        <v>31.5</v>
      </c>
      <c r="T3053">
        <f>SUM(Table2[[#This Row],[SALE G]:[SALE S]])</f>
        <v>63.5</v>
      </c>
      <c r="U3053">
        <v>391</v>
      </c>
      <c r="V3053">
        <v>0.7</v>
      </c>
    </row>
    <row r="3054" spans="1:22" x14ac:dyDescent="0.25">
      <c r="A3054">
        <v>3053</v>
      </c>
      <c r="B3054" t="s">
        <v>26</v>
      </c>
      <c r="C3054" t="s">
        <v>665</v>
      </c>
      <c r="D3054" t="s">
        <v>5</v>
      </c>
      <c r="E3054" t="s">
        <v>352</v>
      </c>
      <c r="F3054" s="138">
        <v>44080</v>
      </c>
      <c r="G3054" t="s">
        <v>685</v>
      </c>
      <c r="H3054" t="s">
        <v>672</v>
      </c>
      <c r="I3054" t="s">
        <v>407</v>
      </c>
      <c r="J3054" t="s">
        <v>671</v>
      </c>
      <c r="K3054">
        <v>1000</v>
      </c>
      <c r="L3054">
        <v>178</v>
      </c>
      <c r="O3054">
        <v>12</v>
      </c>
      <c r="P3054">
        <v>19</v>
      </c>
      <c r="Q3054">
        <f>SUM(Table2[[#This Row],[ BUYER G]:[BUYER S]])</f>
        <v>31</v>
      </c>
      <c r="R3054">
        <v>5.5</v>
      </c>
      <c r="S3054">
        <v>12.5</v>
      </c>
      <c r="T3054">
        <f>SUM(Table2[[#This Row],[SALE G]:[SALE S]])</f>
        <v>18</v>
      </c>
      <c r="U3054">
        <v>143</v>
      </c>
      <c r="V3054">
        <v>0.7</v>
      </c>
    </row>
    <row r="3055" spans="1:22" x14ac:dyDescent="0.25">
      <c r="A3055">
        <v>3054</v>
      </c>
      <c r="B3055" t="s">
        <v>26</v>
      </c>
      <c r="C3055" t="s">
        <v>665</v>
      </c>
      <c r="D3055" t="s">
        <v>5</v>
      </c>
      <c r="E3055" t="s">
        <v>352</v>
      </c>
      <c r="F3055" s="138">
        <v>44080</v>
      </c>
      <c r="G3055" t="s">
        <v>685</v>
      </c>
      <c r="H3055" t="s">
        <v>677</v>
      </c>
      <c r="I3055" t="s">
        <v>405</v>
      </c>
      <c r="J3055" t="s">
        <v>671</v>
      </c>
      <c r="K3055">
        <v>1000</v>
      </c>
      <c r="L3055">
        <v>176</v>
      </c>
      <c r="O3055">
        <v>15</v>
      </c>
      <c r="P3055">
        <v>25</v>
      </c>
      <c r="Q3055">
        <f>SUM(Table2[[#This Row],[ BUYER G]:[BUYER S]])</f>
        <v>40</v>
      </c>
      <c r="R3055">
        <v>16.75</v>
      </c>
      <c r="S3055">
        <v>15</v>
      </c>
      <c r="T3055">
        <f>SUM(Table2[[#This Row],[SALE G]:[SALE S]])</f>
        <v>31.75</v>
      </c>
      <c r="U3055">
        <v>400</v>
      </c>
      <c r="V3055">
        <v>0.7</v>
      </c>
    </row>
    <row r="3056" spans="1:22" x14ac:dyDescent="0.25">
      <c r="A3056">
        <v>3055</v>
      </c>
      <c r="B3056" t="s">
        <v>26</v>
      </c>
      <c r="C3056" t="s">
        <v>665</v>
      </c>
      <c r="D3056" t="s">
        <v>5</v>
      </c>
      <c r="E3056" t="s">
        <v>352</v>
      </c>
      <c r="F3056" s="138">
        <v>44080</v>
      </c>
      <c r="G3056" t="s">
        <v>712</v>
      </c>
      <c r="H3056" t="s">
        <v>668</v>
      </c>
      <c r="I3056" t="s">
        <v>466</v>
      </c>
      <c r="J3056" t="s">
        <v>711</v>
      </c>
      <c r="K3056">
        <v>320</v>
      </c>
      <c r="M3056">
        <v>142</v>
      </c>
      <c r="O3056">
        <v>2</v>
      </c>
      <c r="P3056">
        <v>11</v>
      </c>
      <c r="Q3056">
        <f>SUM(Table2[[#This Row],[ BUYER G]:[BUYER S]])</f>
        <v>13</v>
      </c>
      <c r="R3056">
        <v>3</v>
      </c>
      <c r="S3056">
        <v>5</v>
      </c>
      <c r="T3056">
        <f>SUM(Table2[[#This Row],[SALE G]:[SALE S]])</f>
        <v>8</v>
      </c>
      <c r="U3056">
        <v>178</v>
      </c>
      <c r="V3056">
        <v>0.7</v>
      </c>
    </row>
    <row r="3057" spans="1:22" x14ac:dyDescent="0.25">
      <c r="A3057">
        <v>3056</v>
      </c>
      <c r="B3057" t="s">
        <v>26</v>
      </c>
      <c r="C3057" t="s">
        <v>678</v>
      </c>
      <c r="D3057" t="s">
        <v>5</v>
      </c>
      <c r="E3057" t="s">
        <v>352</v>
      </c>
      <c r="F3057" s="138">
        <v>44080</v>
      </c>
      <c r="G3057" t="s">
        <v>684</v>
      </c>
      <c r="H3057" t="s">
        <v>688</v>
      </c>
      <c r="I3057" t="s">
        <v>457</v>
      </c>
      <c r="J3057" t="s">
        <v>669</v>
      </c>
      <c r="K3057">
        <v>1250</v>
      </c>
      <c r="L3057">
        <v>240</v>
      </c>
      <c r="O3057">
        <v>23</v>
      </c>
      <c r="P3057">
        <v>15</v>
      </c>
      <c r="Q3057">
        <f>SUM(Table2[[#This Row],[ BUYER G]:[BUYER S]])</f>
        <v>38</v>
      </c>
      <c r="R3057">
        <v>16.25</v>
      </c>
      <c r="S3057">
        <v>18.25</v>
      </c>
      <c r="T3057">
        <f>SUM(Table2[[#This Row],[SALE G]:[SALE S]])</f>
        <v>34.5</v>
      </c>
      <c r="U3057">
        <v>245</v>
      </c>
      <c r="V3057">
        <v>0.6</v>
      </c>
    </row>
    <row r="3058" spans="1:22" x14ac:dyDescent="0.25">
      <c r="A3058">
        <v>3057</v>
      </c>
      <c r="B3058" t="s">
        <v>26</v>
      </c>
      <c r="C3058" t="s">
        <v>678</v>
      </c>
      <c r="D3058" t="s">
        <v>5</v>
      </c>
      <c r="E3058" t="s">
        <v>352</v>
      </c>
      <c r="F3058" s="138">
        <v>44080</v>
      </c>
      <c r="G3058" t="s">
        <v>685</v>
      </c>
      <c r="H3058" t="s">
        <v>688</v>
      </c>
      <c r="I3058" t="s">
        <v>414</v>
      </c>
      <c r="J3058" t="s">
        <v>671</v>
      </c>
      <c r="K3058">
        <v>1200</v>
      </c>
      <c r="L3058">
        <v>210</v>
      </c>
      <c r="O3058">
        <v>20</v>
      </c>
      <c r="P3058">
        <v>25</v>
      </c>
      <c r="Q3058">
        <f>SUM(Table2[[#This Row],[ BUYER G]:[BUYER S]])</f>
        <v>45</v>
      </c>
      <c r="R3058">
        <v>13.5</v>
      </c>
      <c r="S3058">
        <v>12.25</v>
      </c>
      <c r="T3058">
        <f>SUM(Table2[[#This Row],[SALE G]:[SALE S]])</f>
        <v>25.75</v>
      </c>
      <c r="U3058">
        <v>252</v>
      </c>
      <c r="V3058">
        <v>0.7</v>
      </c>
    </row>
    <row r="3059" spans="1:22" x14ac:dyDescent="0.25">
      <c r="A3059">
        <v>3058</v>
      </c>
      <c r="B3059" t="s">
        <v>26</v>
      </c>
      <c r="C3059" t="s">
        <v>680</v>
      </c>
      <c r="D3059" t="s">
        <v>5</v>
      </c>
      <c r="E3059" t="s">
        <v>352</v>
      </c>
      <c r="F3059" s="138">
        <v>44080</v>
      </c>
      <c r="G3059" t="s">
        <v>670</v>
      </c>
      <c r="H3059" t="s">
        <v>681</v>
      </c>
      <c r="I3059" t="s">
        <v>369</v>
      </c>
      <c r="J3059" t="s">
        <v>671</v>
      </c>
      <c r="K3059">
        <v>1200</v>
      </c>
      <c r="L3059">
        <v>139</v>
      </c>
      <c r="M3059">
        <v>140</v>
      </c>
      <c r="O3059">
        <v>33</v>
      </c>
      <c r="P3059">
        <v>53</v>
      </c>
      <c r="Q3059">
        <f>SUM(Table2[[#This Row],[ BUYER G]:[BUYER S]])</f>
        <v>86</v>
      </c>
      <c r="R3059">
        <v>26.25</v>
      </c>
      <c r="S3059">
        <v>43.3</v>
      </c>
      <c r="T3059">
        <f>SUM(Table2[[#This Row],[SALE G]:[SALE S]])</f>
        <v>69.55</v>
      </c>
      <c r="U3059">
        <v>273</v>
      </c>
      <c r="V3059">
        <v>0.65</v>
      </c>
    </row>
    <row r="3060" spans="1:22" x14ac:dyDescent="0.25">
      <c r="A3060">
        <v>3059</v>
      </c>
      <c r="B3060" t="s">
        <v>26</v>
      </c>
      <c r="C3060" t="s">
        <v>680</v>
      </c>
      <c r="D3060" t="s">
        <v>5</v>
      </c>
      <c r="E3060" t="s">
        <v>352</v>
      </c>
      <c r="F3060" s="138">
        <v>44080</v>
      </c>
      <c r="G3060" t="s">
        <v>684</v>
      </c>
      <c r="H3060" t="s">
        <v>681</v>
      </c>
      <c r="I3060" t="s">
        <v>403</v>
      </c>
      <c r="J3060" t="s">
        <v>669</v>
      </c>
      <c r="K3060">
        <v>1250</v>
      </c>
      <c r="M3060">
        <v>254</v>
      </c>
      <c r="O3060">
        <v>0</v>
      </c>
      <c r="P3060">
        <v>57</v>
      </c>
      <c r="Q3060">
        <f>SUM(Table2[[#This Row],[ BUYER G]:[BUYER S]])</f>
        <v>57</v>
      </c>
      <c r="R3060">
        <v>0</v>
      </c>
      <c r="S3060">
        <v>56</v>
      </c>
      <c r="T3060">
        <f>SUM(Table2[[#This Row],[SALE G]:[SALE S]])</f>
        <v>56</v>
      </c>
      <c r="U3060">
        <v>291</v>
      </c>
      <c r="V3060">
        <v>0.65</v>
      </c>
    </row>
    <row r="3061" spans="1:22" x14ac:dyDescent="0.25">
      <c r="A3061">
        <v>3060</v>
      </c>
      <c r="B3061" t="s">
        <v>26</v>
      </c>
      <c r="C3061" t="s">
        <v>680</v>
      </c>
      <c r="D3061" t="s">
        <v>5</v>
      </c>
      <c r="E3061" t="s">
        <v>352</v>
      </c>
      <c r="F3061" s="138">
        <v>44080</v>
      </c>
      <c r="G3061" t="s">
        <v>685</v>
      </c>
      <c r="H3061" t="s">
        <v>681</v>
      </c>
      <c r="I3061" t="s">
        <v>264</v>
      </c>
      <c r="J3061" t="s">
        <v>671</v>
      </c>
      <c r="K3061">
        <v>1000</v>
      </c>
      <c r="L3061">
        <v>100</v>
      </c>
      <c r="M3061">
        <v>100</v>
      </c>
      <c r="O3061">
        <v>12</v>
      </c>
      <c r="P3061">
        <v>31</v>
      </c>
      <c r="Q3061">
        <f>SUM(Table2[[#This Row],[ BUYER G]:[BUYER S]])</f>
        <v>43</v>
      </c>
      <c r="R3061">
        <v>10.5</v>
      </c>
      <c r="S3061">
        <v>25.25</v>
      </c>
      <c r="T3061">
        <f>SUM(Table2[[#This Row],[SALE G]:[SALE S]])</f>
        <v>35.75</v>
      </c>
      <c r="U3061">
        <v>220</v>
      </c>
      <c r="V3061">
        <v>0.65</v>
      </c>
    </row>
    <row r="3062" spans="1:22" x14ac:dyDescent="0.25">
      <c r="A3062">
        <v>3061</v>
      </c>
      <c r="B3062" t="s">
        <v>26</v>
      </c>
      <c r="C3062" t="s">
        <v>680</v>
      </c>
      <c r="D3062" t="s">
        <v>5</v>
      </c>
      <c r="E3062" t="s">
        <v>352</v>
      </c>
      <c r="F3062" s="138">
        <v>44080</v>
      </c>
      <c r="G3062" t="s">
        <v>685</v>
      </c>
      <c r="H3062" t="s">
        <v>681</v>
      </c>
      <c r="I3062" t="s">
        <v>248</v>
      </c>
      <c r="J3062" t="s">
        <v>671</v>
      </c>
      <c r="K3062">
        <v>1000</v>
      </c>
      <c r="M3062">
        <v>208</v>
      </c>
      <c r="O3062">
        <v>45</v>
      </c>
      <c r="P3062">
        <v>4</v>
      </c>
      <c r="Q3062">
        <f>SUM(Table2[[#This Row],[ BUYER G]:[BUYER S]])</f>
        <v>49</v>
      </c>
      <c r="R3062">
        <v>4.0999999999999996</v>
      </c>
      <c r="S3062">
        <v>50.8</v>
      </c>
      <c r="T3062">
        <f>SUM(Table2[[#This Row],[SALE G]:[SALE S]])</f>
        <v>54.9</v>
      </c>
      <c r="U3062">
        <v>225</v>
      </c>
      <c r="V3062">
        <v>0.65</v>
      </c>
    </row>
    <row r="3063" spans="1:22" x14ac:dyDescent="0.25">
      <c r="A3063">
        <v>3062</v>
      </c>
      <c r="B3063" t="s">
        <v>26</v>
      </c>
      <c r="C3063" t="s">
        <v>680</v>
      </c>
      <c r="D3063" t="s">
        <v>5</v>
      </c>
      <c r="E3063" t="s">
        <v>352</v>
      </c>
      <c r="F3063" s="138">
        <v>44080</v>
      </c>
      <c r="G3063" t="s">
        <v>685</v>
      </c>
      <c r="H3063" t="s">
        <v>681</v>
      </c>
      <c r="I3063" t="s">
        <v>258</v>
      </c>
      <c r="J3063" t="s">
        <v>671</v>
      </c>
      <c r="K3063">
        <v>1000</v>
      </c>
      <c r="M3063">
        <v>208</v>
      </c>
      <c r="O3063">
        <v>4</v>
      </c>
      <c r="P3063">
        <v>22</v>
      </c>
      <c r="Q3063">
        <f>SUM(Table2[[#This Row],[ BUYER G]:[BUYER S]])</f>
        <v>26</v>
      </c>
      <c r="R3063">
        <v>3.3</v>
      </c>
      <c r="S3063">
        <v>33.5</v>
      </c>
      <c r="T3063">
        <f>SUM(Table2[[#This Row],[SALE G]:[SALE S]])</f>
        <v>36.799999999999997</v>
      </c>
      <c r="U3063">
        <v>208</v>
      </c>
      <c r="V3063">
        <v>0.65</v>
      </c>
    </row>
    <row r="3064" spans="1:22" x14ac:dyDescent="0.25">
      <c r="A3064">
        <v>3063</v>
      </c>
      <c r="B3064" t="s">
        <v>26</v>
      </c>
      <c r="C3064" t="s">
        <v>680</v>
      </c>
      <c r="D3064" t="s">
        <v>5</v>
      </c>
      <c r="E3064" t="s">
        <v>352</v>
      </c>
      <c r="F3064" s="138">
        <v>44080</v>
      </c>
      <c r="G3064" t="s">
        <v>685</v>
      </c>
      <c r="H3064" t="s">
        <v>681</v>
      </c>
      <c r="I3064" t="s">
        <v>600</v>
      </c>
      <c r="J3064" t="s">
        <v>671</v>
      </c>
      <c r="K3064">
        <v>1000</v>
      </c>
      <c r="L3064">
        <v>96</v>
      </c>
      <c r="M3064">
        <v>96</v>
      </c>
      <c r="O3064">
        <v>7</v>
      </c>
      <c r="P3064">
        <v>39</v>
      </c>
      <c r="Q3064">
        <f>SUM(Table2[[#This Row],[ BUYER G]:[BUYER S]])</f>
        <v>46</v>
      </c>
      <c r="R3064">
        <v>6.1</v>
      </c>
      <c r="S3064">
        <v>39.549999999999997</v>
      </c>
      <c r="T3064">
        <f>SUM(Table2[[#This Row],[SALE G]:[SALE S]])</f>
        <v>45.65</v>
      </c>
      <c r="U3064">
        <v>198</v>
      </c>
      <c r="V3064">
        <v>0.65</v>
      </c>
    </row>
    <row r="3065" spans="1:22" x14ac:dyDescent="0.25">
      <c r="A3065">
        <v>3064</v>
      </c>
      <c r="B3065" t="s">
        <v>26</v>
      </c>
      <c r="C3065" t="s">
        <v>680</v>
      </c>
      <c r="D3065" t="s">
        <v>5</v>
      </c>
      <c r="E3065" t="s">
        <v>352</v>
      </c>
      <c r="F3065" s="138">
        <v>44080</v>
      </c>
      <c r="G3065" t="s">
        <v>685</v>
      </c>
      <c r="H3065" t="s">
        <v>681</v>
      </c>
      <c r="I3065" t="s">
        <v>252</v>
      </c>
      <c r="J3065" t="s">
        <v>671</v>
      </c>
      <c r="K3065">
        <v>1000</v>
      </c>
      <c r="M3065">
        <v>216</v>
      </c>
      <c r="P3065">
        <v>43</v>
      </c>
      <c r="Q3065">
        <f>SUM(Table2[[#This Row],[ BUYER G]:[BUYER S]])</f>
        <v>43</v>
      </c>
      <c r="R3065">
        <v>0</v>
      </c>
      <c r="S3065">
        <v>52</v>
      </c>
      <c r="T3065">
        <f>SUM(Table2[[#This Row],[SALE G]:[SALE S]])</f>
        <v>52</v>
      </c>
      <c r="U3065">
        <v>214</v>
      </c>
      <c r="V3065">
        <v>0.65</v>
      </c>
    </row>
    <row r="3066" spans="1:22" x14ac:dyDescent="0.25">
      <c r="A3066">
        <v>3065</v>
      </c>
      <c r="B3066" t="s">
        <v>26</v>
      </c>
      <c r="C3066" t="s">
        <v>680</v>
      </c>
      <c r="D3066" t="s">
        <v>5</v>
      </c>
      <c r="E3066" t="s">
        <v>352</v>
      </c>
      <c r="F3066" s="138">
        <v>44080</v>
      </c>
      <c r="G3066" t="s">
        <v>685</v>
      </c>
      <c r="H3066" t="s">
        <v>681</v>
      </c>
      <c r="I3066" t="s">
        <v>404</v>
      </c>
      <c r="J3066" t="s">
        <v>671</v>
      </c>
      <c r="K3066">
        <v>1000</v>
      </c>
      <c r="M3066">
        <v>206</v>
      </c>
      <c r="O3066">
        <v>19</v>
      </c>
      <c r="P3066">
        <v>45</v>
      </c>
      <c r="Q3066">
        <f>SUM(Table2[[#This Row],[ BUYER G]:[BUYER S]])</f>
        <v>64</v>
      </c>
      <c r="R3066">
        <v>17</v>
      </c>
      <c r="S3066">
        <v>47</v>
      </c>
      <c r="T3066">
        <f>SUM(Table2[[#This Row],[SALE G]:[SALE S]])</f>
        <v>64</v>
      </c>
      <c r="U3066">
        <v>233</v>
      </c>
      <c r="V3066">
        <v>0.65</v>
      </c>
    </row>
    <row r="3067" spans="1:22" x14ac:dyDescent="0.25">
      <c r="A3067">
        <v>3066</v>
      </c>
      <c r="B3067" t="s">
        <v>26</v>
      </c>
      <c r="C3067" t="s">
        <v>680</v>
      </c>
      <c r="D3067" t="s">
        <v>5</v>
      </c>
      <c r="E3067" t="s">
        <v>352</v>
      </c>
      <c r="F3067" s="138">
        <v>44080</v>
      </c>
      <c r="G3067" t="s">
        <v>685</v>
      </c>
      <c r="H3067" t="s">
        <v>681</v>
      </c>
      <c r="I3067" t="s">
        <v>420</v>
      </c>
      <c r="J3067" t="s">
        <v>671</v>
      </c>
      <c r="K3067">
        <v>1000</v>
      </c>
      <c r="M3067">
        <v>200</v>
      </c>
      <c r="O3067">
        <v>1</v>
      </c>
      <c r="P3067">
        <v>19</v>
      </c>
      <c r="Q3067">
        <f>SUM(Table2[[#This Row],[ BUYER G]:[BUYER S]])</f>
        <v>20</v>
      </c>
      <c r="R3067">
        <v>0.5</v>
      </c>
      <c r="S3067">
        <v>12</v>
      </c>
      <c r="T3067">
        <f>SUM(Table2[[#This Row],[SALE G]:[SALE S]])</f>
        <v>12.5</v>
      </c>
      <c r="U3067">
        <v>203</v>
      </c>
      <c r="V3067">
        <v>0.65</v>
      </c>
    </row>
    <row r="3068" spans="1:22" x14ac:dyDescent="0.25">
      <c r="A3068">
        <v>3067</v>
      </c>
      <c r="B3068" t="s">
        <v>26</v>
      </c>
      <c r="C3068" t="s">
        <v>680</v>
      </c>
      <c r="D3068" t="s">
        <v>5</v>
      </c>
      <c r="E3068" t="s">
        <v>352</v>
      </c>
      <c r="F3068" s="138">
        <v>44080</v>
      </c>
      <c r="G3068" t="s">
        <v>685</v>
      </c>
      <c r="H3068" t="s">
        <v>681</v>
      </c>
      <c r="I3068" t="s">
        <v>448</v>
      </c>
      <c r="J3068" t="s">
        <v>671</v>
      </c>
      <c r="K3068">
        <v>1000</v>
      </c>
      <c r="M3068">
        <v>216</v>
      </c>
      <c r="O3068">
        <v>9</v>
      </c>
      <c r="P3068">
        <v>57</v>
      </c>
      <c r="Q3068">
        <f>SUM(Table2[[#This Row],[ BUYER G]:[BUYER S]])</f>
        <v>66</v>
      </c>
      <c r="R3068">
        <v>6.85</v>
      </c>
      <c r="S3068">
        <v>53.05</v>
      </c>
      <c r="T3068">
        <f>SUM(Table2[[#This Row],[SALE G]:[SALE S]])</f>
        <v>59.9</v>
      </c>
      <c r="U3068">
        <v>220</v>
      </c>
      <c r="V3068">
        <v>0.65</v>
      </c>
    </row>
    <row r="3069" spans="1:22" x14ac:dyDescent="0.25">
      <c r="A3069">
        <v>3068</v>
      </c>
      <c r="B3069" t="s">
        <v>26</v>
      </c>
      <c r="C3069" t="s">
        <v>680</v>
      </c>
      <c r="D3069" t="s">
        <v>5</v>
      </c>
      <c r="E3069" t="s">
        <v>352</v>
      </c>
      <c r="F3069" s="138">
        <v>44080</v>
      </c>
      <c r="G3069" t="s">
        <v>685</v>
      </c>
      <c r="H3069" t="s">
        <v>681</v>
      </c>
      <c r="I3069" t="s">
        <v>413</v>
      </c>
      <c r="J3069" t="s">
        <v>671</v>
      </c>
      <c r="K3069">
        <v>1000</v>
      </c>
      <c r="M3069">
        <v>226</v>
      </c>
      <c r="O3069">
        <v>10</v>
      </c>
      <c r="P3069">
        <v>69</v>
      </c>
      <c r="Q3069">
        <f>SUM(Table2[[#This Row],[ BUYER G]:[BUYER S]])</f>
        <v>79</v>
      </c>
      <c r="R3069">
        <v>6.75</v>
      </c>
      <c r="S3069">
        <v>68.375</v>
      </c>
      <c r="T3069">
        <f>SUM(Table2[[#This Row],[SALE G]:[SALE S]])</f>
        <v>75.125</v>
      </c>
      <c r="U3069">
        <v>209</v>
      </c>
      <c r="V3069">
        <v>0.65</v>
      </c>
    </row>
    <row r="3070" spans="1:22" x14ac:dyDescent="0.25">
      <c r="A3070">
        <v>3069</v>
      </c>
      <c r="B3070" t="s">
        <v>26</v>
      </c>
      <c r="C3070" t="s">
        <v>680</v>
      </c>
      <c r="D3070" t="s">
        <v>5</v>
      </c>
      <c r="E3070" t="s">
        <v>352</v>
      </c>
      <c r="F3070" s="138">
        <v>44080</v>
      </c>
      <c r="G3070" t="s">
        <v>685</v>
      </c>
      <c r="H3070" t="s">
        <v>681</v>
      </c>
      <c r="I3070" t="s">
        <v>406</v>
      </c>
      <c r="J3070" t="s">
        <v>671</v>
      </c>
      <c r="K3070">
        <v>1000</v>
      </c>
      <c r="L3070">
        <v>100</v>
      </c>
      <c r="M3070">
        <v>95</v>
      </c>
      <c r="O3070">
        <v>23</v>
      </c>
      <c r="P3070">
        <v>33</v>
      </c>
      <c r="Q3070">
        <f>SUM(Table2[[#This Row],[ BUYER G]:[BUYER S]])</f>
        <v>56</v>
      </c>
      <c r="R3070">
        <v>17.5</v>
      </c>
      <c r="S3070">
        <v>27</v>
      </c>
      <c r="T3070">
        <f>SUM(Table2[[#This Row],[SALE G]:[SALE S]])</f>
        <v>44.5</v>
      </c>
      <c r="U3070">
        <v>201</v>
      </c>
      <c r="V3070">
        <v>0.65</v>
      </c>
    </row>
    <row r="3071" spans="1:22" x14ac:dyDescent="0.25">
      <c r="A3071">
        <v>3070</v>
      </c>
      <c r="B3071" t="s">
        <v>26</v>
      </c>
      <c r="C3071" t="s">
        <v>680</v>
      </c>
      <c r="D3071" t="s">
        <v>5</v>
      </c>
      <c r="E3071" t="s">
        <v>352</v>
      </c>
      <c r="F3071" s="138">
        <v>44080</v>
      </c>
      <c r="G3071" t="s">
        <v>685</v>
      </c>
      <c r="H3071" t="s">
        <v>681</v>
      </c>
      <c r="I3071" t="s">
        <v>261</v>
      </c>
      <c r="J3071" t="s">
        <v>671</v>
      </c>
      <c r="K3071">
        <v>1000</v>
      </c>
      <c r="L3071">
        <v>96</v>
      </c>
      <c r="M3071">
        <v>96</v>
      </c>
      <c r="O3071">
        <v>28</v>
      </c>
      <c r="P3071">
        <v>8</v>
      </c>
      <c r="Q3071">
        <f>SUM(Table2[[#This Row],[ BUYER G]:[BUYER S]])</f>
        <v>36</v>
      </c>
      <c r="R3071">
        <v>5.3</v>
      </c>
      <c r="S3071">
        <v>35</v>
      </c>
      <c r="T3071">
        <f>SUM(Table2[[#This Row],[SALE G]:[SALE S]])</f>
        <v>40.299999999999997</v>
      </c>
      <c r="U3071">
        <v>198</v>
      </c>
      <c r="V3071">
        <v>0.65</v>
      </c>
    </row>
    <row r="3072" spans="1:22" x14ac:dyDescent="0.25">
      <c r="A3072">
        <v>3071</v>
      </c>
      <c r="B3072" t="s">
        <v>26</v>
      </c>
      <c r="C3072" t="s">
        <v>680</v>
      </c>
      <c r="D3072" t="s">
        <v>5</v>
      </c>
      <c r="E3072" t="s">
        <v>352</v>
      </c>
      <c r="F3072" s="138">
        <v>44080</v>
      </c>
      <c r="G3072" t="s">
        <v>722</v>
      </c>
      <c r="H3072" t="s">
        <v>681</v>
      </c>
      <c r="I3072" t="s">
        <v>619</v>
      </c>
      <c r="J3072" t="s">
        <v>711</v>
      </c>
      <c r="K3072">
        <v>700</v>
      </c>
      <c r="M3072">
        <v>160</v>
      </c>
      <c r="O3072">
        <v>5</v>
      </c>
      <c r="P3072">
        <v>35</v>
      </c>
      <c r="Q3072">
        <f>SUM(Table2[[#This Row],[ BUYER G]:[BUYER S]])</f>
        <v>40</v>
      </c>
      <c r="R3072">
        <v>1.875</v>
      </c>
      <c r="S3072">
        <v>42</v>
      </c>
      <c r="T3072">
        <f>SUM(Table2[[#This Row],[SALE G]:[SALE S]])</f>
        <v>43.875</v>
      </c>
      <c r="U3072">
        <v>178</v>
      </c>
      <c r="V3072">
        <v>0.6</v>
      </c>
    </row>
    <row r="3073" spans="1:22" x14ac:dyDescent="0.25">
      <c r="A3073">
        <v>3072</v>
      </c>
      <c r="B3073" t="s">
        <v>26</v>
      </c>
      <c r="C3073" t="s">
        <v>680</v>
      </c>
      <c r="D3073" t="s">
        <v>5</v>
      </c>
      <c r="E3073" t="s">
        <v>352</v>
      </c>
      <c r="F3073" s="138">
        <v>44080</v>
      </c>
      <c r="G3073" t="s">
        <v>722</v>
      </c>
      <c r="H3073" t="s">
        <v>681</v>
      </c>
      <c r="I3073" t="s">
        <v>599</v>
      </c>
      <c r="J3073" t="s">
        <v>711</v>
      </c>
      <c r="K3073">
        <v>700</v>
      </c>
      <c r="M3073">
        <v>160</v>
      </c>
      <c r="O3073">
        <v>5</v>
      </c>
      <c r="P3073">
        <v>18</v>
      </c>
      <c r="Q3073">
        <f>SUM(Table2[[#This Row],[ BUYER G]:[BUYER S]])</f>
        <v>23</v>
      </c>
      <c r="R3073">
        <v>4</v>
      </c>
      <c r="S3073">
        <v>17</v>
      </c>
      <c r="T3073">
        <f>SUM(Table2[[#This Row],[SALE G]:[SALE S]])</f>
        <v>21</v>
      </c>
      <c r="U3073">
        <v>182</v>
      </c>
      <c r="V3073">
        <v>0.6</v>
      </c>
    </row>
    <row r="3074" spans="1:22" x14ac:dyDescent="0.25">
      <c r="A3074">
        <v>3073</v>
      </c>
      <c r="B3074" t="s">
        <v>26</v>
      </c>
      <c r="C3074" t="s">
        <v>680</v>
      </c>
      <c r="D3074" t="s">
        <v>5</v>
      </c>
      <c r="E3074" t="s">
        <v>352</v>
      </c>
      <c r="F3074" s="138">
        <v>44080</v>
      </c>
      <c r="G3074" t="s">
        <v>720</v>
      </c>
      <c r="H3074" t="s">
        <v>681</v>
      </c>
      <c r="I3074" t="s">
        <v>591</v>
      </c>
      <c r="J3074" t="s">
        <v>711</v>
      </c>
      <c r="K3074">
        <v>700</v>
      </c>
      <c r="M3074">
        <v>160</v>
      </c>
      <c r="O3074">
        <v>15</v>
      </c>
      <c r="P3074">
        <v>25</v>
      </c>
      <c r="Q3074">
        <f>SUM(Table2[[#This Row],[ BUYER G]:[BUYER S]])</f>
        <v>40</v>
      </c>
      <c r="R3074">
        <v>8</v>
      </c>
      <c r="S3074">
        <v>14</v>
      </c>
      <c r="T3074">
        <f>SUM(Table2[[#This Row],[SALE G]:[SALE S]])</f>
        <v>22</v>
      </c>
      <c r="U3074">
        <v>161</v>
      </c>
      <c r="V3074">
        <v>0.6</v>
      </c>
    </row>
    <row r="3075" spans="1:22" x14ac:dyDescent="0.25">
      <c r="A3075">
        <v>3074</v>
      </c>
      <c r="B3075" t="s">
        <v>26</v>
      </c>
      <c r="C3075" t="s">
        <v>680</v>
      </c>
      <c r="D3075" t="s">
        <v>5</v>
      </c>
      <c r="E3075" t="s">
        <v>352</v>
      </c>
      <c r="F3075" s="138">
        <v>44080</v>
      </c>
      <c r="G3075" t="s">
        <v>684</v>
      </c>
      <c r="H3075" t="s">
        <v>690</v>
      </c>
      <c r="I3075" t="s">
        <v>452</v>
      </c>
      <c r="J3075" t="s">
        <v>669</v>
      </c>
      <c r="K3075">
        <v>1250</v>
      </c>
      <c r="M3075">
        <v>288</v>
      </c>
      <c r="O3075">
        <v>15</v>
      </c>
      <c r="P3075">
        <v>21</v>
      </c>
      <c r="Q3075">
        <f>SUM(Table2[[#This Row],[ BUYER G]:[BUYER S]])</f>
        <v>36</v>
      </c>
      <c r="R3075">
        <v>15</v>
      </c>
      <c r="S3075">
        <v>12</v>
      </c>
      <c r="T3075">
        <f>SUM(Table2[[#This Row],[SALE G]:[SALE S]])</f>
        <v>27</v>
      </c>
      <c r="U3075">
        <v>302</v>
      </c>
      <c r="V3075">
        <v>0.6</v>
      </c>
    </row>
    <row r="3076" spans="1:22" x14ac:dyDescent="0.25">
      <c r="A3076">
        <v>3075</v>
      </c>
      <c r="B3076" t="s">
        <v>26</v>
      </c>
      <c r="C3076" t="s">
        <v>665</v>
      </c>
      <c r="D3076" t="s">
        <v>5</v>
      </c>
      <c r="E3076" t="s">
        <v>353</v>
      </c>
      <c r="F3076" s="138">
        <v>44086</v>
      </c>
      <c r="G3076" t="s">
        <v>670</v>
      </c>
      <c r="H3076" t="s">
        <v>668</v>
      </c>
      <c r="I3076" t="s">
        <v>142</v>
      </c>
      <c r="J3076" t="s">
        <v>671</v>
      </c>
      <c r="K3076">
        <v>1200</v>
      </c>
      <c r="M3076">
        <v>232</v>
      </c>
      <c r="O3076">
        <v>17</v>
      </c>
      <c r="P3076">
        <v>44</v>
      </c>
      <c r="Q3076">
        <f>SUM(Table2[[#This Row],[ BUYER G]:[BUYER S]])</f>
        <v>61</v>
      </c>
      <c r="R3076">
        <v>22.25</v>
      </c>
      <c r="S3076">
        <v>32.25</v>
      </c>
      <c r="T3076">
        <f>SUM(Table2[[#This Row],[SALE G]:[SALE S]])</f>
        <v>54.5</v>
      </c>
      <c r="U3076">
        <v>450</v>
      </c>
      <c r="V3076">
        <v>0.7</v>
      </c>
    </row>
    <row r="3077" spans="1:22" x14ac:dyDescent="0.25">
      <c r="A3077">
        <v>3076</v>
      </c>
      <c r="B3077" t="s">
        <v>26</v>
      </c>
      <c r="C3077" t="s">
        <v>665</v>
      </c>
      <c r="D3077" t="s">
        <v>5</v>
      </c>
      <c r="E3077" t="s">
        <v>353</v>
      </c>
      <c r="F3077" s="138">
        <v>44086</v>
      </c>
      <c r="G3077" t="s">
        <v>670</v>
      </c>
      <c r="H3077" t="s">
        <v>668</v>
      </c>
      <c r="I3077" t="s">
        <v>143</v>
      </c>
      <c r="J3077" t="s">
        <v>671</v>
      </c>
      <c r="K3077">
        <v>1200</v>
      </c>
      <c r="M3077">
        <v>216</v>
      </c>
      <c r="O3077">
        <v>18</v>
      </c>
      <c r="P3077">
        <v>36</v>
      </c>
      <c r="Q3077">
        <f>SUM(Table2[[#This Row],[ BUYER G]:[BUYER S]])</f>
        <v>54</v>
      </c>
      <c r="R3077">
        <v>19</v>
      </c>
      <c r="S3077">
        <v>38.25</v>
      </c>
      <c r="T3077">
        <f>SUM(Table2[[#This Row],[SALE G]:[SALE S]])</f>
        <v>57.25</v>
      </c>
      <c r="U3077">
        <v>356</v>
      </c>
      <c r="V3077">
        <v>0.7</v>
      </c>
    </row>
    <row r="3078" spans="1:22" x14ac:dyDescent="0.25">
      <c r="A3078">
        <v>3077</v>
      </c>
      <c r="B3078" t="s">
        <v>26</v>
      </c>
      <c r="C3078" t="s">
        <v>665</v>
      </c>
      <c r="D3078" t="s">
        <v>5</v>
      </c>
      <c r="E3078" t="s">
        <v>353</v>
      </c>
      <c r="F3078" s="138">
        <v>44086</v>
      </c>
      <c r="G3078" t="s">
        <v>670</v>
      </c>
      <c r="H3078" t="s">
        <v>668</v>
      </c>
      <c r="I3078" t="s">
        <v>144</v>
      </c>
      <c r="J3078" t="s">
        <v>671</v>
      </c>
      <c r="K3078">
        <v>1200</v>
      </c>
      <c r="M3078">
        <v>240</v>
      </c>
      <c r="O3078">
        <v>11</v>
      </c>
      <c r="P3078">
        <v>27</v>
      </c>
      <c r="Q3078">
        <f>SUM(Table2[[#This Row],[ BUYER G]:[BUYER S]])</f>
        <v>38</v>
      </c>
      <c r="R3078">
        <v>8</v>
      </c>
      <c r="S3078">
        <v>34.25</v>
      </c>
      <c r="T3078">
        <f>SUM(Table2[[#This Row],[SALE G]:[SALE S]])</f>
        <v>42.25</v>
      </c>
      <c r="U3078">
        <v>543</v>
      </c>
      <c r="V3078">
        <v>0.7</v>
      </c>
    </row>
    <row r="3079" spans="1:22" x14ac:dyDescent="0.25">
      <c r="A3079">
        <v>3078</v>
      </c>
      <c r="B3079" t="s">
        <v>26</v>
      </c>
      <c r="C3079" t="s">
        <v>665</v>
      </c>
      <c r="D3079" t="s">
        <v>5</v>
      </c>
      <c r="E3079" t="s">
        <v>353</v>
      </c>
      <c r="F3079" s="138">
        <v>44086</v>
      </c>
      <c r="G3079" t="s">
        <v>670</v>
      </c>
      <c r="H3079" t="s">
        <v>668</v>
      </c>
      <c r="I3079" t="s">
        <v>145</v>
      </c>
      <c r="J3079" t="s">
        <v>671</v>
      </c>
      <c r="K3079">
        <v>1200</v>
      </c>
      <c r="M3079">
        <v>208</v>
      </c>
      <c r="O3079">
        <v>25</v>
      </c>
      <c r="P3079">
        <v>24</v>
      </c>
      <c r="Q3079">
        <f>SUM(Table2[[#This Row],[ BUYER G]:[BUYER S]])</f>
        <v>49</v>
      </c>
      <c r="R3079">
        <v>16.5</v>
      </c>
      <c r="S3079">
        <v>17.25</v>
      </c>
      <c r="T3079">
        <f>SUM(Table2[[#This Row],[SALE G]:[SALE S]])</f>
        <v>33.75</v>
      </c>
      <c r="U3079">
        <v>453</v>
      </c>
      <c r="V3079">
        <v>0.7</v>
      </c>
    </row>
    <row r="3080" spans="1:22" x14ac:dyDescent="0.25">
      <c r="A3080">
        <v>3079</v>
      </c>
      <c r="B3080" t="s">
        <v>26</v>
      </c>
      <c r="C3080" t="s">
        <v>665</v>
      </c>
      <c r="D3080" t="s">
        <v>5</v>
      </c>
      <c r="E3080" t="s">
        <v>353</v>
      </c>
      <c r="F3080" s="138">
        <v>44086</v>
      </c>
      <c r="G3080" t="s">
        <v>670</v>
      </c>
      <c r="H3080" t="s">
        <v>672</v>
      </c>
      <c r="I3080" t="s">
        <v>190</v>
      </c>
      <c r="J3080" t="s">
        <v>671</v>
      </c>
      <c r="K3080">
        <v>1200</v>
      </c>
      <c r="L3080">
        <v>112</v>
      </c>
      <c r="M3080">
        <v>112</v>
      </c>
      <c r="O3080">
        <v>22</v>
      </c>
      <c r="P3080">
        <v>24</v>
      </c>
      <c r="Q3080">
        <f>SUM(Table2[[#This Row],[ BUYER G]:[BUYER S]])</f>
        <v>46</v>
      </c>
      <c r="R3080">
        <v>6</v>
      </c>
      <c r="S3080">
        <v>7</v>
      </c>
      <c r="T3080">
        <f>SUM(Table2[[#This Row],[SALE G]:[SALE S]])</f>
        <v>13</v>
      </c>
      <c r="U3080">
        <v>422</v>
      </c>
      <c r="V3080">
        <v>0.7</v>
      </c>
    </row>
    <row r="3081" spans="1:22" x14ac:dyDescent="0.25">
      <c r="A3081">
        <v>3080</v>
      </c>
      <c r="B3081" t="s">
        <v>26</v>
      </c>
      <c r="C3081" t="s">
        <v>665</v>
      </c>
      <c r="D3081" t="s">
        <v>5</v>
      </c>
      <c r="E3081" t="s">
        <v>353</v>
      </c>
      <c r="F3081" s="138">
        <v>44086</v>
      </c>
      <c r="G3081" t="s">
        <v>670</v>
      </c>
      <c r="H3081" t="s">
        <v>677</v>
      </c>
      <c r="I3081" t="s">
        <v>195</v>
      </c>
      <c r="J3081" t="s">
        <v>671</v>
      </c>
      <c r="K3081">
        <v>1200</v>
      </c>
      <c r="L3081">
        <v>96</v>
      </c>
      <c r="M3081">
        <v>160</v>
      </c>
      <c r="O3081">
        <v>13</v>
      </c>
      <c r="P3081">
        <v>15</v>
      </c>
      <c r="Q3081">
        <f>SUM(Table2[[#This Row],[ BUYER G]:[BUYER S]])</f>
        <v>28</v>
      </c>
      <c r="R3081">
        <v>10.5</v>
      </c>
      <c r="S3081">
        <v>23</v>
      </c>
      <c r="T3081">
        <f>SUM(Table2[[#This Row],[SALE G]:[SALE S]])</f>
        <v>33.5</v>
      </c>
      <c r="U3081">
        <v>500</v>
      </c>
      <c r="V3081">
        <v>0.7</v>
      </c>
    </row>
    <row r="3082" spans="1:22" x14ac:dyDescent="0.25">
      <c r="A3082">
        <v>3081</v>
      </c>
      <c r="B3082" t="s">
        <v>26</v>
      </c>
      <c r="C3082" t="s">
        <v>665</v>
      </c>
      <c r="D3082" t="s">
        <v>5</v>
      </c>
      <c r="E3082" t="s">
        <v>353</v>
      </c>
      <c r="F3082" s="138">
        <v>44086</v>
      </c>
      <c r="G3082" t="s">
        <v>670</v>
      </c>
      <c r="H3082" t="s">
        <v>674</v>
      </c>
      <c r="I3082" t="s">
        <v>371</v>
      </c>
      <c r="J3082" t="s">
        <v>671</v>
      </c>
      <c r="K3082">
        <v>1200</v>
      </c>
      <c r="L3082">
        <v>112</v>
      </c>
      <c r="M3082">
        <v>124</v>
      </c>
      <c r="O3082">
        <v>9</v>
      </c>
      <c r="P3082">
        <v>17</v>
      </c>
      <c r="Q3082">
        <f>SUM(Table2[[#This Row],[ BUYER G]:[BUYER S]])</f>
        <v>26</v>
      </c>
      <c r="R3082">
        <v>5</v>
      </c>
      <c r="S3082">
        <v>17</v>
      </c>
      <c r="T3082">
        <f>SUM(Table2[[#This Row],[SALE G]:[SALE S]])</f>
        <v>22</v>
      </c>
      <c r="U3082">
        <v>330</v>
      </c>
      <c r="V3082">
        <v>0.7</v>
      </c>
    </row>
    <row r="3083" spans="1:22" x14ac:dyDescent="0.25">
      <c r="A3083">
        <v>3082</v>
      </c>
      <c r="B3083" t="s">
        <v>26</v>
      </c>
      <c r="C3083" t="s">
        <v>665</v>
      </c>
      <c r="D3083" t="s">
        <v>5</v>
      </c>
      <c r="E3083" t="s">
        <v>353</v>
      </c>
      <c r="F3083" s="138">
        <v>44086</v>
      </c>
      <c r="G3083" t="s">
        <v>676</v>
      </c>
      <c r="H3083" t="s">
        <v>668</v>
      </c>
      <c r="I3083" t="s">
        <v>165</v>
      </c>
      <c r="J3083" t="s">
        <v>669</v>
      </c>
      <c r="K3083">
        <v>1200</v>
      </c>
      <c r="L3083">
        <v>240</v>
      </c>
      <c r="O3083">
        <v>10</v>
      </c>
      <c r="P3083">
        <v>20</v>
      </c>
      <c r="Q3083">
        <f>SUM(Table2[[#This Row],[ BUYER G]:[BUYER S]])</f>
        <v>30</v>
      </c>
      <c r="R3083">
        <v>19</v>
      </c>
      <c r="S3083">
        <v>15</v>
      </c>
      <c r="T3083">
        <f>SUM(Table2[[#This Row],[SALE G]:[SALE S]])</f>
        <v>34</v>
      </c>
      <c r="U3083">
        <v>603</v>
      </c>
      <c r="V3083">
        <v>0.7</v>
      </c>
    </row>
    <row r="3084" spans="1:22" x14ac:dyDescent="0.25">
      <c r="A3084">
        <v>3083</v>
      </c>
      <c r="B3084" t="s">
        <v>26</v>
      </c>
      <c r="C3084" t="s">
        <v>665</v>
      </c>
      <c r="D3084" t="s">
        <v>5</v>
      </c>
      <c r="E3084" t="s">
        <v>353</v>
      </c>
      <c r="F3084" s="138">
        <v>44086</v>
      </c>
      <c r="G3084" t="s">
        <v>676</v>
      </c>
      <c r="H3084" t="s">
        <v>668</v>
      </c>
      <c r="I3084" t="s">
        <v>166</v>
      </c>
      <c r="J3084" t="s">
        <v>669</v>
      </c>
      <c r="K3084">
        <v>1200</v>
      </c>
      <c r="L3084">
        <v>240</v>
      </c>
      <c r="O3084">
        <v>25</v>
      </c>
      <c r="P3084">
        <v>41</v>
      </c>
      <c r="Q3084">
        <f>SUM(Table2[[#This Row],[ BUYER G]:[BUYER S]])</f>
        <v>66</v>
      </c>
      <c r="R3084">
        <v>30</v>
      </c>
      <c r="S3084">
        <v>45</v>
      </c>
      <c r="T3084">
        <f>SUM(Table2[[#This Row],[SALE G]:[SALE S]])</f>
        <v>75</v>
      </c>
      <c r="U3084">
        <v>267</v>
      </c>
      <c r="V3084">
        <v>0.7</v>
      </c>
    </row>
    <row r="3085" spans="1:22" x14ac:dyDescent="0.25">
      <c r="A3085">
        <v>3084</v>
      </c>
      <c r="B3085" t="s">
        <v>26</v>
      </c>
      <c r="C3085" t="s">
        <v>665</v>
      </c>
      <c r="D3085" t="s">
        <v>5</v>
      </c>
      <c r="E3085" t="s">
        <v>353</v>
      </c>
      <c r="F3085" s="138">
        <v>44086</v>
      </c>
      <c r="G3085" t="s">
        <v>676</v>
      </c>
      <c r="H3085" t="s">
        <v>668</v>
      </c>
      <c r="I3085" t="s">
        <v>167</v>
      </c>
      <c r="J3085" t="s">
        <v>669</v>
      </c>
      <c r="K3085">
        <v>1200</v>
      </c>
      <c r="L3085">
        <v>199</v>
      </c>
      <c r="O3085">
        <v>14</v>
      </c>
      <c r="P3085">
        <v>14</v>
      </c>
      <c r="Q3085">
        <f>SUM(Table2[[#This Row],[ BUYER G]:[BUYER S]])</f>
        <v>28</v>
      </c>
      <c r="R3085">
        <v>11.5</v>
      </c>
      <c r="S3085">
        <v>8.5</v>
      </c>
      <c r="T3085">
        <f>SUM(Table2[[#This Row],[SALE G]:[SALE S]])</f>
        <v>20</v>
      </c>
      <c r="U3085">
        <v>412</v>
      </c>
      <c r="V3085">
        <v>0.7</v>
      </c>
    </row>
    <row r="3086" spans="1:22" x14ac:dyDescent="0.25">
      <c r="A3086">
        <v>3085</v>
      </c>
      <c r="B3086" t="s">
        <v>26</v>
      </c>
      <c r="C3086" t="s">
        <v>665</v>
      </c>
      <c r="D3086" t="s">
        <v>5</v>
      </c>
      <c r="E3086" t="s">
        <v>353</v>
      </c>
      <c r="F3086" s="138">
        <v>44086</v>
      </c>
      <c r="G3086" t="s">
        <v>676</v>
      </c>
      <c r="H3086" t="s">
        <v>668</v>
      </c>
      <c r="I3086" t="s">
        <v>168</v>
      </c>
      <c r="J3086" t="s">
        <v>669</v>
      </c>
      <c r="K3086">
        <v>1200</v>
      </c>
      <c r="L3086">
        <v>222</v>
      </c>
      <c r="O3086">
        <v>37</v>
      </c>
      <c r="P3086">
        <v>23</v>
      </c>
      <c r="Q3086">
        <f>SUM(Table2[[#This Row],[ BUYER G]:[BUYER S]])</f>
        <v>60</v>
      </c>
      <c r="R3086">
        <v>30</v>
      </c>
      <c r="S3086">
        <v>17</v>
      </c>
      <c r="T3086">
        <f>SUM(Table2[[#This Row],[SALE G]:[SALE S]])</f>
        <v>47</v>
      </c>
      <c r="U3086">
        <v>312</v>
      </c>
      <c r="V3086">
        <v>0.7</v>
      </c>
    </row>
    <row r="3087" spans="1:22" x14ac:dyDescent="0.25">
      <c r="A3087">
        <v>3086</v>
      </c>
      <c r="B3087" t="s">
        <v>26</v>
      </c>
      <c r="C3087" t="s">
        <v>665</v>
      </c>
      <c r="D3087" t="s">
        <v>5</v>
      </c>
      <c r="E3087" t="s">
        <v>353</v>
      </c>
      <c r="F3087" s="138">
        <v>44086</v>
      </c>
      <c r="G3087" t="s">
        <v>676</v>
      </c>
      <c r="H3087" t="s">
        <v>672</v>
      </c>
      <c r="I3087" t="s">
        <v>372</v>
      </c>
      <c r="J3087" t="s">
        <v>669</v>
      </c>
      <c r="K3087">
        <v>1200</v>
      </c>
      <c r="L3087">
        <v>228</v>
      </c>
      <c r="O3087">
        <v>27</v>
      </c>
      <c r="P3087">
        <v>13</v>
      </c>
      <c r="Q3087">
        <f>SUM(Table2[[#This Row],[ BUYER G]:[BUYER S]])</f>
        <v>40</v>
      </c>
      <c r="R3087">
        <v>16.5</v>
      </c>
      <c r="S3087">
        <v>16.5</v>
      </c>
      <c r="T3087">
        <f>SUM(Table2[[#This Row],[SALE G]:[SALE S]])</f>
        <v>33</v>
      </c>
      <c r="U3087">
        <v>611</v>
      </c>
      <c r="V3087">
        <v>0.7</v>
      </c>
    </row>
    <row r="3088" spans="1:22" x14ac:dyDescent="0.25">
      <c r="A3088">
        <v>3087</v>
      </c>
      <c r="B3088" t="s">
        <v>26</v>
      </c>
      <c r="C3088" t="s">
        <v>665</v>
      </c>
      <c r="D3088" t="s">
        <v>5</v>
      </c>
      <c r="E3088" t="s">
        <v>353</v>
      </c>
      <c r="F3088" s="138">
        <v>44086</v>
      </c>
      <c r="G3088" t="s">
        <v>676</v>
      </c>
      <c r="H3088" t="s">
        <v>677</v>
      </c>
      <c r="I3088" t="s">
        <v>440</v>
      </c>
      <c r="J3088" t="s">
        <v>669</v>
      </c>
      <c r="K3088">
        <v>1200</v>
      </c>
      <c r="L3088">
        <v>203</v>
      </c>
      <c r="O3088">
        <v>10</v>
      </c>
      <c r="P3088">
        <v>15</v>
      </c>
      <c r="Q3088">
        <f>SUM(Table2[[#This Row],[ BUYER G]:[BUYER S]])</f>
        <v>25</v>
      </c>
      <c r="R3088">
        <v>10</v>
      </c>
      <c r="S3088">
        <v>19.5</v>
      </c>
      <c r="T3088">
        <f>SUM(Table2[[#This Row],[SALE G]:[SALE S]])</f>
        <v>29.5</v>
      </c>
      <c r="U3088">
        <v>350</v>
      </c>
      <c r="V3088">
        <v>0.65</v>
      </c>
    </row>
    <row r="3089" spans="1:22" x14ac:dyDescent="0.25">
      <c r="A3089">
        <v>3088</v>
      </c>
      <c r="B3089" t="s">
        <v>26</v>
      </c>
      <c r="C3089" t="s">
        <v>665</v>
      </c>
      <c r="D3089" t="s">
        <v>5</v>
      </c>
      <c r="E3089" t="s">
        <v>353</v>
      </c>
      <c r="F3089" s="138">
        <v>44086</v>
      </c>
      <c r="G3089" t="s">
        <v>676</v>
      </c>
      <c r="H3089" t="s">
        <v>697</v>
      </c>
      <c r="I3089" t="s">
        <v>441</v>
      </c>
      <c r="J3089" t="s">
        <v>669</v>
      </c>
      <c r="K3089">
        <v>1200</v>
      </c>
      <c r="L3089">
        <v>240</v>
      </c>
      <c r="O3089">
        <v>45</v>
      </c>
      <c r="P3089">
        <v>56</v>
      </c>
      <c r="Q3089">
        <f>SUM(Table2[[#This Row],[ BUYER G]:[BUYER S]])</f>
        <v>101</v>
      </c>
      <c r="R3089">
        <v>43.75</v>
      </c>
      <c r="S3089">
        <v>66.5</v>
      </c>
      <c r="T3089">
        <f>SUM(Table2[[#This Row],[SALE G]:[SALE S]])</f>
        <v>110.25</v>
      </c>
      <c r="U3089">
        <v>650</v>
      </c>
      <c r="V3089">
        <v>0.7</v>
      </c>
    </row>
    <row r="3090" spans="1:22" x14ac:dyDescent="0.25">
      <c r="A3090">
        <v>3089</v>
      </c>
      <c r="B3090" t="s">
        <v>26</v>
      </c>
      <c r="C3090" t="s">
        <v>665</v>
      </c>
      <c r="D3090" t="s">
        <v>5</v>
      </c>
      <c r="E3090" t="s">
        <v>353</v>
      </c>
      <c r="F3090" s="138">
        <v>44086</v>
      </c>
      <c r="G3090" t="s">
        <v>676</v>
      </c>
      <c r="H3090" t="s">
        <v>673</v>
      </c>
      <c r="I3090" t="s">
        <v>439</v>
      </c>
      <c r="J3090" t="s">
        <v>669</v>
      </c>
      <c r="K3090">
        <v>1200</v>
      </c>
      <c r="L3090">
        <v>240</v>
      </c>
      <c r="O3090">
        <v>10</v>
      </c>
      <c r="P3090">
        <v>18</v>
      </c>
      <c r="Q3090">
        <f>SUM(Table2[[#This Row],[ BUYER G]:[BUYER S]])</f>
        <v>28</v>
      </c>
      <c r="R3090">
        <v>6</v>
      </c>
      <c r="S3090">
        <v>12.5</v>
      </c>
      <c r="T3090">
        <f>SUM(Table2[[#This Row],[SALE G]:[SALE S]])</f>
        <v>18.5</v>
      </c>
      <c r="U3090">
        <v>322</v>
      </c>
      <c r="V3090">
        <v>0.7</v>
      </c>
    </row>
    <row r="3091" spans="1:22" x14ac:dyDescent="0.25">
      <c r="A3091">
        <v>3090</v>
      </c>
      <c r="B3091" t="s">
        <v>26</v>
      </c>
      <c r="C3091" t="s">
        <v>665</v>
      </c>
      <c r="D3091" t="s">
        <v>5</v>
      </c>
      <c r="E3091" t="s">
        <v>353</v>
      </c>
      <c r="F3091" s="138">
        <v>44086</v>
      </c>
      <c r="G3091" t="s">
        <v>682</v>
      </c>
      <c r="H3091" t="s">
        <v>668</v>
      </c>
      <c r="I3091" t="s">
        <v>151</v>
      </c>
      <c r="J3091" t="s">
        <v>671</v>
      </c>
      <c r="K3091">
        <v>1200</v>
      </c>
      <c r="M3091">
        <v>192</v>
      </c>
      <c r="O3091">
        <v>20</v>
      </c>
      <c r="P3091">
        <v>35</v>
      </c>
      <c r="Q3091">
        <f>SUM(Table2[[#This Row],[ BUYER G]:[BUYER S]])</f>
        <v>55</v>
      </c>
      <c r="R3091">
        <v>14.5</v>
      </c>
      <c r="S3091">
        <v>19.5</v>
      </c>
      <c r="T3091">
        <f>SUM(Table2[[#This Row],[SALE G]:[SALE S]])</f>
        <v>34</v>
      </c>
      <c r="U3091">
        <v>241</v>
      </c>
      <c r="V3091">
        <v>0.7</v>
      </c>
    </row>
    <row r="3092" spans="1:22" x14ac:dyDescent="0.25">
      <c r="A3092">
        <v>3091</v>
      </c>
      <c r="B3092" t="s">
        <v>26</v>
      </c>
      <c r="C3092" t="s">
        <v>665</v>
      </c>
      <c r="D3092" t="s">
        <v>5</v>
      </c>
      <c r="E3092" t="s">
        <v>353</v>
      </c>
      <c r="F3092" s="138">
        <v>44086</v>
      </c>
      <c r="G3092" t="s">
        <v>682</v>
      </c>
      <c r="H3092" t="s">
        <v>668</v>
      </c>
      <c r="I3092" t="s">
        <v>149</v>
      </c>
      <c r="J3092" t="s">
        <v>671</v>
      </c>
      <c r="K3092">
        <v>1200</v>
      </c>
      <c r="M3092">
        <v>184</v>
      </c>
      <c r="O3092">
        <v>30</v>
      </c>
      <c r="P3092">
        <v>38</v>
      </c>
      <c r="Q3092">
        <f>SUM(Table2[[#This Row],[ BUYER G]:[BUYER S]])</f>
        <v>68</v>
      </c>
      <c r="R3092">
        <v>31.5</v>
      </c>
      <c r="S3092">
        <v>35</v>
      </c>
      <c r="T3092">
        <f>SUM(Table2[[#This Row],[SALE G]:[SALE S]])</f>
        <v>66.5</v>
      </c>
      <c r="U3092">
        <v>312</v>
      </c>
      <c r="V3092">
        <v>0.65</v>
      </c>
    </row>
    <row r="3093" spans="1:22" x14ac:dyDescent="0.25">
      <c r="A3093">
        <v>3092</v>
      </c>
      <c r="B3093" t="s">
        <v>26</v>
      </c>
      <c r="C3093" t="s">
        <v>665</v>
      </c>
      <c r="D3093" t="s">
        <v>5</v>
      </c>
      <c r="E3093" t="s">
        <v>353</v>
      </c>
      <c r="F3093" s="138">
        <v>44086</v>
      </c>
      <c r="G3093" t="s">
        <v>682</v>
      </c>
      <c r="H3093" t="s">
        <v>668</v>
      </c>
      <c r="I3093" t="s">
        <v>152</v>
      </c>
      <c r="J3093" t="s">
        <v>671</v>
      </c>
      <c r="K3093">
        <v>1200</v>
      </c>
      <c r="M3093">
        <v>208</v>
      </c>
      <c r="O3093">
        <v>24</v>
      </c>
      <c r="P3093">
        <v>38</v>
      </c>
      <c r="Q3093">
        <f>SUM(Table2[[#This Row],[ BUYER G]:[BUYER S]])</f>
        <v>62</v>
      </c>
      <c r="R3093">
        <v>19.25</v>
      </c>
      <c r="S3093">
        <v>32.75</v>
      </c>
      <c r="T3093">
        <f>SUM(Table2[[#This Row],[SALE G]:[SALE S]])</f>
        <v>52</v>
      </c>
      <c r="U3093">
        <v>242</v>
      </c>
      <c r="V3093">
        <v>0.65</v>
      </c>
    </row>
    <row r="3094" spans="1:22" x14ac:dyDescent="0.25">
      <c r="A3094">
        <v>3093</v>
      </c>
      <c r="B3094" t="s">
        <v>26</v>
      </c>
      <c r="C3094" t="s">
        <v>665</v>
      </c>
      <c r="D3094" t="s">
        <v>5</v>
      </c>
      <c r="E3094" t="s">
        <v>353</v>
      </c>
      <c r="F3094" s="138">
        <v>44086</v>
      </c>
      <c r="G3094" t="s">
        <v>682</v>
      </c>
      <c r="H3094" t="s">
        <v>668</v>
      </c>
      <c r="I3094" t="s">
        <v>154</v>
      </c>
      <c r="J3094" t="s">
        <v>671</v>
      </c>
      <c r="K3094">
        <v>1200</v>
      </c>
      <c r="M3094">
        <v>180</v>
      </c>
      <c r="O3094">
        <v>8</v>
      </c>
      <c r="P3094">
        <v>18</v>
      </c>
      <c r="Q3094">
        <f>SUM(Table2[[#This Row],[ BUYER G]:[BUYER S]])</f>
        <v>26</v>
      </c>
      <c r="R3094">
        <v>2</v>
      </c>
      <c r="S3094">
        <v>9.5</v>
      </c>
      <c r="T3094">
        <f>SUM(Table2[[#This Row],[SALE G]:[SALE S]])</f>
        <v>11.5</v>
      </c>
      <c r="U3094">
        <v>322</v>
      </c>
      <c r="V3094">
        <v>0.65</v>
      </c>
    </row>
    <row r="3095" spans="1:22" x14ac:dyDescent="0.25">
      <c r="A3095">
        <v>3094</v>
      </c>
      <c r="B3095" t="s">
        <v>26</v>
      </c>
      <c r="C3095" t="s">
        <v>665</v>
      </c>
      <c r="D3095" t="s">
        <v>5</v>
      </c>
      <c r="E3095" t="s">
        <v>353</v>
      </c>
      <c r="F3095" s="138">
        <v>44086</v>
      </c>
      <c r="G3095" t="s">
        <v>682</v>
      </c>
      <c r="H3095" t="s">
        <v>668</v>
      </c>
      <c r="I3095" t="s">
        <v>435</v>
      </c>
      <c r="J3095" t="s">
        <v>671</v>
      </c>
      <c r="K3095">
        <v>1200</v>
      </c>
      <c r="M3095">
        <v>194</v>
      </c>
      <c r="O3095">
        <v>13</v>
      </c>
      <c r="P3095">
        <v>23</v>
      </c>
      <c r="Q3095">
        <f>SUM(Table2[[#This Row],[ BUYER G]:[BUYER S]])</f>
        <v>36</v>
      </c>
      <c r="R3095">
        <v>5.41</v>
      </c>
      <c r="S3095">
        <v>13.16</v>
      </c>
      <c r="T3095">
        <f>SUM(Table2[[#This Row],[SALE G]:[SALE S]])</f>
        <v>18.57</v>
      </c>
      <c r="U3095">
        <v>527</v>
      </c>
      <c r="V3095">
        <v>0.7</v>
      </c>
    </row>
    <row r="3096" spans="1:22" x14ac:dyDescent="0.25">
      <c r="A3096">
        <v>3095</v>
      </c>
      <c r="B3096" t="s">
        <v>26</v>
      </c>
      <c r="C3096" t="s">
        <v>665</v>
      </c>
      <c r="D3096" t="s">
        <v>5</v>
      </c>
      <c r="E3096" t="s">
        <v>353</v>
      </c>
      <c r="F3096" s="138">
        <v>44086</v>
      </c>
      <c r="G3096" t="s">
        <v>682</v>
      </c>
      <c r="H3096" t="s">
        <v>668</v>
      </c>
      <c r="I3096" t="s">
        <v>396</v>
      </c>
      <c r="J3096" t="s">
        <v>671</v>
      </c>
      <c r="K3096">
        <v>1200</v>
      </c>
      <c r="M3096">
        <v>208</v>
      </c>
      <c r="O3096">
        <v>26</v>
      </c>
      <c r="P3096">
        <v>49</v>
      </c>
      <c r="Q3096">
        <f>SUM(Table2[[#This Row],[ BUYER G]:[BUYER S]])</f>
        <v>75</v>
      </c>
      <c r="R3096">
        <v>18</v>
      </c>
      <c r="S3096">
        <v>31.5</v>
      </c>
      <c r="T3096">
        <f>SUM(Table2[[#This Row],[SALE G]:[SALE S]])</f>
        <v>49.5</v>
      </c>
      <c r="U3096">
        <v>257</v>
      </c>
      <c r="V3096">
        <v>0.7</v>
      </c>
    </row>
    <row r="3097" spans="1:22" x14ac:dyDescent="0.25">
      <c r="A3097">
        <v>3096</v>
      </c>
      <c r="B3097" t="s">
        <v>26</v>
      </c>
      <c r="C3097" t="s">
        <v>665</v>
      </c>
      <c r="D3097" t="s">
        <v>5</v>
      </c>
      <c r="E3097" t="s">
        <v>353</v>
      </c>
      <c r="F3097" s="138">
        <v>44086</v>
      </c>
      <c r="G3097" t="s">
        <v>684</v>
      </c>
      <c r="H3097" t="s">
        <v>668</v>
      </c>
      <c r="I3097" t="s">
        <v>170</v>
      </c>
      <c r="J3097" t="s">
        <v>669</v>
      </c>
      <c r="K3097">
        <v>1250</v>
      </c>
      <c r="M3097">
        <v>242</v>
      </c>
      <c r="O3097">
        <v>22</v>
      </c>
      <c r="P3097">
        <v>27</v>
      </c>
      <c r="Q3097">
        <f>SUM(Table2[[#This Row],[ BUYER G]:[BUYER S]])</f>
        <v>49</v>
      </c>
      <c r="R3097">
        <v>11.5</v>
      </c>
      <c r="S3097">
        <v>41.75</v>
      </c>
      <c r="T3097">
        <f>SUM(Table2[[#This Row],[SALE G]:[SALE S]])</f>
        <v>53.25</v>
      </c>
      <c r="U3097">
        <v>265</v>
      </c>
      <c r="V3097">
        <v>0.7</v>
      </c>
    </row>
    <row r="3098" spans="1:22" x14ac:dyDescent="0.25">
      <c r="A3098">
        <v>3097</v>
      </c>
      <c r="B3098" t="s">
        <v>26</v>
      </c>
      <c r="C3098" t="s">
        <v>665</v>
      </c>
      <c r="D3098" t="s">
        <v>5</v>
      </c>
      <c r="E3098" t="s">
        <v>353</v>
      </c>
      <c r="F3098" s="138">
        <v>44086</v>
      </c>
      <c r="G3098" t="s">
        <v>684</v>
      </c>
      <c r="H3098" t="s">
        <v>673</v>
      </c>
      <c r="I3098" t="s">
        <v>454</v>
      </c>
      <c r="J3098" t="s">
        <v>669</v>
      </c>
      <c r="K3098">
        <v>1250</v>
      </c>
      <c r="M3098">
        <v>230</v>
      </c>
      <c r="O3098">
        <v>1</v>
      </c>
      <c r="P3098">
        <v>30</v>
      </c>
      <c r="Q3098">
        <f>SUM(Table2[[#This Row],[ BUYER G]:[BUYER S]])</f>
        <v>31</v>
      </c>
      <c r="R3098">
        <v>0.25</v>
      </c>
      <c r="S3098">
        <v>34.5</v>
      </c>
      <c r="T3098">
        <f>SUM(Table2[[#This Row],[SALE G]:[SALE S]])</f>
        <v>34.75</v>
      </c>
      <c r="U3098">
        <v>435</v>
      </c>
      <c r="V3098">
        <v>0.7</v>
      </c>
    </row>
    <row r="3099" spans="1:22" x14ac:dyDescent="0.25">
      <c r="A3099">
        <v>3098</v>
      </c>
      <c r="B3099" t="s">
        <v>26</v>
      </c>
      <c r="C3099" t="s">
        <v>665</v>
      </c>
      <c r="D3099" t="s">
        <v>5</v>
      </c>
      <c r="E3099" t="s">
        <v>353</v>
      </c>
      <c r="F3099" s="138">
        <v>44086</v>
      </c>
      <c r="G3099" t="s">
        <v>685</v>
      </c>
      <c r="H3099" t="s">
        <v>668</v>
      </c>
      <c r="I3099" t="s">
        <v>176</v>
      </c>
      <c r="J3099" t="s">
        <v>671</v>
      </c>
      <c r="K3099">
        <v>1000</v>
      </c>
      <c r="M3099">
        <v>174</v>
      </c>
      <c r="O3099">
        <v>22</v>
      </c>
      <c r="P3099">
        <v>14</v>
      </c>
      <c r="Q3099">
        <f>SUM(Table2[[#This Row],[ BUYER G]:[BUYER S]])</f>
        <v>36</v>
      </c>
      <c r="R3099">
        <v>17</v>
      </c>
      <c r="S3099">
        <v>12</v>
      </c>
      <c r="T3099">
        <f>SUM(Table2[[#This Row],[SALE G]:[SALE S]])</f>
        <v>29</v>
      </c>
      <c r="U3099">
        <v>412</v>
      </c>
      <c r="V3099">
        <v>0.7</v>
      </c>
    </row>
    <row r="3100" spans="1:22" x14ac:dyDescent="0.25">
      <c r="A3100">
        <v>3099</v>
      </c>
      <c r="B3100" t="s">
        <v>26</v>
      </c>
      <c r="C3100" t="s">
        <v>665</v>
      </c>
      <c r="D3100" t="s">
        <v>5</v>
      </c>
      <c r="E3100" t="s">
        <v>353</v>
      </c>
      <c r="F3100" s="138">
        <v>44086</v>
      </c>
      <c r="G3100" t="s">
        <v>685</v>
      </c>
      <c r="H3100" t="s">
        <v>668</v>
      </c>
      <c r="I3100" t="s">
        <v>187</v>
      </c>
      <c r="J3100" t="s">
        <v>671</v>
      </c>
      <c r="K3100">
        <v>1000</v>
      </c>
      <c r="M3100">
        <v>169</v>
      </c>
      <c r="O3100">
        <v>7</v>
      </c>
      <c r="P3100">
        <v>15</v>
      </c>
      <c r="Q3100">
        <f>SUM(Table2[[#This Row],[ BUYER G]:[BUYER S]])</f>
        <v>22</v>
      </c>
      <c r="R3100">
        <v>5.5</v>
      </c>
      <c r="S3100">
        <v>7.875</v>
      </c>
      <c r="T3100">
        <f>SUM(Table2[[#This Row],[SALE G]:[SALE S]])</f>
        <v>13.375</v>
      </c>
      <c r="U3100">
        <v>345</v>
      </c>
      <c r="V3100">
        <v>0.7</v>
      </c>
    </row>
    <row r="3101" spans="1:22" x14ac:dyDescent="0.25">
      <c r="A3101">
        <v>3100</v>
      </c>
      <c r="B3101" t="s">
        <v>26</v>
      </c>
      <c r="C3101" t="s">
        <v>665</v>
      </c>
      <c r="D3101" t="s">
        <v>5</v>
      </c>
      <c r="E3101" t="s">
        <v>353</v>
      </c>
      <c r="F3101" s="138">
        <v>44086</v>
      </c>
      <c r="G3101" t="s">
        <v>685</v>
      </c>
      <c r="H3101" t="s">
        <v>668</v>
      </c>
      <c r="I3101" t="s">
        <v>177</v>
      </c>
      <c r="J3101" t="s">
        <v>671</v>
      </c>
      <c r="K3101">
        <v>1000</v>
      </c>
      <c r="M3101">
        <v>176</v>
      </c>
      <c r="O3101">
        <v>38</v>
      </c>
      <c r="P3101">
        <v>67</v>
      </c>
      <c r="Q3101">
        <f>SUM(Table2[[#This Row],[ BUYER G]:[BUYER S]])</f>
        <v>105</v>
      </c>
      <c r="R3101">
        <v>28.375</v>
      </c>
      <c r="S3101">
        <v>40.625</v>
      </c>
      <c r="T3101">
        <f>SUM(Table2[[#This Row],[SALE G]:[SALE S]])</f>
        <v>69</v>
      </c>
      <c r="U3101">
        <v>463</v>
      </c>
      <c r="V3101">
        <v>0.7</v>
      </c>
    </row>
    <row r="3102" spans="1:22" x14ac:dyDescent="0.25">
      <c r="A3102">
        <v>3101</v>
      </c>
      <c r="B3102" t="s">
        <v>26</v>
      </c>
      <c r="C3102" t="s">
        <v>665</v>
      </c>
      <c r="D3102" t="s">
        <v>5</v>
      </c>
      <c r="E3102" t="s">
        <v>353</v>
      </c>
      <c r="F3102" s="138">
        <v>44086</v>
      </c>
      <c r="G3102" t="s">
        <v>685</v>
      </c>
      <c r="H3102" t="s">
        <v>668</v>
      </c>
      <c r="I3102" t="s">
        <v>416</v>
      </c>
      <c r="J3102" t="s">
        <v>671</v>
      </c>
      <c r="K3102">
        <v>1000</v>
      </c>
      <c r="M3102">
        <v>192</v>
      </c>
      <c r="O3102">
        <v>16</v>
      </c>
      <c r="P3102">
        <v>33</v>
      </c>
      <c r="Q3102">
        <f>SUM(Table2[[#This Row],[ BUYER G]:[BUYER S]])</f>
        <v>49</v>
      </c>
      <c r="R3102">
        <v>22</v>
      </c>
      <c r="S3102">
        <v>28.5</v>
      </c>
      <c r="T3102">
        <f>SUM(Table2[[#This Row],[SALE G]:[SALE S]])</f>
        <v>50.5</v>
      </c>
      <c r="U3102">
        <v>256</v>
      </c>
      <c r="V3102">
        <v>0.7</v>
      </c>
    </row>
    <row r="3103" spans="1:22" x14ac:dyDescent="0.25">
      <c r="A3103">
        <v>3102</v>
      </c>
      <c r="B3103" t="s">
        <v>26</v>
      </c>
      <c r="C3103" t="s">
        <v>665</v>
      </c>
      <c r="D3103" t="s">
        <v>5</v>
      </c>
      <c r="E3103" t="s">
        <v>353</v>
      </c>
      <c r="F3103" s="138">
        <v>44086</v>
      </c>
      <c r="G3103" t="s">
        <v>685</v>
      </c>
      <c r="H3103" t="s">
        <v>668</v>
      </c>
      <c r="I3103" t="s">
        <v>181</v>
      </c>
      <c r="J3103" t="s">
        <v>671</v>
      </c>
      <c r="K3103">
        <v>1000</v>
      </c>
      <c r="M3103">
        <v>178</v>
      </c>
      <c r="O3103">
        <v>16</v>
      </c>
      <c r="P3103">
        <v>17</v>
      </c>
      <c r="Q3103">
        <f>SUM(Table2[[#This Row],[ BUYER G]:[BUYER S]])</f>
        <v>33</v>
      </c>
      <c r="R3103">
        <v>10.5</v>
      </c>
      <c r="S3103">
        <v>8</v>
      </c>
      <c r="T3103">
        <f>SUM(Table2[[#This Row],[SALE G]:[SALE S]])</f>
        <v>18.5</v>
      </c>
      <c r="U3103">
        <v>266</v>
      </c>
      <c r="V3103">
        <v>0.7</v>
      </c>
    </row>
    <row r="3104" spans="1:22" x14ac:dyDescent="0.25">
      <c r="A3104">
        <v>3103</v>
      </c>
      <c r="B3104" t="s">
        <v>26</v>
      </c>
      <c r="C3104" t="s">
        <v>665</v>
      </c>
      <c r="D3104" t="s">
        <v>5</v>
      </c>
      <c r="E3104" t="s">
        <v>353</v>
      </c>
      <c r="F3104" s="138">
        <v>44086</v>
      </c>
      <c r="G3104" t="s">
        <v>685</v>
      </c>
      <c r="H3104" t="s">
        <v>668</v>
      </c>
      <c r="I3104" t="s">
        <v>608</v>
      </c>
      <c r="J3104" t="s">
        <v>671</v>
      </c>
      <c r="K3104">
        <v>1000</v>
      </c>
      <c r="M3104">
        <v>174</v>
      </c>
      <c r="O3104">
        <v>7</v>
      </c>
      <c r="P3104">
        <v>18</v>
      </c>
      <c r="Q3104">
        <f>SUM(Table2[[#This Row],[ BUYER G]:[BUYER S]])</f>
        <v>25</v>
      </c>
      <c r="R3104">
        <v>5</v>
      </c>
      <c r="S3104">
        <v>9.5</v>
      </c>
      <c r="T3104">
        <f>SUM(Table2[[#This Row],[SALE G]:[SALE S]])</f>
        <v>14.5</v>
      </c>
      <c r="U3104">
        <v>288</v>
      </c>
      <c r="V3104">
        <v>0.7</v>
      </c>
    </row>
    <row r="3105" spans="1:22" x14ac:dyDescent="0.25">
      <c r="A3105">
        <v>3104</v>
      </c>
      <c r="B3105" t="s">
        <v>26</v>
      </c>
      <c r="C3105" t="s">
        <v>665</v>
      </c>
      <c r="D3105" t="s">
        <v>5</v>
      </c>
      <c r="E3105" t="s">
        <v>353</v>
      </c>
      <c r="F3105" s="138">
        <v>44086</v>
      </c>
      <c r="G3105" t="s">
        <v>685</v>
      </c>
      <c r="H3105" t="s">
        <v>668</v>
      </c>
      <c r="I3105" t="s">
        <v>180</v>
      </c>
      <c r="J3105" t="s">
        <v>671</v>
      </c>
      <c r="K3105">
        <v>1000</v>
      </c>
      <c r="M3105">
        <v>192</v>
      </c>
      <c r="O3105">
        <v>10</v>
      </c>
      <c r="P3105">
        <v>14</v>
      </c>
      <c r="Q3105">
        <f>SUM(Table2[[#This Row],[ BUYER G]:[BUYER S]])</f>
        <v>24</v>
      </c>
      <c r="R3105">
        <v>8.83</v>
      </c>
      <c r="S3105">
        <v>4.83</v>
      </c>
      <c r="T3105">
        <f>SUM(Table2[[#This Row],[SALE G]:[SALE S]])</f>
        <v>13.66</v>
      </c>
      <c r="U3105">
        <v>264</v>
      </c>
      <c r="V3105">
        <v>0.7</v>
      </c>
    </row>
    <row r="3106" spans="1:22" x14ac:dyDescent="0.25">
      <c r="A3106">
        <v>3105</v>
      </c>
      <c r="B3106" t="s">
        <v>26</v>
      </c>
      <c r="C3106" t="s">
        <v>665</v>
      </c>
      <c r="D3106" t="s">
        <v>5</v>
      </c>
      <c r="E3106" t="s">
        <v>353</v>
      </c>
      <c r="F3106" s="138">
        <v>44086</v>
      </c>
      <c r="G3106" t="s">
        <v>685</v>
      </c>
      <c r="H3106" t="s">
        <v>677</v>
      </c>
      <c r="I3106" t="s">
        <v>529</v>
      </c>
      <c r="J3106" t="s">
        <v>671</v>
      </c>
      <c r="K3106">
        <v>1000</v>
      </c>
      <c r="M3106">
        <v>169</v>
      </c>
      <c r="O3106">
        <v>15</v>
      </c>
      <c r="P3106">
        <v>20</v>
      </c>
      <c r="Q3106">
        <f>SUM(Table2[[#This Row],[ BUYER G]:[BUYER S]])</f>
        <v>35</v>
      </c>
      <c r="R3106">
        <v>10</v>
      </c>
      <c r="S3106">
        <v>25</v>
      </c>
      <c r="T3106">
        <f>SUM(Table2[[#This Row],[SALE G]:[SALE S]])</f>
        <v>35</v>
      </c>
      <c r="U3106">
        <v>400</v>
      </c>
      <c r="V3106">
        <v>0.7</v>
      </c>
    </row>
    <row r="3107" spans="1:22" x14ac:dyDescent="0.25">
      <c r="A3107">
        <v>3106</v>
      </c>
      <c r="B3107" t="s">
        <v>26</v>
      </c>
      <c r="C3107" t="s">
        <v>665</v>
      </c>
      <c r="D3107" t="s">
        <v>5</v>
      </c>
      <c r="E3107" t="s">
        <v>353</v>
      </c>
      <c r="F3107" s="138">
        <v>44086</v>
      </c>
      <c r="G3107" t="s">
        <v>703</v>
      </c>
      <c r="H3107" t="s">
        <v>668</v>
      </c>
      <c r="I3107" t="s">
        <v>451</v>
      </c>
      <c r="J3107" t="s">
        <v>669</v>
      </c>
      <c r="K3107">
        <v>1800</v>
      </c>
      <c r="M3107">
        <v>330</v>
      </c>
      <c r="O3107">
        <v>68</v>
      </c>
      <c r="P3107">
        <v>63</v>
      </c>
      <c r="Q3107">
        <f>SUM(Table2[[#This Row],[ BUYER G]:[BUYER S]])</f>
        <v>131</v>
      </c>
      <c r="R3107">
        <v>21.3</v>
      </c>
      <c r="S3107">
        <v>29.5</v>
      </c>
      <c r="T3107">
        <f>SUM(Table2[[#This Row],[SALE G]:[SALE S]])</f>
        <v>50.8</v>
      </c>
      <c r="U3107">
        <v>352</v>
      </c>
      <c r="V3107">
        <v>0.7</v>
      </c>
    </row>
    <row r="3108" spans="1:22" x14ac:dyDescent="0.25">
      <c r="A3108">
        <v>3107</v>
      </c>
      <c r="B3108" t="s">
        <v>26</v>
      </c>
      <c r="C3108" t="s">
        <v>665</v>
      </c>
      <c r="D3108" t="s">
        <v>5</v>
      </c>
      <c r="E3108" t="s">
        <v>353</v>
      </c>
      <c r="F3108" s="138">
        <v>44086</v>
      </c>
      <c r="G3108" t="s">
        <v>675</v>
      </c>
      <c r="H3108" t="s">
        <v>668</v>
      </c>
      <c r="I3108" t="s">
        <v>164</v>
      </c>
      <c r="J3108" t="s">
        <v>669</v>
      </c>
      <c r="K3108">
        <v>4200</v>
      </c>
      <c r="M3108">
        <v>612</v>
      </c>
      <c r="O3108">
        <v>31</v>
      </c>
      <c r="P3108">
        <v>77</v>
      </c>
      <c r="Q3108">
        <f>SUM(Table2[[#This Row],[ BUYER G]:[BUYER S]])</f>
        <v>108</v>
      </c>
      <c r="R3108">
        <v>15.5</v>
      </c>
      <c r="S3108">
        <v>46.166670000000003</v>
      </c>
      <c r="T3108">
        <f>SUM(Table2[[#This Row],[SALE G]:[SALE S]])</f>
        <v>61.666670000000003</v>
      </c>
      <c r="U3108">
        <v>457</v>
      </c>
      <c r="V3108">
        <v>0.7</v>
      </c>
    </row>
    <row r="3109" spans="1:22" x14ac:dyDescent="0.25">
      <c r="A3109">
        <v>3108</v>
      </c>
      <c r="B3109" t="s">
        <v>26</v>
      </c>
      <c r="C3109" t="s">
        <v>665</v>
      </c>
      <c r="D3109" t="s">
        <v>5</v>
      </c>
      <c r="E3109" t="s">
        <v>353</v>
      </c>
      <c r="F3109" s="138">
        <v>44086</v>
      </c>
      <c r="G3109" t="s">
        <v>712</v>
      </c>
      <c r="H3109" t="s">
        <v>668</v>
      </c>
      <c r="I3109" t="s">
        <v>561</v>
      </c>
      <c r="J3109" t="s">
        <v>711</v>
      </c>
      <c r="K3109">
        <v>320</v>
      </c>
      <c r="M3109">
        <v>132</v>
      </c>
      <c r="O3109">
        <v>14</v>
      </c>
      <c r="P3109">
        <v>18</v>
      </c>
      <c r="Q3109">
        <f>SUM(Table2[[#This Row],[ BUYER G]:[BUYER S]])</f>
        <v>32</v>
      </c>
      <c r="R3109">
        <v>7</v>
      </c>
      <c r="S3109">
        <v>12</v>
      </c>
      <c r="T3109">
        <f>SUM(Table2[[#This Row],[SALE G]:[SALE S]])</f>
        <v>19</v>
      </c>
      <c r="U3109">
        <v>233</v>
      </c>
      <c r="V3109">
        <v>0.7</v>
      </c>
    </row>
    <row r="3110" spans="1:22" x14ac:dyDescent="0.25">
      <c r="A3110">
        <v>3109</v>
      </c>
      <c r="B3110" t="s">
        <v>26</v>
      </c>
      <c r="C3110" t="s">
        <v>678</v>
      </c>
      <c r="D3110" t="s">
        <v>5</v>
      </c>
      <c r="E3110" t="s">
        <v>353</v>
      </c>
      <c r="F3110" s="138">
        <v>44086</v>
      </c>
      <c r="G3110" t="s">
        <v>685</v>
      </c>
      <c r="H3110" t="s">
        <v>688</v>
      </c>
      <c r="I3110" t="s">
        <v>412</v>
      </c>
      <c r="J3110" t="s">
        <v>671</v>
      </c>
      <c r="K3110">
        <v>1000</v>
      </c>
      <c r="L3110">
        <v>96</v>
      </c>
      <c r="M3110">
        <v>112</v>
      </c>
      <c r="O3110">
        <v>16</v>
      </c>
      <c r="P3110">
        <v>14</v>
      </c>
      <c r="Q3110">
        <f>SUM(Table2[[#This Row],[ BUYER G]:[BUYER S]])</f>
        <v>30</v>
      </c>
      <c r="R3110">
        <v>11.5</v>
      </c>
      <c r="S3110">
        <v>8.75</v>
      </c>
      <c r="T3110">
        <f>SUM(Table2[[#This Row],[SALE G]:[SALE S]])</f>
        <v>20.25</v>
      </c>
      <c r="U3110">
        <v>256</v>
      </c>
      <c r="V3110">
        <v>0.7</v>
      </c>
    </row>
    <row r="3111" spans="1:22" x14ac:dyDescent="0.25">
      <c r="A3111">
        <v>3110</v>
      </c>
      <c r="B3111" t="s">
        <v>26</v>
      </c>
      <c r="C3111" t="s">
        <v>678</v>
      </c>
      <c r="D3111" t="s">
        <v>5</v>
      </c>
      <c r="E3111" t="s">
        <v>353</v>
      </c>
      <c r="F3111" s="138">
        <v>44086</v>
      </c>
      <c r="G3111" t="s">
        <v>685</v>
      </c>
      <c r="H3111" t="s">
        <v>688</v>
      </c>
      <c r="I3111" t="s">
        <v>418</v>
      </c>
      <c r="J3111" t="s">
        <v>671</v>
      </c>
      <c r="K3111">
        <v>1000</v>
      </c>
      <c r="L3111">
        <v>96</v>
      </c>
      <c r="M3111">
        <v>112</v>
      </c>
      <c r="O3111">
        <v>17</v>
      </c>
      <c r="P3111">
        <v>14</v>
      </c>
      <c r="Q3111">
        <f>SUM(Table2[[#This Row],[ BUYER G]:[BUYER S]])</f>
        <v>31</v>
      </c>
      <c r="R3111">
        <v>11.25</v>
      </c>
      <c r="S3111">
        <v>8.75</v>
      </c>
      <c r="T3111">
        <f>SUM(Table2[[#This Row],[SALE G]:[SALE S]])</f>
        <v>20</v>
      </c>
      <c r="U3111">
        <v>248</v>
      </c>
      <c r="V3111">
        <v>0.7</v>
      </c>
    </row>
    <row r="3112" spans="1:22" x14ac:dyDescent="0.25">
      <c r="A3112">
        <v>3111</v>
      </c>
      <c r="B3112" t="s">
        <v>26</v>
      </c>
      <c r="C3112" t="s">
        <v>680</v>
      </c>
      <c r="D3112" t="s">
        <v>5</v>
      </c>
      <c r="E3112" t="s">
        <v>353</v>
      </c>
      <c r="F3112" s="138">
        <v>44086</v>
      </c>
      <c r="G3112" t="s">
        <v>666</v>
      </c>
      <c r="H3112" t="s">
        <v>681</v>
      </c>
      <c r="I3112" t="s">
        <v>428</v>
      </c>
      <c r="J3112" t="s">
        <v>671</v>
      </c>
      <c r="K3112">
        <v>2700</v>
      </c>
      <c r="M3112">
        <v>440</v>
      </c>
      <c r="O3112">
        <v>37</v>
      </c>
      <c r="P3112">
        <v>80</v>
      </c>
      <c r="Q3112">
        <f>SUM(Table2[[#This Row],[ BUYER G]:[BUYER S]])</f>
        <v>117</v>
      </c>
      <c r="R3112">
        <v>30.85</v>
      </c>
      <c r="S3112">
        <v>78.25</v>
      </c>
      <c r="T3112">
        <f>SUM(Table2[[#This Row],[SALE G]:[SALE S]])</f>
        <v>109.1</v>
      </c>
      <c r="U3112">
        <v>445</v>
      </c>
      <c r="V3112">
        <v>0.65</v>
      </c>
    </row>
    <row r="3113" spans="1:22" x14ac:dyDescent="0.25">
      <c r="A3113">
        <v>3112</v>
      </c>
      <c r="B3113" t="s">
        <v>26</v>
      </c>
      <c r="C3113" t="s">
        <v>680</v>
      </c>
      <c r="D3113" t="s">
        <v>5</v>
      </c>
      <c r="E3113" t="s">
        <v>353</v>
      </c>
      <c r="F3113" s="138">
        <v>44086</v>
      </c>
      <c r="G3113" t="s">
        <v>666</v>
      </c>
      <c r="H3113" t="s">
        <v>681</v>
      </c>
      <c r="I3113" t="s">
        <v>236</v>
      </c>
      <c r="J3113" t="s">
        <v>671</v>
      </c>
      <c r="K3113">
        <v>2700</v>
      </c>
      <c r="M3113">
        <v>452</v>
      </c>
      <c r="O3113">
        <v>27</v>
      </c>
      <c r="P3113">
        <v>67</v>
      </c>
      <c r="Q3113">
        <f>SUM(Table2[[#This Row],[ BUYER G]:[BUYER S]])</f>
        <v>94</v>
      </c>
      <c r="R3113">
        <v>30</v>
      </c>
      <c r="S3113">
        <v>86</v>
      </c>
      <c r="T3113">
        <f>SUM(Table2[[#This Row],[SALE G]:[SALE S]])</f>
        <v>116</v>
      </c>
      <c r="U3113">
        <v>476</v>
      </c>
      <c r="V3113">
        <v>0.65</v>
      </c>
    </row>
    <row r="3114" spans="1:22" x14ac:dyDescent="0.25">
      <c r="A3114">
        <v>3113</v>
      </c>
      <c r="B3114" t="s">
        <v>26</v>
      </c>
      <c r="C3114" t="s">
        <v>680</v>
      </c>
      <c r="D3114" t="s">
        <v>5</v>
      </c>
      <c r="E3114" t="s">
        <v>353</v>
      </c>
      <c r="F3114" s="138">
        <v>44086</v>
      </c>
      <c r="G3114" t="s">
        <v>670</v>
      </c>
      <c r="H3114" t="s">
        <v>681</v>
      </c>
      <c r="I3114" t="s">
        <v>376</v>
      </c>
      <c r="J3114" t="s">
        <v>671</v>
      </c>
      <c r="K3114">
        <v>1200</v>
      </c>
      <c r="M3114">
        <v>292</v>
      </c>
      <c r="O3114">
        <v>8</v>
      </c>
      <c r="P3114">
        <v>52</v>
      </c>
      <c r="Q3114">
        <f>SUM(Table2[[#This Row],[ BUYER G]:[BUYER S]])</f>
        <v>60</v>
      </c>
      <c r="R3114">
        <v>11</v>
      </c>
      <c r="S3114">
        <v>68</v>
      </c>
      <c r="T3114">
        <f>SUM(Table2[[#This Row],[SALE G]:[SALE S]])</f>
        <v>79</v>
      </c>
      <c r="U3114">
        <v>305</v>
      </c>
      <c r="V3114">
        <v>0.65</v>
      </c>
    </row>
    <row r="3115" spans="1:22" x14ac:dyDescent="0.25">
      <c r="A3115">
        <v>3114</v>
      </c>
      <c r="B3115" t="s">
        <v>26</v>
      </c>
      <c r="C3115" t="s">
        <v>680</v>
      </c>
      <c r="D3115" t="s">
        <v>5</v>
      </c>
      <c r="E3115" t="s">
        <v>353</v>
      </c>
      <c r="F3115" s="138">
        <v>44086</v>
      </c>
      <c r="G3115" t="s">
        <v>676</v>
      </c>
      <c r="H3115" t="s">
        <v>681</v>
      </c>
      <c r="I3115" t="s">
        <v>378</v>
      </c>
      <c r="J3115" t="s">
        <v>669</v>
      </c>
      <c r="K3115">
        <v>1200</v>
      </c>
      <c r="L3115">
        <v>224</v>
      </c>
      <c r="O3115">
        <v>30</v>
      </c>
      <c r="P3115">
        <v>36</v>
      </c>
      <c r="Q3115">
        <f>SUM(Table2[[#This Row],[ BUYER G]:[BUYER S]])</f>
        <v>66</v>
      </c>
      <c r="R3115">
        <v>25.7</v>
      </c>
      <c r="S3115">
        <v>29</v>
      </c>
      <c r="T3115">
        <f>SUM(Table2[[#This Row],[SALE G]:[SALE S]])</f>
        <v>54.7</v>
      </c>
      <c r="U3115">
        <v>259</v>
      </c>
      <c r="V3115">
        <v>0.65</v>
      </c>
    </row>
    <row r="3116" spans="1:22" x14ac:dyDescent="0.25">
      <c r="A3116">
        <v>3115</v>
      </c>
      <c r="B3116" t="s">
        <v>26</v>
      </c>
      <c r="C3116" t="s">
        <v>680</v>
      </c>
      <c r="D3116" t="s">
        <v>5</v>
      </c>
      <c r="E3116" t="s">
        <v>353</v>
      </c>
      <c r="F3116" s="138">
        <v>44086</v>
      </c>
      <c r="G3116" t="s">
        <v>676</v>
      </c>
      <c r="H3116" t="s">
        <v>681</v>
      </c>
      <c r="I3116" t="s">
        <v>377</v>
      </c>
      <c r="J3116" t="s">
        <v>669</v>
      </c>
      <c r="K3116">
        <v>1200</v>
      </c>
      <c r="L3116">
        <v>240</v>
      </c>
      <c r="O3116">
        <v>30</v>
      </c>
      <c r="P3116">
        <v>38</v>
      </c>
      <c r="Q3116">
        <f>SUM(Table2[[#This Row],[ BUYER G]:[BUYER S]])</f>
        <v>68</v>
      </c>
      <c r="R3116">
        <v>30.5</v>
      </c>
      <c r="S3116">
        <v>51.5</v>
      </c>
      <c r="T3116">
        <f>SUM(Table2[[#This Row],[SALE G]:[SALE S]])</f>
        <v>82</v>
      </c>
      <c r="U3116">
        <v>252</v>
      </c>
      <c r="V3116">
        <v>0.65</v>
      </c>
    </row>
    <row r="3117" spans="1:22" x14ac:dyDescent="0.25">
      <c r="A3117">
        <v>3116</v>
      </c>
      <c r="B3117" t="s">
        <v>26</v>
      </c>
      <c r="C3117" t="s">
        <v>680</v>
      </c>
      <c r="D3117" t="s">
        <v>5</v>
      </c>
      <c r="E3117" t="s">
        <v>353</v>
      </c>
      <c r="F3117" s="138">
        <v>44086</v>
      </c>
      <c r="G3117" t="s">
        <v>676</v>
      </c>
      <c r="H3117" t="s">
        <v>681</v>
      </c>
      <c r="I3117" t="s">
        <v>379</v>
      </c>
      <c r="J3117" t="s">
        <v>669</v>
      </c>
      <c r="K3117">
        <v>1200</v>
      </c>
      <c r="L3117">
        <v>240</v>
      </c>
      <c r="O3117">
        <v>49</v>
      </c>
      <c r="P3117">
        <v>55</v>
      </c>
      <c r="Q3117">
        <f>SUM(Table2[[#This Row],[ BUYER G]:[BUYER S]])</f>
        <v>104</v>
      </c>
      <c r="R3117">
        <v>40.5</v>
      </c>
      <c r="S3117">
        <v>52.5</v>
      </c>
      <c r="T3117">
        <f>SUM(Table2[[#This Row],[SALE G]:[SALE S]])</f>
        <v>93</v>
      </c>
      <c r="U3117">
        <v>247</v>
      </c>
      <c r="V3117">
        <v>0.65</v>
      </c>
    </row>
    <row r="3118" spans="1:22" x14ac:dyDescent="0.25">
      <c r="A3118">
        <v>3117</v>
      </c>
      <c r="B3118" t="s">
        <v>26</v>
      </c>
      <c r="C3118" t="s">
        <v>680</v>
      </c>
      <c r="D3118" t="s">
        <v>5</v>
      </c>
      <c r="E3118" t="s">
        <v>353</v>
      </c>
      <c r="F3118" s="138">
        <v>44086</v>
      </c>
      <c r="G3118" t="s">
        <v>684</v>
      </c>
      <c r="H3118" t="s">
        <v>681</v>
      </c>
      <c r="I3118" t="s">
        <v>398</v>
      </c>
      <c r="J3118" t="s">
        <v>669</v>
      </c>
      <c r="K3118">
        <v>1250</v>
      </c>
      <c r="M3118">
        <v>252</v>
      </c>
      <c r="O3118">
        <v>1</v>
      </c>
      <c r="P3118">
        <v>54</v>
      </c>
      <c r="Q3118">
        <f>SUM(Table2[[#This Row],[ BUYER G]:[BUYER S]])</f>
        <v>55</v>
      </c>
      <c r="R3118">
        <v>0.25</v>
      </c>
      <c r="S3118">
        <v>49.25</v>
      </c>
      <c r="T3118">
        <f>SUM(Table2[[#This Row],[SALE G]:[SALE S]])</f>
        <v>49.5</v>
      </c>
      <c r="U3118">
        <v>235</v>
      </c>
      <c r="V3118">
        <v>0.65</v>
      </c>
    </row>
    <row r="3119" spans="1:22" x14ac:dyDescent="0.25">
      <c r="A3119">
        <v>3118</v>
      </c>
      <c r="B3119" t="s">
        <v>26</v>
      </c>
      <c r="C3119" t="s">
        <v>680</v>
      </c>
      <c r="D3119" t="s">
        <v>5</v>
      </c>
      <c r="E3119" t="s">
        <v>353</v>
      </c>
      <c r="F3119" s="138">
        <v>44086</v>
      </c>
      <c r="G3119" t="s">
        <v>685</v>
      </c>
      <c r="H3119" t="s">
        <v>681</v>
      </c>
      <c r="I3119" t="s">
        <v>251</v>
      </c>
      <c r="J3119" t="s">
        <v>671</v>
      </c>
      <c r="K3119">
        <v>1000</v>
      </c>
      <c r="M3119">
        <v>320</v>
      </c>
      <c r="O3119">
        <v>5</v>
      </c>
      <c r="P3119">
        <v>51</v>
      </c>
      <c r="Q3119">
        <f>SUM(Table2[[#This Row],[ BUYER G]:[BUYER S]])</f>
        <v>56</v>
      </c>
      <c r="R3119">
        <v>7</v>
      </c>
      <c r="S3119">
        <v>61.5</v>
      </c>
      <c r="T3119">
        <f>SUM(Table2[[#This Row],[SALE G]:[SALE S]])</f>
        <v>68.5</v>
      </c>
      <c r="U3119">
        <v>320</v>
      </c>
      <c r="V3119">
        <v>0.65</v>
      </c>
    </row>
    <row r="3120" spans="1:22" x14ac:dyDescent="0.25">
      <c r="A3120">
        <v>3119</v>
      </c>
      <c r="B3120" t="s">
        <v>26</v>
      </c>
      <c r="C3120" t="s">
        <v>680</v>
      </c>
      <c r="D3120" t="s">
        <v>5</v>
      </c>
      <c r="E3120" t="s">
        <v>353</v>
      </c>
      <c r="F3120" s="138">
        <v>44086</v>
      </c>
      <c r="G3120" t="s">
        <v>685</v>
      </c>
      <c r="H3120" t="s">
        <v>681</v>
      </c>
      <c r="I3120" t="s">
        <v>417</v>
      </c>
      <c r="J3120" t="s">
        <v>671</v>
      </c>
      <c r="K3120">
        <v>1000</v>
      </c>
      <c r="M3120">
        <v>338</v>
      </c>
      <c r="O3120">
        <v>25</v>
      </c>
      <c r="P3120">
        <v>111</v>
      </c>
      <c r="Q3120">
        <f>SUM(Table2[[#This Row],[ BUYER G]:[BUYER S]])</f>
        <v>136</v>
      </c>
      <c r="R3120">
        <v>24.5</v>
      </c>
      <c r="S3120">
        <v>128.75</v>
      </c>
      <c r="T3120">
        <f>SUM(Table2[[#This Row],[SALE G]:[SALE S]])</f>
        <v>153.25</v>
      </c>
      <c r="U3120">
        <v>392</v>
      </c>
      <c r="V3120">
        <v>0.65</v>
      </c>
    </row>
    <row r="3121" spans="1:22" x14ac:dyDescent="0.25">
      <c r="A3121">
        <v>3120</v>
      </c>
      <c r="B3121" t="s">
        <v>26</v>
      </c>
      <c r="C3121" t="s">
        <v>680</v>
      </c>
      <c r="D3121" t="s">
        <v>5</v>
      </c>
      <c r="E3121" t="s">
        <v>353</v>
      </c>
      <c r="F3121" s="138">
        <v>44086</v>
      </c>
      <c r="G3121" t="s">
        <v>685</v>
      </c>
      <c r="H3121" t="s">
        <v>681</v>
      </c>
      <c r="I3121" t="s">
        <v>254</v>
      </c>
      <c r="J3121" t="s">
        <v>671</v>
      </c>
      <c r="K3121">
        <v>1000</v>
      </c>
      <c r="M3121">
        <v>256</v>
      </c>
      <c r="O3121">
        <v>8</v>
      </c>
      <c r="P3121">
        <v>39</v>
      </c>
      <c r="Q3121">
        <f>SUM(Table2[[#This Row],[ BUYER G]:[BUYER S]])</f>
        <v>47</v>
      </c>
      <c r="R3121">
        <v>5.25</v>
      </c>
      <c r="S3121">
        <v>32</v>
      </c>
      <c r="T3121">
        <f>SUM(Table2[[#This Row],[SALE G]:[SALE S]])</f>
        <v>37.25</v>
      </c>
      <c r="U3121">
        <v>273</v>
      </c>
      <c r="V3121">
        <v>0.65</v>
      </c>
    </row>
    <row r="3122" spans="1:22" x14ac:dyDescent="0.25">
      <c r="A3122">
        <v>3121</v>
      </c>
      <c r="B3122" t="s">
        <v>26</v>
      </c>
      <c r="C3122" t="s">
        <v>680</v>
      </c>
      <c r="D3122" t="s">
        <v>5</v>
      </c>
      <c r="E3122" t="s">
        <v>353</v>
      </c>
      <c r="F3122" s="138">
        <v>44086</v>
      </c>
      <c r="G3122" t="s">
        <v>685</v>
      </c>
      <c r="H3122" t="s">
        <v>681</v>
      </c>
      <c r="I3122" t="s">
        <v>255</v>
      </c>
      <c r="J3122" t="s">
        <v>671</v>
      </c>
      <c r="K3122">
        <v>1000</v>
      </c>
      <c r="M3122">
        <v>252</v>
      </c>
      <c r="O3122">
        <v>19</v>
      </c>
      <c r="P3122">
        <v>48</v>
      </c>
      <c r="Q3122">
        <f>SUM(Table2[[#This Row],[ BUYER G]:[BUYER S]])</f>
        <v>67</v>
      </c>
      <c r="R3122">
        <v>16.5</v>
      </c>
      <c r="S3122">
        <v>44</v>
      </c>
      <c r="T3122">
        <f>SUM(Table2[[#This Row],[SALE G]:[SALE S]])</f>
        <v>60.5</v>
      </c>
      <c r="U3122">
        <v>248</v>
      </c>
      <c r="V3122">
        <v>0.65</v>
      </c>
    </row>
    <row r="3123" spans="1:22" x14ac:dyDescent="0.25">
      <c r="A3123">
        <v>3122</v>
      </c>
      <c r="B3123" t="s">
        <v>26</v>
      </c>
      <c r="C3123" t="s">
        <v>680</v>
      </c>
      <c r="D3123" t="s">
        <v>5</v>
      </c>
      <c r="E3123" t="s">
        <v>353</v>
      </c>
      <c r="F3123" s="138">
        <v>44086</v>
      </c>
      <c r="G3123" t="s">
        <v>685</v>
      </c>
      <c r="H3123" t="s">
        <v>681</v>
      </c>
      <c r="I3123" t="s">
        <v>410</v>
      </c>
      <c r="J3123" t="s">
        <v>671</v>
      </c>
      <c r="K3123">
        <v>1000</v>
      </c>
      <c r="M3123">
        <v>260</v>
      </c>
      <c r="O3123">
        <v>8</v>
      </c>
      <c r="P3123">
        <v>46</v>
      </c>
      <c r="Q3123">
        <f>SUM(Table2[[#This Row],[ BUYER G]:[BUYER S]])</f>
        <v>54</v>
      </c>
      <c r="R3123">
        <v>8.6</v>
      </c>
      <c r="S3123">
        <v>50.75</v>
      </c>
      <c r="T3123">
        <f>SUM(Table2[[#This Row],[SALE G]:[SALE S]])</f>
        <v>59.35</v>
      </c>
      <c r="U3123">
        <v>262</v>
      </c>
      <c r="V3123">
        <v>0.65</v>
      </c>
    </row>
    <row r="3124" spans="1:22" x14ac:dyDescent="0.25">
      <c r="A3124">
        <v>3123</v>
      </c>
      <c r="B3124" t="s">
        <v>26</v>
      </c>
      <c r="C3124" t="s">
        <v>680</v>
      </c>
      <c r="D3124" t="s">
        <v>5</v>
      </c>
      <c r="E3124" t="s">
        <v>353</v>
      </c>
      <c r="F3124" s="138">
        <v>44086</v>
      </c>
      <c r="G3124" t="s">
        <v>685</v>
      </c>
      <c r="H3124" t="s">
        <v>681</v>
      </c>
      <c r="I3124" t="s">
        <v>445</v>
      </c>
      <c r="J3124" t="s">
        <v>671</v>
      </c>
      <c r="K3124">
        <v>1000</v>
      </c>
      <c r="M3124">
        <v>244</v>
      </c>
      <c r="O3124">
        <v>12</v>
      </c>
      <c r="P3124">
        <v>36</v>
      </c>
      <c r="Q3124">
        <f>SUM(Table2[[#This Row],[ BUYER G]:[BUYER S]])</f>
        <v>48</v>
      </c>
      <c r="R3124">
        <v>9.3000000000000007</v>
      </c>
      <c r="S3124">
        <v>33.5</v>
      </c>
      <c r="T3124">
        <f>SUM(Table2[[#This Row],[SALE G]:[SALE S]])</f>
        <v>42.8</v>
      </c>
      <c r="U3124">
        <v>268</v>
      </c>
      <c r="V3124">
        <v>0.65</v>
      </c>
    </row>
    <row r="3125" spans="1:22" x14ac:dyDescent="0.25">
      <c r="A3125">
        <v>3124</v>
      </c>
      <c r="B3125" t="s">
        <v>26</v>
      </c>
      <c r="C3125" t="s">
        <v>680</v>
      </c>
      <c r="D3125" t="s">
        <v>5</v>
      </c>
      <c r="E3125" t="s">
        <v>353</v>
      </c>
      <c r="F3125" s="138">
        <v>44086</v>
      </c>
      <c r="G3125" t="s">
        <v>685</v>
      </c>
      <c r="H3125" t="s">
        <v>681</v>
      </c>
      <c r="I3125" t="s">
        <v>260</v>
      </c>
      <c r="J3125" t="s">
        <v>671</v>
      </c>
      <c r="K3125">
        <v>1000</v>
      </c>
      <c r="M3125">
        <v>244</v>
      </c>
      <c r="O3125">
        <v>58</v>
      </c>
      <c r="P3125">
        <v>9</v>
      </c>
      <c r="Q3125">
        <f>SUM(Table2[[#This Row],[ BUYER G]:[BUYER S]])</f>
        <v>67</v>
      </c>
      <c r="R3125">
        <v>9.1</v>
      </c>
      <c r="S3125">
        <v>44.5</v>
      </c>
      <c r="T3125">
        <f>SUM(Table2[[#This Row],[SALE G]:[SALE S]])</f>
        <v>53.6</v>
      </c>
      <c r="U3125">
        <v>221</v>
      </c>
      <c r="V3125">
        <v>0.65</v>
      </c>
    </row>
    <row r="3126" spans="1:22" x14ac:dyDescent="0.25">
      <c r="A3126">
        <v>3125</v>
      </c>
      <c r="B3126" t="s">
        <v>26</v>
      </c>
      <c r="C3126" t="s">
        <v>680</v>
      </c>
      <c r="D3126" t="s">
        <v>5</v>
      </c>
      <c r="E3126" t="s">
        <v>353</v>
      </c>
      <c r="F3126" s="138">
        <v>44086</v>
      </c>
      <c r="G3126" t="s">
        <v>685</v>
      </c>
      <c r="H3126" t="s">
        <v>681</v>
      </c>
      <c r="I3126" t="s">
        <v>259</v>
      </c>
      <c r="J3126" t="s">
        <v>671</v>
      </c>
      <c r="K3126">
        <v>1000</v>
      </c>
      <c r="M3126">
        <v>244</v>
      </c>
      <c r="O3126">
        <v>23</v>
      </c>
      <c r="P3126">
        <v>1</v>
      </c>
      <c r="Q3126">
        <f>SUM(Table2[[#This Row],[ BUYER G]:[BUYER S]])</f>
        <v>24</v>
      </c>
      <c r="R3126">
        <v>0.5</v>
      </c>
      <c r="S3126">
        <v>30.8</v>
      </c>
      <c r="T3126">
        <f>SUM(Table2[[#This Row],[SALE G]:[SALE S]])</f>
        <v>31.3</v>
      </c>
      <c r="U3126">
        <v>289</v>
      </c>
      <c r="V3126">
        <v>0.65</v>
      </c>
    </row>
    <row r="3127" spans="1:22" x14ac:dyDescent="0.25">
      <c r="A3127">
        <v>3126</v>
      </c>
      <c r="B3127" t="s">
        <v>26</v>
      </c>
      <c r="C3127" t="s">
        <v>680</v>
      </c>
      <c r="D3127" t="s">
        <v>5</v>
      </c>
      <c r="E3127" t="s">
        <v>353</v>
      </c>
      <c r="F3127" s="138">
        <v>44086</v>
      </c>
      <c r="G3127" t="s">
        <v>685</v>
      </c>
      <c r="H3127" t="s">
        <v>681</v>
      </c>
      <c r="I3127" t="s">
        <v>421</v>
      </c>
      <c r="J3127" t="s">
        <v>671</v>
      </c>
      <c r="K3127">
        <v>1000</v>
      </c>
      <c r="M3127">
        <v>228</v>
      </c>
      <c r="O3127">
        <v>4</v>
      </c>
      <c r="P3127">
        <v>12</v>
      </c>
      <c r="Q3127">
        <f>SUM(Table2[[#This Row],[ BUYER G]:[BUYER S]])</f>
        <v>16</v>
      </c>
      <c r="R3127">
        <v>4</v>
      </c>
      <c r="S3127">
        <v>23</v>
      </c>
      <c r="T3127">
        <f>SUM(Table2[[#This Row],[SALE G]:[SALE S]])</f>
        <v>27</v>
      </c>
      <c r="U3127">
        <v>250</v>
      </c>
      <c r="V3127">
        <v>0.65</v>
      </c>
    </row>
    <row r="3128" spans="1:22" x14ac:dyDescent="0.25">
      <c r="A3128">
        <v>3127</v>
      </c>
      <c r="B3128" t="s">
        <v>26</v>
      </c>
      <c r="C3128" t="s">
        <v>680</v>
      </c>
      <c r="D3128" t="s">
        <v>5</v>
      </c>
      <c r="E3128" t="s">
        <v>353</v>
      </c>
      <c r="F3128" s="138">
        <v>44086</v>
      </c>
      <c r="G3128" t="s">
        <v>685</v>
      </c>
      <c r="H3128" t="s">
        <v>681</v>
      </c>
      <c r="I3128" t="s">
        <v>446</v>
      </c>
      <c r="J3128" t="s">
        <v>671</v>
      </c>
      <c r="K3128">
        <v>1000</v>
      </c>
      <c r="M3128">
        <v>128</v>
      </c>
      <c r="O3128">
        <v>4</v>
      </c>
      <c r="P3128">
        <v>29</v>
      </c>
      <c r="Q3128">
        <f>SUM(Table2[[#This Row],[ BUYER G]:[BUYER S]])</f>
        <v>33</v>
      </c>
      <c r="R3128">
        <v>8.25</v>
      </c>
      <c r="S3128">
        <v>28.5</v>
      </c>
      <c r="T3128">
        <f>SUM(Table2[[#This Row],[SALE G]:[SALE S]])</f>
        <v>36.75</v>
      </c>
      <c r="U3128">
        <v>119</v>
      </c>
      <c r="V3128">
        <v>0.65</v>
      </c>
    </row>
    <row r="3129" spans="1:22" x14ac:dyDescent="0.25">
      <c r="A3129">
        <v>3128</v>
      </c>
      <c r="B3129" t="s">
        <v>26</v>
      </c>
      <c r="C3129" t="s">
        <v>680</v>
      </c>
      <c r="D3129" t="s">
        <v>5</v>
      </c>
      <c r="E3129" t="s">
        <v>353</v>
      </c>
      <c r="F3129" s="138">
        <v>44086</v>
      </c>
      <c r="G3129" t="s">
        <v>685</v>
      </c>
      <c r="H3129" t="s">
        <v>681</v>
      </c>
      <c r="I3129" t="s">
        <v>409</v>
      </c>
      <c r="J3129" t="s">
        <v>671</v>
      </c>
      <c r="K3129">
        <v>1000</v>
      </c>
      <c r="M3129">
        <v>128</v>
      </c>
      <c r="O3129">
        <v>8</v>
      </c>
      <c r="P3129">
        <v>20</v>
      </c>
      <c r="Q3129">
        <f>SUM(Table2[[#This Row],[ BUYER G]:[BUYER S]])</f>
        <v>28</v>
      </c>
      <c r="R3129">
        <v>7</v>
      </c>
      <c r="S3129">
        <v>17</v>
      </c>
      <c r="T3129">
        <f>SUM(Table2[[#This Row],[SALE G]:[SALE S]])</f>
        <v>24</v>
      </c>
      <c r="U3129">
        <v>117</v>
      </c>
      <c r="V3129">
        <v>0.65</v>
      </c>
    </row>
    <row r="3130" spans="1:22" x14ac:dyDescent="0.25">
      <c r="A3130">
        <v>3129</v>
      </c>
      <c r="B3130" t="s">
        <v>26</v>
      </c>
      <c r="C3130" t="s">
        <v>680</v>
      </c>
      <c r="D3130" t="s">
        <v>5</v>
      </c>
      <c r="E3130" t="s">
        <v>353</v>
      </c>
      <c r="F3130" s="138">
        <v>44086</v>
      </c>
      <c r="G3130" t="s">
        <v>685</v>
      </c>
      <c r="H3130" t="s">
        <v>681</v>
      </c>
      <c r="I3130" t="s">
        <v>408</v>
      </c>
      <c r="J3130" t="s">
        <v>671</v>
      </c>
      <c r="K3130">
        <v>1000</v>
      </c>
      <c r="M3130">
        <v>144</v>
      </c>
      <c r="O3130">
        <v>8</v>
      </c>
      <c r="P3130">
        <v>17</v>
      </c>
      <c r="Q3130">
        <f>SUM(Table2[[#This Row],[ BUYER G]:[BUYER S]])</f>
        <v>25</v>
      </c>
      <c r="R3130">
        <v>8</v>
      </c>
      <c r="S3130">
        <v>20</v>
      </c>
      <c r="T3130">
        <f>SUM(Table2[[#This Row],[SALE G]:[SALE S]])</f>
        <v>28</v>
      </c>
      <c r="U3130">
        <v>238</v>
      </c>
      <c r="V3130">
        <v>0.65</v>
      </c>
    </row>
    <row r="3131" spans="1:22" x14ac:dyDescent="0.25">
      <c r="A3131">
        <v>3130</v>
      </c>
      <c r="B3131" t="s">
        <v>26</v>
      </c>
      <c r="C3131" t="s">
        <v>680</v>
      </c>
      <c r="D3131" t="s">
        <v>5</v>
      </c>
      <c r="E3131" t="s">
        <v>353</v>
      </c>
      <c r="F3131" s="138">
        <v>44086</v>
      </c>
      <c r="G3131" t="s">
        <v>685</v>
      </c>
      <c r="H3131" t="s">
        <v>681</v>
      </c>
      <c r="I3131" t="s">
        <v>411</v>
      </c>
      <c r="J3131" t="s">
        <v>671</v>
      </c>
      <c r="K3131">
        <v>1000</v>
      </c>
      <c r="M3131">
        <v>160</v>
      </c>
      <c r="O3131">
        <v>7</v>
      </c>
      <c r="P3131">
        <v>27</v>
      </c>
      <c r="Q3131">
        <f>SUM(Table2[[#This Row],[ BUYER G]:[BUYER S]])</f>
        <v>34</v>
      </c>
      <c r="R3131">
        <v>5.6</v>
      </c>
      <c r="S3131">
        <v>35</v>
      </c>
      <c r="T3131">
        <f>SUM(Table2[[#This Row],[SALE G]:[SALE S]])</f>
        <v>40.6</v>
      </c>
      <c r="U3131">
        <v>175</v>
      </c>
      <c r="V3131">
        <v>0.65</v>
      </c>
    </row>
    <row r="3132" spans="1:22" x14ac:dyDescent="0.25">
      <c r="A3132">
        <v>3131</v>
      </c>
      <c r="B3132" t="s">
        <v>26</v>
      </c>
      <c r="C3132" t="s">
        <v>680</v>
      </c>
      <c r="D3132" t="s">
        <v>5</v>
      </c>
      <c r="E3132" t="s">
        <v>353</v>
      </c>
      <c r="F3132" s="138">
        <v>44086</v>
      </c>
      <c r="G3132" t="s">
        <v>720</v>
      </c>
      <c r="H3132" t="s">
        <v>681</v>
      </c>
      <c r="I3132" t="s">
        <v>590</v>
      </c>
      <c r="J3132" t="s">
        <v>671</v>
      </c>
      <c r="K3132">
        <v>700</v>
      </c>
      <c r="M3132">
        <v>144</v>
      </c>
      <c r="O3132">
        <v>16</v>
      </c>
      <c r="P3132">
        <v>14</v>
      </c>
      <c r="Q3132">
        <f>SUM(Table2[[#This Row],[ BUYER G]:[BUYER S]])</f>
        <v>30</v>
      </c>
      <c r="R3132">
        <v>11.5</v>
      </c>
      <c r="S3132">
        <v>10.5</v>
      </c>
      <c r="T3132">
        <f>SUM(Table2[[#This Row],[SALE G]:[SALE S]])</f>
        <v>22</v>
      </c>
      <c r="U3132">
        <v>121</v>
      </c>
      <c r="V3132">
        <v>0.65</v>
      </c>
    </row>
    <row r="3133" spans="1:22" x14ac:dyDescent="0.25">
      <c r="A3133">
        <v>3132</v>
      </c>
      <c r="B3133" t="s">
        <v>26</v>
      </c>
      <c r="C3133" t="s">
        <v>680</v>
      </c>
      <c r="D3133" t="s">
        <v>5</v>
      </c>
      <c r="E3133" t="s">
        <v>353</v>
      </c>
      <c r="F3133" s="138">
        <v>44086</v>
      </c>
      <c r="G3133" t="s">
        <v>720</v>
      </c>
      <c r="H3133" t="s">
        <v>681</v>
      </c>
      <c r="I3133" t="s">
        <v>588</v>
      </c>
      <c r="J3133" t="s">
        <v>671</v>
      </c>
      <c r="K3133">
        <v>700</v>
      </c>
      <c r="M3133">
        <v>158</v>
      </c>
      <c r="O3133">
        <v>15</v>
      </c>
      <c r="P3133">
        <v>29</v>
      </c>
      <c r="Q3133">
        <f>SUM(Table2[[#This Row],[ BUYER G]:[BUYER S]])</f>
        <v>44</v>
      </c>
      <c r="R3133">
        <v>4.8499999999999996</v>
      </c>
      <c r="S3133">
        <v>20.85</v>
      </c>
      <c r="T3133">
        <f>SUM(Table2[[#This Row],[SALE G]:[SALE S]])</f>
        <v>25.700000000000003</v>
      </c>
      <c r="U3133">
        <v>170</v>
      </c>
      <c r="V3133">
        <v>0.65</v>
      </c>
    </row>
    <row r="3134" spans="1:22" x14ac:dyDescent="0.25">
      <c r="A3134">
        <v>3133</v>
      </c>
      <c r="B3134" t="s">
        <v>26</v>
      </c>
      <c r="C3134" t="s">
        <v>680</v>
      </c>
      <c r="D3134" t="s">
        <v>5</v>
      </c>
      <c r="E3134" t="s">
        <v>353</v>
      </c>
      <c r="F3134" s="138">
        <v>44086</v>
      </c>
      <c r="G3134" t="s">
        <v>684</v>
      </c>
      <c r="H3134" t="s">
        <v>702</v>
      </c>
      <c r="I3134" t="s">
        <v>462</v>
      </c>
      <c r="J3134" t="s">
        <v>669</v>
      </c>
      <c r="K3134">
        <v>1250</v>
      </c>
      <c r="M3134">
        <v>260</v>
      </c>
      <c r="O3134">
        <v>0</v>
      </c>
      <c r="P3134">
        <v>39</v>
      </c>
      <c r="Q3134">
        <f>SUM(Table2[[#This Row],[ BUYER G]:[BUYER S]])</f>
        <v>39</v>
      </c>
      <c r="R3134">
        <v>0</v>
      </c>
      <c r="S3134">
        <v>24.9</v>
      </c>
      <c r="T3134">
        <f>SUM(Table2[[#This Row],[SALE G]:[SALE S]])</f>
        <v>24.9</v>
      </c>
      <c r="U3134">
        <v>290</v>
      </c>
      <c r="V3134">
        <v>0.65</v>
      </c>
    </row>
    <row r="3135" spans="1:22" x14ac:dyDescent="0.25">
      <c r="A3135">
        <v>3134</v>
      </c>
      <c r="B3135" t="s">
        <v>26</v>
      </c>
      <c r="C3135" t="s">
        <v>680</v>
      </c>
      <c r="D3135" t="s">
        <v>5</v>
      </c>
      <c r="E3135" t="s">
        <v>353</v>
      </c>
      <c r="F3135" s="138">
        <v>44086</v>
      </c>
      <c r="G3135" t="s">
        <v>670</v>
      </c>
      <c r="H3135" t="s">
        <v>696</v>
      </c>
      <c r="I3135" t="s">
        <v>389</v>
      </c>
      <c r="J3135" t="s">
        <v>671</v>
      </c>
      <c r="K3135">
        <v>1200</v>
      </c>
      <c r="L3135">
        <v>120</v>
      </c>
      <c r="M3135">
        <v>140</v>
      </c>
      <c r="O3135">
        <v>22</v>
      </c>
      <c r="P3135">
        <v>31</v>
      </c>
      <c r="Q3135">
        <f>SUM(Table2[[#This Row],[ BUYER G]:[BUYER S]])</f>
        <v>53</v>
      </c>
      <c r="R3135">
        <v>10.75</v>
      </c>
      <c r="S3135">
        <v>17.175000000000001</v>
      </c>
      <c r="T3135">
        <f>SUM(Table2[[#This Row],[SALE G]:[SALE S]])</f>
        <v>27.925000000000001</v>
      </c>
      <c r="U3135">
        <v>380</v>
      </c>
      <c r="V3135">
        <v>0.65</v>
      </c>
    </row>
    <row r="3136" spans="1:22" x14ac:dyDescent="0.25">
      <c r="A3136">
        <v>3135</v>
      </c>
      <c r="B3136" t="s">
        <v>26</v>
      </c>
      <c r="C3136" t="s">
        <v>680</v>
      </c>
      <c r="D3136" t="s">
        <v>5</v>
      </c>
      <c r="E3136" t="s">
        <v>353</v>
      </c>
      <c r="F3136" s="138">
        <v>44086</v>
      </c>
      <c r="G3136" t="s">
        <v>670</v>
      </c>
      <c r="H3136" t="s">
        <v>701</v>
      </c>
      <c r="I3136" t="s">
        <v>433</v>
      </c>
      <c r="J3136" t="s">
        <v>671</v>
      </c>
      <c r="K3136">
        <v>1200</v>
      </c>
      <c r="L3136">
        <v>100</v>
      </c>
      <c r="M3136">
        <v>92</v>
      </c>
      <c r="O3136">
        <v>10</v>
      </c>
      <c r="P3136">
        <v>12</v>
      </c>
      <c r="Q3136">
        <f>SUM(Table2[[#This Row],[ BUYER G]:[BUYER S]])</f>
        <v>22</v>
      </c>
      <c r="R3136">
        <v>16</v>
      </c>
      <c r="S3136">
        <v>15</v>
      </c>
      <c r="T3136">
        <f>SUM(Table2[[#This Row],[SALE G]:[SALE S]])</f>
        <v>31</v>
      </c>
      <c r="U3136">
        <v>390</v>
      </c>
      <c r="V3136">
        <v>0.65</v>
      </c>
    </row>
    <row r="3137" spans="1:22" x14ac:dyDescent="0.25">
      <c r="A3137">
        <v>3136</v>
      </c>
      <c r="B3137" t="s">
        <v>26</v>
      </c>
      <c r="C3137" t="s">
        <v>680</v>
      </c>
      <c r="D3137" t="s">
        <v>5</v>
      </c>
      <c r="E3137" t="s">
        <v>353</v>
      </c>
      <c r="F3137" s="138">
        <v>44086</v>
      </c>
      <c r="G3137" t="s">
        <v>670</v>
      </c>
      <c r="H3137" t="s">
        <v>694</v>
      </c>
      <c r="I3137" t="s">
        <v>381</v>
      </c>
      <c r="J3137" t="s">
        <v>671</v>
      </c>
      <c r="K3137">
        <v>1200</v>
      </c>
      <c r="L3137">
        <v>120</v>
      </c>
      <c r="M3137">
        <v>120</v>
      </c>
      <c r="O3137">
        <v>22</v>
      </c>
      <c r="P3137">
        <v>36</v>
      </c>
      <c r="Q3137">
        <f>SUM(Table2[[#This Row],[ BUYER G]:[BUYER S]])</f>
        <v>58</v>
      </c>
      <c r="R3137">
        <v>6</v>
      </c>
      <c r="S3137">
        <v>19.75</v>
      </c>
      <c r="T3137">
        <f>SUM(Table2[[#This Row],[SALE G]:[SALE S]])</f>
        <v>25.75</v>
      </c>
      <c r="U3137">
        <v>240</v>
      </c>
      <c r="V3137">
        <v>0.65</v>
      </c>
    </row>
    <row r="3138" spans="1:22" x14ac:dyDescent="0.25">
      <c r="A3138">
        <v>3137</v>
      </c>
      <c r="B3138" t="s">
        <v>26</v>
      </c>
      <c r="C3138" t="s">
        <v>680</v>
      </c>
      <c r="D3138" t="s">
        <v>5</v>
      </c>
      <c r="E3138" t="s">
        <v>353</v>
      </c>
      <c r="F3138" s="138">
        <v>44086</v>
      </c>
      <c r="G3138" t="s">
        <v>670</v>
      </c>
      <c r="H3138" t="s">
        <v>695</v>
      </c>
      <c r="I3138" t="s">
        <v>387</v>
      </c>
      <c r="J3138" t="s">
        <v>671</v>
      </c>
      <c r="K3138">
        <v>1200</v>
      </c>
      <c r="L3138">
        <v>160</v>
      </c>
      <c r="M3138">
        <v>160</v>
      </c>
      <c r="O3138">
        <v>13</v>
      </c>
      <c r="P3138">
        <v>14</v>
      </c>
      <c r="Q3138">
        <f>SUM(Table2[[#This Row],[ BUYER G]:[BUYER S]])</f>
        <v>27</v>
      </c>
      <c r="R3138">
        <v>9.75</v>
      </c>
      <c r="S3138">
        <v>16.25</v>
      </c>
      <c r="T3138">
        <f>SUM(Table2[[#This Row],[SALE G]:[SALE S]])</f>
        <v>26</v>
      </c>
      <c r="U3138">
        <v>330</v>
      </c>
      <c r="V3138">
        <v>0.65</v>
      </c>
    </row>
    <row r="3139" spans="1:22" x14ac:dyDescent="0.25">
      <c r="A3139">
        <v>3138</v>
      </c>
      <c r="B3139" t="s">
        <v>26</v>
      </c>
      <c r="C3139" t="s">
        <v>665</v>
      </c>
      <c r="D3139" t="s">
        <v>5</v>
      </c>
      <c r="E3139" t="s">
        <v>353</v>
      </c>
      <c r="F3139" s="138">
        <v>44087</v>
      </c>
      <c r="G3139" t="s">
        <v>670</v>
      </c>
      <c r="H3139" t="s">
        <v>668</v>
      </c>
      <c r="I3139" t="s">
        <v>142</v>
      </c>
      <c r="J3139" t="s">
        <v>671</v>
      </c>
      <c r="K3139">
        <v>1200</v>
      </c>
      <c r="M3139">
        <v>220</v>
      </c>
      <c r="O3139">
        <v>22</v>
      </c>
      <c r="P3139">
        <v>22</v>
      </c>
      <c r="Q3139">
        <f>SUM(Table2[[#This Row],[ BUYER G]:[BUYER S]])</f>
        <v>44</v>
      </c>
      <c r="R3139">
        <v>17.75</v>
      </c>
      <c r="S3139">
        <v>16.5</v>
      </c>
      <c r="T3139">
        <f>SUM(Table2[[#This Row],[SALE G]:[SALE S]])</f>
        <v>34.25</v>
      </c>
      <c r="U3139">
        <v>550</v>
      </c>
      <c r="V3139">
        <v>0.7</v>
      </c>
    </row>
    <row r="3140" spans="1:22" x14ac:dyDescent="0.25">
      <c r="A3140">
        <v>3139</v>
      </c>
      <c r="B3140" t="s">
        <v>26</v>
      </c>
      <c r="C3140" t="s">
        <v>665</v>
      </c>
      <c r="D3140" t="s">
        <v>5</v>
      </c>
      <c r="E3140" t="s">
        <v>353</v>
      </c>
      <c r="F3140" s="138">
        <v>44087</v>
      </c>
      <c r="G3140" t="s">
        <v>670</v>
      </c>
      <c r="H3140" t="s">
        <v>668</v>
      </c>
      <c r="I3140" t="s">
        <v>143</v>
      </c>
      <c r="J3140" t="s">
        <v>671</v>
      </c>
      <c r="K3140">
        <v>1200</v>
      </c>
      <c r="M3140">
        <v>224</v>
      </c>
      <c r="O3140">
        <v>39</v>
      </c>
      <c r="P3140">
        <v>15</v>
      </c>
      <c r="Q3140">
        <f>SUM(Table2[[#This Row],[ BUYER G]:[BUYER S]])</f>
        <v>54</v>
      </c>
      <c r="R3140">
        <v>22.5</v>
      </c>
      <c r="S3140">
        <v>14.5</v>
      </c>
      <c r="T3140">
        <f>SUM(Table2[[#This Row],[SALE G]:[SALE S]])</f>
        <v>37</v>
      </c>
      <c r="U3140">
        <v>302</v>
      </c>
      <c r="V3140">
        <v>0.7</v>
      </c>
    </row>
    <row r="3141" spans="1:22" x14ac:dyDescent="0.25">
      <c r="A3141">
        <v>3140</v>
      </c>
      <c r="B3141" t="s">
        <v>26</v>
      </c>
      <c r="C3141" t="s">
        <v>665</v>
      </c>
      <c r="D3141" t="s">
        <v>5</v>
      </c>
      <c r="E3141" t="s">
        <v>353</v>
      </c>
      <c r="F3141" s="138">
        <v>44087</v>
      </c>
      <c r="G3141" t="s">
        <v>670</v>
      </c>
      <c r="H3141" t="s">
        <v>668</v>
      </c>
      <c r="I3141" t="s">
        <v>144</v>
      </c>
      <c r="J3141" t="s">
        <v>671</v>
      </c>
      <c r="K3141">
        <v>1200</v>
      </c>
      <c r="M3141">
        <v>288</v>
      </c>
      <c r="O3141">
        <v>13</v>
      </c>
      <c r="P3141">
        <v>26</v>
      </c>
      <c r="Q3141">
        <f>SUM(Table2[[#This Row],[ BUYER G]:[BUYER S]])</f>
        <v>39</v>
      </c>
      <c r="R3141">
        <v>9.75</v>
      </c>
      <c r="S3141">
        <v>21.75</v>
      </c>
      <c r="T3141">
        <f>SUM(Table2[[#This Row],[SALE G]:[SALE S]])</f>
        <v>31.5</v>
      </c>
      <c r="U3141">
        <v>360</v>
      </c>
      <c r="V3141">
        <v>0.7</v>
      </c>
    </row>
    <row r="3142" spans="1:22" x14ac:dyDescent="0.25">
      <c r="A3142">
        <v>3141</v>
      </c>
      <c r="B3142" t="s">
        <v>26</v>
      </c>
      <c r="C3142" t="s">
        <v>665</v>
      </c>
      <c r="D3142" t="s">
        <v>5</v>
      </c>
      <c r="E3142" t="s">
        <v>353</v>
      </c>
      <c r="F3142" s="138">
        <v>44087</v>
      </c>
      <c r="G3142" t="s">
        <v>670</v>
      </c>
      <c r="H3142" t="s">
        <v>668</v>
      </c>
      <c r="I3142" t="s">
        <v>145</v>
      </c>
      <c r="J3142" t="s">
        <v>671</v>
      </c>
      <c r="K3142">
        <v>1200</v>
      </c>
      <c r="M3142">
        <v>192</v>
      </c>
      <c r="O3142">
        <v>41</v>
      </c>
      <c r="P3142">
        <v>17</v>
      </c>
      <c r="Q3142">
        <f>SUM(Table2[[#This Row],[ BUYER G]:[BUYER S]])</f>
        <v>58</v>
      </c>
      <c r="R3142">
        <v>32.5</v>
      </c>
      <c r="S3142">
        <v>12.75</v>
      </c>
      <c r="T3142">
        <f>SUM(Table2[[#This Row],[SALE G]:[SALE S]])</f>
        <v>45.25</v>
      </c>
      <c r="U3142">
        <v>559</v>
      </c>
      <c r="V3142">
        <v>0.7</v>
      </c>
    </row>
    <row r="3143" spans="1:22" x14ac:dyDescent="0.25">
      <c r="A3143">
        <v>3142</v>
      </c>
      <c r="B3143" t="s">
        <v>26</v>
      </c>
      <c r="C3143" t="s">
        <v>665</v>
      </c>
      <c r="D3143" t="s">
        <v>5</v>
      </c>
      <c r="E3143" t="s">
        <v>353</v>
      </c>
      <c r="F3143" s="138">
        <v>44087</v>
      </c>
      <c r="G3143" t="s">
        <v>670</v>
      </c>
      <c r="H3143" t="s">
        <v>672</v>
      </c>
      <c r="I3143" t="s">
        <v>190</v>
      </c>
      <c r="J3143" t="s">
        <v>671</v>
      </c>
      <c r="K3143">
        <v>1200</v>
      </c>
      <c r="L3143">
        <v>112</v>
      </c>
      <c r="M3143">
        <v>122</v>
      </c>
      <c r="O3143">
        <v>14</v>
      </c>
      <c r="P3143">
        <v>15</v>
      </c>
      <c r="Q3143">
        <f>SUM(Table2[[#This Row],[ BUYER G]:[BUYER S]])</f>
        <v>29</v>
      </c>
      <c r="R3143">
        <v>6</v>
      </c>
      <c r="S3143">
        <v>7.5</v>
      </c>
      <c r="T3143">
        <f>SUM(Table2[[#This Row],[SALE G]:[SALE S]])</f>
        <v>13.5</v>
      </c>
      <c r="U3143">
        <v>457</v>
      </c>
      <c r="V3143">
        <v>0.7</v>
      </c>
    </row>
    <row r="3144" spans="1:22" x14ac:dyDescent="0.25">
      <c r="A3144">
        <v>3143</v>
      </c>
      <c r="B3144" t="s">
        <v>26</v>
      </c>
      <c r="C3144" t="s">
        <v>665</v>
      </c>
      <c r="D3144" t="s">
        <v>5</v>
      </c>
      <c r="E3144" t="s">
        <v>353</v>
      </c>
      <c r="F3144" s="138">
        <v>44087</v>
      </c>
      <c r="G3144" t="s">
        <v>670</v>
      </c>
      <c r="H3144" t="s">
        <v>677</v>
      </c>
      <c r="I3144" t="s">
        <v>195</v>
      </c>
      <c r="J3144" t="s">
        <v>671</v>
      </c>
      <c r="K3144">
        <v>1200</v>
      </c>
      <c r="L3144">
        <v>96</v>
      </c>
      <c r="M3144">
        <v>144</v>
      </c>
      <c r="O3144">
        <v>15</v>
      </c>
      <c r="P3144">
        <v>20</v>
      </c>
      <c r="Q3144">
        <f>SUM(Table2[[#This Row],[ BUYER G]:[BUYER S]])</f>
        <v>35</v>
      </c>
      <c r="R3144">
        <v>10</v>
      </c>
      <c r="S3144">
        <v>22</v>
      </c>
      <c r="T3144">
        <f>SUM(Table2[[#This Row],[SALE G]:[SALE S]])</f>
        <v>32</v>
      </c>
      <c r="U3144">
        <v>400</v>
      </c>
      <c r="V3144">
        <v>0.7</v>
      </c>
    </row>
    <row r="3145" spans="1:22" x14ac:dyDescent="0.25">
      <c r="A3145">
        <v>3144</v>
      </c>
      <c r="B3145" t="s">
        <v>26</v>
      </c>
      <c r="C3145" t="s">
        <v>665</v>
      </c>
      <c r="D3145" t="s">
        <v>5</v>
      </c>
      <c r="E3145" t="s">
        <v>353</v>
      </c>
      <c r="F3145" s="138">
        <v>44087</v>
      </c>
      <c r="G3145" t="s">
        <v>670</v>
      </c>
      <c r="H3145" t="s">
        <v>674</v>
      </c>
      <c r="I3145" t="s">
        <v>371</v>
      </c>
      <c r="J3145" t="s">
        <v>671</v>
      </c>
      <c r="K3145">
        <v>1200</v>
      </c>
      <c r="L3145">
        <v>96</v>
      </c>
      <c r="M3145">
        <v>144</v>
      </c>
      <c r="O3145">
        <v>8</v>
      </c>
      <c r="P3145">
        <v>26</v>
      </c>
      <c r="Q3145">
        <f>SUM(Table2[[#This Row],[ BUYER G]:[BUYER S]])</f>
        <v>34</v>
      </c>
      <c r="R3145">
        <v>5</v>
      </c>
      <c r="S3145">
        <v>27</v>
      </c>
      <c r="T3145">
        <f>SUM(Table2[[#This Row],[SALE G]:[SALE S]])</f>
        <v>32</v>
      </c>
      <c r="U3145">
        <v>343</v>
      </c>
      <c r="V3145">
        <v>0.7</v>
      </c>
    </row>
    <row r="3146" spans="1:22" x14ac:dyDescent="0.25">
      <c r="A3146">
        <v>3145</v>
      </c>
      <c r="B3146" t="s">
        <v>26</v>
      </c>
      <c r="C3146" t="s">
        <v>665</v>
      </c>
      <c r="D3146" t="s">
        <v>5</v>
      </c>
      <c r="E3146" t="s">
        <v>353</v>
      </c>
      <c r="F3146" s="138">
        <v>44087</v>
      </c>
      <c r="G3146" t="s">
        <v>676</v>
      </c>
      <c r="H3146" t="s">
        <v>668</v>
      </c>
      <c r="I3146" t="s">
        <v>165</v>
      </c>
      <c r="J3146" t="s">
        <v>669</v>
      </c>
      <c r="K3146">
        <v>1200</v>
      </c>
      <c r="L3146">
        <v>336</v>
      </c>
      <c r="O3146">
        <v>15</v>
      </c>
      <c r="P3146">
        <v>32</v>
      </c>
      <c r="Q3146">
        <f>SUM(Table2[[#This Row],[ BUYER G]:[BUYER S]])</f>
        <v>47</v>
      </c>
      <c r="R3146">
        <v>17</v>
      </c>
      <c r="S3146">
        <v>20</v>
      </c>
      <c r="T3146">
        <f>SUM(Table2[[#This Row],[SALE G]:[SALE S]])</f>
        <v>37</v>
      </c>
      <c r="U3146">
        <v>601</v>
      </c>
      <c r="V3146">
        <v>0.7</v>
      </c>
    </row>
    <row r="3147" spans="1:22" x14ac:dyDescent="0.25">
      <c r="A3147">
        <v>3146</v>
      </c>
      <c r="B3147" t="s">
        <v>26</v>
      </c>
      <c r="C3147" t="s">
        <v>665</v>
      </c>
      <c r="D3147" t="s">
        <v>5</v>
      </c>
      <c r="E3147" t="s">
        <v>353</v>
      </c>
      <c r="F3147" s="138">
        <v>44087</v>
      </c>
      <c r="G3147" t="s">
        <v>676</v>
      </c>
      <c r="H3147" t="s">
        <v>668</v>
      </c>
      <c r="I3147" t="s">
        <v>166</v>
      </c>
      <c r="J3147" t="s">
        <v>669</v>
      </c>
      <c r="K3147">
        <v>1200</v>
      </c>
      <c r="L3147">
        <v>240</v>
      </c>
      <c r="O3147">
        <v>35</v>
      </c>
      <c r="P3147">
        <v>56</v>
      </c>
      <c r="Q3147">
        <f>SUM(Table2[[#This Row],[ BUYER G]:[BUYER S]])</f>
        <v>91</v>
      </c>
      <c r="R3147">
        <v>65</v>
      </c>
      <c r="S3147">
        <v>64</v>
      </c>
      <c r="T3147">
        <f>SUM(Table2[[#This Row],[SALE G]:[SALE S]])</f>
        <v>129</v>
      </c>
      <c r="U3147">
        <v>357</v>
      </c>
      <c r="V3147">
        <v>0.7</v>
      </c>
    </row>
    <row r="3148" spans="1:22" x14ac:dyDescent="0.25">
      <c r="A3148">
        <v>3147</v>
      </c>
      <c r="B3148" t="s">
        <v>26</v>
      </c>
      <c r="C3148" t="s">
        <v>665</v>
      </c>
      <c r="D3148" t="s">
        <v>5</v>
      </c>
      <c r="E3148" t="s">
        <v>353</v>
      </c>
      <c r="F3148" s="138">
        <v>44087</v>
      </c>
      <c r="G3148" t="s">
        <v>676</v>
      </c>
      <c r="H3148" t="s">
        <v>668</v>
      </c>
      <c r="I3148" t="s">
        <v>167</v>
      </c>
      <c r="J3148" t="s">
        <v>669</v>
      </c>
      <c r="K3148">
        <v>1200</v>
      </c>
      <c r="L3148">
        <v>304</v>
      </c>
      <c r="O3148">
        <v>13</v>
      </c>
      <c r="P3148">
        <v>15</v>
      </c>
      <c r="Q3148">
        <f>SUM(Table2[[#This Row],[ BUYER G]:[BUYER S]])</f>
        <v>28</v>
      </c>
      <c r="R3148">
        <v>7.8</v>
      </c>
      <c r="S3148">
        <v>7.8</v>
      </c>
      <c r="T3148">
        <f>SUM(Table2[[#This Row],[SALE G]:[SALE S]])</f>
        <v>15.6</v>
      </c>
      <c r="U3148">
        <v>247</v>
      </c>
      <c r="V3148">
        <v>0.7</v>
      </c>
    </row>
    <row r="3149" spans="1:22" x14ac:dyDescent="0.25">
      <c r="A3149">
        <v>3148</v>
      </c>
      <c r="B3149" t="s">
        <v>26</v>
      </c>
      <c r="C3149" t="s">
        <v>665</v>
      </c>
      <c r="D3149" t="s">
        <v>5</v>
      </c>
      <c r="E3149" t="s">
        <v>353</v>
      </c>
      <c r="F3149" s="138">
        <v>44087</v>
      </c>
      <c r="G3149" t="s">
        <v>676</v>
      </c>
      <c r="H3149" t="s">
        <v>668</v>
      </c>
      <c r="I3149" t="s">
        <v>168</v>
      </c>
      <c r="J3149" t="s">
        <v>669</v>
      </c>
      <c r="K3149">
        <v>1200</v>
      </c>
      <c r="L3149">
        <v>212</v>
      </c>
      <c r="O3149">
        <v>32</v>
      </c>
      <c r="P3149">
        <v>42</v>
      </c>
      <c r="Q3149">
        <f>SUM(Table2[[#This Row],[ BUYER G]:[BUYER S]])</f>
        <v>74</v>
      </c>
      <c r="R3149">
        <v>28.5</v>
      </c>
      <c r="S3149">
        <v>25</v>
      </c>
      <c r="T3149">
        <f>SUM(Table2[[#This Row],[SALE G]:[SALE S]])</f>
        <v>53.5</v>
      </c>
      <c r="U3149">
        <v>268</v>
      </c>
      <c r="V3149">
        <v>0.7</v>
      </c>
    </row>
    <row r="3150" spans="1:22" x14ac:dyDescent="0.25">
      <c r="A3150">
        <v>3149</v>
      </c>
      <c r="B3150" t="s">
        <v>26</v>
      </c>
      <c r="C3150" t="s">
        <v>665</v>
      </c>
      <c r="D3150" t="s">
        <v>5</v>
      </c>
      <c r="E3150" t="s">
        <v>353</v>
      </c>
      <c r="F3150" s="138">
        <v>44087</v>
      </c>
      <c r="G3150" t="s">
        <v>676</v>
      </c>
      <c r="H3150" t="s">
        <v>672</v>
      </c>
      <c r="I3150" t="s">
        <v>372</v>
      </c>
      <c r="J3150" t="s">
        <v>669</v>
      </c>
      <c r="K3150">
        <v>1200</v>
      </c>
      <c r="L3150">
        <v>212</v>
      </c>
      <c r="O3150">
        <v>12</v>
      </c>
      <c r="P3150">
        <v>16</v>
      </c>
      <c r="Q3150">
        <f>SUM(Table2[[#This Row],[ BUYER G]:[BUYER S]])</f>
        <v>28</v>
      </c>
      <c r="R3150">
        <v>6</v>
      </c>
      <c r="S3150">
        <v>8.5</v>
      </c>
      <c r="T3150">
        <f>SUM(Table2[[#This Row],[SALE G]:[SALE S]])</f>
        <v>14.5</v>
      </c>
      <c r="U3150">
        <v>322</v>
      </c>
      <c r="V3150">
        <v>0.7</v>
      </c>
    </row>
    <row r="3151" spans="1:22" x14ac:dyDescent="0.25">
      <c r="A3151">
        <v>3150</v>
      </c>
      <c r="B3151" t="s">
        <v>26</v>
      </c>
      <c r="C3151" t="s">
        <v>665</v>
      </c>
      <c r="D3151" t="s">
        <v>5</v>
      </c>
      <c r="E3151" t="s">
        <v>353</v>
      </c>
      <c r="F3151" s="138">
        <v>44087</v>
      </c>
      <c r="G3151" t="s">
        <v>676</v>
      </c>
      <c r="H3151" t="s">
        <v>677</v>
      </c>
      <c r="I3151" t="s">
        <v>440</v>
      </c>
      <c r="J3151" t="s">
        <v>669</v>
      </c>
      <c r="K3151">
        <v>1200</v>
      </c>
      <c r="L3151">
        <v>228</v>
      </c>
      <c r="O3151">
        <v>21</v>
      </c>
      <c r="P3151">
        <v>16</v>
      </c>
      <c r="Q3151">
        <f>SUM(Table2[[#This Row],[ BUYER G]:[BUYER S]])</f>
        <v>37</v>
      </c>
      <c r="R3151">
        <v>8</v>
      </c>
      <c r="S3151">
        <v>16</v>
      </c>
      <c r="T3151">
        <f>SUM(Table2[[#This Row],[SALE G]:[SALE S]])</f>
        <v>24</v>
      </c>
      <c r="U3151">
        <v>250</v>
      </c>
      <c r="V3151">
        <v>0.65</v>
      </c>
    </row>
    <row r="3152" spans="1:22" x14ac:dyDescent="0.25">
      <c r="A3152">
        <v>3151</v>
      </c>
      <c r="B3152" t="s">
        <v>26</v>
      </c>
      <c r="C3152" t="s">
        <v>665</v>
      </c>
      <c r="D3152" t="s">
        <v>5</v>
      </c>
      <c r="E3152" t="s">
        <v>353</v>
      </c>
      <c r="F3152" s="138">
        <v>44087</v>
      </c>
      <c r="G3152" t="s">
        <v>676</v>
      </c>
      <c r="H3152" t="s">
        <v>697</v>
      </c>
      <c r="I3152" t="s">
        <v>441</v>
      </c>
      <c r="J3152" t="s">
        <v>669</v>
      </c>
      <c r="K3152">
        <v>1200</v>
      </c>
      <c r="L3152">
        <v>240</v>
      </c>
      <c r="O3152">
        <v>34</v>
      </c>
      <c r="P3152">
        <v>46</v>
      </c>
      <c r="Q3152">
        <f>SUM(Table2[[#This Row],[ BUYER G]:[BUYER S]])</f>
        <v>80</v>
      </c>
      <c r="R3152">
        <v>25</v>
      </c>
      <c r="S3152">
        <v>15</v>
      </c>
      <c r="T3152">
        <f>SUM(Table2[[#This Row],[SALE G]:[SALE S]])</f>
        <v>40</v>
      </c>
      <c r="U3152">
        <v>300</v>
      </c>
      <c r="V3152">
        <v>0.7</v>
      </c>
    </row>
    <row r="3153" spans="1:22" x14ac:dyDescent="0.25">
      <c r="A3153">
        <v>3152</v>
      </c>
      <c r="B3153" t="s">
        <v>26</v>
      </c>
      <c r="C3153" t="s">
        <v>665</v>
      </c>
      <c r="D3153" t="s">
        <v>5</v>
      </c>
      <c r="E3153" t="s">
        <v>353</v>
      </c>
      <c r="F3153" s="138">
        <v>44087</v>
      </c>
      <c r="G3153" t="s">
        <v>676</v>
      </c>
      <c r="H3153" t="s">
        <v>673</v>
      </c>
      <c r="I3153" t="s">
        <v>439</v>
      </c>
      <c r="J3153" t="s">
        <v>669</v>
      </c>
      <c r="K3153">
        <v>1200</v>
      </c>
      <c r="L3153">
        <v>224</v>
      </c>
      <c r="O3153">
        <v>26</v>
      </c>
      <c r="P3153">
        <v>38</v>
      </c>
      <c r="Q3153">
        <f>SUM(Table2[[#This Row],[ BUYER G]:[BUYER S]])</f>
        <v>64</v>
      </c>
      <c r="R3153">
        <v>16.8</v>
      </c>
      <c r="S3153">
        <v>25.7</v>
      </c>
      <c r="T3153">
        <f>SUM(Table2[[#This Row],[SALE G]:[SALE S]])</f>
        <v>42.5</v>
      </c>
      <c r="U3153">
        <v>246</v>
      </c>
      <c r="V3153">
        <v>0.7</v>
      </c>
    </row>
    <row r="3154" spans="1:22" x14ac:dyDescent="0.25">
      <c r="A3154">
        <v>3153</v>
      </c>
      <c r="B3154" t="s">
        <v>26</v>
      </c>
      <c r="C3154" t="s">
        <v>665</v>
      </c>
      <c r="D3154" t="s">
        <v>5</v>
      </c>
      <c r="E3154" t="s">
        <v>353</v>
      </c>
      <c r="F3154" s="138">
        <v>44087</v>
      </c>
      <c r="G3154" t="s">
        <v>682</v>
      </c>
      <c r="H3154" t="s">
        <v>668</v>
      </c>
      <c r="I3154" t="s">
        <v>151</v>
      </c>
      <c r="J3154" t="s">
        <v>671</v>
      </c>
      <c r="K3154">
        <v>1200</v>
      </c>
      <c r="M3154">
        <v>224</v>
      </c>
      <c r="O3154">
        <v>27</v>
      </c>
      <c r="P3154">
        <v>62</v>
      </c>
      <c r="Q3154">
        <f>SUM(Table2[[#This Row],[ BUYER G]:[BUYER S]])</f>
        <v>89</v>
      </c>
      <c r="R3154">
        <v>15</v>
      </c>
      <c r="S3154">
        <v>34.049999999999997</v>
      </c>
      <c r="T3154">
        <f>SUM(Table2[[#This Row],[SALE G]:[SALE S]])</f>
        <v>49.05</v>
      </c>
      <c r="U3154">
        <v>219</v>
      </c>
      <c r="V3154">
        <v>0.7</v>
      </c>
    </row>
    <row r="3155" spans="1:22" x14ac:dyDescent="0.25">
      <c r="A3155">
        <v>3154</v>
      </c>
      <c r="B3155" t="s">
        <v>26</v>
      </c>
      <c r="C3155" t="s">
        <v>665</v>
      </c>
      <c r="D3155" t="s">
        <v>5</v>
      </c>
      <c r="E3155" t="s">
        <v>353</v>
      </c>
      <c r="F3155" s="138">
        <v>44087</v>
      </c>
      <c r="G3155" t="s">
        <v>682</v>
      </c>
      <c r="H3155" t="s">
        <v>668</v>
      </c>
      <c r="I3155" t="s">
        <v>149</v>
      </c>
      <c r="J3155" t="s">
        <v>671</v>
      </c>
      <c r="K3155">
        <v>1200</v>
      </c>
      <c r="M3155">
        <v>198</v>
      </c>
      <c r="O3155">
        <v>37</v>
      </c>
      <c r="P3155">
        <v>34</v>
      </c>
      <c r="Q3155">
        <f>SUM(Table2[[#This Row],[ BUYER G]:[BUYER S]])</f>
        <v>71</v>
      </c>
      <c r="R3155">
        <v>35.5</v>
      </c>
      <c r="S3155">
        <v>38</v>
      </c>
      <c r="T3155">
        <f>SUM(Table2[[#This Row],[SALE G]:[SALE S]])</f>
        <v>73.5</v>
      </c>
      <c r="U3155">
        <v>380</v>
      </c>
      <c r="V3155">
        <v>0.65</v>
      </c>
    </row>
    <row r="3156" spans="1:22" x14ac:dyDescent="0.25">
      <c r="A3156">
        <v>3155</v>
      </c>
      <c r="B3156" t="s">
        <v>26</v>
      </c>
      <c r="C3156" t="s">
        <v>665</v>
      </c>
      <c r="D3156" t="s">
        <v>5</v>
      </c>
      <c r="E3156" t="s">
        <v>353</v>
      </c>
      <c r="F3156" s="138">
        <v>44087</v>
      </c>
      <c r="G3156" t="s">
        <v>682</v>
      </c>
      <c r="H3156" t="s">
        <v>668</v>
      </c>
      <c r="I3156" t="s">
        <v>152</v>
      </c>
      <c r="J3156" t="s">
        <v>671</v>
      </c>
      <c r="K3156">
        <v>1200</v>
      </c>
      <c r="M3156">
        <v>240</v>
      </c>
      <c r="O3156">
        <v>33</v>
      </c>
      <c r="P3156">
        <v>51</v>
      </c>
      <c r="Q3156">
        <f>SUM(Table2[[#This Row],[ BUYER G]:[BUYER S]])</f>
        <v>84</v>
      </c>
      <c r="R3156">
        <v>26</v>
      </c>
      <c r="S3156">
        <v>29.75</v>
      </c>
      <c r="T3156">
        <f>SUM(Table2[[#This Row],[SALE G]:[SALE S]])</f>
        <v>55.75</v>
      </c>
      <c r="U3156">
        <v>275</v>
      </c>
      <c r="V3156">
        <v>0.65</v>
      </c>
    </row>
    <row r="3157" spans="1:22" x14ac:dyDescent="0.25">
      <c r="A3157">
        <v>3156</v>
      </c>
      <c r="B3157" t="s">
        <v>26</v>
      </c>
      <c r="C3157" t="s">
        <v>665</v>
      </c>
      <c r="D3157" t="s">
        <v>5</v>
      </c>
      <c r="E3157" t="s">
        <v>353</v>
      </c>
      <c r="F3157" s="138">
        <v>44087</v>
      </c>
      <c r="G3157" t="s">
        <v>682</v>
      </c>
      <c r="H3157" t="s">
        <v>668</v>
      </c>
      <c r="I3157" t="s">
        <v>154</v>
      </c>
      <c r="J3157" t="s">
        <v>671</v>
      </c>
      <c r="K3157">
        <v>1200</v>
      </c>
      <c r="M3157">
        <v>176</v>
      </c>
      <c r="O3157">
        <v>13</v>
      </c>
      <c r="P3157">
        <v>23</v>
      </c>
      <c r="Q3157">
        <f>SUM(Table2[[#This Row],[ BUYER G]:[BUYER S]])</f>
        <v>36</v>
      </c>
      <c r="R3157">
        <v>6</v>
      </c>
      <c r="S3157">
        <v>17</v>
      </c>
      <c r="T3157">
        <f>SUM(Table2[[#This Row],[SALE G]:[SALE S]])</f>
        <v>23</v>
      </c>
      <c r="U3157">
        <v>250</v>
      </c>
      <c r="V3157">
        <v>0.65</v>
      </c>
    </row>
    <row r="3158" spans="1:22" x14ac:dyDescent="0.25">
      <c r="A3158">
        <v>3157</v>
      </c>
      <c r="B3158" t="s">
        <v>26</v>
      </c>
      <c r="C3158" t="s">
        <v>665</v>
      </c>
      <c r="D3158" t="s">
        <v>5</v>
      </c>
      <c r="E3158" t="s">
        <v>353</v>
      </c>
      <c r="F3158" s="138">
        <v>44087</v>
      </c>
      <c r="G3158" t="s">
        <v>682</v>
      </c>
      <c r="H3158" t="s">
        <v>668</v>
      </c>
      <c r="I3158" t="s">
        <v>435</v>
      </c>
      <c r="J3158" t="s">
        <v>671</v>
      </c>
      <c r="K3158">
        <v>1200</v>
      </c>
      <c r="M3158">
        <v>176</v>
      </c>
      <c r="O3158">
        <v>17</v>
      </c>
      <c r="P3158">
        <v>24</v>
      </c>
      <c r="Q3158">
        <f>SUM(Table2[[#This Row],[ BUYER G]:[BUYER S]])</f>
        <v>41</v>
      </c>
      <c r="R3158">
        <v>7.58</v>
      </c>
      <c r="S3158">
        <v>11.16</v>
      </c>
      <c r="T3158">
        <f>SUM(Table2[[#This Row],[SALE G]:[SALE S]])</f>
        <v>18.740000000000002</v>
      </c>
      <c r="U3158">
        <v>520</v>
      </c>
      <c r="V3158">
        <v>0.7</v>
      </c>
    </row>
    <row r="3159" spans="1:22" x14ac:dyDescent="0.25">
      <c r="A3159">
        <v>3158</v>
      </c>
      <c r="B3159" t="s">
        <v>26</v>
      </c>
      <c r="C3159" t="s">
        <v>665</v>
      </c>
      <c r="D3159" t="s">
        <v>5</v>
      </c>
      <c r="E3159" t="s">
        <v>353</v>
      </c>
      <c r="F3159" s="138">
        <v>44087</v>
      </c>
      <c r="G3159" t="s">
        <v>682</v>
      </c>
      <c r="H3159" t="s">
        <v>668</v>
      </c>
      <c r="I3159" t="s">
        <v>396</v>
      </c>
      <c r="J3159" t="s">
        <v>671</v>
      </c>
      <c r="K3159">
        <v>1200</v>
      </c>
      <c r="M3159">
        <v>208</v>
      </c>
      <c r="O3159">
        <v>34</v>
      </c>
      <c r="P3159">
        <v>56</v>
      </c>
      <c r="Q3159">
        <f>SUM(Table2[[#This Row],[ BUYER G]:[BUYER S]])</f>
        <v>90</v>
      </c>
      <c r="R3159">
        <v>20.5</v>
      </c>
      <c r="S3159">
        <v>32.25</v>
      </c>
      <c r="T3159">
        <f>SUM(Table2[[#This Row],[SALE G]:[SALE S]])</f>
        <v>52.75</v>
      </c>
      <c r="U3159">
        <v>305</v>
      </c>
      <c r="V3159">
        <v>0.7</v>
      </c>
    </row>
    <row r="3160" spans="1:22" x14ac:dyDescent="0.25">
      <c r="A3160">
        <v>3159</v>
      </c>
      <c r="B3160" t="s">
        <v>26</v>
      </c>
      <c r="C3160" t="s">
        <v>665</v>
      </c>
      <c r="D3160" t="s">
        <v>5</v>
      </c>
      <c r="E3160" t="s">
        <v>353</v>
      </c>
      <c r="F3160" s="138">
        <v>44087</v>
      </c>
      <c r="G3160" t="s">
        <v>684</v>
      </c>
      <c r="H3160" t="s">
        <v>668</v>
      </c>
      <c r="I3160" t="s">
        <v>170</v>
      </c>
      <c r="J3160" t="s">
        <v>669</v>
      </c>
      <c r="K3160">
        <v>1250</v>
      </c>
      <c r="M3160">
        <v>211</v>
      </c>
      <c r="O3160">
        <v>17</v>
      </c>
      <c r="P3160">
        <v>35</v>
      </c>
      <c r="Q3160">
        <f>SUM(Table2[[#This Row],[ BUYER G]:[BUYER S]])</f>
        <v>52</v>
      </c>
      <c r="R3160">
        <v>20.875</v>
      </c>
      <c r="S3160">
        <v>40.125</v>
      </c>
      <c r="T3160">
        <f>SUM(Table2[[#This Row],[SALE G]:[SALE S]])</f>
        <v>61</v>
      </c>
      <c r="U3160">
        <v>245</v>
      </c>
      <c r="V3160">
        <v>0.7</v>
      </c>
    </row>
    <row r="3161" spans="1:22" x14ac:dyDescent="0.25">
      <c r="A3161">
        <v>3160</v>
      </c>
      <c r="B3161" t="s">
        <v>26</v>
      </c>
      <c r="C3161" t="s">
        <v>665</v>
      </c>
      <c r="D3161" t="s">
        <v>5</v>
      </c>
      <c r="E3161" t="s">
        <v>353</v>
      </c>
      <c r="F3161" s="138">
        <v>44087</v>
      </c>
      <c r="G3161" t="s">
        <v>684</v>
      </c>
      <c r="H3161" t="s">
        <v>673</v>
      </c>
      <c r="I3161" t="s">
        <v>454</v>
      </c>
      <c r="J3161" t="s">
        <v>669</v>
      </c>
      <c r="K3161">
        <v>1250</v>
      </c>
      <c r="M3161">
        <v>230</v>
      </c>
      <c r="O3161">
        <v>12</v>
      </c>
      <c r="P3161">
        <v>29</v>
      </c>
      <c r="Q3161">
        <f>SUM(Table2[[#This Row],[ BUYER G]:[BUYER S]])</f>
        <v>41</v>
      </c>
      <c r="R3161">
        <v>6.25</v>
      </c>
      <c r="S3161">
        <v>28.375</v>
      </c>
      <c r="T3161">
        <f>SUM(Table2[[#This Row],[SALE G]:[SALE S]])</f>
        <v>34.625</v>
      </c>
      <c r="U3161">
        <v>192</v>
      </c>
      <c r="V3161">
        <v>0.7</v>
      </c>
    </row>
    <row r="3162" spans="1:22" x14ac:dyDescent="0.25">
      <c r="A3162">
        <v>3161</v>
      </c>
      <c r="B3162" t="s">
        <v>26</v>
      </c>
      <c r="C3162" t="s">
        <v>665</v>
      </c>
      <c r="D3162" t="s">
        <v>5</v>
      </c>
      <c r="E3162" t="s">
        <v>353</v>
      </c>
      <c r="F3162" s="138">
        <v>44087</v>
      </c>
      <c r="G3162" t="s">
        <v>685</v>
      </c>
      <c r="H3162" t="s">
        <v>668</v>
      </c>
      <c r="I3162" t="s">
        <v>176</v>
      </c>
      <c r="J3162" t="s">
        <v>671</v>
      </c>
      <c r="K3162">
        <v>1000</v>
      </c>
      <c r="M3162">
        <v>188</v>
      </c>
      <c r="O3162">
        <v>21</v>
      </c>
      <c r="P3162">
        <v>18</v>
      </c>
      <c r="Q3162">
        <f>SUM(Table2[[#This Row],[ BUYER G]:[BUYER S]])</f>
        <v>39</v>
      </c>
      <c r="R3162">
        <v>20.5</v>
      </c>
      <c r="S3162">
        <v>14.25</v>
      </c>
      <c r="T3162">
        <f>SUM(Table2[[#This Row],[SALE G]:[SALE S]])</f>
        <v>34.75</v>
      </c>
      <c r="U3162">
        <v>204</v>
      </c>
      <c r="V3162">
        <v>0.7</v>
      </c>
    </row>
    <row r="3163" spans="1:22" x14ac:dyDescent="0.25">
      <c r="A3163">
        <v>3162</v>
      </c>
      <c r="B3163" t="s">
        <v>26</v>
      </c>
      <c r="C3163" t="s">
        <v>665</v>
      </c>
      <c r="D3163" t="s">
        <v>5</v>
      </c>
      <c r="E3163" t="s">
        <v>353</v>
      </c>
      <c r="F3163" s="138">
        <v>44087</v>
      </c>
      <c r="G3163" t="s">
        <v>685</v>
      </c>
      <c r="H3163" t="s">
        <v>668</v>
      </c>
      <c r="I3163" t="s">
        <v>187</v>
      </c>
      <c r="J3163" t="s">
        <v>671</v>
      </c>
      <c r="K3163">
        <v>1000</v>
      </c>
      <c r="M3163">
        <v>196</v>
      </c>
      <c r="O3163">
        <v>5</v>
      </c>
      <c r="P3163">
        <v>21</v>
      </c>
      <c r="Q3163">
        <f>SUM(Table2[[#This Row],[ BUYER G]:[BUYER S]])</f>
        <v>26</v>
      </c>
      <c r="R3163">
        <v>3</v>
      </c>
      <c r="S3163">
        <v>4</v>
      </c>
      <c r="T3163">
        <f>SUM(Table2[[#This Row],[SALE G]:[SALE S]])</f>
        <v>7</v>
      </c>
      <c r="U3163">
        <v>215</v>
      </c>
      <c r="V3163">
        <v>0.7</v>
      </c>
    </row>
    <row r="3164" spans="1:22" x14ac:dyDescent="0.25">
      <c r="A3164">
        <v>3163</v>
      </c>
      <c r="B3164" t="s">
        <v>26</v>
      </c>
      <c r="C3164" t="s">
        <v>665</v>
      </c>
      <c r="D3164" t="s">
        <v>5</v>
      </c>
      <c r="E3164" t="s">
        <v>353</v>
      </c>
      <c r="F3164" s="138">
        <v>44087</v>
      </c>
      <c r="G3164" t="s">
        <v>685</v>
      </c>
      <c r="H3164" t="s">
        <v>668</v>
      </c>
      <c r="I3164" t="s">
        <v>177</v>
      </c>
      <c r="J3164" t="s">
        <v>671</v>
      </c>
      <c r="K3164">
        <v>1000</v>
      </c>
      <c r="M3164">
        <v>268</v>
      </c>
      <c r="O3164">
        <v>39</v>
      </c>
      <c r="P3164">
        <v>86</v>
      </c>
      <c r="Q3164">
        <f>SUM(Table2[[#This Row],[ BUYER G]:[BUYER S]])</f>
        <v>125</v>
      </c>
      <c r="R3164">
        <v>32</v>
      </c>
      <c r="S3164">
        <v>62.375</v>
      </c>
      <c r="T3164">
        <f>SUM(Table2[[#This Row],[SALE G]:[SALE S]])</f>
        <v>94.375</v>
      </c>
      <c r="U3164">
        <v>543</v>
      </c>
      <c r="V3164">
        <v>0.7</v>
      </c>
    </row>
    <row r="3165" spans="1:22" x14ac:dyDescent="0.25">
      <c r="A3165">
        <v>3164</v>
      </c>
      <c r="B3165" t="s">
        <v>26</v>
      </c>
      <c r="C3165" t="s">
        <v>665</v>
      </c>
      <c r="D3165" t="s">
        <v>5</v>
      </c>
      <c r="E3165" t="s">
        <v>353</v>
      </c>
      <c r="F3165" s="138">
        <v>44087</v>
      </c>
      <c r="G3165" t="s">
        <v>685</v>
      </c>
      <c r="H3165" t="s">
        <v>668</v>
      </c>
      <c r="I3165" t="s">
        <v>416</v>
      </c>
      <c r="J3165" t="s">
        <v>671</v>
      </c>
      <c r="K3165">
        <v>1000</v>
      </c>
      <c r="M3165">
        <v>192</v>
      </c>
      <c r="O3165">
        <v>20</v>
      </c>
      <c r="P3165">
        <v>42</v>
      </c>
      <c r="Q3165">
        <f>SUM(Table2[[#This Row],[ BUYER G]:[BUYER S]])</f>
        <v>62</v>
      </c>
      <c r="R3165">
        <v>13</v>
      </c>
      <c r="S3165">
        <v>31.25</v>
      </c>
      <c r="T3165">
        <f>SUM(Table2[[#This Row],[SALE G]:[SALE S]])</f>
        <v>44.25</v>
      </c>
      <c r="U3165">
        <v>203</v>
      </c>
      <c r="V3165">
        <v>0.7</v>
      </c>
    </row>
    <row r="3166" spans="1:22" x14ac:dyDescent="0.25">
      <c r="A3166">
        <v>3165</v>
      </c>
      <c r="B3166" t="s">
        <v>26</v>
      </c>
      <c r="C3166" t="s">
        <v>665</v>
      </c>
      <c r="D3166" t="s">
        <v>5</v>
      </c>
      <c r="E3166" t="s">
        <v>353</v>
      </c>
      <c r="F3166" s="138">
        <v>44087</v>
      </c>
      <c r="G3166" t="s">
        <v>685</v>
      </c>
      <c r="H3166" t="s">
        <v>668</v>
      </c>
      <c r="I3166" t="s">
        <v>181</v>
      </c>
      <c r="J3166" t="s">
        <v>671</v>
      </c>
      <c r="K3166">
        <v>1000</v>
      </c>
      <c r="M3166">
        <v>176</v>
      </c>
      <c r="O3166">
        <v>45</v>
      </c>
      <c r="P3166">
        <v>10</v>
      </c>
      <c r="Q3166">
        <f>SUM(Table2[[#This Row],[ BUYER G]:[BUYER S]])</f>
        <v>55</v>
      </c>
      <c r="R3166">
        <v>59.5</v>
      </c>
      <c r="S3166">
        <v>11.33333333</v>
      </c>
      <c r="T3166">
        <f>SUM(Table2[[#This Row],[SALE G]:[SALE S]])</f>
        <v>70.833333330000002</v>
      </c>
      <c r="U3166">
        <v>207</v>
      </c>
      <c r="V3166">
        <v>0.7</v>
      </c>
    </row>
    <row r="3167" spans="1:22" x14ac:dyDescent="0.25">
      <c r="A3167">
        <v>3166</v>
      </c>
      <c r="B3167" t="s">
        <v>26</v>
      </c>
      <c r="C3167" t="s">
        <v>665</v>
      </c>
      <c r="D3167" t="s">
        <v>5</v>
      </c>
      <c r="E3167" t="s">
        <v>353</v>
      </c>
      <c r="F3167" s="138">
        <v>44087</v>
      </c>
      <c r="G3167" t="s">
        <v>685</v>
      </c>
      <c r="H3167" t="s">
        <v>668</v>
      </c>
      <c r="I3167" t="s">
        <v>608</v>
      </c>
      <c r="J3167" t="s">
        <v>671</v>
      </c>
      <c r="K3167">
        <v>1000</v>
      </c>
      <c r="M3167">
        <v>180</v>
      </c>
      <c r="O3167">
        <v>10</v>
      </c>
      <c r="P3167">
        <v>13</v>
      </c>
      <c r="Q3167">
        <f>SUM(Table2[[#This Row],[ BUYER G]:[BUYER S]])</f>
        <v>23</v>
      </c>
      <c r="R3167">
        <v>6</v>
      </c>
      <c r="S3167">
        <v>6.5</v>
      </c>
      <c r="T3167">
        <f>SUM(Table2[[#This Row],[SALE G]:[SALE S]])</f>
        <v>12.5</v>
      </c>
      <c r="U3167">
        <v>187</v>
      </c>
      <c r="V3167">
        <v>0.7</v>
      </c>
    </row>
    <row r="3168" spans="1:22" x14ac:dyDescent="0.25">
      <c r="A3168">
        <v>3167</v>
      </c>
      <c r="B3168" t="s">
        <v>26</v>
      </c>
      <c r="C3168" t="s">
        <v>665</v>
      </c>
      <c r="D3168" t="s">
        <v>5</v>
      </c>
      <c r="E3168" t="s">
        <v>353</v>
      </c>
      <c r="F3168" s="138">
        <v>44087</v>
      </c>
      <c r="G3168" t="s">
        <v>685</v>
      </c>
      <c r="H3168" t="s">
        <v>668</v>
      </c>
      <c r="I3168" t="s">
        <v>180</v>
      </c>
      <c r="J3168" t="s">
        <v>671</v>
      </c>
      <c r="K3168">
        <v>1000</v>
      </c>
      <c r="M3168">
        <v>160</v>
      </c>
      <c r="O3168">
        <v>13</v>
      </c>
      <c r="P3168">
        <v>9</v>
      </c>
      <c r="Q3168">
        <f>SUM(Table2[[#This Row],[ BUYER G]:[BUYER S]])</f>
        <v>22</v>
      </c>
      <c r="R3168">
        <v>11.17</v>
      </c>
      <c r="S3168">
        <v>4</v>
      </c>
      <c r="T3168">
        <f>SUM(Table2[[#This Row],[SALE G]:[SALE S]])</f>
        <v>15.17</v>
      </c>
      <c r="U3168">
        <v>280</v>
      </c>
      <c r="V3168">
        <v>0.7</v>
      </c>
    </row>
    <row r="3169" spans="1:22" x14ac:dyDescent="0.25">
      <c r="A3169">
        <v>3168</v>
      </c>
      <c r="B3169" t="s">
        <v>26</v>
      </c>
      <c r="C3169" t="s">
        <v>665</v>
      </c>
      <c r="D3169" t="s">
        <v>5</v>
      </c>
      <c r="E3169" t="s">
        <v>353</v>
      </c>
      <c r="F3169" s="138">
        <v>44087</v>
      </c>
      <c r="G3169" t="s">
        <v>685</v>
      </c>
      <c r="H3169" t="s">
        <v>677</v>
      </c>
      <c r="I3169" t="s">
        <v>529</v>
      </c>
      <c r="J3169" t="s">
        <v>671</v>
      </c>
      <c r="K3169">
        <v>1000</v>
      </c>
      <c r="L3169">
        <v>112</v>
      </c>
      <c r="M3169">
        <v>96</v>
      </c>
      <c r="O3169">
        <v>15</v>
      </c>
      <c r="P3169">
        <v>15</v>
      </c>
      <c r="Q3169">
        <f>SUM(Table2[[#This Row],[ BUYER G]:[BUYER S]])</f>
        <v>30</v>
      </c>
      <c r="R3169">
        <v>10</v>
      </c>
      <c r="S3169">
        <v>17.25</v>
      </c>
      <c r="T3169">
        <f>SUM(Table2[[#This Row],[SALE G]:[SALE S]])</f>
        <v>27.25</v>
      </c>
      <c r="U3169">
        <v>400</v>
      </c>
      <c r="V3169">
        <v>0.7</v>
      </c>
    </row>
    <row r="3170" spans="1:22" x14ac:dyDescent="0.25">
      <c r="A3170">
        <v>3169</v>
      </c>
      <c r="B3170" t="s">
        <v>26</v>
      </c>
      <c r="C3170" t="s">
        <v>665</v>
      </c>
      <c r="D3170" t="s">
        <v>5</v>
      </c>
      <c r="E3170" t="s">
        <v>353</v>
      </c>
      <c r="F3170" s="138">
        <v>44087</v>
      </c>
      <c r="G3170" t="s">
        <v>703</v>
      </c>
      <c r="H3170" t="s">
        <v>668</v>
      </c>
      <c r="I3170" t="s">
        <v>451</v>
      </c>
      <c r="J3170" t="s">
        <v>669</v>
      </c>
      <c r="K3170">
        <v>1800</v>
      </c>
      <c r="M3170">
        <v>340</v>
      </c>
      <c r="O3170">
        <v>113</v>
      </c>
      <c r="P3170">
        <v>75</v>
      </c>
      <c r="Q3170">
        <f>SUM(Table2[[#This Row],[ BUYER G]:[BUYER S]])</f>
        <v>188</v>
      </c>
      <c r="R3170">
        <v>31.833333329999999</v>
      </c>
      <c r="S3170">
        <v>45</v>
      </c>
      <c r="T3170">
        <f>SUM(Table2[[#This Row],[SALE G]:[SALE S]])</f>
        <v>76.833333330000002</v>
      </c>
      <c r="U3170">
        <v>488</v>
      </c>
      <c r="V3170">
        <v>0.7</v>
      </c>
    </row>
    <row r="3171" spans="1:22" x14ac:dyDescent="0.25">
      <c r="A3171">
        <v>3170</v>
      </c>
      <c r="B3171" t="s">
        <v>26</v>
      </c>
      <c r="C3171" t="s">
        <v>665</v>
      </c>
      <c r="D3171" t="s">
        <v>5</v>
      </c>
      <c r="E3171" t="s">
        <v>353</v>
      </c>
      <c r="F3171" s="138">
        <v>44087</v>
      </c>
      <c r="G3171" t="s">
        <v>675</v>
      </c>
      <c r="H3171" t="s">
        <v>668</v>
      </c>
      <c r="I3171" t="s">
        <v>164</v>
      </c>
      <c r="J3171" t="s">
        <v>669</v>
      </c>
      <c r="K3171">
        <v>4200</v>
      </c>
      <c r="M3171">
        <v>612</v>
      </c>
      <c r="O3171">
        <v>21</v>
      </c>
      <c r="P3171">
        <v>64</v>
      </c>
      <c r="Q3171">
        <f>SUM(Table2[[#This Row],[ BUYER G]:[BUYER S]])</f>
        <v>85</v>
      </c>
      <c r="R3171">
        <v>12.916666666999999</v>
      </c>
      <c r="S3171">
        <v>74.333333330000002</v>
      </c>
      <c r="T3171">
        <f>SUM(Table2[[#This Row],[SALE G]:[SALE S]])</f>
        <v>87.249999997000003</v>
      </c>
      <c r="U3171">
        <v>593</v>
      </c>
      <c r="V3171">
        <v>0.7</v>
      </c>
    </row>
    <row r="3172" spans="1:22" x14ac:dyDescent="0.25">
      <c r="A3172">
        <v>3171</v>
      </c>
      <c r="B3172" t="s">
        <v>26</v>
      </c>
      <c r="C3172" t="s">
        <v>665</v>
      </c>
      <c r="D3172" t="s">
        <v>5</v>
      </c>
      <c r="E3172" t="s">
        <v>353</v>
      </c>
      <c r="F3172" s="138">
        <v>44087</v>
      </c>
      <c r="G3172" t="s">
        <v>712</v>
      </c>
      <c r="H3172" t="s">
        <v>668</v>
      </c>
      <c r="I3172" t="s">
        <v>561</v>
      </c>
      <c r="J3172" t="s">
        <v>711</v>
      </c>
      <c r="K3172">
        <v>320</v>
      </c>
      <c r="M3172">
        <v>144</v>
      </c>
      <c r="O3172">
        <v>24</v>
      </c>
      <c r="P3172">
        <v>35</v>
      </c>
      <c r="Q3172">
        <f>SUM(Table2[[#This Row],[ BUYER G]:[BUYER S]])</f>
        <v>59</v>
      </c>
      <c r="R3172">
        <v>14</v>
      </c>
      <c r="S3172">
        <v>23</v>
      </c>
      <c r="T3172">
        <f>SUM(Table2[[#This Row],[SALE G]:[SALE S]])</f>
        <v>37</v>
      </c>
      <c r="U3172">
        <v>166</v>
      </c>
      <c r="V3172">
        <v>0.7</v>
      </c>
    </row>
    <row r="3173" spans="1:22" x14ac:dyDescent="0.25">
      <c r="A3173">
        <v>3172</v>
      </c>
      <c r="B3173" t="s">
        <v>26</v>
      </c>
      <c r="C3173" t="s">
        <v>678</v>
      </c>
      <c r="D3173" t="s">
        <v>5</v>
      </c>
      <c r="E3173" t="s">
        <v>353</v>
      </c>
      <c r="F3173" s="138">
        <v>44087</v>
      </c>
      <c r="G3173" t="s">
        <v>685</v>
      </c>
      <c r="H3173" t="s">
        <v>688</v>
      </c>
      <c r="I3173" t="s">
        <v>412</v>
      </c>
      <c r="J3173" t="s">
        <v>671</v>
      </c>
      <c r="K3173">
        <v>1000</v>
      </c>
      <c r="L3173">
        <v>96</v>
      </c>
      <c r="M3173">
        <v>96</v>
      </c>
      <c r="O3173">
        <v>23</v>
      </c>
      <c r="P3173">
        <v>15</v>
      </c>
      <c r="Q3173">
        <f>SUM(Table2[[#This Row],[ BUYER G]:[BUYER S]])</f>
        <v>38</v>
      </c>
      <c r="R3173">
        <v>13.25</v>
      </c>
      <c r="S3173">
        <v>8.25</v>
      </c>
      <c r="T3173">
        <f>SUM(Table2[[#This Row],[SALE G]:[SALE S]])</f>
        <v>21.5</v>
      </c>
      <c r="U3173">
        <v>250</v>
      </c>
      <c r="V3173">
        <v>0.7</v>
      </c>
    </row>
    <row r="3174" spans="1:22" x14ac:dyDescent="0.25">
      <c r="A3174">
        <v>3173</v>
      </c>
      <c r="B3174" t="s">
        <v>26</v>
      </c>
      <c r="C3174" t="s">
        <v>678</v>
      </c>
      <c r="D3174" t="s">
        <v>5</v>
      </c>
      <c r="E3174" t="s">
        <v>353</v>
      </c>
      <c r="F3174" s="138">
        <v>44087</v>
      </c>
      <c r="G3174" t="s">
        <v>685</v>
      </c>
      <c r="H3174" t="s">
        <v>688</v>
      </c>
      <c r="I3174" t="s">
        <v>418</v>
      </c>
      <c r="J3174" t="s">
        <v>671</v>
      </c>
      <c r="K3174">
        <v>1000</v>
      </c>
      <c r="L3174">
        <v>96</v>
      </c>
      <c r="M3174">
        <v>96</v>
      </c>
      <c r="O3174">
        <v>16</v>
      </c>
      <c r="P3174">
        <v>18</v>
      </c>
      <c r="Q3174">
        <f>SUM(Table2[[#This Row],[ BUYER G]:[BUYER S]])</f>
        <v>34</v>
      </c>
      <c r="R3174">
        <v>11.75</v>
      </c>
      <c r="S3174">
        <v>7.5</v>
      </c>
      <c r="T3174">
        <f>SUM(Table2[[#This Row],[SALE G]:[SALE S]])</f>
        <v>19.25</v>
      </c>
      <c r="U3174">
        <v>252</v>
      </c>
      <c r="V3174">
        <v>0.7</v>
      </c>
    </row>
    <row r="3175" spans="1:22" x14ac:dyDescent="0.25">
      <c r="A3175">
        <v>3174</v>
      </c>
      <c r="B3175" t="s">
        <v>26</v>
      </c>
      <c r="C3175" t="s">
        <v>680</v>
      </c>
      <c r="D3175" t="s">
        <v>5</v>
      </c>
      <c r="E3175" t="s">
        <v>353</v>
      </c>
      <c r="F3175" s="138">
        <v>44087</v>
      </c>
      <c r="G3175" t="s">
        <v>666</v>
      </c>
      <c r="H3175" t="s">
        <v>681</v>
      </c>
      <c r="I3175" t="s">
        <v>428</v>
      </c>
      <c r="J3175" t="s">
        <v>671</v>
      </c>
      <c r="K3175">
        <v>2700</v>
      </c>
      <c r="M3175">
        <v>460</v>
      </c>
      <c r="O3175">
        <v>66</v>
      </c>
      <c r="P3175">
        <v>96</v>
      </c>
      <c r="Q3175">
        <f>SUM(Table2[[#This Row],[ BUYER G]:[BUYER S]])</f>
        <v>162</v>
      </c>
      <c r="R3175">
        <v>47.25</v>
      </c>
      <c r="S3175">
        <v>79.25</v>
      </c>
      <c r="T3175">
        <f>SUM(Table2[[#This Row],[SALE G]:[SALE S]])</f>
        <v>126.5</v>
      </c>
      <c r="U3175">
        <v>490</v>
      </c>
      <c r="V3175">
        <v>0.65</v>
      </c>
    </row>
    <row r="3176" spans="1:22" x14ac:dyDescent="0.25">
      <c r="A3176">
        <v>3175</v>
      </c>
      <c r="B3176" t="s">
        <v>26</v>
      </c>
      <c r="C3176" t="s">
        <v>680</v>
      </c>
      <c r="D3176" t="s">
        <v>5</v>
      </c>
      <c r="E3176" t="s">
        <v>353</v>
      </c>
      <c r="F3176" s="138">
        <v>44087</v>
      </c>
      <c r="G3176" t="s">
        <v>666</v>
      </c>
      <c r="H3176" t="s">
        <v>681</v>
      </c>
      <c r="I3176" t="s">
        <v>236</v>
      </c>
      <c r="J3176" t="s">
        <v>671</v>
      </c>
      <c r="K3176">
        <v>2700</v>
      </c>
      <c r="M3176">
        <v>352</v>
      </c>
      <c r="O3176">
        <v>40</v>
      </c>
      <c r="P3176">
        <v>78</v>
      </c>
      <c r="Q3176">
        <f>SUM(Table2[[#This Row],[ BUYER G]:[BUYER S]])</f>
        <v>118</v>
      </c>
      <c r="R3176">
        <v>35.299999999999997</v>
      </c>
      <c r="S3176">
        <v>76.8</v>
      </c>
      <c r="T3176">
        <f>SUM(Table2[[#This Row],[SALE G]:[SALE S]])</f>
        <v>112.1</v>
      </c>
      <c r="U3176">
        <v>411</v>
      </c>
      <c r="V3176">
        <v>0.65</v>
      </c>
    </row>
    <row r="3177" spans="1:22" x14ac:dyDescent="0.25">
      <c r="A3177">
        <v>3176</v>
      </c>
      <c r="B3177" t="s">
        <v>26</v>
      </c>
      <c r="C3177" t="s">
        <v>680</v>
      </c>
      <c r="D3177" t="s">
        <v>5</v>
      </c>
      <c r="E3177" t="s">
        <v>353</v>
      </c>
      <c r="F3177" s="138">
        <v>44087</v>
      </c>
      <c r="G3177" t="s">
        <v>670</v>
      </c>
      <c r="H3177" t="s">
        <v>681</v>
      </c>
      <c r="I3177" t="s">
        <v>376</v>
      </c>
      <c r="J3177" t="s">
        <v>671</v>
      </c>
      <c r="K3177">
        <v>1200</v>
      </c>
      <c r="M3177">
        <v>208</v>
      </c>
      <c r="O3177">
        <v>7</v>
      </c>
      <c r="P3177">
        <v>40</v>
      </c>
      <c r="Q3177">
        <f>SUM(Table2[[#This Row],[ BUYER G]:[BUYER S]])</f>
        <v>47</v>
      </c>
      <c r="R3177">
        <v>9</v>
      </c>
      <c r="S3177">
        <v>58</v>
      </c>
      <c r="T3177">
        <f>SUM(Table2[[#This Row],[SALE G]:[SALE S]])</f>
        <v>67</v>
      </c>
      <c r="U3177">
        <v>211</v>
      </c>
      <c r="V3177">
        <v>0.65</v>
      </c>
    </row>
    <row r="3178" spans="1:22" x14ac:dyDescent="0.25">
      <c r="A3178">
        <v>3177</v>
      </c>
      <c r="B3178" t="s">
        <v>26</v>
      </c>
      <c r="C3178" t="s">
        <v>680</v>
      </c>
      <c r="D3178" t="s">
        <v>5</v>
      </c>
      <c r="E3178" t="s">
        <v>353</v>
      </c>
      <c r="F3178" s="138">
        <v>44087</v>
      </c>
      <c r="G3178" t="s">
        <v>676</v>
      </c>
      <c r="H3178" t="s">
        <v>681</v>
      </c>
      <c r="I3178" t="s">
        <v>378</v>
      </c>
      <c r="J3178" t="s">
        <v>669</v>
      </c>
      <c r="K3178">
        <v>1200</v>
      </c>
      <c r="L3178">
        <v>246</v>
      </c>
      <c r="O3178">
        <v>48</v>
      </c>
      <c r="P3178">
        <v>44</v>
      </c>
      <c r="Q3178">
        <f>SUM(Table2[[#This Row],[ BUYER G]:[BUYER S]])</f>
        <v>92</v>
      </c>
      <c r="R3178">
        <v>37.5</v>
      </c>
      <c r="S3178">
        <v>37.299999999999997</v>
      </c>
      <c r="T3178">
        <f>SUM(Table2[[#This Row],[SALE G]:[SALE S]])</f>
        <v>74.8</v>
      </c>
      <c r="U3178">
        <v>257</v>
      </c>
      <c r="V3178">
        <v>0.65</v>
      </c>
    </row>
    <row r="3179" spans="1:22" x14ac:dyDescent="0.25">
      <c r="A3179">
        <v>3178</v>
      </c>
      <c r="B3179" t="s">
        <v>26</v>
      </c>
      <c r="C3179" t="s">
        <v>680</v>
      </c>
      <c r="D3179" t="s">
        <v>5</v>
      </c>
      <c r="E3179" t="s">
        <v>353</v>
      </c>
      <c r="F3179" s="138">
        <v>44087</v>
      </c>
      <c r="G3179" t="s">
        <v>676</v>
      </c>
      <c r="H3179" t="s">
        <v>681</v>
      </c>
      <c r="I3179" t="s">
        <v>377</v>
      </c>
      <c r="J3179" t="s">
        <v>669</v>
      </c>
      <c r="K3179">
        <v>1200</v>
      </c>
      <c r="L3179">
        <v>240</v>
      </c>
      <c r="O3179">
        <v>28</v>
      </c>
      <c r="P3179">
        <v>31</v>
      </c>
      <c r="Q3179">
        <f>SUM(Table2[[#This Row],[ BUYER G]:[BUYER S]])</f>
        <v>59</v>
      </c>
      <c r="R3179">
        <v>19.75</v>
      </c>
      <c r="S3179">
        <v>32</v>
      </c>
      <c r="T3179">
        <f>SUM(Table2[[#This Row],[SALE G]:[SALE S]])</f>
        <v>51.75</v>
      </c>
      <c r="U3179">
        <v>235</v>
      </c>
      <c r="V3179">
        <v>0.65</v>
      </c>
    </row>
    <row r="3180" spans="1:22" x14ac:dyDescent="0.25">
      <c r="A3180">
        <v>3179</v>
      </c>
      <c r="B3180" t="s">
        <v>26</v>
      </c>
      <c r="C3180" t="s">
        <v>680</v>
      </c>
      <c r="D3180" t="s">
        <v>5</v>
      </c>
      <c r="E3180" t="s">
        <v>353</v>
      </c>
      <c r="F3180" s="138">
        <v>44087</v>
      </c>
      <c r="G3180" t="s">
        <v>676</v>
      </c>
      <c r="H3180" t="s">
        <v>681</v>
      </c>
      <c r="I3180" t="s">
        <v>379</v>
      </c>
      <c r="J3180" t="s">
        <v>669</v>
      </c>
      <c r="K3180">
        <v>1200</v>
      </c>
      <c r="L3180">
        <v>210</v>
      </c>
      <c r="O3180">
        <v>46</v>
      </c>
      <c r="P3180">
        <v>51</v>
      </c>
      <c r="Q3180">
        <f>SUM(Table2[[#This Row],[ BUYER G]:[BUYER S]])</f>
        <v>97</v>
      </c>
      <c r="R3180">
        <v>43</v>
      </c>
      <c r="S3180">
        <v>48.75</v>
      </c>
      <c r="T3180">
        <f>SUM(Table2[[#This Row],[SALE G]:[SALE S]])</f>
        <v>91.75</v>
      </c>
      <c r="U3180">
        <v>199</v>
      </c>
      <c r="V3180">
        <v>0.65</v>
      </c>
    </row>
    <row r="3181" spans="1:22" x14ac:dyDescent="0.25">
      <c r="A3181">
        <v>3180</v>
      </c>
      <c r="B3181" t="s">
        <v>26</v>
      </c>
      <c r="C3181" t="s">
        <v>680</v>
      </c>
      <c r="D3181" t="s">
        <v>5</v>
      </c>
      <c r="E3181" t="s">
        <v>353</v>
      </c>
      <c r="F3181" s="138">
        <v>44087</v>
      </c>
      <c r="G3181" t="s">
        <v>684</v>
      </c>
      <c r="H3181" t="s">
        <v>681</v>
      </c>
      <c r="I3181" t="s">
        <v>398</v>
      </c>
      <c r="J3181" t="s">
        <v>669</v>
      </c>
      <c r="K3181">
        <v>1250</v>
      </c>
      <c r="M3181">
        <v>258</v>
      </c>
      <c r="O3181">
        <v>2</v>
      </c>
      <c r="P3181">
        <v>61</v>
      </c>
      <c r="Q3181">
        <f>SUM(Table2[[#This Row],[ BUYER G]:[BUYER S]])</f>
        <v>63</v>
      </c>
      <c r="R3181">
        <v>0.5</v>
      </c>
      <c r="S3181">
        <v>51.5</v>
      </c>
      <c r="T3181">
        <f>SUM(Table2[[#This Row],[SALE G]:[SALE S]])</f>
        <v>52</v>
      </c>
      <c r="U3181">
        <v>241</v>
      </c>
      <c r="V3181">
        <v>0.65</v>
      </c>
    </row>
    <row r="3182" spans="1:22" x14ac:dyDescent="0.25">
      <c r="A3182">
        <v>3181</v>
      </c>
      <c r="B3182" t="s">
        <v>26</v>
      </c>
      <c r="C3182" t="s">
        <v>680</v>
      </c>
      <c r="D3182" t="s">
        <v>5</v>
      </c>
      <c r="E3182" t="s">
        <v>353</v>
      </c>
      <c r="F3182" s="138">
        <v>44087</v>
      </c>
      <c r="G3182" t="s">
        <v>685</v>
      </c>
      <c r="H3182" t="s">
        <v>681</v>
      </c>
      <c r="I3182" t="s">
        <v>251</v>
      </c>
      <c r="J3182" t="s">
        <v>671</v>
      </c>
      <c r="K3182">
        <v>1000</v>
      </c>
      <c r="M3182">
        <v>320</v>
      </c>
      <c r="O3182">
        <v>11</v>
      </c>
      <c r="P3182">
        <v>87</v>
      </c>
      <c r="Q3182">
        <f>SUM(Table2[[#This Row],[ BUYER G]:[BUYER S]])</f>
        <v>98</v>
      </c>
      <c r="R3182">
        <v>15</v>
      </c>
      <c r="S3182">
        <v>84</v>
      </c>
      <c r="T3182">
        <f>SUM(Table2[[#This Row],[SALE G]:[SALE S]])</f>
        <v>99</v>
      </c>
      <c r="U3182">
        <v>338</v>
      </c>
      <c r="V3182">
        <v>0.65</v>
      </c>
    </row>
    <row r="3183" spans="1:22" x14ac:dyDescent="0.25">
      <c r="A3183">
        <v>3182</v>
      </c>
      <c r="B3183" t="s">
        <v>26</v>
      </c>
      <c r="C3183" t="s">
        <v>680</v>
      </c>
      <c r="D3183" t="s">
        <v>5</v>
      </c>
      <c r="E3183" t="s">
        <v>353</v>
      </c>
      <c r="F3183" s="138">
        <v>44087</v>
      </c>
      <c r="G3183" t="s">
        <v>685</v>
      </c>
      <c r="H3183" t="s">
        <v>681</v>
      </c>
      <c r="I3183" t="s">
        <v>417</v>
      </c>
      <c r="J3183" t="s">
        <v>671</v>
      </c>
      <c r="K3183">
        <v>1000</v>
      </c>
      <c r="M3183">
        <v>292</v>
      </c>
      <c r="O3183">
        <v>61</v>
      </c>
      <c r="P3183">
        <v>80</v>
      </c>
      <c r="Q3183">
        <f>SUM(Table2[[#This Row],[ BUYER G]:[BUYER S]])</f>
        <v>141</v>
      </c>
      <c r="R3183">
        <v>63.5</v>
      </c>
      <c r="S3183">
        <v>68.75</v>
      </c>
      <c r="T3183">
        <f>SUM(Table2[[#This Row],[SALE G]:[SALE S]])</f>
        <v>132.25</v>
      </c>
      <c r="U3183">
        <v>281</v>
      </c>
      <c r="V3183">
        <v>0.65</v>
      </c>
    </row>
    <row r="3184" spans="1:22" x14ac:dyDescent="0.25">
      <c r="A3184">
        <v>3183</v>
      </c>
      <c r="B3184" t="s">
        <v>26</v>
      </c>
      <c r="C3184" t="s">
        <v>680</v>
      </c>
      <c r="D3184" t="s">
        <v>5</v>
      </c>
      <c r="E3184" t="s">
        <v>353</v>
      </c>
      <c r="F3184" s="138">
        <v>44087</v>
      </c>
      <c r="G3184" t="s">
        <v>685</v>
      </c>
      <c r="H3184" t="s">
        <v>681</v>
      </c>
      <c r="I3184" t="s">
        <v>254</v>
      </c>
      <c r="J3184" t="s">
        <v>671</v>
      </c>
      <c r="K3184">
        <v>1000</v>
      </c>
      <c r="M3184">
        <v>276</v>
      </c>
      <c r="O3184">
        <v>24</v>
      </c>
      <c r="P3184">
        <v>43</v>
      </c>
      <c r="Q3184">
        <f>SUM(Table2[[#This Row],[ BUYER G]:[BUYER S]])</f>
        <v>67</v>
      </c>
      <c r="R3184">
        <v>13</v>
      </c>
      <c r="S3184">
        <v>31.75</v>
      </c>
      <c r="T3184">
        <f>SUM(Table2[[#This Row],[SALE G]:[SALE S]])</f>
        <v>44.75</v>
      </c>
      <c r="U3184">
        <v>330</v>
      </c>
      <c r="V3184">
        <v>0.65</v>
      </c>
    </row>
    <row r="3185" spans="1:22" x14ac:dyDescent="0.25">
      <c r="A3185">
        <v>3184</v>
      </c>
      <c r="B3185" t="s">
        <v>26</v>
      </c>
      <c r="C3185" t="s">
        <v>680</v>
      </c>
      <c r="D3185" t="s">
        <v>5</v>
      </c>
      <c r="E3185" t="s">
        <v>353</v>
      </c>
      <c r="F3185" s="138">
        <v>44087</v>
      </c>
      <c r="G3185" t="s">
        <v>685</v>
      </c>
      <c r="H3185" t="s">
        <v>681</v>
      </c>
      <c r="I3185" t="s">
        <v>255</v>
      </c>
      <c r="J3185" t="s">
        <v>671</v>
      </c>
      <c r="K3185">
        <v>1000</v>
      </c>
      <c r="M3185">
        <v>208</v>
      </c>
      <c r="O3185">
        <v>26</v>
      </c>
      <c r="P3185">
        <v>62</v>
      </c>
      <c r="Q3185">
        <f>SUM(Table2[[#This Row],[ BUYER G]:[BUYER S]])</f>
        <v>88</v>
      </c>
      <c r="R3185">
        <v>18.600000000000001</v>
      </c>
      <c r="S3185">
        <v>57</v>
      </c>
      <c r="T3185">
        <f>SUM(Table2[[#This Row],[SALE G]:[SALE S]])</f>
        <v>75.599999999999994</v>
      </c>
      <c r="U3185">
        <v>227</v>
      </c>
      <c r="V3185">
        <v>0.65</v>
      </c>
    </row>
    <row r="3186" spans="1:22" x14ac:dyDescent="0.25">
      <c r="A3186">
        <v>3185</v>
      </c>
      <c r="B3186" t="s">
        <v>26</v>
      </c>
      <c r="C3186" t="s">
        <v>680</v>
      </c>
      <c r="D3186" t="s">
        <v>5</v>
      </c>
      <c r="E3186" t="s">
        <v>353</v>
      </c>
      <c r="F3186" s="138">
        <v>44087</v>
      </c>
      <c r="G3186" t="s">
        <v>685</v>
      </c>
      <c r="H3186" t="s">
        <v>681</v>
      </c>
      <c r="I3186" t="s">
        <v>410</v>
      </c>
      <c r="J3186" t="s">
        <v>671</v>
      </c>
      <c r="K3186">
        <v>1000</v>
      </c>
      <c r="M3186">
        <v>200</v>
      </c>
      <c r="O3186">
        <v>15</v>
      </c>
      <c r="P3186">
        <v>53</v>
      </c>
      <c r="Q3186">
        <f>SUM(Table2[[#This Row],[ BUYER G]:[BUYER S]])</f>
        <v>68</v>
      </c>
      <c r="R3186">
        <v>11.25</v>
      </c>
      <c r="S3186">
        <v>54.25</v>
      </c>
      <c r="T3186">
        <f>SUM(Table2[[#This Row],[SALE G]:[SALE S]])</f>
        <v>65.5</v>
      </c>
      <c r="U3186">
        <v>216</v>
      </c>
      <c r="V3186">
        <v>0.65</v>
      </c>
    </row>
    <row r="3187" spans="1:22" x14ac:dyDescent="0.25">
      <c r="A3187">
        <v>3186</v>
      </c>
      <c r="B3187" t="s">
        <v>26</v>
      </c>
      <c r="C3187" t="s">
        <v>680</v>
      </c>
      <c r="D3187" t="s">
        <v>5</v>
      </c>
      <c r="E3187" t="s">
        <v>353</v>
      </c>
      <c r="F3187" s="138">
        <v>44087</v>
      </c>
      <c r="G3187" t="s">
        <v>685</v>
      </c>
      <c r="H3187" t="s">
        <v>681</v>
      </c>
      <c r="I3187" t="s">
        <v>445</v>
      </c>
      <c r="J3187" t="s">
        <v>671</v>
      </c>
      <c r="K3187">
        <v>1000</v>
      </c>
      <c r="M3187">
        <v>244</v>
      </c>
      <c r="O3187">
        <v>15</v>
      </c>
      <c r="P3187">
        <v>42</v>
      </c>
      <c r="Q3187">
        <f>SUM(Table2[[#This Row],[ BUYER G]:[BUYER S]])</f>
        <v>57</v>
      </c>
      <c r="R3187">
        <v>13</v>
      </c>
      <c r="S3187">
        <v>43</v>
      </c>
      <c r="T3187">
        <f>SUM(Table2[[#This Row],[SALE G]:[SALE S]])</f>
        <v>56</v>
      </c>
      <c r="U3187">
        <v>261</v>
      </c>
      <c r="V3187">
        <v>0.65</v>
      </c>
    </row>
    <row r="3188" spans="1:22" x14ac:dyDescent="0.25">
      <c r="A3188">
        <v>3187</v>
      </c>
      <c r="B3188" t="s">
        <v>26</v>
      </c>
      <c r="C3188" t="s">
        <v>680</v>
      </c>
      <c r="D3188" t="s">
        <v>5</v>
      </c>
      <c r="E3188" t="s">
        <v>353</v>
      </c>
      <c r="F3188" s="138">
        <v>44087</v>
      </c>
      <c r="G3188" t="s">
        <v>685</v>
      </c>
      <c r="H3188" t="s">
        <v>681</v>
      </c>
      <c r="I3188" t="s">
        <v>260</v>
      </c>
      <c r="J3188" t="s">
        <v>671</v>
      </c>
      <c r="K3188">
        <v>1000</v>
      </c>
      <c r="M3188">
        <v>204</v>
      </c>
      <c r="O3188">
        <v>9</v>
      </c>
      <c r="P3188">
        <v>56</v>
      </c>
      <c r="Q3188">
        <f>SUM(Table2[[#This Row],[ BUYER G]:[BUYER S]])</f>
        <v>65</v>
      </c>
      <c r="R3188">
        <v>9</v>
      </c>
      <c r="S3188">
        <v>42</v>
      </c>
      <c r="T3188">
        <f>SUM(Table2[[#This Row],[SALE G]:[SALE S]])</f>
        <v>51</v>
      </c>
      <c r="U3188">
        <v>233</v>
      </c>
      <c r="V3188">
        <v>0.65</v>
      </c>
    </row>
    <row r="3189" spans="1:22" x14ac:dyDescent="0.25">
      <c r="A3189">
        <v>3188</v>
      </c>
      <c r="B3189" t="s">
        <v>26</v>
      </c>
      <c r="C3189" t="s">
        <v>680</v>
      </c>
      <c r="D3189" t="s">
        <v>5</v>
      </c>
      <c r="E3189" t="s">
        <v>353</v>
      </c>
      <c r="F3189" s="138">
        <v>44087</v>
      </c>
      <c r="G3189" t="s">
        <v>685</v>
      </c>
      <c r="H3189" t="s">
        <v>681</v>
      </c>
      <c r="I3189" t="s">
        <v>259</v>
      </c>
      <c r="J3189" t="s">
        <v>671</v>
      </c>
      <c r="K3189">
        <v>1000</v>
      </c>
      <c r="M3189">
        <v>204</v>
      </c>
      <c r="O3189">
        <v>5</v>
      </c>
      <c r="P3189">
        <v>29</v>
      </c>
      <c r="Q3189">
        <f>SUM(Table2[[#This Row],[ BUYER G]:[BUYER S]])</f>
        <v>34</v>
      </c>
      <c r="R3189">
        <v>4</v>
      </c>
      <c r="S3189">
        <v>32</v>
      </c>
      <c r="T3189">
        <f>SUM(Table2[[#This Row],[SALE G]:[SALE S]])</f>
        <v>36</v>
      </c>
      <c r="U3189">
        <v>220</v>
      </c>
      <c r="V3189">
        <v>0.65</v>
      </c>
    </row>
    <row r="3190" spans="1:22" x14ac:dyDescent="0.25">
      <c r="A3190">
        <v>3189</v>
      </c>
      <c r="B3190" t="s">
        <v>26</v>
      </c>
      <c r="C3190" t="s">
        <v>680</v>
      </c>
      <c r="D3190" t="s">
        <v>5</v>
      </c>
      <c r="E3190" t="s">
        <v>353</v>
      </c>
      <c r="F3190" s="138">
        <v>44087</v>
      </c>
      <c r="G3190" t="s">
        <v>685</v>
      </c>
      <c r="H3190" t="s">
        <v>681</v>
      </c>
      <c r="I3190" t="s">
        <v>421</v>
      </c>
      <c r="J3190" t="s">
        <v>671</v>
      </c>
      <c r="K3190">
        <v>1000</v>
      </c>
      <c r="M3190">
        <v>192</v>
      </c>
      <c r="O3190">
        <v>7</v>
      </c>
      <c r="P3190">
        <v>46</v>
      </c>
      <c r="Q3190">
        <f>SUM(Table2[[#This Row],[ BUYER G]:[BUYER S]])</f>
        <v>53</v>
      </c>
      <c r="R3190">
        <v>6</v>
      </c>
      <c r="S3190">
        <v>54</v>
      </c>
      <c r="T3190">
        <f>SUM(Table2[[#This Row],[SALE G]:[SALE S]])</f>
        <v>60</v>
      </c>
      <c r="U3190">
        <v>220</v>
      </c>
      <c r="V3190">
        <v>0.65</v>
      </c>
    </row>
    <row r="3191" spans="1:22" x14ac:dyDescent="0.25">
      <c r="A3191">
        <v>3190</v>
      </c>
      <c r="B3191" t="s">
        <v>26</v>
      </c>
      <c r="C3191" t="s">
        <v>680</v>
      </c>
      <c r="D3191" t="s">
        <v>5</v>
      </c>
      <c r="E3191" t="s">
        <v>353</v>
      </c>
      <c r="F3191" s="138">
        <v>44087</v>
      </c>
      <c r="G3191" t="s">
        <v>685</v>
      </c>
      <c r="H3191" t="s">
        <v>681</v>
      </c>
      <c r="I3191" t="s">
        <v>446</v>
      </c>
      <c r="J3191" t="s">
        <v>671</v>
      </c>
      <c r="K3191">
        <v>1000</v>
      </c>
      <c r="M3191">
        <v>228</v>
      </c>
      <c r="O3191">
        <v>7</v>
      </c>
      <c r="P3191">
        <v>23</v>
      </c>
      <c r="Q3191">
        <f>SUM(Table2[[#This Row],[ BUYER G]:[BUYER S]])</f>
        <v>30</v>
      </c>
      <c r="R3191">
        <v>6.25</v>
      </c>
      <c r="S3191">
        <v>25.5</v>
      </c>
      <c r="T3191">
        <f>SUM(Table2[[#This Row],[SALE G]:[SALE S]])</f>
        <v>31.75</v>
      </c>
      <c r="U3191">
        <v>227</v>
      </c>
      <c r="V3191">
        <v>0.65</v>
      </c>
    </row>
    <row r="3192" spans="1:22" x14ac:dyDescent="0.25">
      <c r="A3192">
        <v>3191</v>
      </c>
      <c r="B3192" t="s">
        <v>26</v>
      </c>
      <c r="C3192" t="s">
        <v>680</v>
      </c>
      <c r="D3192" t="s">
        <v>5</v>
      </c>
      <c r="E3192" t="s">
        <v>353</v>
      </c>
      <c r="F3192" s="138">
        <v>44087</v>
      </c>
      <c r="G3192" t="s">
        <v>685</v>
      </c>
      <c r="H3192" t="s">
        <v>681</v>
      </c>
      <c r="I3192" t="s">
        <v>409</v>
      </c>
      <c r="J3192" t="s">
        <v>671</v>
      </c>
      <c r="K3192">
        <v>1000</v>
      </c>
      <c r="M3192">
        <v>168</v>
      </c>
      <c r="O3192">
        <v>5</v>
      </c>
      <c r="P3192">
        <v>18</v>
      </c>
      <c r="Q3192">
        <f>SUM(Table2[[#This Row],[ BUYER G]:[BUYER S]])</f>
        <v>23</v>
      </c>
      <c r="R3192">
        <v>3.75</v>
      </c>
      <c r="S3192">
        <v>15.75</v>
      </c>
      <c r="T3192">
        <f>SUM(Table2[[#This Row],[SALE G]:[SALE S]])</f>
        <v>19.5</v>
      </c>
      <c r="U3192">
        <v>152</v>
      </c>
      <c r="V3192">
        <v>0.65</v>
      </c>
    </row>
    <row r="3193" spans="1:22" x14ac:dyDescent="0.25">
      <c r="A3193">
        <v>3192</v>
      </c>
      <c r="B3193" t="s">
        <v>26</v>
      </c>
      <c r="C3193" t="s">
        <v>680</v>
      </c>
      <c r="D3193" t="s">
        <v>5</v>
      </c>
      <c r="E3193" t="s">
        <v>353</v>
      </c>
      <c r="F3193" s="138">
        <v>44087</v>
      </c>
      <c r="G3193" t="s">
        <v>685</v>
      </c>
      <c r="H3193" t="s">
        <v>681</v>
      </c>
      <c r="I3193" t="s">
        <v>408</v>
      </c>
      <c r="J3193" t="s">
        <v>671</v>
      </c>
      <c r="K3193">
        <v>1000</v>
      </c>
      <c r="M3193">
        <v>200</v>
      </c>
      <c r="O3193">
        <v>8</v>
      </c>
      <c r="P3193">
        <v>20</v>
      </c>
      <c r="Q3193">
        <f>SUM(Table2[[#This Row],[ BUYER G]:[BUYER S]])</f>
        <v>28</v>
      </c>
      <c r="R3193">
        <v>8</v>
      </c>
      <c r="S3193">
        <v>19</v>
      </c>
      <c r="T3193">
        <f>SUM(Table2[[#This Row],[SALE G]:[SALE S]])</f>
        <v>27</v>
      </c>
      <c r="U3193">
        <v>236</v>
      </c>
      <c r="V3193">
        <v>0.65</v>
      </c>
    </row>
    <row r="3194" spans="1:22" x14ac:dyDescent="0.25">
      <c r="A3194">
        <v>3193</v>
      </c>
      <c r="B3194" t="s">
        <v>26</v>
      </c>
      <c r="C3194" t="s">
        <v>680</v>
      </c>
      <c r="D3194" t="s">
        <v>5</v>
      </c>
      <c r="E3194" t="s">
        <v>353</v>
      </c>
      <c r="F3194" s="138">
        <v>44087</v>
      </c>
      <c r="G3194" t="s">
        <v>685</v>
      </c>
      <c r="H3194" t="s">
        <v>681</v>
      </c>
      <c r="I3194" t="s">
        <v>411</v>
      </c>
      <c r="J3194" t="s">
        <v>671</v>
      </c>
      <c r="K3194">
        <v>1000</v>
      </c>
      <c r="M3194">
        <v>206</v>
      </c>
      <c r="O3194">
        <v>10</v>
      </c>
      <c r="P3194">
        <v>33</v>
      </c>
      <c r="Q3194">
        <f>SUM(Table2[[#This Row],[ BUYER G]:[BUYER S]])</f>
        <v>43</v>
      </c>
      <c r="R3194">
        <v>10.55</v>
      </c>
      <c r="S3194">
        <v>33.85</v>
      </c>
      <c r="T3194">
        <f>SUM(Table2[[#This Row],[SALE G]:[SALE S]])</f>
        <v>44.400000000000006</v>
      </c>
      <c r="U3194">
        <v>229</v>
      </c>
      <c r="V3194">
        <v>0.65</v>
      </c>
    </row>
    <row r="3195" spans="1:22" x14ac:dyDescent="0.25">
      <c r="A3195">
        <v>3194</v>
      </c>
      <c r="B3195" t="s">
        <v>26</v>
      </c>
      <c r="C3195" t="s">
        <v>680</v>
      </c>
      <c r="D3195" t="s">
        <v>5</v>
      </c>
      <c r="E3195" t="s">
        <v>353</v>
      </c>
      <c r="F3195" s="138">
        <v>44087</v>
      </c>
      <c r="G3195" t="s">
        <v>720</v>
      </c>
      <c r="H3195" t="s">
        <v>681</v>
      </c>
      <c r="I3195" t="s">
        <v>590</v>
      </c>
      <c r="J3195" t="s">
        <v>671</v>
      </c>
      <c r="K3195">
        <v>700</v>
      </c>
      <c r="M3195">
        <v>160</v>
      </c>
      <c r="O3195">
        <v>3</v>
      </c>
      <c r="P3195">
        <v>18</v>
      </c>
      <c r="Q3195">
        <f>SUM(Table2[[#This Row],[ BUYER G]:[BUYER S]])</f>
        <v>21</v>
      </c>
      <c r="R3195">
        <v>2</v>
      </c>
      <c r="S3195">
        <v>16.8</v>
      </c>
      <c r="T3195">
        <f>SUM(Table2[[#This Row],[SALE G]:[SALE S]])</f>
        <v>18.8</v>
      </c>
      <c r="U3195">
        <v>165</v>
      </c>
      <c r="V3195">
        <v>0.65</v>
      </c>
    </row>
    <row r="3196" spans="1:22" x14ac:dyDescent="0.25">
      <c r="A3196">
        <v>3195</v>
      </c>
      <c r="B3196" t="s">
        <v>26</v>
      </c>
      <c r="C3196" t="s">
        <v>680</v>
      </c>
      <c r="D3196" t="s">
        <v>5</v>
      </c>
      <c r="E3196" t="s">
        <v>353</v>
      </c>
      <c r="F3196" s="138">
        <v>44087</v>
      </c>
      <c r="G3196" t="s">
        <v>720</v>
      </c>
      <c r="H3196" t="s">
        <v>681</v>
      </c>
      <c r="I3196" t="s">
        <v>588</v>
      </c>
      <c r="J3196" t="s">
        <v>671</v>
      </c>
      <c r="K3196">
        <v>700</v>
      </c>
      <c r="M3196">
        <v>178</v>
      </c>
      <c r="O3196">
        <v>17</v>
      </c>
      <c r="P3196">
        <v>16</v>
      </c>
      <c r="Q3196">
        <f>SUM(Table2[[#This Row],[ BUYER G]:[BUYER S]])</f>
        <v>33</v>
      </c>
      <c r="R3196">
        <v>9.1</v>
      </c>
      <c r="S3196">
        <v>13.1</v>
      </c>
      <c r="T3196">
        <f>SUM(Table2[[#This Row],[SALE G]:[SALE S]])</f>
        <v>22.2</v>
      </c>
      <c r="U3196">
        <v>180</v>
      </c>
      <c r="V3196">
        <v>0.65</v>
      </c>
    </row>
    <row r="3197" spans="1:22" x14ac:dyDescent="0.25">
      <c r="A3197">
        <v>3196</v>
      </c>
      <c r="B3197" t="s">
        <v>26</v>
      </c>
      <c r="C3197" t="s">
        <v>680</v>
      </c>
      <c r="D3197" t="s">
        <v>5</v>
      </c>
      <c r="E3197" t="s">
        <v>353</v>
      </c>
      <c r="F3197" s="138">
        <v>44087</v>
      </c>
      <c r="G3197" t="s">
        <v>684</v>
      </c>
      <c r="H3197" t="s">
        <v>702</v>
      </c>
      <c r="I3197" t="s">
        <v>462</v>
      </c>
      <c r="J3197" t="s">
        <v>669</v>
      </c>
      <c r="K3197">
        <v>1250</v>
      </c>
      <c r="M3197">
        <v>244</v>
      </c>
      <c r="O3197">
        <v>0</v>
      </c>
      <c r="P3197">
        <v>30</v>
      </c>
      <c r="Q3197">
        <f>SUM(Table2[[#This Row],[ BUYER G]:[BUYER S]])</f>
        <v>30</v>
      </c>
      <c r="R3197">
        <v>0</v>
      </c>
      <c r="S3197">
        <v>24.5</v>
      </c>
      <c r="T3197">
        <f>SUM(Table2[[#This Row],[SALE G]:[SALE S]])</f>
        <v>24.5</v>
      </c>
      <c r="U3197">
        <v>253</v>
      </c>
      <c r="V3197">
        <v>0.65</v>
      </c>
    </row>
    <row r="3198" spans="1:22" x14ac:dyDescent="0.25">
      <c r="A3198">
        <v>3197</v>
      </c>
      <c r="B3198" t="s">
        <v>26</v>
      </c>
      <c r="C3198" t="s">
        <v>680</v>
      </c>
      <c r="D3198" t="s">
        <v>5</v>
      </c>
      <c r="E3198" t="s">
        <v>353</v>
      </c>
      <c r="F3198" s="138">
        <v>44087</v>
      </c>
      <c r="G3198" t="s">
        <v>670</v>
      </c>
      <c r="H3198" t="s">
        <v>696</v>
      </c>
      <c r="I3198" t="s">
        <v>389</v>
      </c>
      <c r="J3198" t="s">
        <v>671</v>
      </c>
      <c r="K3198">
        <v>1200</v>
      </c>
      <c r="L3198">
        <v>110</v>
      </c>
      <c r="M3198">
        <v>126</v>
      </c>
      <c r="O3198">
        <v>14</v>
      </c>
      <c r="P3198">
        <v>37</v>
      </c>
      <c r="Q3198">
        <f>SUM(Table2[[#This Row],[ BUYER G]:[BUYER S]])</f>
        <v>51</v>
      </c>
      <c r="R3198">
        <v>11</v>
      </c>
      <c r="S3198">
        <v>19</v>
      </c>
      <c r="T3198">
        <f>SUM(Table2[[#This Row],[SALE G]:[SALE S]])</f>
        <v>30</v>
      </c>
      <c r="U3198">
        <v>220</v>
      </c>
      <c r="V3198">
        <v>0.65</v>
      </c>
    </row>
    <row r="3199" spans="1:22" x14ac:dyDescent="0.25">
      <c r="A3199">
        <v>3198</v>
      </c>
      <c r="B3199" t="s">
        <v>26</v>
      </c>
      <c r="C3199" t="s">
        <v>680</v>
      </c>
      <c r="D3199" t="s">
        <v>5</v>
      </c>
      <c r="E3199" t="s">
        <v>353</v>
      </c>
      <c r="F3199" s="138">
        <v>44087</v>
      </c>
      <c r="G3199" t="s">
        <v>670</v>
      </c>
      <c r="H3199" t="s">
        <v>701</v>
      </c>
      <c r="I3199" t="s">
        <v>433</v>
      </c>
      <c r="J3199" t="s">
        <v>671</v>
      </c>
      <c r="K3199">
        <v>1200</v>
      </c>
      <c r="L3199">
        <v>140</v>
      </c>
      <c r="M3199">
        <v>148</v>
      </c>
      <c r="O3199">
        <v>12</v>
      </c>
      <c r="P3199">
        <v>13</v>
      </c>
      <c r="Q3199">
        <f>SUM(Table2[[#This Row],[ BUYER G]:[BUYER S]])</f>
        <v>25</v>
      </c>
      <c r="R3199">
        <v>21.6</v>
      </c>
      <c r="S3199">
        <v>27.85</v>
      </c>
      <c r="T3199">
        <f>SUM(Table2[[#This Row],[SALE G]:[SALE S]])</f>
        <v>49.45</v>
      </c>
      <c r="U3199">
        <v>290</v>
      </c>
      <c r="V3199">
        <v>0.65</v>
      </c>
    </row>
    <row r="3200" spans="1:22" x14ac:dyDescent="0.25">
      <c r="A3200">
        <v>3199</v>
      </c>
      <c r="B3200" t="s">
        <v>26</v>
      </c>
      <c r="C3200" t="s">
        <v>680</v>
      </c>
      <c r="D3200" t="s">
        <v>5</v>
      </c>
      <c r="E3200" t="s">
        <v>353</v>
      </c>
      <c r="F3200" s="138">
        <v>44087</v>
      </c>
      <c r="G3200" t="s">
        <v>670</v>
      </c>
      <c r="H3200" t="s">
        <v>694</v>
      </c>
      <c r="I3200" t="s">
        <v>381</v>
      </c>
      <c r="J3200" t="s">
        <v>671</v>
      </c>
      <c r="K3200">
        <v>1200</v>
      </c>
      <c r="L3200">
        <v>100</v>
      </c>
      <c r="M3200">
        <v>108</v>
      </c>
      <c r="O3200">
        <v>11</v>
      </c>
      <c r="P3200">
        <v>31</v>
      </c>
      <c r="Q3200">
        <f>SUM(Table2[[#This Row],[ BUYER G]:[BUYER S]])</f>
        <v>42</v>
      </c>
      <c r="R3200">
        <v>4.8499999999999996</v>
      </c>
      <c r="S3200">
        <v>22</v>
      </c>
      <c r="T3200">
        <f>SUM(Table2[[#This Row],[SALE G]:[SALE S]])</f>
        <v>26.85</v>
      </c>
      <c r="U3200">
        <v>230</v>
      </c>
      <c r="V3200">
        <v>0.65</v>
      </c>
    </row>
    <row r="3201" spans="1:22" x14ac:dyDescent="0.25">
      <c r="A3201">
        <v>3200</v>
      </c>
      <c r="B3201" t="s">
        <v>26</v>
      </c>
      <c r="C3201" t="s">
        <v>680</v>
      </c>
      <c r="D3201" t="s">
        <v>5</v>
      </c>
      <c r="E3201" t="s">
        <v>353</v>
      </c>
      <c r="F3201" s="138">
        <v>44087</v>
      </c>
      <c r="G3201" t="s">
        <v>670</v>
      </c>
      <c r="H3201" t="s">
        <v>695</v>
      </c>
      <c r="I3201" t="s">
        <v>387</v>
      </c>
      <c r="J3201" t="s">
        <v>671</v>
      </c>
      <c r="K3201">
        <v>1200</v>
      </c>
      <c r="L3201">
        <v>120</v>
      </c>
      <c r="M3201">
        <v>100</v>
      </c>
      <c r="O3201">
        <v>12</v>
      </c>
      <c r="P3201">
        <v>14</v>
      </c>
      <c r="Q3201">
        <f>SUM(Table2[[#This Row],[ BUYER G]:[BUYER S]])</f>
        <v>26</v>
      </c>
      <c r="R3201">
        <v>14.75</v>
      </c>
      <c r="S3201">
        <v>10.25</v>
      </c>
      <c r="T3201">
        <f>SUM(Table2[[#This Row],[SALE G]:[SALE S]])</f>
        <v>25</v>
      </c>
      <c r="U3201">
        <v>228</v>
      </c>
      <c r="V3201">
        <v>0.65</v>
      </c>
    </row>
    <row r="3202" spans="1:22" x14ac:dyDescent="0.25">
      <c r="A3202">
        <v>3201</v>
      </c>
      <c r="B3202" t="s">
        <v>26</v>
      </c>
      <c r="C3202" t="s">
        <v>665</v>
      </c>
      <c r="D3202" t="s">
        <v>5</v>
      </c>
      <c r="E3202" t="s">
        <v>354</v>
      </c>
      <c r="F3202" s="138">
        <v>44093</v>
      </c>
      <c r="G3202" t="s">
        <v>666</v>
      </c>
      <c r="H3202" t="s">
        <v>668</v>
      </c>
      <c r="I3202" t="s">
        <v>129</v>
      </c>
      <c r="J3202" t="s">
        <v>669</v>
      </c>
      <c r="K3202">
        <v>2700</v>
      </c>
      <c r="M3202">
        <v>566</v>
      </c>
      <c r="O3202">
        <v>52</v>
      </c>
      <c r="P3202">
        <v>125</v>
      </c>
      <c r="Q3202">
        <f>SUM(Table2[[#This Row],[ BUYER G]:[BUYER S]])</f>
        <v>177</v>
      </c>
      <c r="R3202">
        <v>42.75</v>
      </c>
      <c r="S3202">
        <v>86.75</v>
      </c>
      <c r="T3202">
        <f>SUM(Table2[[#This Row],[SALE G]:[SALE S]])</f>
        <v>129.5</v>
      </c>
      <c r="U3202">
        <v>640</v>
      </c>
      <c r="V3202">
        <v>0.8</v>
      </c>
    </row>
    <row r="3203" spans="1:22" x14ac:dyDescent="0.25">
      <c r="A3203">
        <v>3202</v>
      </c>
      <c r="B3203" t="s">
        <v>26</v>
      </c>
      <c r="C3203" t="s">
        <v>665</v>
      </c>
      <c r="D3203" t="s">
        <v>5</v>
      </c>
      <c r="E3203" t="s">
        <v>354</v>
      </c>
      <c r="F3203" s="138">
        <v>44093</v>
      </c>
      <c r="G3203" t="s">
        <v>666</v>
      </c>
      <c r="H3203" t="s">
        <v>668</v>
      </c>
      <c r="I3203" t="s">
        <v>130</v>
      </c>
      <c r="J3203" t="s">
        <v>669</v>
      </c>
      <c r="K3203">
        <v>2700</v>
      </c>
      <c r="M3203">
        <v>578</v>
      </c>
      <c r="O3203">
        <v>55</v>
      </c>
      <c r="P3203">
        <v>82</v>
      </c>
      <c r="Q3203">
        <f>SUM(Table2[[#This Row],[ BUYER G]:[BUYER S]])</f>
        <v>137</v>
      </c>
      <c r="R3203">
        <v>42.5</v>
      </c>
      <c r="S3203">
        <v>113</v>
      </c>
      <c r="T3203">
        <f>SUM(Table2[[#This Row],[SALE G]:[SALE S]])</f>
        <v>155.5</v>
      </c>
      <c r="U3203">
        <v>517</v>
      </c>
      <c r="V3203">
        <v>0.8</v>
      </c>
    </row>
    <row r="3204" spans="1:22" x14ac:dyDescent="0.25">
      <c r="A3204">
        <v>3203</v>
      </c>
      <c r="B3204" t="s">
        <v>26</v>
      </c>
      <c r="C3204" t="s">
        <v>665</v>
      </c>
      <c r="D3204" t="s">
        <v>5</v>
      </c>
      <c r="E3204" t="s">
        <v>354</v>
      </c>
      <c r="F3204" s="138">
        <v>44093</v>
      </c>
      <c r="G3204" t="s">
        <v>666</v>
      </c>
      <c r="H3204" t="s">
        <v>672</v>
      </c>
      <c r="I3204" t="s">
        <v>189</v>
      </c>
      <c r="J3204" t="s">
        <v>669</v>
      </c>
      <c r="K3204">
        <v>2700</v>
      </c>
      <c r="L3204">
        <v>272</v>
      </c>
      <c r="M3204">
        <v>272</v>
      </c>
      <c r="O3204">
        <v>47</v>
      </c>
      <c r="P3204">
        <v>74</v>
      </c>
      <c r="Q3204">
        <f>SUM(Table2[[#This Row],[ BUYER G]:[BUYER S]])</f>
        <v>121</v>
      </c>
      <c r="R3204">
        <v>31.5</v>
      </c>
      <c r="S3204">
        <v>91.75</v>
      </c>
      <c r="T3204">
        <f>SUM(Table2[[#This Row],[SALE G]:[SALE S]])</f>
        <v>123.25</v>
      </c>
      <c r="U3204">
        <v>507</v>
      </c>
      <c r="V3204">
        <v>0.8</v>
      </c>
    </row>
    <row r="3205" spans="1:22" x14ac:dyDescent="0.25">
      <c r="A3205">
        <v>3204</v>
      </c>
      <c r="B3205" t="s">
        <v>26</v>
      </c>
      <c r="C3205" t="s">
        <v>665</v>
      </c>
      <c r="D3205" t="s">
        <v>5</v>
      </c>
      <c r="E3205" t="s">
        <v>354</v>
      </c>
      <c r="F3205" s="138">
        <v>44093</v>
      </c>
      <c r="G3205" t="s">
        <v>670</v>
      </c>
      <c r="H3205" t="s">
        <v>668</v>
      </c>
      <c r="I3205" t="s">
        <v>137</v>
      </c>
      <c r="J3205" t="s">
        <v>671</v>
      </c>
      <c r="K3205">
        <v>1200</v>
      </c>
      <c r="M3205">
        <v>328</v>
      </c>
      <c r="O3205">
        <v>13</v>
      </c>
      <c r="P3205">
        <v>111</v>
      </c>
      <c r="Q3205">
        <f>SUM(Table2[[#This Row],[ BUYER G]:[BUYER S]])</f>
        <v>124</v>
      </c>
      <c r="R3205">
        <v>13</v>
      </c>
      <c r="S3205">
        <v>83.75</v>
      </c>
      <c r="T3205">
        <f>SUM(Table2[[#This Row],[SALE G]:[SALE S]])</f>
        <v>96.75</v>
      </c>
      <c r="U3205">
        <v>474</v>
      </c>
      <c r="V3205">
        <v>0.7</v>
      </c>
    </row>
    <row r="3206" spans="1:22" x14ac:dyDescent="0.25">
      <c r="A3206">
        <v>3205</v>
      </c>
      <c r="B3206" t="s">
        <v>26</v>
      </c>
      <c r="C3206" t="s">
        <v>665</v>
      </c>
      <c r="D3206" t="s">
        <v>5</v>
      </c>
      <c r="E3206" t="s">
        <v>354</v>
      </c>
      <c r="F3206" s="138">
        <v>44093</v>
      </c>
      <c r="G3206" t="s">
        <v>670</v>
      </c>
      <c r="H3206" t="s">
        <v>668</v>
      </c>
      <c r="I3206" t="s">
        <v>138</v>
      </c>
      <c r="J3206" t="s">
        <v>671</v>
      </c>
      <c r="K3206">
        <v>1200</v>
      </c>
      <c r="M3206">
        <v>320</v>
      </c>
      <c r="O3206">
        <v>9</v>
      </c>
      <c r="P3206">
        <v>55</v>
      </c>
      <c r="Q3206">
        <f>SUM(Table2[[#This Row],[ BUYER G]:[BUYER S]])</f>
        <v>64</v>
      </c>
      <c r="R3206">
        <v>9.9499999999999993</v>
      </c>
      <c r="S3206">
        <v>37.299999999999997</v>
      </c>
      <c r="T3206">
        <f>SUM(Table2[[#This Row],[SALE G]:[SALE S]])</f>
        <v>47.25</v>
      </c>
      <c r="U3206">
        <v>350</v>
      </c>
      <c r="V3206">
        <v>0.7</v>
      </c>
    </row>
    <row r="3207" spans="1:22" x14ac:dyDescent="0.25">
      <c r="A3207">
        <v>3206</v>
      </c>
      <c r="B3207" t="s">
        <v>26</v>
      </c>
      <c r="C3207" t="s">
        <v>665</v>
      </c>
      <c r="D3207" t="s">
        <v>5</v>
      </c>
      <c r="E3207" t="s">
        <v>354</v>
      </c>
      <c r="F3207" s="138">
        <v>44093</v>
      </c>
      <c r="G3207" t="s">
        <v>670</v>
      </c>
      <c r="H3207" t="s">
        <v>668</v>
      </c>
      <c r="I3207" t="s">
        <v>140</v>
      </c>
      <c r="J3207" t="s">
        <v>671</v>
      </c>
      <c r="K3207">
        <v>1200</v>
      </c>
      <c r="M3207">
        <v>354</v>
      </c>
      <c r="O3207">
        <v>25</v>
      </c>
      <c r="P3207">
        <v>52</v>
      </c>
      <c r="Q3207">
        <f>SUM(Table2[[#This Row],[ BUYER G]:[BUYER S]])</f>
        <v>77</v>
      </c>
      <c r="R3207">
        <v>22.5</v>
      </c>
      <c r="S3207">
        <v>54</v>
      </c>
      <c r="T3207">
        <f>SUM(Table2[[#This Row],[SALE G]:[SALE S]])</f>
        <v>76.5</v>
      </c>
      <c r="U3207">
        <v>456</v>
      </c>
      <c r="V3207">
        <v>0.7</v>
      </c>
    </row>
    <row r="3208" spans="1:22" x14ac:dyDescent="0.25">
      <c r="A3208">
        <v>3207</v>
      </c>
      <c r="B3208" t="s">
        <v>26</v>
      </c>
      <c r="C3208" t="s">
        <v>665</v>
      </c>
      <c r="D3208" t="s">
        <v>5</v>
      </c>
      <c r="E3208" t="s">
        <v>354</v>
      </c>
      <c r="F3208" s="138">
        <v>44093</v>
      </c>
      <c r="G3208" t="s">
        <v>670</v>
      </c>
      <c r="H3208" t="s">
        <v>668</v>
      </c>
      <c r="I3208" t="s">
        <v>141</v>
      </c>
      <c r="J3208" t="s">
        <v>671</v>
      </c>
      <c r="K3208">
        <v>1200</v>
      </c>
      <c r="M3208">
        <v>340</v>
      </c>
      <c r="O3208">
        <v>12</v>
      </c>
      <c r="P3208">
        <v>56</v>
      </c>
      <c r="Q3208">
        <f>SUM(Table2[[#This Row],[ BUYER G]:[BUYER S]])</f>
        <v>68</v>
      </c>
      <c r="R3208">
        <v>11</v>
      </c>
      <c r="S3208">
        <v>43.5</v>
      </c>
      <c r="T3208">
        <f>SUM(Table2[[#This Row],[SALE G]:[SALE S]])</f>
        <v>54.5</v>
      </c>
      <c r="U3208">
        <v>413</v>
      </c>
      <c r="V3208">
        <v>0.7</v>
      </c>
    </row>
    <row r="3209" spans="1:22" x14ac:dyDescent="0.25">
      <c r="A3209">
        <v>3208</v>
      </c>
      <c r="B3209" t="s">
        <v>26</v>
      </c>
      <c r="C3209" t="s">
        <v>665</v>
      </c>
      <c r="D3209" t="s">
        <v>5</v>
      </c>
      <c r="E3209" t="s">
        <v>354</v>
      </c>
      <c r="F3209" s="138">
        <v>44093</v>
      </c>
      <c r="G3209" t="s">
        <v>682</v>
      </c>
      <c r="H3209" t="s">
        <v>668</v>
      </c>
      <c r="I3209" t="s">
        <v>147</v>
      </c>
      <c r="J3209" t="s">
        <v>671</v>
      </c>
      <c r="K3209">
        <v>1000</v>
      </c>
      <c r="M3209">
        <v>192</v>
      </c>
      <c r="O3209">
        <v>7</v>
      </c>
      <c r="P3209">
        <v>17</v>
      </c>
      <c r="Q3209">
        <f>SUM(Table2[[#This Row],[ BUYER G]:[BUYER S]])</f>
        <v>24</v>
      </c>
      <c r="R3209">
        <v>5.5</v>
      </c>
      <c r="S3209">
        <v>14.25</v>
      </c>
      <c r="T3209">
        <f>SUM(Table2[[#This Row],[SALE G]:[SALE S]])</f>
        <v>19.75</v>
      </c>
      <c r="U3209">
        <v>492</v>
      </c>
      <c r="V3209">
        <v>0.7</v>
      </c>
    </row>
    <row r="3210" spans="1:22" x14ac:dyDescent="0.25">
      <c r="A3210">
        <v>3209</v>
      </c>
      <c r="B3210" t="s">
        <v>26</v>
      </c>
      <c r="C3210" t="s">
        <v>665</v>
      </c>
      <c r="D3210" t="s">
        <v>5</v>
      </c>
      <c r="E3210" t="s">
        <v>354</v>
      </c>
      <c r="F3210" s="138">
        <v>44093</v>
      </c>
      <c r="G3210" t="s">
        <v>682</v>
      </c>
      <c r="H3210" t="s">
        <v>668</v>
      </c>
      <c r="I3210" t="s">
        <v>153</v>
      </c>
      <c r="J3210" t="s">
        <v>671</v>
      </c>
      <c r="K3210">
        <v>1000</v>
      </c>
      <c r="M3210">
        <v>188</v>
      </c>
      <c r="O3210">
        <v>13</v>
      </c>
      <c r="P3210">
        <v>36</v>
      </c>
      <c r="Q3210">
        <f>SUM(Table2[[#This Row],[ BUYER G]:[BUYER S]])</f>
        <v>49</v>
      </c>
      <c r="R3210">
        <v>11.5</v>
      </c>
      <c r="S3210">
        <v>31</v>
      </c>
      <c r="T3210">
        <f>SUM(Table2[[#This Row],[SALE G]:[SALE S]])</f>
        <v>42.5</v>
      </c>
      <c r="U3210">
        <v>326</v>
      </c>
      <c r="V3210">
        <v>0.7</v>
      </c>
    </row>
    <row r="3211" spans="1:22" x14ac:dyDescent="0.25">
      <c r="A3211">
        <v>3210</v>
      </c>
      <c r="B3211" t="s">
        <v>26</v>
      </c>
      <c r="C3211" t="s">
        <v>665</v>
      </c>
      <c r="D3211" t="s">
        <v>5</v>
      </c>
      <c r="E3211" t="s">
        <v>354</v>
      </c>
      <c r="F3211" s="138">
        <v>44093</v>
      </c>
      <c r="G3211" t="s">
        <v>682</v>
      </c>
      <c r="H3211" t="s">
        <v>668</v>
      </c>
      <c r="I3211" t="s">
        <v>150</v>
      </c>
      <c r="J3211" t="s">
        <v>671</v>
      </c>
      <c r="K3211">
        <v>1000</v>
      </c>
      <c r="M3211">
        <v>194</v>
      </c>
      <c r="O3211">
        <v>13</v>
      </c>
      <c r="P3211">
        <v>26</v>
      </c>
      <c r="Q3211">
        <f>SUM(Table2[[#This Row],[ BUYER G]:[BUYER S]])</f>
        <v>39</v>
      </c>
      <c r="R3211">
        <v>10.25</v>
      </c>
      <c r="S3211">
        <v>20.125</v>
      </c>
      <c r="T3211">
        <f>SUM(Table2[[#This Row],[SALE G]:[SALE S]])</f>
        <v>30.375</v>
      </c>
      <c r="U3211">
        <v>338</v>
      </c>
      <c r="V3211">
        <v>0.7</v>
      </c>
    </row>
    <row r="3212" spans="1:22" x14ac:dyDescent="0.25">
      <c r="A3212">
        <v>3211</v>
      </c>
      <c r="B3212" t="s">
        <v>26</v>
      </c>
      <c r="C3212" t="s">
        <v>665</v>
      </c>
      <c r="D3212" t="s">
        <v>5</v>
      </c>
      <c r="E3212" t="s">
        <v>354</v>
      </c>
      <c r="F3212" s="138">
        <v>44093</v>
      </c>
      <c r="G3212" t="s">
        <v>682</v>
      </c>
      <c r="H3212" t="s">
        <v>668</v>
      </c>
      <c r="I3212" t="s">
        <v>146</v>
      </c>
      <c r="J3212" t="s">
        <v>671</v>
      </c>
      <c r="K3212">
        <v>1000</v>
      </c>
      <c r="M3212">
        <v>192</v>
      </c>
      <c r="O3212">
        <v>14</v>
      </c>
      <c r="P3212">
        <v>20</v>
      </c>
      <c r="Q3212">
        <f>SUM(Table2[[#This Row],[ BUYER G]:[BUYER S]])</f>
        <v>34</v>
      </c>
      <c r="R3212">
        <v>11.833333333000001</v>
      </c>
      <c r="S3212">
        <v>16.583333330000002</v>
      </c>
      <c r="T3212">
        <f>SUM(Table2[[#This Row],[SALE G]:[SALE S]])</f>
        <v>28.416666663000001</v>
      </c>
      <c r="U3212">
        <v>314</v>
      </c>
      <c r="V3212">
        <v>0.7</v>
      </c>
    </row>
    <row r="3213" spans="1:22" x14ac:dyDescent="0.25">
      <c r="A3213">
        <v>3212</v>
      </c>
      <c r="B3213" t="s">
        <v>26</v>
      </c>
      <c r="C3213" t="s">
        <v>665</v>
      </c>
      <c r="D3213" t="s">
        <v>5</v>
      </c>
      <c r="E3213" t="s">
        <v>354</v>
      </c>
      <c r="F3213" s="138">
        <v>44093</v>
      </c>
      <c r="G3213" t="s">
        <v>683</v>
      </c>
      <c r="H3213" t="s">
        <v>668</v>
      </c>
      <c r="I3213" t="s">
        <v>391</v>
      </c>
      <c r="J3213" t="s">
        <v>669</v>
      </c>
      <c r="K3213">
        <v>1500</v>
      </c>
      <c r="M3213">
        <v>452</v>
      </c>
      <c r="O3213">
        <v>44</v>
      </c>
      <c r="P3213">
        <v>77</v>
      </c>
      <c r="Q3213">
        <f>SUM(Table2[[#This Row],[ BUYER G]:[BUYER S]])</f>
        <v>121</v>
      </c>
      <c r="R3213">
        <v>20.5</v>
      </c>
      <c r="S3213">
        <v>59.674999999999997</v>
      </c>
      <c r="T3213">
        <f>SUM(Table2[[#This Row],[SALE G]:[SALE S]])</f>
        <v>80.174999999999997</v>
      </c>
      <c r="U3213">
        <v>415</v>
      </c>
      <c r="V3213">
        <v>0.7</v>
      </c>
    </row>
    <row r="3214" spans="1:22" x14ac:dyDescent="0.25">
      <c r="A3214">
        <v>3213</v>
      </c>
      <c r="B3214" t="s">
        <v>26</v>
      </c>
      <c r="C3214" t="s">
        <v>665</v>
      </c>
      <c r="D3214" t="s">
        <v>5</v>
      </c>
      <c r="E3214" t="s">
        <v>354</v>
      </c>
      <c r="F3214" s="138">
        <v>44093</v>
      </c>
      <c r="G3214" t="s">
        <v>683</v>
      </c>
      <c r="H3214" t="s">
        <v>668</v>
      </c>
      <c r="I3214" t="s">
        <v>394</v>
      </c>
      <c r="J3214" t="s">
        <v>669</v>
      </c>
      <c r="K3214">
        <v>1500</v>
      </c>
      <c r="M3214">
        <v>392</v>
      </c>
      <c r="O3214">
        <v>27</v>
      </c>
      <c r="P3214">
        <v>59</v>
      </c>
      <c r="Q3214">
        <f>SUM(Table2[[#This Row],[ BUYER G]:[BUYER S]])</f>
        <v>86</v>
      </c>
      <c r="R3214">
        <v>23</v>
      </c>
      <c r="S3214">
        <v>49.25</v>
      </c>
      <c r="T3214">
        <f>SUM(Table2[[#This Row],[SALE G]:[SALE S]])</f>
        <v>72.25</v>
      </c>
      <c r="U3214">
        <v>350</v>
      </c>
      <c r="V3214">
        <v>0.65</v>
      </c>
    </row>
    <row r="3215" spans="1:22" x14ac:dyDescent="0.25">
      <c r="A3215">
        <v>3214</v>
      </c>
      <c r="B3215" t="s">
        <v>26</v>
      </c>
      <c r="C3215" t="s">
        <v>665</v>
      </c>
      <c r="D3215" t="s">
        <v>5</v>
      </c>
      <c r="E3215" t="s">
        <v>354</v>
      </c>
      <c r="F3215" s="138">
        <v>44093</v>
      </c>
      <c r="G3215" t="s">
        <v>676</v>
      </c>
      <c r="H3215" t="s">
        <v>668</v>
      </c>
      <c r="I3215" t="s">
        <v>165</v>
      </c>
      <c r="J3215" t="s">
        <v>669</v>
      </c>
      <c r="K3215">
        <v>1200</v>
      </c>
      <c r="M3215">
        <v>416</v>
      </c>
      <c r="O3215">
        <v>34</v>
      </c>
      <c r="P3215">
        <v>62</v>
      </c>
      <c r="Q3215">
        <f>SUM(Table2[[#This Row],[ BUYER G]:[BUYER S]])</f>
        <v>96</v>
      </c>
      <c r="R3215">
        <v>40</v>
      </c>
      <c r="S3215">
        <v>48</v>
      </c>
      <c r="T3215">
        <f>SUM(Table2[[#This Row],[SALE G]:[SALE S]])</f>
        <v>88</v>
      </c>
      <c r="U3215">
        <v>548</v>
      </c>
      <c r="V3215">
        <v>0.7</v>
      </c>
    </row>
    <row r="3216" spans="1:22" x14ac:dyDescent="0.25">
      <c r="A3216">
        <v>3215</v>
      </c>
      <c r="B3216" t="s">
        <v>26</v>
      </c>
      <c r="C3216" t="s">
        <v>665</v>
      </c>
      <c r="D3216" t="s">
        <v>5</v>
      </c>
      <c r="E3216" t="s">
        <v>354</v>
      </c>
      <c r="F3216" s="138">
        <v>44093</v>
      </c>
      <c r="G3216" t="s">
        <v>676</v>
      </c>
      <c r="H3216" t="s">
        <v>668</v>
      </c>
      <c r="I3216" t="s">
        <v>166</v>
      </c>
      <c r="J3216" t="s">
        <v>669</v>
      </c>
      <c r="K3216">
        <v>1200</v>
      </c>
      <c r="M3216">
        <v>340</v>
      </c>
      <c r="O3216">
        <v>32</v>
      </c>
      <c r="P3216">
        <v>71</v>
      </c>
      <c r="Q3216">
        <f>SUM(Table2[[#This Row],[ BUYER G]:[BUYER S]])</f>
        <v>103</v>
      </c>
      <c r="R3216">
        <v>22</v>
      </c>
      <c r="S3216">
        <v>61.5</v>
      </c>
      <c r="T3216">
        <f>SUM(Table2[[#This Row],[SALE G]:[SALE S]])</f>
        <v>83.5</v>
      </c>
      <c r="U3216">
        <v>280</v>
      </c>
      <c r="V3216">
        <v>0.7</v>
      </c>
    </row>
    <row r="3217" spans="1:22" x14ac:dyDescent="0.25">
      <c r="A3217">
        <v>3216</v>
      </c>
      <c r="B3217" t="s">
        <v>26</v>
      </c>
      <c r="C3217" t="s">
        <v>665</v>
      </c>
      <c r="D3217" t="s">
        <v>5</v>
      </c>
      <c r="E3217" t="s">
        <v>354</v>
      </c>
      <c r="F3217" s="138">
        <v>44093</v>
      </c>
      <c r="G3217" t="s">
        <v>676</v>
      </c>
      <c r="H3217" t="s">
        <v>672</v>
      </c>
      <c r="I3217" t="s">
        <v>372</v>
      </c>
      <c r="J3217" t="s">
        <v>669</v>
      </c>
      <c r="K3217">
        <v>1200</v>
      </c>
      <c r="L3217">
        <v>112</v>
      </c>
      <c r="M3217">
        <v>116</v>
      </c>
      <c r="O3217">
        <v>23</v>
      </c>
      <c r="P3217">
        <v>39</v>
      </c>
      <c r="Q3217">
        <f>SUM(Table2[[#This Row],[ BUYER G]:[BUYER S]])</f>
        <v>62</v>
      </c>
      <c r="R3217">
        <v>10.5</v>
      </c>
      <c r="S3217">
        <v>20.25</v>
      </c>
      <c r="T3217">
        <f>SUM(Table2[[#This Row],[SALE G]:[SALE S]])</f>
        <v>30.75</v>
      </c>
      <c r="U3217">
        <v>611</v>
      </c>
      <c r="V3217">
        <v>0.7</v>
      </c>
    </row>
    <row r="3218" spans="1:22" x14ac:dyDescent="0.25">
      <c r="A3218">
        <v>3217</v>
      </c>
      <c r="B3218" t="s">
        <v>26</v>
      </c>
      <c r="C3218" t="s">
        <v>665</v>
      </c>
      <c r="D3218" t="s">
        <v>5</v>
      </c>
      <c r="E3218" t="s">
        <v>354</v>
      </c>
      <c r="F3218" s="138">
        <v>44093</v>
      </c>
      <c r="G3218" t="s">
        <v>676</v>
      </c>
      <c r="H3218" t="s">
        <v>677</v>
      </c>
      <c r="I3218" t="s">
        <v>440</v>
      </c>
      <c r="J3218" t="s">
        <v>669</v>
      </c>
      <c r="K3218">
        <v>1200</v>
      </c>
      <c r="L3218">
        <v>96</v>
      </c>
      <c r="M3218">
        <v>160</v>
      </c>
      <c r="O3218">
        <v>28</v>
      </c>
      <c r="P3218">
        <v>41</v>
      </c>
      <c r="Q3218">
        <f>SUM(Table2[[#This Row],[ BUYER G]:[BUYER S]])</f>
        <v>69</v>
      </c>
      <c r="R3218">
        <v>11.75</v>
      </c>
      <c r="S3218">
        <v>30.25</v>
      </c>
      <c r="T3218">
        <f>SUM(Table2[[#This Row],[SALE G]:[SALE S]])</f>
        <v>42</v>
      </c>
      <c r="U3218">
        <v>350</v>
      </c>
      <c r="V3218">
        <v>0.65</v>
      </c>
    </row>
    <row r="3219" spans="1:22" x14ac:dyDescent="0.25">
      <c r="A3219">
        <v>3218</v>
      </c>
      <c r="B3219" t="s">
        <v>26</v>
      </c>
      <c r="C3219" t="s">
        <v>665</v>
      </c>
      <c r="D3219" t="s">
        <v>5</v>
      </c>
      <c r="E3219" t="s">
        <v>354</v>
      </c>
      <c r="F3219" s="138">
        <v>44093</v>
      </c>
      <c r="G3219" t="s">
        <v>684</v>
      </c>
      <c r="H3219" t="s">
        <v>668</v>
      </c>
      <c r="I3219" t="s">
        <v>169</v>
      </c>
      <c r="J3219" t="s">
        <v>669</v>
      </c>
      <c r="K3219">
        <v>1250</v>
      </c>
      <c r="M3219">
        <v>352</v>
      </c>
      <c r="O3219">
        <v>9</v>
      </c>
      <c r="P3219">
        <v>58</v>
      </c>
      <c r="Q3219">
        <f>SUM(Table2[[#This Row],[ BUYER G]:[BUYER S]])</f>
        <v>67</v>
      </c>
      <c r="R3219">
        <v>10</v>
      </c>
      <c r="S3219">
        <v>50.5</v>
      </c>
      <c r="T3219">
        <f>SUM(Table2[[#This Row],[SALE G]:[SALE S]])</f>
        <v>60.5</v>
      </c>
      <c r="U3219">
        <v>412</v>
      </c>
      <c r="V3219">
        <v>0.65</v>
      </c>
    </row>
    <row r="3220" spans="1:22" x14ac:dyDescent="0.25">
      <c r="A3220">
        <v>3219</v>
      </c>
      <c r="B3220" t="s">
        <v>26</v>
      </c>
      <c r="C3220" t="s">
        <v>665</v>
      </c>
      <c r="D3220" t="s">
        <v>5</v>
      </c>
      <c r="E3220" t="s">
        <v>354</v>
      </c>
      <c r="F3220" s="138">
        <v>44093</v>
      </c>
      <c r="G3220" t="s">
        <v>684</v>
      </c>
      <c r="H3220" t="s">
        <v>672</v>
      </c>
      <c r="I3220" t="s">
        <v>402</v>
      </c>
      <c r="J3220" t="s">
        <v>669</v>
      </c>
      <c r="K3220">
        <v>1250</v>
      </c>
      <c r="L3220">
        <v>152</v>
      </c>
      <c r="M3220">
        <v>188</v>
      </c>
      <c r="O3220">
        <v>17</v>
      </c>
      <c r="P3220">
        <v>36</v>
      </c>
      <c r="Q3220">
        <f>SUM(Table2[[#This Row],[ BUYER G]:[BUYER S]])</f>
        <v>53</v>
      </c>
      <c r="R3220">
        <v>10.199999999999999</v>
      </c>
      <c r="S3220">
        <v>19.5</v>
      </c>
      <c r="T3220">
        <f>SUM(Table2[[#This Row],[SALE G]:[SALE S]])</f>
        <v>29.7</v>
      </c>
      <c r="U3220">
        <v>400</v>
      </c>
      <c r="V3220">
        <v>0.65</v>
      </c>
    </row>
    <row r="3221" spans="1:22" x14ac:dyDescent="0.25">
      <c r="A3221">
        <v>3220</v>
      </c>
      <c r="B3221" t="s">
        <v>26</v>
      </c>
      <c r="C3221" t="s">
        <v>665</v>
      </c>
      <c r="D3221" t="s">
        <v>5</v>
      </c>
      <c r="E3221" t="s">
        <v>354</v>
      </c>
      <c r="F3221" s="138">
        <v>44093</v>
      </c>
      <c r="G3221" t="s">
        <v>684</v>
      </c>
      <c r="H3221" t="s">
        <v>677</v>
      </c>
      <c r="I3221" t="s">
        <v>401</v>
      </c>
      <c r="J3221" t="s">
        <v>669</v>
      </c>
      <c r="K3221">
        <v>1250</v>
      </c>
      <c r="L3221">
        <v>162</v>
      </c>
      <c r="M3221">
        <v>160</v>
      </c>
      <c r="O3221">
        <v>20</v>
      </c>
      <c r="P3221">
        <v>35</v>
      </c>
      <c r="Q3221">
        <f>SUM(Table2[[#This Row],[ BUYER G]:[BUYER S]])</f>
        <v>55</v>
      </c>
      <c r="R3221">
        <v>11</v>
      </c>
      <c r="S3221">
        <v>33.5</v>
      </c>
      <c r="T3221">
        <f>SUM(Table2[[#This Row],[SALE G]:[SALE S]])</f>
        <v>44.5</v>
      </c>
      <c r="U3221">
        <v>400</v>
      </c>
      <c r="V3221">
        <v>0.7</v>
      </c>
    </row>
    <row r="3222" spans="1:22" x14ac:dyDescent="0.25">
      <c r="A3222">
        <v>3221</v>
      </c>
      <c r="B3222" t="s">
        <v>26</v>
      </c>
      <c r="C3222" t="s">
        <v>665</v>
      </c>
      <c r="D3222" t="s">
        <v>5</v>
      </c>
      <c r="E3222" t="s">
        <v>354</v>
      </c>
      <c r="F3222" s="138">
        <v>44093</v>
      </c>
      <c r="G3222" t="s">
        <v>685</v>
      </c>
      <c r="H3222" t="s">
        <v>668</v>
      </c>
      <c r="I3222" t="s">
        <v>173</v>
      </c>
      <c r="J3222" t="s">
        <v>671</v>
      </c>
      <c r="K3222">
        <v>1000</v>
      </c>
      <c r="M3222">
        <v>258</v>
      </c>
      <c r="O3222">
        <v>29</v>
      </c>
      <c r="P3222">
        <v>45</v>
      </c>
      <c r="Q3222">
        <f>SUM(Table2[[#This Row],[ BUYER G]:[BUYER S]])</f>
        <v>74</v>
      </c>
      <c r="R3222">
        <v>15</v>
      </c>
      <c r="S3222">
        <v>41</v>
      </c>
      <c r="T3222">
        <f>SUM(Table2[[#This Row],[SALE G]:[SALE S]])</f>
        <v>56</v>
      </c>
      <c r="U3222">
        <v>202</v>
      </c>
      <c r="V3222">
        <v>0.7</v>
      </c>
    </row>
    <row r="3223" spans="1:22" x14ac:dyDescent="0.25">
      <c r="A3223">
        <v>3222</v>
      </c>
      <c r="B3223" t="s">
        <v>26</v>
      </c>
      <c r="C3223" t="s">
        <v>665</v>
      </c>
      <c r="D3223" t="s">
        <v>5</v>
      </c>
      <c r="E3223" t="s">
        <v>354</v>
      </c>
      <c r="F3223" s="138">
        <v>44093</v>
      </c>
      <c r="G3223" t="s">
        <v>712</v>
      </c>
      <c r="H3223" t="s">
        <v>668</v>
      </c>
      <c r="I3223" t="s">
        <v>466</v>
      </c>
      <c r="J3223" t="s">
        <v>711</v>
      </c>
      <c r="K3223">
        <v>320</v>
      </c>
      <c r="M3223">
        <v>176</v>
      </c>
      <c r="O3223">
        <v>25</v>
      </c>
      <c r="P3223">
        <v>40</v>
      </c>
      <c r="Q3223">
        <f>SUM(Table2[[#This Row],[ BUYER G]:[BUYER S]])</f>
        <v>65</v>
      </c>
      <c r="R3223">
        <v>8.8333333330000006</v>
      </c>
      <c r="S3223">
        <v>31.166666670000001</v>
      </c>
      <c r="T3223">
        <f>SUM(Table2[[#This Row],[SALE G]:[SALE S]])</f>
        <v>40.000000003000004</v>
      </c>
      <c r="U3223">
        <v>220</v>
      </c>
      <c r="V3223">
        <v>0.7</v>
      </c>
    </row>
    <row r="3224" spans="1:22" x14ac:dyDescent="0.25">
      <c r="A3224">
        <v>3223</v>
      </c>
      <c r="B3224" t="s">
        <v>26</v>
      </c>
      <c r="C3224" t="s">
        <v>680</v>
      </c>
      <c r="D3224" t="s">
        <v>5</v>
      </c>
      <c r="E3224" t="s">
        <v>354</v>
      </c>
      <c r="F3224" s="138">
        <v>44093</v>
      </c>
      <c r="G3224" t="s">
        <v>670</v>
      </c>
      <c r="H3224" t="s">
        <v>681</v>
      </c>
      <c r="I3224" t="s">
        <v>373</v>
      </c>
      <c r="J3224" t="s">
        <v>671</v>
      </c>
      <c r="K3224">
        <v>1200</v>
      </c>
      <c r="M3224">
        <v>240</v>
      </c>
      <c r="O3224">
        <v>22</v>
      </c>
      <c r="P3224">
        <v>52</v>
      </c>
      <c r="Q3224">
        <f>SUM(Table2[[#This Row],[ BUYER G]:[BUYER S]])</f>
        <v>74</v>
      </c>
      <c r="R3224">
        <v>22.5</v>
      </c>
      <c r="S3224">
        <v>56.25</v>
      </c>
      <c r="T3224">
        <f>SUM(Table2[[#This Row],[SALE G]:[SALE S]])</f>
        <v>78.75</v>
      </c>
      <c r="U3224">
        <v>240</v>
      </c>
      <c r="V3224">
        <v>0.65</v>
      </c>
    </row>
    <row r="3225" spans="1:22" x14ac:dyDescent="0.25">
      <c r="A3225">
        <v>3224</v>
      </c>
      <c r="B3225" t="s">
        <v>26</v>
      </c>
      <c r="C3225" t="s">
        <v>680</v>
      </c>
      <c r="D3225" t="s">
        <v>5</v>
      </c>
      <c r="E3225" t="s">
        <v>354</v>
      </c>
      <c r="F3225" s="138">
        <v>44093</v>
      </c>
      <c r="G3225" t="s">
        <v>670</v>
      </c>
      <c r="H3225" t="s">
        <v>681</v>
      </c>
      <c r="I3225" t="s">
        <v>374</v>
      </c>
      <c r="J3225" t="s">
        <v>671</v>
      </c>
      <c r="K3225">
        <v>1200</v>
      </c>
      <c r="M3225">
        <v>432</v>
      </c>
      <c r="O3225">
        <v>19</v>
      </c>
      <c r="P3225">
        <v>57</v>
      </c>
      <c r="Q3225">
        <f>SUM(Table2[[#This Row],[ BUYER G]:[BUYER S]])</f>
        <v>76</v>
      </c>
      <c r="R3225">
        <v>18.3</v>
      </c>
      <c r="S3225">
        <v>52.05</v>
      </c>
      <c r="T3225">
        <f>SUM(Table2[[#This Row],[SALE G]:[SALE S]])</f>
        <v>70.349999999999994</v>
      </c>
      <c r="U3225">
        <v>428</v>
      </c>
      <c r="V3225">
        <v>0.65</v>
      </c>
    </row>
    <row r="3226" spans="1:22" x14ac:dyDescent="0.25">
      <c r="A3226">
        <v>3225</v>
      </c>
      <c r="B3226" t="s">
        <v>26</v>
      </c>
      <c r="C3226" t="s">
        <v>680</v>
      </c>
      <c r="D3226" t="s">
        <v>5</v>
      </c>
      <c r="E3226" t="s">
        <v>354</v>
      </c>
      <c r="F3226" s="138">
        <v>44093</v>
      </c>
      <c r="G3226" t="s">
        <v>670</v>
      </c>
      <c r="H3226" t="s">
        <v>681</v>
      </c>
      <c r="I3226" t="s">
        <v>386</v>
      </c>
      <c r="J3226" t="s">
        <v>671</v>
      </c>
      <c r="K3226">
        <v>1200</v>
      </c>
      <c r="M3226">
        <v>224</v>
      </c>
      <c r="O3226">
        <v>7</v>
      </c>
      <c r="P3226">
        <v>28</v>
      </c>
      <c r="Q3226">
        <f>SUM(Table2[[#This Row],[ BUYER G]:[BUYER S]])</f>
        <v>35</v>
      </c>
      <c r="R3226">
        <v>3.8</v>
      </c>
      <c r="S3226">
        <v>37</v>
      </c>
      <c r="T3226">
        <f>SUM(Table2[[#This Row],[SALE G]:[SALE S]])</f>
        <v>40.799999999999997</v>
      </c>
      <c r="U3226">
        <v>270</v>
      </c>
      <c r="V3226">
        <v>0.65</v>
      </c>
    </row>
    <row r="3227" spans="1:22" x14ac:dyDescent="0.25">
      <c r="A3227">
        <v>3226</v>
      </c>
      <c r="B3227" t="s">
        <v>26</v>
      </c>
      <c r="C3227" t="s">
        <v>680</v>
      </c>
      <c r="D3227" t="s">
        <v>5</v>
      </c>
      <c r="E3227" t="s">
        <v>354</v>
      </c>
      <c r="F3227" s="138">
        <v>44093</v>
      </c>
      <c r="G3227" t="s">
        <v>670</v>
      </c>
      <c r="H3227" t="s">
        <v>681</v>
      </c>
      <c r="I3227" t="s">
        <v>384</v>
      </c>
      <c r="J3227" t="s">
        <v>671</v>
      </c>
      <c r="K3227">
        <v>1200</v>
      </c>
      <c r="M3227">
        <v>228</v>
      </c>
      <c r="O3227">
        <v>4</v>
      </c>
      <c r="P3227">
        <v>25</v>
      </c>
      <c r="Q3227">
        <f>SUM(Table2[[#This Row],[ BUYER G]:[BUYER S]])</f>
        <v>29</v>
      </c>
      <c r="R3227">
        <v>3.8</v>
      </c>
      <c r="S3227">
        <v>19.2</v>
      </c>
      <c r="T3227">
        <f>SUM(Table2[[#This Row],[SALE G]:[SALE S]])</f>
        <v>23</v>
      </c>
      <c r="U3227">
        <v>290</v>
      </c>
      <c r="V3227">
        <v>0.65</v>
      </c>
    </row>
    <row r="3228" spans="1:22" x14ac:dyDescent="0.25">
      <c r="A3228">
        <v>3227</v>
      </c>
      <c r="B3228" t="s">
        <v>26</v>
      </c>
      <c r="C3228" t="s">
        <v>680</v>
      </c>
      <c r="D3228" t="s">
        <v>5</v>
      </c>
      <c r="E3228" t="s">
        <v>354</v>
      </c>
      <c r="F3228" s="138">
        <v>44093</v>
      </c>
      <c r="G3228" t="s">
        <v>676</v>
      </c>
      <c r="H3228" t="s">
        <v>681</v>
      </c>
      <c r="I3228" t="s">
        <v>377</v>
      </c>
      <c r="J3228" t="s">
        <v>669</v>
      </c>
      <c r="K3228">
        <v>1200</v>
      </c>
      <c r="L3228">
        <v>352</v>
      </c>
      <c r="O3228">
        <v>29</v>
      </c>
      <c r="P3228">
        <v>69</v>
      </c>
      <c r="Q3228">
        <f>SUM(Table2[[#This Row],[ BUYER G]:[BUYER S]])</f>
        <v>98</v>
      </c>
      <c r="R3228">
        <v>45.3</v>
      </c>
      <c r="S3228">
        <v>25</v>
      </c>
      <c r="T3228">
        <f>SUM(Table2[[#This Row],[SALE G]:[SALE S]])</f>
        <v>70.3</v>
      </c>
      <c r="U3228">
        <v>371</v>
      </c>
      <c r="V3228">
        <v>0.65</v>
      </c>
    </row>
    <row r="3229" spans="1:22" x14ac:dyDescent="0.25">
      <c r="A3229">
        <v>3228</v>
      </c>
      <c r="B3229" t="s">
        <v>26</v>
      </c>
      <c r="C3229" t="s">
        <v>680</v>
      </c>
      <c r="D3229" t="s">
        <v>5</v>
      </c>
      <c r="E3229" t="s">
        <v>354</v>
      </c>
      <c r="F3229" s="138">
        <v>44093</v>
      </c>
      <c r="G3229" t="s">
        <v>676</v>
      </c>
      <c r="H3229" t="s">
        <v>681</v>
      </c>
      <c r="I3229" t="s">
        <v>379</v>
      </c>
      <c r="J3229" t="s">
        <v>669</v>
      </c>
      <c r="K3229">
        <v>1200</v>
      </c>
      <c r="L3229">
        <v>352</v>
      </c>
      <c r="O3229">
        <v>36</v>
      </c>
      <c r="P3229">
        <v>14</v>
      </c>
      <c r="Q3229">
        <f>SUM(Table2[[#This Row],[ BUYER G]:[BUYER S]])</f>
        <v>50</v>
      </c>
      <c r="R3229">
        <v>37</v>
      </c>
      <c r="S3229">
        <v>8.85</v>
      </c>
      <c r="T3229">
        <f>SUM(Table2[[#This Row],[SALE G]:[SALE S]])</f>
        <v>45.85</v>
      </c>
      <c r="U3229">
        <v>366</v>
      </c>
      <c r="V3229">
        <v>0.65</v>
      </c>
    </row>
    <row r="3230" spans="1:22" x14ac:dyDescent="0.25">
      <c r="A3230">
        <v>3229</v>
      </c>
      <c r="B3230" t="s">
        <v>26</v>
      </c>
      <c r="C3230" t="s">
        <v>680</v>
      </c>
      <c r="D3230" t="s">
        <v>5</v>
      </c>
      <c r="E3230" t="s">
        <v>354</v>
      </c>
      <c r="F3230" s="138">
        <v>44093</v>
      </c>
      <c r="G3230" t="s">
        <v>684</v>
      </c>
      <c r="H3230" t="s">
        <v>681</v>
      </c>
      <c r="I3230" t="s">
        <v>399</v>
      </c>
      <c r="J3230" t="s">
        <v>669</v>
      </c>
      <c r="K3230">
        <v>1250</v>
      </c>
      <c r="M3230">
        <v>260</v>
      </c>
      <c r="O3230">
        <v>5</v>
      </c>
      <c r="P3230">
        <v>35</v>
      </c>
      <c r="Q3230">
        <f>SUM(Table2[[#This Row],[ BUYER G]:[BUYER S]])</f>
        <v>40</v>
      </c>
      <c r="R3230">
        <v>3.6</v>
      </c>
      <c r="S3230">
        <v>34.1</v>
      </c>
      <c r="T3230">
        <f>SUM(Table2[[#This Row],[SALE G]:[SALE S]])</f>
        <v>37.700000000000003</v>
      </c>
      <c r="U3230">
        <v>270</v>
      </c>
      <c r="V3230">
        <v>0.65</v>
      </c>
    </row>
    <row r="3231" spans="1:22" x14ac:dyDescent="0.25">
      <c r="A3231">
        <v>3230</v>
      </c>
      <c r="B3231" t="s">
        <v>26</v>
      </c>
      <c r="C3231" t="s">
        <v>680</v>
      </c>
      <c r="D3231" t="s">
        <v>5</v>
      </c>
      <c r="E3231" t="s">
        <v>354</v>
      </c>
      <c r="F3231" s="138">
        <v>44093</v>
      </c>
      <c r="G3231" t="s">
        <v>685</v>
      </c>
      <c r="H3231" t="s">
        <v>681</v>
      </c>
      <c r="I3231" t="s">
        <v>579</v>
      </c>
      <c r="J3231" t="s">
        <v>671</v>
      </c>
      <c r="K3231">
        <v>1000</v>
      </c>
      <c r="M3231">
        <v>192</v>
      </c>
      <c r="O3231">
        <v>4</v>
      </c>
      <c r="P3231">
        <v>28</v>
      </c>
      <c r="Q3231">
        <f>SUM(Table2[[#This Row],[ BUYER G]:[BUYER S]])</f>
        <v>32</v>
      </c>
      <c r="R3231">
        <v>2</v>
      </c>
      <c r="S3231">
        <v>25.5</v>
      </c>
      <c r="T3231">
        <f>SUM(Table2[[#This Row],[SALE G]:[SALE S]])</f>
        <v>27.5</v>
      </c>
      <c r="U3231">
        <v>212</v>
      </c>
      <c r="V3231">
        <v>0.65</v>
      </c>
    </row>
    <row r="3232" spans="1:22" x14ac:dyDescent="0.25">
      <c r="A3232">
        <v>3231</v>
      </c>
      <c r="B3232" t="s">
        <v>26</v>
      </c>
      <c r="C3232" t="s">
        <v>680</v>
      </c>
      <c r="D3232" t="s">
        <v>5</v>
      </c>
      <c r="E3232" t="s">
        <v>354</v>
      </c>
      <c r="F3232" s="138">
        <v>44093</v>
      </c>
      <c r="G3232" t="s">
        <v>685</v>
      </c>
      <c r="H3232" t="s">
        <v>681</v>
      </c>
      <c r="I3232" t="s">
        <v>631</v>
      </c>
      <c r="J3232" t="s">
        <v>671</v>
      </c>
      <c r="K3232">
        <v>1000</v>
      </c>
      <c r="M3232">
        <v>228</v>
      </c>
      <c r="O3232">
        <v>0</v>
      </c>
      <c r="P3232">
        <v>27</v>
      </c>
      <c r="Q3232">
        <f>SUM(Table2[[#This Row],[ BUYER G]:[BUYER S]])</f>
        <v>27</v>
      </c>
      <c r="R3232">
        <v>0</v>
      </c>
      <c r="S3232">
        <v>21.5</v>
      </c>
      <c r="T3232">
        <f>SUM(Table2[[#This Row],[SALE G]:[SALE S]])</f>
        <v>21.5</v>
      </c>
      <c r="U3232">
        <v>201</v>
      </c>
      <c r="V3232">
        <v>0.65</v>
      </c>
    </row>
    <row r="3233" spans="1:22" x14ac:dyDescent="0.25">
      <c r="A3233">
        <v>3232</v>
      </c>
      <c r="B3233" t="s">
        <v>26</v>
      </c>
      <c r="C3233" t="s">
        <v>680</v>
      </c>
      <c r="D3233" t="s">
        <v>5</v>
      </c>
      <c r="E3233" t="s">
        <v>354</v>
      </c>
      <c r="F3233" s="138">
        <v>44093</v>
      </c>
      <c r="G3233" t="s">
        <v>685</v>
      </c>
      <c r="H3233" t="s">
        <v>681</v>
      </c>
      <c r="I3233" t="s">
        <v>252</v>
      </c>
      <c r="J3233" t="s">
        <v>671</v>
      </c>
      <c r="K3233">
        <v>1000</v>
      </c>
      <c r="M3233">
        <v>276</v>
      </c>
      <c r="O3233">
        <v>5</v>
      </c>
      <c r="P3233">
        <v>46</v>
      </c>
      <c r="Q3233">
        <f>SUM(Table2[[#This Row],[ BUYER G]:[BUYER S]])</f>
        <v>51</v>
      </c>
      <c r="R3233">
        <v>2.25</v>
      </c>
      <c r="S3233">
        <v>39.5</v>
      </c>
      <c r="T3233">
        <f>SUM(Table2[[#This Row],[SALE G]:[SALE S]])</f>
        <v>41.75</v>
      </c>
      <c r="U3233">
        <v>296</v>
      </c>
      <c r="V3233">
        <v>0.65</v>
      </c>
    </row>
    <row r="3234" spans="1:22" x14ac:dyDescent="0.25">
      <c r="A3234">
        <v>3233</v>
      </c>
      <c r="B3234" t="s">
        <v>26</v>
      </c>
      <c r="C3234" t="s">
        <v>680</v>
      </c>
      <c r="D3234" t="s">
        <v>5</v>
      </c>
      <c r="E3234" t="s">
        <v>354</v>
      </c>
      <c r="F3234" s="138">
        <v>44093</v>
      </c>
      <c r="G3234" t="s">
        <v>685</v>
      </c>
      <c r="H3234" t="s">
        <v>681</v>
      </c>
      <c r="I3234" t="s">
        <v>413</v>
      </c>
      <c r="J3234" t="s">
        <v>671</v>
      </c>
      <c r="K3234">
        <v>1000</v>
      </c>
      <c r="M3234">
        <v>308</v>
      </c>
      <c r="O3234">
        <v>7</v>
      </c>
      <c r="P3234">
        <v>28</v>
      </c>
      <c r="Q3234">
        <f>SUM(Table2[[#This Row],[ BUYER G]:[BUYER S]])</f>
        <v>35</v>
      </c>
      <c r="R3234">
        <v>5.375</v>
      </c>
      <c r="S3234">
        <v>41.125</v>
      </c>
      <c r="T3234">
        <f>SUM(Table2[[#This Row],[SALE G]:[SALE S]])</f>
        <v>46.5</v>
      </c>
      <c r="U3234">
        <v>329</v>
      </c>
      <c r="V3234">
        <v>0.65</v>
      </c>
    </row>
    <row r="3235" spans="1:22" x14ac:dyDescent="0.25">
      <c r="A3235">
        <v>3234</v>
      </c>
      <c r="B3235" t="s">
        <v>26</v>
      </c>
      <c r="C3235" t="s">
        <v>680</v>
      </c>
      <c r="D3235" t="s">
        <v>5</v>
      </c>
      <c r="E3235" t="s">
        <v>354</v>
      </c>
      <c r="F3235" s="138">
        <v>44093</v>
      </c>
      <c r="G3235" t="s">
        <v>685</v>
      </c>
      <c r="H3235" t="s">
        <v>681</v>
      </c>
      <c r="I3235" t="s">
        <v>404</v>
      </c>
      <c r="J3235" t="s">
        <v>671</v>
      </c>
      <c r="K3235">
        <v>1000</v>
      </c>
      <c r="M3235">
        <v>280</v>
      </c>
      <c r="O3235">
        <v>24</v>
      </c>
      <c r="P3235">
        <v>46</v>
      </c>
      <c r="Q3235">
        <f>SUM(Table2[[#This Row],[ BUYER G]:[BUYER S]])</f>
        <v>70</v>
      </c>
      <c r="R3235">
        <v>24.5</v>
      </c>
      <c r="S3235">
        <v>45.5</v>
      </c>
      <c r="T3235">
        <f>SUM(Table2[[#This Row],[SALE G]:[SALE S]])</f>
        <v>70</v>
      </c>
      <c r="U3235">
        <v>294</v>
      </c>
      <c r="V3235">
        <v>0.65</v>
      </c>
    </row>
    <row r="3236" spans="1:22" x14ac:dyDescent="0.25">
      <c r="A3236">
        <v>3235</v>
      </c>
      <c r="B3236" t="s">
        <v>26</v>
      </c>
      <c r="C3236" t="s">
        <v>680</v>
      </c>
      <c r="D3236" t="s">
        <v>5</v>
      </c>
      <c r="E3236" t="s">
        <v>354</v>
      </c>
      <c r="F3236" s="138">
        <v>44093</v>
      </c>
      <c r="G3236" t="s">
        <v>670</v>
      </c>
      <c r="H3236" t="s">
        <v>689</v>
      </c>
      <c r="I3236" t="s">
        <v>307</v>
      </c>
      <c r="J3236" t="s">
        <v>671</v>
      </c>
      <c r="K3236">
        <v>1200</v>
      </c>
      <c r="M3236">
        <v>276</v>
      </c>
      <c r="O3236">
        <v>9</v>
      </c>
      <c r="P3236">
        <v>54</v>
      </c>
      <c r="Q3236">
        <f>SUM(Table2[[#This Row],[ BUYER G]:[BUYER S]])</f>
        <v>63</v>
      </c>
      <c r="R3236">
        <v>12</v>
      </c>
      <c r="S3236">
        <v>51</v>
      </c>
      <c r="T3236">
        <f>SUM(Table2[[#This Row],[SALE G]:[SALE S]])</f>
        <v>63</v>
      </c>
      <c r="U3236">
        <v>293</v>
      </c>
      <c r="V3236">
        <v>0.65</v>
      </c>
    </row>
    <row r="3237" spans="1:22" x14ac:dyDescent="0.25">
      <c r="A3237">
        <v>3236</v>
      </c>
      <c r="B3237" t="s">
        <v>26</v>
      </c>
      <c r="C3237" t="s">
        <v>665</v>
      </c>
      <c r="D3237" t="s">
        <v>5</v>
      </c>
      <c r="E3237" t="s">
        <v>354</v>
      </c>
      <c r="F3237" s="138">
        <v>44094</v>
      </c>
      <c r="G3237" t="s">
        <v>666</v>
      </c>
      <c r="H3237" t="s">
        <v>668</v>
      </c>
      <c r="I3237" t="s">
        <v>129</v>
      </c>
      <c r="J3237" t="s">
        <v>669</v>
      </c>
      <c r="K3237">
        <v>2700</v>
      </c>
      <c r="M3237">
        <v>688</v>
      </c>
      <c r="O3237">
        <v>45</v>
      </c>
      <c r="P3237">
        <v>112</v>
      </c>
      <c r="Q3237">
        <f>SUM(Table2[[#This Row],[ BUYER G]:[BUYER S]])</f>
        <v>157</v>
      </c>
      <c r="R3237">
        <v>21.5</v>
      </c>
      <c r="S3237">
        <v>89.25</v>
      </c>
      <c r="T3237">
        <f>SUM(Table2[[#This Row],[SALE G]:[SALE S]])</f>
        <v>110.75</v>
      </c>
      <c r="U3237">
        <v>690</v>
      </c>
      <c r="V3237">
        <v>0.8</v>
      </c>
    </row>
    <row r="3238" spans="1:22" x14ac:dyDescent="0.25">
      <c r="A3238">
        <v>3237</v>
      </c>
      <c r="B3238" t="s">
        <v>26</v>
      </c>
      <c r="C3238" t="s">
        <v>665</v>
      </c>
      <c r="D3238" t="s">
        <v>5</v>
      </c>
      <c r="E3238" t="s">
        <v>354</v>
      </c>
      <c r="F3238" s="138">
        <v>44094</v>
      </c>
      <c r="G3238" t="s">
        <v>666</v>
      </c>
      <c r="H3238" t="s">
        <v>668</v>
      </c>
      <c r="I3238" t="s">
        <v>130</v>
      </c>
      <c r="J3238" t="s">
        <v>669</v>
      </c>
      <c r="K3238">
        <v>2700</v>
      </c>
      <c r="M3238">
        <v>580</v>
      </c>
      <c r="O3238">
        <v>56</v>
      </c>
      <c r="P3238">
        <v>106</v>
      </c>
      <c r="Q3238">
        <f>SUM(Table2[[#This Row],[ BUYER G]:[BUYER S]])</f>
        <v>162</v>
      </c>
      <c r="R3238">
        <v>19</v>
      </c>
      <c r="S3238">
        <v>143</v>
      </c>
      <c r="T3238">
        <f>SUM(Table2[[#This Row],[SALE G]:[SALE S]])</f>
        <v>162</v>
      </c>
      <c r="U3238">
        <v>615</v>
      </c>
      <c r="V3238">
        <v>0.8</v>
      </c>
    </row>
    <row r="3239" spans="1:22" x14ac:dyDescent="0.25">
      <c r="A3239">
        <v>3238</v>
      </c>
      <c r="B3239" t="s">
        <v>26</v>
      </c>
      <c r="C3239" t="s">
        <v>665</v>
      </c>
      <c r="D3239" t="s">
        <v>5</v>
      </c>
      <c r="E3239" t="s">
        <v>354</v>
      </c>
      <c r="F3239" s="138">
        <v>44094</v>
      </c>
      <c r="G3239" t="s">
        <v>666</v>
      </c>
      <c r="H3239" t="s">
        <v>672</v>
      </c>
      <c r="I3239" t="s">
        <v>189</v>
      </c>
      <c r="J3239" t="s">
        <v>669</v>
      </c>
      <c r="K3239">
        <v>2700</v>
      </c>
      <c r="L3239">
        <v>256</v>
      </c>
      <c r="M3239">
        <v>320</v>
      </c>
      <c r="O3239">
        <v>53</v>
      </c>
      <c r="P3239">
        <v>83</v>
      </c>
      <c r="Q3239">
        <f>SUM(Table2[[#This Row],[ BUYER G]:[BUYER S]])</f>
        <v>136</v>
      </c>
      <c r="R3239">
        <v>21.5</v>
      </c>
      <c r="S3239">
        <v>86.5</v>
      </c>
      <c r="T3239">
        <f>SUM(Table2[[#This Row],[SALE G]:[SALE S]])</f>
        <v>108</v>
      </c>
      <c r="U3239">
        <v>660</v>
      </c>
      <c r="V3239">
        <v>0.8</v>
      </c>
    </row>
    <row r="3240" spans="1:22" x14ac:dyDescent="0.25">
      <c r="A3240">
        <v>3239</v>
      </c>
      <c r="B3240" t="s">
        <v>26</v>
      </c>
      <c r="C3240" t="s">
        <v>665</v>
      </c>
      <c r="D3240" t="s">
        <v>5</v>
      </c>
      <c r="E3240" t="s">
        <v>354</v>
      </c>
      <c r="F3240" s="138">
        <v>44094</v>
      </c>
      <c r="G3240" t="s">
        <v>670</v>
      </c>
      <c r="H3240" t="s">
        <v>668</v>
      </c>
      <c r="I3240" t="s">
        <v>137</v>
      </c>
      <c r="J3240" t="s">
        <v>671</v>
      </c>
      <c r="K3240">
        <v>1200</v>
      </c>
      <c r="M3240">
        <v>384</v>
      </c>
      <c r="O3240">
        <v>68</v>
      </c>
      <c r="P3240">
        <v>91</v>
      </c>
      <c r="Q3240">
        <f>SUM(Table2[[#This Row],[ BUYER G]:[BUYER S]])</f>
        <v>159</v>
      </c>
      <c r="R3240">
        <v>36.25</v>
      </c>
      <c r="S3240">
        <v>53.25</v>
      </c>
      <c r="T3240">
        <f>SUM(Table2[[#This Row],[SALE G]:[SALE S]])</f>
        <v>89.5</v>
      </c>
      <c r="U3240">
        <v>481</v>
      </c>
      <c r="V3240">
        <v>0.7</v>
      </c>
    </row>
    <row r="3241" spans="1:22" x14ac:dyDescent="0.25">
      <c r="A3241">
        <v>3240</v>
      </c>
      <c r="B3241" t="s">
        <v>26</v>
      </c>
      <c r="C3241" t="s">
        <v>665</v>
      </c>
      <c r="D3241" t="s">
        <v>5</v>
      </c>
      <c r="E3241" t="s">
        <v>354</v>
      </c>
      <c r="F3241" s="138">
        <v>44094</v>
      </c>
      <c r="G3241" t="s">
        <v>670</v>
      </c>
      <c r="H3241" t="s">
        <v>668</v>
      </c>
      <c r="I3241" t="s">
        <v>138</v>
      </c>
      <c r="J3241" t="s">
        <v>671</v>
      </c>
      <c r="K3241">
        <v>1200</v>
      </c>
      <c r="M3241">
        <v>312</v>
      </c>
      <c r="O3241">
        <v>11</v>
      </c>
      <c r="P3241">
        <v>73</v>
      </c>
      <c r="Q3241">
        <f>SUM(Table2[[#This Row],[ BUYER G]:[BUYER S]])</f>
        <v>84</v>
      </c>
      <c r="R3241">
        <v>8.5</v>
      </c>
      <c r="S3241">
        <v>57.25</v>
      </c>
      <c r="T3241">
        <f>SUM(Table2[[#This Row],[SALE G]:[SALE S]])</f>
        <v>65.75</v>
      </c>
      <c r="U3241">
        <v>369</v>
      </c>
      <c r="V3241">
        <v>0.7</v>
      </c>
    </row>
    <row r="3242" spans="1:22" x14ac:dyDescent="0.25">
      <c r="A3242">
        <v>3241</v>
      </c>
      <c r="B3242" t="s">
        <v>26</v>
      </c>
      <c r="C3242" t="s">
        <v>665</v>
      </c>
      <c r="D3242" t="s">
        <v>5</v>
      </c>
      <c r="E3242" t="s">
        <v>354</v>
      </c>
      <c r="F3242" s="138">
        <v>44094</v>
      </c>
      <c r="G3242" t="s">
        <v>670</v>
      </c>
      <c r="H3242" t="s">
        <v>668</v>
      </c>
      <c r="I3242" t="s">
        <v>140</v>
      </c>
      <c r="J3242" t="s">
        <v>671</v>
      </c>
      <c r="K3242">
        <v>1200</v>
      </c>
      <c r="M3242">
        <v>340</v>
      </c>
      <c r="O3242">
        <v>34</v>
      </c>
      <c r="P3242">
        <v>64</v>
      </c>
      <c r="Q3242">
        <f>SUM(Table2[[#This Row],[ BUYER G]:[BUYER S]])</f>
        <v>98</v>
      </c>
      <c r="R3242">
        <v>21.5</v>
      </c>
      <c r="S3242">
        <v>61</v>
      </c>
      <c r="T3242">
        <f>SUM(Table2[[#This Row],[SALE G]:[SALE S]])</f>
        <v>82.5</v>
      </c>
      <c r="U3242">
        <v>460</v>
      </c>
      <c r="V3242">
        <v>0.7</v>
      </c>
    </row>
    <row r="3243" spans="1:22" x14ac:dyDescent="0.25">
      <c r="A3243">
        <v>3242</v>
      </c>
      <c r="B3243" t="s">
        <v>26</v>
      </c>
      <c r="C3243" t="s">
        <v>665</v>
      </c>
      <c r="D3243" t="s">
        <v>5</v>
      </c>
      <c r="E3243" t="s">
        <v>354</v>
      </c>
      <c r="F3243" s="138">
        <v>44094</v>
      </c>
      <c r="G3243" t="s">
        <v>670</v>
      </c>
      <c r="H3243" t="s">
        <v>668</v>
      </c>
      <c r="I3243" t="s">
        <v>141</v>
      </c>
      <c r="J3243" t="s">
        <v>671</v>
      </c>
      <c r="K3243">
        <v>1200</v>
      </c>
      <c r="M3243">
        <v>382</v>
      </c>
      <c r="O3243">
        <v>12</v>
      </c>
      <c r="P3243">
        <v>58</v>
      </c>
      <c r="Q3243">
        <f>SUM(Table2[[#This Row],[ BUYER G]:[BUYER S]])</f>
        <v>70</v>
      </c>
      <c r="R3243">
        <v>13</v>
      </c>
      <c r="S3243">
        <v>62.5</v>
      </c>
      <c r="T3243">
        <f>SUM(Table2[[#This Row],[SALE G]:[SALE S]])</f>
        <v>75.5</v>
      </c>
      <c r="U3243">
        <v>436</v>
      </c>
      <c r="V3243">
        <v>0.7</v>
      </c>
    </row>
    <row r="3244" spans="1:22" x14ac:dyDescent="0.25">
      <c r="A3244">
        <v>3243</v>
      </c>
      <c r="B3244" t="s">
        <v>26</v>
      </c>
      <c r="C3244" t="s">
        <v>665</v>
      </c>
      <c r="D3244" t="s">
        <v>5</v>
      </c>
      <c r="E3244" t="s">
        <v>354</v>
      </c>
      <c r="F3244" s="138">
        <v>44094</v>
      </c>
      <c r="G3244" t="s">
        <v>682</v>
      </c>
      <c r="H3244" t="s">
        <v>668</v>
      </c>
      <c r="I3244" t="s">
        <v>147</v>
      </c>
      <c r="J3244" t="s">
        <v>671</v>
      </c>
      <c r="K3244">
        <v>1000</v>
      </c>
      <c r="M3244">
        <v>192</v>
      </c>
      <c r="O3244">
        <v>10</v>
      </c>
      <c r="P3244">
        <v>25</v>
      </c>
      <c r="Q3244">
        <f>SUM(Table2[[#This Row],[ BUYER G]:[BUYER S]])</f>
        <v>35</v>
      </c>
      <c r="R3244">
        <v>6</v>
      </c>
      <c r="S3244">
        <v>17.3</v>
      </c>
      <c r="T3244">
        <f>SUM(Table2[[#This Row],[SALE G]:[SALE S]])</f>
        <v>23.3</v>
      </c>
      <c r="U3244">
        <v>450</v>
      </c>
      <c r="V3244">
        <v>0.7</v>
      </c>
    </row>
    <row r="3245" spans="1:22" x14ac:dyDescent="0.25">
      <c r="A3245">
        <v>3244</v>
      </c>
      <c r="B3245" t="s">
        <v>26</v>
      </c>
      <c r="C3245" t="s">
        <v>665</v>
      </c>
      <c r="D3245" t="s">
        <v>5</v>
      </c>
      <c r="E3245" t="s">
        <v>354</v>
      </c>
      <c r="F3245" s="138">
        <v>44094</v>
      </c>
      <c r="G3245" t="s">
        <v>682</v>
      </c>
      <c r="H3245" t="s">
        <v>668</v>
      </c>
      <c r="I3245" t="s">
        <v>153</v>
      </c>
      <c r="J3245" t="s">
        <v>671</v>
      </c>
      <c r="K3245">
        <v>1000</v>
      </c>
      <c r="M3245">
        <v>224</v>
      </c>
      <c r="O3245">
        <v>18</v>
      </c>
      <c r="P3245">
        <v>41</v>
      </c>
      <c r="Q3245">
        <f>SUM(Table2[[#This Row],[ BUYER G]:[BUYER S]])</f>
        <v>59</v>
      </c>
      <c r="R3245">
        <v>31</v>
      </c>
      <c r="S3245">
        <v>24</v>
      </c>
      <c r="T3245">
        <f>SUM(Table2[[#This Row],[SALE G]:[SALE S]])</f>
        <v>55</v>
      </c>
      <c r="U3245">
        <v>420</v>
      </c>
      <c r="V3245">
        <v>0.7</v>
      </c>
    </row>
    <row r="3246" spans="1:22" x14ac:dyDescent="0.25">
      <c r="A3246">
        <v>3245</v>
      </c>
      <c r="B3246" t="s">
        <v>26</v>
      </c>
      <c r="C3246" t="s">
        <v>665</v>
      </c>
      <c r="D3246" t="s">
        <v>5</v>
      </c>
      <c r="E3246" t="s">
        <v>354</v>
      </c>
      <c r="F3246" s="138">
        <v>44094</v>
      </c>
      <c r="G3246" t="s">
        <v>682</v>
      </c>
      <c r="H3246" t="s">
        <v>668</v>
      </c>
      <c r="I3246" t="s">
        <v>150</v>
      </c>
      <c r="J3246" t="s">
        <v>671</v>
      </c>
      <c r="K3246">
        <v>1000</v>
      </c>
      <c r="M3246">
        <v>212</v>
      </c>
      <c r="O3246">
        <v>26</v>
      </c>
      <c r="P3246">
        <v>42</v>
      </c>
      <c r="Q3246">
        <f>SUM(Table2[[#This Row],[ BUYER G]:[BUYER S]])</f>
        <v>68</v>
      </c>
      <c r="R3246">
        <v>9.625</v>
      </c>
      <c r="S3246">
        <v>17.5</v>
      </c>
      <c r="T3246">
        <f>SUM(Table2[[#This Row],[SALE G]:[SALE S]])</f>
        <v>27.125</v>
      </c>
      <c r="U3246">
        <v>308</v>
      </c>
      <c r="V3246">
        <v>0.7</v>
      </c>
    </row>
    <row r="3247" spans="1:22" x14ac:dyDescent="0.25">
      <c r="A3247">
        <v>3246</v>
      </c>
      <c r="B3247" t="s">
        <v>26</v>
      </c>
      <c r="C3247" t="s">
        <v>665</v>
      </c>
      <c r="D3247" t="s">
        <v>5</v>
      </c>
      <c r="E3247" t="s">
        <v>354</v>
      </c>
      <c r="F3247" s="138">
        <v>44094</v>
      </c>
      <c r="G3247" t="s">
        <v>682</v>
      </c>
      <c r="H3247" t="s">
        <v>668</v>
      </c>
      <c r="I3247" t="s">
        <v>146</v>
      </c>
      <c r="J3247" t="s">
        <v>671</v>
      </c>
      <c r="K3247">
        <v>1000</v>
      </c>
      <c r="M3247">
        <v>209</v>
      </c>
      <c r="O3247">
        <v>27</v>
      </c>
      <c r="P3247">
        <v>32</v>
      </c>
      <c r="Q3247">
        <f>SUM(Table2[[#This Row],[ BUYER G]:[BUYER S]])</f>
        <v>59</v>
      </c>
      <c r="R3247">
        <v>15.166666666999999</v>
      </c>
      <c r="S3247">
        <v>19.25</v>
      </c>
      <c r="T3247">
        <f>SUM(Table2[[#This Row],[SALE G]:[SALE S]])</f>
        <v>34.416666667000001</v>
      </c>
      <c r="U3247">
        <v>379</v>
      </c>
      <c r="V3247">
        <v>0.7</v>
      </c>
    </row>
    <row r="3248" spans="1:22" x14ac:dyDescent="0.25">
      <c r="A3248">
        <v>3247</v>
      </c>
      <c r="B3248" t="s">
        <v>26</v>
      </c>
      <c r="C3248" t="s">
        <v>665</v>
      </c>
      <c r="D3248" t="s">
        <v>5</v>
      </c>
      <c r="E3248" t="s">
        <v>354</v>
      </c>
      <c r="F3248" s="138">
        <v>44094</v>
      </c>
      <c r="G3248" t="s">
        <v>683</v>
      </c>
      <c r="H3248" t="s">
        <v>668</v>
      </c>
      <c r="I3248" t="s">
        <v>391</v>
      </c>
      <c r="J3248" t="s">
        <v>669</v>
      </c>
      <c r="K3248">
        <v>1500</v>
      </c>
      <c r="M3248">
        <v>464</v>
      </c>
      <c r="O3248">
        <v>100</v>
      </c>
      <c r="P3248">
        <v>65</v>
      </c>
      <c r="Q3248">
        <f>SUM(Table2[[#This Row],[ BUYER G]:[BUYER S]])</f>
        <v>165</v>
      </c>
      <c r="R3248">
        <v>26.75</v>
      </c>
      <c r="S3248">
        <v>53.05</v>
      </c>
      <c r="T3248">
        <f>SUM(Table2[[#This Row],[SALE G]:[SALE S]])</f>
        <v>79.8</v>
      </c>
      <c r="U3248">
        <v>503</v>
      </c>
      <c r="V3248">
        <v>0.7</v>
      </c>
    </row>
    <row r="3249" spans="1:22" x14ac:dyDescent="0.25">
      <c r="A3249">
        <v>3248</v>
      </c>
      <c r="B3249" t="s">
        <v>26</v>
      </c>
      <c r="C3249" t="s">
        <v>665</v>
      </c>
      <c r="D3249" t="s">
        <v>5</v>
      </c>
      <c r="E3249" t="s">
        <v>354</v>
      </c>
      <c r="F3249" s="138">
        <v>44094</v>
      </c>
      <c r="G3249" t="s">
        <v>683</v>
      </c>
      <c r="H3249" t="s">
        <v>668</v>
      </c>
      <c r="I3249" t="s">
        <v>394</v>
      </c>
      <c r="J3249" t="s">
        <v>669</v>
      </c>
      <c r="K3249">
        <v>1500</v>
      </c>
      <c r="M3249">
        <v>460</v>
      </c>
      <c r="O3249">
        <v>32</v>
      </c>
      <c r="P3249">
        <v>77</v>
      </c>
      <c r="Q3249">
        <f>SUM(Table2[[#This Row],[ BUYER G]:[BUYER S]])</f>
        <v>109</v>
      </c>
      <c r="R3249">
        <v>19.5</v>
      </c>
      <c r="S3249">
        <v>55.5</v>
      </c>
      <c r="T3249">
        <f>SUM(Table2[[#This Row],[SALE G]:[SALE S]])</f>
        <v>75</v>
      </c>
      <c r="U3249">
        <v>650</v>
      </c>
      <c r="V3249">
        <v>0.65</v>
      </c>
    </row>
    <row r="3250" spans="1:22" x14ac:dyDescent="0.25">
      <c r="A3250">
        <v>3249</v>
      </c>
      <c r="B3250" t="s">
        <v>26</v>
      </c>
      <c r="C3250" t="s">
        <v>665</v>
      </c>
      <c r="D3250" t="s">
        <v>5</v>
      </c>
      <c r="E3250" t="s">
        <v>354</v>
      </c>
      <c r="F3250" s="138">
        <v>44094</v>
      </c>
      <c r="G3250" t="s">
        <v>676</v>
      </c>
      <c r="H3250" t="s">
        <v>668</v>
      </c>
      <c r="I3250" t="s">
        <v>165</v>
      </c>
      <c r="J3250" t="s">
        <v>669</v>
      </c>
      <c r="K3250">
        <v>1200</v>
      </c>
      <c r="M3250">
        <v>341</v>
      </c>
      <c r="O3250">
        <v>41</v>
      </c>
      <c r="P3250">
        <v>72</v>
      </c>
      <c r="Q3250">
        <f>SUM(Table2[[#This Row],[ BUYER G]:[BUYER S]])</f>
        <v>113</v>
      </c>
      <c r="R3250">
        <v>39.25</v>
      </c>
      <c r="S3250">
        <v>45.5</v>
      </c>
      <c r="T3250">
        <f>SUM(Table2[[#This Row],[SALE G]:[SALE S]])</f>
        <v>84.75</v>
      </c>
      <c r="U3250">
        <v>876</v>
      </c>
      <c r="V3250">
        <v>0.7</v>
      </c>
    </row>
    <row r="3251" spans="1:22" x14ac:dyDescent="0.25">
      <c r="A3251">
        <v>3250</v>
      </c>
      <c r="B3251" t="s">
        <v>26</v>
      </c>
      <c r="C3251" t="s">
        <v>665</v>
      </c>
      <c r="D3251" t="s">
        <v>5</v>
      </c>
      <c r="E3251" t="s">
        <v>354</v>
      </c>
      <c r="F3251" s="138">
        <v>44094</v>
      </c>
      <c r="G3251" t="s">
        <v>676</v>
      </c>
      <c r="H3251" t="s">
        <v>668</v>
      </c>
      <c r="I3251" t="s">
        <v>166</v>
      </c>
      <c r="J3251" t="s">
        <v>669</v>
      </c>
      <c r="K3251">
        <v>1200</v>
      </c>
      <c r="M3251">
        <v>328</v>
      </c>
      <c r="O3251">
        <v>31</v>
      </c>
      <c r="P3251">
        <v>58</v>
      </c>
      <c r="Q3251">
        <f>SUM(Table2[[#This Row],[ BUYER G]:[BUYER S]])</f>
        <v>89</v>
      </c>
      <c r="R3251">
        <v>19</v>
      </c>
      <c r="S3251">
        <v>51.75</v>
      </c>
      <c r="T3251">
        <f>SUM(Table2[[#This Row],[SALE G]:[SALE S]])</f>
        <v>70.75</v>
      </c>
      <c r="U3251">
        <v>423</v>
      </c>
      <c r="V3251">
        <v>0.7</v>
      </c>
    </row>
    <row r="3252" spans="1:22" x14ac:dyDescent="0.25">
      <c r="A3252">
        <v>3251</v>
      </c>
      <c r="B3252" t="s">
        <v>26</v>
      </c>
      <c r="C3252" t="s">
        <v>665</v>
      </c>
      <c r="D3252" t="s">
        <v>5</v>
      </c>
      <c r="E3252" t="s">
        <v>354</v>
      </c>
      <c r="F3252" s="138">
        <v>44094</v>
      </c>
      <c r="G3252" t="s">
        <v>676</v>
      </c>
      <c r="H3252" t="s">
        <v>672</v>
      </c>
      <c r="I3252" t="s">
        <v>372</v>
      </c>
      <c r="J3252" t="s">
        <v>669</v>
      </c>
      <c r="K3252">
        <v>1200</v>
      </c>
      <c r="L3252">
        <v>112</v>
      </c>
      <c r="M3252">
        <v>113</v>
      </c>
      <c r="O3252">
        <v>35</v>
      </c>
      <c r="P3252">
        <v>43</v>
      </c>
      <c r="Q3252">
        <f>SUM(Table2[[#This Row],[ BUYER G]:[BUYER S]])</f>
        <v>78</v>
      </c>
      <c r="R3252">
        <v>21.75</v>
      </c>
      <c r="S3252">
        <v>45.5</v>
      </c>
      <c r="T3252">
        <f>SUM(Table2[[#This Row],[SALE G]:[SALE S]])</f>
        <v>67.25</v>
      </c>
      <c r="U3252">
        <v>643</v>
      </c>
      <c r="V3252">
        <v>0.7</v>
      </c>
    </row>
    <row r="3253" spans="1:22" x14ac:dyDescent="0.25">
      <c r="A3253">
        <v>3252</v>
      </c>
      <c r="B3253" t="s">
        <v>26</v>
      </c>
      <c r="C3253" t="s">
        <v>665</v>
      </c>
      <c r="D3253" t="s">
        <v>5</v>
      </c>
      <c r="E3253" t="s">
        <v>354</v>
      </c>
      <c r="F3253" s="138">
        <v>44094</v>
      </c>
      <c r="G3253" t="s">
        <v>676</v>
      </c>
      <c r="H3253" t="s">
        <v>677</v>
      </c>
      <c r="I3253" t="s">
        <v>440</v>
      </c>
      <c r="J3253" t="s">
        <v>669</v>
      </c>
      <c r="K3253">
        <v>1200</v>
      </c>
      <c r="L3253">
        <v>116</v>
      </c>
      <c r="M3253">
        <v>120</v>
      </c>
      <c r="O3253">
        <v>24</v>
      </c>
      <c r="P3253">
        <v>25</v>
      </c>
      <c r="Q3253">
        <f>SUM(Table2[[#This Row],[ BUYER G]:[BUYER S]])</f>
        <v>49</v>
      </c>
      <c r="R3253">
        <v>16.5</v>
      </c>
      <c r="S3253">
        <v>32</v>
      </c>
      <c r="T3253">
        <f>SUM(Table2[[#This Row],[SALE G]:[SALE S]])</f>
        <v>48.5</v>
      </c>
      <c r="U3253">
        <v>400</v>
      </c>
      <c r="V3253">
        <v>0.65</v>
      </c>
    </row>
    <row r="3254" spans="1:22" x14ac:dyDescent="0.25">
      <c r="A3254">
        <v>3253</v>
      </c>
      <c r="B3254" t="s">
        <v>26</v>
      </c>
      <c r="C3254" t="s">
        <v>665</v>
      </c>
      <c r="D3254" t="s">
        <v>5</v>
      </c>
      <c r="E3254" t="s">
        <v>354</v>
      </c>
      <c r="F3254" s="138">
        <v>44094</v>
      </c>
      <c r="G3254" t="s">
        <v>684</v>
      </c>
      <c r="H3254" t="s">
        <v>668</v>
      </c>
      <c r="I3254" t="s">
        <v>169</v>
      </c>
      <c r="J3254" t="s">
        <v>669</v>
      </c>
      <c r="K3254">
        <v>1250</v>
      </c>
      <c r="M3254">
        <v>344</v>
      </c>
      <c r="O3254">
        <v>7</v>
      </c>
      <c r="P3254">
        <v>56</v>
      </c>
      <c r="Q3254">
        <f>SUM(Table2[[#This Row],[ BUYER G]:[BUYER S]])</f>
        <v>63</v>
      </c>
      <c r="R3254">
        <v>8.5</v>
      </c>
      <c r="S3254">
        <v>59.5</v>
      </c>
      <c r="T3254">
        <f>SUM(Table2[[#This Row],[SALE G]:[SALE S]])</f>
        <v>68</v>
      </c>
      <c r="U3254">
        <v>518</v>
      </c>
      <c r="V3254">
        <v>0.65</v>
      </c>
    </row>
    <row r="3255" spans="1:22" x14ac:dyDescent="0.25">
      <c r="A3255">
        <v>3254</v>
      </c>
      <c r="B3255" t="s">
        <v>26</v>
      </c>
      <c r="C3255" t="s">
        <v>665</v>
      </c>
      <c r="D3255" t="s">
        <v>5</v>
      </c>
      <c r="E3255" t="s">
        <v>354</v>
      </c>
      <c r="F3255" s="138">
        <v>44094</v>
      </c>
      <c r="G3255" t="s">
        <v>684</v>
      </c>
      <c r="H3255" t="s">
        <v>672</v>
      </c>
      <c r="I3255" t="s">
        <v>402</v>
      </c>
      <c r="J3255" t="s">
        <v>669</v>
      </c>
      <c r="K3255">
        <v>1250</v>
      </c>
      <c r="L3255">
        <v>164</v>
      </c>
      <c r="M3255">
        <v>162</v>
      </c>
      <c r="O3255">
        <v>18</v>
      </c>
      <c r="P3255">
        <v>25</v>
      </c>
      <c r="Q3255">
        <f>SUM(Table2[[#This Row],[ BUYER G]:[BUYER S]])</f>
        <v>43</v>
      </c>
      <c r="R3255">
        <v>8.75</v>
      </c>
      <c r="S3255">
        <v>16.375</v>
      </c>
      <c r="T3255">
        <f>SUM(Table2[[#This Row],[SALE G]:[SALE S]])</f>
        <v>25.125</v>
      </c>
      <c r="U3255">
        <v>360</v>
      </c>
      <c r="V3255">
        <v>0.65</v>
      </c>
    </row>
    <row r="3256" spans="1:22" x14ac:dyDescent="0.25">
      <c r="A3256">
        <v>3255</v>
      </c>
      <c r="B3256" t="s">
        <v>26</v>
      </c>
      <c r="C3256" t="s">
        <v>665</v>
      </c>
      <c r="D3256" t="s">
        <v>5</v>
      </c>
      <c r="E3256" t="s">
        <v>354</v>
      </c>
      <c r="F3256" s="138">
        <v>44094</v>
      </c>
      <c r="G3256" t="s">
        <v>684</v>
      </c>
      <c r="H3256" t="s">
        <v>677</v>
      </c>
      <c r="I3256" t="s">
        <v>401</v>
      </c>
      <c r="J3256" t="s">
        <v>669</v>
      </c>
      <c r="K3256">
        <v>1250</v>
      </c>
      <c r="L3256">
        <v>156</v>
      </c>
      <c r="M3256">
        <v>159</v>
      </c>
      <c r="O3256">
        <v>20</v>
      </c>
      <c r="P3256">
        <v>40</v>
      </c>
      <c r="Q3256">
        <f>SUM(Table2[[#This Row],[ BUYER G]:[BUYER S]])</f>
        <v>60</v>
      </c>
      <c r="R3256">
        <v>22</v>
      </c>
      <c r="S3256">
        <v>42.5</v>
      </c>
      <c r="T3256">
        <f>SUM(Table2[[#This Row],[SALE G]:[SALE S]])</f>
        <v>64.5</v>
      </c>
      <c r="U3256">
        <v>500</v>
      </c>
      <c r="V3256">
        <v>0.7</v>
      </c>
    </row>
    <row r="3257" spans="1:22" x14ac:dyDescent="0.25">
      <c r="A3257">
        <v>3256</v>
      </c>
      <c r="B3257" t="s">
        <v>26</v>
      </c>
      <c r="C3257" t="s">
        <v>665</v>
      </c>
      <c r="D3257" t="s">
        <v>5</v>
      </c>
      <c r="E3257" t="s">
        <v>354</v>
      </c>
      <c r="F3257" s="138">
        <v>44094</v>
      </c>
      <c r="G3257" t="s">
        <v>685</v>
      </c>
      <c r="H3257" t="s">
        <v>668</v>
      </c>
      <c r="I3257" t="s">
        <v>173</v>
      </c>
      <c r="J3257" t="s">
        <v>671</v>
      </c>
      <c r="K3257">
        <v>1000</v>
      </c>
      <c r="M3257">
        <v>312</v>
      </c>
      <c r="O3257">
        <v>32</v>
      </c>
      <c r="P3257">
        <v>52</v>
      </c>
      <c r="Q3257">
        <f>SUM(Table2[[#This Row],[ BUYER G]:[BUYER S]])</f>
        <v>84</v>
      </c>
      <c r="R3257">
        <v>8</v>
      </c>
      <c r="S3257">
        <v>28.5</v>
      </c>
      <c r="T3257">
        <f>SUM(Table2[[#This Row],[SALE G]:[SALE S]])</f>
        <v>36.5</v>
      </c>
      <c r="U3257">
        <v>459</v>
      </c>
      <c r="V3257">
        <v>0.7</v>
      </c>
    </row>
    <row r="3258" spans="1:22" x14ac:dyDescent="0.25">
      <c r="A3258">
        <v>3257</v>
      </c>
      <c r="B3258" t="s">
        <v>26</v>
      </c>
      <c r="C3258" t="s">
        <v>665</v>
      </c>
      <c r="D3258" t="s">
        <v>5</v>
      </c>
      <c r="E3258" t="s">
        <v>354</v>
      </c>
      <c r="F3258" s="138">
        <v>44094</v>
      </c>
      <c r="G3258" t="s">
        <v>712</v>
      </c>
      <c r="H3258" t="s">
        <v>668</v>
      </c>
      <c r="I3258" t="s">
        <v>466</v>
      </c>
      <c r="J3258" t="s">
        <v>711</v>
      </c>
      <c r="K3258">
        <v>320</v>
      </c>
      <c r="M3258">
        <v>172</v>
      </c>
      <c r="O3258">
        <v>32</v>
      </c>
      <c r="P3258">
        <v>54</v>
      </c>
      <c r="Q3258">
        <f>SUM(Table2[[#This Row],[ BUYER G]:[BUYER S]])</f>
        <v>86</v>
      </c>
      <c r="R3258">
        <v>15</v>
      </c>
      <c r="S3258">
        <v>18</v>
      </c>
      <c r="T3258">
        <f>SUM(Table2[[#This Row],[SALE G]:[SALE S]])</f>
        <v>33</v>
      </c>
      <c r="U3258">
        <v>361</v>
      </c>
      <c r="V3258">
        <v>0.7</v>
      </c>
    </row>
    <row r="3259" spans="1:22" x14ac:dyDescent="0.25">
      <c r="A3259">
        <v>3258</v>
      </c>
      <c r="B3259" t="s">
        <v>26</v>
      </c>
      <c r="C3259" t="s">
        <v>680</v>
      </c>
      <c r="D3259" t="s">
        <v>5</v>
      </c>
      <c r="E3259" t="s">
        <v>354</v>
      </c>
      <c r="F3259" s="138">
        <v>44094</v>
      </c>
      <c r="G3259" t="s">
        <v>670</v>
      </c>
      <c r="H3259" t="s">
        <v>681</v>
      </c>
      <c r="I3259" t="s">
        <v>373</v>
      </c>
      <c r="J3259" t="s">
        <v>671</v>
      </c>
      <c r="K3259">
        <v>1200</v>
      </c>
      <c r="M3259">
        <v>340</v>
      </c>
      <c r="O3259">
        <v>22</v>
      </c>
      <c r="P3259">
        <v>54</v>
      </c>
      <c r="Q3259">
        <f>SUM(Table2[[#This Row],[ BUYER G]:[BUYER S]])</f>
        <v>76</v>
      </c>
      <c r="R3259">
        <v>16</v>
      </c>
      <c r="S3259">
        <v>56.25</v>
      </c>
      <c r="T3259">
        <f>SUM(Table2[[#This Row],[SALE G]:[SALE S]])</f>
        <v>72.25</v>
      </c>
      <c r="U3259">
        <v>350</v>
      </c>
      <c r="V3259">
        <v>0.65</v>
      </c>
    </row>
    <row r="3260" spans="1:22" x14ac:dyDescent="0.25">
      <c r="A3260">
        <v>3259</v>
      </c>
      <c r="B3260" t="s">
        <v>26</v>
      </c>
      <c r="C3260" t="s">
        <v>680</v>
      </c>
      <c r="D3260" t="s">
        <v>5</v>
      </c>
      <c r="E3260" t="s">
        <v>354</v>
      </c>
      <c r="F3260" s="138">
        <v>44094</v>
      </c>
      <c r="G3260" t="s">
        <v>670</v>
      </c>
      <c r="H3260" t="s">
        <v>681</v>
      </c>
      <c r="I3260" t="s">
        <v>374</v>
      </c>
      <c r="J3260" t="s">
        <v>671</v>
      </c>
      <c r="K3260">
        <v>1200</v>
      </c>
      <c r="M3260">
        <v>368</v>
      </c>
      <c r="O3260">
        <v>36</v>
      </c>
      <c r="P3260">
        <v>61</v>
      </c>
      <c r="Q3260">
        <f>SUM(Table2[[#This Row],[ BUYER G]:[BUYER S]])</f>
        <v>97</v>
      </c>
      <c r="R3260">
        <v>32.799999999999997</v>
      </c>
      <c r="S3260">
        <v>55.6</v>
      </c>
      <c r="T3260">
        <f>SUM(Table2[[#This Row],[SALE G]:[SALE S]])</f>
        <v>88.4</v>
      </c>
      <c r="U3260">
        <v>406</v>
      </c>
      <c r="V3260">
        <v>0.65</v>
      </c>
    </row>
    <row r="3261" spans="1:22" x14ac:dyDescent="0.25">
      <c r="A3261">
        <v>3260</v>
      </c>
      <c r="B3261" t="s">
        <v>26</v>
      </c>
      <c r="C3261" t="s">
        <v>680</v>
      </c>
      <c r="D3261" t="s">
        <v>5</v>
      </c>
      <c r="E3261" t="s">
        <v>354</v>
      </c>
      <c r="F3261" s="138">
        <v>44094</v>
      </c>
      <c r="G3261" t="s">
        <v>670</v>
      </c>
      <c r="H3261" t="s">
        <v>681</v>
      </c>
      <c r="I3261" t="s">
        <v>386</v>
      </c>
      <c r="J3261" t="s">
        <v>671</v>
      </c>
      <c r="K3261">
        <v>1200</v>
      </c>
      <c r="M3261">
        <v>276</v>
      </c>
      <c r="O3261">
        <v>14</v>
      </c>
      <c r="P3261">
        <v>39</v>
      </c>
      <c r="Q3261">
        <f>SUM(Table2[[#This Row],[ BUYER G]:[BUYER S]])</f>
        <v>53</v>
      </c>
      <c r="R3261">
        <v>12.6</v>
      </c>
      <c r="S3261">
        <v>36.5</v>
      </c>
      <c r="T3261">
        <f>SUM(Table2[[#This Row],[SALE G]:[SALE S]])</f>
        <v>49.1</v>
      </c>
      <c r="U3261">
        <v>268</v>
      </c>
      <c r="V3261">
        <v>0.65</v>
      </c>
    </row>
    <row r="3262" spans="1:22" x14ac:dyDescent="0.25">
      <c r="A3262">
        <v>3261</v>
      </c>
      <c r="B3262" t="s">
        <v>26</v>
      </c>
      <c r="C3262" t="s">
        <v>680</v>
      </c>
      <c r="D3262" t="s">
        <v>5</v>
      </c>
      <c r="E3262" t="s">
        <v>354</v>
      </c>
      <c r="F3262" s="138">
        <v>44094</v>
      </c>
      <c r="G3262" t="s">
        <v>670</v>
      </c>
      <c r="H3262" t="s">
        <v>681</v>
      </c>
      <c r="I3262" t="s">
        <v>384</v>
      </c>
      <c r="J3262" t="s">
        <v>671</v>
      </c>
      <c r="K3262">
        <v>1200</v>
      </c>
      <c r="M3262">
        <v>272</v>
      </c>
      <c r="O3262">
        <v>6</v>
      </c>
      <c r="P3262">
        <v>25</v>
      </c>
      <c r="Q3262">
        <f>SUM(Table2[[#This Row],[ BUYER G]:[BUYER S]])</f>
        <v>31</v>
      </c>
      <c r="R3262">
        <v>6.3</v>
      </c>
      <c r="S3262">
        <v>19.2</v>
      </c>
      <c r="T3262">
        <f>SUM(Table2[[#This Row],[SALE G]:[SALE S]])</f>
        <v>25.5</v>
      </c>
      <c r="U3262">
        <v>272</v>
      </c>
      <c r="V3262">
        <v>0.65</v>
      </c>
    </row>
    <row r="3263" spans="1:22" x14ac:dyDescent="0.25">
      <c r="A3263">
        <v>3262</v>
      </c>
      <c r="B3263" t="s">
        <v>26</v>
      </c>
      <c r="C3263" t="s">
        <v>680</v>
      </c>
      <c r="D3263" t="s">
        <v>5</v>
      </c>
      <c r="E3263" t="s">
        <v>354</v>
      </c>
      <c r="F3263" s="138">
        <v>44094</v>
      </c>
      <c r="G3263" t="s">
        <v>676</v>
      </c>
      <c r="H3263" t="s">
        <v>681</v>
      </c>
      <c r="I3263" t="s">
        <v>377</v>
      </c>
      <c r="J3263" t="s">
        <v>669</v>
      </c>
      <c r="K3263">
        <v>1200</v>
      </c>
      <c r="L3263">
        <v>338</v>
      </c>
      <c r="O3263">
        <v>20</v>
      </c>
      <c r="P3263">
        <v>51</v>
      </c>
      <c r="Q3263">
        <f>SUM(Table2[[#This Row],[ BUYER G]:[BUYER S]])</f>
        <v>71</v>
      </c>
      <c r="R3263">
        <v>17</v>
      </c>
      <c r="S3263">
        <v>50.5</v>
      </c>
      <c r="T3263">
        <f>SUM(Table2[[#This Row],[SALE G]:[SALE S]])</f>
        <v>67.5</v>
      </c>
      <c r="U3263">
        <v>321</v>
      </c>
      <c r="V3263">
        <v>0.65</v>
      </c>
    </row>
    <row r="3264" spans="1:22" x14ac:dyDescent="0.25">
      <c r="A3264">
        <v>3263</v>
      </c>
      <c r="B3264" t="s">
        <v>26</v>
      </c>
      <c r="C3264" t="s">
        <v>680</v>
      </c>
      <c r="D3264" t="s">
        <v>5</v>
      </c>
      <c r="E3264" t="s">
        <v>354</v>
      </c>
      <c r="F3264" s="138">
        <v>44094</v>
      </c>
      <c r="G3264" t="s">
        <v>676</v>
      </c>
      <c r="H3264" t="s">
        <v>681</v>
      </c>
      <c r="I3264" t="s">
        <v>379</v>
      </c>
      <c r="J3264" t="s">
        <v>669</v>
      </c>
      <c r="K3264">
        <v>1200</v>
      </c>
      <c r="L3264">
        <v>348</v>
      </c>
      <c r="O3264">
        <v>44</v>
      </c>
      <c r="P3264">
        <v>23</v>
      </c>
      <c r="Q3264">
        <f>SUM(Table2[[#This Row],[ BUYER G]:[BUYER S]])</f>
        <v>67</v>
      </c>
      <c r="R3264">
        <v>36.799999999999997</v>
      </c>
      <c r="S3264">
        <v>14.8</v>
      </c>
      <c r="T3264">
        <f>SUM(Table2[[#This Row],[SALE G]:[SALE S]])</f>
        <v>51.599999999999994</v>
      </c>
      <c r="U3264">
        <v>355</v>
      </c>
      <c r="V3264">
        <v>0.65</v>
      </c>
    </row>
    <row r="3265" spans="1:22" x14ac:dyDescent="0.25">
      <c r="A3265">
        <v>3264</v>
      </c>
      <c r="B3265" t="s">
        <v>26</v>
      </c>
      <c r="C3265" t="s">
        <v>680</v>
      </c>
      <c r="D3265" t="s">
        <v>5</v>
      </c>
      <c r="E3265" t="s">
        <v>354</v>
      </c>
      <c r="F3265" s="138">
        <v>44094</v>
      </c>
      <c r="G3265" t="s">
        <v>684</v>
      </c>
      <c r="H3265" t="s">
        <v>681</v>
      </c>
      <c r="I3265" t="s">
        <v>399</v>
      </c>
      <c r="J3265" t="s">
        <v>669</v>
      </c>
      <c r="K3265">
        <v>1250</v>
      </c>
      <c r="M3265">
        <v>260</v>
      </c>
      <c r="O3265">
        <v>4</v>
      </c>
      <c r="P3265">
        <v>39</v>
      </c>
      <c r="Q3265">
        <f>SUM(Table2[[#This Row],[ BUYER G]:[BUYER S]])</f>
        <v>43</v>
      </c>
      <c r="R3265">
        <v>2.8</v>
      </c>
      <c r="S3265">
        <v>38.6</v>
      </c>
      <c r="T3265">
        <f>SUM(Table2[[#This Row],[SALE G]:[SALE S]])</f>
        <v>41.4</v>
      </c>
      <c r="U3265">
        <v>270</v>
      </c>
      <c r="V3265">
        <v>0.65</v>
      </c>
    </row>
    <row r="3266" spans="1:22" x14ac:dyDescent="0.25">
      <c r="A3266">
        <v>3265</v>
      </c>
      <c r="B3266" t="s">
        <v>26</v>
      </c>
      <c r="C3266" t="s">
        <v>680</v>
      </c>
      <c r="D3266" t="s">
        <v>5</v>
      </c>
      <c r="E3266" t="s">
        <v>354</v>
      </c>
      <c r="F3266" s="138">
        <v>44094</v>
      </c>
      <c r="G3266" t="s">
        <v>685</v>
      </c>
      <c r="H3266" t="s">
        <v>681</v>
      </c>
      <c r="I3266" t="s">
        <v>579</v>
      </c>
      <c r="J3266" t="s">
        <v>671</v>
      </c>
      <c r="K3266">
        <v>1000</v>
      </c>
      <c r="M3266">
        <v>206</v>
      </c>
      <c r="O3266">
        <v>5</v>
      </c>
      <c r="P3266">
        <v>21</v>
      </c>
      <c r="Q3266">
        <f>SUM(Table2[[#This Row],[ BUYER G]:[BUYER S]])</f>
        <v>26</v>
      </c>
      <c r="R3266">
        <v>2</v>
      </c>
      <c r="S3266">
        <v>18.75</v>
      </c>
      <c r="T3266">
        <f>SUM(Table2[[#This Row],[SALE G]:[SALE S]])</f>
        <v>20.75</v>
      </c>
      <c r="U3266">
        <v>229</v>
      </c>
      <c r="V3266">
        <v>0.65</v>
      </c>
    </row>
    <row r="3267" spans="1:22" x14ac:dyDescent="0.25">
      <c r="A3267">
        <v>3266</v>
      </c>
      <c r="B3267" t="s">
        <v>26</v>
      </c>
      <c r="C3267" t="s">
        <v>680</v>
      </c>
      <c r="D3267" t="s">
        <v>5</v>
      </c>
      <c r="E3267" t="s">
        <v>354</v>
      </c>
      <c r="F3267" s="138">
        <v>44094</v>
      </c>
      <c r="G3267" t="s">
        <v>685</v>
      </c>
      <c r="H3267" t="s">
        <v>681</v>
      </c>
      <c r="I3267" t="s">
        <v>631</v>
      </c>
      <c r="J3267" t="s">
        <v>671</v>
      </c>
      <c r="K3267">
        <v>1000</v>
      </c>
      <c r="M3267">
        <v>204</v>
      </c>
      <c r="O3267">
        <v>1</v>
      </c>
      <c r="P3267">
        <v>22</v>
      </c>
      <c r="Q3267">
        <f>SUM(Table2[[#This Row],[ BUYER G]:[BUYER S]])</f>
        <v>23</v>
      </c>
      <c r="R3267">
        <v>1</v>
      </c>
      <c r="S3267">
        <v>18</v>
      </c>
      <c r="T3267">
        <f>SUM(Table2[[#This Row],[SALE G]:[SALE S]])</f>
        <v>19</v>
      </c>
      <c r="U3267">
        <v>202</v>
      </c>
      <c r="V3267">
        <v>0.65</v>
      </c>
    </row>
    <row r="3268" spans="1:22" x14ac:dyDescent="0.25">
      <c r="A3268">
        <v>3267</v>
      </c>
      <c r="B3268" t="s">
        <v>26</v>
      </c>
      <c r="C3268" t="s">
        <v>680</v>
      </c>
      <c r="D3268" t="s">
        <v>5</v>
      </c>
      <c r="E3268" t="s">
        <v>354</v>
      </c>
      <c r="F3268" s="138">
        <v>44094</v>
      </c>
      <c r="G3268" t="s">
        <v>685</v>
      </c>
      <c r="H3268" t="s">
        <v>681</v>
      </c>
      <c r="I3268" t="s">
        <v>252</v>
      </c>
      <c r="J3268" t="s">
        <v>671</v>
      </c>
      <c r="K3268">
        <v>1000</v>
      </c>
      <c r="M3268">
        <v>392</v>
      </c>
      <c r="O3268">
        <v>10</v>
      </c>
      <c r="P3268">
        <v>48</v>
      </c>
      <c r="Q3268">
        <f>SUM(Table2[[#This Row],[ BUYER G]:[BUYER S]])</f>
        <v>58</v>
      </c>
      <c r="R3268">
        <v>4.25</v>
      </c>
      <c r="S3268">
        <v>51.125</v>
      </c>
      <c r="T3268">
        <f>SUM(Table2[[#This Row],[SALE G]:[SALE S]])</f>
        <v>55.375</v>
      </c>
      <c r="U3268">
        <v>422</v>
      </c>
      <c r="V3268">
        <v>0.65</v>
      </c>
    </row>
    <row r="3269" spans="1:22" x14ac:dyDescent="0.25">
      <c r="A3269">
        <v>3268</v>
      </c>
      <c r="B3269" t="s">
        <v>26</v>
      </c>
      <c r="C3269" t="s">
        <v>680</v>
      </c>
      <c r="D3269" t="s">
        <v>5</v>
      </c>
      <c r="E3269" t="s">
        <v>354</v>
      </c>
      <c r="F3269" s="138">
        <v>44094</v>
      </c>
      <c r="G3269" t="s">
        <v>685</v>
      </c>
      <c r="H3269" t="s">
        <v>681</v>
      </c>
      <c r="I3269" t="s">
        <v>413</v>
      </c>
      <c r="J3269" t="s">
        <v>671</v>
      </c>
      <c r="K3269">
        <v>1000</v>
      </c>
      <c r="M3269">
        <v>308</v>
      </c>
      <c r="O3269">
        <v>5</v>
      </c>
      <c r="P3269">
        <v>38</v>
      </c>
      <c r="Q3269">
        <f>SUM(Table2[[#This Row],[ BUYER G]:[BUYER S]])</f>
        <v>43</v>
      </c>
      <c r="R3269">
        <v>6</v>
      </c>
      <c r="S3269">
        <v>53</v>
      </c>
      <c r="T3269">
        <f>SUM(Table2[[#This Row],[SALE G]:[SALE S]])</f>
        <v>59</v>
      </c>
      <c r="U3269">
        <v>350</v>
      </c>
      <c r="V3269">
        <v>0.65</v>
      </c>
    </row>
    <row r="3270" spans="1:22" x14ac:dyDescent="0.25">
      <c r="A3270">
        <v>3269</v>
      </c>
      <c r="B3270" t="s">
        <v>26</v>
      </c>
      <c r="C3270" t="s">
        <v>680</v>
      </c>
      <c r="D3270" t="s">
        <v>5</v>
      </c>
      <c r="E3270" t="s">
        <v>354</v>
      </c>
      <c r="F3270" s="138">
        <v>44094</v>
      </c>
      <c r="G3270" t="s">
        <v>685</v>
      </c>
      <c r="H3270" t="s">
        <v>681</v>
      </c>
      <c r="I3270" t="s">
        <v>404</v>
      </c>
      <c r="J3270" t="s">
        <v>671</v>
      </c>
      <c r="K3270">
        <v>1000</v>
      </c>
      <c r="M3270">
        <v>380</v>
      </c>
      <c r="O3270">
        <v>25</v>
      </c>
      <c r="P3270">
        <v>43</v>
      </c>
      <c r="Q3270">
        <f>SUM(Table2[[#This Row],[ BUYER G]:[BUYER S]])</f>
        <v>68</v>
      </c>
      <c r="R3270">
        <v>21.5</v>
      </c>
      <c r="S3270">
        <v>41</v>
      </c>
      <c r="T3270">
        <f>SUM(Table2[[#This Row],[SALE G]:[SALE S]])</f>
        <v>62.5</v>
      </c>
      <c r="U3270">
        <v>392</v>
      </c>
      <c r="V3270">
        <v>0.65</v>
      </c>
    </row>
    <row r="3271" spans="1:22" x14ac:dyDescent="0.25">
      <c r="A3271">
        <v>3270</v>
      </c>
      <c r="B3271" t="s">
        <v>26</v>
      </c>
      <c r="C3271" t="s">
        <v>680</v>
      </c>
      <c r="D3271" t="s">
        <v>5</v>
      </c>
      <c r="E3271" t="s">
        <v>354</v>
      </c>
      <c r="F3271" s="138">
        <v>44094</v>
      </c>
      <c r="G3271" t="s">
        <v>670</v>
      </c>
      <c r="H3271" t="s">
        <v>689</v>
      </c>
      <c r="I3271" t="s">
        <v>307</v>
      </c>
      <c r="J3271" t="s">
        <v>671</v>
      </c>
      <c r="K3271">
        <v>1200</v>
      </c>
      <c r="M3271">
        <v>244</v>
      </c>
      <c r="O3271">
        <v>22</v>
      </c>
      <c r="P3271">
        <v>68</v>
      </c>
      <c r="Q3271">
        <f>SUM(Table2[[#This Row],[ BUYER G]:[BUYER S]])</f>
        <v>90</v>
      </c>
      <c r="R3271">
        <v>22.5</v>
      </c>
      <c r="S3271">
        <v>63.5</v>
      </c>
      <c r="T3271">
        <f>SUM(Table2[[#This Row],[SALE G]:[SALE S]])</f>
        <v>86</v>
      </c>
      <c r="U3271">
        <v>245</v>
      </c>
      <c r="V3271">
        <v>0.65</v>
      </c>
    </row>
    <row r="3272" spans="1:22" x14ac:dyDescent="0.25">
      <c r="A3272">
        <v>3271</v>
      </c>
      <c r="B3272" t="s">
        <v>26</v>
      </c>
      <c r="C3272" t="s">
        <v>665</v>
      </c>
      <c r="D3272" t="s">
        <v>5</v>
      </c>
      <c r="E3272" t="s">
        <v>355</v>
      </c>
      <c r="F3272" s="138">
        <v>44099</v>
      </c>
      <c r="G3272" t="s">
        <v>675</v>
      </c>
      <c r="H3272" t="s">
        <v>668</v>
      </c>
      <c r="I3272" t="s">
        <v>164</v>
      </c>
      <c r="J3272" t="s">
        <v>669</v>
      </c>
      <c r="K3272">
        <v>2700</v>
      </c>
      <c r="M3272">
        <v>640</v>
      </c>
      <c r="O3272">
        <v>63</v>
      </c>
      <c r="P3272">
        <v>122</v>
      </c>
      <c r="Q3272">
        <f>SUM(Table2[[#This Row],[ BUYER G]:[BUYER S]])</f>
        <v>185</v>
      </c>
      <c r="R3272">
        <v>37</v>
      </c>
      <c r="S3272">
        <v>111.25</v>
      </c>
      <c r="T3272">
        <f>SUM(Table2[[#This Row],[SALE G]:[SALE S]])</f>
        <v>148.25</v>
      </c>
      <c r="U3272">
        <v>664</v>
      </c>
      <c r="V3272">
        <v>0.8</v>
      </c>
    </row>
    <row r="3273" spans="1:22" x14ac:dyDescent="0.25">
      <c r="A3273">
        <v>3272</v>
      </c>
      <c r="B3273" t="s">
        <v>26</v>
      </c>
      <c r="C3273" t="s">
        <v>665</v>
      </c>
      <c r="D3273" t="s">
        <v>5</v>
      </c>
      <c r="E3273" t="s">
        <v>355</v>
      </c>
      <c r="F3273" s="138">
        <v>44099</v>
      </c>
      <c r="G3273" t="s">
        <v>670</v>
      </c>
      <c r="H3273" t="s">
        <v>668</v>
      </c>
      <c r="I3273" t="s">
        <v>142</v>
      </c>
      <c r="J3273" t="s">
        <v>671</v>
      </c>
      <c r="K3273">
        <v>1200</v>
      </c>
      <c r="M3273">
        <v>340</v>
      </c>
      <c r="O3273">
        <v>19</v>
      </c>
      <c r="P3273">
        <v>52</v>
      </c>
      <c r="Q3273">
        <f>SUM(Table2[[#This Row],[ BUYER G]:[BUYER S]])</f>
        <v>71</v>
      </c>
      <c r="R3273">
        <v>9.5</v>
      </c>
      <c r="S3273">
        <v>42.75</v>
      </c>
      <c r="T3273">
        <f>SUM(Table2[[#This Row],[SALE G]:[SALE S]])</f>
        <v>52.25</v>
      </c>
      <c r="U3273">
        <v>578</v>
      </c>
      <c r="V3273">
        <v>0.7</v>
      </c>
    </row>
    <row r="3274" spans="1:22" x14ac:dyDescent="0.25">
      <c r="A3274">
        <v>3273</v>
      </c>
      <c r="B3274" t="s">
        <v>26</v>
      </c>
      <c r="C3274" t="s">
        <v>665</v>
      </c>
      <c r="D3274" t="s">
        <v>5</v>
      </c>
      <c r="E3274" t="s">
        <v>355</v>
      </c>
      <c r="F3274" s="138">
        <v>44099</v>
      </c>
      <c r="G3274" t="s">
        <v>670</v>
      </c>
      <c r="H3274" t="s">
        <v>668</v>
      </c>
      <c r="I3274" t="s">
        <v>144</v>
      </c>
      <c r="J3274" t="s">
        <v>671</v>
      </c>
      <c r="K3274">
        <v>1200</v>
      </c>
      <c r="M3274">
        <v>216</v>
      </c>
      <c r="O3274">
        <v>25</v>
      </c>
      <c r="P3274">
        <v>60</v>
      </c>
      <c r="Q3274">
        <f>SUM(Table2[[#This Row],[ BUYER G]:[BUYER S]])</f>
        <v>85</v>
      </c>
      <c r="R3274">
        <v>19.25</v>
      </c>
      <c r="S3274">
        <v>36.25</v>
      </c>
      <c r="T3274">
        <f>SUM(Table2[[#This Row],[SALE G]:[SALE S]])</f>
        <v>55.5</v>
      </c>
      <c r="U3274">
        <v>338</v>
      </c>
      <c r="V3274">
        <v>0.7</v>
      </c>
    </row>
    <row r="3275" spans="1:22" x14ac:dyDescent="0.25">
      <c r="A3275">
        <v>3274</v>
      </c>
      <c r="B3275" t="s">
        <v>26</v>
      </c>
      <c r="C3275" t="s">
        <v>665</v>
      </c>
      <c r="D3275" t="s">
        <v>5</v>
      </c>
      <c r="E3275" t="s">
        <v>355</v>
      </c>
      <c r="F3275" s="138">
        <v>44099</v>
      </c>
      <c r="G3275" t="s">
        <v>670</v>
      </c>
      <c r="H3275" t="s">
        <v>668</v>
      </c>
      <c r="I3275" t="s">
        <v>145</v>
      </c>
      <c r="J3275" t="s">
        <v>671</v>
      </c>
      <c r="K3275">
        <v>1200</v>
      </c>
      <c r="M3275">
        <v>246</v>
      </c>
      <c r="O3275">
        <v>10</v>
      </c>
      <c r="P3275">
        <v>62</v>
      </c>
      <c r="Q3275">
        <f>SUM(Table2[[#This Row],[ BUYER G]:[BUYER S]])</f>
        <v>72</v>
      </c>
      <c r="R3275">
        <v>6.83</v>
      </c>
      <c r="S3275">
        <v>58.75</v>
      </c>
      <c r="T3275">
        <f>SUM(Table2[[#This Row],[SALE G]:[SALE S]])</f>
        <v>65.58</v>
      </c>
      <c r="U3275">
        <v>543</v>
      </c>
      <c r="V3275">
        <v>0.7</v>
      </c>
    </row>
    <row r="3276" spans="1:22" x14ac:dyDescent="0.25">
      <c r="A3276">
        <v>3275</v>
      </c>
      <c r="B3276" t="s">
        <v>26</v>
      </c>
      <c r="C3276" t="s">
        <v>665</v>
      </c>
      <c r="D3276" t="s">
        <v>5</v>
      </c>
      <c r="E3276" t="s">
        <v>355</v>
      </c>
      <c r="F3276" s="138">
        <v>44099</v>
      </c>
      <c r="G3276" t="s">
        <v>670</v>
      </c>
      <c r="H3276" t="s">
        <v>672</v>
      </c>
      <c r="I3276" t="s">
        <v>190</v>
      </c>
      <c r="J3276" t="s">
        <v>671</v>
      </c>
      <c r="K3276">
        <v>1200</v>
      </c>
      <c r="L3276">
        <v>120</v>
      </c>
      <c r="M3276">
        <v>288</v>
      </c>
      <c r="O3276">
        <v>55</v>
      </c>
      <c r="P3276">
        <v>67</v>
      </c>
      <c r="Q3276">
        <f>SUM(Table2[[#This Row],[ BUYER G]:[BUYER S]])</f>
        <v>122</v>
      </c>
      <c r="R3276">
        <v>58.6</v>
      </c>
      <c r="S3276">
        <v>52.6</v>
      </c>
      <c r="T3276">
        <f>SUM(Table2[[#This Row],[SALE G]:[SALE S]])</f>
        <v>111.2</v>
      </c>
      <c r="U3276">
        <v>388</v>
      </c>
      <c r="V3276">
        <v>0.7</v>
      </c>
    </row>
    <row r="3277" spans="1:22" x14ac:dyDescent="0.25">
      <c r="A3277">
        <v>3276</v>
      </c>
      <c r="B3277" t="s">
        <v>26</v>
      </c>
      <c r="C3277" t="s">
        <v>665</v>
      </c>
      <c r="D3277" t="s">
        <v>5</v>
      </c>
      <c r="E3277" t="s">
        <v>355</v>
      </c>
      <c r="F3277" s="138">
        <v>44099</v>
      </c>
      <c r="G3277" t="s">
        <v>682</v>
      </c>
      <c r="H3277" t="s">
        <v>668</v>
      </c>
      <c r="I3277" t="s">
        <v>151</v>
      </c>
      <c r="J3277" t="s">
        <v>671</v>
      </c>
      <c r="K3277">
        <v>1000</v>
      </c>
      <c r="M3277">
        <v>224</v>
      </c>
      <c r="O3277">
        <v>20</v>
      </c>
      <c r="P3277">
        <v>41</v>
      </c>
      <c r="Q3277">
        <f>SUM(Table2[[#This Row],[ BUYER G]:[BUYER S]])</f>
        <v>61</v>
      </c>
      <c r="R3277">
        <v>10</v>
      </c>
      <c r="S3277">
        <v>19</v>
      </c>
      <c r="T3277">
        <f>SUM(Table2[[#This Row],[SALE G]:[SALE S]])</f>
        <v>29</v>
      </c>
      <c r="U3277">
        <v>606</v>
      </c>
      <c r="V3277">
        <v>0.7</v>
      </c>
    </row>
    <row r="3278" spans="1:22" x14ac:dyDescent="0.25">
      <c r="A3278">
        <v>3277</v>
      </c>
      <c r="B3278" t="s">
        <v>26</v>
      </c>
      <c r="C3278" t="s">
        <v>665</v>
      </c>
      <c r="D3278" t="s">
        <v>5</v>
      </c>
      <c r="E3278" t="s">
        <v>355</v>
      </c>
      <c r="F3278" s="138">
        <v>44099</v>
      </c>
      <c r="G3278" t="s">
        <v>682</v>
      </c>
      <c r="H3278" t="s">
        <v>668</v>
      </c>
      <c r="I3278" t="s">
        <v>149</v>
      </c>
      <c r="J3278" t="s">
        <v>671</v>
      </c>
      <c r="K3278">
        <v>1000</v>
      </c>
      <c r="M3278">
        <v>186</v>
      </c>
      <c r="O3278">
        <v>25</v>
      </c>
      <c r="P3278">
        <v>39</v>
      </c>
      <c r="Q3278">
        <f>SUM(Table2[[#This Row],[ BUYER G]:[BUYER S]])</f>
        <v>64</v>
      </c>
      <c r="R3278">
        <v>42</v>
      </c>
      <c r="S3278">
        <v>46.5</v>
      </c>
      <c r="T3278">
        <f>SUM(Table2[[#This Row],[SALE G]:[SALE S]])</f>
        <v>88.5</v>
      </c>
      <c r="U3278">
        <v>205</v>
      </c>
      <c r="V3278">
        <v>0.7</v>
      </c>
    </row>
    <row r="3279" spans="1:22" x14ac:dyDescent="0.25">
      <c r="A3279">
        <v>3278</v>
      </c>
      <c r="B3279" t="s">
        <v>26</v>
      </c>
      <c r="C3279" t="s">
        <v>665</v>
      </c>
      <c r="D3279" t="s">
        <v>5</v>
      </c>
      <c r="E3279" t="s">
        <v>355</v>
      </c>
      <c r="F3279" s="138">
        <v>44099</v>
      </c>
      <c r="G3279" t="s">
        <v>682</v>
      </c>
      <c r="H3279" t="s">
        <v>668</v>
      </c>
      <c r="I3279" t="s">
        <v>152</v>
      </c>
      <c r="J3279" t="s">
        <v>671</v>
      </c>
      <c r="K3279">
        <v>1000</v>
      </c>
      <c r="M3279">
        <v>216</v>
      </c>
      <c r="O3279">
        <v>48</v>
      </c>
      <c r="P3279">
        <v>89</v>
      </c>
      <c r="Q3279">
        <f>SUM(Table2[[#This Row],[ BUYER G]:[BUYER S]])</f>
        <v>137</v>
      </c>
      <c r="R3279">
        <v>29.5</v>
      </c>
      <c r="S3279">
        <v>47.5</v>
      </c>
      <c r="T3279">
        <f>SUM(Table2[[#This Row],[SALE G]:[SALE S]])</f>
        <v>77</v>
      </c>
      <c r="U3279">
        <v>367</v>
      </c>
      <c r="V3279">
        <v>0.7</v>
      </c>
    </row>
    <row r="3280" spans="1:22" x14ac:dyDescent="0.25">
      <c r="A3280">
        <v>3279</v>
      </c>
      <c r="B3280" t="s">
        <v>26</v>
      </c>
      <c r="C3280" t="s">
        <v>665</v>
      </c>
      <c r="D3280" t="s">
        <v>5</v>
      </c>
      <c r="E3280" t="s">
        <v>355</v>
      </c>
      <c r="F3280" s="138">
        <v>44099</v>
      </c>
      <c r="G3280" t="s">
        <v>682</v>
      </c>
      <c r="H3280" t="s">
        <v>668</v>
      </c>
      <c r="I3280" t="s">
        <v>396</v>
      </c>
      <c r="J3280" t="s">
        <v>671</v>
      </c>
      <c r="K3280">
        <v>1000</v>
      </c>
      <c r="M3280">
        <v>208</v>
      </c>
      <c r="O3280">
        <v>16</v>
      </c>
      <c r="P3280">
        <v>35</v>
      </c>
      <c r="Q3280">
        <f>SUM(Table2[[#This Row],[ BUYER G]:[BUYER S]])</f>
        <v>51</v>
      </c>
      <c r="R3280">
        <v>15.1</v>
      </c>
      <c r="S3280">
        <v>26.35</v>
      </c>
      <c r="T3280">
        <f>SUM(Table2[[#This Row],[SALE G]:[SALE S]])</f>
        <v>41.45</v>
      </c>
      <c r="U3280">
        <v>192</v>
      </c>
      <c r="V3280">
        <v>0.7</v>
      </c>
    </row>
    <row r="3281" spans="1:22" x14ac:dyDescent="0.25">
      <c r="A3281">
        <v>3280</v>
      </c>
      <c r="B3281" t="s">
        <v>26</v>
      </c>
      <c r="C3281" t="s">
        <v>665</v>
      </c>
      <c r="D3281" t="s">
        <v>5</v>
      </c>
      <c r="E3281" t="s">
        <v>355</v>
      </c>
      <c r="F3281" s="138">
        <v>44099</v>
      </c>
      <c r="G3281" t="s">
        <v>683</v>
      </c>
      <c r="H3281" t="s">
        <v>668</v>
      </c>
      <c r="I3281" t="s">
        <v>392</v>
      </c>
      <c r="J3281" t="s">
        <v>669</v>
      </c>
      <c r="K3281">
        <v>1500</v>
      </c>
      <c r="M3281">
        <v>420</v>
      </c>
      <c r="O3281">
        <v>23</v>
      </c>
      <c r="P3281">
        <v>84</v>
      </c>
      <c r="Q3281">
        <f>SUM(Table2[[#This Row],[ BUYER G]:[BUYER S]])</f>
        <v>107</v>
      </c>
      <c r="R3281">
        <v>11</v>
      </c>
      <c r="S3281">
        <v>40.375</v>
      </c>
      <c r="T3281">
        <f>SUM(Table2[[#This Row],[SALE G]:[SALE S]])</f>
        <v>51.375</v>
      </c>
      <c r="U3281">
        <v>215</v>
      </c>
      <c r="V3281">
        <v>0.7</v>
      </c>
    </row>
    <row r="3282" spans="1:22" x14ac:dyDescent="0.25">
      <c r="A3282">
        <v>3281</v>
      </c>
      <c r="B3282" t="s">
        <v>26</v>
      </c>
      <c r="C3282" t="s">
        <v>665</v>
      </c>
      <c r="D3282" t="s">
        <v>5</v>
      </c>
      <c r="E3282" t="s">
        <v>355</v>
      </c>
      <c r="F3282" s="138">
        <v>44099</v>
      </c>
      <c r="G3282" t="s">
        <v>683</v>
      </c>
      <c r="H3282" t="s">
        <v>668</v>
      </c>
      <c r="I3282" t="s">
        <v>393</v>
      </c>
      <c r="J3282" t="s">
        <v>669</v>
      </c>
      <c r="K3282">
        <v>1500</v>
      </c>
      <c r="M3282">
        <v>394</v>
      </c>
      <c r="O3282">
        <v>20</v>
      </c>
      <c r="P3282">
        <v>49</v>
      </c>
      <c r="Q3282">
        <f>SUM(Table2[[#This Row],[ BUYER G]:[BUYER S]])</f>
        <v>69</v>
      </c>
      <c r="R3282">
        <v>11</v>
      </c>
      <c r="S3282">
        <v>27</v>
      </c>
      <c r="T3282">
        <f>SUM(Table2[[#This Row],[SALE G]:[SALE S]])</f>
        <v>38</v>
      </c>
      <c r="U3282">
        <v>381</v>
      </c>
      <c r="V3282">
        <v>0.65</v>
      </c>
    </row>
    <row r="3283" spans="1:22" x14ac:dyDescent="0.25">
      <c r="A3283">
        <v>3282</v>
      </c>
      <c r="B3283" t="s">
        <v>26</v>
      </c>
      <c r="C3283" t="s">
        <v>665</v>
      </c>
      <c r="D3283" t="s">
        <v>5</v>
      </c>
      <c r="E3283" t="s">
        <v>355</v>
      </c>
      <c r="F3283" s="138">
        <v>44099</v>
      </c>
      <c r="G3283" t="s">
        <v>676</v>
      </c>
      <c r="H3283" t="s">
        <v>668</v>
      </c>
      <c r="I3283" t="s">
        <v>167</v>
      </c>
      <c r="J3283" t="s">
        <v>669</v>
      </c>
      <c r="K3283">
        <v>1200</v>
      </c>
      <c r="M3283">
        <v>320</v>
      </c>
      <c r="O3283">
        <v>19</v>
      </c>
      <c r="P3283">
        <v>29</v>
      </c>
      <c r="Q3283">
        <f>SUM(Table2[[#This Row],[ BUYER G]:[BUYER S]])</f>
        <v>48</v>
      </c>
      <c r="R3283">
        <v>4.5</v>
      </c>
      <c r="S3283">
        <v>15.3</v>
      </c>
      <c r="T3283">
        <f>SUM(Table2[[#This Row],[SALE G]:[SALE S]])</f>
        <v>19.8</v>
      </c>
      <c r="U3283">
        <v>433</v>
      </c>
      <c r="V3283">
        <v>0.7</v>
      </c>
    </row>
    <row r="3284" spans="1:22" x14ac:dyDescent="0.25">
      <c r="A3284">
        <v>3283</v>
      </c>
      <c r="B3284" t="s">
        <v>26</v>
      </c>
      <c r="C3284" t="s">
        <v>665</v>
      </c>
      <c r="D3284" t="s">
        <v>5</v>
      </c>
      <c r="E3284" t="s">
        <v>355</v>
      </c>
      <c r="F3284" s="138">
        <v>44099</v>
      </c>
      <c r="G3284" t="s">
        <v>676</v>
      </c>
      <c r="H3284" t="s">
        <v>668</v>
      </c>
      <c r="I3284" t="s">
        <v>168</v>
      </c>
      <c r="J3284" t="s">
        <v>669</v>
      </c>
      <c r="K3284">
        <v>1200</v>
      </c>
      <c r="M3284">
        <v>324</v>
      </c>
      <c r="O3284">
        <v>27</v>
      </c>
      <c r="P3284">
        <v>69</v>
      </c>
      <c r="Q3284">
        <f>SUM(Table2[[#This Row],[ BUYER G]:[BUYER S]])</f>
        <v>96</v>
      </c>
      <c r="R3284">
        <v>13</v>
      </c>
      <c r="S3284">
        <v>34.5</v>
      </c>
      <c r="T3284">
        <f>SUM(Table2[[#This Row],[SALE G]:[SALE S]])</f>
        <v>47.5</v>
      </c>
      <c r="U3284">
        <v>282</v>
      </c>
      <c r="V3284">
        <v>0.7</v>
      </c>
    </row>
    <row r="3285" spans="1:22" x14ac:dyDescent="0.25">
      <c r="A3285">
        <v>3284</v>
      </c>
      <c r="B3285" t="s">
        <v>26</v>
      </c>
      <c r="C3285" t="s">
        <v>665</v>
      </c>
      <c r="D3285" t="s">
        <v>5</v>
      </c>
      <c r="E3285" t="s">
        <v>355</v>
      </c>
      <c r="F3285" s="138">
        <v>44099</v>
      </c>
      <c r="G3285" t="s">
        <v>685</v>
      </c>
      <c r="H3285" t="s">
        <v>668</v>
      </c>
      <c r="I3285" t="s">
        <v>176</v>
      </c>
      <c r="J3285" t="s">
        <v>671</v>
      </c>
      <c r="K3285">
        <v>1000</v>
      </c>
      <c r="M3285">
        <v>192</v>
      </c>
      <c r="O3285">
        <v>36</v>
      </c>
      <c r="P3285">
        <v>72</v>
      </c>
      <c r="Q3285">
        <f>SUM(Table2[[#This Row],[ BUYER G]:[BUYER S]])</f>
        <v>108</v>
      </c>
      <c r="R3285">
        <v>28.5</v>
      </c>
      <c r="S3285">
        <v>52.25</v>
      </c>
      <c r="T3285">
        <f>SUM(Table2[[#This Row],[SALE G]:[SALE S]])</f>
        <v>80.75</v>
      </c>
      <c r="U3285">
        <v>567</v>
      </c>
      <c r="V3285">
        <v>0.7</v>
      </c>
    </row>
    <row r="3286" spans="1:22" x14ac:dyDescent="0.25">
      <c r="A3286">
        <v>3285</v>
      </c>
      <c r="B3286" t="s">
        <v>26</v>
      </c>
      <c r="C3286" t="s">
        <v>665</v>
      </c>
      <c r="D3286" t="s">
        <v>5</v>
      </c>
      <c r="E3286" t="s">
        <v>355</v>
      </c>
      <c r="F3286" s="138">
        <v>44099</v>
      </c>
      <c r="G3286" t="s">
        <v>712</v>
      </c>
      <c r="H3286" t="s">
        <v>668</v>
      </c>
      <c r="I3286" t="s">
        <v>561</v>
      </c>
      <c r="J3286" t="s">
        <v>711</v>
      </c>
      <c r="K3286">
        <v>320</v>
      </c>
      <c r="M3286">
        <v>160</v>
      </c>
      <c r="O3286">
        <v>18</v>
      </c>
      <c r="P3286">
        <v>29</v>
      </c>
      <c r="Q3286">
        <f>SUM(Table2[[#This Row],[ BUYER G]:[BUYER S]])</f>
        <v>47</v>
      </c>
      <c r="R3286">
        <v>10</v>
      </c>
      <c r="S3286">
        <v>19</v>
      </c>
      <c r="T3286">
        <f>SUM(Table2[[#This Row],[SALE G]:[SALE S]])</f>
        <v>29</v>
      </c>
      <c r="U3286">
        <v>176</v>
      </c>
      <c r="V3286">
        <v>0.7</v>
      </c>
    </row>
    <row r="3287" spans="1:22" x14ac:dyDescent="0.25">
      <c r="A3287">
        <v>3286</v>
      </c>
      <c r="B3287" t="s">
        <v>26</v>
      </c>
      <c r="C3287" t="s">
        <v>680</v>
      </c>
      <c r="D3287" t="s">
        <v>5</v>
      </c>
      <c r="E3287" t="s">
        <v>355</v>
      </c>
      <c r="F3287" s="138">
        <v>44099</v>
      </c>
      <c r="G3287" t="s">
        <v>676</v>
      </c>
      <c r="H3287" t="s">
        <v>681</v>
      </c>
      <c r="I3287" t="s">
        <v>378</v>
      </c>
      <c r="J3287" t="s">
        <v>669</v>
      </c>
      <c r="K3287">
        <v>1200</v>
      </c>
      <c r="M3287">
        <v>272</v>
      </c>
      <c r="O3287">
        <v>24</v>
      </c>
      <c r="P3287">
        <v>60</v>
      </c>
      <c r="Q3287">
        <f>SUM(Table2[[#This Row],[ BUYER G]:[BUYER S]])</f>
        <v>84</v>
      </c>
      <c r="R3287">
        <v>18</v>
      </c>
      <c r="S3287">
        <v>44.2</v>
      </c>
      <c r="T3287">
        <f>SUM(Table2[[#This Row],[SALE G]:[SALE S]])</f>
        <v>62.2</v>
      </c>
      <c r="U3287">
        <v>291</v>
      </c>
      <c r="V3287">
        <v>0.65</v>
      </c>
    </row>
    <row r="3288" spans="1:22" x14ac:dyDescent="0.25">
      <c r="A3288">
        <v>3287</v>
      </c>
      <c r="B3288" t="s">
        <v>26</v>
      </c>
      <c r="C3288" t="s">
        <v>680</v>
      </c>
      <c r="D3288" t="s">
        <v>5</v>
      </c>
      <c r="E3288" t="s">
        <v>355</v>
      </c>
      <c r="F3288" s="138">
        <v>44099</v>
      </c>
      <c r="G3288" t="s">
        <v>684</v>
      </c>
      <c r="H3288" t="s">
        <v>681</v>
      </c>
      <c r="I3288" t="s">
        <v>461</v>
      </c>
      <c r="J3288" t="s">
        <v>669</v>
      </c>
      <c r="K3288">
        <v>1250</v>
      </c>
      <c r="M3288">
        <v>200</v>
      </c>
      <c r="O3288">
        <v>22</v>
      </c>
      <c r="P3288">
        <v>25</v>
      </c>
      <c r="Q3288">
        <f>SUM(Table2[[#This Row],[ BUYER G]:[BUYER S]])</f>
        <v>47</v>
      </c>
      <c r="R3288">
        <v>18</v>
      </c>
      <c r="S3288">
        <v>22</v>
      </c>
      <c r="T3288">
        <f>SUM(Table2[[#This Row],[SALE G]:[SALE S]])</f>
        <v>40</v>
      </c>
      <c r="U3288">
        <v>230</v>
      </c>
      <c r="V3288">
        <v>0.65</v>
      </c>
    </row>
    <row r="3289" spans="1:22" x14ac:dyDescent="0.25">
      <c r="A3289">
        <v>3288</v>
      </c>
      <c r="B3289" t="s">
        <v>26</v>
      </c>
      <c r="C3289" t="s">
        <v>680</v>
      </c>
      <c r="D3289" t="s">
        <v>5</v>
      </c>
      <c r="E3289" t="s">
        <v>355</v>
      </c>
      <c r="F3289" s="138">
        <v>44099</v>
      </c>
      <c r="G3289" t="s">
        <v>685</v>
      </c>
      <c r="H3289" t="s">
        <v>681</v>
      </c>
      <c r="I3289" t="s">
        <v>251</v>
      </c>
      <c r="J3289" t="s">
        <v>671</v>
      </c>
      <c r="K3289">
        <v>1000</v>
      </c>
      <c r="M3289">
        <v>372</v>
      </c>
      <c r="O3289">
        <v>32</v>
      </c>
      <c r="P3289">
        <v>36</v>
      </c>
      <c r="Q3289">
        <f>SUM(Table2[[#This Row],[ BUYER G]:[BUYER S]])</f>
        <v>68</v>
      </c>
      <c r="R3289">
        <v>34</v>
      </c>
      <c r="S3289">
        <v>37</v>
      </c>
      <c r="T3289">
        <f>SUM(Table2[[#This Row],[SALE G]:[SALE S]])</f>
        <v>71</v>
      </c>
      <c r="U3289">
        <v>384</v>
      </c>
      <c r="V3289">
        <v>0.65</v>
      </c>
    </row>
    <row r="3290" spans="1:22" x14ac:dyDescent="0.25">
      <c r="A3290">
        <v>3289</v>
      </c>
      <c r="B3290" t="s">
        <v>26</v>
      </c>
      <c r="C3290" t="s">
        <v>680</v>
      </c>
      <c r="D3290" t="s">
        <v>5</v>
      </c>
      <c r="E3290" t="s">
        <v>355</v>
      </c>
      <c r="F3290" s="138">
        <v>44099</v>
      </c>
      <c r="G3290" t="s">
        <v>685</v>
      </c>
      <c r="H3290" t="s">
        <v>681</v>
      </c>
      <c r="I3290" t="s">
        <v>254</v>
      </c>
      <c r="J3290" t="s">
        <v>671</v>
      </c>
      <c r="K3290">
        <v>1000</v>
      </c>
      <c r="M3290">
        <v>244</v>
      </c>
      <c r="O3290">
        <v>13</v>
      </c>
      <c r="P3290">
        <v>32</v>
      </c>
      <c r="Q3290">
        <f>SUM(Table2[[#This Row],[ BUYER G]:[BUYER S]])</f>
        <v>45</v>
      </c>
      <c r="R3290">
        <v>12.25</v>
      </c>
      <c r="S3290">
        <v>33</v>
      </c>
      <c r="T3290">
        <f>SUM(Table2[[#This Row],[SALE G]:[SALE S]])</f>
        <v>45.25</v>
      </c>
      <c r="U3290">
        <v>274</v>
      </c>
      <c r="V3290">
        <v>0.65</v>
      </c>
    </row>
    <row r="3291" spans="1:22" x14ac:dyDescent="0.25">
      <c r="A3291">
        <v>3290</v>
      </c>
      <c r="B3291" t="s">
        <v>26</v>
      </c>
      <c r="C3291" t="s">
        <v>680</v>
      </c>
      <c r="D3291" t="s">
        <v>5</v>
      </c>
      <c r="E3291" t="s">
        <v>355</v>
      </c>
      <c r="F3291" s="138">
        <v>44099</v>
      </c>
      <c r="G3291" t="s">
        <v>685</v>
      </c>
      <c r="H3291" t="s">
        <v>681</v>
      </c>
      <c r="I3291" t="s">
        <v>255</v>
      </c>
      <c r="J3291" t="s">
        <v>671</v>
      </c>
      <c r="K3291">
        <v>1000</v>
      </c>
      <c r="M3291">
        <v>267</v>
      </c>
      <c r="O3291">
        <v>11</v>
      </c>
      <c r="P3291">
        <v>45</v>
      </c>
      <c r="Q3291">
        <f>SUM(Table2[[#This Row],[ BUYER G]:[BUYER S]])</f>
        <v>56</v>
      </c>
      <c r="R3291">
        <v>7.5</v>
      </c>
      <c r="S3291">
        <v>32.299999999999997</v>
      </c>
      <c r="T3291">
        <f>SUM(Table2[[#This Row],[SALE G]:[SALE S]])</f>
        <v>39.799999999999997</v>
      </c>
      <c r="U3291">
        <v>225</v>
      </c>
      <c r="V3291">
        <v>0.65</v>
      </c>
    </row>
    <row r="3292" spans="1:22" x14ac:dyDescent="0.25">
      <c r="A3292">
        <v>3291</v>
      </c>
      <c r="B3292" t="s">
        <v>26</v>
      </c>
      <c r="C3292" t="s">
        <v>680</v>
      </c>
      <c r="D3292" t="s">
        <v>5</v>
      </c>
      <c r="E3292" t="s">
        <v>355</v>
      </c>
      <c r="F3292" s="138">
        <v>44099</v>
      </c>
      <c r="G3292" t="s">
        <v>685</v>
      </c>
      <c r="H3292" t="s">
        <v>681</v>
      </c>
      <c r="I3292" t="s">
        <v>417</v>
      </c>
      <c r="J3292" t="s">
        <v>671</v>
      </c>
      <c r="K3292">
        <v>1000</v>
      </c>
      <c r="M3292">
        <v>392</v>
      </c>
      <c r="O3292">
        <v>20</v>
      </c>
      <c r="P3292">
        <v>73</v>
      </c>
      <c r="Q3292">
        <f>SUM(Table2[[#This Row],[ BUYER G]:[BUYER S]])</f>
        <v>93</v>
      </c>
      <c r="R3292">
        <v>18.600000000000001</v>
      </c>
      <c r="S3292">
        <v>85.875</v>
      </c>
      <c r="T3292">
        <f>SUM(Table2[[#This Row],[SALE G]:[SALE S]])</f>
        <v>104.47499999999999</v>
      </c>
      <c r="U3292">
        <v>436</v>
      </c>
      <c r="V3292">
        <v>0.65</v>
      </c>
    </row>
    <row r="3293" spans="1:22" x14ac:dyDescent="0.25">
      <c r="A3293">
        <v>3292</v>
      </c>
      <c r="B3293" t="s">
        <v>26</v>
      </c>
      <c r="C3293" t="s">
        <v>680</v>
      </c>
      <c r="D3293" t="s">
        <v>5</v>
      </c>
      <c r="E3293" t="s">
        <v>355</v>
      </c>
      <c r="F3293" s="138">
        <v>44099</v>
      </c>
      <c r="G3293" t="s">
        <v>684</v>
      </c>
      <c r="H3293" t="s">
        <v>689</v>
      </c>
      <c r="I3293" t="s">
        <v>400</v>
      </c>
      <c r="J3293" t="s">
        <v>669</v>
      </c>
      <c r="K3293">
        <v>1250</v>
      </c>
      <c r="M3293">
        <v>276</v>
      </c>
      <c r="O3293">
        <v>20</v>
      </c>
      <c r="P3293">
        <v>51</v>
      </c>
      <c r="Q3293">
        <f>SUM(Table2[[#This Row],[ BUYER G]:[BUYER S]])</f>
        <v>71</v>
      </c>
      <c r="R3293">
        <v>29</v>
      </c>
      <c r="S3293">
        <v>84</v>
      </c>
      <c r="T3293">
        <f>SUM(Table2[[#This Row],[SALE G]:[SALE S]])</f>
        <v>113</v>
      </c>
      <c r="U3293">
        <v>262</v>
      </c>
      <c r="V3293">
        <v>0.65</v>
      </c>
    </row>
    <row r="3294" spans="1:22" x14ac:dyDescent="0.25">
      <c r="A3294">
        <v>3293</v>
      </c>
      <c r="B3294" t="s">
        <v>26</v>
      </c>
      <c r="C3294" t="s">
        <v>680</v>
      </c>
      <c r="D3294" t="s">
        <v>5</v>
      </c>
      <c r="E3294" t="s">
        <v>355</v>
      </c>
      <c r="F3294" s="138">
        <v>44099</v>
      </c>
      <c r="G3294" t="s">
        <v>720</v>
      </c>
      <c r="H3294" t="s">
        <v>689</v>
      </c>
      <c r="I3294" t="s">
        <v>633</v>
      </c>
      <c r="J3294" t="s">
        <v>671</v>
      </c>
      <c r="K3294">
        <v>700</v>
      </c>
      <c r="M3294">
        <v>228</v>
      </c>
      <c r="O3294">
        <v>12</v>
      </c>
      <c r="P3294">
        <v>16</v>
      </c>
      <c r="Q3294">
        <f>SUM(Table2[[#This Row],[ BUYER G]:[BUYER S]])</f>
        <v>28</v>
      </c>
      <c r="R3294">
        <v>14</v>
      </c>
      <c r="S3294">
        <v>26</v>
      </c>
      <c r="T3294">
        <f>SUM(Table2[[#This Row],[SALE G]:[SALE S]])</f>
        <v>40</v>
      </c>
      <c r="U3294">
        <v>263</v>
      </c>
      <c r="V3294">
        <v>0.65</v>
      </c>
    </row>
    <row r="3295" spans="1:22" x14ac:dyDescent="0.25">
      <c r="A3295">
        <v>3294</v>
      </c>
      <c r="B3295" t="s">
        <v>26</v>
      </c>
      <c r="C3295" t="s">
        <v>680</v>
      </c>
      <c r="D3295" t="s">
        <v>5</v>
      </c>
      <c r="E3295" t="s">
        <v>355</v>
      </c>
      <c r="F3295" s="138">
        <v>44099</v>
      </c>
      <c r="G3295" t="s">
        <v>720</v>
      </c>
      <c r="H3295" t="s">
        <v>692</v>
      </c>
      <c r="I3295" t="s">
        <v>632</v>
      </c>
      <c r="J3295" t="s">
        <v>671</v>
      </c>
      <c r="K3295">
        <v>700</v>
      </c>
      <c r="L3295">
        <v>120</v>
      </c>
      <c r="M3295">
        <v>120</v>
      </c>
      <c r="O3295">
        <v>8</v>
      </c>
      <c r="P3295">
        <v>12</v>
      </c>
      <c r="Q3295">
        <f>SUM(Table2[[#This Row],[ BUYER G]:[BUYER S]])</f>
        <v>20</v>
      </c>
      <c r="R3295">
        <v>8</v>
      </c>
      <c r="S3295">
        <v>12</v>
      </c>
      <c r="T3295">
        <f>SUM(Table2[[#This Row],[SALE G]:[SALE S]])</f>
        <v>20</v>
      </c>
      <c r="U3295">
        <v>270</v>
      </c>
      <c r="V3295">
        <v>0.65</v>
      </c>
    </row>
    <row r="3296" spans="1:22" x14ac:dyDescent="0.25">
      <c r="A3296">
        <v>3295</v>
      </c>
      <c r="B3296" t="s">
        <v>26</v>
      </c>
      <c r="C3296" t="s">
        <v>665</v>
      </c>
      <c r="D3296" t="s">
        <v>5</v>
      </c>
      <c r="E3296" t="s">
        <v>355</v>
      </c>
      <c r="F3296" s="138">
        <v>44100</v>
      </c>
      <c r="G3296" t="s">
        <v>675</v>
      </c>
      <c r="H3296" t="s">
        <v>668</v>
      </c>
      <c r="I3296" t="s">
        <v>164</v>
      </c>
      <c r="J3296" t="s">
        <v>669</v>
      </c>
      <c r="K3296">
        <v>2700</v>
      </c>
      <c r="M3296">
        <v>540</v>
      </c>
      <c r="O3296">
        <v>56</v>
      </c>
      <c r="P3296">
        <v>138</v>
      </c>
      <c r="Q3296">
        <f>SUM(Table2[[#This Row],[ BUYER G]:[BUYER S]])</f>
        <v>194</v>
      </c>
      <c r="R3296">
        <v>43.75</v>
      </c>
      <c r="S3296">
        <v>110.5</v>
      </c>
      <c r="T3296">
        <f>SUM(Table2[[#This Row],[SALE G]:[SALE S]])</f>
        <v>154.25</v>
      </c>
      <c r="U3296">
        <v>761</v>
      </c>
      <c r="V3296">
        <v>0.8</v>
      </c>
    </row>
    <row r="3297" spans="1:22" x14ac:dyDescent="0.25">
      <c r="A3297">
        <v>3296</v>
      </c>
      <c r="B3297" t="s">
        <v>26</v>
      </c>
      <c r="C3297" t="s">
        <v>665</v>
      </c>
      <c r="D3297" t="s">
        <v>5</v>
      </c>
      <c r="E3297" t="s">
        <v>355</v>
      </c>
      <c r="F3297" s="138">
        <v>44100</v>
      </c>
      <c r="G3297" t="s">
        <v>670</v>
      </c>
      <c r="H3297" t="s">
        <v>668</v>
      </c>
      <c r="I3297" t="s">
        <v>142</v>
      </c>
      <c r="J3297" t="s">
        <v>671</v>
      </c>
      <c r="K3297">
        <v>1200</v>
      </c>
      <c r="M3297">
        <v>320</v>
      </c>
      <c r="O3297">
        <v>20</v>
      </c>
      <c r="P3297">
        <v>68</v>
      </c>
      <c r="Q3297">
        <f>SUM(Table2[[#This Row],[ BUYER G]:[BUYER S]])</f>
        <v>88</v>
      </c>
      <c r="R3297">
        <v>11.5</v>
      </c>
      <c r="S3297">
        <v>39.75</v>
      </c>
      <c r="T3297">
        <f>SUM(Table2[[#This Row],[SALE G]:[SALE S]])</f>
        <v>51.25</v>
      </c>
      <c r="U3297">
        <v>561</v>
      </c>
      <c r="V3297">
        <v>0.7</v>
      </c>
    </row>
    <row r="3298" spans="1:22" x14ac:dyDescent="0.25">
      <c r="A3298">
        <v>3297</v>
      </c>
      <c r="B3298" t="s">
        <v>26</v>
      </c>
      <c r="C3298" t="s">
        <v>665</v>
      </c>
      <c r="D3298" t="s">
        <v>5</v>
      </c>
      <c r="E3298" t="s">
        <v>355</v>
      </c>
      <c r="F3298" s="138">
        <v>44100</v>
      </c>
      <c r="G3298" t="s">
        <v>670</v>
      </c>
      <c r="H3298" t="s">
        <v>668</v>
      </c>
      <c r="I3298" t="s">
        <v>144</v>
      </c>
      <c r="J3298" t="s">
        <v>671</v>
      </c>
      <c r="K3298">
        <v>1200</v>
      </c>
      <c r="M3298">
        <v>244</v>
      </c>
      <c r="O3298">
        <v>28</v>
      </c>
      <c r="P3298">
        <v>54</v>
      </c>
      <c r="Q3298">
        <f>SUM(Table2[[#This Row],[ BUYER G]:[BUYER S]])</f>
        <v>82</v>
      </c>
      <c r="R3298">
        <v>21.5</v>
      </c>
      <c r="S3298">
        <v>50.5</v>
      </c>
      <c r="T3298">
        <f>SUM(Table2[[#This Row],[SALE G]:[SALE S]])</f>
        <v>72</v>
      </c>
      <c r="U3298">
        <v>360</v>
      </c>
      <c r="V3298">
        <v>0.7</v>
      </c>
    </row>
    <row r="3299" spans="1:22" x14ac:dyDescent="0.25">
      <c r="A3299">
        <v>3298</v>
      </c>
      <c r="B3299" t="s">
        <v>26</v>
      </c>
      <c r="C3299" t="s">
        <v>665</v>
      </c>
      <c r="D3299" t="s">
        <v>5</v>
      </c>
      <c r="E3299" t="s">
        <v>355</v>
      </c>
      <c r="F3299" s="138">
        <v>44100</v>
      </c>
      <c r="G3299" t="s">
        <v>670</v>
      </c>
      <c r="H3299" t="s">
        <v>668</v>
      </c>
      <c r="I3299" t="s">
        <v>145</v>
      </c>
      <c r="J3299" t="s">
        <v>671</v>
      </c>
      <c r="K3299">
        <v>1200</v>
      </c>
      <c r="M3299">
        <v>192</v>
      </c>
      <c r="O3299">
        <v>12</v>
      </c>
      <c r="P3299">
        <v>64</v>
      </c>
      <c r="Q3299">
        <f>SUM(Table2[[#This Row],[ BUYER G]:[BUYER S]])</f>
        <v>76</v>
      </c>
      <c r="R3299">
        <v>8.58</v>
      </c>
      <c r="S3299">
        <v>48</v>
      </c>
      <c r="T3299">
        <f>SUM(Table2[[#This Row],[SALE G]:[SALE S]])</f>
        <v>56.58</v>
      </c>
      <c r="U3299">
        <v>524</v>
      </c>
      <c r="V3299">
        <v>0.7</v>
      </c>
    </row>
    <row r="3300" spans="1:22" x14ac:dyDescent="0.25">
      <c r="A3300">
        <v>3299</v>
      </c>
      <c r="B3300" t="s">
        <v>26</v>
      </c>
      <c r="C3300" t="s">
        <v>665</v>
      </c>
      <c r="D3300" t="s">
        <v>5</v>
      </c>
      <c r="E3300" t="s">
        <v>355</v>
      </c>
      <c r="F3300" s="138">
        <v>44100</v>
      </c>
      <c r="G3300" t="s">
        <v>670</v>
      </c>
      <c r="H3300" t="s">
        <v>672</v>
      </c>
      <c r="I3300" t="s">
        <v>190</v>
      </c>
      <c r="J3300" t="s">
        <v>671</v>
      </c>
      <c r="K3300">
        <v>1200</v>
      </c>
      <c r="L3300">
        <v>123</v>
      </c>
      <c r="M3300">
        <v>120</v>
      </c>
      <c r="O3300">
        <v>16</v>
      </c>
      <c r="P3300">
        <v>32</v>
      </c>
      <c r="Q3300">
        <f>SUM(Table2[[#This Row],[ BUYER G]:[BUYER S]])</f>
        <v>48</v>
      </c>
      <c r="R3300">
        <v>7.05</v>
      </c>
      <c r="S3300">
        <v>21.2</v>
      </c>
      <c r="T3300">
        <f>SUM(Table2[[#This Row],[SALE G]:[SALE S]])</f>
        <v>28.25</v>
      </c>
      <c r="U3300">
        <v>462</v>
      </c>
      <c r="V3300">
        <v>0.7</v>
      </c>
    </row>
    <row r="3301" spans="1:22" x14ac:dyDescent="0.25">
      <c r="A3301">
        <v>3300</v>
      </c>
      <c r="B3301" t="s">
        <v>26</v>
      </c>
      <c r="C3301" t="s">
        <v>665</v>
      </c>
      <c r="D3301" t="s">
        <v>5</v>
      </c>
      <c r="E3301" t="s">
        <v>355</v>
      </c>
      <c r="F3301" s="138">
        <v>44100</v>
      </c>
      <c r="G3301" t="s">
        <v>682</v>
      </c>
      <c r="H3301" t="s">
        <v>668</v>
      </c>
      <c r="I3301" t="s">
        <v>151</v>
      </c>
      <c r="J3301" t="s">
        <v>671</v>
      </c>
      <c r="K3301">
        <v>1000</v>
      </c>
      <c r="M3301">
        <v>224</v>
      </c>
      <c r="O3301">
        <v>21</v>
      </c>
      <c r="P3301">
        <v>33</v>
      </c>
      <c r="Q3301">
        <f>SUM(Table2[[#This Row],[ BUYER G]:[BUYER S]])</f>
        <v>54</v>
      </c>
      <c r="R3301">
        <v>12</v>
      </c>
      <c r="S3301">
        <v>34</v>
      </c>
      <c r="T3301">
        <f>SUM(Table2[[#This Row],[SALE G]:[SALE S]])</f>
        <v>46</v>
      </c>
      <c r="U3301">
        <v>398</v>
      </c>
      <c r="V3301">
        <v>0.7</v>
      </c>
    </row>
    <row r="3302" spans="1:22" x14ac:dyDescent="0.25">
      <c r="A3302">
        <v>3301</v>
      </c>
      <c r="B3302" t="s">
        <v>26</v>
      </c>
      <c r="C3302" t="s">
        <v>665</v>
      </c>
      <c r="D3302" t="s">
        <v>5</v>
      </c>
      <c r="E3302" t="s">
        <v>355</v>
      </c>
      <c r="F3302" s="138">
        <v>44100</v>
      </c>
      <c r="G3302" t="s">
        <v>682</v>
      </c>
      <c r="H3302" t="s">
        <v>668</v>
      </c>
      <c r="I3302" t="s">
        <v>149</v>
      </c>
      <c r="J3302" t="s">
        <v>671</v>
      </c>
      <c r="K3302">
        <v>1000</v>
      </c>
      <c r="M3302">
        <v>192</v>
      </c>
      <c r="O3302">
        <v>38</v>
      </c>
      <c r="P3302">
        <v>42</v>
      </c>
      <c r="Q3302">
        <f>SUM(Table2[[#This Row],[ BUYER G]:[BUYER S]])</f>
        <v>80</v>
      </c>
      <c r="R3302">
        <v>63.5</v>
      </c>
      <c r="S3302">
        <v>53</v>
      </c>
      <c r="T3302">
        <f>SUM(Table2[[#This Row],[SALE G]:[SALE S]])</f>
        <v>116.5</v>
      </c>
      <c r="U3302">
        <v>352</v>
      </c>
      <c r="V3302">
        <v>0.7</v>
      </c>
    </row>
    <row r="3303" spans="1:22" x14ac:dyDescent="0.25">
      <c r="A3303">
        <v>3302</v>
      </c>
      <c r="B3303" t="s">
        <v>26</v>
      </c>
      <c r="C3303" t="s">
        <v>665</v>
      </c>
      <c r="D3303" t="s">
        <v>5</v>
      </c>
      <c r="E3303" t="s">
        <v>355</v>
      </c>
      <c r="F3303" s="138">
        <v>44100</v>
      </c>
      <c r="G3303" t="s">
        <v>682</v>
      </c>
      <c r="H3303" t="s">
        <v>668</v>
      </c>
      <c r="I3303" t="s">
        <v>152</v>
      </c>
      <c r="J3303" t="s">
        <v>671</v>
      </c>
      <c r="K3303">
        <v>1000</v>
      </c>
      <c r="M3303">
        <v>242</v>
      </c>
      <c r="O3303">
        <v>29</v>
      </c>
      <c r="P3303">
        <v>61</v>
      </c>
      <c r="Q3303">
        <f>SUM(Table2[[#This Row],[ BUYER G]:[BUYER S]])</f>
        <v>90</v>
      </c>
      <c r="R3303">
        <v>22</v>
      </c>
      <c r="S3303">
        <v>34.5</v>
      </c>
      <c r="T3303">
        <f>SUM(Table2[[#This Row],[SALE G]:[SALE S]])</f>
        <v>56.5</v>
      </c>
      <c r="U3303">
        <v>396</v>
      </c>
      <c r="V3303">
        <v>0.7</v>
      </c>
    </row>
    <row r="3304" spans="1:22" x14ac:dyDescent="0.25">
      <c r="A3304">
        <v>3303</v>
      </c>
      <c r="B3304" t="s">
        <v>26</v>
      </c>
      <c r="C3304" t="s">
        <v>665</v>
      </c>
      <c r="D3304" t="s">
        <v>5</v>
      </c>
      <c r="E3304" t="s">
        <v>355</v>
      </c>
      <c r="F3304" s="138">
        <v>44100</v>
      </c>
      <c r="G3304" t="s">
        <v>682</v>
      </c>
      <c r="H3304" t="s">
        <v>668</v>
      </c>
      <c r="I3304" t="s">
        <v>396</v>
      </c>
      <c r="J3304" t="s">
        <v>671</v>
      </c>
      <c r="K3304">
        <v>1000</v>
      </c>
      <c r="M3304">
        <v>208</v>
      </c>
      <c r="O3304">
        <v>16</v>
      </c>
      <c r="P3304">
        <v>33</v>
      </c>
      <c r="Q3304">
        <f>SUM(Table2[[#This Row],[ BUYER G]:[BUYER S]])</f>
        <v>49</v>
      </c>
      <c r="R3304">
        <v>17.75</v>
      </c>
      <c r="S3304">
        <v>34.799999999999997</v>
      </c>
      <c r="T3304">
        <f>SUM(Table2[[#This Row],[SALE G]:[SALE S]])</f>
        <v>52.55</v>
      </c>
      <c r="U3304">
        <v>282</v>
      </c>
      <c r="V3304">
        <v>0.7</v>
      </c>
    </row>
    <row r="3305" spans="1:22" x14ac:dyDescent="0.25">
      <c r="A3305">
        <v>3304</v>
      </c>
      <c r="B3305" t="s">
        <v>26</v>
      </c>
      <c r="C3305" t="s">
        <v>665</v>
      </c>
      <c r="D3305" t="s">
        <v>5</v>
      </c>
      <c r="E3305" t="s">
        <v>355</v>
      </c>
      <c r="F3305" s="138">
        <v>44100</v>
      </c>
      <c r="G3305" t="s">
        <v>683</v>
      </c>
      <c r="H3305" t="s">
        <v>668</v>
      </c>
      <c r="I3305" t="s">
        <v>392</v>
      </c>
      <c r="J3305" t="s">
        <v>669</v>
      </c>
      <c r="K3305">
        <v>1500</v>
      </c>
      <c r="M3305">
        <v>440</v>
      </c>
      <c r="O3305">
        <v>34</v>
      </c>
      <c r="P3305">
        <v>70</v>
      </c>
      <c r="Q3305">
        <f>SUM(Table2[[#This Row],[ BUYER G]:[BUYER S]])</f>
        <v>104</v>
      </c>
      <c r="R3305">
        <v>23.5</v>
      </c>
      <c r="S3305">
        <v>46.625</v>
      </c>
      <c r="T3305">
        <f>SUM(Table2[[#This Row],[SALE G]:[SALE S]])</f>
        <v>70.125</v>
      </c>
      <c r="U3305">
        <v>320</v>
      </c>
      <c r="V3305">
        <v>0.7</v>
      </c>
    </row>
    <row r="3306" spans="1:22" x14ac:dyDescent="0.25">
      <c r="A3306">
        <v>3305</v>
      </c>
      <c r="B3306" t="s">
        <v>26</v>
      </c>
      <c r="C3306" t="s">
        <v>665</v>
      </c>
      <c r="D3306" t="s">
        <v>5</v>
      </c>
      <c r="E3306" t="s">
        <v>355</v>
      </c>
      <c r="F3306" s="138">
        <v>44100</v>
      </c>
      <c r="G3306" t="s">
        <v>683</v>
      </c>
      <c r="H3306" t="s">
        <v>668</v>
      </c>
      <c r="I3306" t="s">
        <v>393</v>
      </c>
      <c r="J3306" t="s">
        <v>669</v>
      </c>
      <c r="K3306">
        <v>1500</v>
      </c>
      <c r="M3306">
        <v>432</v>
      </c>
      <c r="O3306">
        <v>34</v>
      </c>
      <c r="P3306">
        <v>59</v>
      </c>
      <c r="Q3306">
        <f>SUM(Table2[[#This Row],[ BUYER G]:[BUYER S]])</f>
        <v>93</v>
      </c>
      <c r="R3306">
        <v>8</v>
      </c>
      <c r="S3306">
        <v>40</v>
      </c>
      <c r="T3306">
        <f>SUM(Table2[[#This Row],[SALE G]:[SALE S]])</f>
        <v>48</v>
      </c>
      <c r="U3306">
        <v>419</v>
      </c>
      <c r="V3306">
        <v>0.65</v>
      </c>
    </row>
    <row r="3307" spans="1:22" x14ac:dyDescent="0.25">
      <c r="A3307">
        <v>3306</v>
      </c>
      <c r="B3307" t="s">
        <v>26</v>
      </c>
      <c r="C3307" t="s">
        <v>665</v>
      </c>
      <c r="D3307" t="s">
        <v>5</v>
      </c>
      <c r="E3307" t="s">
        <v>355</v>
      </c>
      <c r="F3307" s="138">
        <v>44100</v>
      </c>
      <c r="G3307" t="s">
        <v>676</v>
      </c>
      <c r="H3307" t="s">
        <v>668</v>
      </c>
      <c r="I3307" t="s">
        <v>167</v>
      </c>
      <c r="J3307" t="s">
        <v>669</v>
      </c>
      <c r="K3307">
        <v>1200</v>
      </c>
      <c r="M3307">
        <v>352</v>
      </c>
      <c r="O3307">
        <v>13</v>
      </c>
      <c r="P3307">
        <v>36</v>
      </c>
      <c r="Q3307">
        <f>SUM(Table2[[#This Row],[ BUYER G]:[BUYER S]])</f>
        <v>49</v>
      </c>
      <c r="R3307">
        <v>9</v>
      </c>
      <c r="S3307">
        <v>26.2</v>
      </c>
      <c r="T3307">
        <f>SUM(Table2[[#This Row],[SALE G]:[SALE S]])</f>
        <v>35.200000000000003</v>
      </c>
      <c r="U3307">
        <v>436</v>
      </c>
      <c r="V3307">
        <v>0.7</v>
      </c>
    </row>
    <row r="3308" spans="1:22" x14ac:dyDescent="0.25">
      <c r="A3308">
        <v>3307</v>
      </c>
      <c r="B3308" t="s">
        <v>26</v>
      </c>
      <c r="C3308" t="s">
        <v>665</v>
      </c>
      <c r="D3308" t="s">
        <v>5</v>
      </c>
      <c r="E3308" t="s">
        <v>355</v>
      </c>
      <c r="F3308" s="138">
        <v>44100</v>
      </c>
      <c r="G3308" t="s">
        <v>676</v>
      </c>
      <c r="H3308" t="s">
        <v>668</v>
      </c>
      <c r="I3308" t="s">
        <v>168</v>
      </c>
      <c r="J3308" t="s">
        <v>669</v>
      </c>
      <c r="K3308">
        <v>1200</v>
      </c>
      <c r="M3308">
        <v>318</v>
      </c>
      <c r="O3308">
        <v>49</v>
      </c>
      <c r="P3308">
        <v>70</v>
      </c>
      <c r="Q3308">
        <f>SUM(Table2[[#This Row],[ BUYER G]:[BUYER S]])</f>
        <v>119</v>
      </c>
      <c r="R3308">
        <v>19.5</v>
      </c>
      <c r="S3308">
        <v>30.5</v>
      </c>
      <c r="T3308">
        <f>SUM(Table2[[#This Row],[SALE G]:[SALE S]])</f>
        <v>50</v>
      </c>
      <c r="U3308">
        <v>231</v>
      </c>
      <c r="V3308">
        <v>0.7</v>
      </c>
    </row>
    <row r="3309" spans="1:22" x14ac:dyDescent="0.25">
      <c r="A3309">
        <v>3308</v>
      </c>
      <c r="B3309" t="s">
        <v>26</v>
      </c>
      <c r="C3309" t="s">
        <v>665</v>
      </c>
      <c r="D3309" t="s">
        <v>5</v>
      </c>
      <c r="E3309" t="s">
        <v>355</v>
      </c>
      <c r="F3309" s="138">
        <v>44100</v>
      </c>
      <c r="G3309" t="s">
        <v>685</v>
      </c>
      <c r="H3309" t="s">
        <v>668</v>
      </c>
      <c r="I3309" t="s">
        <v>176</v>
      </c>
      <c r="J3309" t="s">
        <v>671</v>
      </c>
      <c r="K3309">
        <v>1000</v>
      </c>
      <c r="M3309">
        <v>240</v>
      </c>
      <c r="O3309">
        <v>32</v>
      </c>
      <c r="P3309">
        <v>76</v>
      </c>
      <c r="Q3309">
        <f>SUM(Table2[[#This Row],[ BUYER G]:[BUYER S]])</f>
        <v>108</v>
      </c>
      <c r="R3309">
        <v>36.25</v>
      </c>
      <c r="S3309">
        <v>56.875</v>
      </c>
      <c r="T3309">
        <f>SUM(Table2[[#This Row],[SALE G]:[SALE S]])</f>
        <v>93.125</v>
      </c>
      <c r="U3309">
        <v>734</v>
      </c>
      <c r="V3309">
        <v>0.7</v>
      </c>
    </row>
    <row r="3310" spans="1:22" x14ac:dyDescent="0.25">
      <c r="A3310">
        <v>3309</v>
      </c>
      <c r="B3310" t="s">
        <v>26</v>
      </c>
      <c r="C3310" t="s">
        <v>665</v>
      </c>
      <c r="D3310" t="s">
        <v>5</v>
      </c>
      <c r="E3310" t="s">
        <v>355</v>
      </c>
      <c r="F3310" s="138">
        <v>44100</v>
      </c>
      <c r="G3310" t="s">
        <v>712</v>
      </c>
      <c r="H3310" t="s">
        <v>668</v>
      </c>
      <c r="I3310" t="s">
        <v>561</v>
      </c>
      <c r="J3310" t="s">
        <v>711</v>
      </c>
      <c r="K3310">
        <v>320</v>
      </c>
      <c r="M3310">
        <v>128</v>
      </c>
      <c r="O3310">
        <v>18</v>
      </c>
      <c r="P3310">
        <v>18</v>
      </c>
      <c r="Q3310">
        <f>SUM(Table2[[#This Row],[ BUYER G]:[BUYER S]])</f>
        <v>36</v>
      </c>
      <c r="R3310">
        <v>9</v>
      </c>
      <c r="S3310">
        <v>9</v>
      </c>
      <c r="T3310">
        <f>SUM(Table2[[#This Row],[SALE G]:[SALE S]])</f>
        <v>18</v>
      </c>
      <c r="U3310">
        <v>150</v>
      </c>
      <c r="V3310">
        <v>0.7</v>
      </c>
    </row>
    <row r="3311" spans="1:22" x14ac:dyDescent="0.25">
      <c r="A3311">
        <v>3310</v>
      </c>
      <c r="B3311" t="s">
        <v>26</v>
      </c>
      <c r="C3311" t="s">
        <v>680</v>
      </c>
      <c r="D3311" t="s">
        <v>5</v>
      </c>
      <c r="E3311" t="s">
        <v>355</v>
      </c>
      <c r="F3311" s="138">
        <v>44100</v>
      </c>
      <c r="G3311" t="s">
        <v>676</v>
      </c>
      <c r="H3311" t="s">
        <v>681</v>
      </c>
      <c r="I3311" t="s">
        <v>378</v>
      </c>
      <c r="J3311" t="s">
        <v>669</v>
      </c>
      <c r="K3311">
        <v>1200</v>
      </c>
      <c r="M3311">
        <v>282</v>
      </c>
      <c r="O3311">
        <v>9</v>
      </c>
      <c r="P3311">
        <v>64</v>
      </c>
      <c r="Q3311">
        <f>SUM(Table2[[#This Row],[ BUYER G]:[BUYER S]])</f>
        <v>73</v>
      </c>
      <c r="R3311">
        <v>7.5</v>
      </c>
      <c r="S3311">
        <v>39.799999999999997</v>
      </c>
      <c r="T3311">
        <f>SUM(Table2[[#This Row],[SALE G]:[SALE S]])</f>
        <v>47.3</v>
      </c>
      <c r="U3311">
        <v>289</v>
      </c>
      <c r="V3311">
        <v>0.65</v>
      </c>
    </row>
    <row r="3312" spans="1:22" x14ac:dyDescent="0.25">
      <c r="A3312">
        <v>3311</v>
      </c>
      <c r="B3312" t="s">
        <v>26</v>
      </c>
      <c r="C3312" t="s">
        <v>680</v>
      </c>
      <c r="D3312" t="s">
        <v>5</v>
      </c>
      <c r="E3312" t="s">
        <v>355</v>
      </c>
      <c r="F3312" s="138">
        <v>44100</v>
      </c>
      <c r="G3312" t="s">
        <v>684</v>
      </c>
      <c r="H3312" t="s">
        <v>681</v>
      </c>
      <c r="I3312" t="s">
        <v>461</v>
      </c>
      <c r="J3312" t="s">
        <v>669</v>
      </c>
      <c r="K3312">
        <v>1250</v>
      </c>
      <c r="M3312">
        <v>160</v>
      </c>
      <c r="O3312">
        <v>21</v>
      </c>
      <c r="P3312">
        <v>30</v>
      </c>
      <c r="Q3312">
        <f>SUM(Table2[[#This Row],[ BUYER G]:[BUYER S]])</f>
        <v>51</v>
      </c>
      <c r="R3312">
        <v>18</v>
      </c>
      <c r="S3312">
        <v>26</v>
      </c>
      <c r="T3312">
        <f>SUM(Table2[[#This Row],[SALE G]:[SALE S]])</f>
        <v>44</v>
      </c>
      <c r="U3312">
        <v>197</v>
      </c>
      <c r="V3312">
        <v>0.65</v>
      </c>
    </row>
    <row r="3313" spans="1:22" x14ac:dyDescent="0.25">
      <c r="A3313">
        <v>3312</v>
      </c>
      <c r="B3313" t="s">
        <v>26</v>
      </c>
      <c r="C3313" t="s">
        <v>680</v>
      </c>
      <c r="D3313" t="s">
        <v>5</v>
      </c>
      <c r="E3313" t="s">
        <v>355</v>
      </c>
      <c r="F3313" s="138">
        <v>44100</v>
      </c>
      <c r="G3313" t="s">
        <v>685</v>
      </c>
      <c r="H3313" t="s">
        <v>681</v>
      </c>
      <c r="I3313" t="s">
        <v>251</v>
      </c>
      <c r="J3313" t="s">
        <v>671</v>
      </c>
      <c r="K3313">
        <v>1000</v>
      </c>
      <c r="M3313">
        <v>288</v>
      </c>
      <c r="O3313">
        <v>34</v>
      </c>
      <c r="P3313">
        <v>74</v>
      </c>
      <c r="Q3313">
        <f>SUM(Table2[[#This Row],[ BUYER G]:[BUYER S]])</f>
        <v>108</v>
      </c>
      <c r="R3313">
        <v>27</v>
      </c>
      <c r="S3313">
        <v>50</v>
      </c>
      <c r="T3313">
        <f>SUM(Table2[[#This Row],[SALE G]:[SALE S]])</f>
        <v>77</v>
      </c>
      <c r="U3313">
        <v>282</v>
      </c>
      <c r="V3313">
        <v>0.65</v>
      </c>
    </row>
    <row r="3314" spans="1:22" x14ac:dyDescent="0.25">
      <c r="A3314">
        <v>3313</v>
      </c>
      <c r="B3314" t="s">
        <v>26</v>
      </c>
      <c r="C3314" t="s">
        <v>680</v>
      </c>
      <c r="D3314" t="s">
        <v>5</v>
      </c>
      <c r="E3314" t="s">
        <v>355</v>
      </c>
      <c r="F3314" s="138">
        <v>44100</v>
      </c>
      <c r="G3314" t="s">
        <v>685</v>
      </c>
      <c r="H3314" t="s">
        <v>681</v>
      </c>
      <c r="I3314" t="s">
        <v>254</v>
      </c>
      <c r="J3314" t="s">
        <v>671</v>
      </c>
      <c r="K3314">
        <v>1000</v>
      </c>
      <c r="M3314">
        <v>144</v>
      </c>
      <c r="O3314">
        <v>11</v>
      </c>
      <c r="P3314">
        <v>28</v>
      </c>
      <c r="Q3314">
        <f>SUM(Table2[[#This Row],[ BUYER G]:[BUYER S]])</f>
        <v>39</v>
      </c>
      <c r="R3314">
        <v>10.75</v>
      </c>
      <c r="S3314">
        <v>24</v>
      </c>
      <c r="T3314">
        <f>SUM(Table2[[#This Row],[SALE G]:[SALE S]])</f>
        <v>34.75</v>
      </c>
      <c r="U3314">
        <v>184</v>
      </c>
      <c r="V3314">
        <v>0.65</v>
      </c>
    </row>
    <row r="3315" spans="1:22" x14ac:dyDescent="0.25">
      <c r="A3315">
        <v>3314</v>
      </c>
      <c r="B3315" t="s">
        <v>26</v>
      </c>
      <c r="C3315" t="s">
        <v>680</v>
      </c>
      <c r="D3315" t="s">
        <v>5</v>
      </c>
      <c r="E3315" t="s">
        <v>355</v>
      </c>
      <c r="F3315" s="138">
        <v>44100</v>
      </c>
      <c r="G3315" t="s">
        <v>685</v>
      </c>
      <c r="H3315" t="s">
        <v>681</v>
      </c>
      <c r="I3315" t="s">
        <v>255</v>
      </c>
      <c r="J3315" t="s">
        <v>671</v>
      </c>
      <c r="K3315">
        <v>1000</v>
      </c>
      <c r="M3315">
        <v>192</v>
      </c>
      <c r="O3315">
        <v>9</v>
      </c>
      <c r="P3315">
        <v>41</v>
      </c>
      <c r="Q3315">
        <f>SUM(Table2[[#This Row],[ BUYER G]:[BUYER S]])</f>
        <v>50</v>
      </c>
      <c r="R3315">
        <v>7.8</v>
      </c>
      <c r="S3315">
        <v>25.3</v>
      </c>
      <c r="T3315">
        <f>SUM(Table2[[#This Row],[SALE G]:[SALE S]])</f>
        <v>33.1</v>
      </c>
      <c r="U3315">
        <v>200</v>
      </c>
      <c r="V3315">
        <v>0.65</v>
      </c>
    </row>
    <row r="3316" spans="1:22" x14ac:dyDescent="0.25">
      <c r="A3316">
        <v>3315</v>
      </c>
      <c r="B3316" t="s">
        <v>26</v>
      </c>
      <c r="C3316" t="s">
        <v>680</v>
      </c>
      <c r="D3316" t="s">
        <v>5</v>
      </c>
      <c r="E3316" t="s">
        <v>355</v>
      </c>
      <c r="F3316" s="138">
        <v>44100</v>
      </c>
      <c r="G3316" t="s">
        <v>685</v>
      </c>
      <c r="H3316" t="s">
        <v>681</v>
      </c>
      <c r="I3316" t="s">
        <v>417</v>
      </c>
      <c r="J3316" t="s">
        <v>671</v>
      </c>
      <c r="K3316">
        <v>1000</v>
      </c>
      <c r="M3316">
        <v>332</v>
      </c>
      <c r="O3316">
        <v>20</v>
      </c>
      <c r="P3316">
        <v>80</v>
      </c>
      <c r="Q3316">
        <f>SUM(Table2[[#This Row],[ BUYER G]:[BUYER S]])</f>
        <v>100</v>
      </c>
      <c r="R3316">
        <v>48</v>
      </c>
      <c r="S3316">
        <v>90.625</v>
      </c>
      <c r="T3316">
        <f>SUM(Table2[[#This Row],[SALE G]:[SALE S]])</f>
        <v>138.625</v>
      </c>
      <c r="U3316">
        <v>375</v>
      </c>
      <c r="V3316">
        <v>0.65</v>
      </c>
    </row>
    <row r="3317" spans="1:22" x14ac:dyDescent="0.25">
      <c r="A3317">
        <v>3316</v>
      </c>
      <c r="B3317" t="s">
        <v>26</v>
      </c>
      <c r="C3317" t="s">
        <v>680</v>
      </c>
      <c r="D3317" t="s">
        <v>5</v>
      </c>
      <c r="E3317" t="s">
        <v>355</v>
      </c>
      <c r="F3317" s="138">
        <v>44100</v>
      </c>
      <c r="G3317" t="s">
        <v>684</v>
      </c>
      <c r="H3317" t="s">
        <v>689</v>
      </c>
      <c r="I3317" t="s">
        <v>400</v>
      </c>
      <c r="J3317" t="s">
        <v>669</v>
      </c>
      <c r="K3317">
        <v>1250</v>
      </c>
      <c r="M3317">
        <v>286</v>
      </c>
      <c r="O3317">
        <v>20</v>
      </c>
      <c r="P3317">
        <v>34</v>
      </c>
      <c r="Q3317">
        <f>SUM(Table2[[#This Row],[ BUYER G]:[BUYER S]])</f>
        <v>54</v>
      </c>
      <c r="R3317">
        <v>33</v>
      </c>
      <c r="S3317">
        <v>70</v>
      </c>
      <c r="T3317">
        <f>SUM(Table2[[#This Row],[SALE G]:[SALE S]])</f>
        <v>103</v>
      </c>
      <c r="U3317">
        <v>299</v>
      </c>
      <c r="V3317">
        <v>0.65</v>
      </c>
    </row>
    <row r="3318" spans="1:22" x14ac:dyDescent="0.25">
      <c r="A3318">
        <v>3317</v>
      </c>
      <c r="B3318" t="s">
        <v>26</v>
      </c>
      <c r="C3318" t="s">
        <v>680</v>
      </c>
      <c r="D3318" t="s">
        <v>5</v>
      </c>
      <c r="E3318" t="s">
        <v>355</v>
      </c>
      <c r="F3318" s="138">
        <v>44100</v>
      </c>
      <c r="G3318" t="s">
        <v>720</v>
      </c>
      <c r="H3318" t="s">
        <v>689</v>
      </c>
      <c r="I3318" t="s">
        <v>633</v>
      </c>
      <c r="J3318" t="s">
        <v>671</v>
      </c>
      <c r="K3318">
        <v>700</v>
      </c>
      <c r="M3318">
        <v>254</v>
      </c>
      <c r="O3318">
        <v>16</v>
      </c>
      <c r="P3318">
        <v>21</v>
      </c>
      <c r="Q3318">
        <f>SUM(Table2[[#This Row],[ BUYER G]:[BUYER S]])</f>
        <v>37</v>
      </c>
      <c r="R3318">
        <v>28.25</v>
      </c>
      <c r="S3318">
        <v>37</v>
      </c>
      <c r="T3318">
        <f>SUM(Table2[[#This Row],[SALE G]:[SALE S]])</f>
        <v>65.25</v>
      </c>
      <c r="U3318">
        <v>284</v>
      </c>
      <c r="V3318">
        <v>0.65</v>
      </c>
    </row>
    <row r="3319" spans="1:22" x14ac:dyDescent="0.25">
      <c r="A3319">
        <v>3318</v>
      </c>
      <c r="B3319" t="s">
        <v>26</v>
      </c>
      <c r="C3319" t="s">
        <v>680</v>
      </c>
      <c r="D3319" t="s">
        <v>5</v>
      </c>
      <c r="E3319" t="s">
        <v>355</v>
      </c>
      <c r="F3319" s="138">
        <v>44100</v>
      </c>
      <c r="G3319" t="s">
        <v>720</v>
      </c>
      <c r="H3319" t="s">
        <v>692</v>
      </c>
      <c r="I3319" t="s">
        <v>632</v>
      </c>
      <c r="J3319" t="s">
        <v>671</v>
      </c>
      <c r="K3319">
        <v>700</v>
      </c>
      <c r="L3319">
        <v>120</v>
      </c>
      <c r="M3319">
        <v>120</v>
      </c>
      <c r="O3319">
        <v>16</v>
      </c>
      <c r="P3319">
        <v>15</v>
      </c>
      <c r="Q3319">
        <f>SUM(Table2[[#This Row],[ BUYER G]:[BUYER S]])</f>
        <v>31</v>
      </c>
      <c r="R3319">
        <v>14.5</v>
      </c>
      <c r="S3319">
        <v>14.5</v>
      </c>
      <c r="T3319">
        <f>SUM(Table2[[#This Row],[SALE G]:[SALE S]])</f>
        <v>29</v>
      </c>
      <c r="U3319">
        <v>256</v>
      </c>
      <c r="V3319">
        <v>0.65</v>
      </c>
    </row>
    <row r="3320" spans="1:22" x14ac:dyDescent="0.25">
      <c r="A3320">
        <v>3319</v>
      </c>
      <c r="B3320" t="s">
        <v>26</v>
      </c>
      <c r="C3320" t="s">
        <v>665</v>
      </c>
      <c r="D3320" t="s">
        <v>6</v>
      </c>
      <c r="E3320" t="s">
        <v>356</v>
      </c>
      <c r="F3320" s="138">
        <v>44107</v>
      </c>
      <c r="G3320" t="s">
        <v>666</v>
      </c>
      <c r="H3320" t="s">
        <v>668</v>
      </c>
      <c r="I3320" t="s">
        <v>129</v>
      </c>
      <c r="J3320" t="s">
        <v>669</v>
      </c>
      <c r="K3320">
        <v>2700</v>
      </c>
      <c r="M3320">
        <v>568</v>
      </c>
      <c r="O3320">
        <v>76</v>
      </c>
      <c r="P3320">
        <v>91</v>
      </c>
      <c r="Q3320">
        <f>SUM(Table2[[#This Row],[ BUYER G]:[BUYER S]])</f>
        <v>167</v>
      </c>
      <c r="R3320">
        <v>59</v>
      </c>
      <c r="S3320">
        <v>82</v>
      </c>
      <c r="T3320">
        <f>SUM(Table2[[#This Row],[SALE G]:[SALE S]])</f>
        <v>141</v>
      </c>
      <c r="U3320">
        <v>480</v>
      </c>
      <c r="V3320">
        <v>0.8</v>
      </c>
    </row>
    <row r="3321" spans="1:22" x14ac:dyDescent="0.25">
      <c r="A3321">
        <v>3320</v>
      </c>
      <c r="B3321" t="s">
        <v>26</v>
      </c>
      <c r="C3321" t="s">
        <v>665</v>
      </c>
      <c r="D3321" t="s">
        <v>6</v>
      </c>
      <c r="E3321" t="s">
        <v>356</v>
      </c>
      <c r="F3321" s="138">
        <v>44107</v>
      </c>
      <c r="G3321" t="s">
        <v>666</v>
      </c>
      <c r="H3321" t="s">
        <v>668</v>
      </c>
      <c r="I3321" t="s">
        <v>130</v>
      </c>
      <c r="J3321" t="s">
        <v>669</v>
      </c>
      <c r="K3321">
        <v>2700</v>
      </c>
      <c r="M3321">
        <v>536</v>
      </c>
      <c r="O3321">
        <v>71</v>
      </c>
      <c r="P3321">
        <v>81</v>
      </c>
      <c r="Q3321">
        <f>SUM(Table2[[#This Row],[ BUYER G]:[BUYER S]])</f>
        <v>152</v>
      </c>
      <c r="R3321">
        <v>43.75</v>
      </c>
      <c r="S3321">
        <v>83.5</v>
      </c>
      <c r="T3321">
        <f>SUM(Table2[[#This Row],[SALE G]:[SALE S]])</f>
        <v>127.25</v>
      </c>
      <c r="U3321">
        <v>534</v>
      </c>
      <c r="V3321">
        <v>0.8</v>
      </c>
    </row>
    <row r="3322" spans="1:22" x14ac:dyDescent="0.25">
      <c r="A3322">
        <v>3321</v>
      </c>
      <c r="B3322" t="s">
        <v>26</v>
      </c>
      <c r="C3322" t="s">
        <v>665</v>
      </c>
      <c r="D3322" t="s">
        <v>6</v>
      </c>
      <c r="E3322" t="s">
        <v>356</v>
      </c>
      <c r="F3322" s="138">
        <v>44107</v>
      </c>
      <c r="G3322" t="s">
        <v>666</v>
      </c>
      <c r="H3322" t="s">
        <v>672</v>
      </c>
      <c r="I3322" t="s">
        <v>189</v>
      </c>
      <c r="J3322" t="s">
        <v>669</v>
      </c>
      <c r="K3322">
        <v>2700</v>
      </c>
      <c r="M3322">
        <v>516</v>
      </c>
      <c r="O3322">
        <v>55</v>
      </c>
      <c r="P3322">
        <v>69</v>
      </c>
      <c r="Q3322">
        <f>SUM(Table2[[#This Row],[ BUYER G]:[BUYER S]])</f>
        <v>124</v>
      </c>
      <c r="R3322">
        <v>26.8</v>
      </c>
      <c r="S3322">
        <v>66</v>
      </c>
      <c r="T3322">
        <f>SUM(Table2[[#This Row],[SALE G]:[SALE S]])</f>
        <v>92.8</v>
      </c>
      <c r="U3322">
        <v>735</v>
      </c>
      <c r="V3322">
        <v>0.8</v>
      </c>
    </row>
    <row r="3323" spans="1:22" x14ac:dyDescent="0.25">
      <c r="A3323">
        <v>3322</v>
      </c>
      <c r="B3323" t="s">
        <v>26</v>
      </c>
      <c r="C3323" t="s">
        <v>665</v>
      </c>
      <c r="D3323" t="s">
        <v>6</v>
      </c>
      <c r="E3323" t="s">
        <v>356</v>
      </c>
      <c r="F3323" s="138">
        <v>44107</v>
      </c>
      <c r="G3323" t="s">
        <v>682</v>
      </c>
      <c r="H3323" t="s">
        <v>668</v>
      </c>
      <c r="I3323" t="s">
        <v>151</v>
      </c>
      <c r="J3323" t="s">
        <v>671</v>
      </c>
      <c r="K3323">
        <v>1200</v>
      </c>
      <c r="M3323">
        <v>224</v>
      </c>
      <c r="O3323">
        <v>27</v>
      </c>
      <c r="P3323">
        <v>36</v>
      </c>
      <c r="Q3323">
        <f>SUM(Table2[[#This Row],[ BUYER G]:[BUYER S]])</f>
        <v>63</v>
      </c>
      <c r="R3323">
        <v>14</v>
      </c>
      <c r="S3323">
        <v>39.75</v>
      </c>
      <c r="T3323">
        <f>SUM(Table2[[#This Row],[SALE G]:[SALE S]])</f>
        <v>53.75</v>
      </c>
      <c r="U3323">
        <v>410</v>
      </c>
      <c r="V3323">
        <v>0.7</v>
      </c>
    </row>
    <row r="3324" spans="1:22" x14ac:dyDescent="0.25">
      <c r="A3324">
        <v>3323</v>
      </c>
      <c r="B3324" t="s">
        <v>26</v>
      </c>
      <c r="C3324" t="s">
        <v>665</v>
      </c>
      <c r="D3324" t="s">
        <v>6</v>
      </c>
      <c r="E3324" t="s">
        <v>356</v>
      </c>
      <c r="F3324" s="138">
        <v>44107</v>
      </c>
      <c r="G3324" t="s">
        <v>682</v>
      </c>
      <c r="H3324" t="s">
        <v>668</v>
      </c>
      <c r="I3324" t="s">
        <v>152</v>
      </c>
      <c r="J3324" t="s">
        <v>671</v>
      </c>
      <c r="K3324">
        <v>1200</v>
      </c>
      <c r="M3324">
        <v>208</v>
      </c>
      <c r="O3324">
        <v>19</v>
      </c>
      <c r="P3324">
        <v>35</v>
      </c>
      <c r="Q3324">
        <f>SUM(Table2[[#This Row],[ BUYER G]:[BUYER S]])</f>
        <v>54</v>
      </c>
      <c r="R3324">
        <v>12</v>
      </c>
      <c r="S3324">
        <v>27</v>
      </c>
      <c r="T3324">
        <f>SUM(Table2[[#This Row],[SALE G]:[SALE S]])</f>
        <v>39</v>
      </c>
      <c r="U3324">
        <v>335</v>
      </c>
      <c r="V3324">
        <v>0.7</v>
      </c>
    </row>
    <row r="3325" spans="1:22" x14ac:dyDescent="0.25">
      <c r="A3325">
        <v>3324</v>
      </c>
      <c r="B3325" t="s">
        <v>26</v>
      </c>
      <c r="C3325" t="s">
        <v>665</v>
      </c>
      <c r="D3325" t="s">
        <v>6</v>
      </c>
      <c r="E3325" t="s">
        <v>356</v>
      </c>
      <c r="F3325" s="138">
        <v>44107</v>
      </c>
      <c r="G3325" t="s">
        <v>682</v>
      </c>
      <c r="H3325" t="s">
        <v>668</v>
      </c>
      <c r="I3325" t="s">
        <v>153</v>
      </c>
      <c r="J3325" t="s">
        <v>671</v>
      </c>
      <c r="K3325">
        <v>1200</v>
      </c>
      <c r="M3325">
        <v>208</v>
      </c>
      <c r="O3325">
        <v>28</v>
      </c>
      <c r="P3325">
        <v>45</v>
      </c>
      <c r="Q3325">
        <f>SUM(Table2[[#This Row],[ BUYER G]:[BUYER S]])</f>
        <v>73</v>
      </c>
      <c r="R3325">
        <v>23.5</v>
      </c>
      <c r="S3325">
        <v>48.5</v>
      </c>
      <c r="T3325">
        <f>SUM(Table2[[#This Row],[SALE G]:[SALE S]])</f>
        <v>72</v>
      </c>
      <c r="U3325">
        <v>450</v>
      </c>
      <c r="V3325">
        <v>0.7</v>
      </c>
    </row>
    <row r="3326" spans="1:22" x14ac:dyDescent="0.25">
      <c r="A3326">
        <v>3325</v>
      </c>
      <c r="B3326" t="s">
        <v>26</v>
      </c>
      <c r="C3326" t="s">
        <v>665</v>
      </c>
      <c r="D3326" t="s">
        <v>6</v>
      </c>
      <c r="E3326" t="s">
        <v>356</v>
      </c>
      <c r="F3326" s="138">
        <v>44107</v>
      </c>
      <c r="G3326" t="s">
        <v>682</v>
      </c>
      <c r="H3326" t="s">
        <v>668</v>
      </c>
      <c r="I3326" t="s">
        <v>150</v>
      </c>
      <c r="J3326" t="s">
        <v>671</v>
      </c>
      <c r="K3326">
        <v>1200</v>
      </c>
      <c r="M3326">
        <v>208</v>
      </c>
      <c r="O3326">
        <v>20</v>
      </c>
      <c r="P3326">
        <v>29</v>
      </c>
      <c r="Q3326">
        <f>SUM(Table2[[#This Row],[ BUYER G]:[BUYER S]])</f>
        <v>49</v>
      </c>
      <c r="R3326">
        <v>10</v>
      </c>
      <c r="S3326">
        <v>21.75</v>
      </c>
      <c r="T3326">
        <f>SUM(Table2[[#This Row],[SALE G]:[SALE S]])</f>
        <v>31.75</v>
      </c>
      <c r="U3326">
        <v>268</v>
      </c>
      <c r="V3326">
        <v>0.7</v>
      </c>
    </row>
    <row r="3327" spans="1:22" x14ac:dyDescent="0.25">
      <c r="A3327">
        <v>3326</v>
      </c>
      <c r="B3327" t="s">
        <v>26</v>
      </c>
      <c r="C3327" t="s">
        <v>665</v>
      </c>
      <c r="D3327" t="s">
        <v>6</v>
      </c>
      <c r="E3327" t="s">
        <v>356</v>
      </c>
      <c r="F3327" s="138">
        <v>44107</v>
      </c>
      <c r="G3327" t="s">
        <v>682</v>
      </c>
      <c r="H3327" t="s">
        <v>668</v>
      </c>
      <c r="I3327" t="s">
        <v>434</v>
      </c>
      <c r="J3327" t="s">
        <v>671</v>
      </c>
      <c r="K3327">
        <v>1000</v>
      </c>
      <c r="M3327">
        <v>194</v>
      </c>
      <c r="O3327">
        <v>19</v>
      </c>
      <c r="P3327">
        <v>22</v>
      </c>
      <c r="Q3327">
        <f>SUM(Table2[[#This Row],[ BUYER G]:[BUYER S]])</f>
        <v>41</v>
      </c>
      <c r="R3327">
        <v>16</v>
      </c>
      <c r="S3327">
        <v>14.5</v>
      </c>
      <c r="T3327">
        <f>SUM(Table2[[#This Row],[SALE G]:[SALE S]])</f>
        <v>30.5</v>
      </c>
      <c r="U3327">
        <v>384</v>
      </c>
      <c r="V3327">
        <v>0.7</v>
      </c>
    </row>
    <row r="3328" spans="1:22" x14ac:dyDescent="0.25">
      <c r="A3328">
        <v>3327</v>
      </c>
      <c r="B3328" t="s">
        <v>26</v>
      </c>
      <c r="C3328" t="s">
        <v>665</v>
      </c>
      <c r="D3328" t="s">
        <v>6</v>
      </c>
      <c r="E3328" t="s">
        <v>356</v>
      </c>
      <c r="F3328" s="138">
        <v>44107</v>
      </c>
      <c r="G3328" t="s">
        <v>683</v>
      </c>
      <c r="H3328" t="s">
        <v>668</v>
      </c>
      <c r="I3328" t="s">
        <v>394</v>
      </c>
      <c r="J3328" t="s">
        <v>669</v>
      </c>
      <c r="K3328">
        <v>1500</v>
      </c>
      <c r="M3328">
        <v>436</v>
      </c>
      <c r="O3328">
        <v>65</v>
      </c>
      <c r="P3328">
        <v>55</v>
      </c>
      <c r="Q3328">
        <f>SUM(Table2[[#This Row],[ BUYER G]:[BUYER S]])</f>
        <v>120</v>
      </c>
      <c r="R3328">
        <v>33.75</v>
      </c>
      <c r="S3328">
        <v>54.5</v>
      </c>
      <c r="T3328">
        <f>SUM(Table2[[#This Row],[SALE G]:[SALE S]])</f>
        <v>88.25</v>
      </c>
      <c r="U3328">
        <v>350</v>
      </c>
      <c r="V3328">
        <v>0.7</v>
      </c>
    </row>
    <row r="3329" spans="1:22" x14ac:dyDescent="0.25">
      <c r="A3329">
        <v>3328</v>
      </c>
      <c r="B3329" t="s">
        <v>26</v>
      </c>
      <c r="C3329" t="s">
        <v>665</v>
      </c>
      <c r="D3329" t="s">
        <v>6</v>
      </c>
      <c r="E3329" t="s">
        <v>356</v>
      </c>
      <c r="F3329" s="138">
        <v>44107</v>
      </c>
      <c r="G3329" t="s">
        <v>675</v>
      </c>
      <c r="H3329" t="s">
        <v>668</v>
      </c>
      <c r="I3329" t="s">
        <v>164</v>
      </c>
      <c r="J3329" t="s">
        <v>669</v>
      </c>
      <c r="K3329">
        <v>2700</v>
      </c>
      <c r="M3329">
        <v>624</v>
      </c>
      <c r="O3329">
        <v>83</v>
      </c>
      <c r="P3329">
        <v>127</v>
      </c>
      <c r="Q3329">
        <f>SUM(Table2[[#This Row],[ BUYER G]:[BUYER S]])</f>
        <v>210</v>
      </c>
      <c r="R3329">
        <v>34</v>
      </c>
      <c r="S3329">
        <v>142.5</v>
      </c>
      <c r="T3329">
        <f>SUM(Table2[[#This Row],[SALE G]:[SALE S]])</f>
        <v>176.5</v>
      </c>
      <c r="U3329">
        <v>975</v>
      </c>
      <c r="V3329">
        <v>0.8</v>
      </c>
    </row>
    <row r="3330" spans="1:22" x14ac:dyDescent="0.25">
      <c r="A3330">
        <v>3329</v>
      </c>
      <c r="B3330" t="s">
        <v>26</v>
      </c>
      <c r="C3330" t="s">
        <v>665</v>
      </c>
      <c r="D3330" t="s">
        <v>6</v>
      </c>
      <c r="E3330" t="s">
        <v>356</v>
      </c>
      <c r="F3330" s="138">
        <v>44107</v>
      </c>
      <c r="G3330" t="s">
        <v>676</v>
      </c>
      <c r="H3330" t="s">
        <v>668</v>
      </c>
      <c r="I3330" t="s">
        <v>165</v>
      </c>
      <c r="J3330" t="s">
        <v>669</v>
      </c>
      <c r="K3330">
        <v>1200</v>
      </c>
      <c r="M3330">
        <v>336</v>
      </c>
      <c r="O3330">
        <v>55</v>
      </c>
      <c r="P3330">
        <v>64</v>
      </c>
      <c r="Q3330">
        <f>SUM(Table2[[#This Row],[ BUYER G]:[BUYER S]])</f>
        <v>119</v>
      </c>
      <c r="R3330">
        <v>29</v>
      </c>
      <c r="S3330">
        <v>71.5</v>
      </c>
      <c r="T3330">
        <f>SUM(Table2[[#This Row],[SALE G]:[SALE S]])</f>
        <v>100.5</v>
      </c>
      <c r="U3330">
        <v>608</v>
      </c>
      <c r="V3330">
        <v>0.8</v>
      </c>
    </row>
    <row r="3331" spans="1:22" x14ac:dyDescent="0.25">
      <c r="A3331">
        <v>3330</v>
      </c>
      <c r="B3331" t="s">
        <v>26</v>
      </c>
      <c r="C3331" t="s">
        <v>665</v>
      </c>
      <c r="D3331" t="s">
        <v>6</v>
      </c>
      <c r="E3331" t="s">
        <v>356</v>
      </c>
      <c r="F3331" s="138">
        <v>44107</v>
      </c>
      <c r="G3331" t="s">
        <v>676</v>
      </c>
      <c r="H3331" t="s">
        <v>668</v>
      </c>
      <c r="I3331" t="s">
        <v>166</v>
      </c>
      <c r="J3331" t="s">
        <v>669</v>
      </c>
      <c r="K3331">
        <v>1200</v>
      </c>
      <c r="M3331">
        <v>336</v>
      </c>
      <c r="O3331">
        <v>49</v>
      </c>
      <c r="P3331">
        <v>114</v>
      </c>
      <c r="Q3331">
        <f>SUM(Table2[[#This Row],[ BUYER G]:[BUYER S]])</f>
        <v>163</v>
      </c>
      <c r="R3331">
        <v>25.5</v>
      </c>
      <c r="S3331">
        <v>72</v>
      </c>
      <c r="T3331">
        <f>SUM(Table2[[#This Row],[SALE G]:[SALE S]])</f>
        <v>97.5</v>
      </c>
      <c r="U3331">
        <v>507</v>
      </c>
      <c r="V3331">
        <v>0.6</v>
      </c>
    </row>
    <row r="3332" spans="1:22" x14ac:dyDescent="0.25">
      <c r="A3332">
        <v>3331</v>
      </c>
      <c r="B3332" t="s">
        <v>26</v>
      </c>
      <c r="C3332" t="s">
        <v>665</v>
      </c>
      <c r="D3332" t="s">
        <v>6</v>
      </c>
      <c r="E3332" t="s">
        <v>356</v>
      </c>
      <c r="F3332" s="138">
        <v>44107</v>
      </c>
      <c r="G3332" t="s">
        <v>676</v>
      </c>
      <c r="H3332" t="s">
        <v>672</v>
      </c>
      <c r="I3332" t="s">
        <v>372</v>
      </c>
      <c r="J3332" t="s">
        <v>669</v>
      </c>
      <c r="K3332">
        <v>1200</v>
      </c>
      <c r="M3332">
        <v>220</v>
      </c>
      <c r="O3332">
        <v>9</v>
      </c>
      <c r="P3332">
        <v>47</v>
      </c>
      <c r="Q3332">
        <f>SUM(Table2[[#This Row],[ BUYER G]:[BUYER S]])</f>
        <v>56</v>
      </c>
      <c r="R3332">
        <v>2.5</v>
      </c>
      <c r="S3332">
        <v>38.75</v>
      </c>
      <c r="T3332">
        <f>SUM(Table2[[#This Row],[SALE G]:[SALE S]])</f>
        <v>41.25</v>
      </c>
      <c r="U3332">
        <v>169</v>
      </c>
      <c r="V3332">
        <v>0.6</v>
      </c>
    </row>
    <row r="3333" spans="1:22" x14ac:dyDescent="0.25">
      <c r="A3333">
        <v>3332</v>
      </c>
      <c r="B3333" t="s">
        <v>26</v>
      </c>
      <c r="C3333" t="s">
        <v>665</v>
      </c>
      <c r="D3333" t="s">
        <v>6</v>
      </c>
      <c r="E3333" t="s">
        <v>356</v>
      </c>
      <c r="F3333" s="138">
        <v>44107</v>
      </c>
      <c r="G3333" t="s">
        <v>676</v>
      </c>
      <c r="H3333" t="s">
        <v>677</v>
      </c>
      <c r="I3333" t="s">
        <v>440</v>
      </c>
      <c r="J3333" t="s">
        <v>669</v>
      </c>
      <c r="K3333">
        <v>1200</v>
      </c>
      <c r="M3333">
        <v>240</v>
      </c>
      <c r="O3333">
        <v>15</v>
      </c>
      <c r="P3333">
        <v>35</v>
      </c>
      <c r="Q3333">
        <f>SUM(Table2[[#This Row],[ BUYER G]:[BUYER S]])</f>
        <v>50</v>
      </c>
      <c r="R3333">
        <v>10.5</v>
      </c>
      <c r="S3333">
        <v>20.75</v>
      </c>
      <c r="T3333">
        <f>SUM(Table2[[#This Row],[SALE G]:[SALE S]])</f>
        <v>31.25</v>
      </c>
      <c r="U3333">
        <v>300</v>
      </c>
      <c r="V3333">
        <v>0.6</v>
      </c>
    </row>
    <row r="3334" spans="1:22" x14ac:dyDescent="0.25">
      <c r="A3334">
        <v>3333</v>
      </c>
      <c r="B3334" t="s">
        <v>26</v>
      </c>
      <c r="C3334" t="s">
        <v>665</v>
      </c>
      <c r="D3334" t="s">
        <v>6</v>
      </c>
      <c r="E3334" t="s">
        <v>356</v>
      </c>
      <c r="F3334" s="138">
        <v>44107</v>
      </c>
      <c r="G3334" t="s">
        <v>684</v>
      </c>
      <c r="H3334" t="s">
        <v>668</v>
      </c>
      <c r="I3334" t="s">
        <v>169</v>
      </c>
      <c r="J3334" t="s">
        <v>669</v>
      </c>
      <c r="K3334">
        <v>1250</v>
      </c>
      <c r="M3334">
        <v>360</v>
      </c>
      <c r="O3334">
        <v>5</v>
      </c>
      <c r="P3334">
        <v>89</v>
      </c>
      <c r="Q3334">
        <f>SUM(Table2[[#This Row],[ BUYER G]:[BUYER S]])</f>
        <v>94</v>
      </c>
      <c r="R3334">
        <v>5</v>
      </c>
      <c r="S3334">
        <v>87</v>
      </c>
      <c r="T3334">
        <f>SUM(Table2[[#This Row],[SALE G]:[SALE S]])</f>
        <v>92</v>
      </c>
      <c r="U3334">
        <v>589</v>
      </c>
      <c r="V3334">
        <v>0.7</v>
      </c>
    </row>
    <row r="3335" spans="1:22" x14ac:dyDescent="0.25">
      <c r="A3335">
        <v>3334</v>
      </c>
      <c r="B3335" t="s">
        <v>26</v>
      </c>
      <c r="C3335" t="s">
        <v>665</v>
      </c>
      <c r="D3335" t="s">
        <v>6</v>
      </c>
      <c r="E3335" t="s">
        <v>356</v>
      </c>
      <c r="F3335" s="138">
        <v>44107</v>
      </c>
      <c r="G3335" t="s">
        <v>685</v>
      </c>
      <c r="H3335" t="s">
        <v>668</v>
      </c>
      <c r="I3335" t="s">
        <v>172</v>
      </c>
      <c r="J3335" t="s">
        <v>671</v>
      </c>
      <c r="K3335">
        <v>1000</v>
      </c>
      <c r="M3335">
        <v>186</v>
      </c>
      <c r="O3335">
        <v>24</v>
      </c>
      <c r="P3335">
        <v>14</v>
      </c>
      <c r="Q3335">
        <f>SUM(Table2[[#This Row],[ BUYER G]:[BUYER S]])</f>
        <v>38</v>
      </c>
      <c r="R3335">
        <v>15</v>
      </c>
      <c r="S3335">
        <v>9.5</v>
      </c>
      <c r="T3335">
        <f>SUM(Table2[[#This Row],[SALE G]:[SALE S]])</f>
        <v>24.5</v>
      </c>
      <c r="U3335">
        <v>578</v>
      </c>
      <c r="V3335">
        <v>0.7</v>
      </c>
    </row>
    <row r="3336" spans="1:22" x14ac:dyDescent="0.25">
      <c r="A3336">
        <v>3335</v>
      </c>
      <c r="B3336" t="s">
        <v>26</v>
      </c>
      <c r="C3336" t="s">
        <v>665</v>
      </c>
      <c r="D3336" t="s">
        <v>6</v>
      </c>
      <c r="E3336" t="s">
        <v>356</v>
      </c>
      <c r="F3336" s="138">
        <v>44107</v>
      </c>
      <c r="G3336" t="s">
        <v>685</v>
      </c>
      <c r="H3336" t="s">
        <v>668</v>
      </c>
      <c r="I3336" t="s">
        <v>173</v>
      </c>
      <c r="J3336" t="s">
        <v>671</v>
      </c>
      <c r="K3336">
        <v>1000</v>
      </c>
      <c r="M3336">
        <v>190</v>
      </c>
      <c r="O3336">
        <v>6</v>
      </c>
      <c r="P3336">
        <v>43</v>
      </c>
      <c r="Q3336">
        <f>SUM(Table2[[#This Row],[ BUYER G]:[BUYER S]])</f>
        <v>49</v>
      </c>
      <c r="R3336">
        <v>8.5</v>
      </c>
      <c r="S3336">
        <v>28</v>
      </c>
      <c r="T3336">
        <f>SUM(Table2[[#This Row],[SALE G]:[SALE S]])</f>
        <v>36.5</v>
      </c>
      <c r="U3336">
        <v>250</v>
      </c>
      <c r="V3336">
        <v>0.65</v>
      </c>
    </row>
    <row r="3337" spans="1:22" x14ac:dyDescent="0.25">
      <c r="A3337">
        <v>3336</v>
      </c>
      <c r="B3337" t="s">
        <v>26</v>
      </c>
      <c r="C3337" t="s">
        <v>665</v>
      </c>
      <c r="D3337" t="s">
        <v>6</v>
      </c>
      <c r="E3337" t="s">
        <v>356</v>
      </c>
      <c r="F3337" s="138">
        <v>44107</v>
      </c>
      <c r="G3337" t="s">
        <v>685</v>
      </c>
      <c r="H3337" t="s">
        <v>668</v>
      </c>
      <c r="I3337" t="s">
        <v>174</v>
      </c>
      <c r="J3337" t="s">
        <v>671</v>
      </c>
      <c r="K3337">
        <v>1000</v>
      </c>
      <c r="M3337">
        <v>208</v>
      </c>
      <c r="O3337">
        <v>16</v>
      </c>
      <c r="P3337">
        <v>23</v>
      </c>
      <c r="Q3337">
        <f>SUM(Table2[[#This Row],[ BUYER G]:[BUYER S]])</f>
        <v>39</v>
      </c>
      <c r="R3337">
        <v>3.42</v>
      </c>
      <c r="S3337">
        <v>16.420000000000002</v>
      </c>
      <c r="T3337">
        <f>SUM(Table2[[#This Row],[SALE G]:[SALE S]])</f>
        <v>19.840000000000003</v>
      </c>
      <c r="U3337">
        <v>340</v>
      </c>
      <c r="V3337">
        <v>0.7</v>
      </c>
    </row>
    <row r="3338" spans="1:22" x14ac:dyDescent="0.25">
      <c r="A3338">
        <v>3337</v>
      </c>
      <c r="B3338" t="s">
        <v>26</v>
      </c>
      <c r="C3338" t="s">
        <v>665</v>
      </c>
      <c r="D3338" t="s">
        <v>6</v>
      </c>
      <c r="E3338" t="s">
        <v>356</v>
      </c>
      <c r="F3338" s="138">
        <v>44107</v>
      </c>
      <c r="G3338" t="s">
        <v>685</v>
      </c>
      <c r="H3338" t="s">
        <v>668</v>
      </c>
      <c r="I3338" t="s">
        <v>175</v>
      </c>
      <c r="J3338" t="s">
        <v>671</v>
      </c>
      <c r="K3338">
        <v>1000</v>
      </c>
      <c r="M3338">
        <v>286</v>
      </c>
      <c r="O3338">
        <v>37</v>
      </c>
      <c r="P3338">
        <v>46</v>
      </c>
      <c r="Q3338">
        <f>SUM(Table2[[#This Row],[ BUYER G]:[BUYER S]])</f>
        <v>83</v>
      </c>
      <c r="R3338">
        <v>29</v>
      </c>
      <c r="S3338">
        <v>36</v>
      </c>
      <c r="T3338">
        <f>SUM(Table2[[#This Row],[SALE G]:[SALE S]])</f>
        <v>65</v>
      </c>
      <c r="U3338">
        <v>601</v>
      </c>
      <c r="V3338">
        <v>0.7</v>
      </c>
    </row>
    <row r="3339" spans="1:22" x14ac:dyDescent="0.25">
      <c r="A3339">
        <v>3338</v>
      </c>
      <c r="B3339" t="s">
        <v>26</v>
      </c>
      <c r="C3339" t="s">
        <v>665</v>
      </c>
      <c r="D3339" t="s">
        <v>6</v>
      </c>
      <c r="E3339" t="s">
        <v>356</v>
      </c>
      <c r="F3339" s="138">
        <v>44107</v>
      </c>
      <c r="G3339" t="s">
        <v>712</v>
      </c>
      <c r="H3339" t="s">
        <v>668</v>
      </c>
      <c r="I3339" t="s">
        <v>466</v>
      </c>
      <c r="J3339" t="s">
        <v>711</v>
      </c>
      <c r="K3339">
        <v>320</v>
      </c>
      <c r="M3339">
        <v>148</v>
      </c>
      <c r="O3339">
        <v>23</v>
      </c>
      <c r="P3339">
        <v>34</v>
      </c>
      <c r="Q3339">
        <f>SUM(Table2[[#This Row],[ BUYER G]:[BUYER S]])</f>
        <v>57</v>
      </c>
      <c r="R3339">
        <v>8</v>
      </c>
      <c r="S3339">
        <v>13</v>
      </c>
      <c r="T3339">
        <f>SUM(Table2[[#This Row],[SALE G]:[SALE S]])</f>
        <v>21</v>
      </c>
      <c r="U3339">
        <v>436</v>
      </c>
      <c r="V3339">
        <v>0.7</v>
      </c>
    </row>
    <row r="3340" spans="1:22" x14ac:dyDescent="0.25">
      <c r="A3340">
        <v>3339</v>
      </c>
      <c r="B3340" t="s">
        <v>26</v>
      </c>
      <c r="C3340" t="s">
        <v>678</v>
      </c>
      <c r="D3340" t="s">
        <v>6</v>
      </c>
      <c r="E3340" t="s">
        <v>356</v>
      </c>
      <c r="F3340" s="138">
        <v>44107</v>
      </c>
      <c r="G3340" t="s">
        <v>676</v>
      </c>
      <c r="H3340" t="s">
        <v>679</v>
      </c>
      <c r="I3340" t="s">
        <v>380</v>
      </c>
      <c r="J3340" t="s">
        <v>669</v>
      </c>
      <c r="K3340">
        <v>1200</v>
      </c>
      <c r="M3340">
        <v>352</v>
      </c>
      <c r="O3340">
        <v>32</v>
      </c>
      <c r="P3340">
        <v>48</v>
      </c>
      <c r="Q3340">
        <f>SUM(Table2[[#This Row],[ BUYER G]:[BUYER S]])</f>
        <v>80</v>
      </c>
      <c r="R3340">
        <v>24</v>
      </c>
      <c r="S3340">
        <v>32</v>
      </c>
      <c r="T3340">
        <f>SUM(Table2[[#This Row],[SALE G]:[SALE S]])</f>
        <v>56</v>
      </c>
      <c r="U3340">
        <v>358</v>
      </c>
      <c r="V3340">
        <v>0.7</v>
      </c>
    </row>
    <row r="3341" spans="1:22" x14ac:dyDescent="0.25">
      <c r="A3341">
        <v>3340</v>
      </c>
      <c r="B3341" t="s">
        <v>26</v>
      </c>
      <c r="C3341" t="s">
        <v>678</v>
      </c>
      <c r="D3341" t="s">
        <v>6</v>
      </c>
      <c r="E3341" t="s">
        <v>356</v>
      </c>
      <c r="F3341" s="138">
        <v>44107</v>
      </c>
      <c r="G3341" t="s">
        <v>676</v>
      </c>
      <c r="H3341" t="s">
        <v>700</v>
      </c>
      <c r="I3341" t="s">
        <v>443</v>
      </c>
      <c r="J3341" t="s">
        <v>669</v>
      </c>
      <c r="K3341">
        <v>1200</v>
      </c>
      <c r="M3341">
        <v>272</v>
      </c>
      <c r="O3341">
        <v>0</v>
      </c>
      <c r="P3341">
        <v>42</v>
      </c>
      <c r="Q3341">
        <f>SUM(Table2[[#This Row],[ BUYER G]:[BUYER S]])</f>
        <v>42</v>
      </c>
      <c r="R3341">
        <v>0</v>
      </c>
      <c r="S3341">
        <v>16.5</v>
      </c>
      <c r="T3341">
        <f>SUM(Table2[[#This Row],[SALE G]:[SALE S]])</f>
        <v>16.5</v>
      </c>
      <c r="U3341">
        <v>300</v>
      </c>
      <c r="V3341">
        <v>0.7</v>
      </c>
    </row>
    <row r="3342" spans="1:22" x14ac:dyDescent="0.25">
      <c r="A3342">
        <v>3341</v>
      </c>
      <c r="B3342" t="s">
        <v>26</v>
      </c>
      <c r="C3342" t="s">
        <v>680</v>
      </c>
      <c r="D3342" t="s">
        <v>6</v>
      </c>
      <c r="E3342" t="s">
        <v>356</v>
      </c>
      <c r="F3342" s="138">
        <v>44107</v>
      </c>
      <c r="G3342" t="s">
        <v>666</v>
      </c>
      <c r="H3342" t="s">
        <v>681</v>
      </c>
      <c r="I3342" t="s">
        <v>236</v>
      </c>
      <c r="J3342" t="s">
        <v>669</v>
      </c>
      <c r="K3342">
        <v>2700</v>
      </c>
      <c r="M3342">
        <v>552</v>
      </c>
      <c r="O3342">
        <v>82</v>
      </c>
      <c r="P3342">
        <v>150</v>
      </c>
      <c r="Q3342">
        <f>SUM(Table2[[#This Row],[ BUYER G]:[BUYER S]])</f>
        <v>232</v>
      </c>
      <c r="R3342">
        <v>71.05</v>
      </c>
      <c r="S3342">
        <v>129.1</v>
      </c>
      <c r="T3342">
        <f>SUM(Table2[[#This Row],[SALE G]:[SALE S]])</f>
        <v>200.14999999999998</v>
      </c>
      <c r="U3342">
        <v>648</v>
      </c>
      <c r="V3342">
        <v>0.7</v>
      </c>
    </row>
    <row r="3343" spans="1:22" x14ac:dyDescent="0.25">
      <c r="A3343">
        <v>3342</v>
      </c>
      <c r="B3343" t="s">
        <v>26</v>
      </c>
      <c r="C3343" t="s">
        <v>680</v>
      </c>
      <c r="D3343" t="s">
        <v>6</v>
      </c>
      <c r="E3343" t="s">
        <v>356</v>
      </c>
      <c r="F3343" s="138">
        <v>44107</v>
      </c>
      <c r="G3343" t="s">
        <v>666</v>
      </c>
      <c r="H3343" t="s">
        <v>681</v>
      </c>
      <c r="I3343" t="s">
        <v>428</v>
      </c>
      <c r="J3343" t="s">
        <v>669</v>
      </c>
      <c r="K3343">
        <v>2700</v>
      </c>
      <c r="M3343">
        <v>556</v>
      </c>
      <c r="O3343">
        <v>18</v>
      </c>
      <c r="P3343">
        <v>38</v>
      </c>
      <c r="Q3343">
        <f>SUM(Table2[[#This Row],[ BUYER G]:[BUYER S]])</f>
        <v>56</v>
      </c>
      <c r="R3343">
        <v>32.450000000000003</v>
      </c>
      <c r="S3343">
        <v>63.2</v>
      </c>
      <c r="T3343">
        <f>SUM(Table2[[#This Row],[SALE G]:[SALE S]])</f>
        <v>95.65</v>
      </c>
      <c r="U3343">
        <v>755</v>
      </c>
      <c r="V3343">
        <v>0.7</v>
      </c>
    </row>
    <row r="3344" spans="1:22" x14ac:dyDescent="0.25">
      <c r="A3344">
        <v>3343</v>
      </c>
      <c r="B3344" t="s">
        <v>26</v>
      </c>
      <c r="C3344" t="s">
        <v>680</v>
      </c>
      <c r="D3344" t="s">
        <v>6</v>
      </c>
      <c r="E3344" t="s">
        <v>356</v>
      </c>
      <c r="F3344" s="138">
        <v>44107</v>
      </c>
      <c r="G3344" t="s">
        <v>670</v>
      </c>
      <c r="H3344" t="s">
        <v>681</v>
      </c>
      <c r="I3344" t="s">
        <v>375</v>
      </c>
      <c r="J3344" t="s">
        <v>671</v>
      </c>
      <c r="K3344">
        <v>1200</v>
      </c>
      <c r="M3344">
        <v>520</v>
      </c>
      <c r="O3344">
        <v>27</v>
      </c>
      <c r="P3344">
        <v>73</v>
      </c>
      <c r="Q3344">
        <f>SUM(Table2[[#This Row],[ BUYER G]:[BUYER S]])</f>
        <v>100</v>
      </c>
      <c r="R3344">
        <v>22</v>
      </c>
      <c r="S3344">
        <v>81</v>
      </c>
      <c r="T3344">
        <f>SUM(Table2[[#This Row],[SALE G]:[SALE S]])</f>
        <v>103</v>
      </c>
      <c r="U3344">
        <v>540</v>
      </c>
      <c r="V3344">
        <v>0.7</v>
      </c>
    </row>
    <row r="3345" spans="1:22" x14ac:dyDescent="0.25">
      <c r="A3345">
        <v>3344</v>
      </c>
      <c r="B3345" t="s">
        <v>26</v>
      </c>
      <c r="C3345" t="s">
        <v>680</v>
      </c>
      <c r="D3345" t="s">
        <v>6</v>
      </c>
      <c r="E3345" t="s">
        <v>356</v>
      </c>
      <c r="F3345" s="138">
        <v>44107</v>
      </c>
      <c r="G3345" t="s">
        <v>670</v>
      </c>
      <c r="H3345" t="s">
        <v>681</v>
      </c>
      <c r="I3345" t="s">
        <v>373</v>
      </c>
      <c r="J3345" t="s">
        <v>671</v>
      </c>
      <c r="K3345">
        <v>1200</v>
      </c>
      <c r="M3345">
        <v>208</v>
      </c>
      <c r="O3345">
        <v>21</v>
      </c>
      <c r="P3345">
        <v>63</v>
      </c>
      <c r="Q3345">
        <f>SUM(Table2[[#This Row],[ BUYER G]:[BUYER S]])</f>
        <v>84</v>
      </c>
      <c r="R3345">
        <v>23.25</v>
      </c>
      <c r="S3345">
        <v>68.875</v>
      </c>
      <c r="T3345">
        <f>SUM(Table2[[#This Row],[SALE G]:[SALE S]])</f>
        <v>92.125</v>
      </c>
      <c r="U3345">
        <v>252</v>
      </c>
      <c r="V3345">
        <v>0.65</v>
      </c>
    </row>
    <row r="3346" spans="1:22" x14ac:dyDescent="0.25">
      <c r="A3346">
        <v>3345</v>
      </c>
      <c r="B3346" t="s">
        <v>26</v>
      </c>
      <c r="C3346" t="s">
        <v>680</v>
      </c>
      <c r="D3346" t="s">
        <v>6</v>
      </c>
      <c r="E3346" t="s">
        <v>356</v>
      </c>
      <c r="F3346" s="138">
        <v>44107</v>
      </c>
      <c r="G3346" t="s">
        <v>670</v>
      </c>
      <c r="H3346" t="s">
        <v>681</v>
      </c>
      <c r="I3346" t="s">
        <v>384</v>
      </c>
      <c r="J3346" t="s">
        <v>671</v>
      </c>
      <c r="K3346">
        <v>1200</v>
      </c>
      <c r="M3346">
        <v>204</v>
      </c>
      <c r="O3346">
        <v>14</v>
      </c>
      <c r="P3346">
        <v>7</v>
      </c>
      <c r="Q3346">
        <f>SUM(Table2[[#This Row],[ BUYER G]:[BUYER S]])</f>
        <v>21</v>
      </c>
      <c r="R3346">
        <v>13.8</v>
      </c>
      <c r="S3346">
        <v>4.2</v>
      </c>
      <c r="T3346">
        <f>SUM(Table2[[#This Row],[SALE G]:[SALE S]])</f>
        <v>18</v>
      </c>
      <c r="U3346">
        <v>229</v>
      </c>
      <c r="V3346">
        <v>0.65</v>
      </c>
    </row>
    <row r="3347" spans="1:22" x14ac:dyDescent="0.25">
      <c r="A3347">
        <v>3346</v>
      </c>
      <c r="B3347" t="s">
        <v>26</v>
      </c>
      <c r="C3347" t="s">
        <v>680</v>
      </c>
      <c r="D3347" t="s">
        <v>6</v>
      </c>
      <c r="E3347" t="s">
        <v>356</v>
      </c>
      <c r="F3347" s="138">
        <v>44107</v>
      </c>
      <c r="G3347" t="s">
        <v>670</v>
      </c>
      <c r="H3347" t="s">
        <v>681</v>
      </c>
      <c r="I3347" t="s">
        <v>386</v>
      </c>
      <c r="J3347" t="s">
        <v>671</v>
      </c>
      <c r="K3347">
        <v>1200</v>
      </c>
      <c r="M3347">
        <v>200</v>
      </c>
      <c r="O3347">
        <v>33</v>
      </c>
      <c r="P3347">
        <v>56</v>
      </c>
      <c r="Q3347">
        <f>SUM(Table2[[#This Row],[ BUYER G]:[BUYER S]])</f>
        <v>89</v>
      </c>
      <c r="R3347">
        <v>24.3</v>
      </c>
      <c r="S3347">
        <v>38.6</v>
      </c>
      <c r="T3347">
        <f>SUM(Table2[[#This Row],[SALE G]:[SALE S]])</f>
        <v>62.900000000000006</v>
      </c>
      <c r="U3347">
        <v>289</v>
      </c>
      <c r="V3347">
        <v>0.65</v>
      </c>
    </row>
    <row r="3348" spans="1:22" x14ac:dyDescent="0.25">
      <c r="A3348">
        <v>3347</v>
      </c>
      <c r="B3348" t="s">
        <v>26</v>
      </c>
      <c r="C3348" t="s">
        <v>680</v>
      </c>
      <c r="D3348" t="s">
        <v>6</v>
      </c>
      <c r="E3348" t="s">
        <v>356</v>
      </c>
      <c r="F3348" s="138">
        <v>44107</v>
      </c>
      <c r="G3348" t="s">
        <v>682</v>
      </c>
      <c r="H3348" t="s">
        <v>681</v>
      </c>
      <c r="I3348" t="s">
        <v>493</v>
      </c>
      <c r="J3348" t="s">
        <v>671</v>
      </c>
      <c r="K3348">
        <v>1000</v>
      </c>
      <c r="M3348">
        <v>260</v>
      </c>
      <c r="O3348">
        <v>9</v>
      </c>
      <c r="P3348">
        <v>31</v>
      </c>
      <c r="Q3348">
        <f>SUM(Table2[[#This Row],[ BUYER G]:[BUYER S]])</f>
        <v>40</v>
      </c>
      <c r="R3348">
        <v>7.5</v>
      </c>
      <c r="S3348">
        <v>25.125</v>
      </c>
      <c r="T3348">
        <f>SUM(Table2[[#This Row],[SALE G]:[SALE S]])</f>
        <v>32.625</v>
      </c>
      <c r="U3348">
        <v>275</v>
      </c>
      <c r="V3348">
        <v>0.65</v>
      </c>
    </row>
    <row r="3349" spans="1:22" x14ac:dyDescent="0.25">
      <c r="A3349">
        <v>3348</v>
      </c>
      <c r="B3349" t="s">
        <v>26</v>
      </c>
      <c r="C3349" t="s">
        <v>680</v>
      </c>
      <c r="D3349" t="s">
        <v>6</v>
      </c>
      <c r="E3349" t="s">
        <v>356</v>
      </c>
      <c r="F3349" s="138">
        <v>44107</v>
      </c>
      <c r="G3349" t="s">
        <v>676</v>
      </c>
      <c r="H3349" t="s">
        <v>681</v>
      </c>
      <c r="I3349" t="s">
        <v>379</v>
      </c>
      <c r="J3349" t="s">
        <v>669</v>
      </c>
      <c r="K3349">
        <v>1200</v>
      </c>
      <c r="M3349">
        <v>256</v>
      </c>
      <c r="O3349">
        <v>29</v>
      </c>
      <c r="P3349">
        <v>71</v>
      </c>
      <c r="Q3349">
        <f>SUM(Table2[[#This Row],[ BUYER G]:[BUYER S]])</f>
        <v>100</v>
      </c>
      <c r="R3349">
        <v>18.5</v>
      </c>
      <c r="S3349">
        <v>44.95</v>
      </c>
      <c r="T3349">
        <f>SUM(Table2[[#This Row],[SALE G]:[SALE S]])</f>
        <v>63.45</v>
      </c>
      <c r="U3349">
        <v>282</v>
      </c>
      <c r="V3349">
        <v>0.65</v>
      </c>
    </row>
    <row r="3350" spans="1:22" x14ac:dyDescent="0.25">
      <c r="A3350">
        <v>3349</v>
      </c>
      <c r="B3350" t="s">
        <v>26</v>
      </c>
      <c r="C3350" t="s">
        <v>680</v>
      </c>
      <c r="D3350" t="s">
        <v>6</v>
      </c>
      <c r="E3350" t="s">
        <v>356</v>
      </c>
      <c r="F3350" s="138">
        <v>44107</v>
      </c>
      <c r="G3350" t="s">
        <v>676</v>
      </c>
      <c r="H3350" t="s">
        <v>681</v>
      </c>
      <c r="I3350" t="s">
        <v>377</v>
      </c>
      <c r="J3350" t="s">
        <v>669</v>
      </c>
      <c r="K3350">
        <v>1200</v>
      </c>
      <c r="M3350">
        <v>260</v>
      </c>
      <c r="O3350">
        <v>12</v>
      </c>
      <c r="P3350">
        <v>34</v>
      </c>
      <c r="Q3350">
        <f>SUM(Table2[[#This Row],[ BUYER G]:[BUYER S]])</f>
        <v>46</v>
      </c>
      <c r="R3350">
        <v>13</v>
      </c>
      <c r="S3350">
        <v>38</v>
      </c>
      <c r="T3350">
        <f>SUM(Table2[[#This Row],[SALE G]:[SALE S]])</f>
        <v>51</v>
      </c>
      <c r="U3350">
        <v>330</v>
      </c>
      <c r="V3350">
        <v>0.65</v>
      </c>
    </row>
    <row r="3351" spans="1:22" x14ac:dyDescent="0.25">
      <c r="A3351">
        <v>3350</v>
      </c>
      <c r="B3351" t="s">
        <v>26</v>
      </c>
      <c r="C3351" t="s">
        <v>680</v>
      </c>
      <c r="D3351" t="s">
        <v>6</v>
      </c>
      <c r="E3351" t="s">
        <v>356</v>
      </c>
      <c r="F3351" s="138">
        <v>44107</v>
      </c>
      <c r="G3351" t="s">
        <v>676</v>
      </c>
      <c r="H3351" t="s">
        <v>681</v>
      </c>
      <c r="I3351" t="s">
        <v>378</v>
      </c>
      <c r="J3351" t="s">
        <v>669</v>
      </c>
      <c r="K3351">
        <v>1200</v>
      </c>
      <c r="M3351">
        <v>320</v>
      </c>
      <c r="O3351">
        <v>13</v>
      </c>
      <c r="P3351">
        <v>67</v>
      </c>
      <c r="Q3351">
        <f>SUM(Table2[[#This Row],[ BUYER G]:[BUYER S]])</f>
        <v>80</v>
      </c>
      <c r="R3351">
        <v>10.199999999999999</v>
      </c>
      <c r="S3351">
        <v>55.3</v>
      </c>
      <c r="T3351">
        <f>SUM(Table2[[#This Row],[SALE G]:[SALE S]])</f>
        <v>65.5</v>
      </c>
      <c r="U3351">
        <v>379</v>
      </c>
      <c r="V3351">
        <v>0.65</v>
      </c>
    </row>
    <row r="3352" spans="1:22" x14ac:dyDescent="0.25">
      <c r="A3352">
        <v>3351</v>
      </c>
      <c r="B3352" t="s">
        <v>26</v>
      </c>
      <c r="C3352" t="s">
        <v>680</v>
      </c>
      <c r="D3352" t="s">
        <v>6</v>
      </c>
      <c r="E3352" t="s">
        <v>356</v>
      </c>
      <c r="F3352" s="138">
        <v>44107</v>
      </c>
      <c r="G3352" t="s">
        <v>684</v>
      </c>
      <c r="H3352" t="s">
        <v>681</v>
      </c>
      <c r="I3352" t="s">
        <v>398</v>
      </c>
      <c r="J3352" t="s">
        <v>669</v>
      </c>
      <c r="K3352">
        <v>1250</v>
      </c>
      <c r="M3352">
        <v>272</v>
      </c>
      <c r="O3352">
        <v>19</v>
      </c>
      <c r="P3352">
        <v>47</v>
      </c>
      <c r="Q3352">
        <f>SUM(Table2[[#This Row],[ BUYER G]:[BUYER S]])</f>
        <v>66</v>
      </c>
      <c r="R3352">
        <v>15.6</v>
      </c>
      <c r="S3352">
        <v>46.5</v>
      </c>
      <c r="T3352">
        <f>SUM(Table2[[#This Row],[SALE G]:[SALE S]])</f>
        <v>62.1</v>
      </c>
      <c r="U3352">
        <v>251</v>
      </c>
      <c r="V3352">
        <v>0.65</v>
      </c>
    </row>
    <row r="3353" spans="1:22" x14ac:dyDescent="0.25">
      <c r="A3353">
        <v>3352</v>
      </c>
      <c r="B3353" t="s">
        <v>26</v>
      </c>
      <c r="C3353" t="s">
        <v>680</v>
      </c>
      <c r="D3353" t="s">
        <v>6</v>
      </c>
      <c r="E3353" t="s">
        <v>356</v>
      </c>
      <c r="F3353" s="138">
        <v>44107</v>
      </c>
      <c r="G3353" t="s">
        <v>684</v>
      </c>
      <c r="H3353" t="s">
        <v>681</v>
      </c>
      <c r="I3353" t="s">
        <v>403</v>
      </c>
      <c r="J3353" t="s">
        <v>669</v>
      </c>
      <c r="K3353">
        <v>1250</v>
      </c>
      <c r="M3353">
        <v>208</v>
      </c>
      <c r="O3353">
        <v>13</v>
      </c>
      <c r="P3353">
        <v>60</v>
      </c>
      <c r="Q3353">
        <f>SUM(Table2[[#This Row],[ BUYER G]:[BUYER S]])</f>
        <v>73</v>
      </c>
      <c r="R3353">
        <v>14.5</v>
      </c>
      <c r="S3353">
        <v>68</v>
      </c>
      <c r="T3353">
        <f>SUM(Table2[[#This Row],[SALE G]:[SALE S]])</f>
        <v>82.5</v>
      </c>
      <c r="U3353">
        <v>270</v>
      </c>
      <c r="V3353">
        <v>0.65</v>
      </c>
    </row>
    <row r="3354" spans="1:22" x14ac:dyDescent="0.25">
      <c r="A3354">
        <v>3353</v>
      </c>
      <c r="B3354" t="s">
        <v>26</v>
      </c>
      <c r="C3354" t="s">
        <v>680</v>
      </c>
      <c r="D3354" t="s">
        <v>6</v>
      </c>
      <c r="E3354" t="s">
        <v>356</v>
      </c>
      <c r="F3354" s="138">
        <v>44107</v>
      </c>
      <c r="G3354" t="s">
        <v>685</v>
      </c>
      <c r="H3354" t="s">
        <v>681</v>
      </c>
      <c r="I3354" t="s">
        <v>264</v>
      </c>
      <c r="J3354" t="s">
        <v>671</v>
      </c>
      <c r="K3354">
        <v>1000</v>
      </c>
      <c r="M3354">
        <v>260</v>
      </c>
      <c r="O3354">
        <v>3</v>
      </c>
      <c r="P3354">
        <v>30</v>
      </c>
      <c r="Q3354">
        <f>SUM(Table2[[#This Row],[ BUYER G]:[BUYER S]])</f>
        <v>33</v>
      </c>
      <c r="R3354">
        <v>2.5</v>
      </c>
      <c r="S3354">
        <v>31</v>
      </c>
      <c r="T3354">
        <f>SUM(Table2[[#This Row],[SALE G]:[SALE S]])</f>
        <v>33.5</v>
      </c>
      <c r="U3354">
        <v>266</v>
      </c>
      <c r="V3354">
        <v>0.65</v>
      </c>
    </row>
    <row r="3355" spans="1:22" x14ac:dyDescent="0.25">
      <c r="A3355">
        <v>3354</v>
      </c>
      <c r="B3355" t="s">
        <v>26</v>
      </c>
      <c r="C3355" t="s">
        <v>680</v>
      </c>
      <c r="D3355" t="s">
        <v>6</v>
      </c>
      <c r="E3355" t="s">
        <v>356</v>
      </c>
      <c r="F3355" s="138">
        <v>44107</v>
      </c>
      <c r="G3355" t="s">
        <v>685</v>
      </c>
      <c r="H3355" t="s">
        <v>681</v>
      </c>
      <c r="I3355" t="s">
        <v>260</v>
      </c>
      <c r="J3355" t="s">
        <v>671</v>
      </c>
      <c r="K3355">
        <v>1000</v>
      </c>
      <c r="M3355">
        <v>228</v>
      </c>
      <c r="O3355">
        <v>6</v>
      </c>
      <c r="P3355">
        <v>29</v>
      </c>
      <c r="Q3355">
        <f>SUM(Table2[[#This Row],[ BUYER G]:[BUYER S]])</f>
        <v>35</v>
      </c>
      <c r="R3355">
        <v>7.1</v>
      </c>
      <c r="S3355">
        <v>41.1</v>
      </c>
      <c r="T3355">
        <f>SUM(Table2[[#This Row],[SALE G]:[SALE S]])</f>
        <v>48.2</v>
      </c>
      <c r="U3355">
        <v>210</v>
      </c>
      <c r="V3355">
        <v>0.65</v>
      </c>
    </row>
    <row r="3356" spans="1:22" x14ac:dyDescent="0.25">
      <c r="A3356">
        <v>3355</v>
      </c>
      <c r="B3356" t="s">
        <v>26</v>
      </c>
      <c r="C3356" t="s">
        <v>680</v>
      </c>
      <c r="D3356" t="s">
        <v>6</v>
      </c>
      <c r="E3356" t="s">
        <v>356</v>
      </c>
      <c r="F3356" s="138">
        <v>44107</v>
      </c>
      <c r="G3356" t="s">
        <v>685</v>
      </c>
      <c r="H3356" t="s">
        <v>681</v>
      </c>
      <c r="I3356" t="s">
        <v>259</v>
      </c>
      <c r="J3356" t="s">
        <v>671</v>
      </c>
      <c r="K3356">
        <v>1000</v>
      </c>
      <c r="M3356">
        <v>144</v>
      </c>
      <c r="O3356">
        <v>3</v>
      </c>
      <c r="P3356">
        <v>36</v>
      </c>
      <c r="Q3356">
        <f>SUM(Table2[[#This Row],[ BUYER G]:[BUYER S]])</f>
        <v>39</v>
      </c>
      <c r="R3356">
        <v>2</v>
      </c>
      <c r="S3356">
        <v>31.1</v>
      </c>
      <c r="T3356">
        <f>SUM(Table2[[#This Row],[SALE G]:[SALE S]])</f>
        <v>33.1</v>
      </c>
      <c r="U3356">
        <v>165</v>
      </c>
      <c r="V3356">
        <v>0.65</v>
      </c>
    </row>
    <row r="3357" spans="1:22" x14ac:dyDescent="0.25">
      <c r="A3357">
        <v>3356</v>
      </c>
      <c r="B3357" t="s">
        <v>26</v>
      </c>
      <c r="C3357" t="s">
        <v>680</v>
      </c>
      <c r="D3357" t="s">
        <v>6</v>
      </c>
      <c r="E3357" t="s">
        <v>356</v>
      </c>
      <c r="F3357" s="138">
        <v>44107</v>
      </c>
      <c r="G3357" t="s">
        <v>685</v>
      </c>
      <c r="H3357" t="s">
        <v>681</v>
      </c>
      <c r="I3357" t="s">
        <v>251</v>
      </c>
      <c r="J3357" t="s">
        <v>671</v>
      </c>
      <c r="K3357">
        <v>1000</v>
      </c>
      <c r="M3357">
        <v>400</v>
      </c>
      <c r="O3357">
        <v>4</v>
      </c>
      <c r="P3357">
        <v>75</v>
      </c>
      <c r="Q3357">
        <f>SUM(Table2[[#This Row],[ BUYER G]:[BUYER S]])</f>
        <v>79</v>
      </c>
      <c r="R3357">
        <v>9</v>
      </c>
      <c r="S3357">
        <v>70</v>
      </c>
      <c r="T3357">
        <f>SUM(Table2[[#This Row],[SALE G]:[SALE S]])</f>
        <v>79</v>
      </c>
      <c r="U3357">
        <v>434</v>
      </c>
      <c r="V3357">
        <v>0.7</v>
      </c>
    </row>
    <row r="3358" spans="1:22" x14ac:dyDescent="0.25">
      <c r="A3358">
        <v>3357</v>
      </c>
      <c r="B3358" t="s">
        <v>26</v>
      </c>
      <c r="C3358" t="s">
        <v>680</v>
      </c>
      <c r="D3358" t="s">
        <v>6</v>
      </c>
      <c r="E3358" t="s">
        <v>356</v>
      </c>
      <c r="F3358" s="138">
        <v>44107</v>
      </c>
      <c r="G3358" t="s">
        <v>685</v>
      </c>
      <c r="H3358" t="s">
        <v>681</v>
      </c>
      <c r="I3358" t="s">
        <v>404</v>
      </c>
      <c r="J3358" t="s">
        <v>671</v>
      </c>
      <c r="K3358">
        <v>1000</v>
      </c>
      <c r="M3358">
        <v>280</v>
      </c>
      <c r="O3358">
        <v>19</v>
      </c>
      <c r="P3358">
        <v>41</v>
      </c>
      <c r="Q3358">
        <f>SUM(Table2[[#This Row],[ BUYER G]:[BUYER S]])</f>
        <v>60</v>
      </c>
      <c r="R3358">
        <v>25</v>
      </c>
      <c r="S3358">
        <v>43.5</v>
      </c>
      <c r="T3358">
        <f>SUM(Table2[[#This Row],[SALE G]:[SALE S]])</f>
        <v>68.5</v>
      </c>
      <c r="U3358">
        <v>237</v>
      </c>
      <c r="V3358">
        <v>0.7</v>
      </c>
    </row>
    <row r="3359" spans="1:22" x14ac:dyDescent="0.25">
      <c r="A3359">
        <v>3358</v>
      </c>
      <c r="B3359" t="s">
        <v>26</v>
      </c>
      <c r="C3359" t="s">
        <v>680</v>
      </c>
      <c r="D3359" t="s">
        <v>6</v>
      </c>
      <c r="E3359" t="s">
        <v>356</v>
      </c>
      <c r="F3359" s="138">
        <v>44107</v>
      </c>
      <c r="G3359" t="s">
        <v>685</v>
      </c>
      <c r="H3359" t="s">
        <v>681</v>
      </c>
      <c r="I3359" t="s">
        <v>413</v>
      </c>
      <c r="J3359" t="s">
        <v>671</v>
      </c>
      <c r="K3359">
        <v>1000</v>
      </c>
      <c r="M3359">
        <v>276</v>
      </c>
      <c r="O3359">
        <v>9</v>
      </c>
      <c r="P3359">
        <v>41</v>
      </c>
      <c r="Q3359">
        <f>SUM(Table2[[#This Row],[ BUYER G]:[BUYER S]])</f>
        <v>50</v>
      </c>
      <c r="R3359">
        <v>11</v>
      </c>
      <c r="S3359">
        <v>50</v>
      </c>
      <c r="T3359">
        <f>SUM(Table2[[#This Row],[SALE G]:[SALE S]])</f>
        <v>61</v>
      </c>
      <c r="U3359">
        <v>270</v>
      </c>
      <c r="V3359">
        <v>0.7</v>
      </c>
    </row>
    <row r="3360" spans="1:22" x14ac:dyDescent="0.25">
      <c r="A3360">
        <v>3359</v>
      </c>
      <c r="B3360" t="s">
        <v>26</v>
      </c>
      <c r="C3360" t="s">
        <v>680</v>
      </c>
      <c r="D3360" t="s">
        <v>6</v>
      </c>
      <c r="E3360" t="s">
        <v>356</v>
      </c>
      <c r="F3360" s="138">
        <v>44107</v>
      </c>
      <c r="G3360" t="s">
        <v>685</v>
      </c>
      <c r="H3360" t="s">
        <v>681</v>
      </c>
      <c r="I3360" t="s">
        <v>446</v>
      </c>
      <c r="J3360" t="s">
        <v>671</v>
      </c>
      <c r="K3360">
        <v>1000</v>
      </c>
      <c r="M3360">
        <v>160</v>
      </c>
      <c r="O3360">
        <v>5</v>
      </c>
      <c r="P3360">
        <v>33</v>
      </c>
      <c r="Q3360">
        <f>SUM(Table2[[#This Row],[ BUYER G]:[BUYER S]])</f>
        <v>38</v>
      </c>
      <c r="R3360">
        <v>4.5</v>
      </c>
      <c r="S3360">
        <v>35.25</v>
      </c>
      <c r="T3360">
        <f>SUM(Table2[[#This Row],[SALE G]:[SALE S]])</f>
        <v>39.75</v>
      </c>
      <c r="U3360">
        <v>180</v>
      </c>
      <c r="V3360">
        <v>0.65</v>
      </c>
    </row>
    <row r="3361" spans="1:22" x14ac:dyDescent="0.25">
      <c r="A3361">
        <v>3360</v>
      </c>
      <c r="B3361" t="s">
        <v>26</v>
      </c>
      <c r="C3361" t="s">
        <v>680</v>
      </c>
      <c r="D3361" t="s">
        <v>6</v>
      </c>
      <c r="E3361" t="s">
        <v>356</v>
      </c>
      <c r="F3361" s="138">
        <v>44107</v>
      </c>
      <c r="G3361" t="s">
        <v>685</v>
      </c>
      <c r="H3361" t="s">
        <v>681</v>
      </c>
      <c r="I3361" t="s">
        <v>252</v>
      </c>
      <c r="J3361" t="s">
        <v>671</v>
      </c>
      <c r="K3361">
        <v>1000</v>
      </c>
      <c r="M3361">
        <v>240</v>
      </c>
      <c r="O3361">
        <v>14</v>
      </c>
      <c r="P3361">
        <v>40</v>
      </c>
      <c r="Q3361">
        <f>SUM(Table2[[#This Row],[ BUYER G]:[BUYER S]])</f>
        <v>54</v>
      </c>
      <c r="R3361">
        <v>12.5</v>
      </c>
      <c r="S3361">
        <v>41.875</v>
      </c>
      <c r="T3361">
        <f>SUM(Table2[[#This Row],[SALE G]:[SALE S]])</f>
        <v>54.375</v>
      </c>
      <c r="U3361">
        <v>260</v>
      </c>
      <c r="V3361">
        <v>0.65</v>
      </c>
    </row>
    <row r="3362" spans="1:22" x14ac:dyDescent="0.25">
      <c r="A3362">
        <v>3361</v>
      </c>
      <c r="B3362" t="s">
        <v>26</v>
      </c>
      <c r="C3362" t="s">
        <v>680</v>
      </c>
      <c r="D3362" t="s">
        <v>6</v>
      </c>
      <c r="E3362" t="s">
        <v>356</v>
      </c>
      <c r="F3362" s="138">
        <v>44107</v>
      </c>
      <c r="G3362" t="s">
        <v>685</v>
      </c>
      <c r="H3362" t="s">
        <v>681</v>
      </c>
      <c r="I3362" t="s">
        <v>261</v>
      </c>
      <c r="J3362" t="s">
        <v>671</v>
      </c>
      <c r="K3362">
        <v>1000</v>
      </c>
      <c r="M3362">
        <v>260</v>
      </c>
      <c r="O3362">
        <v>5</v>
      </c>
      <c r="P3362">
        <v>24</v>
      </c>
      <c r="Q3362">
        <f>SUM(Table2[[#This Row],[ BUYER G]:[BUYER S]])</f>
        <v>29</v>
      </c>
      <c r="R3362">
        <v>4</v>
      </c>
      <c r="S3362">
        <v>20</v>
      </c>
      <c r="T3362">
        <f>SUM(Table2[[#This Row],[SALE G]:[SALE S]])</f>
        <v>24</v>
      </c>
      <c r="U3362">
        <v>253</v>
      </c>
      <c r="V3362">
        <v>0.65</v>
      </c>
    </row>
    <row r="3363" spans="1:22" x14ac:dyDescent="0.25">
      <c r="A3363">
        <v>3362</v>
      </c>
      <c r="B3363" t="s">
        <v>26</v>
      </c>
      <c r="C3363" t="s">
        <v>680</v>
      </c>
      <c r="D3363" t="s">
        <v>6</v>
      </c>
      <c r="E3363" t="s">
        <v>356</v>
      </c>
      <c r="F3363" s="138">
        <v>44107</v>
      </c>
      <c r="G3363" t="s">
        <v>685</v>
      </c>
      <c r="H3363" t="s">
        <v>681</v>
      </c>
      <c r="I3363" t="s">
        <v>258</v>
      </c>
      <c r="J3363" t="s">
        <v>671</v>
      </c>
      <c r="K3363">
        <v>1000</v>
      </c>
      <c r="M3363">
        <v>160</v>
      </c>
      <c r="O3363">
        <v>12</v>
      </c>
      <c r="P3363">
        <v>40</v>
      </c>
      <c r="Q3363">
        <f>SUM(Table2[[#This Row],[ BUYER G]:[BUYER S]])</f>
        <v>52</v>
      </c>
      <c r="R3363">
        <v>6.1</v>
      </c>
      <c r="S3363">
        <v>29.5</v>
      </c>
      <c r="T3363">
        <f>SUM(Table2[[#This Row],[SALE G]:[SALE S]])</f>
        <v>35.6</v>
      </c>
      <c r="U3363">
        <v>187</v>
      </c>
      <c r="V3363">
        <v>0.65</v>
      </c>
    </row>
    <row r="3364" spans="1:22" x14ac:dyDescent="0.25">
      <c r="A3364">
        <v>3363</v>
      </c>
      <c r="B3364" t="s">
        <v>26</v>
      </c>
      <c r="C3364" t="s">
        <v>680</v>
      </c>
      <c r="D3364" t="s">
        <v>6</v>
      </c>
      <c r="E3364" t="s">
        <v>356</v>
      </c>
      <c r="F3364" s="138">
        <v>44107</v>
      </c>
      <c r="G3364" t="s">
        <v>685</v>
      </c>
      <c r="H3364" t="s">
        <v>681</v>
      </c>
      <c r="I3364" t="s">
        <v>417</v>
      </c>
      <c r="J3364" t="s">
        <v>671</v>
      </c>
      <c r="K3364">
        <v>1000</v>
      </c>
      <c r="M3364">
        <v>597</v>
      </c>
      <c r="O3364">
        <v>26</v>
      </c>
      <c r="P3364">
        <v>121</v>
      </c>
      <c r="Q3364">
        <f>SUM(Table2[[#This Row],[ BUYER G]:[BUYER S]])</f>
        <v>147</v>
      </c>
      <c r="R3364">
        <v>20.25</v>
      </c>
      <c r="S3364">
        <v>102.5</v>
      </c>
      <c r="T3364">
        <f>SUM(Table2[[#This Row],[SALE G]:[SALE S]])</f>
        <v>122.75</v>
      </c>
      <c r="U3364">
        <v>673</v>
      </c>
      <c r="V3364">
        <v>0.7</v>
      </c>
    </row>
    <row r="3365" spans="1:22" x14ac:dyDescent="0.25">
      <c r="A3365">
        <v>3364</v>
      </c>
      <c r="B3365" t="s">
        <v>26</v>
      </c>
      <c r="C3365" t="s">
        <v>680</v>
      </c>
      <c r="D3365" t="s">
        <v>6</v>
      </c>
      <c r="E3365" t="s">
        <v>356</v>
      </c>
      <c r="F3365" s="138">
        <v>44107</v>
      </c>
      <c r="G3365" t="s">
        <v>685</v>
      </c>
      <c r="H3365" t="s">
        <v>681</v>
      </c>
      <c r="I3365" t="s">
        <v>445</v>
      </c>
      <c r="J3365" t="s">
        <v>671</v>
      </c>
      <c r="K3365">
        <v>1000</v>
      </c>
      <c r="M3365">
        <v>212</v>
      </c>
      <c r="O3365">
        <v>1</v>
      </c>
      <c r="P3365">
        <v>54</v>
      </c>
      <c r="Q3365">
        <f>SUM(Table2[[#This Row],[ BUYER G]:[BUYER S]])</f>
        <v>55</v>
      </c>
      <c r="R3365">
        <v>0.7</v>
      </c>
      <c r="S3365">
        <v>47.6</v>
      </c>
      <c r="T3365">
        <f>SUM(Table2[[#This Row],[SALE G]:[SALE S]])</f>
        <v>48.300000000000004</v>
      </c>
      <c r="U3365">
        <v>275</v>
      </c>
      <c r="V3365">
        <v>0.65</v>
      </c>
    </row>
    <row r="3366" spans="1:22" x14ac:dyDescent="0.25">
      <c r="A3366">
        <v>3365</v>
      </c>
      <c r="B3366" t="s">
        <v>26</v>
      </c>
      <c r="C3366" t="s">
        <v>680</v>
      </c>
      <c r="D3366" t="s">
        <v>6</v>
      </c>
      <c r="E3366" t="s">
        <v>356</v>
      </c>
      <c r="F3366" s="138">
        <v>44107</v>
      </c>
      <c r="G3366" t="s">
        <v>670</v>
      </c>
      <c r="H3366" t="s">
        <v>692</v>
      </c>
      <c r="I3366" t="s">
        <v>383</v>
      </c>
      <c r="J3366" t="s">
        <v>671</v>
      </c>
      <c r="K3366">
        <v>1200</v>
      </c>
      <c r="M3366">
        <v>240</v>
      </c>
      <c r="O3366">
        <v>16</v>
      </c>
      <c r="P3366">
        <v>28</v>
      </c>
      <c r="Q3366">
        <f>SUM(Table2[[#This Row],[ BUYER G]:[BUYER S]])</f>
        <v>44</v>
      </c>
      <c r="R3366">
        <v>14</v>
      </c>
      <c r="S3366">
        <v>28</v>
      </c>
      <c r="T3366">
        <f>SUM(Table2[[#This Row],[SALE G]:[SALE S]])</f>
        <v>42</v>
      </c>
      <c r="U3366">
        <v>285</v>
      </c>
      <c r="V3366">
        <v>0.6</v>
      </c>
    </row>
    <row r="3367" spans="1:22" x14ac:dyDescent="0.25">
      <c r="A3367">
        <v>3366</v>
      </c>
      <c r="B3367" t="s">
        <v>26</v>
      </c>
      <c r="C3367" t="s">
        <v>680</v>
      </c>
      <c r="D3367" t="s">
        <v>6</v>
      </c>
      <c r="E3367" t="s">
        <v>356</v>
      </c>
      <c r="F3367" s="138">
        <v>44107</v>
      </c>
      <c r="G3367" t="s">
        <v>670</v>
      </c>
      <c r="H3367" t="s">
        <v>693</v>
      </c>
      <c r="I3367" t="s">
        <v>385</v>
      </c>
      <c r="J3367" t="s">
        <v>671</v>
      </c>
      <c r="K3367">
        <v>1200</v>
      </c>
      <c r="M3367">
        <v>220</v>
      </c>
      <c r="O3367">
        <v>2</v>
      </c>
      <c r="P3367">
        <v>33</v>
      </c>
      <c r="Q3367">
        <f>SUM(Table2[[#This Row],[ BUYER G]:[BUYER S]])</f>
        <v>35</v>
      </c>
      <c r="R3367">
        <v>1</v>
      </c>
      <c r="S3367">
        <v>21.25</v>
      </c>
      <c r="T3367">
        <f>SUM(Table2[[#This Row],[SALE G]:[SALE S]])</f>
        <v>22.25</v>
      </c>
      <c r="U3367">
        <v>200</v>
      </c>
      <c r="V3367">
        <v>0.6</v>
      </c>
    </row>
    <row r="3368" spans="1:22" x14ac:dyDescent="0.25">
      <c r="A3368">
        <v>3367</v>
      </c>
      <c r="B3368" t="s">
        <v>26</v>
      </c>
      <c r="C3368" t="s">
        <v>680</v>
      </c>
      <c r="D3368" t="s">
        <v>6</v>
      </c>
      <c r="E3368" t="s">
        <v>356</v>
      </c>
      <c r="F3368" s="138">
        <v>44107</v>
      </c>
      <c r="G3368" t="s">
        <v>670</v>
      </c>
      <c r="H3368" t="s">
        <v>691</v>
      </c>
      <c r="I3368" t="s">
        <v>390</v>
      </c>
      <c r="J3368" t="s">
        <v>671</v>
      </c>
      <c r="K3368">
        <v>1200</v>
      </c>
      <c r="M3368">
        <v>368</v>
      </c>
      <c r="O3368">
        <v>9</v>
      </c>
      <c r="P3368">
        <v>20</v>
      </c>
      <c r="Q3368">
        <f>SUM(Table2[[#This Row],[ BUYER G]:[BUYER S]])</f>
        <v>29</v>
      </c>
      <c r="R3368">
        <v>9</v>
      </c>
      <c r="S3368">
        <v>16.5</v>
      </c>
      <c r="T3368">
        <f>SUM(Table2[[#This Row],[SALE G]:[SALE S]])</f>
        <v>25.5</v>
      </c>
      <c r="U3368">
        <v>361</v>
      </c>
      <c r="V3368">
        <v>0.6</v>
      </c>
    </row>
    <row r="3369" spans="1:22" x14ac:dyDescent="0.25">
      <c r="A3369">
        <v>3368</v>
      </c>
      <c r="B3369" t="s">
        <v>26</v>
      </c>
      <c r="C3369" t="s">
        <v>680</v>
      </c>
      <c r="D3369" t="s">
        <v>6</v>
      </c>
      <c r="E3369" t="s">
        <v>356</v>
      </c>
      <c r="F3369" s="138">
        <v>44107</v>
      </c>
      <c r="G3369" t="s">
        <v>670</v>
      </c>
      <c r="H3369" t="s">
        <v>690</v>
      </c>
      <c r="I3369" t="s">
        <v>596</v>
      </c>
      <c r="J3369" t="s">
        <v>671</v>
      </c>
      <c r="K3369">
        <v>1200</v>
      </c>
      <c r="M3369">
        <v>256</v>
      </c>
      <c r="O3369">
        <v>7</v>
      </c>
      <c r="P3369">
        <v>33</v>
      </c>
      <c r="Q3369">
        <f>SUM(Table2[[#This Row],[ BUYER G]:[BUYER S]])</f>
        <v>40</v>
      </c>
      <c r="R3369">
        <v>9.5</v>
      </c>
      <c r="S3369">
        <v>37.5</v>
      </c>
      <c r="T3369">
        <f>SUM(Table2[[#This Row],[SALE G]:[SALE S]])</f>
        <v>47</v>
      </c>
      <c r="U3369">
        <v>250</v>
      </c>
      <c r="V3369">
        <v>0.6</v>
      </c>
    </row>
    <row r="3370" spans="1:22" x14ac:dyDescent="0.25">
      <c r="A3370">
        <v>3369</v>
      </c>
      <c r="B3370" t="s">
        <v>26</v>
      </c>
      <c r="C3370" t="s">
        <v>680</v>
      </c>
      <c r="D3370" t="s">
        <v>6</v>
      </c>
      <c r="E3370" t="s">
        <v>356</v>
      </c>
      <c r="F3370" s="138">
        <v>44107</v>
      </c>
      <c r="G3370" t="s">
        <v>684</v>
      </c>
      <c r="H3370" t="s">
        <v>690</v>
      </c>
      <c r="I3370" t="s">
        <v>452</v>
      </c>
      <c r="J3370" t="s">
        <v>669</v>
      </c>
      <c r="K3370">
        <v>1250</v>
      </c>
      <c r="M3370">
        <v>256</v>
      </c>
      <c r="O3370">
        <v>12</v>
      </c>
      <c r="P3370">
        <v>34</v>
      </c>
      <c r="Q3370">
        <f>SUM(Table2[[#This Row],[ BUYER G]:[BUYER S]])</f>
        <v>46</v>
      </c>
      <c r="R3370">
        <v>11</v>
      </c>
      <c r="S3370">
        <v>26.5</v>
      </c>
      <c r="T3370">
        <f>SUM(Table2[[#This Row],[SALE G]:[SALE S]])</f>
        <v>37.5</v>
      </c>
      <c r="U3370">
        <v>246</v>
      </c>
      <c r="V3370">
        <v>0.6</v>
      </c>
    </row>
    <row r="3371" spans="1:22" x14ac:dyDescent="0.25">
      <c r="A3371">
        <v>3370</v>
      </c>
      <c r="B3371" t="s">
        <v>26</v>
      </c>
      <c r="C3371" t="s">
        <v>680</v>
      </c>
      <c r="D3371" t="s">
        <v>6</v>
      </c>
      <c r="E3371" t="s">
        <v>356</v>
      </c>
      <c r="F3371" s="138">
        <v>44107</v>
      </c>
      <c r="G3371" t="s">
        <v>684</v>
      </c>
      <c r="H3371" t="s">
        <v>702</v>
      </c>
      <c r="I3371" t="s">
        <v>462</v>
      </c>
      <c r="J3371" t="s">
        <v>669</v>
      </c>
      <c r="K3371">
        <v>1250</v>
      </c>
      <c r="M3371">
        <v>276</v>
      </c>
      <c r="O3371">
        <v>6</v>
      </c>
      <c r="P3371">
        <v>24</v>
      </c>
      <c r="Q3371">
        <f>SUM(Table2[[#This Row],[ BUYER G]:[BUYER S]])</f>
        <v>30</v>
      </c>
      <c r="R3371">
        <v>4</v>
      </c>
      <c r="S3371">
        <v>18.399999999999999</v>
      </c>
      <c r="T3371">
        <f>SUM(Table2[[#This Row],[SALE G]:[SALE S]])</f>
        <v>22.4</v>
      </c>
      <c r="U3371">
        <v>281</v>
      </c>
      <c r="V3371">
        <v>0.6</v>
      </c>
    </row>
    <row r="3372" spans="1:22" x14ac:dyDescent="0.25">
      <c r="A3372">
        <v>3371</v>
      </c>
      <c r="B3372" t="s">
        <v>26</v>
      </c>
      <c r="C3372" t="s">
        <v>665</v>
      </c>
      <c r="D3372" t="s">
        <v>6</v>
      </c>
      <c r="E3372" t="s">
        <v>356</v>
      </c>
      <c r="F3372" s="138">
        <v>44108</v>
      </c>
      <c r="G3372" t="s">
        <v>666</v>
      </c>
      <c r="H3372" t="s">
        <v>668</v>
      </c>
      <c r="I3372" t="s">
        <v>129</v>
      </c>
      <c r="J3372" t="s">
        <v>669</v>
      </c>
      <c r="K3372">
        <v>2700</v>
      </c>
      <c r="L3372">
        <v>584</v>
      </c>
      <c r="O3372">
        <v>68</v>
      </c>
      <c r="P3372">
        <v>80</v>
      </c>
      <c r="Q3372">
        <f>SUM(Table2[[#This Row],[ BUYER G]:[BUYER S]])</f>
        <v>148</v>
      </c>
      <c r="R3372">
        <v>66</v>
      </c>
      <c r="S3372">
        <v>73.5</v>
      </c>
      <c r="T3372">
        <f>SUM(Table2[[#This Row],[SALE G]:[SALE S]])</f>
        <v>139.5</v>
      </c>
      <c r="U3372">
        <v>492</v>
      </c>
      <c r="V3372">
        <v>0.8</v>
      </c>
    </row>
    <row r="3373" spans="1:22" x14ac:dyDescent="0.25">
      <c r="A3373">
        <v>3372</v>
      </c>
      <c r="B3373" t="s">
        <v>26</v>
      </c>
      <c r="C3373" t="s">
        <v>665</v>
      </c>
      <c r="D3373" t="s">
        <v>6</v>
      </c>
      <c r="E3373" t="s">
        <v>356</v>
      </c>
      <c r="F3373" s="138">
        <v>44108</v>
      </c>
      <c r="G3373" t="s">
        <v>666</v>
      </c>
      <c r="H3373" t="s">
        <v>668</v>
      </c>
      <c r="I3373" t="s">
        <v>130</v>
      </c>
      <c r="J3373" t="s">
        <v>669</v>
      </c>
      <c r="K3373">
        <v>2700</v>
      </c>
      <c r="L3373">
        <v>568</v>
      </c>
      <c r="O3373">
        <v>71</v>
      </c>
      <c r="P3373">
        <v>72</v>
      </c>
      <c r="Q3373">
        <f>SUM(Table2[[#This Row],[ BUYER G]:[BUYER S]])</f>
        <v>143</v>
      </c>
      <c r="R3373">
        <v>55.5</v>
      </c>
      <c r="S3373">
        <v>58</v>
      </c>
      <c r="T3373">
        <f>SUM(Table2[[#This Row],[SALE G]:[SALE S]])</f>
        <v>113.5</v>
      </c>
      <c r="U3373">
        <v>665</v>
      </c>
      <c r="V3373">
        <v>0.8</v>
      </c>
    </row>
    <row r="3374" spans="1:22" x14ac:dyDescent="0.25">
      <c r="A3374">
        <v>3373</v>
      </c>
      <c r="B3374" t="s">
        <v>26</v>
      </c>
      <c r="C3374" t="s">
        <v>665</v>
      </c>
      <c r="D3374" t="s">
        <v>6</v>
      </c>
      <c r="E3374" t="s">
        <v>356</v>
      </c>
      <c r="F3374" s="138">
        <v>44108</v>
      </c>
      <c r="G3374" t="s">
        <v>666</v>
      </c>
      <c r="H3374" t="s">
        <v>672</v>
      </c>
      <c r="I3374" t="s">
        <v>189</v>
      </c>
      <c r="J3374" t="s">
        <v>669</v>
      </c>
      <c r="K3374">
        <v>2700</v>
      </c>
      <c r="L3374">
        <v>552</v>
      </c>
      <c r="O3374">
        <v>45</v>
      </c>
      <c r="P3374">
        <v>71</v>
      </c>
      <c r="Q3374">
        <f>SUM(Table2[[#This Row],[ BUYER G]:[BUYER S]])</f>
        <v>116</v>
      </c>
      <c r="R3374">
        <v>33</v>
      </c>
      <c r="S3374">
        <v>68.625</v>
      </c>
      <c r="T3374">
        <f>SUM(Table2[[#This Row],[SALE G]:[SALE S]])</f>
        <v>101.625</v>
      </c>
      <c r="U3374">
        <v>720</v>
      </c>
      <c r="V3374">
        <v>0.8</v>
      </c>
    </row>
    <row r="3375" spans="1:22" x14ac:dyDescent="0.25">
      <c r="A3375">
        <v>3374</v>
      </c>
      <c r="B3375" t="s">
        <v>26</v>
      </c>
      <c r="C3375" t="s">
        <v>665</v>
      </c>
      <c r="D3375" t="s">
        <v>6</v>
      </c>
      <c r="E3375" t="s">
        <v>356</v>
      </c>
      <c r="F3375" s="138">
        <v>44108</v>
      </c>
      <c r="G3375" t="s">
        <v>682</v>
      </c>
      <c r="H3375" t="s">
        <v>668</v>
      </c>
      <c r="I3375" t="s">
        <v>151</v>
      </c>
      <c r="J3375" t="s">
        <v>671</v>
      </c>
      <c r="K3375">
        <v>1200</v>
      </c>
      <c r="L3375">
        <v>224</v>
      </c>
      <c r="O3375">
        <v>28</v>
      </c>
      <c r="P3375">
        <v>32</v>
      </c>
      <c r="Q3375">
        <f>SUM(Table2[[#This Row],[ BUYER G]:[BUYER S]])</f>
        <v>60</v>
      </c>
      <c r="R3375">
        <v>22</v>
      </c>
      <c r="S3375">
        <v>24.25</v>
      </c>
      <c r="T3375">
        <f>SUM(Table2[[#This Row],[SALE G]:[SALE S]])</f>
        <v>46.25</v>
      </c>
      <c r="U3375">
        <v>405</v>
      </c>
      <c r="V3375">
        <v>0.7</v>
      </c>
    </row>
    <row r="3376" spans="1:22" x14ac:dyDescent="0.25">
      <c r="A3376">
        <v>3375</v>
      </c>
      <c r="B3376" t="s">
        <v>26</v>
      </c>
      <c r="C3376" t="s">
        <v>665</v>
      </c>
      <c r="D3376" t="s">
        <v>6</v>
      </c>
      <c r="E3376" t="s">
        <v>356</v>
      </c>
      <c r="F3376" s="138">
        <v>44108</v>
      </c>
      <c r="G3376" t="s">
        <v>682</v>
      </c>
      <c r="H3376" t="s">
        <v>668</v>
      </c>
      <c r="I3376" t="s">
        <v>152</v>
      </c>
      <c r="J3376" t="s">
        <v>671</v>
      </c>
      <c r="K3376">
        <v>1200</v>
      </c>
      <c r="L3376">
        <v>208</v>
      </c>
      <c r="O3376">
        <v>22</v>
      </c>
      <c r="P3376">
        <v>45</v>
      </c>
      <c r="Q3376">
        <f>SUM(Table2[[#This Row],[ BUYER G]:[BUYER S]])</f>
        <v>67</v>
      </c>
      <c r="R3376">
        <v>15</v>
      </c>
      <c r="S3376">
        <v>29</v>
      </c>
      <c r="T3376">
        <f>SUM(Table2[[#This Row],[SALE G]:[SALE S]])</f>
        <v>44</v>
      </c>
      <c r="U3376">
        <v>295</v>
      </c>
      <c r="V3376">
        <v>0.7</v>
      </c>
    </row>
    <row r="3377" spans="1:22" x14ac:dyDescent="0.25">
      <c r="A3377">
        <v>3376</v>
      </c>
      <c r="B3377" t="s">
        <v>26</v>
      </c>
      <c r="C3377" t="s">
        <v>665</v>
      </c>
      <c r="D3377" t="s">
        <v>6</v>
      </c>
      <c r="E3377" t="s">
        <v>356</v>
      </c>
      <c r="F3377" s="138">
        <v>44108</v>
      </c>
      <c r="G3377" t="s">
        <v>682</v>
      </c>
      <c r="H3377" t="s">
        <v>668</v>
      </c>
      <c r="I3377" t="s">
        <v>153</v>
      </c>
      <c r="J3377" t="s">
        <v>671</v>
      </c>
      <c r="K3377">
        <v>1200</v>
      </c>
      <c r="L3377">
        <v>224</v>
      </c>
      <c r="O3377">
        <v>30</v>
      </c>
      <c r="P3377">
        <v>35</v>
      </c>
      <c r="Q3377">
        <f>SUM(Table2[[#This Row],[ BUYER G]:[BUYER S]])</f>
        <v>65</v>
      </c>
      <c r="R3377">
        <v>31</v>
      </c>
      <c r="S3377">
        <v>38.625</v>
      </c>
      <c r="T3377">
        <f>SUM(Table2[[#This Row],[SALE G]:[SALE S]])</f>
        <v>69.625</v>
      </c>
      <c r="U3377">
        <v>400</v>
      </c>
      <c r="V3377">
        <v>0.7</v>
      </c>
    </row>
    <row r="3378" spans="1:22" x14ac:dyDescent="0.25">
      <c r="A3378">
        <v>3377</v>
      </c>
      <c r="B3378" t="s">
        <v>26</v>
      </c>
      <c r="C3378" t="s">
        <v>665</v>
      </c>
      <c r="D3378" t="s">
        <v>6</v>
      </c>
      <c r="E3378" t="s">
        <v>356</v>
      </c>
      <c r="F3378" s="138">
        <v>44108</v>
      </c>
      <c r="G3378" t="s">
        <v>682</v>
      </c>
      <c r="H3378" t="s">
        <v>668</v>
      </c>
      <c r="I3378" t="s">
        <v>150</v>
      </c>
      <c r="J3378" t="s">
        <v>671</v>
      </c>
      <c r="K3378">
        <v>1200</v>
      </c>
      <c r="L3378">
        <v>192</v>
      </c>
      <c r="O3378">
        <v>30</v>
      </c>
      <c r="P3378">
        <v>21</v>
      </c>
      <c r="Q3378">
        <f>SUM(Table2[[#This Row],[ BUYER G]:[BUYER S]])</f>
        <v>51</v>
      </c>
      <c r="R3378">
        <v>18.5</v>
      </c>
      <c r="S3378">
        <v>17.25</v>
      </c>
      <c r="T3378">
        <f>SUM(Table2[[#This Row],[SALE G]:[SALE S]])</f>
        <v>35.75</v>
      </c>
      <c r="U3378">
        <v>335</v>
      </c>
      <c r="V3378">
        <v>0.7</v>
      </c>
    </row>
    <row r="3379" spans="1:22" x14ac:dyDescent="0.25">
      <c r="A3379">
        <v>3378</v>
      </c>
      <c r="B3379" t="s">
        <v>26</v>
      </c>
      <c r="C3379" t="s">
        <v>665</v>
      </c>
      <c r="D3379" t="s">
        <v>6</v>
      </c>
      <c r="E3379" t="s">
        <v>356</v>
      </c>
      <c r="F3379" s="138">
        <v>44108</v>
      </c>
      <c r="G3379" t="s">
        <v>682</v>
      </c>
      <c r="H3379" t="s">
        <v>668</v>
      </c>
      <c r="I3379" t="s">
        <v>434</v>
      </c>
      <c r="J3379" t="s">
        <v>671</v>
      </c>
      <c r="K3379">
        <v>1000</v>
      </c>
      <c r="L3379">
        <v>196</v>
      </c>
      <c r="O3379">
        <v>52</v>
      </c>
      <c r="P3379">
        <v>29</v>
      </c>
      <c r="Q3379">
        <f>SUM(Table2[[#This Row],[ BUYER G]:[BUYER S]])</f>
        <v>81</v>
      </c>
      <c r="R3379">
        <v>31.3</v>
      </c>
      <c r="S3379">
        <v>19.100000000000001</v>
      </c>
      <c r="T3379">
        <f>SUM(Table2[[#This Row],[SALE G]:[SALE S]])</f>
        <v>50.400000000000006</v>
      </c>
      <c r="U3379">
        <v>254</v>
      </c>
      <c r="V3379">
        <v>0.7</v>
      </c>
    </row>
    <row r="3380" spans="1:22" x14ac:dyDescent="0.25">
      <c r="A3380">
        <v>3379</v>
      </c>
      <c r="B3380" t="s">
        <v>26</v>
      </c>
      <c r="C3380" t="s">
        <v>665</v>
      </c>
      <c r="D3380" t="s">
        <v>6</v>
      </c>
      <c r="E3380" t="s">
        <v>356</v>
      </c>
      <c r="F3380" s="138">
        <v>44108</v>
      </c>
      <c r="G3380" t="s">
        <v>683</v>
      </c>
      <c r="H3380" t="s">
        <v>668</v>
      </c>
      <c r="I3380" t="s">
        <v>394</v>
      </c>
      <c r="J3380" t="s">
        <v>669</v>
      </c>
      <c r="K3380">
        <v>1500</v>
      </c>
      <c r="L3380">
        <v>420</v>
      </c>
      <c r="O3380">
        <v>31</v>
      </c>
      <c r="P3380">
        <v>64</v>
      </c>
      <c r="Q3380">
        <f>SUM(Table2[[#This Row],[ BUYER G]:[BUYER S]])</f>
        <v>95</v>
      </c>
      <c r="R3380">
        <v>32</v>
      </c>
      <c r="S3380">
        <v>45.5</v>
      </c>
      <c r="T3380">
        <f>SUM(Table2[[#This Row],[SALE G]:[SALE S]])</f>
        <v>77.5</v>
      </c>
      <c r="U3380">
        <v>365</v>
      </c>
      <c r="V3380">
        <v>0.7</v>
      </c>
    </row>
    <row r="3381" spans="1:22" x14ac:dyDescent="0.25">
      <c r="A3381">
        <v>3380</v>
      </c>
      <c r="B3381" t="s">
        <v>26</v>
      </c>
      <c r="C3381" t="s">
        <v>665</v>
      </c>
      <c r="D3381" t="s">
        <v>6</v>
      </c>
      <c r="E3381" t="s">
        <v>356</v>
      </c>
      <c r="F3381" s="138">
        <v>44108</v>
      </c>
      <c r="G3381" t="s">
        <v>675</v>
      </c>
      <c r="H3381" t="s">
        <v>668</v>
      </c>
      <c r="I3381" t="s">
        <v>164</v>
      </c>
      <c r="J3381" t="s">
        <v>669</v>
      </c>
      <c r="K3381">
        <v>2700</v>
      </c>
      <c r="L3381">
        <v>752</v>
      </c>
      <c r="O3381">
        <v>95</v>
      </c>
      <c r="P3381">
        <v>123</v>
      </c>
      <c r="Q3381">
        <f>SUM(Table2[[#This Row],[ BUYER G]:[BUYER S]])</f>
        <v>218</v>
      </c>
      <c r="R3381">
        <v>79.75</v>
      </c>
      <c r="S3381">
        <v>91.5</v>
      </c>
      <c r="T3381">
        <f>SUM(Table2[[#This Row],[SALE G]:[SALE S]])</f>
        <v>171.25</v>
      </c>
      <c r="U3381">
        <v>788</v>
      </c>
      <c r="V3381">
        <v>0.8</v>
      </c>
    </row>
    <row r="3382" spans="1:22" x14ac:dyDescent="0.25">
      <c r="A3382">
        <v>3381</v>
      </c>
      <c r="B3382" t="s">
        <v>26</v>
      </c>
      <c r="C3382" t="s">
        <v>665</v>
      </c>
      <c r="D3382" t="s">
        <v>6</v>
      </c>
      <c r="E3382" t="s">
        <v>356</v>
      </c>
      <c r="F3382" s="138">
        <v>44108</v>
      </c>
      <c r="G3382" t="s">
        <v>676</v>
      </c>
      <c r="H3382" t="s">
        <v>668</v>
      </c>
      <c r="I3382" t="s">
        <v>165</v>
      </c>
      <c r="J3382" t="s">
        <v>669</v>
      </c>
      <c r="K3382">
        <v>1200</v>
      </c>
      <c r="L3382">
        <v>326</v>
      </c>
      <c r="O3382">
        <v>30</v>
      </c>
      <c r="P3382">
        <v>70</v>
      </c>
      <c r="Q3382">
        <f>SUM(Table2[[#This Row],[ BUYER G]:[BUYER S]])</f>
        <v>100</v>
      </c>
      <c r="R3382">
        <v>18</v>
      </c>
      <c r="S3382">
        <v>43.5</v>
      </c>
      <c r="T3382">
        <f>SUM(Table2[[#This Row],[SALE G]:[SALE S]])</f>
        <v>61.5</v>
      </c>
      <c r="U3382">
        <v>681</v>
      </c>
      <c r="V3382">
        <v>0.8</v>
      </c>
    </row>
    <row r="3383" spans="1:22" x14ac:dyDescent="0.25">
      <c r="A3383">
        <v>3382</v>
      </c>
      <c r="B3383" t="s">
        <v>26</v>
      </c>
      <c r="C3383" t="s">
        <v>665</v>
      </c>
      <c r="D3383" t="s">
        <v>6</v>
      </c>
      <c r="E3383" t="s">
        <v>356</v>
      </c>
      <c r="F3383" s="138">
        <v>44108</v>
      </c>
      <c r="G3383" t="s">
        <v>676</v>
      </c>
      <c r="H3383" t="s">
        <v>668</v>
      </c>
      <c r="I3383" t="s">
        <v>166</v>
      </c>
      <c r="J3383" t="s">
        <v>669</v>
      </c>
      <c r="K3383">
        <v>1200</v>
      </c>
      <c r="L3383">
        <v>336</v>
      </c>
      <c r="O3383">
        <v>68</v>
      </c>
      <c r="P3383">
        <v>89</v>
      </c>
      <c r="Q3383">
        <f>SUM(Table2[[#This Row],[ BUYER G]:[BUYER S]])</f>
        <v>157</v>
      </c>
      <c r="R3383">
        <v>48</v>
      </c>
      <c r="S3383">
        <v>57.75</v>
      </c>
      <c r="T3383">
        <f>SUM(Table2[[#This Row],[SALE G]:[SALE S]])</f>
        <v>105.75</v>
      </c>
      <c r="U3383">
        <v>532</v>
      </c>
      <c r="V3383">
        <v>0.6</v>
      </c>
    </row>
    <row r="3384" spans="1:22" x14ac:dyDescent="0.25">
      <c r="A3384">
        <v>3383</v>
      </c>
      <c r="B3384" t="s">
        <v>26</v>
      </c>
      <c r="C3384" t="s">
        <v>665</v>
      </c>
      <c r="D3384" t="s">
        <v>6</v>
      </c>
      <c r="E3384" t="s">
        <v>356</v>
      </c>
      <c r="F3384" s="138">
        <v>44108</v>
      </c>
      <c r="G3384" t="s">
        <v>676</v>
      </c>
      <c r="H3384" t="s">
        <v>672</v>
      </c>
      <c r="I3384" t="s">
        <v>372</v>
      </c>
      <c r="J3384" t="s">
        <v>669</v>
      </c>
      <c r="K3384">
        <v>1200</v>
      </c>
      <c r="L3384">
        <v>216</v>
      </c>
      <c r="O3384">
        <v>29</v>
      </c>
      <c r="P3384">
        <v>33</v>
      </c>
      <c r="Q3384">
        <f>SUM(Table2[[#This Row],[ BUYER G]:[BUYER S]])</f>
        <v>62</v>
      </c>
      <c r="R3384">
        <v>12</v>
      </c>
      <c r="S3384">
        <v>21</v>
      </c>
      <c r="T3384">
        <f>SUM(Table2[[#This Row],[SALE G]:[SALE S]])</f>
        <v>33</v>
      </c>
      <c r="U3384">
        <v>140</v>
      </c>
      <c r="V3384">
        <v>0.6</v>
      </c>
    </row>
    <row r="3385" spans="1:22" x14ac:dyDescent="0.25">
      <c r="A3385">
        <v>3384</v>
      </c>
      <c r="B3385" t="s">
        <v>26</v>
      </c>
      <c r="C3385" t="s">
        <v>665</v>
      </c>
      <c r="D3385" t="s">
        <v>6</v>
      </c>
      <c r="E3385" t="s">
        <v>356</v>
      </c>
      <c r="F3385" s="138">
        <v>44108</v>
      </c>
      <c r="G3385" t="s">
        <v>676</v>
      </c>
      <c r="H3385" t="s">
        <v>677</v>
      </c>
      <c r="I3385" t="s">
        <v>440</v>
      </c>
      <c r="J3385" t="s">
        <v>669</v>
      </c>
      <c r="K3385">
        <v>1200</v>
      </c>
      <c r="L3385">
        <v>220</v>
      </c>
      <c r="O3385">
        <v>24</v>
      </c>
      <c r="P3385">
        <v>45</v>
      </c>
      <c r="Q3385">
        <f>SUM(Table2[[#This Row],[ BUYER G]:[BUYER S]])</f>
        <v>69</v>
      </c>
      <c r="R3385">
        <v>15</v>
      </c>
      <c r="S3385">
        <v>35.75</v>
      </c>
      <c r="T3385">
        <f>SUM(Table2[[#This Row],[SALE G]:[SALE S]])</f>
        <v>50.75</v>
      </c>
      <c r="U3385">
        <v>600</v>
      </c>
      <c r="V3385">
        <v>0.6</v>
      </c>
    </row>
    <row r="3386" spans="1:22" x14ac:dyDescent="0.25">
      <c r="A3386">
        <v>3385</v>
      </c>
      <c r="B3386" t="s">
        <v>26</v>
      </c>
      <c r="C3386" t="s">
        <v>665</v>
      </c>
      <c r="D3386" t="s">
        <v>6</v>
      </c>
      <c r="E3386" t="s">
        <v>356</v>
      </c>
      <c r="F3386" s="138">
        <v>44108</v>
      </c>
      <c r="G3386" t="s">
        <v>684</v>
      </c>
      <c r="H3386" t="s">
        <v>668</v>
      </c>
      <c r="I3386" t="s">
        <v>169</v>
      </c>
      <c r="J3386" t="s">
        <v>669</v>
      </c>
      <c r="K3386">
        <v>1250</v>
      </c>
      <c r="L3386">
        <v>352</v>
      </c>
      <c r="O3386">
        <v>37</v>
      </c>
      <c r="P3386">
        <v>68</v>
      </c>
      <c r="Q3386">
        <f>SUM(Table2[[#This Row],[ BUYER G]:[BUYER S]])</f>
        <v>105</v>
      </c>
      <c r="R3386">
        <v>14</v>
      </c>
      <c r="S3386">
        <v>69</v>
      </c>
      <c r="T3386">
        <f>SUM(Table2[[#This Row],[SALE G]:[SALE S]])</f>
        <v>83</v>
      </c>
      <c r="U3386">
        <v>388</v>
      </c>
      <c r="V3386">
        <v>0.7</v>
      </c>
    </row>
    <row r="3387" spans="1:22" x14ac:dyDescent="0.25">
      <c r="A3387">
        <v>3386</v>
      </c>
      <c r="B3387" t="s">
        <v>26</v>
      </c>
      <c r="C3387" t="s">
        <v>665</v>
      </c>
      <c r="D3387" t="s">
        <v>6</v>
      </c>
      <c r="E3387" t="s">
        <v>356</v>
      </c>
      <c r="F3387" s="138">
        <v>44108</v>
      </c>
      <c r="G3387" t="s">
        <v>685</v>
      </c>
      <c r="H3387" t="s">
        <v>668</v>
      </c>
      <c r="I3387" t="s">
        <v>172</v>
      </c>
      <c r="J3387" t="s">
        <v>671</v>
      </c>
      <c r="K3387">
        <v>1000</v>
      </c>
      <c r="L3387">
        <v>196</v>
      </c>
      <c r="O3387">
        <v>13</v>
      </c>
      <c r="P3387">
        <v>18</v>
      </c>
      <c r="Q3387">
        <f>SUM(Table2[[#This Row],[ BUYER G]:[BUYER S]])</f>
        <v>31</v>
      </c>
      <c r="R3387">
        <v>9.75</v>
      </c>
      <c r="S3387">
        <v>7.75</v>
      </c>
      <c r="T3387">
        <f>SUM(Table2[[#This Row],[SALE G]:[SALE S]])</f>
        <v>17.5</v>
      </c>
      <c r="U3387">
        <v>495</v>
      </c>
      <c r="V3387">
        <v>0.7</v>
      </c>
    </row>
    <row r="3388" spans="1:22" x14ac:dyDescent="0.25">
      <c r="A3388">
        <v>3387</v>
      </c>
      <c r="B3388" t="s">
        <v>26</v>
      </c>
      <c r="C3388" t="s">
        <v>665</v>
      </c>
      <c r="D3388" t="s">
        <v>6</v>
      </c>
      <c r="E3388" t="s">
        <v>356</v>
      </c>
      <c r="F3388" s="138">
        <v>44108</v>
      </c>
      <c r="G3388" t="s">
        <v>685</v>
      </c>
      <c r="H3388" t="s">
        <v>668</v>
      </c>
      <c r="I3388" t="s">
        <v>173</v>
      </c>
      <c r="J3388" t="s">
        <v>671</v>
      </c>
      <c r="K3388">
        <v>1000</v>
      </c>
      <c r="L3388">
        <v>224</v>
      </c>
      <c r="O3388">
        <v>24</v>
      </c>
      <c r="P3388">
        <v>28</v>
      </c>
      <c r="Q3388">
        <f>SUM(Table2[[#This Row],[ BUYER G]:[BUYER S]])</f>
        <v>52</v>
      </c>
      <c r="R3388">
        <v>14</v>
      </c>
      <c r="S3388">
        <v>17</v>
      </c>
      <c r="T3388">
        <f>SUM(Table2[[#This Row],[SALE G]:[SALE S]])</f>
        <v>31</v>
      </c>
      <c r="U3388">
        <v>350</v>
      </c>
      <c r="V3388">
        <v>0.65</v>
      </c>
    </row>
    <row r="3389" spans="1:22" x14ac:dyDescent="0.25">
      <c r="A3389">
        <v>3388</v>
      </c>
      <c r="B3389" t="s">
        <v>26</v>
      </c>
      <c r="C3389" t="s">
        <v>665</v>
      </c>
      <c r="D3389" t="s">
        <v>6</v>
      </c>
      <c r="E3389" t="s">
        <v>356</v>
      </c>
      <c r="F3389" s="138">
        <v>44108</v>
      </c>
      <c r="G3389" t="s">
        <v>685</v>
      </c>
      <c r="H3389" t="s">
        <v>668</v>
      </c>
      <c r="I3389" t="s">
        <v>174</v>
      </c>
      <c r="J3389" t="s">
        <v>671</v>
      </c>
      <c r="K3389">
        <v>1000</v>
      </c>
      <c r="L3389">
        <v>208</v>
      </c>
      <c r="O3389">
        <v>13</v>
      </c>
      <c r="P3389">
        <v>27</v>
      </c>
      <c r="Q3389">
        <f>SUM(Table2[[#This Row],[ BUYER G]:[BUYER S]])</f>
        <v>40</v>
      </c>
      <c r="R3389">
        <v>6.75</v>
      </c>
      <c r="S3389">
        <v>29.875</v>
      </c>
      <c r="T3389">
        <f>SUM(Table2[[#This Row],[SALE G]:[SALE S]])</f>
        <v>36.625</v>
      </c>
      <c r="U3389">
        <v>386</v>
      </c>
      <c r="V3389">
        <v>0.7</v>
      </c>
    </row>
    <row r="3390" spans="1:22" x14ac:dyDescent="0.25">
      <c r="A3390">
        <v>3389</v>
      </c>
      <c r="B3390" t="s">
        <v>26</v>
      </c>
      <c r="C3390" t="s">
        <v>665</v>
      </c>
      <c r="D3390" t="s">
        <v>6</v>
      </c>
      <c r="E3390" t="s">
        <v>356</v>
      </c>
      <c r="F3390" s="138">
        <v>44108</v>
      </c>
      <c r="G3390" t="s">
        <v>685</v>
      </c>
      <c r="H3390" t="s">
        <v>668</v>
      </c>
      <c r="I3390" t="s">
        <v>175</v>
      </c>
      <c r="J3390" t="s">
        <v>671</v>
      </c>
      <c r="K3390">
        <v>1000</v>
      </c>
      <c r="L3390">
        <v>306</v>
      </c>
      <c r="O3390">
        <v>30</v>
      </c>
      <c r="P3390">
        <v>76</v>
      </c>
      <c r="Q3390">
        <f>SUM(Table2[[#This Row],[ BUYER G]:[BUYER S]])</f>
        <v>106</v>
      </c>
      <c r="R3390">
        <v>30.5</v>
      </c>
      <c r="S3390">
        <v>82.75</v>
      </c>
      <c r="T3390">
        <f>SUM(Table2[[#This Row],[SALE G]:[SALE S]])</f>
        <v>113.25</v>
      </c>
      <c r="U3390">
        <v>628</v>
      </c>
      <c r="V3390">
        <v>0.7</v>
      </c>
    </row>
    <row r="3391" spans="1:22" x14ac:dyDescent="0.25">
      <c r="A3391">
        <v>3390</v>
      </c>
      <c r="B3391" t="s">
        <v>26</v>
      </c>
      <c r="C3391" t="s">
        <v>665</v>
      </c>
      <c r="D3391" t="s">
        <v>6</v>
      </c>
      <c r="E3391" t="s">
        <v>356</v>
      </c>
      <c r="F3391" s="138">
        <v>44108</v>
      </c>
      <c r="G3391" t="s">
        <v>712</v>
      </c>
      <c r="H3391" t="s">
        <v>668</v>
      </c>
      <c r="I3391" t="s">
        <v>466</v>
      </c>
      <c r="J3391" t="s">
        <v>711</v>
      </c>
      <c r="K3391">
        <v>320</v>
      </c>
      <c r="L3391">
        <v>144</v>
      </c>
      <c r="O3391">
        <v>18</v>
      </c>
      <c r="P3391">
        <v>23</v>
      </c>
      <c r="Q3391">
        <f>SUM(Table2[[#This Row],[ BUYER G]:[BUYER S]])</f>
        <v>41</v>
      </c>
      <c r="R3391">
        <v>9</v>
      </c>
      <c r="S3391">
        <v>14</v>
      </c>
      <c r="T3391">
        <f>SUM(Table2[[#This Row],[SALE G]:[SALE S]])</f>
        <v>23</v>
      </c>
      <c r="U3391">
        <v>344</v>
      </c>
      <c r="V3391">
        <v>0.7</v>
      </c>
    </row>
    <row r="3392" spans="1:22" x14ac:dyDescent="0.25">
      <c r="A3392">
        <v>3391</v>
      </c>
      <c r="B3392" t="s">
        <v>26</v>
      </c>
      <c r="C3392" t="s">
        <v>678</v>
      </c>
      <c r="D3392" t="s">
        <v>6</v>
      </c>
      <c r="E3392" t="s">
        <v>356</v>
      </c>
      <c r="F3392" s="138">
        <v>44108</v>
      </c>
      <c r="G3392" t="s">
        <v>676</v>
      </c>
      <c r="H3392" t="s">
        <v>679</v>
      </c>
      <c r="I3392" t="s">
        <v>380</v>
      </c>
      <c r="J3392" t="s">
        <v>669</v>
      </c>
      <c r="K3392">
        <v>1200</v>
      </c>
      <c r="L3392">
        <v>336</v>
      </c>
      <c r="O3392">
        <v>39</v>
      </c>
      <c r="P3392">
        <v>33</v>
      </c>
      <c r="Q3392">
        <f>SUM(Table2[[#This Row],[ BUYER G]:[BUYER S]])</f>
        <v>72</v>
      </c>
      <c r="R3392">
        <v>24</v>
      </c>
      <c r="S3392">
        <v>22</v>
      </c>
      <c r="T3392">
        <f>SUM(Table2[[#This Row],[SALE G]:[SALE S]])</f>
        <v>46</v>
      </c>
      <c r="U3392">
        <v>420</v>
      </c>
      <c r="V3392">
        <v>0.7</v>
      </c>
    </row>
    <row r="3393" spans="1:22" x14ac:dyDescent="0.25">
      <c r="A3393">
        <v>3392</v>
      </c>
      <c r="B3393" t="s">
        <v>26</v>
      </c>
      <c r="C3393" t="s">
        <v>678</v>
      </c>
      <c r="D3393" t="s">
        <v>6</v>
      </c>
      <c r="E3393" t="s">
        <v>356</v>
      </c>
      <c r="F3393" s="138">
        <v>44108</v>
      </c>
      <c r="G3393" t="s">
        <v>676</v>
      </c>
      <c r="H3393" t="s">
        <v>700</v>
      </c>
      <c r="I3393" t="s">
        <v>443</v>
      </c>
      <c r="J3393" t="s">
        <v>669</v>
      </c>
      <c r="K3393">
        <v>1200</v>
      </c>
      <c r="L3393">
        <v>256</v>
      </c>
      <c r="O3393">
        <v>19</v>
      </c>
      <c r="P3393">
        <v>13</v>
      </c>
      <c r="Q3393">
        <f>SUM(Table2[[#This Row],[ BUYER G]:[BUYER S]])</f>
        <v>32</v>
      </c>
      <c r="R3393">
        <v>8.75</v>
      </c>
      <c r="S3393">
        <v>8</v>
      </c>
      <c r="T3393">
        <f>SUM(Table2[[#This Row],[SALE G]:[SALE S]])</f>
        <v>16.75</v>
      </c>
      <c r="U3393">
        <v>200</v>
      </c>
      <c r="V3393">
        <v>0.7</v>
      </c>
    </row>
    <row r="3394" spans="1:22" x14ac:dyDescent="0.25">
      <c r="A3394">
        <v>3393</v>
      </c>
      <c r="B3394" t="s">
        <v>26</v>
      </c>
      <c r="C3394" t="s">
        <v>680</v>
      </c>
      <c r="D3394" t="s">
        <v>6</v>
      </c>
      <c r="E3394" t="s">
        <v>356</v>
      </c>
      <c r="F3394" s="138">
        <v>44108</v>
      </c>
      <c r="G3394" t="s">
        <v>666</v>
      </c>
      <c r="H3394" t="s">
        <v>681</v>
      </c>
      <c r="I3394" t="s">
        <v>236</v>
      </c>
      <c r="J3394" t="s">
        <v>669</v>
      </c>
      <c r="K3394">
        <v>2700</v>
      </c>
      <c r="L3394">
        <v>552</v>
      </c>
      <c r="O3394">
        <v>112</v>
      </c>
      <c r="P3394">
        <v>208</v>
      </c>
      <c r="Q3394">
        <f>SUM(Table2[[#This Row],[ BUYER G]:[BUYER S]])</f>
        <v>320</v>
      </c>
      <c r="R3394">
        <v>93.075000000000003</v>
      </c>
      <c r="S3394">
        <v>194.92500000000001</v>
      </c>
      <c r="T3394">
        <f>SUM(Table2[[#This Row],[SALE G]:[SALE S]])</f>
        <v>288</v>
      </c>
      <c r="U3394">
        <v>557</v>
      </c>
      <c r="V3394">
        <v>0.7</v>
      </c>
    </row>
    <row r="3395" spans="1:22" x14ac:dyDescent="0.25">
      <c r="A3395">
        <v>3394</v>
      </c>
      <c r="B3395" t="s">
        <v>26</v>
      </c>
      <c r="C3395" t="s">
        <v>680</v>
      </c>
      <c r="D3395" t="s">
        <v>6</v>
      </c>
      <c r="E3395" t="s">
        <v>356</v>
      </c>
      <c r="F3395" s="138">
        <v>44108</v>
      </c>
      <c r="G3395" t="s">
        <v>666</v>
      </c>
      <c r="H3395" t="s">
        <v>681</v>
      </c>
      <c r="I3395" t="s">
        <v>428</v>
      </c>
      <c r="J3395" t="s">
        <v>669</v>
      </c>
      <c r="K3395">
        <v>2700</v>
      </c>
      <c r="L3395">
        <v>640</v>
      </c>
      <c r="O3395">
        <v>90</v>
      </c>
      <c r="P3395">
        <v>128</v>
      </c>
      <c r="Q3395">
        <f>SUM(Table2[[#This Row],[ BUYER G]:[BUYER S]])</f>
        <v>218</v>
      </c>
      <c r="R3395">
        <v>69.55</v>
      </c>
      <c r="S3395">
        <v>126.05</v>
      </c>
      <c r="T3395">
        <f>SUM(Table2[[#This Row],[SALE G]:[SALE S]])</f>
        <v>195.6</v>
      </c>
      <c r="U3395">
        <v>644</v>
      </c>
      <c r="V3395">
        <v>0.7</v>
      </c>
    </row>
    <row r="3396" spans="1:22" x14ac:dyDescent="0.25">
      <c r="A3396">
        <v>3395</v>
      </c>
      <c r="B3396" t="s">
        <v>26</v>
      </c>
      <c r="C3396" t="s">
        <v>680</v>
      </c>
      <c r="D3396" t="s">
        <v>6</v>
      </c>
      <c r="E3396" t="s">
        <v>356</v>
      </c>
      <c r="F3396" s="138">
        <v>44108</v>
      </c>
      <c r="G3396" t="s">
        <v>670</v>
      </c>
      <c r="H3396" t="s">
        <v>681</v>
      </c>
      <c r="I3396" t="s">
        <v>375</v>
      </c>
      <c r="J3396" t="s">
        <v>671</v>
      </c>
      <c r="K3396">
        <v>1200</v>
      </c>
      <c r="L3396">
        <v>480</v>
      </c>
      <c r="O3396">
        <v>95</v>
      </c>
      <c r="P3396">
        <v>62</v>
      </c>
      <c r="Q3396">
        <f>SUM(Table2[[#This Row],[ BUYER G]:[BUYER S]])</f>
        <v>157</v>
      </c>
      <c r="R3396">
        <v>78.25</v>
      </c>
      <c r="S3396">
        <v>43</v>
      </c>
      <c r="T3396">
        <f>SUM(Table2[[#This Row],[SALE G]:[SALE S]])</f>
        <v>121.25</v>
      </c>
      <c r="U3396">
        <v>530</v>
      </c>
      <c r="V3396">
        <v>0.7</v>
      </c>
    </row>
    <row r="3397" spans="1:22" x14ac:dyDescent="0.25">
      <c r="A3397">
        <v>3396</v>
      </c>
      <c r="B3397" t="s">
        <v>26</v>
      </c>
      <c r="C3397" t="s">
        <v>680</v>
      </c>
      <c r="D3397" t="s">
        <v>6</v>
      </c>
      <c r="E3397" t="s">
        <v>356</v>
      </c>
      <c r="F3397" s="138">
        <v>44108</v>
      </c>
      <c r="G3397" t="s">
        <v>670</v>
      </c>
      <c r="H3397" t="s">
        <v>681</v>
      </c>
      <c r="I3397" t="s">
        <v>373</v>
      </c>
      <c r="J3397" t="s">
        <v>671</v>
      </c>
      <c r="K3397">
        <v>1200</v>
      </c>
      <c r="L3397">
        <v>268</v>
      </c>
      <c r="O3397">
        <v>62</v>
      </c>
      <c r="P3397">
        <v>15</v>
      </c>
      <c r="Q3397">
        <f>SUM(Table2[[#This Row],[ BUYER G]:[BUYER S]])</f>
        <v>77</v>
      </c>
      <c r="R3397">
        <v>59.5</v>
      </c>
      <c r="S3397">
        <v>8</v>
      </c>
      <c r="T3397">
        <f>SUM(Table2[[#This Row],[SALE G]:[SALE S]])</f>
        <v>67.5</v>
      </c>
      <c r="U3397">
        <v>270</v>
      </c>
      <c r="V3397">
        <v>0.65</v>
      </c>
    </row>
    <row r="3398" spans="1:22" x14ac:dyDescent="0.25">
      <c r="A3398">
        <v>3397</v>
      </c>
      <c r="B3398" t="s">
        <v>26</v>
      </c>
      <c r="C3398" t="s">
        <v>680</v>
      </c>
      <c r="D3398" t="s">
        <v>6</v>
      </c>
      <c r="E3398" t="s">
        <v>356</v>
      </c>
      <c r="F3398" s="138">
        <v>44108</v>
      </c>
      <c r="G3398" t="s">
        <v>670</v>
      </c>
      <c r="H3398" t="s">
        <v>681</v>
      </c>
      <c r="I3398" t="s">
        <v>384</v>
      </c>
      <c r="J3398" t="s">
        <v>671</v>
      </c>
      <c r="K3398">
        <v>1200</v>
      </c>
      <c r="L3398">
        <v>220</v>
      </c>
      <c r="O3398">
        <v>21</v>
      </c>
      <c r="P3398">
        <v>16</v>
      </c>
      <c r="Q3398">
        <f>SUM(Table2[[#This Row],[ BUYER G]:[BUYER S]])</f>
        <v>37</v>
      </c>
      <c r="R3398">
        <v>20.7</v>
      </c>
      <c r="S3398">
        <v>12.7</v>
      </c>
      <c r="T3398">
        <f>SUM(Table2[[#This Row],[SALE G]:[SALE S]])</f>
        <v>33.4</v>
      </c>
      <c r="U3398">
        <v>250</v>
      </c>
      <c r="V3398">
        <v>0.65</v>
      </c>
    </row>
    <row r="3399" spans="1:22" x14ac:dyDescent="0.25">
      <c r="A3399">
        <v>3398</v>
      </c>
      <c r="B3399" t="s">
        <v>26</v>
      </c>
      <c r="C3399" t="s">
        <v>680</v>
      </c>
      <c r="D3399" t="s">
        <v>6</v>
      </c>
      <c r="E3399" t="s">
        <v>356</v>
      </c>
      <c r="F3399" s="138">
        <v>44108</v>
      </c>
      <c r="G3399" t="s">
        <v>670</v>
      </c>
      <c r="H3399" t="s">
        <v>681</v>
      </c>
      <c r="I3399" t="s">
        <v>386</v>
      </c>
      <c r="J3399" t="s">
        <v>671</v>
      </c>
      <c r="K3399">
        <v>1200</v>
      </c>
      <c r="L3399">
        <v>240</v>
      </c>
      <c r="O3399">
        <v>43</v>
      </c>
      <c r="P3399">
        <v>65</v>
      </c>
      <c r="Q3399">
        <f>SUM(Table2[[#This Row],[ BUYER G]:[BUYER S]])</f>
        <v>108</v>
      </c>
      <c r="R3399">
        <v>29.1</v>
      </c>
      <c r="S3399">
        <v>43</v>
      </c>
      <c r="T3399">
        <f>SUM(Table2[[#This Row],[SALE G]:[SALE S]])</f>
        <v>72.099999999999994</v>
      </c>
      <c r="U3399">
        <v>301</v>
      </c>
      <c r="V3399">
        <v>0.65</v>
      </c>
    </row>
    <row r="3400" spans="1:22" x14ac:dyDescent="0.25">
      <c r="A3400">
        <v>3399</v>
      </c>
      <c r="B3400" t="s">
        <v>26</v>
      </c>
      <c r="C3400" t="s">
        <v>680</v>
      </c>
      <c r="D3400" t="s">
        <v>6</v>
      </c>
      <c r="E3400" t="s">
        <v>356</v>
      </c>
      <c r="F3400" s="138">
        <v>44108</v>
      </c>
      <c r="G3400" t="s">
        <v>682</v>
      </c>
      <c r="H3400" t="s">
        <v>681</v>
      </c>
      <c r="I3400" t="s">
        <v>493</v>
      </c>
      <c r="J3400" t="s">
        <v>671</v>
      </c>
      <c r="K3400">
        <v>1000</v>
      </c>
      <c r="L3400">
        <v>160</v>
      </c>
      <c r="O3400">
        <v>8</v>
      </c>
      <c r="P3400">
        <v>46</v>
      </c>
      <c r="Q3400">
        <f>SUM(Table2[[#This Row],[ BUYER G]:[BUYER S]])</f>
        <v>54</v>
      </c>
      <c r="R3400">
        <v>5.3</v>
      </c>
      <c r="S3400">
        <v>40.35</v>
      </c>
      <c r="T3400">
        <f>SUM(Table2[[#This Row],[SALE G]:[SALE S]])</f>
        <v>45.65</v>
      </c>
      <c r="U3400">
        <v>208</v>
      </c>
      <c r="V3400">
        <v>0.65</v>
      </c>
    </row>
    <row r="3401" spans="1:22" x14ac:dyDescent="0.25">
      <c r="A3401">
        <v>3400</v>
      </c>
      <c r="B3401" t="s">
        <v>26</v>
      </c>
      <c r="C3401" t="s">
        <v>680</v>
      </c>
      <c r="D3401" t="s">
        <v>6</v>
      </c>
      <c r="E3401" t="s">
        <v>356</v>
      </c>
      <c r="F3401" s="138">
        <v>44108</v>
      </c>
      <c r="G3401" t="s">
        <v>676</v>
      </c>
      <c r="H3401" t="s">
        <v>681</v>
      </c>
      <c r="I3401" t="s">
        <v>379</v>
      </c>
      <c r="J3401" t="s">
        <v>669</v>
      </c>
      <c r="K3401">
        <v>1200</v>
      </c>
      <c r="L3401">
        <v>240</v>
      </c>
      <c r="O3401">
        <v>41</v>
      </c>
      <c r="P3401">
        <v>73</v>
      </c>
      <c r="Q3401">
        <f>SUM(Table2[[#This Row],[ BUYER G]:[BUYER S]])</f>
        <v>114</v>
      </c>
      <c r="R3401">
        <v>25.05</v>
      </c>
      <c r="S3401">
        <v>47.5</v>
      </c>
      <c r="T3401">
        <f>SUM(Table2[[#This Row],[SALE G]:[SALE S]])</f>
        <v>72.55</v>
      </c>
      <c r="U3401">
        <v>299</v>
      </c>
      <c r="V3401">
        <v>0.65</v>
      </c>
    </row>
    <row r="3402" spans="1:22" x14ac:dyDescent="0.25">
      <c r="A3402">
        <v>3401</v>
      </c>
      <c r="B3402" t="s">
        <v>26</v>
      </c>
      <c r="C3402" t="s">
        <v>680</v>
      </c>
      <c r="D3402" t="s">
        <v>6</v>
      </c>
      <c r="E3402" t="s">
        <v>356</v>
      </c>
      <c r="F3402" s="138">
        <v>44108</v>
      </c>
      <c r="G3402" t="s">
        <v>676</v>
      </c>
      <c r="H3402" t="s">
        <v>681</v>
      </c>
      <c r="I3402" t="s">
        <v>377</v>
      </c>
      <c r="J3402" t="s">
        <v>669</v>
      </c>
      <c r="K3402">
        <v>1200</v>
      </c>
      <c r="L3402">
        <v>217</v>
      </c>
      <c r="O3402">
        <v>26</v>
      </c>
      <c r="P3402">
        <v>55</v>
      </c>
      <c r="Q3402">
        <f>SUM(Table2[[#This Row],[ BUYER G]:[BUYER S]])</f>
        <v>81</v>
      </c>
      <c r="R3402">
        <v>15</v>
      </c>
      <c r="S3402">
        <v>38.25</v>
      </c>
      <c r="T3402">
        <f>SUM(Table2[[#This Row],[SALE G]:[SALE S]])</f>
        <v>53.25</v>
      </c>
      <c r="U3402">
        <v>254</v>
      </c>
      <c r="V3402">
        <v>0.65</v>
      </c>
    </row>
    <row r="3403" spans="1:22" x14ac:dyDescent="0.25">
      <c r="A3403">
        <v>3402</v>
      </c>
      <c r="B3403" t="s">
        <v>26</v>
      </c>
      <c r="C3403" t="s">
        <v>680</v>
      </c>
      <c r="D3403" t="s">
        <v>6</v>
      </c>
      <c r="E3403" t="s">
        <v>356</v>
      </c>
      <c r="F3403" s="138">
        <v>44108</v>
      </c>
      <c r="G3403" t="s">
        <v>676</v>
      </c>
      <c r="H3403" t="s">
        <v>681</v>
      </c>
      <c r="I3403" t="s">
        <v>378</v>
      </c>
      <c r="J3403" t="s">
        <v>669</v>
      </c>
      <c r="K3403">
        <v>1200</v>
      </c>
      <c r="L3403">
        <v>250</v>
      </c>
      <c r="O3403">
        <v>31</v>
      </c>
      <c r="P3403">
        <v>102</v>
      </c>
      <c r="Q3403">
        <f>SUM(Table2[[#This Row],[ BUYER G]:[BUYER S]])</f>
        <v>133</v>
      </c>
      <c r="R3403">
        <v>31.3</v>
      </c>
      <c r="S3403">
        <v>60.3</v>
      </c>
      <c r="T3403">
        <f>SUM(Table2[[#This Row],[SALE G]:[SALE S]])</f>
        <v>91.6</v>
      </c>
      <c r="U3403">
        <v>272</v>
      </c>
      <c r="V3403">
        <v>0.65</v>
      </c>
    </row>
    <row r="3404" spans="1:22" x14ac:dyDescent="0.25">
      <c r="A3404">
        <v>3403</v>
      </c>
      <c r="B3404" t="s">
        <v>26</v>
      </c>
      <c r="C3404" t="s">
        <v>680</v>
      </c>
      <c r="D3404" t="s">
        <v>6</v>
      </c>
      <c r="E3404" t="s">
        <v>356</v>
      </c>
      <c r="F3404" s="138">
        <v>44108</v>
      </c>
      <c r="G3404" t="s">
        <v>684</v>
      </c>
      <c r="H3404" t="s">
        <v>681</v>
      </c>
      <c r="I3404" t="s">
        <v>398</v>
      </c>
      <c r="J3404" t="s">
        <v>669</v>
      </c>
      <c r="K3404">
        <v>1250</v>
      </c>
      <c r="L3404">
        <v>288</v>
      </c>
      <c r="O3404">
        <v>17</v>
      </c>
      <c r="P3404">
        <v>49</v>
      </c>
      <c r="Q3404">
        <f>SUM(Table2[[#This Row],[ BUYER G]:[BUYER S]])</f>
        <v>66</v>
      </c>
      <c r="R3404">
        <v>14.6</v>
      </c>
      <c r="S3404">
        <v>47.7</v>
      </c>
      <c r="T3404">
        <f>SUM(Table2[[#This Row],[SALE G]:[SALE S]])</f>
        <v>62.300000000000004</v>
      </c>
      <c r="U3404">
        <v>272</v>
      </c>
      <c r="V3404">
        <v>0.65</v>
      </c>
    </row>
    <row r="3405" spans="1:22" x14ac:dyDescent="0.25">
      <c r="A3405">
        <v>3404</v>
      </c>
      <c r="B3405" t="s">
        <v>26</v>
      </c>
      <c r="C3405" t="s">
        <v>680</v>
      </c>
      <c r="D3405" t="s">
        <v>6</v>
      </c>
      <c r="E3405" t="s">
        <v>356</v>
      </c>
      <c r="F3405" s="138">
        <v>44108</v>
      </c>
      <c r="G3405" t="s">
        <v>684</v>
      </c>
      <c r="H3405" t="s">
        <v>681</v>
      </c>
      <c r="I3405" t="s">
        <v>403</v>
      </c>
      <c r="J3405" t="s">
        <v>669</v>
      </c>
      <c r="K3405">
        <v>1250</v>
      </c>
      <c r="L3405">
        <v>320</v>
      </c>
      <c r="O3405">
        <v>63</v>
      </c>
      <c r="P3405">
        <v>64</v>
      </c>
      <c r="Q3405">
        <f>SUM(Table2[[#This Row],[ BUYER G]:[BUYER S]])</f>
        <v>127</v>
      </c>
      <c r="R3405">
        <v>35.25</v>
      </c>
      <c r="S3405">
        <v>69.5</v>
      </c>
      <c r="T3405">
        <f>SUM(Table2[[#This Row],[SALE G]:[SALE S]])</f>
        <v>104.75</v>
      </c>
      <c r="U3405">
        <v>341</v>
      </c>
      <c r="V3405">
        <v>0.65</v>
      </c>
    </row>
    <row r="3406" spans="1:22" x14ac:dyDescent="0.25">
      <c r="A3406">
        <v>3405</v>
      </c>
      <c r="B3406" t="s">
        <v>26</v>
      </c>
      <c r="C3406" t="s">
        <v>680</v>
      </c>
      <c r="D3406" t="s">
        <v>6</v>
      </c>
      <c r="E3406" t="s">
        <v>356</v>
      </c>
      <c r="F3406" s="138">
        <v>44108</v>
      </c>
      <c r="G3406" t="s">
        <v>685</v>
      </c>
      <c r="H3406" t="s">
        <v>681</v>
      </c>
      <c r="I3406" t="s">
        <v>264</v>
      </c>
      <c r="J3406" t="s">
        <v>671</v>
      </c>
      <c r="K3406">
        <v>1000</v>
      </c>
      <c r="L3406">
        <v>160</v>
      </c>
      <c r="O3406">
        <v>9</v>
      </c>
      <c r="P3406">
        <v>28</v>
      </c>
      <c r="Q3406">
        <f>SUM(Table2[[#This Row],[ BUYER G]:[BUYER S]])</f>
        <v>37</v>
      </c>
      <c r="R3406">
        <v>10</v>
      </c>
      <c r="S3406">
        <v>26.1</v>
      </c>
      <c r="T3406">
        <f>SUM(Table2[[#This Row],[SALE G]:[SALE S]])</f>
        <v>36.1</v>
      </c>
      <c r="U3406">
        <v>180</v>
      </c>
      <c r="V3406">
        <v>0.65</v>
      </c>
    </row>
    <row r="3407" spans="1:22" x14ac:dyDescent="0.25">
      <c r="A3407">
        <v>3406</v>
      </c>
      <c r="B3407" t="s">
        <v>26</v>
      </c>
      <c r="C3407" t="s">
        <v>680</v>
      </c>
      <c r="D3407" t="s">
        <v>6</v>
      </c>
      <c r="E3407" t="s">
        <v>356</v>
      </c>
      <c r="F3407" s="138">
        <v>44108</v>
      </c>
      <c r="G3407" t="s">
        <v>685</v>
      </c>
      <c r="H3407" t="s">
        <v>681</v>
      </c>
      <c r="I3407" t="s">
        <v>260</v>
      </c>
      <c r="J3407" t="s">
        <v>671</v>
      </c>
      <c r="K3407">
        <v>1000</v>
      </c>
      <c r="L3407">
        <v>208</v>
      </c>
      <c r="O3407">
        <v>16</v>
      </c>
      <c r="P3407">
        <v>36</v>
      </c>
      <c r="Q3407">
        <f>SUM(Table2[[#This Row],[ BUYER G]:[BUYER S]])</f>
        <v>52</v>
      </c>
      <c r="R3407">
        <v>19.350000000000001</v>
      </c>
      <c r="S3407">
        <v>45.6</v>
      </c>
      <c r="T3407">
        <f>SUM(Table2[[#This Row],[SALE G]:[SALE S]])</f>
        <v>64.95</v>
      </c>
      <c r="U3407">
        <v>270</v>
      </c>
      <c r="V3407">
        <v>0.65</v>
      </c>
    </row>
    <row r="3408" spans="1:22" x14ac:dyDescent="0.25">
      <c r="A3408">
        <v>3407</v>
      </c>
      <c r="B3408" t="s">
        <v>26</v>
      </c>
      <c r="C3408" t="s">
        <v>680</v>
      </c>
      <c r="D3408" t="s">
        <v>6</v>
      </c>
      <c r="E3408" t="s">
        <v>356</v>
      </c>
      <c r="F3408" s="138">
        <v>44108</v>
      </c>
      <c r="G3408" t="s">
        <v>685</v>
      </c>
      <c r="H3408" t="s">
        <v>681</v>
      </c>
      <c r="I3408" t="s">
        <v>259</v>
      </c>
      <c r="J3408" t="s">
        <v>671</v>
      </c>
      <c r="K3408">
        <v>1000</v>
      </c>
      <c r="L3408">
        <v>144</v>
      </c>
      <c r="O3408">
        <v>12</v>
      </c>
      <c r="P3408">
        <v>36</v>
      </c>
      <c r="Q3408">
        <f>SUM(Table2[[#This Row],[ BUYER G]:[BUYER S]])</f>
        <v>48</v>
      </c>
      <c r="R3408">
        <v>8.6</v>
      </c>
      <c r="S3408">
        <v>35.5</v>
      </c>
      <c r="T3408">
        <f>SUM(Table2[[#This Row],[SALE G]:[SALE S]])</f>
        <v>44.1</v>
      </c>
      <c r="U3408">
        <v>175</v>
      </c>
      <c r="V3408">
        <v>0.65</v>
      </c>
    </row>
    <row r="3409" spans="1:22" x14ac:dyDescent="0.25">
      <c r="A3409">
        <v>3408</v>
      </c>
      <c r="B3409" t="s">
        <v>26</v>
      </c>
      <c r="C3409" t="s">
        <v>680</v>
      </c>
      <c r="D3409" t="s">
        <v>6</v>
      </c>
      <c r="E3409" t="s">
        <v>356</v>
      </c>
      <c r="F3409" s="138">
        <v>44108</v>
      </c>
      <c r="G3409" t="s">
        <v>685</v>
      </c>
      <c r="H3409" t="s">
        <v>681</v>
      </c>
      <c r="I3409" t="s">
        <v>251</v>
      </c>
      <c r="J3409" t="s">
        <v>671</v>
      </c>
      <c r="K3409">
        <v>1000</v>
      </c>
      <c r="L3409">
        <v>480</v>
      </c>
      <c r="O3409">
        <v>5</v>
      </c>
      <c r="P3409">
        <v>76</v>
      </c>
      <c r="Q3409">
        <f>SUM(Table2[[#This Row],[ BUYER G]:[BUYER S]])</f>
        <v>81</v>
      </c>
      <c r="R3409">
        <v>4</v>
      </c>
      <c r="S3409">
        <v>74</v>
      </c>
      <c r="T3409">
        <f>SUM(Table2[[#This Row],[SALE G]:[SALE S]])</f>
        <v>78</v>
      </c>
      <c r="U3409">
        <v>538</v>
      </c>
      <c r="V3409">
        <v>0.7</v>
      </c>
    </row>
    <row r="3410" spans="1:22" x14ac:dyDescent="0.25">
      <c r="A3410">
        <v>3409</v>
      </c>
      <c r="B3410" t="s">
        <v>26</v>
      </c>
      <c r="C3410" t="s">
        <v>680</v>
      </c>
      <c r="D3410" t="s">
        <v>6</v>
      </c>
      <c r="E3410" t="s">
        <v>356</v>
      </c>
      <c r="F3410" s="138">
        <v>44108</v>
      </c>
      <c r="G3410" t="s">
        <v>685</v>
      </c>
      <c r="H3410" t="s">
        <v>681</v>
      </c>
      <c r="I3410" t="s">
        <v>404</v>
      </c>
      <c r="J3410" t="s">
        <v>671</v>
      </c>
      <c r="K3410">
        <v>1000</v>
      </c>
      <c r="L3410">
        <v>180</v>
      </c>
      <c r="O3410">
        <v>27</v>
      </c>
      <c r="P3410">
        <v>49</v>
      </c>
      <c r="Q3410">
        <f>SUM(Table2[[#This Row],[ BUYER G]:[BUYER S]])</f>
        <v>76</v>
      </c>
      <c r="R3410">
        <v>23</v>
      </c>
      <c r="S3410">
        <v>48.5</v>
      </c>
      <c r="T3410">
        <f>SUM(Table2[[#This Row],[SALE G]:[SALE S]])</f>
        <v>71.5</v>
      </c>
      <c r="U3410">
        <v>237</v>
      </c>
      <c r="V3410">
        <v>0.7</v>
      </c>
    </row>
    <row r="3411" spans="1:22" x14ac:dyDescent="0.25">
      <c r="A3411">
        <v>3410</v>
      </c>
      <c r="B3411" t="s">
        <v>26</v>
      </c>
      <c r="C3411" t="s">
        <v>680</v>
      </c>
      <c r="D3411" t="s">
        <v>6</v>
      </c>
      <c r="E3411" t="s">
        <v>356</v>
      </c>
      <c r="F3411" s="138">
        <v>44108</v>
      </c>
      <c r="G3411" t="s">
        <v>685</v>
      </c>
      <c r="H3411" t="s">
        <v>681</v>
      </c>
      <c r="I3411" t="s">
        <v>413</v>
      </c>
      <c r="J3411" t="s">
        <v>671</v>
      </c>
      <c r="K3411">
        <v>1000</v>
      </c>
      <c r="L3411">
        <v>256</v>
      </c>
      <c r="O3411">
        <v>12</v>
      </c>
      <c r="P3411">
        <v>42</v>
      </c>
      <c r="Q3411">
        <f>SUM(Table2[[#This Row],[ BUYER G]:[BUYER S]])</f>
        <v>54</v>
      </c>
      <c r="R3411">
        <v>17</v>
      </c>
      <c r="S3411">
        <v>47</v>
      </c>
      <c r="T3411">
        <f>SUM(Table2[[#This Row],[SALE G]:[SALE S]])</f>
        <v>64</v>
      </c>
      <c r="U3411">
        <v>350</v>
      </c>
      <c r="V3411">
        <v>0.7</v>
      </c>
    </row>
    <row r="3412" spans="1:22" x14ac:dyDescent="0.25">
      <c r="A3412">
        <v>3411</v>
      </c>
      <c r="B3412" t="s">
        <v>26</v>
      </c>
      <c r="C3412" t="s">
        <v>680</v>
      </c>
      <c r="D3412" t="s">
        <v>6</v>
      </c>
      <c r="E3412" t="s">
        <v>356</v>
      </c>
      <c r="F3412" s="138">
        <v>44108</v>
      </c>
      <c r="G3412" t="s">
        <v>685</v>
      </c>
      <c r="H3412" t="s">
        <v>681</v>
      </c>
      <c r="I3412" t="s">
        <v>446</v>
      </c>
      <c r="J3412" t="s">
        <v>671</v>
      </c>
      <c r="K3412">
        <v>1000</v>
      </c>
      <c r="L3412">
        <v>192</v>
      </c>
      <c r="O3412">
        <v>17</v>
      </c>
      <c r="P3412">
        <v>25</v>
      </c>
      <c r="Q3412">
        <f>SUM(Table2[[#This Row],[ BUYER G]:[BUYER S]])</f>
        <v>42</v>
      </c>
      <c r="R3412">
        <v>16.25</v>
      </c>
      <c r="S3412">
        <v>28</v>
      </c>
      <c r="T3412">
        <f>SUM(Table2[[#This Row],[SALE G]:[SALE S]])</f>
        <v>44.25</v>
      </c>
      <c r="U3412">
        <v>250</v>
      </c>
      <c r="V3412">
        <v>0.65</v>
      </c>
    </row>
    <row r="3413" spans="1:22" x14ac:dyDescent="0.25">
      <c r="A3413">
        <v>3412</v>
      </c>
      <c r="B3413" t="s">
        <v>26</v>
      </c>
      <c r="C3413" t="s">
        <v>680</v>
      </c>
      <c r="D3413" t="s">
        <v>6</v>
      </c>
      <c r="E3413" t="s">
        <v>356</v>
      </c>
      <c r="F3413" s="138">
        <v>44108</v>
      </c>
      <c r="G3413" t="s">
        <v>685</v>
      </c>
      <c r="H3413" t="s">
        <v>681</v>
      </c>
      <c r="I3413" t="s">
        <v>252</v>
      </c>
      <c r="J3413" t="s">
        <v>671</v>
      </c>
      <c r="K3413">
        <v>1000</v>
      </c>
      <c r="L3413">
        <v>220</v>
      </c>
      <c r="O3413">
        <v>11</v>
      </c>
      <c r="P3413">
        <v>58</v>
      </c>
      <c r="Q3413">
        <f>SUM(Table2[[#This Row],[ BUYER G]:[BUYER S]])</f>
        <v>69</v>
      </c>
      <c r="R3413">
        <v>9</v>
      </c>
      <c r="S3413">
        <v>44.5</v>
      </c>
      <c r="T3413">
        <f>SUM(Table2[[#This Row],[SALE G]:[SALE S]])</f>
        <v>53.5</v>
      </c>
      <c r="U3413">
        <v>240</v>
      </c>
      <c r="V3413">
        <v>0.65</v>
      </c>
    </row>
    <row r="3414" spans="1:22" x14ac:dyDescent="0.25">
      <c r="A3414">
        <v>3413</v>
      </c>
      <c r="B3414" t="s">
        <v>26</v>
      </c>
      <c r="C3414" t="s">
        <v>680</v>
      </c>
      <c r="D3414" t="s">
        <v>6</v>
      </c>
      <c r="E3414" t="s">
        <v>356</v>
      </c>
      <c r="F3414" s="138">
        <v>44108</v>
      </c>
      <c r="G3414" t="s">
        <v>685</v>
      </c>
      <c r="H3414" t="s">
        <v>681</v>
      </c>
      <c r="I3414" t="s">
        <v>261</v>
      </c>
      <c r="J3414" t="s">
        <v>671</v>
      </c>
      <c r="K3414">
        <v>1000</v>
      </c>
      <c r="L3414">
        <v>288</v>
      </c>
      <c r="O3414">
        <v>3</v>
      </c>
      <c r="P3414">
        <v>21</v>
      </c>
      <c r="Q3414">
        <f>SUM(Table2[[#This Row],[ BUYER G]:[BUYER S]])</f>
        <v>24</v>
      </c>
      <c r="R3414">
        <v>2</v>
      </c>
      <c r="S3414">
        <v>22</v>
      </c>
      <c r="T3414">
        <f>SUM(Table2[[#This Row],[SALE G]:[SALE S]])</f>
        <v>24</v>
      </c>
      <c r="U3414">
        <v>291</v>
      </c>
      <c r="V3414">
        <v>0.65</v>
      </c>
    </row>
    <row r="3415" spans="1:22" x14ac:dyDescent="0.25">
      <c r="A3415">
        <v>3414</v>
      </c>
      <c r="B3415" t="s">
        <v>26</v>
      </c>
      <c r="C3415" t="s">
        <v>680</v>
      </c>
      <c r="D3415" t="s">
        <v>6</v>
      </c>
      <c r="E3415" t="s">
        <v>356</v>
      </c>
      <c r="F3415" s="138">
        <v>44108</v>
      </c>
      <c r="G3415" t="s">
        <v>685</v>
      </c>
      <c r="H3415" t="s">
        <v>681</v>
      </c>
      <c r="I3415" t="s">
        <v>258</v>
      </c>
      <c r="J3415" t="s">
        <v>671</v>
      </c>
      <c r="K3415">
        <v>1000</v>
      </c>
      <c r="L3415">
        <v>192</v>
      </c>
      <c r="O3415">
        <v>10</v>
      </c>
      <c r="P3415">
        <v>38</v>
      </c>
      <c r="Q3415">
        <f>SUM(Table2[[#This Row],[ BUYER G]:[BUYER S]])</f>
        <v>48</v>
      </c>
      <c r="R3415">
        <v>4.5999999999999996</v>
      </c>
      <c r="S3415">
        <v>28.3</v>
      </c>
      <c r="T3415">
        <f>SUM(Table2[[#This Row],[SALE G]:[SALE S]])</f>
        <v>32.9</v>
      </c>
      <c r="U3415">
        <v>205</v>
      </c>
      <c r="V3415">
        <v>0.65</v>
      </c>
    </row>
    <row r="3416" spans="1:22" x14ac:dyDescent="0.25">
      <c r="A3416">
        <v>3415</v>
      </c>
      <c r="B3416" t="s">
        <v>26</v>
      </c>
      <c r="C3416" t="s">
        <v>680</v>
      </c>
      <c r="D3416" t="s">
        <v>6</v>
      </c>
      <c r="E3416" t="s">
        <v>356</v>
      </c>
      <c r="F3416" s="138">
        <v>44108</v>
      </c>
      <c r="G3416" t="s">
        <v>685</v>
      </c>
      <c r="H3416" t="s">
        <v>681</v>
      </c>
      <c r="I3416" t="s">
        <v>417</v>
      </c>
      <c r="J3416" t="s">
        <v>671</v>
      </c>
      <c r="K3416">
        <v>1000</v>
      </c>
      <c r="L3416">
        <v>400</v>
      </c>
      <c r="O3416">
        <v>12</v>
      </c>
      <c r="P3416">
        <v>93</v>
      </c>
      <c r="Q3416">
        <f>SUM(Table2[[#This Row],[ BUYER G]:[BUYER S]])</f>
        <v>105</v>
      </c>
      <c r="R3416">
        <v>15.5</v>
      </c>
      <c r="S3416">
        <v>125.375</v>
      </c>
      <c r="T3416">
        <f>SUM(Table2[[#This Row],[SALE G]:[SALE S]])</f>
        <v>140.875</v>
      </c>
      <c r="U3416">
        <v>485</v>
      </c>
      <c r="V3416">
        <v>0.7</v>
      </c>
    </row>
    <row r="3417" spans="1:22" x14ac:dyDescent="0.25">
      <c r="A3417">
        <v>3416</v>
      </c>
      <c r="B3417" t="s">
        <v>26</v>
      </c>
      <c r="C3417" t="s">
        <v>680</v>
      </c>
      <c r="D3417" t="s">
        <v>6</v>
      </c>
      <c r="E3417" t="s">
        <v>356</v>
      </c>
      <c r="F3417" s="138">
        <v>44108</v>
      </c>
      <c r="G3417" t="s">
        <v>685</v>
      </c>
      <c r="H3417" t="s">
        <v>681</v>
      </c>
      <c r="I3417" t="s">
        <v>445</v>
      </c>
      <c r="J3417" t="s">
        <v>671</v>
      </c>
      <c r="K3417">
        <v>1000</v>
      </c>
      <c r="L3417">
        <v>240</v>
      </c>
      <c r="O3417">
        <v>20</v>
      </c>
      <c r="P3417">
        <v>31</v>
      </c>
      <c r="Q3417">
        <f>SUM(Table2[[#This Row],[ BUYER G]:[BUYER S]])</f>
        <v>51</v>
      </c>
      <c r="R3417">
        <v>19</v>
      </c>
      <c r="S3417">
        <v>32.6</v>
      </c>
      <c r="T3417">
        <f>SUM(Table2[[#This Row],[SALE G]:[SALE S]])</f>
        <v>51.6</v>
      </c>
      <c r="U3417">
        <v>297</v>
      </c>
      <c r="V3417">
        <v>0.65</v>
      </c>
    </row>
    <row r="3418" spans="1:22" x14ac:dyDescent="0.25">
      <c r="A3418">
        <v>3417</v>
      </c>
      <c r="B3418" t="s">
        <v>26</v>
      </c>
      <c r="C3418" t="s">
        <v>680</v>
      </c>
      <c r="D3418" t="s">
        <v>6</v>
      </c>
      <c r="E3418" t="s">
        <v>356</v>
      </c>
      <c r="F3418" s="138">
        <v>44108</v>
      </c>
      <c r="G3418" t="s">
        <v>670</v>
      </c>
      <c r="H3418" t="s">
        <v>692</v>
      </c>
      <c r="I3418" t="s">
        <v>383</v>
      </c>
      <c r="J3418" t="s">
        <v>671</v>
      </c>
      <c r="K3418">
        <v>1200</v>
      </c>
      <c r="L3418">
        <v>240</v>
      </c>
      <c r="O3418">
        <v>35</v>
      </c>
      <c r="P3418">
        <v>46</v>
      </c>
      <c r="Q3418">
        <f>SUM(Table2[[#This Row],[ BUYER G]:[BUYER S]])</f>
        <v>81</v>
      </c>
      <c r="R3418">
        <v>22.25</v>
      </c>
      <c r="S3418">
        <v>34.25</v>
      </c>
      <c r="T3418">
        <f>SUM(Table2[[#This Row],[SALE G]:[SALE S]])</f>
        <v>56.5</v>
      </c>
      <c r="U3418">
        <v>280</v>
      </c>
      <c r="V3418">
        <v>0.6</v>
      </c>
    </row>
    <row r="3419" spans="1:22" x14ac:dyDescent="0.25">
      <c r="A3419">
        <v>3418</v>
      </c>
      <c r="B3419" t="s">
        <v>26</v>
      </c>
      <c r="C3419" t="s">
        <v>680</v>
      </c>
      <c r="D3419" t="s">
        <v>6</v>
      </c>
      <c r="E3419" t="s">
        <v>356</v>
      </c>
      <c r="F3419" s="138">
        <v>44108</v>
      </c>
      <c r="G3419" t="s">
        <v>670</v>
      </c>
      <c r="H3419" t="s">
        <v>693</v>
      </c>
      <c r="I3419" t="s">
        <v>385</v>
      </c>
      <c r="J3419" t="s">
        <v>671</v>
      </c>
      <c r="K3419">
        <v>1200</v>
      </c>
      <c r="L3419">
        <v>288</v>
      </c>
      <c r="O3419">
        <v>16</v>
      </c>
      <c r="P3419">
        <v>34</v>
      </c>
      <c r="Q3419">
        <f>SUM(Table2[[#This Row],[ BUYER G]:[BUYER S]])</f>
        <v>50</v>
      </c>
      <c r="R3419">
        <v>9</v>
      </c>
      <c r="S3419">
        <v>24</v>
      </c>
      <c r="T3419">
        <f>SUM(Table2[[#This Row],[SALE G]:[SALE S]])</f>
        <v>33</v>
      </c>
      <c r="U3419">
        <v>350</v>
      </c>
      <c r="V3419">
        <v>0.6</v>
      </c>
    </row>
    <row r="3420" spans="1:22" x14ac:dyDescent="0.25">
      <c r="A3420">
        <v>3419</v>
      </c>
      <c r="B3420" t="s">
        <v>26</v>
      </c>
      <c r="C3420" t="s">
        <v>680</v>
      </c>
      <c r="D3420" t="s">
        <v>6</v>
      </c>
      <c r="E3420" t="s">
        <v>356</v>
      </c>
      <c r="F3420" s="138">
        <v>44108</v>
      </c>
      <c r="G3420" t="s">
        <v>670</v>
      </c>
      <c r="H3420" t="s">
        <v>691</v>
      </c>
      <c r="I3420" t="s">
        <v>390</v>
      </c>
      <c r="J3420" t="s">
        <v>671</v>
      </c>
      <c r="K3420">
        <v>1200</v>
      </c>
      <c r="L3420">
        <v>252</v>
      </c>
      <c r="O3420">
        <v>17</v>
      </c>
      <c r="P3420">
        <v>20</v>
      </c>
      <c r="Q3420">
        <f>SUM(Table2[[#This Row],[ BUYER G]:[BUYER S]])</f>
        <v>37</v>
      </c>
      <c r="R3420">
        <v>16.75</v>
      </c>
      <c r="S3420">
        <v>16.875</v>
      </c>
      <c r="T3420">
        <f>SUM(Table2[[#This Row],[SALE G]:[SALE S]])</f>
        <v>33.625</v>
      </c>
      <c r="U3420">
        <v>285</v>
      </c>
      <c r="V3420">
        <v>0.6</v>
      </c>
    </row>
    <row r="3421" spans="1:22" x14ac:dyDescent="0.25">
      <c r="A3421">
        <v>3420</v>
      </c>
      <c r="B3421" t="s">
        <v>26</v>
      </c>
      <c r="C3421" t="s">
        <v>680</v>
      </c>
      <c r="D3421" t="s">
        <v>6</v>
      </c>
      <c r="E3421" t="s">
        <v>356</v>
      </c>
      <c r="F3421" s="138">
        <v>44108</v>
      </c>
      <c r="G3421" t="s">
        <v>670</v>
      </c>
      <c r="H3421" t="s">
        <v>690</v>
      </c>
      <c r="I3421" t="s">
        <v>596</v>
      </c>
      <c r="J3421" t="s">
        <v>671</v>
      </c>
      <c r="K3421">
        <v>1200</v>
      </c>
      <c r="L3421">
        <v>240</v>
      </c>
      <c r="O3421">
        <v>0</v>
      </c>
      <c r="P3421">
        <v>30</v>
      </c>
      <c r="Q3421">
        <f>SUM(Table2[[#This Row],[ BUYER G]:[BUYER S]])</f>
        <v>30</v>
      </c>
      <c r="R3421">
        <v>0</v>
      </c>
      <c r="S3421">
        <v>19.95</v>
      </c>
      <c r="T3421">
        <f>SUM(Table2[[#This Row],[SALE G]:[SALE S]])</f>
        <v>19.95</v>
      </c>
      <c r="U3421">
        <v>250</v>
      </c>
      <c r="V3421">
        <v>0.6</v>
      </c>
    </row>
    <row r="3422" spans="1:22" x14ac:dyDescent="0.25">
      <c r="A3422">
        <v>3421</v>
      </c>
      <c r="B3422" t="s">
        <v>26</v>
      </c>
      <c r="C3422" t="s">
        <v>680</v>
      </c>
      <c r="D3422" t="s">
        <v>6</v>
      </c>
      <c r="E3422" t="s">
        <v>356</v>
      </c>
      <c r="F3422" s="138">
        <v>44108</v>
      </c>
      <c r="G3422" t="s">
        <v>684</v>
      </c>
      <c r="H3422" t="s">
        <v>690</v>
      </c>
      <c r="I3422" t="s">
        <v>452</v>
      </c>
      <c r="J3422" t="s">
        <v>669</v>
      </c>
      <c r="K3422">
        <v>1250</v>
      </c>
      <c r="L3422">
        <v>256</v>
      </c>
      <c r="O3422">
        <v>7</v>
      </c>
      <c r="P3422">
        <v>34</v>
      </c>
      <c r="Q3422">
        <f>SUM(Table2[[#This Row],[ BUYER G]:[BUYER S]])</f>
        <v>41</v>
      </c>
      <c r="R3422">
        <v>10.5</v>
      </c>
      <c r="S3422">
        <v>40.75</v>
      </c>
      <c r="T3422">
        <f>SUM(Table2[[#This Row],[SALE G]:[SALE S]])</f>
        <v>51.25</v>
      </c>
      <c r="U3422">
        <v>300</v>
      </c>
      <c r="V3422">
        <v>0.6</v>
      </c>
    </row>
    <row r="3423" spans="1:22" x14ac:dyDescent="0.25">
      <c r="A3423">
        <v>3422</v>
      </c>
      <c r="B3423" t="s">
        <v>26</v>
      </c>
      <c r="C3423" t="s">
        <v>680</v>
      </c>
      <c r="D3423" t="s">
        <v>6</v>
      </c>
      <c r="E3423" t="s">
        <v>356</v>
      </c>
      <c r="F3423" s="138">
        <v>44108</v>
      </c>
      <c r="G3423" t="s">
        <v>684</v>
      </c>
      <c r="H3423" t="s">
        <v>702</v>
      </c>
      <c r="I3423" t="s">
        <v>462</v>
      </c>
      <c r="J3423" t="s">
        <v>669</v>
      </c>
      <c r="K3423">
        <v>1250</v>
      </c>
      <c r="L3423">
        <v>240</v>
      </c>
      <c r="O3423">
        <v>0</v>
      </c>
      <c r="P3423">
        <v>30</v>
      </c>
      <c r="Q3423">
        <f>SUM(Table2[[#This Row],[ BUYER G]:[BUYER S]])</f>
        <v>30</v>
      </c>
      <c r="R3423">
        <v>0</v>
      </c>
      <c r="S3423">
        <v>19.95</v>
      </c>
      <c r="T3423">
        <f>SUM(Table2[[#This Row],[SALE G]:[SALE S]])</f>
        <v>19.95</v>
      </c>
      <c r="U3423">
        <v>271</v>
      </c>
      <c r="V3423">
        <v>0.6</v>
      </c>
    </row>
    <row r="3424" spans="1:22" x14ac:dyDescent="0.25">
      <c r="A3424">
        <v>3423</v>
      </c>
      <c r="B3424" t="s">
        <v>26</v>
      </c>
      <c r="C3424" t="s">
        <v>665</v>
      </c>
      <c r="D3424" t="s">
        <v>6</v>
      </c>
      <c r="E3424" t="s">
        <v>357</v>
      </c>
      <c r="F3424" s="138">
        <v>44114</v>
      </c>
      <c r="G3424" t="s">
        <v>703</v>
      </c>
      <c r="H3424" t="s">
        <v>668</v>
      </c>
      <c r="I3424" t="s">
        <v>451</v>
      </c>
      <c r="J3424" t="s">
        <v>669</v>
      </c>
      <c r="K3424">
        <v>2700</v>
      </c>
      <c r="M3424">
        <v>496</v>
      </c>
      <c r="O3424">
        <v>47</v>
      </c>
      <c r="P3424">
        <v>68</v>
      </c>
      <c r="Q3424">
        <f>SUM(Table2[[#This Row],[ BUYER G]:[BUYER S]])</f>
        <v>115</v>
      </c>
      <c r="R3424">
        <v>30.5</v>
      </c>
      <c r="S3424">
        <v>49</v>
      </c>
      <c r="T3424">
        <f>SUM(Table2[[#This Row],[SALE G]:[SALE S]])</f>
        <v>79.5</v>
      </c>
      <c r="U3424">
        <v>532</v>
      </c>
      <c r="V3424">
        <v>0.8</v>
      </c>
    </row>
    <row r="3425" spans="1:22" x14ac:dyDescent="0.25">
      <c r="A3425">
        <v>3424</v>
      </c>
      <c r="B3425" t="s">
        <v>26</v>
      </c>
      <c r="C3425" t="s">
        <v>665</v>
      </c>
      <c r="D3425" t="s">
        <v>6</v>
      </c>
      <c r="E3425" t="s">
        <v>357</v>
      </c>
      <c r="F3425" s="138">
        <v>44114</v>
      </c>
      <c r="G3425" t="s">
        <v>670</v>
      </c>
      <c r="H3425" t="s">
        <v>668</v>
      </c>
      <c r="I3425" t="s">
        <v>138</v>
      </c>
      <c r="J3425" t="s">
        <v>669</v>
      </c>
      <c r="K3425">
        <v>1200</v>
      </c>
      <c r="M3425">
        <v>338</v>
      </c>
      <c r="O3425">
        <v>39</v>
      </c>
      <c r="P3425">
        <v>96</v>
      </c>
      <c r="Q3425">
        <f>SUM(Table2[[#This Row],[ BUYER G]:[BUYER S]])</f>
        <v>135</v>
      </c>
      <c r="R3425">
        <v>18.25</v>
      </c>
      <c r="S3425">
        <v>73.5</v>
      </c>
      <c r="T3425">
        <f>SUM(Table2[[#This Row],[SALE G]:[SALE S]])</f>
        <v>91.75</v>
      </c>
      <c r="U3425">
        <v>496</v>
      </c>
      <c r="V3425">
        <v>0.8</v>
      </c>
    </row>
    <row r="3426" spans="1:22" x14ac:dyDescent="0.25">
      <c r="A3426">
        <v>3425</v>
      </c>
      <c r="B3426" t="s">
        <v>26</v>
      </c>
      <c r="C3426" t="s">
        <v>665</v>
      </c>
      <c r="D3426" t="s">
        <v>6</v>
      </c>
      <c r="E3426" t="s">
        <v>357</v>
      </c>
      <c r="F3426" s="138">
        <v>44114</v>
      </c>
      <c r="G3426" t="s">
        <v>670</v>
      </c>
      <c r="H3426" t="s">
        <v>668</v>
      </c>
      <c r="I3426" t="s">
        <v>139</v>
      </c>
      <c r="J3426" t="s">
        <v>669</v>
      </c>
      <c r="K3426">
        <v>1200</v>
      </c>
      <c r="M3426">
        <v>220</v>
      </c>
      <c r="O3426">
        <v>10</v>
      </c>
      <c r="P3426">
        <v>53</v>
      </c>
      <c r="Q3426">
        <f>SUM(Table2[[#This Row],[ BUYER G]:[BUYER S]])</f>
        <v>63</v>
      </c>
      <c r="R3426">
        <v>4</v>
      </c>
      <c r="S3426">
        <v>29</v>
      </c>
      <c r="T3426">
        <f>SUM(Table2[[#This Row],[SALE G]:[SALE S]])</f>
        <v>33</v>
      </c>
      <c r="U3426">
        <v>280</v>
      </c>
      <c r="V3426">
        <v>0.8</v>
      </c>
    </row>
    <row r="3427" spans="1:22" x14ac:dyDescent="0.25">
      <c r="A3427">
        <v>3426</v>
      </c>
      <c r="B3427" t="s">
        <v>26</v>
      </c>
      <c r="C3427" t="s">
        <v>665</v>
      </c>
      <c r="D3427" t="s">
        <v>6</v>
      </c>
      <c r="E3427" t="s">
        <v>357</v>
      </c>
      <c r="F3427" s="138">
        <v>44114</v>
      </c>
      <c r="G3427" t="s">
        <v>670</v>
      </c>
      <c r="H3427" t="s">
        <v>668</v>
      </c>
      <c r="I3427" t="s">
        <v>142</v>
      </c>
      <c r="J3427" t="s">
        <v>671</v>
      </c>
      <c r="K3427">
        <v>1200</v>
      </c>
      <c r="M3427">
        <v>336</v>
      </c>
      <c r="O3427">
        <v>43</v>
      </c>
      <c r="P3427">
        <v>68</v>
      </c>
      <c r="Q3427">
        <f>SUM(Table2[[#This Row],[ BUYER G]:[BUYER S]])</f>
        <v>111</v>
      </c>
      <c r="R3427">
        <v>14.5</v>
      </c>
      <c r="S3427">
        <v>85.75</v>
      </c>
      <c r="T3427">
        <f>SUM(Table2[[#This Row],[SALE G]:[SALE S]])</f>
        <v>100.25</v>
      </c>
      <c r="U3427">
        <v>367</v>
      </c>
      <c r="V3427">
        <v>0.7</v>
      </c>
    </row>
    <row r="3428" spans="1:22" x14ac:dyDescent="0.25">
      <c r="A3428">
        <v>3427</v>
      </c>
      <c r="B3428" t="s">
        <v>26</v>
      </c>
      <c r="C3428" t="s">
        <v>665</v>
      </c>
      <c r="D3428" t="s">
        <v>6</v>
      </c>
      <c r="E3428" t="s">
        <v>357</v>
      </c>
      <c r="F3428" s="138">
        <v>44114</v>
      </c>
      <c r="G3428" t="s">
        <v>670</v>
      </c>
      <c r="H3428" t="s">
        <v>668</v>
      </c>
      <c r="I3428" t="s">
        <v>143</v>
      </c>
      <c r="J3428" t="s">
        <v>671</v>
      </c>
      <c r="K3428">
        <v>1200</v>
      </c>
      <c r="M3428">
        <v>226</v>
      </c>
      <c r="O3428">
        <v>7</v>
      </c>
      <c r="P3428">
        <v>38</v>
      </c>
      <c r="Q3428">
        <f>SUM(Table2[[#This Row],[ BUYER G]:[BUYER S]])</f>
        <v>45</v>
      </c>
      <c r="R3428">
        <v>4.75</v>
      </c>
      <c r="S3428">
        <v>22.5</v>
      </c>
      <c r="T3428">
        <f>SUM(Table2[[#This Row],[SALE G]:[SALE S]])</f>
        <v>27.25</v>
      </c>
      <c r="U3428">
        <v>317</v>
      </c>
      <c r="V3428">
        <v>0.7</v>
      </c>
    </row>
    <row r="3429" spans="1:22" x14ac:dyDescent="0.25">
      <c r="A3429">
        <v>3428</v>
      </c>
      <c r="B3429" t="s">
        <v>26</v>
      </c>
      <c r="C3429" t="s">
        <v>665</v>
      </c>
      <c r="D3429" t="s">
        <v>6</v>
      </c>
      <c r="E3429" t="s">
        <v>357</v>
      </c>
      <c r="F3429" s="138">
        <v>44114</v>
      </c>
      <c r="G3429" t="s">
        <v>670</v>
      </c>
      <c r="H3429" t="s">
        <v>668</v>
      </c>
      <c r="I3429" t="s">
        <v>145</v>
      </c>
      <c r="J3429" t="s">
        <v>671</v>
      </c>
      <c r="K3429">
        <v>1200</v>
      </c>
      <c r="M3429">
        <v>224</v>
      </c>
      <c r="O3429">
        <v>19</v>
      </c>
      <c r="P3429">
        <v>42</v>
      </c>
      <c r="Q3429">
        <f>SUM(Table2[[#This Row],[ BUYER G]:[BUYER S]])</f>
        <v>61</v>
      </c>
      <c r="R3429">
        <v>14.5</v>
      </c>
      <c r="S3429">
        <v>32.33</v>
      </c>
      <c r="T3429">
        <f>SUM(Table2[[#This Row],[SALE G]:[SALE S]])</f>
        <v>46.83</v>
      </c>
      <c r="U3429">
        <v>410</v>
      </c>
      <c r="V3429">
        <v>0.7</v>
      </c>
    </row>
    <row r="3430" spans="1:22" x14ac:dyDescent="0.25">
      <c r="A3430">
        <v>3429</v>
      </c>
      <c r="B3430" t="s">
        <v>26</v>
      </c>
      <c r="C3430" t="s">
        <v>665</v>
      </c>
      <c r="D3430" t="s">
        <v>6</v>
      </c>
      <c r="E3430" t="s">
        <v>357</v>
      </c>
      <c r="F3430" s="138">
        <v>44114</v>
      </c>
      <c r="G3430" t="s">
        <v>682</v>
      </c>
      <c r="H3430" t="s">
        <v>668</v>
      </c>
      <c r="I3430" t="s">
        <v>435</v>
      </c>
      <c r="J3430" t="s">
        <v>671</v>
      </c>
      <c r="K3430">
        <v>1200</v>
      </c>
      <c r="M3430">
        <v>190</v>
      </c>
      <c r="O3430">
        <v>11</v>
      </c>
      <c r="P3430">
        <v>35</v>
      </c>
      <c r="Q3430">
        <f>SUM(Table2[[#This Row],[ BUYER G]:[BUYER S]])</f>
        <v>46</v>
      </c>
      <c r="R3430">
        <v>13.5</v>
      </c>
      <c r="S3430">
        <v>24.5</v>
      </c>
      <c r="T3430">
        <f>SUM(Table2[[#This Row],[SALE G]:[SALE S]])</f>
        <v>38</v>
      </c>
      <c r="U3430">
        <v>323</v>
      </c>
      <c r="V3430">
        <v>0.7</v>
      </c>
    </row>
    <row r="3431" spans="1:22" x14ac:dyDescent="0.25">
      <c r="A3431">
        <v>3430</v>
      </c>
      <c r="B3431" t="s">
        <v>26</v>
      </c>
      <c r="C3431" t="s">
        <v>665</v>
      </c>
      <c r="D3431" t="s">
        <v>6</v>
      </c>
      <c r="E3431" t="s">
        <v>357</v>
      </c>
      <c r="F3431" s="138">
        <v>44114</v>
      </c>
      <c r="G3431" t="s">
        <v>682</v>
      </c>
      <c r="H3431" t="s">
        <v>668</v>
      </c>
      <c r="I3431" t="s">
        <v>436</v>
      </c>
      <c r="J3431" t="s">
        <v>671</v>
      </c>
      <c r="K3431">
        <v>1000</v>
      </c>
      <c r="M3431">
        <v>208</v>
      </c>
      <c r="O3431">
        <v>10</v>
      </c>
      <c r="P3431">
        <v>32</v>
      </c>
      <c r="Q3431">
        <f>SUM(Table2[[#This Row],[ BUYER G]:[BUYER S]])</f>
        <v>42</v>
      </c>
      <c r="R3431">
        <v>15.5</v>
      </c>
      <c r="S3431">
        <v>16.350000000000001</v>
      </c>
      <c r="T3431">
        <f>SUM(Table2[[#This Row],[SALE G]:[SALE S]])</f>
        <v>31.85</v>
      </c>
      <c r="U3431">
        <v>580</v>
      </c>
      <c r="V3431">
        <v>0.7</v>
      </c>
    </row>
    <row r="3432" spans="1:22" x14ac:dyDescent="0.25">
      <c r="A3432">
        <v>3431</v>
      </c>
      <c r="B3432" t="s">
        <v>26</v>
      </c>
      <c r="C3432" t="s">
        <v>665</v>
      </c>
      <c r="D3432" t="s">
        <v>6</v>
      </c>
      <c r="E3432" t="s">
        <v>357</v>
      </c>
      <c r="F3432" s="138">
        <v>44114</v>
      </c>
      <c r="G3432" t="s">
        <v>682</v>
      </c>
      <c r="H3432" t="s">
        <v>668</v>
      </c>
      <c r="I3432" t="s">
        <v>148</v>
      </c>
      <c r="J3432" t="s">
        <v>671</v>
      </c>
      <c r="K3432">
        <v>1500</v>
      </c>
      <c r="M3432">
        <v>202</v>
      </c>
      <c r="O3432">
        <v>7</v>
      </c>
      <c r="P3432">
        <v>25</v>
      </c>
      <c r="Q3432">
        <f>SUM(Table2[[#This Row],[ BUYER G]:[BUYER S]])</f>
        <v>32</v>
      </c>
      <c r="R3432">
        <v>2.5</v>
      </c>
      <c r="S3432">
        <v>15</v>
      </c>
      <c r="T3432">
        <f>SUM(Table2[[#This Row],[SALE G]:[SALE S]])</f>
        <v>17.5</v>
      </c>
      <c r="U3432">
        <v>260</v>
      </c>
      <c r="V3432">
        <v>0.7</v>
      </c>
    </row>
    <row r="3433" spans="1:22" x14ac:dyDescent="0.25">
      <c r="A3433">
        <v>3432</v>
      </c>
      <c r="B3433" t="s">
        <v>26</v>
      </c>
      <c r="C3433" t="s">
        <v>665</v>
      </c>
      <c r="D3433" t="s">
        <v>6</v>
      </c>
      <c r="E3433" t="s">
        <v>357</v>
      </c>
      <c r="F3433" s="138">
        <v>44114</v>
      </c>
      <c r="G3433" t="s">
        <v>682</v>
      </c>
      <c r="H3433" t="s">
        <v>668</v>
      </c>
      <c r="I3433" t="s">
        <v>396</v>
      </c>
      <c r="J3433" t="s">
        <v>671</v>
      </c>
      <c r="K3433">
        <v>2700</v>
      </c>
      <c r="M3433">
        <v>208</v>
      </c>
      <c r="O3433">
        <v>33</v>
      </c>
      <c r="P3433">
        <v>59</v>
      </c>
      <c r="Q3433">
        <f>SUM(Table2[[#This Row],[ BUYER G]:[BUYER S]])</f>
        <v>92</v>
      </c>
      <c r="R3433">
        <v>22.5</v>
      </c>
      <c r="S3433">
        <v>45.5</v>
      </c>
      <c r="T3433">
        <f>SUM(Table2[[#This Row],[SALE G]:[SALE S]])</f>
        <v>68</v>
      </c>
      <c r="U3433">
        <v>343</v>
      </c>
      <c r="V3433">
        <v>0.8</v>
      </c>
    </row>
    <row r="3434" spans="1:22" x14ac:dyDescent="0.25">
      <c r="A3434">
        <v>3433</v>
      </c>
      <c r="B3434" t="s">
        <v>26</v>
      </c>
      <c r="C3434" t="s">
        <v>665</v>
      </c>
      <c r="D3434" t="s">
        <v>6</v>
      </c>
      <c r="E3434" t="s">
        <v>357</v>
      </c>
      <c r="F3434" s="138">
        <v>44114</v>
      </c>
      <c r="G3434" t="s">
        <v>683</v>
      </c>
      <c r="H3434" t="s">
        <v>668</v>
      </c>
      <c r="I3434" t="s">
        <v>391</v>
      </c>
      <c r="J3434" t="s">
        <v>671</v>
      </c>
      <c r="K3434">
        <v>1500</v>
      </c>
      <c r="M3434">
        <v>420</v>
      </c>
      <c r="O3434">
        <v>50</v>
      </c>
      <c r="P3434">
        <v>114</v>
      </c>
      <c r="Q3434">
        <f>SUM(Table2[[#This Row],[ BUYER G]:[BUYER S]])</f>
        <v>164</v>
      </c>
      <c r="R3434">
        <v>26.75</v>
      </c>
      <c r="S3434">
        <v>69.704999999999998</v>
      </c>
      <c r="T3434">
        <f>SUM(Table2[[#This Row],[SALE G]:[SALE S]])</f>
        <v>96.454999999999998</v>
      </c>
      <c r="U3434">
        <v>452</v>
      </c>
      <c r="V3434">
        <v>0.8</v>
      </c>
    </row>
    <row r="3435" spans="1:22" x14ac:dyDescent="0.25">
      <c r="A3435">
        <v>3434</v>
      </c>
      <c r="B3435" t="s">
        <v>26</v>
      </c>
      <c r="C3435" t="s">
        <v>665</v>
      </c>
      <c r="D3435" t="s">
        <v>6</v>
      </c>
      <c r="E3435" t="s">
        <v>357</v>
      </c>
      <c r="F3435" s="138">
        <v>44114</v>
      </c>
      <c r="G3435" t="s">
        <v>683</v>
      </c>
      <c r="H3435" t="s">
        <v>668</v>
      </c>
      <c r="I3435" t="s">
        <v>394</v>
      </c>
      <c r="J3435" t="s">
        <v>671</v>
      </c>
      <c r="K3435">
        <v>1500</v>
      </c>
      <c r="M3435">
        <v>410</v>
      </c>
      <c r="O3435">
        <v>40</v>
      </c>
      <c r="P3435">
        <v>67</v>
      </c>
      <c r="Q3435">
        <f>SUM(Table2[[#This Row],[ BUYER G]:[BUYER S]])</f>
        <v>107</v>
      </c>
      <c r="R3435">
        <v>22.8</v>
      </c>
      <c r="S3435">
        <v>51.35</v>
      </c>
      <c r="T3435">
        <f>SUM(Table2[[#This Row],[SALE G]:[SALE S]])</f>
        <v>74.150000000000006</v>
      </c>
      <c r="U3435">
        <v>535</v>
      </c>
      <c r="V3435">
        <v>0.6</v>
      </c>
    </row>
    <row r="3436" spans="1:22" x14ac:dyDescent="0.25">
      <c r="A3436">
        <v>3435</v>
      </c>
      <c r="B3436" t="s">
        <v>26</v>
      </c>
      <c r="C3436" t="s">
        <v>665</v>
      </c>
      <c r="D3436" t="s">
        <v>6</v>
      </c>
      <c r="E3436" t="s">
        <v>357</v>
      </c>
      <c r="F3436" s="138">
        <v>44114</v>
      </c>
      <c r="G3436" t="s">
        <v>683</v>
      </c>
      <c r="H3436" t="s">
        <v>668</v>
      </c>
      <c r="I3436" t="s">
        <v>392</v>
      </c>
      <c r="J3436" t="s">
        <v>669</v>
      </c>
      <c r="K3436">
        <v>1500</v>
      </c>
      <c r="M3436">
        <v>432</v>
      </c>
      <c r="O3436">
        <v>41</v>
      </c>
      <c r="P3436">
        <v>87</v>
      </c>
      <c r="Q3436">
        <f>SUM(Table2[[#This Row],[ BUYER G]:[BUYER S]])</f>
        <v>128</v>
      </c>
      <c r="R3436">
        <v>24</v>
      </c>
      <c r="S3436">
        <v>52.5</v>
      </c>
      <c r="T3436">
        <f>SUM(Table2[[#This Row],[SALE G]:[SALE S]])</f>
        <v>76.5</v>
      </c>
      <c r="U3436">
        <v>500</v>
      </c>
      <c r="V3436">
        <v>0.6</v>
      </c>
    </row>
    <row r="3437" spans="1:22" x14ac:dyDescent="0.25">
      <c r="A3437">
        <v>3436</v>
      </c>
      <c r="B3437" t="s">
        <v>26</v>
      </c>
      <c r="C3437" t="s">
        <v>665</v>
      </c>
      <c r="D3437" t="s">
        <v>6</v>
      </c>
      <c r="E3437" t="s">
        <v>357</v>
      </c>
      <c r="F3437" s="138">
        <v>44114</v>
      </c>
      <c r="G3437" t="s">
        <v>683</v>
      </c>
      <c r="H3437" t="s">
        <v>668</v>
      </c>
      <c r="I3437" t="s">
        <v>393</v>
      </c>
      <c r="J3437" t="s">
        <v>669</v>
      </c>
      <c r="K3437">
        <v>1500</v>
      </c>
      <c r="M3437">
        <v>384</v>
      </c>
      <c r="O3437">
        <v>23</v>
      </c>
      <c r="P3437">
        <v>54</v>
      </c>
      <c r="Q3437">
        <f>SUM(Table2[[#This Row],[ BUYER G]:[BUYER S]])</f>
        <v>77</v>
      </c>
      <c r="R3437">
        <v>19.899999999999999</v>
      </c>
      <c r="S3437">
        <v>38.924999999999997</v>
      </c>
      <c r="T3437">
        <f>SUM(Table2[[#This Row],[SALE G]:[SALE S]])</f>
        <v>58.824999999999996</v>
      </c>
      <c r="U3437">
        <v>415</v>
      </c>
      <c r="V3437">
        <v>0.6</v>
      </c>
    </row>
    <row r="3438" spans="1:22" x14ac:dyDescent="0.25">
      <c r="A3438">
        <v>3437</v>
      </c>
      <c r="B3438" t="s">
        <v>26</v>
      </c>
      <c r="C3438" t="s">
        <v>665</v>
      </c>
      <c r="D3438" t="s">
        <v>6</v>
      </c>
      <c r="E3438" t="s">
        <v>357</v>
      </c>
      <c r="F3438" s="138">
        <v>44114</v>
      </c>
      <c r="G3438" t="s">
        <v>684</v>
      </c>
      <c r="H3438" t="s">
        <v>668</v>
      </c>
      <c r="I3438" t="s">
        <v>170</v>
      </c>
      <c r="J3438" t="s">
        <v>669</v>
      </c>
      <c r="K3438">
        <v>1250</v>
      </c>
      <c r="M3438">
        <v>238</v>
      </c>
      <c r="O3438">
        <v>19</v>
      </c>
      <c r="P3438">
        <v>29</v>
      </c>
      <c r="Q3438">
        <f>SUM(Table2[[#This Row],[ BUYER G]:[BUYER S]])</f>
        <v>48</v>
      </c>
      <c r="R3438">
        <v>12.5</v>
      </c>
      <c r="S3438">
        <v>24.05</v>
      </c>
      <c r="T3438">
        <f>SUM(Table2[[#This Row],[SALE G]:[SALE S]])</f>
        <v>36.549999999999997</v>
      </c>
      <c r="U3438">
        <v>217</v>
      </c>
      <c r="V3438">
        <v>0.7</v>
      </c>
    </row>
    <row r="3439" spans="1:22" x14ac:dyDescent="0.25">
      <c r="A3439">
        <v>3438</v>
      </c>
      <c r="B3439" t="s">
        <v>26</v>
      </c>
      <c r="C3439" t="s">
        <v>665</v>
      </c>
      <c r="D3439" t="s">
        <v>6</v>
      </c>
      <c r="E3439" t="s">
        <v>357</v>
      </c>
      <c r="F3439" s="138">
        <v>44114</v>
      </c>
      <c r="G3439" t="s">
        <v>685</v>
      </c>
      <c r="H3439" t="s">
        <v>668</v>
      </c>
      <c r="I3439" t="s">
        <v>177</v>
      </c>
      <c r="J3439" t="s">
        <v>671</v>
      </c>
      <c r="K3439">
        <v>1000</v>
      </c>
      <c r="M3439">
        <v>180</v>
      </c>
      <c r="O3439">
        <v>14</v>
      </c>
      <c r="P3439">
        <v>33</v>
      </c>
      <c r="Q3439">
        <f>SUM(Table2[[#This Row],[ BUYER G]:[BUYER S]])</f>
        <v>47</v>
      </c>
      <c r="R3439">
        <v>10.83</v>
      </c>
      <c r="S3439">
        <v>26</v>
      </c>
      <c r="T3439">
        <f>SUM(Table2[[#This Row],[SALE G]:[SALE S]])</f>
        <v>36.83</v>
      </c>
      <c r="U3439">
        <v>328</v>
      </c>
      <c r="V3439">
        <v>0.7</v>
      </c>
    </row>
    <row r="3440" spans="1:22" x14ac:dyDescent="0.25">
      <c r="A3440">
        <v>3439</v>
      </c>
      <c r="B3440" t="s">
        <v>26</v>
      </c>
      <c r="C3440" t="s">
        <v>665</v>
      </c>
      <c r="D3440" t="s">
        <v>6</v>
      </c>
      <c r="E3440" t="s">
        <v>357</v>
      </c>
      <c r="F3440" s="138">
        <v>44114</v>
      </c>
      <c r="G3440" t="s">
        <v>685</v>
      </c>
      <c r="H3440" t="s">
        <v>668</v>
      </c>
      <c r="I3440" t="s">
        <v>173</v>
      </c>
      <c r="J3440" t="s">
        <v>671</v>
      </c>
      <c r="K3440">
        <v>1000</v>
      </c>
      <c r="M3440">
        <v>192</v>
      </c>
      <c r="O3440">
        <v>11</v>
      </c>
      <c r="P3440">
        <v>32</v>
      </c>
      <c r="Q3440">
        <f>SUM(Table2[[#This Row],[ BUYER G]:[BUYER S]])</f>
        <v>43</v>
      </c>
      <c r="R3440">
        <v>1.5</v>
      </c>
      <c r="S3440">
        <v>20.5</v>
      </c>
      <c r="T3440">
        <f>SUM(Table2[[#This Row],[SALE G]:[SALE S]])</f>
        <v>22</v>
      </c>
      <c r="U3440">
        <v>130</v>
      </c>
      <c r="V3440">
        <v>0.65</v>
      </c>
    </row>
    <row r="3441" spans="1:22" x14ac:dyDescent="0.25">
      <c r="A3441">
        <v>3440</v>
      </c>
      <c r="B3441" t="s">
        <v>26</v>
      </c>
      <c r="C3441" t="s">
        <v>665</v>
      </c>
      <c r="D3441" t="s">
        <v>6</v>
      </c>
      <c r="E3441" t="s">
        <v>357</v>
      </c>
      <c r="F3441" s="138">
        <v>44114</v>
      </c>
      <c r="G3441" t="s">
        <v>685</v>
      </c>
      <c r="H3441" t="s">
        <v>668</v>
      </c>
      <c r="I3441" t="s">
        <v>416</v>
      </c>
      <c r="J3441" t="s">
        <v>671</v>
      </c>
      <c r="K3441">
        <v>1000</v>
      </c>
      <c r="M3441">
        <v>288</v>
      </c>
      <c r="O3441">
        <v>53</v>
      </c>
      <c r="P3441">
        <v>103</v>
      </c>
      <c r="Q3441">
        <f>SUM(Table2[[#This Row],[ BUYER G]:[BUYER S]])</f>
        <v>156</v>
      </c>
      <c r="R3441">
        <v>28.75</v>
      </c>
      <c r="S3441">
        <v>75.5</v>
      </c>
      <c r="T3441">
        <f>SUM(Table2[[#This Row],[SALE G]:[SALE S]])</f>
        <v>104.25</v>
      </c>
      <c r="U3441">
        <v>800</v>
      </c>
      <c r="V3441">
        <v>0.7</v>
      </c>
    </row>
    <row r="3442" spans="1:22" x14ac:dyDescent="0.25">
      <c r="A3442">
        <v>3441</v>
      </c>
      <c r="B3442" t="s">
        <v>26</v>
      </c>
      <c r="C3442" t="s">
        <v>665</v>
      </c>
      <c r="D3442" t="s">
        <v>6</v>
      </c>
      <c r="E3442" t="s">
        <v>357</v>
      </c>
      <c r="F3442" s="138">
        <v>44114</v>
      </c>
      <c r="G3442" t="s">
        <v>685</v>
      </c>
      <c r="H3442" t="s">
        <v>668</v>
      </c>
      <c r="I3442" t="s">
        <v>175</v>
      </c>
      <c r="J3442" t="s">
        <v>671</v>
      </c>
      <c r="K3442">
        <v>1000</v>
      </c>
      <c r="M3442">
        <v>320</v>
      </c>
      <c r="O3442">
        <v>70</v>
      </c>
      <c r="P3442">
        <v>85</v>
      </c>
      <c r="Q3442">
        <f>SUM(Table2[[#This Row],[ BUYER G]:[BUYER S]])</f>
        <v>155</v>
      </c>
      <c r="R3442">
        <v>30.5</v>
      </c>
      <c r="S3442">
        <v>71.375</v>
      </c>
      <c r="T3442">
        <f>SUM(Table2[[#This Row],[SALE G]:[SALE S]])</f>
        <v>101.875</v>
      </c>
      <c r="U3442">
        <v>833</v>
      </c>
      <c r="V3442">
        <v>0.7</v>
      </c>
    </row>
    <row r="3443" spans="1:22" x14ac:dyDescent="0.25">
      <c r="A3443">
        <v>3442</v>
      </c>
      <c r="B3443" t="s">
        <v>26</v>
      </c>
      <c r="C3443" t="s">
        <v>665</v>
      </c>
      <c r="D3443" t="s">
        <v>6</v>
      </c>
      <c r="E3443" t="s">
        <v>357</v>
      </c>
      <c r="F3443" s="138">
        <v>44114</v>
      </c>
      <c r="G3443" t="s">
        <v>712</v>
      </c>
      <c r="H3443" t="s">
        <v>668</v>
      </c>
      <c r="I3443" t="s">
        <v>561</v>
      </c>
      <c r="J3443" t="s">
        <v>711</v>
      </c>
      <c r="K3443">
        <v>320</v>
      </c>
      <c r="M3443">
        <v>144</v>
      </c>
      <c r="O3443">
        <v>10</v>
      </c>
      <c r="P3443">
        <v>12</v>
      </c>
      <c r="Q3443">
        <f>SUM(Table2[[#This Row],[ BUYER G]:[BUYER S]])</f>
        <v>22</v>
      </c>
      <c r="R3443">
        <v>4.5</v>
      </c>
      <c r="S3443">
        <v>14</v>
      </c>
      <c r="T3443">
        <f>SUM(Table2[[#This Row],[SALE G]:[SALE S]])</f>
        <v>18.5</v>
      </c>
      <c r="U3443">
        <v>315</v>
      </c>
      <c r="V3443">
        <v>0.7</v>
      </c>
    </row>
    <row r="3444" spans="1:22" x14ac:dyDescent="0.25">
      <c r="A3444">
        <v>3443</v>
      </c>
      <c r="B3444" t="s">
        <v>26</v>
      </c>
      <c r="C3444" t="s">
        <v>678</v>
      </c>
      <c r="D3444" t="s">
        <v>6</v>
      </c>
      <c r="E3444" t="s">
        <v>357</v>
      </c>
      <c r="F3444" s="138">
        <v>44114</v>
      </c>
      <c r="G3444" t="s">
        <v>670</v>
      </c>
      <c r="H3444" t="s">
        <v>688</v>
      </c>
      <c r="I3444" t="s">
        <v>430</v>
      </c>
      <c r="J3444" t="s">
        <v>671</v>
      </c>
      <c r="K3444">
        <v>1200</v>
      </c>
      <c r="M3444">
        <v>240</v>
      </c>
      <c r="O3444">
        <v>26</v>
      </c>
      <c r="P3444">
        <v>43</v>
      </c>
      <c r="Q3444">
        <f>SUM(Table2[[#This Row],[ BUYER G]:[BUYER S]])</f>
        <v>69</v>
      </c>
      <c r="R3444">
        <v>21.5</v>
      </c>
      <c r="S3444">
        <v>27.25</v>
      </c>
      <c r="T3444">
        <f>SUM(Table2[[#This Row],[SALE G]:[SALE S]])</f>
        <v>48.75</v>
      </c>
      <c r="U3444">
        <v>329</v>
      </c>
      <c r="V3444">
        <v>0.7</v>
      </c>
    </row>
    <row r="3445" spans="1:22" x14ac:dyDescent="0.25">
      <c r="A3445">
        <v>3444</v>
      </c>
      <c r="B3445" t="s">
        <v>26</v>
      </c>
      <c r="C3445" t="s">
        <v>678</v>
      </c>
      <c r="D3445" t="s">
        <v>6</v>
      </c>
      <c r="E3445" t="s">
        <v>357</v>
      </c>
      <c r="F3445" s="138">
        <v>44114</v>
      </c>
      <c r="G3445" t="s">
        <v>670</v>
      </c>
      <c r="H3445" t="s">
        <v>698</v>
      </c>
      <c r="I3445" t="s">
        <v>431</v>
      </c>
      <c r="J3445" t="s">
        <v>671</v>
      </c>
      <c r="K3445">
        <v>1200</v>
      </c>
      <c r="M3445">
        <v>240</v>
      </c>
      <c r="O3445">
        <v>24</v>
      </c>
      <c r="P3445">
        <v>35</v>
      </c>
      <c r="Q3445">
        <f>SUM(Table2[[#This Row],[ BUYER G]:[BUYER S]])</f>
        <v>59</v>
      </c>
      <c r="R3445">
        <v>9</v>
      </c>
      <c r="S3445">
        <v>26.8</v>
      </c>
      <c r="T3445">
        <f>SUM(Table2[[#This Row],[SALE G]:[SALE S]])</f>
        <v>35.799999999999997</v>
      </c>
      <c r="U3445">
        <v>300</v>
      </c>
      <c r="V3445">
        <v>0.7</v>
      </c>
    </row>
    <row r="3446" spans="1:22" x14ac:dyDescent="0.25">
      <c r="A3446">
        <v>3445</v>
      </c>
      <c r="B3446" t="s">
        <v>26</v>
      </c>
      <c r="C3446" t="s">
        <v>678</v>
      </c>
      <c r="D3446" t="s">
        <v>6</v>
      </c>
      <c r="E3446" t="s">
        <v>357</v>
      </c>
      <c r="F3446" s="138">
        <v>44114</v>
      </c>
      <c r="G3446" t="s">
        <v>670</v>
      </c>
      <c r="H3446" t="s">
        <v>713</v>
      </c>
      <c r="I3446" t="s">
        <v>508</v>
      </c>
      <c r="J3446" t="s">
        <v>671</v>
      </c>
      <c r="K3446">
        <v>1200</v>
      </c>
      <c r="M3446">
        <v>272</v>
      </c>
      <c r="O3446">
        <v>14</v>
      </c>
      <c r="P3446">
        <v>34</v>
      </c>
      <c r="Q3446">
        <f>SUM(Table2[[#This Row],[ BUYER G]:[BUYER S]])</f>
        <v>48</v>
      </c>
      <c r="R3446">
        <v>10.5</v>
      </c>
      <c r="S3446">
        <v>25.5</v>
      </c>
      <c r="T3446">
        <f>SUM(Table2[[#This Row],[SALE G]:[SALE S]])</f>
        <v>36</v>
      </c>
      <c r="U3446">
        <v>350</v>
      </c>
      <c r="V3446">
        <v>0.7</v>
      </c>
    </row>
    <row r="3447" spans="1:22" x14ac:dyDescent="0.25">
      <c r="A3447">
        <v>3446</v>
      </c>
      <c r="B3447" t="s">
        <v>26</v>
      </c>
      <c r="C3447" t="s">
        <v>678</v>
      </c>
      <c r="D3447" t="s">
        <v>6</v>
      </c>
      <c r="E3447" t="s">
        <v>357</v>
      </c>
      <c r="F3447" s="138">
        <v>44114</v>
      </c>
      <c r="G3447" t="s">
        <v>684</v>
      </c>
      <c r="H3447" t="s">
        <v>679</v>
      </c>
      <c r="I3447" t="s">
        <v>455</v>
      </c>
      <c r="J3447" t="s">
        <v>669</v>
      </c>
      <c r="K3447">
        <v>1250</v>
      </c>
      <c r="M3447">
        <v>224</v>
      </c>
      <c r="O3447">
        <v>18</v>
      </c>
      <c r="P3447">
        <v>53</v>
      </c>
      <c r="Q3447">
        <f>SUM(Table2[[#This Row],[ BUYER G]:[BUYER S]])</f>
        <v>71</v>
      </c>
      <c r="R3447">
        <v>23.5</v>
      </c>
      <c r="S3447">
        <v>35.75</v>
      </c>
      <c r="T3447">
        <f>SUM(Table2[[#This Row],[SALE G]:[SALE S]])</f>
        <v>59.25</v>
      </c>
      <c r="U3447">
        <v>331</v>
      </c>
      <c r="V3447">
        <v>0.7</v>
      </c>
    </row>
    <row r="3448" spans="1:22" x14ac:dyDescent="0.25">
      <c r="A3448">
        <v>3447</v>
      </c>
      <c r="B3448" t="s">
        <v>26</v>
      </c>
      <c r="C3448" t="s">
        <v>678</v>
      </c>
      <c r="D3448" t="s">
        <v>6</v>
      </c>
      <c r="E3448" t="s">
        <v>357</v>
      </c>
      <c r="F3448" s="138">
        <v>44114</v>
      </c>
      <c r="G3448" t="s">
        <v>684</v>
      </c>
      <c r="H3448" t="s">
        <v>688</v>
      </c>
      <c r="I3448" t="s">
        <v>457</v>
      </c>
      <c r="J3448" t="s">
        <v>669</v>
      </c>
      <c r="K3448">
        <v>1250</v>
      </c>
      <c r="M3448">
        <v>320</v>
      </c>
      <c r="O3448">
        <v>15</v>
      </c>
      <c r="P3448">
        <v>37</v>
      </c>
      <c r="Q3448">
        <f>SUM(Table2[[#This Row],[ BUYER G]:[BUYER S]])</f>
        <v>52</v>
      </c>
      <c r="R3448">
        <v>14.75</v>
      </c>
      <c r="S3448">
        <v>25.75</v>
      </c>
      <c r="T3448">
        <f>SUM(Table2[[#This Row],[SALE G]:[SALE S]])</f>
        <v>40.5</v>
      </c>
      <c r="U3448">
        <v>313</v>
      </c>
      <c r="V3448">
        <v>0.7</v>
      </c>
    </row>
    <row r="3449" spans="1:22" x14ac:dyDescent="0.25">
      <c r="A3449">
        <v>3448</v>
      </c>
      <c r="B3449" t="s">
        <v>26</v>
      </c>
      <c r="C3449" t="s">
        <v>680</v>
      </c>
      <c r="D3449" t="s">
        <v>6</v>
      </c>
      <c r="E3449" t="s">
        <v>357</v>
      </c>
      <c r="F3449" s="138">
        <v>44114</v>
      </c>
      <c r="G3449" t="s">
        <v>670</v>
      </c>
      <c r="H3449" t="s">
        <v>681</v>
      </c>
      <c r="I3449" t="s">
        <v>375</v>
      </c>
      <c r="J3449" t="s">
        <v>671</v>
      </c>
      <c r="K3449">
        <v>1200</v>
      </c>
      <c r="M3449">
        <v>400</v>
      </c>
      <c r="O3449">
        <v>58</v>
      </c>
      <c r="P3449">
        <v>148</v>
      </c>
      <c r="Q3449">
        <f>SUM(Table2[[#This Row],[ BUYER G]:[BUYER S]])</f>
        <v>206</v>
      </c>
      <c r="R3449">
        <v>50.5</v>
      </c>
      <c r="S3449">
        <v>122</v>
      </c>
      <c r="T3449">
        <f>SUM(Table2[[#This Row],[SALE G]:[SALE S]])</f>
        <v>172.5</v>
      </c>
      <c r="U3449">
        <v>420</v>
      </c>
      <c r="V3449">
        <v>0.7</v>
      </c>
    </row>
    <row r="3450" spans="1:22" x14ac:dyDescent="0.25">
      <c r="A3450">
        <v>3449</v>
      </c>
      <c r="B3450" t="s">
        <v>26</v>
      </c>
      <c r="C3450" t="s">
        <v>680</v>
      </c>
      <c r="D3450" t="s">
        <v>6</v>
      </c>
      <c r="E3450" t="s">
        <v>357</v>
      </c>
      <c r="F3450" s="138">
        <v>44114</v>
      </c>
      <c r="G3450" t="s">
        <v>670</v>
      </c>
      <c r="H3450" t="s">
        <v>681</v>
      </c>
      <c r="I3450" t="s">
        <v>376</v>
      </c>
      <c r="J3450" t="s">
        <v>671</v>
      </c>
      <c r="K3450">
        <v>1200</v>
      </c>
      <c r="M3450">
        <v>272</v>
      </c>
      <c r="O3450">
        <v>23</v>
      </c>
      <c r="P3450">
        <v>43</v>
      </c>
      <c r="Q3450">
        <f>SUM(Table2[[#This Row],[ BUYER G]:[BUYER S]])</f>
        <v>66</v>
      </c>
      <c r="R3450">
        <v>31.55</v>
      </c>
      <c r="S3450">
        <v>76.099999999999994</v>
      </c>
      <c r="T3450">
        <f>SUM(Table2[[#This Row],[SALE G]:[SALE S]])</f>
        <v>107.64999999999999</v>
      </c>
      <c r="U3450">
        <v>350</v>
      </c>
      <c r="V3450">
        <v>0.7</v>
      </c>
    </row>
    <row r="3451" spans="1:22" x14ac:dyDescent="0.25">
      <c r="A3451">
        <v>3450</v>
      </c>
      <c r="B3451" t="s">
        <v>26</v>
      </c>
      <c r="C3451" t="s">
        <v>680</v>
      </c>
      <c r="D3451" t="s">
        <v>6</v>
      </c>
      <c r="E3451" t="s">
        <v>357</v>
      </c>
      <c r="F3451" s="138">
        <v>44114</v>
      </c>
      <c r="G3451" t="s">
        <v>670</v>
      </c>
      <c r="H3451" t="s">
        <v>681</v>
      </c>
      <c r="I3451" t="s">
        <v>373</v>
      </c>
      <c r="J3451" t="s">
        <v>671</v>
      </c>
      <c r="K3451">
        <v>1200</v>
      </c>
      <c r="M3451">
        <v>360</v>
      </c>
      <c r="O3451">
        <v>29</v>
      </c>
      <c r="P3451">
        <v>52</v>
      </c>
      <c r="Q3451">
        <f>SUM(Table2[[#This Row],[ BUYER G]:[BUYER S]])</f>
        <v>81</v>
      </c>
      <c r="R3451">
        <v>25.75</v>
      </c>
      <c r="S3451">
        <v>47.75</v>
      </c>
      <c r="T3451">
        <f>SUM(Table2[[#This Row],[SALE G]:[SALE S]])</f>
        <v>73.5</v>
      </c>
      <c r="U3451">
        <v>350</v>
      </c>
      <c r="V3451">
        <v>0.7</v>
      </c>
    </row>
    <row r="3452" spans="1:22" x14ac:dyDescent="0.25">
      <c r="A3452">
        <v>3451</v>
      </c>
      <c r="B3452" t="s">
        <v>26</v>
      </c>
      <c r="C3452" t="s">
        <v>680</v>
      </c>
      <c r="D3452" t="s">
        <v>6</v>
      </c>
      <c r="E3452" t="s">
        <v>357</v>
      </c>
      <c r="F3452" s="138">
        <v>44114</v>
      </c>
      <c r="G3452" t="s">
        <v>684</v>
      </c>
      <c r="H3452" t="s">
        <v>681</v>
      </c>
      <c r="I3452" t="s">
        <v>399</v>
      </c>
      <c r="J3452" t="s">
        <v>669</v>
      </c>
      <c r="K3452">
        <v>1250</v>
      </c>
      <c r="M3452">
        <v>160</v>
      </c>
      <c r="O3452">
        <v>9</v>
      </c>
      <c r="P3452">
        <v>46</v>
      </c>
      <c r="Q3452">
        <f>SUM(Table2[[#This Row],[ BUYER G]:[BUYER S]])</f>
        <v>55</v>
      </c>
      <c r="R3452">
        <v>51</v>
      </c>
      <c r="S3452">
        <v>27.5</v>
      </c>
      <c r="T3452">
        <f>SUM(Table2[[#This Row],[SALE G]:[SALE S]])</f>
        <v>78.5</v>
      </c>
      <c r="U3452">
        <v>234</v>
      </c>
      <c r="V3452">
        <v>0.65</v>
      </c>
    </row>
    <row r="3453" spans="1:22" x14ac:dyDescent="0.25">
      <c r="A3453">
        <v>3452</v>
      </c>
      <c r="B3453" t="s">
        <v>26</v>
      </c>
      <c r="C3453" t="s">
        <v>680</v>
      </c>
      <c r="D3453" t="s">
        <v>6</v>
      </c>
      <c r="E3453" t="s">
        <v>357</v>
      </c>
      <c r="F3453" s="138">
        <v>44114</v>
      </c>
      <c r="G3453" t="s">
        <v>685</v>
      </c>
      <c r="H3453" t="s">
        <v>681</v>
      </c>
      <c r="I3453" t="s">
        <v>264</v>
      </c>
      <c r="J3453" t="s">
        <v>671</v>
      </c>
      <c r="K3453">
        <v>1000</v>
      </c>
      <c r="M3453">
        <v>228</v>
      </c>
      <c r="O3453">
        <v>1</v>
      </c>
      <c r="P3453">
        <v>34</v>
      </c>
      <c r="Q3453">
        <f>SUM(Table2[[#This Row],[ BUYER G]:[BUYER S]])</f>
        <v>35</v>
      </c>
      <c r="R3453">
        <v>0.5</v>
      </c>
      <c r="S3453">
        <v>30.5</v>
      </c>
      <c r="T3453">
        <f>SUM(Table2[[#This Row],[SALE G]:[SALE S]])</f>
        <v>31</v>
      </c>
      <c r="U3453">
        <v>228</v>
      </c>
      <c r="V3453">
        <v>0.65</v>
      </c>
    </row>
    <row r="3454" spans="1:22" x14ac:dyDescent="0.25">
      <c r="A3454">
        <v>3453</v>
      </c>
      <c r="B3454" t="s">
        <v>26</v>
      </c>
      <c r="C3454" t="s">
        <v>680</v>
      </c>
      <c r="D3454" t="s">
        <v>6</v>
      </c>
      <c r="E3454" t="s">
        <v>357</v>
      </c>
      <c r="F3454" s="138">
        <v>44114</v>
      </c>
      <c r="G3454" t="s">
        <v>685</v>
      </c>
      <c r="H3454" t="s">
        <v>681</v>
      </c>
      <c r="I3454" t="s">
        <v>410</v>
      </c>
      <c r="J3454" t="s">
        <v>671</v>
      </c>
      <c r="K3454">
        <v>1000</v>
      </c>
      <c r="M3454">
        <v>210</v>
      </c>
      <c r="O3454">
        <v>6</v>
      </c>
      <c r="P3454">
        <v>30</v>
      </c>
      <c r="Q3454">
        <f>SUM(Table2[[#This Row],[ BUYER G]:[BUYER S]])</f>
        <v>36</v>
      </c>
      <c r="R3454">
        <v>4.3</v>
      </c>
      <c r="S3454">
        <v>34.299999999999997</v>
      </c>
      <c r="T3454">
        <f>SUM(Table2[[#This Row],[SALE G]:[SALE S]])</f>
        <v>38.599999999999994</v>
      </c>
      <c r="U3454">
        <v>248</v>
      </c>
      <c r="V3454">
        <v>0.65</v>
      </c>
    </row>
    <row r="3455" spans="1:22" x14ac:dyDescent="0.25">
      <c r="A3455">
        <v>3454</v>
      </c>
      <c r="B3455" t="s">
        <v>26</v>
      </c>
      <c r="C3455" t="s">
        <v>680</v>
      </c>
      <c r="D3455" t="s">
        <v>6</v>
      </c>
      <c r="E3455" t="s">
        <v>357</v>
      </c>
      <c r="F3455" s="138">
        <v>44114</v>
      </c>
      <c r="G3455" t="s">
        <v>685</v>
      </c>
      <c r="H3455" t="s">
        <v>681</v>
      </c>
      <c r="I3455" t="s">
        <v>251</v>
      </c>
      <c r="J3455" t="s">
        <v>671</v>
      </c>
      <c r="K3455">
        <v>1000</v>
      </c>
      <c r="M3455">
        <v>400</v>
      </c>
      <c r="O3455">
        <v>2</v>
      </c>
      <c r="P3455">
        <v>88</v>
      </c>
      <c r="Q3455">
        <f>SUM(Table2[[#This Row],[ BUYER G]:[BUYER S]])</f>
        <v>90</v>
      </c>
      <c r="R3455">
        <v>2</v>
      </c>
      <c r="S3455">
        <v>65</v>
      </c>
      <c r="T3455">
        <f>SUM(Table2[[#This Row],[SALE G]:[SALE S]])</f>
        <v>67</v>
      </c>
      <c r="U3455">
        <v>421</v>
      </c>
      <c r="V3455">
        <v>0.65</v>
      </c>
    </row>
    <row r="3456" spans="1:22" x14ac:dyDescent="0.25">
      <c r="A3456">
        <v>3455</v>
      </c>
      <c r="B3456" t="s">
        <v>26</v>
      </c>
      <c r="C3456" t="s">
        <v>680</v>
      </c>
      <c r="D3456" t="s">
        <v>6</v>
      </c>
      <c r="E3456" t="s">
        <v>357</v>
      </c>
      <c r="F3456" s="138">
        <v>44114</v>
      </c>
      <c r="G3456" t="s">
        <v>685</v>
      </c>
      <c r="H3456" t="s">
        <v>681</v>
      </c>
      <c r="I3456" t="s">
        <v>404</v>
      </c>
      <c r="J3456" t="s">
        <v>671</v>
      </c>
      <c r="K3456">
        <v>1000</v>
      </c>
      <c r="M3456">
        <v>280</v>
      </c>
      <c r="O3456">
        <v>22</v>
      </c>
      <c r="P3456">
        <v>54</v>
      </c>
      <c r="Q3456">
        <f>SUM(Table2[[#This Row],[ BUYER G]:[BUYER S]])</f>
        <v>76</v>
      </c>
      <c r="R3456">
        <v>21.5</v>
      </c>
      <c r="S3456">
        <v>60.5</v>
      </c>
      <c r="T3456">
        <f>SUM(Table2[[#This Row],[SALE G]:[SALE S]])</f>
        <v>82</v>
      </c>
      <c r="U3456">
        <v>287</v>
      </c>
      <c r="V3456">
        <v>0.65</v>
      </c>
    </row>
    <row r="3457" spans="1:22" x14ac:dyDescent="0.25">
      <c r="A3457">
        <v>3456</v>
      </c>
      <c r="B3457" t="s">
        <v>26</v>
      </c>
      <c r="C3457" t="s">
        <v>680</v>
      </c>
      <c r="D3457" t="s">
        <v>6</v>
      </c>
      <c r="E3457" t="s">
        <v>357</v>
      </c>
      <c r="F3457" s="138">
        <v>44114</v>
      </c>
      <c r="G3457" t="s">
        <v>685</v>
      </c>
      <c r="H3457" t="s">
        <v>681</v>
      </c>
      <c r="I3457" t="s">
        <v>448</v>
      </c>
      <c r="J3457" t="s">
        <v>671</v>
      </c>
      <c r="K3457">
        <v>1000</v>
      </c>
      <c r="M3457">
        <v>248</v>
      </c>
      <c r="O3457">
        <v>20</v>
      </c>
      <c r="P3457">
        <v>54</v>
      </c>
      <c r="Q3457">
        <f>SUM(Table2[[#This Row],[ BUYER G]:[BUYER S]])</f>
        <v>74</v>
      </c>
      <c r="R3457">
        <v>11.5</v>
      </c>
      <c r="S3457">
        <v>40</v>
      </c>
      <c r="T3457">
        <f>SUM(Table2[[#This Row],[SALE G]:[SALE S]])</f>
        <v>51.5</v>
      </c>
      <c r="U3457">
        <v>260</v>
      </c>
      <c r="V3457">
        <v>0.65</v>
      </c>
    </row>
    <row r="3458" spans="1:22" x14ac:dyDescent="0.25">
      <c r="A3458">
        <v>3457</v>
      </c>
      <c r="B3458" t="s">
        <v>26</v>
      </c>
      <c r="C3458" t="s">
        <v>680</v>
      </c>
      <c r="D3458" t="s">
        <v>6</v>
      </c>
      <c r="E3458" t="s">
        <v>357</v>
      </c>
      <c r="F3458" s="138">
        <v>44114</v>
      </c>
      <c r="G3458" t="s">
        <v>685</v>
      </c>
      <c r="H3458" t="s">
        <v>681</v>
      </c>
      <c r="I3458" t="s">
        <v>413</v>
      </c>
      <c r="J3458" t="s">
        <v>671</v>
      </c>
      <c r="K3458">
        <v>1000</v>
      </c>
      <c r="M3458">
        <v>288</v>
      </c>
      <c r="O3458">
        <v>15</v>
      </c>
      <c r="P3458">
        <v>40</v>
      </c>
      <c r="Q3458">
        <f>SUM(Table2[[#This Row],[ BUYER G]:[BUYER S]])</f>
        <v>55</v>
      </c>
      <c r="R3458">
        <v>18</v>
      </c>
      <c r="S3458">
        <v>47</v>
      </c>
      <c r="T3458">
        <f>SUM(Table2[[#This Row],[SALE G]:[SALE S]])</f>
        <v>65</v>
      </c>
      <c r="U3458">
        <v>270</v>
      </c>
      <c r="V3458">
        <v>0.65</v>
      </c>
    </row>
    <row r="3459" spans="1:22" x14ac:dyDescent="0.25">
      <c r="A3459">
        <v>3458</v>
      </c>
      <c r="B3459" t="s">
        <v>26</v>
      </c>
      <c r="C3459" t="s">
        <v>680</v>
      </c>
      <c r="D3459" t="s">
        <v>6</v>
      </c>
      <c r="E3459" t="s">
        <v>357</v>
      </c>
      <c r="F3459" s="138">
        <v>44114</v>
      </c>
      <c r="G3459" t="s">
        <v>685</v>
      </c>
      <c r="H3459" t="s">
        <v>681</v>
      </c>
      <c r="I3459" t="s">
        <v>248</v>
      </c>
      <c r="J3459" t="s">
        <v>671</v>
      </c>
      <c r="K3459">
        <v>1000</v>
      </c>
      <c r="M3459">
        <v>192</v>
      </c>
      <c r="O3459">
        <v>39</v>
      </c>
      <c r="P3459">
        <v>8</v>
      </c>
      <c r="Q3459">
        <f>SUM(Table2[[#This Row],[ BUYER G]:[BUYER S]])</f>
        <v>47</v>
      </c>
      <c r="R3459">
        <v>6.3</v>
      </c>
      <c r="S3459">
        <v>45.1</v>
      </c>
      <c r="T3459">
        <f>SUM(Table2[[#This Row],[SALE G]:[SALE S]])</f>
        <v>51.4</v>
      </c>
      <c r="U3459">
        <v>201</v>
      </c>
      <c r="V3459">
        <v>0.65</v>
      </c>
    </row>
    <row r="3460" spans="1:22" x14ac:dyDescent="0.25">
      <c r="A3460">
        <v>3459</v>
      </c>
      <c r="B3460" t="s">
        <v>26</v>
      </c>
      <c r="C3460" t="s">
        <v>680</v>
      </c>
      <c r="D3460" t="s">
        <v>6</v>
      </c>
      <c r="E3460" t="s">
        <v>357</v>
      </c>
      <c r="F3460" s="138">
        <v>44114</v>
      </c>
      <c r="G3460" t="s">
        <v>685</v>
      </c>
      <c r="H3460" t="s">
        <v>681</v>
      </c>
      <c r="I3460" t="s">
        <v>445</v>
      </c>
      <c r="J3460" t="s">
        <v>671</v>
      </c>
      <c r="K3460">
        <v>1000</v>
      </c>
      <c r="M3460">
        <v>228</v>
      </c>
      <c r="O3460">
        <v>12</v>
      </c>
      <c r="P3460">
        <v>46</v>
      </c>
      <c r="Q3460">
        <f>SUM(Table2[[#This Row],[ BUYER G]:[BUYER S]])</f>
        <v>58</v>
      </c>
      <c r="R3460">
        <v>9.6999999999999993</v>
      </c>
      <c r="S3460">
        <v>45</v>
      </c>
      <c r="T3460">
        <f>SUM(Table2[[#This Row],[SALE G]:[SALE S]])</f>
        <v>54.7</v>
      </c>
      <c r="U3460">
        <v>275</v>
      </c>
      <c r="V3460">
        <v>0.65</v>
      </c>
    </row>
    <row r="3461" spans="1:22" x14ac:dyDescent="0.25">
      <c r="A3461">
        <v>3460</v>
      </c>
      <c r="B3461" t="s">
        <v>26</v>
      </c>
      <c r="C3461" t="s">
        <v>680</v>
      </c>
      <c r="D3461" t="s">
        <v>6</v>
      </c>
      <c r="E3461" t="s">
        <v>357</v>
      </c>
      <c r="F3461" s="138">
        <v>44114</v>
      </c>
      <c r="G3461" t="s">
        <v>685</v>
      </c>
      <c r="H3461" t="s">
        <v>681</v>
      </c>
      <c r="I3461" t="s">
        <v>255</v>
      </c>
      <c r="J3461" t="s">
        <v>671</v>
      </c>
      <c r="K3461">
        <v>1000</v>
      </c>
      <c r="M3461">
        <v>160</v>
      </c>
      <c r="O3461">
        <v>13</v>
      </c>
      <c r="P3461">
        <v>59</v>
      </c>
      <c r="Q3461">
        <f>SUM(Table2[[#This Row],[ BUYER G]:[BUYER S]])</f>
        <v>72</v>
      </c>
      <c r="R3461">
        <v>10.8</v>
      </c>
      <c r="S3461">
        <v>67.099999999999994</v>
      </c>
      <c r="T3461">
        <f>SUM(Table2[[#This Row],[SALE G]:[SALE S]])</f>
        <v>77.899999999999991</v>
      </c>
      <c r="U3461">
        <v>205</v>
      </c>
      <c r="V3461">
        <v>0.65</v>
      </c>
    </row>
    <row r="3462" spans="1:22" x14ac:dyDescent="0.25">
      <c r="A3462">
        <v>3461</v>
      </c>
      <c r="B3462" t="s">
        <v>26</v>
      </c>
      <c r="C3462" t="s">
        <v>680</v>
      </c>
      <c r="D3462" t="s">
        <v>6</v>
      </c>
      <c r="E3462" t="s">
        <v>357</v>
      </c>
      <c r="F3462" s="138">
        <v>44114</v>
      </c>
      <c r="G3462" t="s">
        <v>685</v>
      </c>
      <c r="H3462" t="s">
        <v>681</v>
      </c>
      <c r="I3462" t="s">
        <v>261</v>
      </c>
      <c r="J3462" t="s">
        <v>671</v>
      </c>
      <c r="K3462">
        <v>1000</v>
      </c>
      <c r="M3462">
        <v>160</v>
      </c>
      <c r="O3462">
        <v>5</v>
      </c>
      <c r="P3462">
        <v>22</v>
      </c>
      <c r="Q3462">
        <f>SUM(Table2[[#This Row],[ BUYER G]:[BUYER S]])</f>
        <v>27</v>
      </c>
      <c r="R3462">
        <v>6</v>
      </c>
      <c r="S3462">
        <v>22</v>
      </c>
      <c r="T3462">
        <f>SUM(Table2[[#This Row],[SALE G]:[SALE S]])</f>
        <v>28</v>
      </c>
      <c r="U3462">
        <v>170</v>
      </c>
      <c r="V3462">
        <v>0.65</v>
      </c>
    </row>
    <row r="3463" spans="1:22" x14ac:dyDescent="0.25">
      <c r="A3463">
        <v>3462</v>
      </c>
      <c r="B3463" t="s">
        <v>26</v>
      </c>
      <c r="C3463" t="s">
        <v>680</v>
      </c>
      <c r="D3463" t="s">
        <v>6</v>
      </c>
      <c r="E3463" t="s">
        <v>357</v>
      </c>
      <c r="F3463" s="138">
        <v>44114</v>
      </c>
      <c r="G3463" t="s">
        <v>685</v>
      </c>
      <c r="H3463" t="s">
        <v>681</v>
      </c>
      <c r="I3463" t="s">
        <v>252</v>
      </c>
      <c r="J3463" t="s">
        <v>671</v>
      </c>
      <c r="K3463">
        <v>1000</v>
      </c>
      <c r="M3463">
        <v>260</v>
      </c>
      <c r="O3463">
        <v>8</v>
      </c>
      <c r="P3463">
        <v>38</v>
      </c>
      <c r="Q3463">
        <f>SUM(Table2[[#This Row],[ BUYER G]:[BUYER S]])</f>
        <v>46</v>
      </c>
      <c r="R3463">
        <v>8</v>
      </c>
      <c r="S3463">
        <v>49</v>
      </c>
      <c r="T3463">
        <f>SUM(Table2[[#This Row],[SALE G]:[SALE S]])</f>
        <v>57</v>
      </c>
      <c r="U3463">
        <v>290</v>
      </c>
      <c r="V3463">
        <v>0.65</v>
      </c>
    </row>
    <row r="3464" spans="1:22" x14ac:dyDescent="0.25">
      <c r="A3464">
        <v>3463</v>
      </c>
      <c r="B3464" t="s">
        <v>26</v>
      </c>
      <c r="C3464" t="s">
        <v>680</v>
      </c>
      <c r="D3464" t="s">
        <v>6</v>
      </c>
      <c r="E3464" t="s">
        <v>357</v>
      </c>
      <c r="F3464" s="138">
        <v>44114</v>
      </c>
      <c r="G3464" t="s">
        <v>685</v>
      </c>
      <c r="H3464" t="s">
        <v>681</v>
      </c>
      <c r="I3464" t="s">
        <v>254</v>
      </c>
      <c r="J3464" t="s">
        <v>671</v>
      </c>
      <c r="K3464">
        <v>1000</v>
      </c>
      <c r="M3464">
        <v>160</v>
      </c>
      <c r="O3464">
        <v>6</v>
      </c>
      <c r="P3464">
        <v>42</v>
      </c>
      <c r="Q3464">
        <f>SUM(Table2[[#This Row],[ BUYER G]:[BUYER S]])</f>
        <v>48</v>
      </c>
      <c r="R3464">
        <v>2</v>
      </c>
      <c r="S3464">
        <v>34</v>
      </c>
      <c r="T3464">
        <f>SUM(Table2[[#This Row],[SALE G]:[SALE S]])</f>
        <v>36</v>
      </c>
      <c r="U3464">
        <v>160</v>
      </c>
      <c r="V3464">
        <v>0.7</v>
      </c>
    </row>
    <row r="3465" spans="1:22" x14ac:dyDescent="0.25">
      <c r="A3465">
        <v>3464</v>
      </c>
      <c r="B3465" t="s">
        <v>26</v>
      </c>
      <c r="C3465" t="s">
        <v>680</v>
      </c>
      <c r="D3465" t="s">
        <v>6</v>
      </c>
      <c r="E3465" t="s">
        <v>357</v>
      </c>
      <c r="F3465" s="138">
        <v>44114</v>
      </c>
      <c r="G3465" t="s">
        <v>685</v>
      </c>
      <c r="H3465" t="s">
        <v>681</v>
      </c>
      <c r="I3465" t="s">
        <v>417</v>
      </c>
      <c r="J3465" t="s">
        <v>671</v>
      </c>
      <c r="K3465">
        <v>1000</v>
      </c>
      <c r="M3465">
        <v>392</v>
      </c>
      <c r="O3465">
        <v>20</v>
      </c>
      <c r="P3465">
        <v>60</v>
      </c>
      <c r="Q3465">
        <f>SUM(Table2[[#This Row],[ BUYER G]:[BUYER S]])</f>
        <v>80</v>
      </c>
      <c r="R3465">
        <v>18</v>
      </c>
      <c r="S3465">
        <v>84</v>
      </c>
      <c r="T3465">
        <f>SUM(Table2[[#This Row],[SALE G]:[SALE S]])</f>
        <v>102</v>
      </c>
      <c r="U3465">
        <v>436</v>
      </c>
      <c r="V3465">
        <v>0.7</v>
      </c>
    </row>
    <row r="3466" spans="1:22" x14ac:dyDescent="0.25">
      <c r="A3466">
        <v>3465</v>
      </c>
      <c r="B3466" t="s">
        <v>26</v>
      </c>
      <c r="C3466" t="s">
        <v>680</v>
      </c>
      <c r="D3466" t="s">
        <v>6</v>
      </c>
      <c r="E3466" t="s">
        <v>357</v>
      </c>
      <c r="F3466" s="138">
        <v>44114</v>
      </c>
      <c r="G3466" t="s">
        <v>670</v>
      </c>
      <c r="H3466" t="s">
        <v>702</v>
      </c>
      <c r="I3466" t="s">
        <v>432</v>
      </c>
      <c r="J3466" t="s">
        <v>671</v>
      </c>
      <c r="K3466">
        <v>1200</v>
      </c>
      <c r="M3466">
        <v>288</v>
      </c>
      <c r="O3466">
        <v>36</v>
      </c>
      <c r="P3466">
        <v>39</v>
      </c>
      <c r="Q3466">
        <f>SUM(Table2[[#This Row],[ BUYER G]:[BUYER S]])</f>
        <v>75</v>
      </c>
      <c r="R3466">
        <v>11.15</v>
      </c>
      <c r="S3466">
        <v>22</v>
      </c>
      <c r="T3466">
        <f>SUM(Table2[[#This Row],[SALE G]:[SALE S]])</f>
        <v>33.15</v>
      </c>
      <c r="U3466">
        <v>289</v>
      </c>
      <c r="V3466">
        <v>0.7</v>
      </c>
    </row>
    <row r="3467" spans="1:22" x14ac:dyDescent="0.25">
      <c r="A3467">
        <v>3466</v>
      </c>
      <c r="B3467" t="s">
        <v>26</v>
      </c>
      <c r="C3467" t="s">
        <v>680</v>
      </c>
      <c r="D3467" t="s">
        <v>6</v>
      </c>
      <c r="E3467" t="s">
        <v>357</v>
      </c>
      <c r="F3467" s="138">
        <v>44114</v>
      </c>
      <c r="G3467" t="s">
        <v>670</v>
      </c>
      <c r="H3467" t="s">
        <v>689</v>
      </c>
      <c r="I3467" t="s">
        <v>307</v>
      </c>
      <c r="J3467" t="s">
        <v>671</v>
      </c>
      <c r="K3467">
        <v>1200</v>
      </c>
      <c r="M3467">
        <v>244</v>
      </c>
      <c r="O3467">
        <v>18</v>
      </c>
      <c r="P3467">
        <v>70</v>
      </c>
      <c r="Q3467">
        <f>SUM(Table2[[#This Row],[ BUYER G]:[BUYER S]])</f>
        <v>88</v>
      </c>
      <c r="R3467">
        <v>29.75</v>
      </c>
      <c r="S3467">
        <v>55.25</v>
      </c>
      <c r="T3467">
        <f>SUM(Table2[[#This Row],[SALE G]:[SALE S]])</f>
        <v>85</v>
      </c>
      <c r="U3467">
        <v>245</v>
      </c>
      <c r="V3467">
        <v>0.65</v>
      </c>
    </row>
    <row r="3468" spans="1:22" x14ac:dyDescent="0.25">
      <c r="A3468">
        <v>3467</v>
      </c>
      <c r="B3468" t="s">
        <v>26</v>
      </c>
      <c r="C3468" t="s">
        <v>680</v>
      </c>
      <c r="D3468" t="s">
        <v>6</v>
      </c>
      <c r="E3468" t="s">
        <v>357</v>
      </c>
      <c r="F3468" s="138">
        <v>44114</v>
      </c>
      <c r="G3468" t="s">
        <v>684</v>
      </c>
      <c r="H3468" t="s">
        <v>689</v>
      </c>
      <c r="I3468" t="s">
        <v>400</v>
      </c>
      <c r="J3468" t="s">
        <v>669</v>
      </c>
      <c r="K3468">
        <v>1250</v>
      </c>
      <c r="M3468">
        <v>260</v>
      </c>
      <c r="O3468">
        <v>15</v>
      </c>
      <c r="P3468">
        <v>51</v>
      </c>
      <c r="Q3468">
        <f>SUM(Table2[[#This Row],[ BUYER G]:[BUYER S]])</f>
        <v>66</v>
      </c>
      <c r="R3468">
        <v>9</v>
      </c>
      <c r="S3468">
        <v>68</v>
      </c>
      <c r="T3468">
        <f>SUM(Table2[[#This Row],[SALE G]:[SALE S]])</f>
        <v>77</v>
      </c>
      <c r="U3468">
        <v>250</v>
      </c>
      <c r="V3468">
        <v>0.65</v>
      </c>
    </row>
    <row r="3469" spans="1:22" x14ac:dyDescent="0.25">
      <c r="A3469">
        <v>3468</v>
      </c>
      <c r="B3469" t="s">
        <v>26</v>
      </c>
      <c r="C3469" t="s">
        <v>665</v>
      </c>
      <c r="D3469" t="s">
        <v>6</v>
      </c>
      <c r="E3469" t="s">
        <v>357</v>
      </c>
      <c r="F3469" s="138">
        <v>44115</v>
      </c>
      <c r="G3469" t="s">
        <v>703</v>
      </c>
      <c r="H3469" t="s">
        <v>668</v>
      </c>
      <c r="I3469" t="s">
        <v>451</v>
      </c>
      <c r="J3469" t="s">
        <v>669</v>
      </c>
      <c r="K3469">
        <v>2700</v>
      </c>
      <c r="L3469">
        <v>528</v>
      </c>
      <c r="O3469">
        <v>40</v>
      </c>
      <c r="P3469">
        <v>69</v>
      </c>
      <c r="Q3469">
        <f>SUM(Table2[[#This Row],[ BUYER G]:[BUYER S]])</f>
        <v>109</v>
      </c>
      <c r="R3469">
        <v>30.5</v>
      </c>
      <c r="S3469">
        <v>40</v>
      </c>
      <c r="T3469">
        <f>SUM(Table2[[#This Row],[SALE G]:[SALE S]])</f>
        <v>70.5</v>
      </c>
      <c r="U3469">
        <v>562</v>
      </c>
      <c r="V3469">
        <v>0.8</v>
      </c>
    </row>
    <row r="3470" spans="1:22" x14ac:dyDescent="0.25">
      <c r="A3470">
        <v>3469</v>
      </c>
      <c r="B3470" t="s">
        <v>26</v>
      </c>
      <c r="C3470" t="s">
        <v>665</v>
      </c>
      <c r="D3470" t="s">
        <v>6</v>
      </c>
      <c r="E3470" t="s">
        <v>357</v>
      </c>
      <c r="F3470" s="138">
        <v>44115</v>
      </c>
      <c r="G3470" t="s">
        <v>670</v>
      </c>
      <c r="H3470" t="s">
        <v>668</v>
      </c>
      <c r="I3470" t="s">
        <v>138</v>
      </c>
      <c r="J3470" t="s">
        <v>669</v>
      </c>
      <c r="K3470">
        <v>1200</v>
      </c>
      <c r="L3470">
        <v>336</v>
      </c>
      <c r="O3470">
        <v>81</v>
      </c>
      <c r="P3470">
        <v>71</v>
      </c>
      <c r="Q3470">
        <f>SUM(Table2[[#This Row],[ BUYER G]:[BUYER S]])</f>
        <v>152</v>
      </c>
      <c r="R3470">
        <v>47.75</v>
      </c>
      <c r="S3470">
        <v>49.8</v>
      </c>
      <c r="T3470">
        <f>SUM(Table2[[#This Row],[SALE G]:[SALE S]])</f>
        <v>97.55</v>
      </c>
      <c r="U3470">
        <v>346</v>
      </c>
      <c r="V3470">
        <v>0.8</v>
      </c>
    </row>
    <row r="3471" spans="1:22" x14ac:dyDescent="0.25">
      <c r="A3471">
        <v>3470</v>
      </c>
      <c r="B3471" t="s">
        <v>26</v>
      </c>
      <c r="C3471" t="s">
        <v>665</v>
      </c>
      <c r="D3471" t="s">
        <v>6</v>
      </c>
      <c r="E3471" t="s">
        <v>357</v>
      </c>
      <c r="F3471" s="138">
        <v>44115</v>
      </c>
      <c r="G3471" t="s">
        <v>670</v>
      </c>
      <c r="H3471" t="s">
        <v>668</v>
      </c>
      <c r="I3471" t="s">
        <v>139</v>
      </c>
      <c r="J3471" t="s">
        <v>669</v>
      </c>
      <c r="K3471">
        <v>1200</v>
      </c>
      <c r="L3471">
        <v>228</v>
      </c>
      <c r="O3471">
        <v>41</v>
      </c>
      <c r="P3471">
        <v>57</v>
      </c>
      <c r="Q3471">
        <f>SUM(Table2[[#This Row],[ BUYER G]:[BUYER S]])</f>
        <v>98</v>
      </c>
      <c r="R3471">
        <v>20</v>
      </c>
      <c r="S3471">
        <v>30</v>
      </c>
      <c r="T3471">
        <f>SUM(Table2[[#This Row],[SALE G]:[SALE S]])</f>
        <v>50</v>
      </c>
      <c r="U3471">
        <v>350</v>
      </c>
      <c r="V3471">
        <v>0.8</v>
      </c>
    </row>
    <row r="3472" spans="1:22" x14ac:dyDescent="0.25">
      <c r="A3472">
        <v>3471</v>
      </c>
      <c r="B3472" t="s">
        <v>26</v>
      </c>
      <c r="C3472" t="s">
        <v>665</v>
      </c>
      <c r="D3472" t="s">
        <v>6</v>
      </c>
      <c r="E3472" t="s">
        <v>357</v>
      </c>
      <c r="F3472" s="138">
        <v>44115</v>
      </c>
      <c r="G3472" t="s">
        <v>670</v>
      </c>
      <c r="H3472" t="s">
        <v>668</v>
      </c>
      <c r="I3472" t="s">
        <v>142</v>
      </c>
      <c r="J3472" t="s">
        <v>671</v>
      </c>
      <c r="K3472">
        <v>1200</v>
      </c>
      <c r="L3472">
        <v>334</v>
      </c>
      <c r="O3472">
        <v>31</v>
      </c>
      <c r="P3472">
        <v>65</v>
      </c>
      <c r="Q3472">
        <f>SUM(Table2[[#This Row],[ BUYER G]:[BUYER S]])</f>
        <v>96</v>
      </c>
      <c r="R3472">
        <v>25.5</v>
      </c>
      <c r="S3472">
        <v>50.75</v>
      </c>
      <c r="T3472">
        <f>SUM(Table2[[#This Row],[SALE G]:[SALE S]])</f>
        <v>76.25</v>
      </c>
      <c r="U3472">
        <v>468</v>
      </c>
      <c r="V3472">
        <v>0.7</v>
      </c>
    </row>
    <row r="3473" spans="1:22" x14ac:dyDescent="0.25">
      <c r="A3473">
        <v>3472</v>
      </c>
      <c r="B3473" t="s">
        <v>26</v>
      </c>
      <c r="C3473" t="s">
        <v>665</v>
      </c>
      <c r="D3473" t="s">
        <v>6</v>
      </c>
      <c r="E3473" t="s">
        <v>357</v>
      </c>
      <c r="F3473" s="138">
        <v>44115</v>
      </c>
      <c r="G3473" t="s">
        <v>670</v>
      </c>
      <c r="H3473" t="s">
        <v>668</v>
      </c>
      <c r="I3473" t="s">
        <v>143</v>
      </c>
      <c r="J3473" t="s">
        <v>671</v>
      </c>
      <c r="K3473">
        <v>1200</v>
      </c>
      <c r="L3473">
        <v>228</v>
      </c>
      <c r="O3473">
        <v>20</v>
      </c>
      <c r="P3473">
        <v>29</v>
      </c>
      <c r="Q3473">
        <f>SUM(Table2[[#This Row],[ BUYER G]:[BUYER S]])</f>
        <v>49</v>
      </c>
      <c r="R3473">
        <v>15</v>
      </c>
      <c r="S3473">
        <v>14.75</v>
      </c>
      <c r="T3473">
        <f>SUM(Table2[[#This Row],[SALE G]:[SALE S]])</f>
        <v>29.75</v>
      </c>
      <c r="U3473">
        <v>296</v>
      </c>
      <c r="V3473">
        <v>0.7</v>
      </c>
    </row>
    <row r="3474" spans="1:22" x14ac:dyDescent="0.25">
      <c r="A3474">
        <v>3473</v>
      </c>
      <c r="B3474" t="s">
        <v>26</v>
      </c>
      <c r="C3474" t="s">
        <v>665</v>
      </c>
      <c r="D3474" t="s">
        <v>6</v>
      </c>
      <c r="E3474" t="s">
        <v>357</v>
      </c>
      <c r="F3474" s="138">
        <v>44115</v>
      </c>
      <c r="G3474" t="s">
        <v>670</v>
      </c>
      <c r="H3474" t="s">
        <v>668</v>
      </c>
      <c r="I3474" t="s">
        <v>145</v>
      </c>
      <c r="J3474" t="s">
        <v>671</v>
      </c>
      <c r="K3474">
        <v>1200</v>
      </c>
      <c r="L3474">
        <v>244</v>
      </c>
      <c r="O3474">
        <v>25</v>
      </c>
      <c r="P3474">
        <v>54</v>
      </c>
      <c r="Q3474">
        <f>SUM(Table2[[#This Row],[ BUYER G]:[BUYER S]])</f>
        <v>79</v>
      </c>
      <c r="R3474">
        <v>20.079999999999998</v>
      </c>
      <c r="S3474">
        <v>35.92</v>
      </c>
      <c r="T3474">
        <f>SUM(Table2[[#This Row],[SALE G]:[SALE S]])</f>
        <v>56</v>
      </c>
      <c r="U3474">
        <v>440</v>
      </c>
      <c r="V3474">
        <v>0.7</v>
      </c>
    </row>
    <row r="3475" spans="1:22" x14ac:dyDescent="0.25">
      <c r="A3475">
        <v>3474</v>
      </c>
      <c r="B3475" t="s">
        <v>26</v>
      </c>
      <c r="C3475" t="s">
        <v>665</v>
      </c>
      <c r="D3475" t="s">
        <v>6</v>
      </c>
      <c r="E3475" t="s">
        <v>357</v>
      </c>
      <c r="F3475" s="138">
        <v>44115</v>
      </c>
      <c r="G3475" t="s">
        <v>682</v>
      </c>
      <c r="H3475" t="s">
        <v>668</v>
      </c>
      <c r="I3475" t="s">
        <v>435</v>
      </c>
      <c r="J3475" t="s">
        <v>671</v>
      </c>
      <c r="K3475">
        <v>1200</v>
      </c>
      <c r="L3475">
        <v>192</v>
      </c>
      <c r="O3475">
        <v>14</v>
      </c>
      <c r="P3475">
        <v>28</v>
      </c>
      <c r="Q3475">
        <f>SUM(Table2[[#This Row],[ BUYER G]:[BUYER S]])</f>
        <v>42</v>
      </c>
      <c r="R3475">
        <v>14</v>
      </c>
      <c r="S3475">
        <v>16.625</v>
      </c>
      <c r="T3475">
        <f>SUM(Table2[[#This Row],[SALE G]:[SALE S]])</f>
        <v>30.625</v>
      </c>
      <c r="U3475">
        <v>357</v>
      </c>
      <c r="V3475">
        <v>0.7</v>
      </c>
    </row>
    <row r="3476" spans="1:22" x14ac:dyDescent="0.25">
      <c r="A3476">
        <v>3475</v>
      </c>
      <c r="B3476" t="s">
        <v>26</v>
      </c>
      <c r="C3476" t="s">
        <v>665</v>
      </c>
      <c r="D3476" t="s">
        <v>6</v>
      </c>
      <c r="E3476" t="s">
        <v>357</v>
      </c>
      <c r="F3476" s="138">
        <v>44115</v>
      </c>
      <c r="G3476" t="s">
        <v>682</v>
      </c>
      <c r="H3476" t="s">
        <v>668</v>
      </c>
      <c r="I3476" t="s">
        <v>436</v>
      </c>
      <c r="J3476" t="s">
        <v>671</v>
      </c>
      <c r="K3476">
        <v>1000</v>
      </c>
      <c r="L3476">
        <v>208</v>
      </c>
      <c r="O3476">
        <v>26</v>
      </c>
      <c r="P3476">
        <v>29</v>
      </c>
      <c r="Q3476">
        <f>SUM(Table2[[#This Row],[ BUYER G]:[BUYER S]])</f>
        <v>55</v>
      </c>
      <c r="R3476">
        <v>18.25</v>
      </c>
      <c r="S3476">
        <v>19.100000000000001</v>
      </c>
      <c r="T3476">
        <f>SUM(Table2[[#This Row],[SALE G]:[SALE S]])</f>
        <v>37.35</v>
      </c>
      <c r="U3476">
        <v>348</v>
      </c>
      <c r="V3476">
        <v>0.7</v>
      </c>
    </row>
    <row r="3477" spans="1:22" x14ac:dyDescent="0.25">
      <c r="A3477">
        <v>3476</v>
      </c>
      <c r="B3477" t="s">
        <v>26</v>
      </c>
      <c r="C3477" t="s">
        <v>665</v>
      </c>
      <c r="D3477" t="s">
        <v>6</v>
      </c>
      <c r="E3477" t="s">
        <v>357</v>
      </c>
      <c r="F3477" s="138">
        <v>44115</v>
      </c>
      <c r="G3477" t="s">
        <v>682</v>
      </c>
      <c r="H3477" t="s">
        <v>668</v>
      </c>
      <c r="I3477" t="s">
        <v>148</v>
      </c>
      <c r="J3477" t="s">
        <v>671</v>
      </c>
      <c r="K3477">
        <v>1500</v>
      </c>
      <c r="L3477">
        <v>189</v>
      </c>
      <c r="O3477">
        <v>5</v>
      </c>
      <c r="P3477">
        <v>26</v>
      </c>
      <c r="Q3477">
        <f>SUM(Table2[[#This Row],[ BUYER G]:[BUYER S]])</f>
        <v>31</v>
      </c>
      <c r="R3477">
        <v>7</v>
      </c>
      <c r="S3477">
        <v>15.5</v>
      </c>
      <c r="T3477">
        <f>SUM(Table2[[#This Row],[SALE G]:[SALE S]])</f>
        <v>22.5</v>
      </c>
      <c r="U3477">
        <v>188</v>
      </c>
      <c r="V3477">
        <v>0.7</v>
      </c>
    </row>
    <row r="3478" spans="1:22" x14ac:dyDescent="0.25">
      <c r="A3478">
        <v>3477</v>
      </c>
      <c r="B3478" t="s">
        <v>26</v>
      </c>
      <c r="C3478" t="s">
        <v>665</v>
      </c>
      <c r="D3478" t="s">
        <v>6</v>
      </c>
      <c r="E3478" t="s">
        <v>357</v>
      </c>
      <c r="F3478" s="138">
        <v>44115</v>
      </c>
      <c r="G3478" t="s">
        <v>682</v>
      </c>
      <c r="H3478" t="s">
        <v>668</v>
      </c>
      <c r="I3478" t="s">
        <v>396</v>
      </c>
      <c r="J3478" t="s">
        <v>671</v>
      </c>
      <c r="K3478">
        <v>2700</v>
      </c>
      <c r="L3478">
        <v>208</v>
      </c>
      <c r="O3478">
        <v>65</v>
      </c>
      <c r="P3478">
        <v>56</v>
      </c>
      <c r="Q3478">
        <f>SUM(Table2[[#This Row],[ BUYER G]:[BUYER S]])</f>
        <v>121</v>
      </c>
      <c r="R3478">
        <v>44</v>
      </c>
      <c r="S3478">
        <v>39.5</v>
      </c>
      <c r="T3478">
        <f>SUM(Table2[[#This Row],[SALE G]:[SALE S]])</f>
        <v>83.5</v>
      </c>
      <c r="U3478">
        <v>376</v>
      </c>
      <c r="V3478">
        <v>0.8</v>
      </c>
    </row>
    <row r="3479" spans="1:22" x14ac:dyDescent="0.25">
      <c r="A3479">
        <v>3478</v>
      </c>
      <c r="B3479" t="s">
        <v>26</v>
      </c>
      <c r="C3479" t="s">
        <v>665</v>
      </c>
      <c r="D3479" t="s">
        <v>6</v>
      </c>
      <c r="E3479" t="s">
        <v>357</v>
      </c>
      <c r="F3479" s="138">
        <v>44115</v>
      </c>
      <c r="G3479" t="s">
        <v>683</v>
      </c>
      <c r="H3479" t="s">
        <v>668</v>
      </c>
      <c r="I3479" t="s">
        <v>391</v>
      </c>
      <c r="J3479" t="s">
        <v>671</v>
      </c>
      <c r="K3479">
        <v>1500</v>
      </c>
      <c r="L3479">
        <v>422</v>
      </c>
      <c r="O3479">
        <v>103</v>
      </c>
      <c r="P3479">
        <v>91</v>
      </c>
      <c r="Q3479">
        <f>SUM(Table2[[#This Row],[ BUYER G]:[BUYER S]])</f>
        <v>194</v>
      </c>
      <c r="R3479">
        <v>76.5</v>
      </c>
      <c r="S3479">
        <v>70.91</v>
      </c>
      <c r="T3479">
        <f>SUM(Table2[[#This Row],[SALE G]:[SALE S]])</f>
        <v>147.41</v>
      </c>
      <c r="U3479">
        <v>617</v>
      </c>
      <c r="V3479">
        <v>0.8</v>
      </c>
    </row>
    <row r="3480" spans="1:22" x14ac:dyDescent="0.25">
      <c r="A3480">
        <v>3479</v>
      </c>
      <c r="B3480" t="s">
        <v>26</v>
      </c>
      <c r="C3480" t="s">
        <v>665</v>
      </c>
      <c r="D3480" t="s">
        <v>6</v>
      </c>
      <c r="E3480" t="s">
        <v>357</v>
      </c>
      <c r="F3480" s="138">
        <v>44115</v>
      </c>
      <c r="G3480" t="s">
        <v>683</v>
      </c>
      <c r="H3480" t="s">
        <v>668</v>
      </c>
      <c r="I3480" t="s">
        <v>394</v>
      </c>
      <c r="J3480" t="s">
        <v>671</v>
      </c>
      <c r="K3480">
        <v>1500</v>
      </c>
      <c r="L3480">
        <v>396</v>
      </c>
      <c r="O3480">
        <v>70</v>
      </c>
      <c r="P3480">
        <v>64</v>
      </c>
      <c r="Q3480">
        <f>SUM(Table2[[#This Row],[ BUYER G]:[BUYER S]])</f>
        <v>134</v>
      </c>
      <c r="R3480">
        <v>43</v>
      </c>
      <c r="S3480">
        <v>37.5</v>
      </c>
      <c r="T3480">
        <f>SUM(Table2[[#This Row],[SALE G]:[SALE S]])</f>
        <v>80.5</v>
      </c>
      <c r="U3480">
        <v>600</v>
      </c>
      <c r="V3480">
        <v>0.6</v>
      </c>
    </row>
    <row r="3481" spans="1:22" x14ac:dyDescent="0.25">
      <c r="A3481">
        <v>3480</v>
      </c>
      <c r="B3481" t="s">
        <v>26</v>
      </c>
      <c r="C3481" t="s">
        <v>665</v>
      </c>
      <c r="D3481" t="s">
        <v>6</v>
      </c>
      <c r="E3481" t="s">
        <v>357</v>
      </c>
      <c r="F3481" s="138">
        <v>44115</v>
      </c>
      <c r="G3481" t="s">
        <v>683</v>
      </c>
      <c r="H3481" t="s">
        <v>668</v>
      </c>
      <c r="I3481" t="s">
        <v>392</v>
      </c>
      <c r="J3481" t="s">
        <v>669</v>
      </c>
      <c r="K3481">
        <v>1500</v>
      </c>
      <c r="L3481">
        <v>432</v>
      </c>
      <c r="O3481">
        <v>80</v>
      </c>
      <c r="P3481">
        <v>64</v>
      </c>
      <c r="Q3481">
        <f>SUM(Table2[[#This Row],[ BUYER G]:[BUYER S]])</f>
        <v>144</v>
      </c>
      <c r="R3481">
        <v>49</v>
      </c>
      <c r="S3481">
        <v>49.075000000000003</v>
      </c>
      <c r="T3481">
        <f>SUM(Table2[[#This Row],[SALE G]:[SALE S]])</f>
        <v>98.075000000000003</v>
      </c>
      <c r="U3481">
        <v>575</v>
      </c>
      <c r="V3481">
        <v>0.6</v>
      </c>
    </row>
    <row r="3482" spans="1:22" x14ac:dyDescent="0.25">
      <c r="A3482">
        <v>3481</v>
      </c>
      <c r="B3482" t="s">
        <v>26</v>
      </c>
      <c r="C3482" t="s">
        <v>665</v>
      </c>
      <c r="D3482" t="s">
        <v>6</v>
      </c>
      <c r="E3482" t="s">
        <v>357</v>
      </c>
      <c r="F3482" s="138">
        <v>44115</v>
      </c>
      <c r="G3482" t="s">
        <v>683</v>
      </c>
      <c r="H3482" t="s">
        <v>668</v>
      </c>
      <c r="I3482" t="s">
        <v>393</v>
      </c>
      <c r="J3482" t="s">
        <v>669</v>
      </c>
      <c r="K3482">
        <v>1500</v>
      </c>
      <c r="L3482">
        <v>410</v>
      </c>
      <c r="O3482">
        <v>36</v>
      </c>
      <c r="P3482">
        <v>54</v>
      </c>
      <c r="Q3482">
        <f>SUM(Table2[[#This Row],[ BUYER G]:[BUYER S]])</f>
        <v>90</v>
      </c>
      <c r="R3482">
        <v>21.7</v>
      </c>
      <c r="S3482">
        <v>49.924999999999997</v>
      </c>
      <c r="T3482">
        <f>SUM(Table2[[#This Row],[SALE G]:[SALE S]])</f>
        <v>71.625</v>
      </c>
      <c r="U3482">
        <v>510</v>
      </c>
      <c r="V3482">
        <v>0.6</v>
      </c>
    </row>
    <row r="3483" spans="1:22" x14ac:dyDescent="0.25">
      <c r="A3483">
        <v>3482</v>
      </c>
      <c r="B3483" t="s">
        <v>26</v>
      </c>
      <c r="C3483" t="s">
        <v>665</v>
      </c>
      <c r="D3483" t="s">
        <v>6</v>
      </c>
      <c r="E3483" t="s">
        <v>357</v>
      </c>
      <c r="F3483" s="138">
        <v>44115</v>
      </c>
      <c r="G3483" t="s">
        <v>684</v>
      </c>
      <c r="H3483" t="s">
        <v>668</v>
      </c>
      <c r="I3483" t="s">
        <v>170</v>
      </c>
      <c r="J3483" t="s">
        <v>669</v>
      </c>
      <c r="K3483">
        <v>1250</v>
      </c>
      <c r="L3483">
        <v>256</v>
      </c>
      <c r="O3483">
        <v>17</v>
      </c>
      <c r="P3483">
        <v>36</v>
      </c>
      <c r="Q3483">
        <f>SUM(Table2[[#This Row],[ BUYER G]:[BUYER S]])</f>
        <v>53</v>
      </c>
      <c r="R3483">
        <v>13.25</v>
      </c>
      <c r="S3483">
        <v>21</v>
      </c>
      <c r="T3483">
        <f>SUM(Table2[[#This Row],[SALE G]:[SALE S]])</f>
        <v>34.25</v>
      </c>
      <c r="U3483">
        <v>271</v>
      </c>
      <c r="V3483">
        <v>0.7</v>
      </c>
    </row>
    <row r="3484" spans="1:22" x14ac:dyDescent="0.25">
      <c r="A3484">
        <v>3483</v>
      </c>
      <c r="B3484" t="s">
        <v>26</v>
      </c>
      <c r="C3484" t="s">
        <v>665</v>
      </c>
      <c r="D3484" t="s">
        <v>6</v>
      </c>
      <c r="E3484" t="s">
        <v>357</v>
      </c>
      <c r="F3484" s="138">
        <v>44115</v>
      </c>
      <c r="G3484" t="s">
        <v>685</v>
      </c>
      <c r="H3484" t="s">
        <v>668</v>
      </c>
      <c r="I3484" t="s">
        <v>177</v>
      </c>
      <c r="J3484" t="s">
        <v>671</v>
      </c>
      <c r="K3484">
        <v>1000</v>
      </c>
      <c r="L3484">
        <v>196</v>
      </c>
      <c r="O3484">
        <v>18</v>
      </c>
      <c r="P3484">
        <v>27</v>
      </c>
      <c r="Q3484">
        <f>SUM(Table2[[#This Row],[ BUYER G]:[BUYER S]])</f>
        <v>45</v>
      </c>
      <c r="R3484">
        <v>6.3</v>
      </c>
      <c r="S3484">
        <v>17.16</v>
      </c>
      <c r="T3484">
        <f>SUM(Table2[[#This Row],[SALE G]:[SALE S]])</f>
        <v>23.46</v>
      </c>
      <c r="U3484">
        <v>372</v>
      </c>
      <c r="V3484">
        <v>0.7</v>
      </c>
    </row>
    <row r="3485" spans="1:22" x14ac:dyDescent="0.25">
      <c r="A3485">
        <v>3484</v>
      </c>
      <c r="B3485" t="s">
        <v>26</v>
      </c>
      <c r="C3485" t="s">
        <v>665</v>
      </c>
      <c r="D3485" t="s">
        <v>6</v>
      </c>
      <c r="E3485" t="s">
        <v>357</v>
      </c>
      <c r="F3485" s="138">
        <v>44115</v>
      </c>
      <c r="G3485" t="s">
        <v>685</v>
      </c>
      <c r="H3485" t="s">
        <v>668</v>
      </c>
      <c r="I3485" t="s">
        <v>173</v>
      </c>
      <c r="J3485" t="s">
        <v>671</v>
      </c>
      <c r="K3485">
        <v>1000</v>
      </c>
      <c r="L3485">
        <v>187</v>
      </c>
      <c r="O3485">
        <v>18</v>
      </c>
      <c r="P3485">
        <v>34</v>
      </c>
      <c r="Q3485">
        <f>SUM(Table2[[#This Row],[ BUYER G]:[BUYER S]])</f>
        <v>52</v>
      </c>
      <c r="R3485">
        <v>11.125</v>
      </c>
      <c r="S3485">
        <v>34.5</v>
      </c>
      <c r="T3485">
        <f>SUM(Table2[[#This Row],[SALE G]:[SALE S]])</f>
        <v>45.625</v>
      </c>
      <c r="U3485">
        <v>202</v>
      </c>
      <c r="V3485">
        <v>0.65</v>
      </c>
    </row>
    <row r="3486" spans="1:22" x14ac:dyDescent="0.25">
      <c r="A3486">
        <v>3485</v>
      </c>
      <c r="B3486" t="s">
        <v>26</v>
      </c>
      <c r="C3486" t="s">
        <v>665</v>
      </c>
      <c r="D3486" t="s">
        <v>6</v>
      </c>
      <c r="E3486" t="s">
        <v>357</v>
      </c>
      <c r="F3486" s="138">
        <v>44115</v>
      </c>
      <c r="G3486" t="s">
        <v>685</v>
      </c>
      <c r="H3486" t="s">
        <v>668</v>
      </c>
      <c r="I3486" t="s">
        <v>416</v>
      </c>
      <c r="J3486" t="s">
        <v>671</v>
      </c>
      <c r="K3486">
        <v>1000</v>
      </c>
      <c r="L3486">
        <v>288</v>
      </c>
      <c r="O3486">
        <v>87</v>
      </c>
      <c r="P3486">
        <v>86</v>
      </c>
      <c r="Q3486">
        <f>SUM(Table2[[#This Row],[ BUYER G]:[BUYER S]])</f>
        <v>173</v>
      </c>
      <c r="R3486">
        <v>56.7</v>
      </c>
      <c r="S3486">
        <v>40.950000000000003</v>
      </c>
      <c r="T3486">
        <f>SUM(Table2[[#This Row],[SALE G]:[SALE S]])</f>
        <v>97.65</v>
      </c>
      <c r="U3486">
        <v>356</v>
      </c>
      <c r="V3486">
        <v>0.7</v>
      </c>
    </row>
    <row r="3487" spans="1:22" x14ac:dyDescent="0.25">
      <c r="A3487">
        <v>3486</v>
      </c>
      <c r="B3487" t="s">
        <v>26</v>
      </c>
      <c r="C3487" t="s">
        <v>665</v>
      </c>
      <c r="D3487" t="s">
        <v>6</v>
      </c>
      <c r="E3487" t="s">
        <v>357</v>
      </c>
      <c r="F3487" s="138">
        <v>44115</v>
      </c>
      <c r="G3487" t="s">
        <v>685</v>
      </c>
      <c r="H3487" t="s">
        <v>668</v>
      </c>
      <c r="I3487" t="s">
        <v>175</v>
      </c>
      <c r="J3487" t="s">
        <v>671</v>
      </c>
      <c r="K3487">
        <v>1000</v>
      </c>
      <c r="L3487">
        <v>304</v>
      </c>
      <c r="O3487">
        <v>58</v>
      </c>
      <c r="P3487">
        <v>70</v>
      </c>
      <c r="Q3487">
        <f>SUM(Table2[[#This Row],[ BUYER G]:[BUYER S]])</f>
        <v>128</v>
      </c>
      <c r="R3487">
        <v>45.375</v>
      </c>
      <c r="S3487">
        <v>61.25</v>
      </c>
      <c r="T3487">
        <f>SUM(Table2[[#This Row],[SALE G]:[SALE S]])</f>
        <v>106.625</v>
      </c>
      <c r="U3487">
        <v>856</v>
      </c>
      <c r="V3487">
        <v>0.7</v>
      </c>
    </row>
    <row r="3488" spans="1:22" x14ac:dyDescent="0.25">
      <c r="A3488">
        <v>3487</v>
      </c>
      <c r="B3488" t="s">
        <v>26</v>
      </c>
      <c r="C3488" t="s">
        <v>665</v>
      </c>
      <c r="D3488" t="s">
        <v>6</v>
      </c>
      <c r="E3488" t="s">
        <v>357</v>
      </c>
      <c r="F3488" s="138">
        <v>44115</v>
      </c>
      <c r="G3488" t="s">
        <v>712</v>
      </c>
      <c r="H3488" t="s">
        <v>668</v>
      </c>
      <c r="I3488" t="s">
        <v>561</v>
      </c>
      <c r="J3488" t="s">
        <v>711</v>
      </c>
      <c r="K3488">
        <v>320</v>
      </c>
      <c r="L3488">
        <v>144</v>
      </c>
      <c r="O3488">
        <v>15</v>
      </c>
      <c r="P3488">
        <v>20</v>
      </c>
      <c r="Q3488">
        <f>SUM(Table2[[#This Row],[ BUYER G]:[BUYER S]])</f>
        <v>35</v>
      </c>
      <c r="R3488">
        <v>7</v>
      </c>
      <c r="S3488">
        <v>15</v>
      </c>
      <c r="T3488">
        <f>SUM(Table2[[#This Row],[SALE G]:[SALE S]])</f>
        <v>22</v>
      </c>
      <c r="U3488">
        <v>350</v>
      </c>
      <c r="V3488">
        <v>0.7</v>
      </c>
    </row>
    <row r="3489" spans="1:22" x14ac:dyDescent="0.25">
      <c r="A3489">
        <v>3488</v>
      </c>
      <c r="B3489" t="s">
        <v>26</v>
      </c>
      <c r="C3489" t="s">
        <v>678</v>
      </c>
      <c r="D3489" t="s">
        <v>6</v>
      </c>
      <c r="E3489" t="s">
        <v>357</v>
      </c>
      <c r="F3489" s="138">
        <v>44115</v>
      </c>
      <c r="G3489" t="s">
        <v>670</v>
      </c>
      <c r="H3489" t="s">
        <v>688</v>
      </c>
      <c r="I3489" t="s">
        <v>430</v>
      </c>
      <c r="J3489" t="s">
        <v>671</v>
      </c>
      <c r="K3489">
        <v>1200</v>
      </c>
      <c r="L3489">
        <v>220</v>
      </c>
      <c r="O3489">
        <v>22</v>
      </c>
      <c r="P3489">
        <v>33</v>
      </c>
      <c r="Q3489">
        <f>SUM(Table2[[#This Row],[ BUYER G]:[BUYER S]])</f>
        <v>55</v>
      </c>
      <c r="R3489">
        <v>16.75</v>
      </c>
      <c r="S3489">
        <v>24</v>
      </c>
      <c r="T3489">
        <f>SUM(Table2[[#This Row],[SALE G]:[SALE S]])</f>
        <v>40.75</v>
      </c>
      <c r="U3489">
        <v>334</v>
      </c>
      <c r="V3489">
        <v>0.7</v>
      </c>
    </row>
    <row r="3490" spans="1:22" x14ac:dyDescent="0.25">
      <c r="A3490">
        <v>3489</v>
      </c>
      <c r="B3490" t="s">
        <v>26</v>
      </c>
      <c r="C3490" t="s">
        <v>678</v>
      </c>
      <c r="D3490" t="s">
        <v>6</v>
      </c>
      <c r="E3490" t="s">
        <v>357</v>
      </c>
      <c r="F3490" s="138">
        <v>44115</v>
      </c>
      <c r="G3490" t="s">
        <v>670</v>
      </c>
      <c r="H3490" t="s">
        <v>698</v>
      </c>
      <c r="I3490" t="s">
        <v>431</v>
      </c>
      <c r="J3490" t="s">
        <v>671</v>
      </c>
      <c r="K3490">
        <v>1200</v>
      </c>
      <c r="L3490">
        <v>240</v>
      </c>
      <c r="O3490">
        <v>26</v>
      </c>
      <c r="P3490">
        <v>40</v>
      </c>
      <c r="Q3490">
        <f>SUM(Table2[[#This Row],[ BUYER G]:[BUYER S]])</f>
        <v>66</v>
      </c>
      <c r="R3490">
        <v>15.3</v>
      </c>
      <c r="S3490">
        <v>19.350000000000001</v>
      </c>
      <c r="T3490">
        <f>SUM(Table2[[#This Row],[SALE G]:[SALE S]])</f>
        <v>34.650000000000006</v>
      </c>
      <c r="U3490">
        <v>325</v>
      </c>
      <c r="V3490">
        <v>0.7</v>
      </c>
    </row>
    <row r="3491" spans="1:22" x14ac:dyDescent="0.25">
      <c r="A3491">
        <v>3490</v>
      </c>
      <c r="B3491" t="s">
        <v>26</v>
      </c>
      <c r="C3491" t="s">
        <v>678</v>
      </c>
      <c r="D3491" t="s">
        <v>6</v>
      </c>
      <c r="E3491" t="s">
        <v>357</v>
      </c>
      <c r="F3491" s="138">
        <v>44115</v>
      </c>
      <c r="G3491" t="s">
        <v>670</v>
      </c>
      <c r="H3491" t="s">
        <v>713</v>
      </c>
      <c r="I3491" t="s">
        <v>508</v>
      </c>
      <c r="J3491" t="s">
        <v>671</v>
      </c>
      <c r="K3491">
        <v>1200</v>
      </c>
      <c r="L3491">
        <v>240</v>
      </c>
      <c r="O3491">
        <v>46</v>
      </c>
      <c r="P3491">
        <v>20</v>
      </c>
      <c r="Q3491">
        <f>SUM(Table2[[#This Row],[ BUYER G]:[BUYER S]])</f>
        <v>66</v>
      </c>
      <c r="R3491">
        <v>34.25</v>
      </c>
      <c r="S3491">
        <v>10.75</v>
      </c>
      <c r="T3491">
        <f>SUM(Table2[[#This Row],[SALE G]:[SALE S]])</f>
        <v>45</v>
      </c>
      <c r="U3491">
        <v>360</v>
      </c>
      <c r="V3491">
        <v>0.7</v>
      </c>
    </row>
    <row r="3492" spans="1:22" x14ac:dyDescent="0.25">
      <c r="A3492">
        <v>3491</v>
      </c>
      <c r="B3492" t="s">
        <v>26</v>
      </c>
      <c r="C3492" t="s">
        <v>678</v>
      </c>
      <c r="D3492" t="s">
        <v>6</v>
      </c>
      <c r="E3492" t="s">
        <v>357</v>
      </c>
      <c r="F3492" s="138">
        <v>44115</v>
      </c>
      <c r="G3492" t="s">
        <v>684</v>
      </c>
      <c r="H3492" t="s">
        <v>679</v>
      </c>
      <c r="I3492" t="s">
        <v>455</v>
      </c>
      <c r="J3492" t="s">
        <v>669</v>
      </c>
      <c r="K3492">
        <v>1250</v>
      </c>
      <c r="L3492">
        <v>288</v>
      </c>
      <c r="O3492">
        <v>19</v>
      </c>
      <c r="P3492">
        <v>44</v>
      </c>
      <c r="Q3492">
        <f>SUM(Table2[[#This Row],[ BUYER G]:[BUYER S]])</f>
        <v>63</v>
      </c>
      <c r="R3492">
        <v>24</v>
      </c>
      <c r="S3492">
        <v>30.75</v>
      </c>
      <c r="T3492">
        <f>SUM(Table2[[#This Row],[SALE G]:[SALE S]])</f>
        <v>54.75</v>
      </c>
      <c r="U3492">
        <v>575</v>
      </c>
      <c r="V3492">
        <v>0.7</v>
      </c>
    </row>
    <row r="3493" spans="1:22" x14ac:dyDescent="0.25">
      <c r="A3493">
        <v>3492</v>
      </c>
      <c r="B3493" t="s">
        <v>26</v>
      </c>
      <c r="C3493" t="s">
        <v>678</v>
      </c>
      <c r="D3493" t="s">
        <v>6</v>
      </c>
      <c r="E3493" t="s">
        <v>357</v>
      </c>
      <c r="F3493" s="138">
        <v>44115</v>
      </c>
      <c r="G3493" t="s">
        <v>684</v>
      </c>
      <c r="H3493" t="s">
        <v>688</v>
      </c>
      <c r="I3493" t="s">
        <v>457</v>
      </c>
      <c r="J3493" t="s">
        <v>669</v>
      </c>
      <c r="K3493">
        <v>1250</v>
      </c>
      <c r="L3493">
        <v>240</v>
      </c>
      <c r="O3493">
        <v>19</v>
      </c>
      <c r="P3493">
        <v>39</v>
      </c>
      <c r="Q3493">
        <f>SUM(Table2[[#This Row],[ BUYER G]:[BUYER S]])</f>
        <v>58</v>
      </c>
      <c r="R3493">
        <v>12.25</v>
      </c>
      <c r="S3493">
        <v>22</v>
      </c>
      <c r="T3493">
        <f>SUM(Table2[[#This Row],[SALE G]:[SALE S]])</f>
        <v>34.25</v>
      </c>
      <c r="U3493">
        <v>315</v>
      </c>
      <c r="V3493">
        <v>0.7</v>
      </c>
    </row>
    <row r="3494" spans="1:22" x14ac:dyDescent="0.25">
      <c r="A3494">
        <v>3493</v>
      </c>
      <c r="B3494" t="s">
        <v>26</v>
      </c>
      <c r="C3494" t="s">
        <v>680</v>
      </c>
      <c r="D3494" t="s">
        <v>6</v>
      </c>
      <c r="E3494" t="s">
        <v>357</v>
      </c>
      <c r="F3494" s="138">
        <v>44115</v>
      </c>
      <c r="G3494" t="s">
        <v>670</v>
      </c>
      <c r="H3494" t="s">
        <v>681</v>
      </c>
      <c r="I3494" t="s">
        <v>375</v>
      </c>
      <c r="J3494" t="s">
        <v>671</v>
      </c>
      <c r="K3494">
        <v>1200</v>
      </c>
      <c r="L3494">
        <v>560</v>
      </c>
      <c r="O3494">
        <v>114</v>
      </c>
      <c r="P3494">
        <v>56</v>
      </c>
      <c r="Q3494">
        <f>SUM(Table2[[#This Row],[ BUYER G]:[BUYER S]])</f>
        <v>170</v>
      </c>
      <c r="R3494">
        <v>95.25</v>
      </c>
      <c r="S3494">
        <v>47.25</v>
      </c>
      <c r="T3494">
        <f>SUM(Table2[[#This Row],[SALE G]:[SALE S]])</f>
        <v>142.5</v>
      </c>
      <c r="U3494">
        <v>646</v>
      </c>
      <c r="V3494">
        <v>0.7</v>
      </c>
    </row>
    <row r="3495" spans="1:22" x14ac:dyDescent="0.25">
      <c r="A3495">
        <v>3494</v>
      </c>
      <c r="B3495" t="s">
        <v>26</v>
      </c>
      <c r="C3495" t="s">
        <v>680</v>
      </c>
      <c r="D3495" t="s">
        <v>6</v>
      </c>
      <c r="E3495" t="s">
        <v>357</v>
      </c>
      <c r="F3495" s="138">
        <v>44115</v>
      </c>
      <c r="G3495" t="s">
        <v>670</v>
      </c>
      <c r="H3495" t="s">
        <v>681</v>
      </c>
      <c r="I3495" t="s">
        <v>376</v>
      </c>
      <c r="J3495" t="s">
        <v>671</v>
      </c>
      <c r="K3495">
        <v>1200</v>
      </c>
      <c r="L3495">
        <v>260</v>
      </c>
      <c r="O3495">
        <v>25</v>
      </c>
      <c r="P3495">
        <v>46</v>
      </c>
      <c r="Q3495">
        <f>SUM(Table2[[#This Row],[ BUYER G]:[BUYER S]])</f>
        <v>71</v>
      </c>
      <c r="R3495">
        <v>37.35</v>
      </c>
      <c r="S3495">
        <v>69</v>
      </c>
      <c r="T3495">
        <f>SUM(Table2[[#This Row],[SALE G]:[SALE S]])</f>
        <v>106.35</v>
      </c>
      <c r="U3495">
        <v>280</v>
      </c>
      <c r="V3495">
        <v>0.7</v>
      </c>
    </row>
    <row r="3496" spans="1:22" x14ac:dyDescent="0.25">
      <c r="A3496">
        <v>3495</v>
      </c>
      <c r="B3496" t="s">
        <v>26</v>
      </c>
      <c r="C3496" t="s">
        <v>680</v>
      </c>
      <c r="D3496" t="s">
        <v>6</v>
      </c>
      <c r="E3496" t="s">
        <v>357</v>
      </c>
      <c r="F3496" s="138">
        <v>44115</v>
      </c>
      <c r="G3496" t="s">
        <v>670</v>
      </c>
      <c r="H3496" t="s">
        <v>681</v>
      </c>
      <c r="I3496" t="s">
        <v>373</v>
      </c>
      <c r="J3496" t="s">
        <v>671</v>
      </c>
      <c r="K3496">
        <v>1200</v>
      </c>
      <c r="L3496">
        <v>320</v>
      </c>
      <c r="O3496">
        <v>42</v>
      </c>
      <c r="P3496">
        <v>26</v>
      </c>
      <c r="Q3496">
        <f>SUM(Table2[[#This Row],[ BUYER G]:[BUYER S]])</f>
        <v>68</v>
      </c>
      <c r="R3496">
        <v>40.85</v>
      </c>
      <c r="S3496">
        <v>20</v>
      </c>
      <c r="T3496">
        <f>SUM(Table2[[#This Row],[SALE G]:[SALE S]])</f>
        <v>60.85</v>
      </c>
      <c r="U3496">
        <v>400</v>
      </c>
      <c r="V3496">
        <v>0.7</v>
      </c>
    </row>
    <row r="3497" spans="1:22" x14ac:dyDescent="0.25">
      <c r="A3497">
        <v>3496</v>
      </c>
      <c r="B3497" t="s">
        <v>26</v>
      </c>
      <c r="C3497" t="s">
        <v>680</v>
      </c>
      <c r="D3497" t="s">
        <v>6</v>
      </c>
      <c r="E3497" t="s">
        <v>357</v>
      </c>
      <c r="F3497" s="138">
        <v>44115</v>
      </c>
      <c r="G3497" t="s">
        <v>684</v>
      </c>
      <c r="H3497" t="s">
        <v>681</v>
      </c>
      <c r="I3497" t="s">
        <v>399</v>
      </c>
      <c r="J3497" t="s">
        <v>669</v>
      </c>
      <c r="K3497">
        <v>1250</v>
      </c>
      <c r="L3497">
        <v>160</v>
      </c>
      <c r="O3497">
        <v>18</v>
      </c>
      <c r="P3497">
        <v>67</v>
      </c>
      <c r="Q3497">
        <f>SUM(Table2[[#This Row],[ BUYER G]:[BUYER S]])</f>
        <v>85</v>
      </c>
      <c r="R3497">
        <v>12.25</v>
      </c>
      <c r="S3497">
        <v>31.25</v>
      </c>
      <c r="T3497">
        <f>SUM(Table2[[#This Row],[SALE G]:[SALE S]])</f>
        <v>43.5</v>
      </c>
      <c r="U3497">
        <v>270</v>
      </c>
      <c r="V3497">
        <v>0.65</v>
      </c>
    </row>
    <row r="3498" spans="1:22" x14ac:dyDescent="0.25">
      <c r="A3498">
        <v>3497</v>
      </c>
      <c r="B3498" t="s">
        <v>26</v>
      </c>
      <c r="C3498" t="s">
        <v>680</v>
      </c>
      <c r="D3498" t="s">
        <v>6</v>
      </c>
      <c r="E3498" t="s">
        <v>357</v>
      </c>
      <c r="F3498" s="138">
        <v>44115</v>
      </c>
      <c r="G3498" t="s">
        <v>685</v>
      </c>
      <c r="H3498" t="s">
        <v>681</v>
      </c>
      <c r="I3498" t="s">
        <v>264</v>
      </c>
      <c r="J3498" t="s">
        <v>671</v>
      </c>
      <c r="K3498">
        <v>1000</v>
      </c>
      <c r="L3498">
        <v>160</v>
      </c>
      <c r="O3498">
        <v>15</v>
      </c>
      <c r="P3498">
        <v>25</v>
      </c>
      <c r="Q3498">
        <f>SUM(Table2[[#This Row],[ BUYER G]:[BUYER S]])</f>
        <v>40</v>
      </c>
      <c r="R3498">
        <v>11.175000000000001</v>
      </c>
      <c r="S3498">
        <v>21.6</v>
      </c>
      <c r="T3498">
        <f>SUM(Table2[[#This Row],[SALE G]:[SALE S]])</f>
        <v>32.775000000000006</v>
      </c>
      <c r="U3498">
        <v>160</v>
      </c>
      <c r="V3498">
        <v>0.65</v>
      </c>
    </row>
    <row r="3499" spans="1:22" x14ac:dyDescent="0.25">
      <c r="A3499">
        <v>3498</v>
      </c>
      <c r="B3499" t="s">
        <v>26</v>
      </c>
      <c r="C3499" t="s">
        <v>680</v>
      </c>
      <c r="D3499" t="s">
        <v>6</v>
      </c>
      <c r="E3499" t="s">
        <v>357</v>
      </c>
      <c r="F3499" s="138">
        <v>44115</v>
      </c>
      <c r="G3499" t="s">
        <v>685</v>
      </c>
      <c r="H3499" t="s">
        <v>681</v>
      </c>
      <c r="I3499" t="s">
        <v>410</v>
      </c>
      <c r="J3499" t="s">
        <v>671</v>
      </c>
      <c r="K3499">
        <v>1000</v>
      </c>
      <c r="L3499">
        <v>128</v>
      </c>
      <c r="O3499">
        <v>10</v>
      </c>
      <c r="P3499">
        <v>35</v>
      </c>
      <c r="Q3499">
        <f>SUM(Table2[[#This Row],[ BUYER G]:[BUYER S]])</f>
        <v>45</v>
      </c>
      <c r="R3499">
        <v>10.1</v>
      </c>
      <c r="S3499">
        <v>38.5</v>
      </c>
      <c r="T3499">
        <f>SUM(Table2[[#This Row],[SALE G]:[SALE S]])</f>
        <v>48.6</v>
      </c>
      <c r="U3499">
        <v>159</v>
      </c>
      <c r="V3499">
        <v>0.65</v>
      </c>
    </row>
    <row r="3500" spans="1:22" x14ac:dyDescent="0.25">
      <c r="A3500">
        <v>3499</v>
      </c>
      <c r="B3500" t="s">
        <v>26</v>
      </c>
      <c r="C3500" t="s">
        <v>680</v>
      </c>
      <c r="D3500" t="s">
        <v>6</v>
      </c>
      <c r="E3500" t="s">
        <v>357</v>
      </c>
      <c r="F3500" s="138">
        <v>44115</v>
      </c>
      <c r="G3500" t="s">
        <v>685</v>
      </c>
      <c r="H3500" t="s">
        <v>681</v>
      </c>
      <c r="I3500" t="s">
        <v>251</v>
      </c>
      <c r="J3500" t="s">
        <v>671</v>
      </c>
      <c r="K3500">
        <v>1000</v>
      </c>
      <c r="L3500">
        <v>400</v>
      </c>
      <c r="O3500">
        <v>21</v>
      </c>
      <c r="P3500">
        <v>63</v>
      </c>
      <c r="Q3500">
        <f>SUM(Table2[[#This Row],[ BUYER G]:[BUYER S]])</f>
        <v>84</v>
      </c>
      <c r="R3500">
        <v>11</v>
      </c>
      <c r="S3500">
        <v>55</v>
      </c>
      <c r="T3500">
        <f>SUM(Table2[[#This Row],[SALE G]:[SALE S]])</f>
        <v>66</v>
      </c>
      <c r="U3500">
        <v>483</v>
      </c>
      <c r="V3500">
        <v>0.65</v>
      </c>
    </row>
    <row r="3501" spans="1:22" x14ac:dyDescent="0.25">
      <c r="A3501">
        <v>3500</v>
      </c>
      <c r="B3501" t="s">
        <v>26</v>
      </c>
      <c r="C3501" t="s">
        <v>680</v>
      </c>
      <c r="D3501" t="s">
        <v>6</v>
      </c>
      <c r="E3501" t="s">
        <v>357</v>
      </c>
      <c r="F3501" s="138">
        <v>44115</v>
      </c>
      <c r="G3501" t="s">
        <v>685</v>
      </c>
      <c r="H3501" t="s">
        <v>681</v>
      </c>
      <c r="I3501" t="s">
        <v>404</v>
      </c>
      <c r="J3501" t="s">
        <v>671</v>
      </c>
      <c r="K3501">
        <v>1000</v>
      </c>
      <c r="L3501">
        <v>180</v>
      </c>
      <c r="O3501">
        <v>35</v>
      </c>
      <c r="P3501">
        <v>55</v>
      </c>
      <c r="Q3501">
        <f>SUM(Table2[[#This Row],[ BUYER G]:[BUYER S]])</f>
        <v>90</v>
      </c>
      <c r="R3501">
        <v>38</v>
      </c>
      <c r="S3501">
        <v>54</v>
      </c>
      <c r="T3501">
        <f>SUM(Table2[[#This Row],[SALE G]:[SALE S]])</f>
        <v>92</v>
      </c>
      <c r="U3501">
        <v>259</v>
      </c>
      <c r="V3501">
        <v>0.65</v>
      </c>
    </row>
    <row r="3502" spans="1:22" x14ac:dyDescent="0.25">
      <c r="A3502">
        <v>3501</v>
      </c>
      <c r="B3502" t="s">
        <v>26</v>
      </c>
      <c r="C3502" t="s">
        <v>680</v>
      </c>
      <c r="D3502" t="s">
        <v>6</v>
      </c>
      <c r="E3502" t="s">
        <v>357</v>
      </c>
      <c r="F3502" s="138">
        <v>44115</v>
      </c>
      <c r="G3502" t="s">
        <v>685</v>
      </c>
      <c r="H3502" t="s">
        <v>681</v>
      </c>
      <c r="I3502" t="s">
        <v>448</v>
      </c>
      <c r="J3502" t="s">
        <v>671</v>
      </c>
      <c r="K3502">
        <v>1000</v>
      </c>
      <c r="L3502">
        <v>320</v>
      </c>
      <c r="O3502">
        <v>38</v>
      </c>
      <c r="P3502">
        <v>43</v>
      </c>
      <c r="Q3502">
        <f>SUM(Table2[[#This Row],[ BUYER G]:[BUYER S]])</f>
        <v>81</v>
      </c>
      <c r="R3502">
        <v>26</v>
      </c>
      <c r="S3502">
        <v>33.75</v>
      </c>
      <c r="T3502">
        <f>SUM(Table2[[#This Row],[SALE G]:[SALE S]])</f>
        <v>59.75</v>
      </c>
      <c r="U3502">
        <v>350</v>
      </c>
      <c r="V3502">
        <v>0.65</v>
      </c>
    </row>
    <row r="3503" spans="1:22" x14ac:dyDescent="0.25">
      <c r="A3503">
        <v>3502</v>
      </c>
      <c r="B3503" t="s">
        <v>26</v>
      </c>
      <c r="C3503" t="s">
        <v>680</v>
      </c>
      <c r="D3503" t="s">
        <v>6</v>
      </c>
      <c r="E3503" t="s">
        <v>357</v>
      </c>
      <c r="F3503" s="138">
        <v>44115</v>
      </c>
      <c r="G3503" t="s">
        <v>685</v>
      </c>
      <c r="H3503" t="s">
        <v>681</v>
      </c>
      <c r="I3503" t="s">
        <v>413</v>
      </c>
      <c r="J3503" t="s">
        <v>671</v>
      </c>
      <c r="K3503">
        <v>1000</v>
      </c>
      <c r="L3503">
        <v>336</v>
      </c>
      <c r="O3503">
        <v>24</v>
      </c>
      <c r="P3503">
        <v>31</v>
      </c>
      <c r="Q3503">
        <f>SUM(Table2[[#This Row],[ BUYER G]:[BUYER S]])</f>
        <v>55</v>
      </c>
      <c r="R3503">
        <v>24.75</v>
      </c>
      <c r="S3503">
        <v>34</v>
      </c>
      <c r="T3503">
        <f>SUM(Table2[[#This Row],[SALE G]:[SALE S]])</f>
        <v>58.75</v>
      </c>
      <c r="U3503">
        <v>400</v>
      </c>
      <c r="V3503">
        <v>0.65</v>
      </c>
    </row>
    <row r="3504" spans="1:22" x14ac:dyDescent="0.25">
      <c r="A3504">
        <v>3503</v>
      </c>
      <c r="B3504" t="s">
        <v>26</v>
      </c>
      <c r="C3504" t="s">
        <v>680</v>
      </c>
      <c r="D3504" t="s">
        <v>6</v>
      </c>
      <c r="E3504" t="s">
        <v>357</v>
      </c>
      <c r="F3504" s="138">
        <v>44115</v>
      </c>
      <c r="G3504" t="s">
        <v>685</v>
      </c>
      <c r="H3504" t="s">
        <v>681</v>
      </c>
      <c r="I3504" t="s">
        <v>248</v>
      </c>
      <c r="J3504" t="s">
        <v>671</v>
      </c>
      <c r="K3504">
        <v>1000</v>
      </c>
      <c r="L3504">
        <v>208</v>
      </c>
      <c r="O3504">
        <v>9</v>
      </c>
      <c r="P3504">
        <v>40</v>
      </c>
      <c r="Q3504">
        <f>SUM(Table2[[#This Row],[ BUYER G]:[BUYER S]])</f>
        <v>49</v>
      </c>
      <c r="R3504">
        <v>9.5</v>
      </c>
      <c r="S3504">
        <v>43.3</v>
      </c>
      <c r="T3504">
        <f>SUM(Table2[[#This Row],[SALE G]:[SALE S]])</f>
        <v>52.8</v>
      </c>
      <c r="U3504">
        <v>201</v>
      </c>
      <c r="V3504">
        <v>0.65</v>
      </c>
    </row>
    <row r="3505" spans="1:22" x14ac:dyDescent="0.25">
      <c r="A3505">
        <v>3504</v>
      </c>
      <c r="B3505" t="s">
        <v>26</v>
      </c>
      <c r="C3505" t="s">
        <v>680</v>
      </c>
      <c r="D3505" t="s">
        <v>6</v>
      </c>
      <c r="E3505" t="s">
        <v>357</v>
      </c>
      <c r="F3505" s="138">
        <v>44115</v>
      </c>
      <c r="G3505" t="s">
        <v>685</v>
      </c>
      <c r="H3505" t="s">
        <v>681</v>
      </c>
      <c r="I3505" t="s">
        <v>445</v>
      </c>
      <c r="J3505" t="s">
        <v>671</v>
      </c>
      <c r="K3505">
        <v>1000</v>
      </c>
      <c r="L3505">
        <v>240</v>
      </c>
      <c r="O3505">
        <v>17</v>
      </c>
      <c r="P3505">
        <v>41</v>
      </c>
      <c r="Q3505">
        <f>SUM(Table2[[#This Row],[ BUYER G]:[BUYER S]])</f>
        <v>58</v>
      </c>
      <c r="R3505">
        <v>15.5</v>
      </c>
      <c r="S3505">
        <v>38</v>
      </c>
      <c r="T3505">
        <f>SUM(Table2[[#This Row],[SALE G]:[SALE S]])</f>
        <v>53.5</v>
      </c>
      <c r="U3505">
        <v>289</v>
      </c>
      <c r="V3505">
        <v>0.65</v>
      </c>
    </row>
    <row r="3506" spans="1:22" x14ac:dyDescent="0.25">
      <c r="A3506">
        <v>3505</v>
      </c>
      <c r="B3506" t="s">
        <v>26</v>
      </c>
      <c r="C3506" t="s">
        <v>680</v>
      </c>
      <c r="D3506" t="s">
        <v>6</v>
      </c>
      <c r="E3506" t="s">
        <v>357</v>
      </c>
      <c r="F3506" s="138">
        <v>44115</v>
      </c>
      <c r="G3506" t="s">
        <v>685</v>
      </c>
      <c r="H3506" t="s">
        <v>681</v>
      </c>
      <c r="I3506" t="s">
        <v>255</v>
      </c>
      <c r="J3506" t="s">
        <v>671</v>
      </c>
      <c r="K3506">
        <v>1000</v>
      </c>
      <c r="L3506">
        <v>240</v>
      </c>
      <c r="O3506">
        <v>24</v>
      </c>
      <c r="P3506">
        <v>63</v>
      </c>
      <c r="Q3506">
        <f>SUM(Table2[[#This Row],[ BUYER G]:[BUYER S]])</f>
        <v>87</v>
      </c>
      <c r="R3506">
        <v>21.3</v>
      </c>
      <c r="S3506">
        <v>69.55</v>
      </c>
      <c r="T3506">
        <f>SUM(Table2[[#This Row],[SALE G]:[SALE S]])</f>
        <v>90.85</v>
      </c>
      <c r="U3506">
        <v>312</v>
      </c>
      <c r="V3506">
        <v>0.65</v>
      </c>
    </row>
    <row r="3507" spans="1:22" x14ac:dyDescent="0.25">
      <c r="A3507">
        <v>3506</v>
      </c>
      <c r="B3507" t="s">
        <v>26</v>
      </c>
      <c r="C3507" t="s">
        <v>680</v>
      </c>
      <c r="D3507" t="s">
        <v>6</v>
      </c>
      <c r="E3507" t="s">
        <v>357</v>
      </c>
      <c r="F3507" s="138">
        <v>44115</v>
      </c>
      <c r="G3507" t="s">
        <v>685</v>
      </c>
      <c r="H3507" t="s">
        <v>681</v>
      </c>
      <c r="I3507" t="s">
        <v>261</v>
      </c>
      <c r="J3507" t="s">
        <v>671</v>
      </c>
      <c r="K3507">
        <v>1000</v>
      </c>
      <c r="L3507">
        <v>160</v>
      </c>
      <c r="O3507">
        <v>5</v>
      </c>
      <c r="P3507">
        <v>26</v>
      </c>
      <c r="Q3507">
        <f>SUM(Table2[[#This Row],[ BUYER G]:[BUYER S]])</f>
        <v>31</v>
      </c>
      <c r="R3507">
        <v>3</v>
      </c>
      <c r="S3507">
        <v>29</v>
      </c>
      <c r="T3507">
        <f>SUM(Table2[[#This Row],[SALE G]:[SALE S]])</f>
        <v>32</v>
      </c>
      <c r="U3507">
        <v>171</v>
      </c>
      <c r="V3507">
        <v>0.65</v>
      </c>
    </row>
    <row r="3508" spans="1:22" x14ac:dyDescent="0.25">
      <c r="A3508">
        <v>3507</v>
      </c>
      <c r="B3508" t="s">
        <v>26</v>
      </c>
      <c r="C3508" t="s">
        <v>680</v>
      </c>
      <c r="D3508" t="s">
        <v>6</v>
      </c>
      <c r="E3508" t="s">
        <v>357</v>
      </c>
      <c r="F3508" s="138">
        <v>44115</v>
      </c>
      <c r="G3508" t="s">
        <v>685</v>
      </c>
      <c r="H3508" t="s">
        <v>681</v>
      </c>
      <c r="I3508" t="s">
        <v>252</v>
      </c>
      <c r="J3508" t="s">
        <v>671</v>
      </c>
      <c r="K3508">
        <v>1000</v>
      </c>
      <c r="L3508">
        <v>320</v>
      </c>
      <c r="O3508">
        <v>15</v>
      </c>
      <c r="P3508">
        <v>32</v>
      </c>
      <c r="Q3508">
        <f>SUM(Table2[[#This Row],[ BUYER G]:[BUYER S]])</f>
        <v>47</v>
      </c>
      <c r="R3508">
        <v>15.5</v>
      </c>
      <c r="S3508">
        <v>39</v>
      </c>
      <c r="T3508">
        <f>SUM(Table2[[#This Row],[SALE G]:[SALE S]])</f>
        <v>54.5</v>
      </c>
      <c r="U3508">
        <v>380</v>
      </c>
      <c r="V3508">
        <v>0.65</v>
      </c>
    </row>
    <row r="3509" spans="1:22" x14ac:dyDescent="0.25">
      <c r="A3509">
        <v>3508</v>
      </c>
      <c r="B3509" t="s">
        <v>26</v>
      </c>
      <c r="C3509" t="s">
        <v>680</v>
      </c>
      <c r="D3509" t="s">
        <v>6</v>
      </c>
      <c r="E3509" t="s">
        <v>357</v>
      </c>
      <c r="F3509" s="138">
        <v>44115</v>
      </c>
      <c r="G3509" t="s">
        <v>685</v>
      </c>
      <c r="H3509" t="s">
        <v>681</v>
      </c>
      <c r="I3509" t="s">
        <v>254</v>
      </c>
      <c r="J3509" t="s">
        <v>671</v>
      </c>
      <c r="K3509">
        <v>1000</v>
      </c>
      <c r="L3509">
        <v>160</v>
      </c>
      <c r="O3509">
        <v>8</v>
      </c>
      <c r="P3509">
        <v>45</v>
      </c>
      <c r="Q3509">
        <f>SUM(Table2[[#This Row],[ BUYER G]:[BUYER S]])</f>
        <v>53</v>
      </c>
      <c r="R3509">
        <v>6</v>
      </c>
      <c r="S3509">
        <v>32</v>
      </c>
      <c r="T3509">
        <f>SUM(Table2[[#This Row],[SALE G]:[SALE S]])</f>
        <v>38</v>
      </c>
      <c r="U3509">
        <v>200</v>
      </c>
      <c r="V3509">
        <v>0.7</v>
      </c>
    </row>
    <row r="3510" spans="1:22" x14ac:dyDescent="0.25">
      <c r="A3510">
        <v>3509</v>
      </c>
      <c r="B3510" t="s">
        <v>26</v>
      </c>
      <c r="C3510" t="s">
        <v>680</v>
      </c>
      <c r="D3510" t="s">
        <v>6</v>
      </c>
      <c r="E3510" t="s">
        <v>357</v>
      </c>
      <c r="F3510" s="138">
        <v>44115</v>
      </c>
      <c r="G3510" t="s">
        <v>685</v>
      </c>
      <c r="H3510" t="s">
        <v>681</v>
      </c>
      <c r="I3510" t="s">
        <v>417</v>
      </c>
      <c r="J3510" t="s">
        <v>671</v>
      </c>
      <c r="K3510">
        <v>1000</v>
      </c>
      <c r="L3510">
        <v>335</v>
      </c>
      <c r="O3510">
        <v>45</v>
      </c>
      <c r="P3510">
        <v>91</v>
      </c>
      <c r="Q3510">
        <f>SUM(Table2[[#This Row],[ BUYER G]:[BUYER S]])</f>
        <v>136</v>
      </c>
      <c r="R3510">
        <v>43.5</v>
      </c>
      <c r="S3510">
        <v>123</v>
      </c>
      <c r="T3510">
        <f>SUM(Table2[[#This Row],[SALE G]:[SALE S]])</f>
        <v>166.5</v>
      </c>
      <c r="U3510">
        <v>545</v>
      </c>
      <c r="V3510">
        <v>0.7</v>
      </c>
    </row>
    <row r="3511" spans="1:22" x14ac:dyDescent="0.25">
      <c r="A3511">
        <v>3510</v>
      </c>
      <c r="B3511" t="s">
        <v>26</v>
      </c>
      <c r="C3511" t="s">
        <v>680</v>
      </c>
      <c r="D3511" t="s">
        <v>6</v>
      </c>
      <c r="E3511" t="s">
        <v>357</v>
      </c>
      <c r="F3511" s="138">
        <v>44115</v>
      </c>
      <c r="G3511" t="s">
        <v>670</v>
      </c>
      <c r="H3511" t="s">
        <v>702</v>
      </c>
      <c r="I3511" t="s">
        <v>432</v>
      </c>
      <c r="J3511" t="s">
        <v>671</v>
      </c>
      <c r="K3511">
        <v>1200</v>
      </c>
      <c r="L3511">
        <v>320</v>
      </c>
      <c r="O3511">
        <v>47</v>
      </c>
      <c r="P3511">
        <v>43</v>
      </c>
      <c r="Q3511">
        <f>SUM(Table2[[#This Row],[ BUYER G]:[BUYER S]])</f>
        <v>90</v>
      </c>
      <c r="R3511">
        <v>27.925000000000001</v>
      </c>
      <c r="S3511">
        <v>25.2</v>
      </c>
      <c r="T3511">
        <f>SUM(Table2[[#This Row],[SALE G]:[SALE S]])</f>
        <v>53.125</v>
      </c>
      <c r="U3511">
        <v>336</v>
      </c>
      <c r="V3511">
        <v>0.7</v>
      </c>
    </row>
    <row r="3512" spans="1:22" x14ac:dyDescent="0.25">
      <c r="A3512">
        <v>3511</v>
      </c>
      <c r="B3512" t="s">
        <v>26</v>
      </c>
      <c r="C3512" t="s">
        <v>680</v>
      </c>
      <c r="D3512" t="s">
        <v>6</v>
      </c>
      <c r="E3512" t="s">
        <v>357</v>
      </c>
      <c r="F3512" s="138">
        <v>44115</v>
      </c>
      <c r="G3512" t="s">
        <v>670</v>
      </c>
      <c r="H3512" t="s">
        <v>689</v>
      </c>
      <c r="I3512" t="s">
        <v>307</v>
      </c>
      <c r="J3512" t="s">
        <v>671</v>
      </c>
      <c r="K3512">
        <v>1200</v>
      </c>
      <c r="L3512">
        <v>238</v>
      </c>
      <c r="O3512">
        <v>33</v>
      </c>
      <c r="P3512">
        <v>69</v>
      </c>
      <c r="Q3512">
        <f>SUM(Table2[[#This Row],[ BUYER G]:[BUYER S]])</f>
        <v>102</v>
      </c>
      <c r="R3512">
        <v>33</v>
      </c>
      <c r="S3512">
        <v>56</v>
      </c>
      <c r="T3512">
        <f>SUM(Table2[[#This Row],[SALE G]:[SALE S]])</f>
        <v>89</v>
      </c>
      <c r="U3512">
        <v>248</v>
      </c>
      <c r="V3512">
        <v>0.65</v>
      </c>
    </row>
    <row r="3513" spans="1:22" x14ac:dyDescent="0.25">
      <c r="A3513">
        <v>3512</v>
      </c>
      <c r="B3513" t="s">
        <v>26</v>
      </c>
      <c r="C3513" t="s">
        <v>680</v>
      </c>
      <c r="D3513" t="s">
        <v>6</v>
      </c>
      <c r="E3513" t="s">
        <v>357</v>
      </c>
      <c r="F3513" s="138">
        <v>44115</v>
      </c>
      <c r="G3513" t="s">
        <v>684</v>
      </c>
      <c r="H3513" t="s">
        <v>689</v>
      </c>
      <c r="I3513" t="s">
        <v>400</v>
      </c>
      <c r="J3513" t="s">
        <v>669</v>
      </c>
      <c r="K3513">
        <v>1250</v>
      </c>
      <c r="L3513">
        <v>292</v>
      </c>
      <c r="O3513">
        <v>14</v>
      </c>
      <c r="P3513">
        <v>51</v>
      </c>
      <c r="Q3513">
        <f>SUM(Table2[[#This Row],[ BUYER G]:[BUYER S]])</f>
        <v>65</v>
      </c>
      <c r="R3513">
        <v>16</v>
      </c>
      <c r="S3513">
        <v>59</v>
      </c>
      <c r="T3513">
        <f>SUM(Table2[[#This Row],[SALE G]:[SALE S]])</f>
        <v>75</v>
      </c>
      <c r="U3513">
        <v>358</v>
      </c>
      <c r="V3513">
        <v>0.65</v>
      </c>
    </row>
    <row r="3514" spans="1:22" x14ac:dyDescent="0.25">
      <c r="A3514">
        <v>3513</v>
      </c>
      <c r="B3514" t="s">
        <v>26</v>
      </c>
      <c r="C3514" t="s">
        <v>665</v>
      </c>
      <c r="D3514" t="s">
        <v>6</v>
      </c>
      <c r="E3514" t="s">
        <v>358</v>
      </c>
      <c r="F3514" s="138">
        <v>44121</v>
      </c>
      <c r="G3514" t="s">
        <v>666</v>
      </c>
      <c r="H3514" t="s">
        <v>668</v>
      </c>
      <c r="I3514" t="s">
        <v>129</v>
      </c>
      <c r="J3514" t="s">
        <v>669</v>
      </c>
      <c r="K3514">
        <v>2700</v>
      </c>
      <c r="M3514">
        <v>552</v>
      </c>
      <c r="O3514">
        <v>66</v>
      </c>
      <c r="P3514">
        <v>147</v>
      </c>
      <c r="Q3514">
        <f>SUM(Table2[[#This Row],[ BUYER G]:[BUYER S]])</f>
        <v>213</v>
      </c>
      <c r="R3514">
        <v>52.25</v>
      </c>
      <c r="S3514">
        <v>107.25</v>
      </c>
      <c r="T3514">
        <f>SUM(Table2[[#This Row],[SALE G]:[SALE S]])</f>
        <v>159.5</v>
      </c>
      <c r="U3514">
        <v>720</v>
      </c>
      <c r="V3514">
        <v>0.8</v>
      </c>
    </row>
    <row r="3515" spans="1:22" x14ac:dyDescent="0.25">
      <c r="A3515">
        <v>3514</v>
      </c>
      <c r="B3515" t="s">
        <v>26</v>
      </c>
      <c r="C3515" t="s">
        <v>665</v>
      </c>
      <c r="D3515" t="s">
        <v>6</v>
      </c>
      <c r="E3515" t="s">
        <v>358</v>
      </c>
      <c r="F3515" s="138">
        <v>44121</v>
      </c>
      <c r="G3515" t="s">
        <v>666</v>
      </c>
      <c r="H3515" t="s">
        <v>668</v>
      </c>
      <c r="I3515" t="s">
        <v>130</v>
      </c>
      <c r="J3515" t="s">
        <v>669</v>
      </c>
      <c r="K3515">
        <v>2700</v>
      </c>
      <c r="M3515">
        <v>580</v>
      </c>
      <c r="O3515">
        <v>41</v>
      </c>
      <c r="P3515">
        <v>95</v>
      </c>
      <c r="Q3515">
        <f>SUM(Table2[[#This Row],[ BUYER G]:[BUYER S]])</f>
        <v>136</v>
      </c>
      <c r="R3515">
        <v>30.75</v>
      </c>
      <c r="S3515">
        <v>87</v>
      </c>
      <c r="T3515">
        <f>SUM(Table2[[#This Row],[SALE G]:[SALE S]])</f>
        <v>117.75</v>
      </c>
      <c r="U3515">
        <v>791</v>
      </c>
      <c r="V3515">
        <v>0.8</v>
      </c>
    </row>
    <row r="3516" spans="1:22" x14ac:dyDescent="0.25">
      <c r="A3516">
        <v>3515</v>
      </c>
      <c r="B3516" t="s">
        <v>26</v>
      </c>
      <c r="C3516" t="s">
        <v>665</v>
      </c>
      <c r="D3516" t="s">
        <v>6</v>
      </c>
      <c r="E3516" t="s">
        <v>358</v>
      </c>
      <c r="F3516" s="138">
        <v>44121</v>
      </c>
      <c r="G3516" t="s">
        <v>666</v>
      </c>
      <c r="H3516" t="s">
        <v>672</v>
      </c>
      <c r="I3516" t="s">
        <v>189</v>
      </c>
      <c r="J3516" t="s">
        <v>669</v>
      </c>
      <c r="K3516">
        <v>2700</v>
      </c>
      <c r="M3516">
        <v>564</v>
      </c>
      <c r="O3516">
        <v>134</v>
      </c>
      <c r="P3516">
        <v>160</v>
      </c>
      <c r="Q3516">
        <f>SUM(Table2[[#This Row],[ BUYER G]:[BUYER S]])</f>
        <v>294</v>
      </c>
      <c r="R3516">
        <v>48</v>
      </c>
      <c r="S3516">
        <v>108.5</v>
      </c>
      <c r="T3516">
        <f>SUM(Table2[[#This Row],[SALE G]:[SALE S]])</f>
        <v>156.5</v>
      </c>
      <c r="U3516">
        <v>854</v>
      </c>
      <c r="V3516">
        <v>0.8</v>
      </c>
    </row>
    <row r="3517" spans="1:22" x14ac:dyDescent="0.25">
      <c r="A3517">
        <v>3516</v>
      </c>
      <c r="B3517" t="s">
        <v>26</v>
      </c>
      <c r="C3517" t="s">
        <v>665</v>
      </c>
      <c r="D3517" t="s">
        <v>6</v>
      </c>
      <c r="E3517" t="s">
        <v>358</v>
      </c>
      <c r="F3517" s="138">
        <v>44121</v>
      </c>
      <c r="G3517" t="s">
        <v>670</v>
      </c>
      <c r="H3517" t="s">
        <v>668</v>
      </c>
      <c r="I3517" t="s">
        <v>137</v>
      </c>
      <c r="J3517" t="s">
        <v>671</v>
      </c>
      <c r="K3517">
        <v>1200</v>
      </c>
      <c r="M3517">
        <v>336</v>
      </c>
      <c r="O3517">
        <v>31</v>
      </c>
      <c r="P3517">
        <v>64</v>
      </c>
      <c r="Q3517">
        <f>SUM(Table2[[#This Row],[ BUYER G]:[BUYER S]])</f>
        <v>95</v>
      </c>
      <c r="R3517">
        <v>38</v>
      </c>
      <c r="S3517">
        <v>45</v>
      </c>
      <c r="T3517">
        <f>SUM(Table2[[#This Row],[SALE G]:[SALE S]])</f>
        <v>83</v>
      </c>
      <c r="U3517">
        <v>498</v>
      </c>
      <c r="V3517">
        <v>0.7</v>
      </c>
    </row>
    <row r="3518" spans="1:22" x14ac:dyDescent="0.25">
      <c r="A3518">
        <v>3517</v>
      </c>
      <c r="B3518" t="s">
        <v>26</v>
      </c>
      <c r="C3518" t="s">
        <v>665</v>
      </c>
      <c r="D3518" t="s">
        <v>6</v>
      </c>
      <c r="E3518" t="s">
        <v>358</v>
      </c>
      <c r="F3518" s="138">
        <v>44121</v>
      </c>
      <c r="G3518" t="s">
        <v>670</v>
      </c>
      <c r="H3518" t="s">
        <v>668</v>
      </c>
      <c r="I3518" t="s">
        <v>140</v>
      </c>
      <c r="J3518" t="s">
        <v>671</v>
      </c>
      <c r="K3518">
        <v>1200</v>
      </c>
      <c r="M3518">
        <v>329</v>
      </c>
      <c r="O3518">
        <v>42</v>
      </c>
      <c r="P3518">
        <v>45</v>
      </c>
      <c r="Q3518">
        <f>SUM(Table2[[#This Row],[ BUYER G]:[BUYER S]])</f>
        <v>87</v>
      </c>
      <c r="R3518">
        <v>40.25</v>
      </c>
      <c r="S3518">
        <v>53.125</v>
      </c>
      <c r="T3518">
        <f>SUM(Table2[[#This Row],[SALE G]:[SALE S]])</f>
        <v>93.375</v>
      </c>
      <c r="U3518">
        <v>625</v>
      </c>
      <c r="V3518">
        <v>0.7</v>
      </c>
    </row>
    <row r="3519" spans="1:22" x14ac:dyDescent="0.25">
      <c r="A3519">
        <v>3518</v>
      </c>
      <c r="B3519" t="s">
        <v>26</v>
      </c>
      <c r="C3519" t="s">
        <v>665</v>
      </c>
      <c r="D3519" t="s">
        <v>6</v>
      </c>
      <c r="E3519" t="s">
        <v>358</v>
      </c>
      <c r="F3519" s="138">
        <v>44121</v>
      </c>
      <c r="G3519" t="s">
        <v>670</v>
      </c>
      <c r="H3519" t="s">
        <v>668</v>
      </c>
      <c r="I3519" t="s">
        <v>142</v>
      </c>
      <c r="J3519" t="s">
        <v>671</v>
      </c>
      <c r="K3519">
        <v>1200</v>
      </c>
      <c r="M3519">
        <v>336</v>
      </c>
      <c r="O3519">
        <v>33</v>
      </c>
      <c r="P3519">
        <v>45</v>
      </c>
      <c r="Q3519">
        <f>SUM(Table2[[#This Row],[ BUYER G]:[BUYER S]])</f>
        <v>78</v>
      </c>
      <c r="R3519">
        <v>10.5</v>
      </c>
      <c r="S3519">
        <v>56.75</v>
      </c>
      <c r="T3519">
        <f>SUM(Table2[[#This Row],[SALE G]:[SALE S]])</f>
        <v>67.25</v>
      </c>
      <c r="U3519">
        <v>435</v>
      </c>
      <c r="V3519">
        <v>0.7</v>
      </c>
    </row>
    <row r="3520" spans="1:22" x14ac:dyDescent="0.25">
      <c r="A3520">
        <v>3519</v>
      </c>
      <c r="B3520" t="s">
        <v>26</v>
      </c>
      <c r="C3520" t="s">
        <v>665</v>
      </c>
      <c r="D3520" t="s">
        <v>6</v>
      </c>
      <c r="E3520" t="s">
        <v>358</v>
      </c>
      <c r="F3520" s="138">
        <v>44121</v>
      </c>
      <c r="G3520" t="s">
        <v>670</v>
      </c>
      <c r="H3520" t="s">
        <v>677</v>
      </c>
      <c r="I3520" t="s">
        <v>195</v>
      </c>
      <c r="J3520" t="s">
        <v>671</v>
      </c>
      <c r="K3520">
        <v>1200</v>
      </c>
      <c r="M3520">
        <v>230</v>
      </c>
      <c r="O3520">
        <v>25</v>
      </c>
      <c r="P3520">
        <v>50</v>
      </c>
      <c r="Q3520">
        <f>SUM(Table2[[#This Row],[ BUYER G]:[BUYER S]])</f>
        <v>75</v>
      </c>
      <c r="R3520">
        <v>20</v>
      </c>
      <c r="S3520">
        <v>50.75</v>
      </c>
      <c r="T3520">
        <f>SUM(Table2[[#This Row],[SALE G]:[SALE S]])</f>
        <v>70.75</v>
      </c>
      <c r="U3520">
        <v>400</v>
      </c>
      <c r="V3520">
        <v>0.8</v>
      </c>
    </row>
    <row r="3521" spans="1:22" x14ac:dyDescent="0.25">
      <c r="A3521">
        <v>3520</v>
      </c>
      <c r="B3521" t="s">
        <v>26</v>
      </c>
      <c r="C3521" t="s">
        <v>665</v>
      </c>
      <c r="D3521" t="s">
        <v>6</v>
      </c>
      <c r="E3521" t="s">
        <v>358</v>
      </c>
      <c r="F3521" s="138">
        <v>44121</v>
      </c>
      <c r="G3521" t="s">
        <v>670</v>
      </c>
      <c r="H3521" t="s">
        <v>677</v>
      </c>
      <c r="I3521" t="s">
        <v>196</v>
      </c>
      <c r="J3521" t="s">
        <v>671</v>
      </c>
      <c r="K3521">
        <v>1200</v>
      </c>
      <c r="M3521">
        <v>210</v>
      </c>
      <c r="O3521">
        <v>25</v>
      </c>
      <c r="P3521">
        <v>60</v>
      </c>
      <c r="Q3521">
        <f>SUM(Table2[[#This Row],[ BUYER G]:[BUYER S]])</f>
        <v>85</v>
      </c>
      <c r="R3521">
        <v>25</v>
      </c>
      <c r="S3521">
        <v>63</v>
      </c>
      <c r="T3521">
        <f>SUM(Table2[[#This Row],[SALE G]:[SALE S]])</f>
        <v>88</v>
      </c>
      <c r="U3521">
        <v>500</v>
      </c>
      <c r="V3521">
        <v>0.8</v>
      </c>
    </row>
    <row r="3522" spans="1:22" x14ac:dyDescent="0.25">
      <c r="A3522">
        <v>3521</v>
      </c>
      <c r="B3522" t="s">
        <v>26</v>
      </c>
      <c r="C3522" t="s">
        <v>665</v>
      </c>
      <c r="D3522" t="s">
        <v>6</v>
      </c>
      <c r="E3522" t="s">
        <v>358</v>
      </c>
      <c r="F3522" s="138">
        <v>44121</v>
      </c>
      <c r="G3522" t="s">
        <v>670</v>
      </c>
      <c r="H3522" t="s">
        <v>674</v>
      </c>
      <c r="I3522" t="s">
        <v>371</v>
      </c>
      <c r="J3522" t="s">
        <v>671</v>
      </c>
      <c r="K3522">
        <v>1200</v>
      </c>
      <c r="M3522">
        <v>240</v>
      </c>
      <c r="O3522">
        <v>39</v>
      </c>
      <c r="P3522">
        <v>45</v>
      </c>
      <c r="Q3522">
        <f>SUM(Table2[[#This Row],[ BUYER G]:[BUYER S]])</f>
        <v>84</v>
      </c>
      <c r="R3522">
        <v>36</v>
      </c>
      <c r="S3522">
        <v>48</v>
      </c>
      <c r="T3522">
        <f>SUM(Table2[[#This Row],[SALE G]:[SALE S]])</f>
        <v>84</v>
      </c>
      <c r="U3522">
        <v>339</v>
      </c>
      <c r="V3522">
        <v>0.7</v>
      </c>
    </row>
    <row r="3523" spans="1:22" x14ac:dyDescent="0.25">
      <c r="A3523">
        <v>3522</v>
      </c>
      <c r="B3523" t="s">
        <v>26</v>
      </c>
      <c r="C3523" t="s">
        <v>665</v>
      </c>
      <c r="D3523" t="s">
        <v>6</v>
      </c>
      <c r="E3523" t="s">
        <v>358</v>
      </c>
      <c r="F3523" s="138">
        <v>44121</v>
      </c>
      <c r="G3523" t="s">
        <v>670</v>
      </c>
      <c r="H3523" t="s">
        <v>673</v>
      </c>
      <c r="I3523" t="s">
        <v>370</v>
      </c>
      <c r="J3523" t="s">
        <v>671</v>
      </c>
      <c r="K3523">
        <v>1200</v>
      </c>
      <c r="M3523">
        <v>240</v>
      </c>
      <c r="O3523">
        <v>17</v>
      </c>
      <c r="P3523">
        <v>46</v>
      </c>
      <c r="Q3523">
        <f>SUM(Table2[[#This Row],[ BUYER G]:[BUYER S]])</f>
        <v>63</v>
      </c>
      <c r="R3523">
        <v>21.5</v>
      </c>
      <c r="S3523">
        <v>26</v>
      </c>
      <c r="T3523">
        <f>SUM(Table2[[#This Row],[SALE G]:[SALE S]])</f>
        <v>47.5</v>
      </c>
      <c r="U3523">
        <v>360</v>
      </c>
      <c r="V3523">
        <v>0.7</v>
      </c>
    </row>
    <row r="3524" spans="1:22" x14ac:dyDescent="0.25">
      <c r="A3524">
        <v>3523</v>
      </c>
      <c r="B3524" t="s">
        <v>26</v>
      </c>
      <c r="C3524" t="s">
        <v>665</v>
      </c>
      <c r="D3524" t="s">
        <v>6</v>
      </c>
      <c r="E3524" t="s">
        <v>358</v>
      </c>
      <c r="F3524" s="138">
        <v>44121</v>
      </c>
      <c r="G3524" t="s">
        <v>682</v>
      </c>
      <c r="H3524" t="s">
        <v>668</v>
      </c>
      <c r="I3524" t="s">
        <v>151</v>
      </c>
      <c r="J3524" t="s">
        <v>671</v>
      </c>
      <c r="K3524">
        <v>1200</v>
      </c>
      <c r="M3524">
        <v>224</v>
      </c>
      <c r="O3524">
        <v>39</v>
      </c>
      <c r="P3524">
        <v>47</v>
      </c>
      <c r="Q3524">
        <f>SUM(Table2[[#This Row],[ BUYER G]:[BUYER S]])</f>
        <v>86</v>
      </c>
      <c r="R3524">
        <v>19.5</v>
      </c>
      <c r="S3524">
        <v>23.25</v>
      </c>
      <c r="T3524">
        <f>SUM(Table2[[#This Row],[SALE G]:[SALE S]])</f>
        <v>42.75</v>
      </c>
      <c r="U3524">
        <v>427</v>
      </c>
      <c r="V3524">
        <v>0.7</v>
      </c>
    </row>
    <row r="3525" spans="1:22" x14ac:dyDescent="0.25">
      <c r="A3525">
        <v>3524</v>
      </c>
      <c r="B3525" t="s">
        <v>26</v>
      </c>
      <c r="C3525" t="s">
        <v>665</v>
      </c>
      <c r="D3525" t="s">
        <v>6</v>
      </c>
      <c r="E3525" t="s">
        <v>358</v>
      </c>
      <c r="F3525" s="138">
        <v>44121</v>
      </c>
      <c r="G3525" t="s">
        <v>682</v>
      </c>
      <c r="H3525" t="s">
        <v>668</v>
      </c>
      <c r="I3525" t="s">
        <v>147</v>
      </c>
      <c r="J3525" t="s">
        <v>671</v>
      </c>
      <c r="K3525">
        <v>1200</v>
      </c>
      <c r="M3525">
        <v>224</v>
      </c>
      <c r="O3525">
        <v>19</v>
      </c>
      <c r="P3525">
        <v>23</v>
      </c>
      <c r="Q3525">
        <f>SUM(Table2[[#This Row],[ BUYER G]:[BUYER S]])</f>
        <v>42</v>
      </c>
      <c r="R3525">
        <v>12</v>
      </c>
      <c r="S3525">
        <v>23.25</v>
      </c>
      <c r="T3525">
        <f>SUM(Table2[[#This Row],[SALE G]:[SALE S]])</f>
        <v>35.25</v>
      </c>
      <c r="U3525">
        <v>324</v>
      </c>
      <c r="V3525">
        <v>0.7</v>
      </c>
    </row>
    <row r="3526" spans="1:22" x14ac:dyDescent="0.25">
      <c r="A3526">
        <v>3525</v>
      </c>
      <c r="B3526" t="s">
        <v>26</v>
      </c>
      <c r="C3526" t="s">
        <v>665</v>
      </c>
      <c r="D3526" t="s">
        <v>6</v>
      </c>
      <c r="E3526" t="s">
        <v>358</v>
      </c>
      <c r="F3526" s="138">
        <v>44121</v>
      </c>
      <c r="G3526" t="s">
        <v>675</v>
      </c>
      <c r="H3526" t="s">
        <v>668</v>
      </c>
      <c r="I3526" t="s">
        <v>164</v>
      </c>
      <c r="J3526" t="s">
        <v>669</v>
      </c>
      <c r="K3526">
        <v>2700</v>
      </c>
      <c r="M3526">
        <v>704</v>
      </c>
      <c r="O3526">
        <v>74</v>
      </c>
      <c r="P3526">
        <v>113</v>
      </c>
      <c r="Q3526">
        <f>SUM(Table2[[#This Row],[ BUYER G]:[BUYER S]])</f>
        <v>187</v>
      </c>
      <c r="R3526">
        <v>55.5</v>
      </c>
      <c r="S3526">
        <v>136</v>
      </c>
      <c r="T3526">
        <f>SUM(Table2[[#This Row],[SALE G]:[SALE S]])</f>
        <v>191.5</v>
      </c>
      <c r="U3526">
        <v>762</v>
      </c>
      <c r="V3526">
        <v>0.8</v>
      </c>
    </row>
    <row r="3527" spans="1:22" x14ac:dyDescent="0.25">
      <c r="A3527">
        <v>3526</v>
      </c>
      <c r="B3527" t="s">
        <v>26</v>
      </c>
      <c r="C3527" t="s">
        <v>665</v>
      </c>
      <c r="D3527" t="s">
        <v>6</v>
      </c>
      <c r="E3527" t="s">
        <v>358</v>
      </c>
      <c r="F3527" s="138">
        <v>44121</v>
      </c>
      <c r="G3527" t="s">
        <v>676</v>
      </c>
      <c r="H3527" t="s">
        <v>668</v>
      </c>
      <c r="I3527" t="s">
        <v>165</v>
      </c>
      <c r="J3527" t="s">
        <v>669</v>
      </c>
      <c r="K3527">
        <v>1200</v>
      </c>
      <c r="M3527">
        <v>336</v>
      </c>
      <c r="O3527">
        <v>60</v>
      </c>
      <c r="P3527">
        <v>50</v>
      </c>
      <c r="Q3527">
        <f>SUM(Table2[[#This Row],[ BUYER G]:[BUYER S]])</f>
        <v>110</v>
      </c>
      <c r="R3527">
        <v>33.5</v>
      </c>
      <c r="S3527">
        <v>52.5</v>
      </c>
      <c r="T3527">
        <f>SUM(Table2[[#This Row],[SALE G]:[SALE S]])</f>
        <v>86</v>
      </c>
      <c r="U3527">
        <v>538</v>
      </c>
      <c r="V3527">
        <v>0.8</v>
      </c>
    </row>
    <row r="3528" spans="1:22" x14ac:dyDescent="0.25">
      <c r="A3528">
        <v>3527</v>
      </c>
      <c r="B3528" t="s">
        <v>26</v>
      </c>
      <c r="C3528" t="s">
        <v>665</v>
      </c>
      <c r="D3528" t="s">
        <v>6</v>
      </c>
      <c r="E3528" t="s">
        <v>358</v>
      </c>
      <c r="F3528" s="138">
        <v>44121</v>
      </c>
      <c r="G3528" t="s">
        <v>676</v>
      </c>
      <c r="H3528" t="s">
        <v>668</v>
      </c>
      <c r="I3528" t="s">
        <v>166</v>
      </c>
      <c r="J3528" t="s">
        <v>669</v>
      </c>
      <c r="K3528">
        <v>1200</v>
      </c>
      <c r="M3528">
        <v>336</v>
      </c>
      <c r="O3528">
        <v>73</v>
      </c>
      <c r="P3528">
        <v>58</v>
      </c>
      <c r="Q3528">
        <f>SUM(Table2[[#This Row],[ BUYER G]:[BUYER S]])</f>
        <v>131</v>
      </c>
      <c r="R3528">
        <v>50.5</v>
      </c>
      <c r="S3528">
        <v>44.5</v>
      </c>
      <c r="T3528">
        <f>SUM(Table2[[#This Row],[SALE G]:[SALE S]])</f>
        <v>95</v>
      </c>
      <c r="U3528">
        <v>460</v>
      </c>
      <c r="V3528">
        <v>0.6</v>
      </c>
    </row>
    <row r="3529" spans="1:22" x14ac:dyDescent="0.25">
      <c r="A3529">
        <v>3528</v>
      </c>
      <c r="B3529" t="s">
        <v>26</v>
      </c>
      <c r="C3529" t="s">
        <v>665</v>
      </c>
      <c r="D3529" t="s">
        <v>6</v>
      </c>
      <c r="E3529" t="s">
        <v>358</v>
      </c>
      <c r="F3529" s="138">
        <v>44121</v>
      </c>
      <c r="G3529" t="s">
        <v>676</v>
      </c>
      <c r="H3529" t="s">
        <v>697</v>
      </c>
      <c r="I3529" t="s">
        <v>441</v>
      </c>
      <c r="J3529" t="s">
        <v>669</v>
      </c>
      <c r="K3529">
        <v>1200</v>
      </c>
      <c r="M3529">
        <v>224</v>
      </c>
      <c r="O3529">
        <v>20</v>
      </c>
      <c r="P3529">
        <v>30</v>
      </c>
      <c r="Q3529">
        <f>SUM(Table2[[#This Row],[ BUYER G]:[BUYER S]])</f>
        <v>50</v>
      </c>
      <c r="R3529">
        <v>22.5</v>
      </c>
      <c r="S3529">
        <v>35.75</v>
      </c>
      <c r="T3529">
        <f>SUM(Table2[[#This Row],[SALE G]:[SALE S]])</f>
        <v>58.25</v>
      </c>
      <c r="U3529">
        <v>500</v>
      </c>
      <c r="V3529">
        <v>0.6</v>
      </c>
    </row>
    <row r="3530" spans="1:22" x14ac:dyDescent="0.25">
      <c r="A3530">
        <v>3529</v>
      </c>
      <c r="B3530" t="s">
        <v>26</v>
      </c>
      <c r="C3530" t="s">
        <v>665</v>
      </c>
      <c r="D3530" t="s">
        <v>6</v>
      </c>
      <c r="E3530" t="s">
        <v>358</v>
      </c>
      <c r="F3530" s="138">
        <v>44121</v>
      </c>
      <c r="G3530" t="s">
        <v>676</v>
      </c>
      <c r="H3530" t="s">
        <v>673</v>
      </c>
      <c r="I3530" t="s">
        <v>439</v>
      </c>
      <c r="J3530" t="s">
        <v>669</v>
      </c>
      <c r="K3530">
        <v>1200</v>
      </c>
      <c r="M3530">
        <v>240</v>
      </c>
      <c r="O3530">
        <v>21</v>
      </c>
      <c r="P3530">
        <v>29</v>
      </c>
      <c r="Q3530">
        <f>SUM(Table2[[#This Row],[ BUYER G]:[BUYER S]])</f>
        <v>50</v>
      </c>
      <c r="R3530">
        <v>11.25</v>
      </c>
      <c r="S3530">
        <v>24.5</v>
      </c>
      <c r="T3530">
        <f>SUM(Table2[[#This Row],[SALE G]:[SALE S]])</f>
        <v>35.75</v>
      </c>
      <c r="U3530">
        <v>324</v>
      </c>
      <c r="V3530">
        <v>0.6</v>
      </c>
    </row>
    <row r="3531" spans="1:22" x14ac:dyDescent="0.25">
      <c r="A3531">
        <v>3530</v>
      </c>
      <c r="B3531" t="s">
        <v>26</v>
      </c>
      <c r="C3531" t="s">
        <v>665</v>
      </c>
      <c r="D3531" t="s">
        <v>6</v>
      </c>
      <c r="E3531" t="s">
        <v>358</v>
      </c>
      <c r="F3531" s="138">
        <v>44121</v>
      </c>
      <c r="G3531" t="s">
        <v>684</v>
      </c>
      <c r="H3531" t="s">
        <v>668</v>
      </c>
      <c r="I3531" t="s">
        <v>171</v>
      </c>
      <c r="J3531" t="s">
        <v>669</v>
      </c>
      <c r="K3531">
        <v>1250</v>
      </c>
      <c r="M3531">
        <v>240</v>
      </c>
      <c r="O3531">
        <v>17</v>
      </c>
      <c r="P3531">
        <v>32</v>
      </c>
      <c r="Q3531">
        <f>SUM(Table2[[#This Row],[ BUYER G]:[BUYER S]])</f>
        <v>49</v>
      </c>
      <c r="R3531">
        <v>18.75</v>
      </c>
      <c r="S3531">
        <v>22</v>
      </c>
      <c r="T3531">
        <f>SUM(Table2[[#This Row],[SALE G]:[SALE S]])</f>
        <v>40.75</v>
      </c>
      <c r="U3531">
        <v>416</v>
      </c>
      <c r="V3531">
        <v>0.7</v>
      </c>
    </row>
    <row r="3532" spans="1:22" x14ac:dyDescent="0.25">
      <c r="A3532">
        <v>3531</v>
      </c>
      <c r="B3532" t="s">
        <v>26</v>
      </c>
      <c r="C3532" t="s">
        <v>665</v>
      </c>
      <c r="D3532" t="s">
        <v>6</v>
      </c>
      <c r="E3532" t="s">
        <v>358</v>
      </c>
      <c r="F3532" s="138">
        <v>44121</v>
      </c>
      <c r="G3532" t="s">
        <v>685</v>
      </c>
      <c r="H3532" t="s">
        <v>668</v>
      </c>
      <c r="I3532" t="s">
        <v>177</v>
      </c>
      <c r="J3532" t="s">
        <v>671</v>
      </c>
      <c r="K3532">
        <v>1000</v>
      </c>
      <c r="M3532">
        <v>208</v>
      </c>
      <c r="O3532">
        <v>21</v>
      </c>
      <c r="P3532">
        <v>44</v>
      </c>
      <c r="Q3532">
        <f>SUM(Table2[[#This Row],[ BUYER G]:[BUYER S]])</f>
        <v>65</v>
      </c>
      <c r="R3532">
        <v>18.579999999999998</v>
      </c>
      <c r="S3532">
        <v>31.25</v>
      </c>
      <c r="T3532">
        <f>SUM(Table2[[#This Row],[SALE G]:[SALE S]])</f>
        <v>49.83</v>
      </c>
      <c r="U3532">
        <v>416</v>
      </c>
      <c r="V3532">
        <v>0.7</v>
      </c>
    </row>
    <row r="3533" spans="1:22" x14ac:dyDescent="0.25">
      <c r="A3533">
        <v>3532</v>
      </c>
      <c r="B3533" t="s">
        <v>26</v>
      </c>
      <c r="C3533" t="s">
        <v>665</v>
      </c>
      <c r="D3533" t="s">
        <v>6</v>
      </c>
      <c r="E3533" t="s">
        <v>358</v>
      </c>
      <c r="F3533" s="138">
        <v>44121</v>
      </c>
      <c r="G3533" t="s">
        <v>685</v>
      </c>
      <c r="H3533" t="s">
        <v>668</v>
      </c>
      <c r="I3533" t="s">
        <v>173</v>
      </c>
      <c r="J3533" t="s">
        <v>671</v>
      </c>
      <c r="K3533">
        <v>1000</v>
      </c>
      <c r="M3533">
        <v>202</v>
      </c>
      <c r="O3533">
        <v>24</v>
      </c>
      <c r="P3533">
        <v>34</v>
      </c>
      <c r="Q3533">
        <f>SUM(Table2[[#This Row],[ BUYER G]:[BUYER S]])</f>
        <v>58</v>
      </c>
      <c r="R3533">
        <v>16.75</v>
      </c>
      <c r="S3533">
        <v>23</v>
      </c>
      <c r="T3533">
        <f>SUM(Table2[[#This Row],[SALE G]:[SALE S]])</f>
        <v>39.75</v>
      </c>
      <c r="U3533">
        <v>618</v>
      </c>
      <c r="V3533">
        <v>0.65</v>
      </c>
    </row>
    <row r="3534" spans="1:22" x14ac:dyDescent="0.25">
      <c r="A3534">
        <v>3533</v>
      </c>
      <c r="B3534" t="s">
        <v>26</v>
      </c>
      <c r="C3534" t="s">
        <v>665</v>
      </c>
      <c r="D3534" t="s">
        <v>6</v>
      </c>
      <c r="E3534" t="s">
        <v>358</v>
      </c>
      <c r="F3534" s="138">
        <v>44121</v>
      </c>
      <c r="G3534" t="s">
        <v>685</v>
      </c>
      <c r="H3534" t="s">
        <v>668</v>
      </c>
      <c r="I3534" t="s">
        <v>416</v>
      </c>
      <c r="J3534" t="s">
        <v>671</v>
      </c>
      <c r="K3534">
        <v>1000</v>
      </c>
      <c r="M3534">
        <v>272</v>
      </c>
      <c r="O3534">
        <v>31</v>
      </c>
      <c r="P3534">
        <v>62</v>
      </c>
      <c r="Q3534">
        <f>SUM(Table2[[#This Row],[ BUYER G]:[BUYER S]])</f>
        <v>93</v>
      </c>
      <c r="R3534">
        <v>18.75</v>
      </c>
      <c r="S3534">
        <v>42</v>
      </c>
      <c r="T3534">
        <f>SUM(Table2[[#This Row],[SALE G]:[SALE S]])</f>
        <v>60.75</v>
      </c>
      <c r="U3534">
        <v>333</v>
      </c>
      <c r="V3534">
        <v>0.7</v>
      </c>
    </row>
    <row r="3535" spans="1:22" x14ac:dyDescent="0.25">
      <c r="A3535">
        <v>3534</v>
      </c>
      <c r="B3535" t="s">
        <v>26</v>
      </c>
      <c r="C3535" t="s">
        <v>665</v>
      </c>
      <c r="D3535" t="s">
        <v>6</v>
      </c>
      <c r="E3535" t="s">
        <v>358</v>
      </c>
      <c r="F3535" s="138">
        <v>44121</v>
      </c>
      <c r="G3535" t="s">
        <v>685</v>
      </c>
      <c r="H3535" t="s">
        <v>668</v>
      </c>
      <c r="I3535" t="s">
        <v>175</v>
      </c>
      <c r="J3535" t="s">
        <v>671</v>
      </c>
      <c r="K3535">
        <v>1000</v>
      </c>
      <c r="M3535">
        <v>272</v>
      </c>
      <c r="O3535">
        <v>59</v>
      </c>
      <c r="P3535">
        <v>48</v>
      </c>
      <c r="Q3535">
        <f>SUM(Table2[[#This Row],[ BUYER G]:[BUYER S]])</f>
        <v>107</v>
      </c>
      <c r="R3535">
        <v>10.17</v>
      </c>
      <c r="S3535">
        <v>74.099999999999994</v>
      </c>
      <c r="T3535">
        <f>SUM(Table2[[#This Row],[SALE G]:[SALE S]])</f>
        <v>84.27</v>
      </c>
      <c r="U3535">
        <v>945</v>
      </c>
      <c r="V3535">
        <v>0.7</v>
      </c>
    </row>
    <row r="3536" spans="1:22" x14ac:dyDescent="0.25">
      <c r="A3536">
        <v>3535</v>
      </c>
      <c r="B3536" t="s">
        <v>26</v>
      </c>
      <c r="C3536" t="s">
        <v>665</v>
      </c>
      <c r="D3536" t="s">
        <v>6</v>
      </c>
      <c r="E3536" t="s">
        <v>358</v>
      </c>
      <c r="F3536" s="138">
        <v>44121</v>
      </c>
      <c r="G3536" t="s">
        <v>712</v>
      </c>
      <c r="H3536" t="s">
        <v>668</v>
      </c>
      <c r="I3536" t="s">
        <v>466</v>
      </c>
      <c r="J3536" t="s">
        <v>711</v>
      </c>
      <c r="K3536">
        <v>320</v>
      </c>
      <c r="M3536">
        <v>126</v>
      </c>
      <c r="O3536">
        <v>15</v>
      </c>
      <c r="P3536">
        <v>18</v>
      </c>
      <c r="Q3536">
        <f>SUM(Table2[[#This Row],[ BUYER G]:[BUYER S]])</f>
        <v>33</v>
      </c>
      <c r="R3536">
        <v>8</v>
      </c>
      <c r="S3536">
        <v>14</v>
      </c>
      <c r="T3536">
        <f>SUM(Table2[[#This Row],[SALE G]:[SALE S]])</f>
        <v>22</v>
      </c>
      <c r="U3536">
        <v>215</v>
      </c>
      <c r="V3536">
        <v>0.7</v>
      </c>
    </row>
    <row r="3537" spans="1:22" x14ac:dyDescent="0.25">
      <c r="A3537">
        <v>3536</v>
      </c>
      <c r="B3537" t="s">
        <v>26</v>
      </c>
      <c r="C3537" t="s">
        <v>678</v>
      </c>
      <c r="D3537" t="s">
        <v>6</v>
      </c>
      <c r="E3537" t="s">
        <v>358</v>
      </c>
      <c r="F3537" s="138">
        <v>44121</v>
      </c>
      <c r="G3537" t="s">
        <v>670</v>
      </c>
      <c r="H3537" t="s">
        <v>679</v>
      </c>
      <c r="I3537" t="s">
        <v>382</v>
      </c>
      <c r="J3537" t="s">
        <v>671</v>
      </c>
      <c r="K3537">
        <v>1200</v>
      </c>
      <c r="M3537">
        <v>329</v>
      </c>
      <c r="O3537">
        <v>29</v>
      </c>
      <c r="P3537">
        <v>63</v>
      </c>
      <c r="Q3537">
        <f>SUM(Table2[[#This Row],[ BUYER G]:[BUYER S]])</f>
        <v>92</v>
      </c>
      <c r="R3537">
        <v>17.8</v>
      </c>
      <c r="S3537">
        <v>44.75</v>
      </c>
      <c r="T3537">
        <f>SUM(Table2[[#This Row],[SALE G]:[SALE S]])</f>
        <v>62.55</v>
      </c>
      <c r="U3537">
        <v>674</v>
      </c>
      <c r="V3537">
        <v>0.7</v>
      </c>
    </row>
    <row r="3538" spans="1:22" x14ac:dyDescent="0.25">
      <c r="A3538">
        <v>3537</v>
      </c>
      <c r="B3538" t="s">
        <v>26</v>
      </c>
      <c r="C3538" t="s">
        <v>678</v>
      </c>
      <c r="D3538" t="s">
        <v>6</v>
      </c>
      <c r="E3538" t="s">
        <v>358</v>
      </c>
      <c r="F3538" s="138">
        <v>44121</v>
      </c>
      <c r="G3538" t="s">
        <v>682</v>
      </c>
      <c r="H3538" t="s">
        <v>679</v>
      </c>
      <c r="I3538" t="s">
        <v>437</v>
      </c>
      <c r="J3538" t="s">
        <v>671</v>
      </c>
      <c r="K3538">
        <v>1200</v>
      </c>
      <c r="M3538">
        <v>202</v>
      </c>
      <c r="O3538">
        <v>25</v>
      </c>
      <c r="P3538">
        <v>35</v>
      </c>
      <c r="Q3538">
        <f>SUM(Table2[[#This Row],[ BUYER G]:[BUYER S]])</f>
        <v>60</v>
      </c>
      <c r="R3538">
        <v>20.5</v>
      </c>
      <c r="S3538">
        <v>25.25</v>
      </c>
      <c r="T3538">
        <f>SUM(Table2[[#This Row],[SALE G]:[SALE S]])</f>
        <v>45.75</v>
      </c>
      <c r="U3538">
        <v>360</v>
      </c>
      <c r="V3538">
        <v>0.7</v>
      </c>
    </row>
    <row r="3539" spans="1:22" x14ac:dyDescent="0.25">
      <c r="A3539">
        <v>3538</v>
      </c>
      <c r="B3539" t="s">
        <v>26</v>
      </c>
      <c r="C3539" t="s">
        <v>678</v>
      </c>
      <c r="D3539" t="s">
        <v>6</v>
      </c>
      <c r="E3539" t="s">
        <v>358</v>
      </c>
      <c r="F3539" s="138">
        <v>44121</v>
      </c>
      <c r="G3539" t="s">
        <v>682</v>
      </c>
      <c r="H3539" t="s">
        <v>688</v>
      </c>
      <c r="I3539" t="s">
        <v>492</v>
      </c>
      <c r="J3539" t="s">
        <v>671</v>
      </c>
      <c r="K3539">
        <v>1200</v>
      </c>
      <c r="M3539">
        <v>216</v>
      </c>
      <c r="O3539">
        <v>23</v>
      </c>
      <c r="P3539">
        <v>25</v>
      </c>
      <c r="Q3539">
        <f>SUM(Table2[[#This Row],[ BUYER G]:[BUYER S]])</f>
        <v>48</v>
      </c>
      <c r="R3539">
        <v>11.5</v>
      </c>
      <c r="S3539">
        <v>13</v>
      </c>
      <c r="T3539">
        <f>SUM(Table2[[#This Row],[SALE G]:[SALE S]])</f>
        <v>24.5</v>
      </c>
      <c r="U3539">
        <v>270</v>
      </c>
      <c r="V3539">
        <v>0.7</v>
      </c>
    </row>
    <row r="3540" spans="1:22" x14ac:dyDescent="0.25">
      <c r="A3540">
        <v>3539</v>
      </c>
      <c r="B3540" t="s">
        <v>26</v>
      </c>
      <c r="C3540" t="s">
        <v>678</v>
      </c>
      <c r="D3540" t="s">
        <v>6</v>
      </c>
      <c r="E3540" t="s">
        <v>358</v>
      </c>
      <c r="F3540" s="138">
        <v>44121</v>
      </c>
      <c r="G3540" t="s">
        <v>676</v>
      </c>
      <c r="H3540" t="s">
        <v>679</v>
      </c>
      <c r="I3540" t="s">
        <v>380</v>
      </c>
      <c r="J3540" t="s">
        <v>669</v>
      </c>
      <c r="K3540">
        <v>1200</v>
      </c>
      <c r="M3540">
        <v>352</v>
      </c>
      <c r="O3540">
        <v>28</v>
      </c>
      <c r="P3540">
        <v>75</v>
      </c>
      <c r="Q3540">
        <f>SUM(Table2[[#This Row],[ BUYER G]:[BUYER S]])</f>
        <v>103</v>
      </c>
      <c r="R3540">
        <v>16.5</v>
      </c>
      <c r="S3540">
        <v>40.5</v>
      </c>
      <c r="T3540">
        <f>SUM(Table2[[#This Row],[SALE G]:[SALE S]])</f>
        <v>57</v>
      </c>
      <c r="U3540">
        <v>370</v>
      </c>
      <c r="V3540">
        <v>0.7</v>
      </c>
    </row>
    <row r="3541" spans="1:22" x14ac:dyDescent="0.25">
      <c r="A3541">
        <v>3540</v>
      </c>
      <c r="B3541" t="s">
        <v>26</v>
      </c>
      <c r="C3541" t="s">
        <v>678</v>
      </c>
      <c r="D3541" t="s">
        <v>6</v>
      </c>
      <c r="E3541" t="s">
        <v>358</v>
      </c>
      <c r="F3541" s="138">
        <v>44121</v>
      </c>
      <c r="G3541" t="s">
        <v>676</v>
      </c>
      <c r="H3541" t="s">
        <v>688</v>
      </c>
      <c r="I3541" t="s">
        <v>442</v>
      </c>
      <c r="J3541" t="s">
        <v>669</v>
      </c>
      <c r="K3541">
        <v>1200</v>
      </c>
      <c r="M3541">
        <v>256</v>
      </c>
      <c r="O3541">
        <v>15</v>
      </c>
      <c r="P3541">
        <v>37</v>
      </c>
      <c r="Q3541">
        <f>SUM(Table2[[#This Row],[ BUYER G]:[BUYER S]])</f>
        <v>52</v>
      </c>
      <c r="R3541">
        <v>14.75</v>
      </c>
      <c r="S3541">
        <v>22.25</v>
      </c>
      <c r="T3541">
        <f>SUM(Table2[[#This Row],[SALE G]:[SALE S]])</f>
        <v>37</v>
      </c>
      <c r="U3541">
        <v>260</v>
      </c>
      <c r="V3541">
        <v>0.6</v>
      </c>
    </row>
    <row r="3542" spans="1:22" x14ac:dyDescent="0.25">
      <c r="A3542">
        <v>3541</v>
      </c>
      <c r="B3542" t="s">
        <v>26</v>
      </c>
      <c r="C3542" t="s">
        <v>678</v>
      </c>
      <c r="D3542" t="s">
        <v>6</v>
      </c>
      <c r="E3542" t="s">
        <v>358</v>
      </c>
      <c r="F3542" s="138">
        <v>44121</v>
      </c>
      <c r="G3542" t="s">
        <v>684</v>
      </c>
      <c r="H3542" t="s">
        <v>698</v>
      </c>
      <c r="I3542" t="s">
        <v>458</v>
      </c>
      <c r="J3542" t="s">
        <v>669</v>
      </c>
      <c r="K3542">
        <v>1250</v>
      </c>
      <c r="M3542">
        <v>250</v>
      </c>
      <c r="O3542">
        <v>13</v>
      </c>
      <c r="P3542">
        <v>33</v>
      </c>
      <c r="Q3542">
        <f>SUM(Table2[[#This Row],[ BUYER G]:[BUYER S]])</f>
        <v>46</v>
      </c>
      <c r="R3542">
        <v>7</v>
      </c>
      <c r="S3542">
        <v>12.5</v>
      </c>
      <c r="T3542">
        <f>SUM(Table2[[#This Row],[SALE G]:[SALE S]])</f>
        <v>19.5</v>
      </c>
      <c r="U3542">
        <v>300</v>
      </c>
      <c r="V3542">
        <v>0.7</v>
      </c>
    </row>
    <row r="3543" spans="1:22" x14ac:dyDescent="0.25">
      <c r="A3543">
        <v>3542</v>
      </c>
      <c r="B3543" t="s">
        <v>26</v>
      </c>
      <c r="C3543" t="s">
        <v>680</v>
      </c>
      <c r="D3543" t="s">
        <v>6</v>
      </c>
      <c r="E3543" t="s">
        <v>358</v>
      </c>
      <c r="F3543" s="138">
        <v>44121</v>
      </c>
      <c r="G3543" t="s">
        <v>666</v>
      </c>
      <c r="H3543" t="s">
        <v>681</v>
      </c>
      <c r="I3543" t="s">
        <v>236</v>
      </c>
      <c r="J3543" t="s">
        <v>669</v>
      </c>
      <c r="K3543">
        <v>2700</v>
      </c>
      <c r="M3543">
        <v>612</v>
      </c>
      <c r="O3543">
        <v>46</v>
      </c>
      <c r="P3543">
        <v>156</v>
      </c>
      <c r="Q3543">
        <f>SUM(Table2[[#This Row],[ BUYER G]:[BUYER S]])</f>
        <v>202</v>
      </c>
      <c r="R3543">
        <v>61.35</v>
      </c>
      <c r="S3543">
        <v>126.85</v>
      </c>
      <c r="T3543">
        <f>SUM(Table2[[#This Row],[SALE G]:[SALE S]])</f>
        <v>188.2</v>
      </c>
      <c r="U3543">
        <v>613</v>
      </c>
      <c r="V3543">
        <v>0.7</v>
      </c>
    </row>
    <row r="3544" spans="1:22" x14ac:dyDescent="0.25">
      <c r="A3544">
        <v>3543</v>
      </c>
      <c r="B3544" t="s">
        <v>26</v>
      </c>
      <c r="C3544" t="s">
        <v>680</v>
      </c>
      <c r="D3544" t="s">
        <v>6</v>
      </c>
      <c r="E3544" t="s">
        <v>358</v>
      </c>
      <c r="F3544" s="138">
        <v>44121</v>
      </c>
      <c r="G3544" t="s">
        <v>666</v>
      </c>
      <c r="H3544" t="s">
        <v>681</v>
      </c>
      <c r="I3544" t="s">
        <v>428</v>
      </c>
      <c r="J3544" t="s">
        <v>669</v>
      </c>
      <c r="K3544">
        <v>2700</v>
      </c>
      <c r="M3544">
        <v>640</v>
      </c>
      <c r="O3544">
        <v>35</v>
      </c>
      <c r="P3544">
        <v>103</v>
      </c>
      <c r="Q3544">
        <f>SUM(Table2[[#This Row],[ BUYER G]:[BUYER S]])</f>
        <v>138</v>
      </c>
      <c r="R3544">
        <v>26.3</v>
      </c>
      <c r="S3544">
        <v>90.75</v>
      </c>
      <c r="T3544">
        <f>SUM(Table2[[#This Row],[SALE G]:[SALE S]])</f>
        <v>117.05</v>
      </c>
      <c r="U3544">
        <v>620</v>
      </c>
      <c r="V3544">
        <v>0.7</v>
      </c>
    </row>
    <row r="3545" spans="1:22" x14ac:dyDescent="0.25">
      <c r="A3545">
        <v>3544</v>
      </c>
      <c r="B3545" t="s">
        <v>26</v>
      </c>
      <c r="C3545" t="s">
        <v>680</v>
      </c>
      <c r="D3545" t="s">
        <v>6</v>
      </c>
      <c r="E3545" t="s">
        <v>358</v>
      </c>
      <c r="F3545" s="138">
        <v>44121</v>
      </c>
      <c r="G3545" t="s">
        <v>676</v>
      </c>
      <c r="H3545" t="s">
        <v>681</v>
      </c>
      <c r="I3545" t="s">
        <v>377</v>
      </c>
      <c r="J3545" t="s">
        <v>669</v>
      </c>
      <c r="K3545">
        <v>1200</v>
      </c>
      <c r="M3545">
        <v>240</v>
      </c>
      <c r="O3545">
        <v>23</v>
      </c>
      <c r="P3545">
        <v>38</v>
      </c>
      <c r="Q3545">
        <f>SUM(Table2[[#This Row],[ BUYER G]:[BUYER S]])</f>
        <v>61</v>
      </c>
      <c r="R3545">
        <v>39</v>
      </c>
      <c r="S3545">
        <v>41.5</v>
      </c>
      <c r="T3545">
        <f>SUM(Table2[[#This Row],[SALE G]:[SALE S]])</f>
        <v>80.5</v>
      </c>
      <c r="U3545">
        <v>280</v>
      </c>
      <c r="V3545">
        <v>0.65</v>
      </c>
    </row>
    <row r="3546" spans="1:22" x14ac:dyDescent="0.25">
      <c r="A3546">
        <v>3545</v>
      </c>
      <c r="B3546" t="s">
        <v>26</v>
      </c>
      <c r="C3546" t="s">
        <v>680</v>
      </c>
      <c r="D3546" t="s">
        <v>6</v>
      </c>
      <c r="E3546" t="s">
        <v>358</v>
      </c>
      <c r="F3546" s="138">
        <v>44121</v>
      </c>
      <c r="G3546" t="s">
        <v>676</v>
      </c>
      <c r="H3546" t="s">
        <v>681</v>
      </c>
      <c r="I3546" t="s">
        <v>379</v>
      </c>
      <c r="J3546" t="s">
        <v>669</v>
      </c>
      <c r="K3546">
        <v>1200</v>
      </c>
      <c r="M3546">
        <v>260</v>
      </c>
      <c r="O3546">
        <v>36</v>
      </c>
      <c r="P3546">
        <v>45</v>
      </c>
      <c r="Q3546">
        <f>SUM(Table2[[#This Row],[ BUYER G]:[BUYER S]])</f>
        <v>81</v>
      </c>
      <c r="R3546">
        <v>36.700000000000003</v>
      </c>
      <c r="S3546">
        <v>37.799999999999997</v>
      </c>
      <c r="T3546">
        <f>SUM(Table2[[#This Row],[SALE G]:[SALE S]])</f>
        <v>74.5</v>
      </c>
      <c r="U3546">
        <v>308</v>
      </c>
      <c r="V3546">
        <v>0.65</v>
      </c>
    </row>
    <row r="3547" spans="1:22" x14ac:dyDescent="0.25">
      <c r="A3547">
        <v>3546</v>
      </c>
      <c r="B3547" t="s">
        <v>26</v>
      </c>
      <c r="C3547" t="s">
        <v>680</v>
      </c>
      <c r="D3547" t="s">
        <v>6</v>
      </c>
      <c r="E3547" t="s">
        <v>358</v>
      </c>
      <c r="F3547" s="138">
        <v>44121</v>
      </c>
      <c r="G3547" t="s">
        <v>676</v>
      </c>
      <c r="H3547" t="s">
        <v>681</v>
      </c>
      <c r="I3547" t="s">
        <v>378</v>
      </c>
      <c r="J3547" t="s">
        <v>669</v>
      </c>
      <c r="K3547">
        <v>1200</v>
      </c>
      <c r="M3547">
        <v>256</v>
      </c>
      <c r="O3547">
        <v>32</v>
      </c>
      <c r="P3547">
        <v>39</v>
      </c>
      <c r="Q3547">
        <f>SUM(Table2[[#This Row],[ BUYER G]:[BUYER S]])</f>
        <v>71</v>
      </c>
      <c r="R3547">
        <v>25</v>
      </c>
      <c r="S3547">
        <v>39.5</v>
      </c>
      <c r="T3547">
        <f>SUM(Table2[[#This Row],[SALE G]:[SALE S]])</f>
        <v>64.5</v>
      </c>
      <c r="U3547">
        <v>272</v>
      </c>
      <c r="V3547">
        <v>0.65</v>
      </c>
    </row>
    <row r="3548" spans="1:22" x14ac:dyDescent="0.25">
      <c r="A3548">
        <v>3547</v>
      </c>
      <c r="B3548" t="s">
        <v>26</v>
      </c>
      <c r="C3548" t="s">
        <v>680</v>
      </c>
      <c r="D3548" t="s">
        <v>6</v>
      </c>
      <c r="E3548" t="s">
        <v>358</v>
      </c>
      <c r="F3548" s="138">
        <v>44121</v>
      </c>
      <c r="G3548" t="s">
        <v>684</v>
      </c>
      <c r="H3548" t="s">
        <v>681</v>
      </c>
      <c r="I3548" t="s">
        <v>403</v>
      </c>
      <c r="J3548" t="s">
        <v>669</v>
      </c>
      <c r="K3548">
        <v>1250</v>
      </c>
      <c r="M3548">
        <v>352</v>
      </c>
      <c r="O3548">
        <v>30</v>
      </c>
      <c r="P3548">
        <v>76</v>
      </c>
      <c r="Q3548">
        <f>SUM(Table2[[#This Row],[ BUYER G]:[BUYER S]])</f>
        <v>106</v>
      </c>
      <c r="R3548">
        <v>29</v>
      </c>
      <c r="S3548">
        <v>73.25</v>
      </c>
      <c r="T3548">
        <f>SUM(Table2[[#This Row],[SALE G]:[SALE S]])</f>
        <v>102.25</v>
      </c>
      <c r="U3548">
        <v>392</v>
      </c>
      <c r="V3548">
        <v>0.65</v>
      </c>
    </row>
    <row r="3549" spans="1:22" x14ac:dyDescent="0.25">
      <c r="A3549">
        <v>3548</v>
      </c>
      <c r="B3549" t="s">
        <v>26</v>
      </c>
      <c r="C3549" t="s">
        <v>680</v>
      </c>
      <c r="D3549" t="s">
        <v>6</v>
      </c>
      <c r="E3549" t="s">
        <v>358</v>
      </c>
      <c r="F3549" s="138">
        <v>44121</v>
      </c>
      <c r="G3549" t="s">
        <v>684</v>
      </c>
      <c r="H3549" t="s">
        <v>681</v>
      </c>
      <c r="I3549" t="s">
        <v>398</v>
      </c>
      <c r="J3549" t="s">
        <v>669</v>
      </c>
      <c r="K3549">
        <v>1250</v>
      </c>
      <c r="M3549">
        <v>300</v>
      </c>
      <c r="O3549">
        <v>14</v>
      </c>
      <c r="P3549">
        <v>34</v>
      </c>
      <c r="Q3549">
        <f>SUM(Table2[[#This Row],[ BUYER G]:[BUYER S]])</f>
        <v>48</v>
      </c>
      <c r="R3549">
        <v>15.95</v>
      </c>
      <c r="S3549">
        <v>31.8</v>
      </c>
      <c r="T3549">
        <f>SUM(Table2[[#This Row],[SALE G]:[SALE S]])</f>
        <v>47.75</v>
      </c>
      <c r="U3549">
        <v>304</v>
      </c>
      <c r="V3549">
        <v>0.65</v>
      </c>
    </row>
    <row r="3550" spans="1:22" x14ac:dyDescent="0.25">
      <c r="A3550">
        <v>3549</v>
      </c>
      <c r="B3550" t="s">
        <v>26</v>
      </c>
      <c r="C3550" t="s">
        <v>680</v>
      </c>
      <c r="D3550" t="s">
        <v>6</v>
      </c>
      <c r="E3550" t="s">
        <v>358</v>
      </c>
      <c r="F3550" s="138">
        <v>44121</v>
      </c>
      <c r="G3550" t="s">
        <v>685</v>
      </c>
      <c r="H3550" t="s">
        <v>681</v>
      </c>
      <c r="I3550" t="s">
        <v>261</v>
      </c>
      <c r="J3550" t="s">
        <v>671</v>
      </c>
      <c r="K3550">
        <v>1000</v>
      </c>
      <c r="M3550">
        <v>200</v>
      </c>
      <c r="O3550">
        <v>3</v>
      </c>
      <c r="P3550">
        <v>23</v>
      </c>
      <c r="Q3550">
        <f>SUM(Table2[[#This Row],[ BUYER G]:[BUYER S]])</f>
        <v>26</v>
      </c>
      <c r="R3550">
        <v>2.2000000000000002</v>
      </c>
      <c r="S3550">
        <v>20.5</v>
      </c>
      <c r="T3550">
        <f>SUM(Table2[[#This Row],[SALE G]:[SALE S]])</f>
        <v>22.7</v>
      </c>
      <c r="U3550">
        <v>230</v>
      </c>
      <c r="V3550">
        <v>0.65</v>
      </c>
    </row>
    <row r="3551" spans="1:22" x14ac:dyDescent="0.25">
      <c r="A3551">
        <v>3550</v>
      </c>
      <c r="B3551" t="s">
        <v>26</v>
      </c>
      <c r="C3551" t="s">
        <v>680</v>
      </c>
      <c r="D3551" t="s">
        <v>6</v>
      </c>
      <c r="E3551" t="s">
        <v>358</v>
      </c>
      <c r="F3551" s="138">
        <v>44121</v>
      </c>
      <c r="G3551" t="s">
        <v>685</v>
      </c>
      <c r="H3551" t="s">
        <v>681</v>
      </c>
      <c r="I3551" t="s">
        <v>410</v>
      </c>
      <c r="J3551" t="s">
        <v>671</v>
      </c>
      <c r="K3551">
        <v>1000</v>
      </c>
      <c r="M3551">
        <v>228</v>
      </c>
      <c r="O3551">
        <v>13</v>
      </c>
      <c r="P3551">
        <v>31</v>
      </c>
      <c r="Q3551">
        <f>SUM(Table2[[#This Row],[ BUYER G]:[BUYER S]])</f>
        <v>44</v>
      </c>
      <c r="R3551">
        <v>9.8000000000000007</v>
      </c>
      <c r="S3551">
        <v>25.8</v>
      </c>
      <c r="T3551">
        <f>SUM(Table2[[#This Row],[SALE G]:[SALE S]])</f>
        <v>35.6</v>
      </c>
      <c r="U3551">
        <v>303</v>
      </c>
      <c r="V3551">
        <v>0.65</v>
      </c>
    </row>
    <row r="3552" spans="1:22" x14ac:dyDescent="0.25">
      <c r="A3552">
        <v>3551</v>
      </c>
      <c r="B3552" t="s">
        <v>26</v>
      </c>
      <c r="C3552" t="s">
        <v>680</v>
      </c>
      <c r="D3552" t="s">
        <v>6</v>
      </c>
      <c r="E3552" t="s">
        <v>358</v>
      </c>
      <c r="F3552" s="138">
        <v>44121</v>
      </c>
      <c r="G3552" t="s">
        <v>685</v>
      </c>
      <c r="H3552" t="s">
        <v>681</v>
      </c>
      <c r="I3552" t="s">
        <v>264</v>
      </c>
      <c r="J3552" t="s">
        <v>671</v>
      </c>
      <c r="K3552">
        <v>1000</v>
      </c>
      <c r="M3552">
        <v>216</v>
      </c>
      <c r="O3552">
        <v>18</v>
      </c>
      <c r="P3552">
        <v>24</v>
      </c>
      <c r="Q3552">
        <f>SUM(Table2[[#This Row],[ BUYER G]:[BUYER S]])</f>
        <v>42</v>
      </c>
      <c r="R3552">
        <v>14.05</v>
      </c>
      <c r="S3552">
        <v>22.5</v>
      </c>
      <c r="T3552">
        <f>SUM(Table2[[#This Row],[SALE G]:[SALE S]])</f>
        <v>36.549999999999997</v>
      </c>
      <c r="U3552">
        <v>230</v>
      </c>
      <c r="V3552">
        <v>0.65</v>
      </c>
    </row>
    <row r="3553" spans="1:22" x14ac:dyDescent="0.25">
      <c r="A3553">
        <v>3552</v>
      </c>
      <c r="B3553" t="s">
        <v>26</v>
      </c>
      <c r="C3553" t="s">
        <v>680</v>
      </c>
      <c r="D3553" t="s">
        <v>6</v>
      </c>
      <c r="E3553" t="s">
        <v>358</v>
      </c>
      <c r="F3553" s="138">
        <v>44121</v>
      </c>
      <c r="G3553" t="s">
        <v>685</v>
      </c>
      <c r="H3553" t="s">
        <v>681</v>
      </c>
      <c r="I3553" t="s">
        <v>404</v>
      </c>
      <c r="J3553" t="s">
        <v>671</v>
      </c>
      <c r="K3553">
        <v>1000</v>
      </c>
      <c r="M3553">
        <v>280</v>
      </c>
      <c r="O3553">
        <v>29</v>
      </c>
      <c r="P3553">
        <v>41</v>
      </c>
      <c r="Q3553">
        <f>SUM(Table2[[#This Row],[ BUYER G]:[BUYER S]])</f>
        <v>70</v>
      </c>
      <c r="R3553">
        <v>26</v>
      </c>
      <c r="S3553">
        <v>43.5</v>
      </c>
      <c r="T3553">
        <f>SUM(Table2[[#This Row],[SALE G]:[SALE S]])</f>
        <v>69.5</v>
      </c>
      <c r="U3553">
        <v>328</v>
      </c>
      <c r="V3553">
        <v>0.7</v>
      </c>
    </row>
    <row r="3554" spans="1:22" x14ac:dyDescent="0.25">
      <c r="A3554">
        <v>3553</v>
      </c>
      <c r="B3554" t="s">
        <v>26</v>
      </c>
      <c r="C3554" t="s">
        <v>680</v>
      </c>
      <c r="D3554" t="s">
        <v>6</v>
      </c>
      <c r="E3554" t="s">
        <v>358</v>
      </c>
      <c r="F3554" s="138">
        <v>44121</v>
      </c>
      <c r="G3554" t="s">
        <v>685</v>
      </c>
      <c r="H3554" t="s">
        <v>681</v>
      </c>
      <c r="I3554" t="s">
        <v>251</v>
      </c>
      <c r="J3554" t="s">
        <v>671</v>
      </c>
      <c r="K3554">
        <v>1000</v>
      </c>
      <c r="M3554">
        <v>440</v>
      </c>
      <c r="O3554">
        <v>75</v>
      </c>
      <c r="P3554">
        <v>9</v>
      </c>
      <c r="Q3554">
        <f>SUM(Table2[[#This Row],[ BUYER G]:[BUYER S]])</f>
        <v>84</v>
      </c>
      <c r="R3554">
        <v>7</v>
      </c>
      <c r="S3554">
        <v>63</v>
      </c>
      <c r="T3554">
        <f>SUM(Table2[[#This Row],[SALE G]:[SALE S]])</f>
        <v>70</v>
      </c>
      <c r="U3554">
        <v>478</v>
      </c>
      <c r="V3554">
        <v>0.7</v>
      </c>
    </row>
    <row r="3555" spans="1:22" x14ac:dyDescent="0.25">
      <c r="A3555">
        <v>3554</v>
      </c>
      <c r="B3555" t="s">
        <v>26</v>
      </c>
      <c r="C3555" t="s">
        <v>680</v>
      </c>
      <c r="D3555" t="s">
        <v>6</v>
      </c>
      <c r="E3555" t="s">
        <v>358</v>
      </c>
      <c r="F3555" s="138">
        <v>44121</v>
      </c>
      <c r="G3555" t="s">
        <v>685</v>
      </c>
      <c r="H3555" t="s">
        <v>681</v>
      </c>
      <c r="I3555" t="s">
        <v>254</v>
      </c>
      <c r="J3555" t="s">
        <v>671</v>
      </c>
      <c r="K3555">
        <v>1000</v>
      </c>
      <c r="M3555">
        <v>240</v>
      </c>
      <c r="O3555">
        <v>11</v>
      </c>
      <c r="P3555">
        <v>34</v>
      </c>
      <c r="Q3555">
        <f>SUM(Table2[[#This Row],[ BUYER G]:[BUYER S]])</f>
        <v>45</v>
      </c>
      <c r="R3555">
        <v>9</v>
      </c>
      <c r="S3555">
        <v>34</v>
      </c>
      <c r="T3555">
        <f>SUM(Table2[[#This Row],[SALE G]:[SALE S]])</f>
        <v>43</v>
      </c>
      <c r="U3555">
        <v>250</v>
      </c>
      <c r="V3555">
        <v>0.7</v>
      </c>
    </row>
    <row r="3556" spans="1:22" x14ac:dyDescent="0.25">
      <c r="A3556">
        <v>3555</v>
      </c>
      <c r="B3556" t="s">
        <v>26</v>
      </c>
      <c r="C3556" t="s">
        <v>680</v>
      </c>
      <c r="D3556" t="s">
        <v>6</v>
      </c>
      <c r="E3556" t="s">
        <v>358</v>
      </c>
      <c r="F3556" s="138">
        <v>44121</v>
      </c>
      <c r="G3556" t="s">
        <v>685</v>
      </c>
      <c r="H3556" t="s">
        <v>681</v>
      </c>
      <c r="I3556" t="s">
        <v>252</v>
      </c>
      <c r="J3556" t="s">
        <v>671</v>
      </c>
      <c r="K3556">
        <v>1000</v>
      </c>
      <c r="M3556">
        <v>240</v>
      </c>
      <c r="O3556">
        <v>10</v>
      </c>
      <c r="P3556">
        <v>35</v>
      </c>
      <c r="Q3556">
        <f>SUM(Table2[[#This Row],[ BUYER G]:[BUYER S]])</f>
        <v>45</v>
      </c>
      <c r="R3556">
        <v>11.5</v>
      </c>
      <c r="S3556">
        <v>38</v>
      </c>
      <c r="T3556">
        <f>SUM(Table2[[#This Row],[SALE G]:[SALE S]])</f>
        <v>49.5</v>
      </c>
      <c r="U3556">
        <v>310</v>
      </c>
      <c r="V3556">
        <v>0.65</v>
      </c>
    </row>
    <row r="3557" spans="1:22" x14ac:dyDescent="0.25">
      <c r="A3557">
        <v>3556</v>
      </c>
      <c r="B3557" t="s">
        <v>26</v>
      </c>
      <c r="C3557" t="s">
        <v>680</v>
      </c>
      <c r="D3557" t="s">
        <v>6</v>
      </c>
      <c r="E3557" t="s">
        <v>358</v>
      </c>
      <c r="F3557" s="138">
        <v>44121</v>
      </c>
      <c r="G3557" t="s">
        <v>685</v>
      </c>
      <c r="H3557" t="s">
        <v>681</v>
      </c>
      <c r="I3557" t="s">
        <v>448</v>
      </c>
      <c r="J3557" t="s">
        <v>671</v>
      </c>
      <c r="K3557">
        <v>1000</v>
      </c>
      <c r="M3557">
        <v>206</v>
      </c>
      <c r="O3557">
        <v>28</v>
      </c>
      <c r="P3557">
        <v>49</v>
      </c>
      <c r="Q3557">
        <f>SUM(Table2[[#This Row],[ BUYER G]:[BUYER S]])</f>
        <v>77</v>
      </c>
      <c r="R3557">
        <v>18.5</v>
      </c>
      <c r="S3557">
        <v>37.5</v>
      </c>
      <c r="T3557">
        <f>SUM(Table2[[#This Row],[SALE G]:[SALE S]])</f>
        <v>56</v>
      </c>
      <c r="U3557">
        <v>300</v>
      </c>
      <c r="V3557">
        <v>0.65</v>
      </c>
    </row>
    <row r="3558" spans="1:22" x14ac:dyDescent="0.25">
      <c r="A3558">
        <v>3557</v>
      </c>
      <c r="B3558" t="s">
        <v>26</v>
      </c>
      <c r="C3558" t="s">
        <v>680</v>
      </c>
      <c r="D3558" t="s">
        <v>6</v>
      </c>
      <c r="E3558" t="s">
        <v>358</v>
      </c>
      <c r="F3558" s="138">
        <v>44121</v>
      </c>
      <c r="G3558" t="s">
        <v>685</v>
      </c>
      <c r="H3558" t="s">
        <v>681</v>
      </c>
      <c r="I3558" t="s">
        <v>413</v>
      </c>
      <c r="J3558" t="s">
        <v>671</v>
      </c>
      <c r="K3558">
        <v>1000</v>
      </c>
      <c r="M3558">
        <v>292</v>
      </c>
      <c r="O3558">
        <v>21</v>
      </c>
      <c r="P3558">
        <v>31</v>
      </c>
      <c r="Q3558">
        <f>SUM(Table2[[#This Row],[ BUYER G]:[BUYER S]])</f>
        <v>52</v>
      </c>
      <c r="R3558">
        <v>26.5</v>
      </c>
      <c r="S3558">
        <v>36</v>
      </c>
      <c r="T3558">
        <f>SUM(Table2[[#This Row],[SALE G]:[SALE S]])</f>
        <v>62.5</v>
      </c>
      <c r="U3558">
        <v>350</v>
      </c>
      <c r="V3558">
        <v>0.65</v>
      </c>
    </row>
    <row r="3559" spans="1:22" x14ac:dyDescent="0.25">
      <c r="A3559">
        <v>3558</v>
      </c>
      <c r="B3559" t="s">
        <v>26</v>
      </c>
      <c r="C3559" t="s">
        <v>680</v>
      </c>
      <c r="D3559" t="s">
        <v>6</v>
      </c>
      <c r="E3559" t="s">
        <v>358</v>
      </c>
      <c r="F3559" s="138">
        <v>44121</v>
      </c>
      <c r="G3559" t="s">
        <v>685</v>
      </c>
      <c r="H3559" t="s">
        <v>681</v>
      </c>
      <c r="I3559" t="s">
        <v>417</v>
      </c>
      <c r="J3559" t="s">
        <v>671</v>
      </c>
      <c r="K3559">
        <v>1000</v>
      </c>
      <c r="M3559">
        <v>468</v>
      </c>
      <c r="O3559">
        <v>21</v>
      </c>
      <c r="P3559">
        <v>71</v>
      </c>
      <c r="Q3559">
        <f>SUM(Table2[[#This Row],[ BUYER G]:[BUYER S]])</f>
        <v>92</v>
      </c>
      <c r="R3559">
        <v>20</v>
      </c>
      <c r="S3559">
        <v>85.5</v>
      </c>
      <c r="T3559">
        <f>SUM(Table2[[#This Row],[SALE G]:[SALE S]])</f>
        <v>105.5</v>
      </c>
      <c r="U3559">
        <v>589</v>
      </c>
      <c r="V3559">
        <v>0.65</v>
      </c>
    </row>
    <row r="3560" spans="1:22" x14ac:dyDescent="0.25">
      <c r="A3560">
        <v>3559</v>
      </c>
      <c r="B3560" t="s">
        <v>26</v>
      </c>
      <c r="C3560" t="s">
        <v>680</v>
      </c>
      <c r="D3560" t="s">
        <v>6</v>
      </c>
      <c r="E3560" t="s">
        <v>358</v>
      </c>
      <c r="F3560" s="138">
        <v>44121</v>
      </c>
      <c r="G3560" t="s">
        <v>685</v>
      </c>
      <c r="H3560" t="s">
        <v>681</v>
      </c>
      <c r="I3560" t="s">
        <v>248</v>
      </c>
      <c r="J3560" t="s">
        <v>671</v>
      </c>
      <c r="K3560">
        <v>1000</v>
      </c>
      <c r="M3560">
        <v>200</v>
      </c>
      <c r="O3560">
        <v>8</v>
      </c>
      <c r="P3560">
        <v>40</v>
      </c>
      <c r="Q3560">
        <f>SUM(Table2[[#This Row],[ BUYER G]:[BUYER S]])</f>
        <v>48</v>
      </c>
      <c r="R3560">
        <v>6.1</v>
      </c>
      <c r="S3560">
        <v>42.8</v>
      </c>
      <c r="T3560">
        <f>SUM(Table2[[#This Row],[SALE G]:[SALE S]])</f>
        <v>48.9</v>
      </c>
      <c r="U3560">
        <v>200</v>
      </c>
      <c r="V3560">
        <v>0.7</v>
      </c>
    </row>
    <row r="3561" spans="1:22" x14ac:dyDescent="0.25">
      <c r="A3561">
        <v>3560</v>
      </c>
      <c r="B3561" t="s">
        <v>26</v>
      </c>
      <c r="C3561" t="s">
        <v>680</v>
      </c>
      <c r="D3561" t="s">
        <v>6</v>
      </c>
      <c r="E3561" t="s">
        <v>358</v>
      </c>
      <c r="F3561" s="138">
        <v>44121</v>
      </c>
      <c r="G3561" t="s">
        <v>685</v>
      </c>
      <c r="H3561" t="s">
        <v>681</v>
      </c>
      <c r="I3561" t="s">
        <v>255</v>
      </c>
      <c r="J3561" t="s">
        <v>671</v>
      </c>
      <c r="K3561">
        <v>1000</v>
      </c>
      <c r="M3561">
        <v>200</v>
      </c>
      <c r="O3561">
        <v>11</v>
      </c>
      <c r="P3561">
        <v>25</v>
      </c>
      <c r="Q3561">
        <f>SUM(Table2[[#This Row],[ BUYER G]:[BUYER S]])</f>
        <v>36</v>
      </c>
      <c r="R3561">
        <v>9.25</v>
      </c>
      <c r="S3561">
        <v>25.6</v>
      </c>
      <c r="T3561">
        <f>SUM(Table2[[#This Row],[SALE G]:[SALE S]])</f>
        <v>34.85</v>
      </c>
      <c r="U3561">
        <v>255</v>
      </c>
      <c r="V3561">
        <v>0.65</v>
      </c>
    </row>
    <row r="3562" spans="1:22" x14ac:dyDescent="0.25">
      <c r="A3562">
        <v>3561</v>
      </c>
      <c r="B3562" t="s">
        <v>26</v>
      </c>
      <c r="C3562" t="s">
        <v>680</v>
      </c>
      <c r="D3562" t="s">
        <v>6</v>
      </c>
      <c r="E3562" t="s">
        <v>358</v>
      </c>
      <c r="F3562" s="138">
        <v>44121</v>
      </c>
      <c r="G3562" t="s">
        <v>685</v>
      </c>
      <c r="H3562" t="s">
        <v>681</v>
      </c>
      <c r="I3562" t="s">
        <v>445</v>
      </c>
      <c r="J3562" t="s">
        <v>671</v>
      </c>
      <c r="K3562">
        <v>1000</v>
      </c>
      <c r="M3562">
        <v>212</v>
      </c>
      <c r="O3562">
        <v>12</v>
      </c>
      <c r="P3562">
        <v>44</v>
      </c>
      <c r="Q3562">
        <f>SUM(Table2[[#This Row],[ BUYER G]:[BUYER S]])</f>
        <v>56</v>
      </c>
      <c r="R3562">
        <v>8.3000000000000007</v>
      </c>
      <c r="S3562">
        <v>35</v>
      </c>
      <c r="T3562">
        <f>SUM(Table2[[#This Row],[SALE G]:[SALE S]])</f>
        <v>43.3</v>
      </c>
      <c r="U3562">
        <v>287</v>
      </c>
      <c r="V3562">
        <v>0.6</v>
      </c>
    </row>
    <row r="3563" spans="1:22" x14ac:dyDescent="0.25">
      <c r="A3563">
        <v>3562</v>
      </c>
      <c r="B3563" t="s">
        <v>26</v>
      </c>
      <c r="C3563" t="s">
        <v>680</v>
      </c>
      <c r="D3563" t="s">
        <v>6</v>
      </c>
      <c r="E3563" t="s">
        <v>358</v>
      </c>
      <c r="F3563" s="138">
        <v>44121</v>
      </c>
      <c r="G3563" t="s">
        <v>682</v>
      </c>
      <c r="H3563" t="s">
        <v>689</v>
      </c>
      <c r="I3563" t="s">
        <v>438</v>
      </c>
      <c r="J3563" t="s">
        <v>671</v>
      </c>
      <c r="K3563">
        <v>1000</v>
      </c>
      <c r="M3563">
        <v>256</v>
      </c>
      <c r="O3563">
        <v>14</v>
      </c>
      <c r="P3563">
        <v>64</v>
      </c>
      <c r="Q3563">
        <f>SUM(Table2[[#This Row],[ BUYER G]:[BUYER S]])</f>
        <v>78</v>
      </c>
      <c r="R3563">
        <v>17.3</v>
      </c>
      <c r="S3563">
        <v>60.6</v>
      </c>
      <c r="T3563">
        <f>SUM(Table2[[#This Row],[SALE G]:[SALE S]])</f>
        <v>77.900000000000006</v>
      </c>
      <c r="U3563">
        <v>321</v>
      </c>
      <c r="V3563">
        <v>0.6</v>
      </c>
    </row>
    <row r="3564" spans="1:22" x14ac:dyDescent="0.25">
      <c r="A3564">
        <v>3563</v>
      </c>
      <c r="B3564" t="s">
        <v>26</v>
      </c>
      <c r="C3564" t="s">
        <v>665</v>
      </c>
      <c r="D3564" t="s">
        <v>6</v>
      </c>
      <c r="E3564" t="s">
        <v>358</v>
      </c>
      <c r="F3564" s="138">
        <v>44122</v>
      </c>
      <c r="G3564" t="s">
        <v>666</v>
      </c>
      <c r="H3564" t="s">
        <v>668</v>
      </c>
      <c r="I3564" t="s">
        <v>129</v>
      </c>
      <c r="J3564" t="s">
        <v>669</v>
      </c>
      <c r="K3564">
        <v>2700</v>
      </c>
      <c r="L3564">
        <v>560</v>
      </c>
      <c r="O3564">
        <v>105</v>
      </c>
      <c r="P3564">
        <v>179</v>
      </c>
      <c r="Q3564">
        <f>SUM(Table2[[#This Row],[ BUYER G]:[BUYER S]])</f>
        <v>284</v>
      </c>
      <c r="R3564">
        <v>75</v>
      </c>
      <c r="S3564">
        <v>136.5</v>
      </c>
      <c r="T3564">
        <f>SUM(Table2[[#This Row],[SALE G]:[SALE S]])</f>
        <v>211.5</v>
      </c>
      <c r="U3564">
        <v>728</v>
      </c>
      <c r="V3564">
        <v>0.8</v>
      </c>
    </row>
    <row r="3565" spans="1:22" x14ac:dyDescent="0.25">
      <c r="A3565">
        <v>3564</v>
      </c>
      <c r="B3565" t="s">
        <v>26</v>
      </c>
      <c r="C3565" t="s">
        <v>665</v>
      </c>
      <c r="D3565" t="s">
        <v>6</v>
      </c>
      <c r="E3565" t="s">
        <v>358</v>
      </c>
      <c r="F3565" s="138">
        <v>44122</v>
      </c>
      <c r="G3565" t="s">
        <v>666</v>
      </c>
      <c r="H3565" t="s">
        <v>668</v>
      </c>
      <c r="I3565" t="s">
        <v>130</v>
      </c>
      <c r="J3565" t="s">
        <v>669</v>
      </c>
      <c r="K3565">
        <v>2700</v>
      </c>
      <c r="L3565">
        <v>566</v>
      </c>
      <c r="O3565">
        <v>65</v>
      </c>
      <c r="P3565">
        <v>95</v>
      </c>
      <c r="Q3565">
        <f>SUM(Table2[[#This Row],[ BUYER G]:[BUYER S]])</f>
        <v>160</v>
      </c>
      <c r="R3565">
        <v>38.75</v>
      </c>
      <c r="S3565">
        <v>86.5</v>
      </c>
      <c r="T3565">
        <f>SUM(Table2[[#This Row],[SALE G]:[SALE S]])</f>
        <v>125.25</v>
      </c>
      <c r="U3565">
        <v>510</v>
      </c>
      <c r="V3565">
        <v>0.8</v>
      </c>
    </row>
    <row r="3566" spans="1:22" x14ac:dyDescent="0.25">
      <c r="A3566">
        <v>3565</v>
      </c>
      <c r="B3566" t="s">
        <v>26</v>
      </c>
      <c r="C3566" t="s">
        <v>665</v>
      </c>
      <c r="D3566" t="s">
        <v>6</v>
      </c>
      <c r="E3566" t="s">
        <v>358</v>
      </c>
      <c r="F3566" s="138">
        <v>44122</v>
      </c>
      <c r="G3566" t="s">
        <v>666</v>
      </c>
      <c r="H3566" t="s">
        <v>672</v>
      </c>
      <c r="I3566" t="s">
        <v>189</v>
      </c>
      <c r="J3566" t="s">
        <v>669</v>
      </c>
      <c r="K3566">
        <v>2700</v>
      </c>
      <c r="L3566">
        <v>552</v>
      </c>
      <c r="O3566">
        <v>76</v>
      </c>
      <c r="P3566">
        <v>91</v>
      </c>
      <c r="Q3566">
        <f>SUM(Table2[[#This Row],[ BUYER G]:[BUYER S]])</f>
        <v>167</v>
      </c>
      <c r="R3566">
        <v>36.25</v>
      </c>
      <c r="S3566">
        <v>86.375</v>
      </c>
      <c r="T3566">
        <f>SUM(Table2[[#This Row],[SALE G]:[SALE S]])</f>
        <v>122.625</v>
      </c>
      <c r="U3566">
        <v>828</v>
      </c>
      <c r="V3566">
        <v>0.8</v>
      </c>
    </row>
    <row r="3567" spans="1:22" x14ac:dyDescent="0.25">
      <c r="A3567">
        <v>3566</v>
      </c>
      <c r="B3567" t="s">
        <v>26</v>
      </c>
      <c r="C3567" t="s">
        <v>665</v>
      </c>
      <c r="D3567" t="s">
        <v>6</v>
      </c>
      <c r="E3567" t="s">
        <v>358</v>
      </c>
      <c r="F3567" s="138">
        <v>44122</v>
      </c>
      <c r="G3567" t="s">
        <v>670</v>
      </c>
      <c r="H3567" t="s">
        <v>668</v>
      </c>
      <c r="I3567" t="s">
        <v>137</v>
      </c>
      <c r="J3567" t="s">
        <v>671</v>
      </c>
      <c r="K3567">
        <v>1200</v>
      </c>
      <c r="L3567">
        <v>336</v>
      </c>
      <c r="O3567">
        <v>60</v>
      </c>
      <c r="P3567">
        <v>56</v>
      </c>
      <c r="Q3567">
        <f>SUM(Table2[[#This Row],[ BUYER G]:[BUYER S]])</f>
        <v>116</v>
      </c>
      <c r="R3567">
        <v>48</v>
      </c>
      <c r="S3567">
        <v>29</v>
      </c>
      <c r="T3567">
        <f>SUM(Table2[[#This Row],[SALE G]:[SALE S]])</f>
        <v>77</v>
      </c>
      <c r="U3567">
        <v>400</v>
      </c>
      <c r="V3567">
        <v>0.7</v>
      </c>
    </row>
    <row r="3568" spans="1:22" x14ac:dyDescent="0.25">
      <c r="A3568">
        <v>3567</v>
      </c>
      <c r="B3568" t="s">
        <v>26</v>
      </c>
      <c r="C3568" t="s">
        <v>665</v>
      </c>
      <c r="D3568" t="s">
        <v>6</v>
      </c>
      <c r="E3568" t="s">
        <v>358</v>
      </c>
      <c r="F3568" s="138">
        <v>44122</v>
      </c>
      <c r="G3568" t="s">
        <v>670</v>
      </c>
      <c r="H3568" t="s">
        <v>668</v>
      </c>
      <c r="I3568" t="s">
        <v>140</v>
      </c>
      <c r="J3568" t="s">
        <v>671</v>
      </c>
      <c r="K3568">
        <v>1200</v>
      </c>
      <c r="L3568">
        <v>370</v>
      </c>
      <c r="O3568">
        <v>42</v>
      </c>
      <c r="P3568">
        <v>86</v>
      </c>
      <c r="Q3568">
        <f>SUM(Table2[[#This Row],[ BUYER G]:[BUYER S]])</f>
        <v>128</v>
      </c>
      <c r="R3568">
        <v>37.75</v>
      </c>
      <c r="S3568">
        <v>42.75</v>
      </c>
      <c r="T3568">
        <f>SUM(Table2[[#This Row],[SALE G]:[SALE S]])</f>
        <v>80.5</v>
      </c>
      <c r="U3568">
        <v>450</v>
      </c>
      <c r="V3568">
        <v>0.7</v>
      </c>
    </row>
    <row r="3569" spans="1:22" x14ac:dyDescent="0.25">
      <c r="A3569">
        <v>3568</v>
      </c>
      <c r="B3569" t="s">
        <v>26</v>
      </c>
      <c r="C3569" t="s">
        <v>665</v>
      </c>
      <c r="D3569" t="s">
        <v>6</v>
      </c>
      <c r="E3569" t="s">
        <v>358</v>
      </c>
      <c r="F3569" s="138">
        <v>44122</v>
      </c>
      <c r="G3569" t="s">
        <v>670</v>
      </c>
      <c r="H3569" t="s">
        <v>668</v>
      </c>
      <c r="I3569" t="s">
        <v>142</v>
      </c>
      <c r="J3569" t="s">
        <v>671</v>
      </c>
      <c r="K3569">
        <v>1200</v>
      </c>
      <c r="L3569">
        <v>336</v>
      </c>
      <c r="O3569">
        <v>60</v>
      </c>
      <c r="P3569">
        <v>89</v>
      </c>
      <c r="Q3569">
        <f>SUM(Table2[[#This Row],[ BUYER G]:[BUYER S]])</f>
        <v>149</v>
      </c>
      <c r="R3569">
        <v>41.75</v>
      </c>
      <c r="S3569">
        <v>61</v>
      </c>
      <c r="T3569">
        <f>SUM(Table2[[#This Row],[SALE G]:[SALE S]])</f>
        <v>102.75</v>
      </c>
      <c r="U3569">
        <v>623</v>
      </c>
      <c r="V3569">
        <v>0.7</v>
      </c>
    </row>
    <row r="3570" spans="1:22" x14ac:dyDescent="0.25">
      <c r="A3570">
        <v>3569</v>
      </c>
      <c r="B3570" t="s">
        <v>26</v>
      </c>
      <c r="C3570" t="s">
        <v>665</v>
      </c>
      <c r="D3570" t="s">
        <v>6</v>
      </c>
      <c r="E3570" t="s">
        <v>358</v>
      </c>
      <c r="F3570" s="138">
        <v>44122</v>
      </c>
      <c r="G3570" t="s">
        <v>670</v>
      </c>
      <c r="H3570" t="s">
        <v>677</v>
      </c>
      <c r="I3570" t="s">
        <v>195</v>
      </c>
      <c r="J3570" t="s">
        <v>671</v>
      </c>
      <c r="K3570">
        <v>1200</v>
      </c>
      <c r="L3570">
        <v>220</v>
      </c>
      <c r="O3570">
        <v>20</v>
      </c>
      <c r="P3570">
        <v>40</v>
      </c>
      <c r="Q3570">
        <f>SUM(Table2[[#This Row],[ BUYER G]:[BUYER S]])</f>
        <v>60</v>
      </c>
      <c r="R3570">
        <v>20</v>
      </c>
      <c r="S3570">
        <v>47</v>
      </c>
      <c r="T3570">
        <f>SUM(Table2[[#This Row],[SALE G]:[SALE S]])</f>
        <v>67</v>
      </c>
      <c r="U3570">
        <v>300</v>
      </c>
      <c r="V3570">
        <v>0.8</v>
      </c>
    </row>
    <row r="3571" spans="1:22" x14ac:dyDescent="0.25">
      <c r="A3571">
        <v>3570</v>
      </c>
      <c r="B3571" t="s">
        <v>26</v>
      </c>
      <c r="C3571" t="s">
        <v>665</v>
      </c>
      <c r="D3571" t="s">
        <v>6</v>
      </c>
      <c r="E3571" t="s">
        <v>358</v>
      </c>
      <c r="F3571" s="138">
        <v>44122</v>
      </c>
      <c r="G3571" t="s">
        <v>670</v>
      </c>
      <c r="H3571" t="s">
        <v>677</v>
      </c>
      <c r="I3571" t="s">
        <v>196</v>
      </c>
      <c r="J3571" t="s">
        <v>671</v>
      </c>
      <c r="K3571">
        <v>1200</v>
      </c>
      <c r="L3571">
        <v>220</v>
      </c>
      <c r="O3571">
        <v>30</v>
      </c>
      <c r="P3571">
        <v>60</v>
      </c>
      <c r="Q3571">
        <f>SUM(Table2[[#This Row],[ BUYER G]:[BUYER S]])</f>
        <v>90</v>
      </c>
      <c r="R3571">
        <v>20</v>
      </c>
      <c r="S3571">
        <v>60</v>
      </c>
      <c r="T3571">
        <f>SUM(Table2[[#This Row],[SALE G]:[SALE S]])</f>
        <v>80</v>
      </c>
      <c r="U3571">
        <v>600</v>
      </c>
      <c r="V3571">
        <v>0.8</v>
      </c>
    </row>
    <row r="3572" spans="1:22" x14ac:dyDescent="0.25">
      <c r="A3572">
        <v>3571</v>
      </c>
      <c r="B3572" t="s">
        <v>26</v>
      </c>
      <c r="C3572" t="s">
        <v>665</v>
      </c>
      <c r="D3572" t="s">
        <v>6</v>
      </c>
      <c r="E3572" t="s">
        <v>358</v>
      </c>
      <c r="F3572" s="138">
        <v>44122</v>
      </c>
      <c r="G3572" t="s">
        <v>670</v>
      </c>
      <c r="H3572" t="s">
        <v>674</v>
      </c>
      <c r="I3572" t="s">
        <v>371</v>
      </c>
      <c r="J3572" t="s">
        <v>671</v>
      </c>
      <c r="K3572">
        <v>1200</v>
      </c>
      <c r="L3572">
        <v>240</v>
      </c>
      <c r="O3572">
        <v>20</v>
      </c>
      <c r="P3572">
        <v>40</v>
      </c>
      <c r="Q3572">
        <f>SUM(Table2[[#This Row],[ BUYER G]:[BUYER S]])</f>
        <v>60</v>
      </c>
      <c r="R3572">
        <v>20</v>
      </c>
      <c r="S3572">
        <v>51</v>
      </c>
      <c r="T3572">
        <f>SUM(Table2[[#This Row],[SALE G]:[SALE S]])</f>
        <v>71</v>
      </c>
      <c r="U3572">
        <v>363</v>
      </c>
      <c r="V3572">
        <v>0.8</v>
      </c>
    </row>
    <row r="3573" spans="1:22" x14ac:dyDescent="0.25">
      <c r="A3573">
        <v>3572</v>
      </c>
      <c r="B3573" t="s">
        <v>26</v>
      </c>
      <c r="C3573" t="s">
        <v>665</v>
      </c>
      <c r="D3573" t="s">
        <v>6</v>
      </c>
      <c r="E3573" t="s">
        <v>358</v>
      </c>
      <c r="F3573" s="138">
        <v>44122</v>
      </c>
      <c r="G3573" t="s">
        <v>670</v>
      </c>
      <c r="H3573" t="s">
        <v>673</v>
      </c>
      <c r="I3573" t="s">
        <v>370</v>
      </c>
      <c r="J3573" t="s">
        <v>671</v>
      </c>
      <c r="K3573">
        <v>1200</v>
      </c>
      <c r="L3573">
        <v>240</v>
      </c>
      <c r="O3573">
        <v>28</v>
      </c>
      <c r="P3573">
        <v>48</v>
      </c>
      <c r="Q3573">
        <f>SUM(Table2[[#This Row],[ BUYER G]:[BUYER S]])</f>
        <v>76</v>
      </c>
      <c r="R3573">
        <v>19.75</v>
      </c>
      <c r="S3573">
        <v>24.75</v>
      </c>
      <c r="T3573">
        <f>SUM(Table2[[#This Row],[SALE G]:[SALE S]])</f>
        <v>44.5</v>
      </c>
      <c r="U3573">
        <v>466</v>
      </c>
      <c r="V3573">
        <v>0.8</v>
      </c>
    </row>
    <row r="3574" spans="1:22" x14ac:dyDescent="0.25">
      <c r="A3574">
        <v>3573</v>
      </c>
      <c r="B3574" t="s">
        <v>26</v>
      </c>
      <c r="C3574" t="s">
        <v>665</v>
      </c>
      <c r="D3574" t="s">
        <v>6</v>
      </c>
      <c r="E3574" t="s">
        <v>358</v>
      </c>
      <c r="F3574" s="138">
        <v>44122</v>
      </c>
      <c r="G3574" t="s">
        <v>682</v>
      </c>
      <c r="H3574" t="s">
        <v>668</v>
      </c>
      <c r="I3574" t="s">
        <v>151</v>
      </c>
      <c r="J3574" t="s">
        <v>671</v>
      </c>
      <c r="K3574">
        <v>1200</v>
      </c>
      <c r="L3574">
        <v>224</v>
      </c>
      <c r="O3574">
        <v>61</v>
      </c>
      <c r="P3574">
        <v>58</v>
      </c>
      <c r="Q3574">
        <f>SUM(Table2[[#This Row],[ BUYER G]:[BUYER S]])</f>
        <v>119</v>
      </c>
      <c r="R3574">
        <v>31.75</v>
      </c>
      <c r="S3574">
        <v>29.25</v>
      </c>
      <c r="T3574">
        <f>SUM(Table2[[#This Row],[SALE G]:[SALE S]])</f>
        <v>61</v>
      </c>
      <c r="U3574">
        <v>542</v>
      </c>
      <c r="V3574">
        <v>0.7</v>
      </c>
    </row>
    <row r="3575" spans="1:22" x14ac:dyDescent="0.25">
      <c r="A3575">
        <v>3574</v>
      </c>
      <c r="B3575" t="s">
        <v>26</v>
      </c>
      <c r="C3575" t="s">
        <v>665</v>
      </c>
      <c r="D3575" t="s">
        <v>6</v>
      </c>
      <c r="E3575" t="s">
        <v>358</v>
      </c>
      <c r="F3575" s="138">
        <v>44122</v>
      </c>
      <c r="G3575" t="s">
        <v>682</v>
      </c>
      <c r="H3575" t="s">
        <v>668</v>
      </c>
      <c r="I3575" t="s">
        <v>147</v>
      </c>
      <c r="J3575" t="s">
        <v>671</v>
      </c>
      <c r="K3575">
        <v>1200</v>
      </c>
      <c r="L3575">
        <v>224</v>
      </c>
      <c r="O3575">
        <v>18</v>
      </c>
      <c r="P3575">
        <v>19</v>
      </c>
      <c r="Q3575">
        <f>SUM(Table2[[#This Row],[ BUYER G]:[BUYER S]])</f>
        <v>37</v>
      </c>
      <c r="R3575">
        <v>9.35</v>
      </c>
      <c r="S3575">
        <v>9.1</v>
      </c>
      <c r="T3575">
        <f>SUM(Table2[[#This Row],[SALE G]:[SALE S]])</f>
        <v>18.45</v>
      </c>
      <c r="U3575">
        <v>559</v>
      </c>
      <c r="V3575">
        <v>0.7</v>
      </c>
    </row>
    <row r="3576" spans="1:22" x14ac:dyDescent="0.25">
      <c r="A3576">
        <v>3575</v>
      </c>
      <c r="B3576" t="s">
        <v>26</v>
      </c>
      <c r="C3576" t="s">
        <v>665</v>
      </c>
      <c r="D3576" t="s">
        <v>6</v>
      </c>
      <c r="E3576" t="s">
        <v>358</v>
      </c>
      <c r="F3576" s="138">
        <v>44122</v>
      </c>
      <c r="G3576" t="s">
        <v>675</v>
      </c>
      <c r="H3576" t="s">
        <v>668</v>
      </c>
      <c r="I3576" t="s">
        <v>164</v>
      </c>
      <c r="J3576" t="s">
        <v>669</v>
      </c>
      <c r="K3576">
        <v>2700</v>
      </c>
      <c r="L3576">
        <v>688</v>
      </c>
      <c r="O3576">
        <v>73</v>
      </c>
      <c r="P3576">
        <v>132</v>
      </c>
      <c r="Q3576">
        <f>SUM(Table2[[#This Row],[ BUYER G]:[BUYER S]])</f>
        <v>205</v>
      </c>
      <c r="R3576">
        <v>47</v>
      </c>
      <c r="S3576">
        <v>98</v>
      </c>
      <c r="T3576">
        <f>SUM(Table2[[#This Row],[SALE G]:[SALE S]])</f>
        <v>145</v>
      </c>
      <c r="U3576">
        <v>832</v>
      </c>
      <c r="V3576">
        <v>0.8</v>
      </c>
    </row>
    <row r="3577" spans="1:22" x14ac:dyDescent="0.25">
      <c r="A3577">
        <v>3576</v>
      </c>
      <c r="B3577" t="s">
        <v>26</v>
      </c>
      <c r="C3577" t="s">
        <v>665</v>
      </c>
      <c r="D3577" t="s">
        <v>6</v>
      </c>
      <c r="E3577" t="s">
        <v>358</v>
      </c>
      <c r="F3577" s="138">
        <v>44122</v>
      </c>
      <c r="G3577" t="s">
        <v>676</v>
      </c>
      <c r="H3577" t="s">
        <v>668</v>
      </c>
      <c r="I3577" t="s">
        <v>165</v>
      </c>
      <c r="J3577" t="s">
        <v>669</v>
      </c>
      <c r="K3577">
        <v>1200</v>
      </c>
      <c r="L3577">
        <v>336</v>
      </c>
      <c r="O3577">
        <v>70</v>
      </c>
      <c r="P3577">
        <v>35</v>
      </c>
      <c r="Q3577">
        <f>SUM(Table2[[#This Row],[ BUYER G]:[BUYER S]])</f>
        <v>105</v>
      </c>
      <c r="R3577">
        <v>38.5</v>
      </c>
      <c r="S3577">
        <v>38</v>
      </c>
      <c r="T3577">
        <f>SUM(Table2[[#This Row],[SALE G]:[SALE S]])</f>
        <v>76.5</v>
      </c>
      <c r="U3577">
        <v>622</v>
      </c>
      <c r="V3577">
        <v>0.8</v>
      </c>
    </row>
    <row r="3578" spans="1:22" x14ac:dyDescent="0.25">
      <c r="A3578">
        <v>3577</v>
      </c>
      <c r="B3578" t="s">
        <v>26</v>
      </c>
      <c r="C3578" t="s">
        <v>665</v>
      </c>
      <c r="D3578" t="s">
        <v>6</v>
      </c>
      <c r="E3578" t="s">
        <v>358</v>
      </c>
      <c r="F3578" s="138">
        <v>44122</v>
      </c>
      <c r="G3578" t="s">
        <v>676</v>
      </c>
      <c r="H3578" t="s">
        <v>668</v>
      </c>
      <c r="I3578" t="s">
        <v>166</v>
      </c>
      <c r="J3578" t="s">
        <v>669</v>
      </c>
      <c r="K3578">
        <v>1200</v>
      </c>
      <c r="L3578">
        <v>336</v>
      </c>
      <c r="O3578">
        <v>103</v>
      </c>
      <c r="P3578">
        <v>65</v>
      </c>
      <c r="Q3578">
        <f>SUM(Table2[[#This Row],[ BUYER G]:[BUYER S]])</f>
        <v>168</v>
      </c>
      <c r="R3578">
        <v>88.5</v>
      </c>
      <c r="S3578">
        <v>63.5</v>
      </c>
      <c r="T3578">
        <f>SUM(Table2[[#This Row],[SALE G]:[SALE S]])</f>
        <v>152</v>
      </c>
      <c r="U3578">
        <v>327</v>
      </c>
      <c r="V3578">
        <v>0.6</v>
      </c>
    </row>
    <row r="3579" spans="1:22" x14ac:dyDescent="0.25">
      <c r="A3579">
        <v>3578</v>
      </c>
      <c r="B3579" t="s">
        <v>26</v>
      </c>
      <c r="C3579" t="s">
        <v>665</v>
      </c>
      <c r="D3579" t="s">
        <v>6</v>
      </c>
      <c r="E3579" t="s">
        <v>358</v>
      </c>
      <c r="F3579" s="138">
        <v>44122</v>
      </c>
      <c r="G3579" t="s">
        <v>676</v>
      </c>
      <c r="H3579" t="s">
        <v>697</v>
      </c>
      <c r="I3579" t="s">
        <v>441</v>
      </c>
      <c r="J3579" t="s">
        <v>669</v>
      </c>
      <c r="K3579">
        <v>1200</v>
      </c>
      <c r="L3579">
        <v>224</v>
      </c>
      <c r="O3579">
        <v>30</v>
      </c>
      <c r="P3579">
        <v>40</v>
      </c>
      <c r="Q3579">
        <f>SUM(Table2[[#This Row],[ BUYER G]:[BUYER S]])</f>
        <v>70</v>
      </c>
      <c r="R3579">
        <v>28</v>
      </c>
      <c r="S3579">
        <v>48</v>
      </c>
      <c r="T3579">
        <f>SUM(Table2[[#This Row],[SALE G]:[SALE S]])</f>
        <v>76</v>
      </c>
      <c r="U3579">
        <v>650</v>
      </c>
      <c r="V3579">
        <v>0.6</v>
      </c>
    </row>
    <row r="3580" spans="1:22" x14ac:dyDescent="0.25">
      <c r="A3580">
        <v>3579</v>
      </c>
      <c r="B3580" t="s">
        <v>26</v>
      </c>
      <c r="C3580" t="s">
        <v>665</v>
      </c>
      <c r="D3580" t="s">
        <v>6</v>
      </c>
      <c r="E3580" t="s">
        <v>358</v>
      </c>
      <c r="F3580" s="138">
        <v>44122</v>
      </c>
      <c r="G3580" t="s">
        <v>676</v>
      </c>
      <c r="H3580" t="s">
        <v>673</v>
      </c>
      <c r="I3580" t="s">
        <v>439</v>
      </c>
      <c r="J3580" t="s">
        <v>669</v>
      </c>
      <c r="K3580">
        <v>1200</v>
      </c>
      <c r="L3580">
        <v>240</v>
      </c>
      <c r="O3580">
        <v>12</v>
      </c>
      <c r="P3580">
        <v>63</v>
      </c>
      <c r="Q3580">
        <f>SUM(Table2[[#This Row],[ BUYER G]:[BUYER S]])</f>
        <v>75</v>
      </c>
      <c r="R3580">
        <v>7.25</v>
      </c>
      <c r="S3580">
        <v>14.75</v>
      </c>
      <c r="T3580">
        <f>SUM(Table2[[#This Row],[SALE G]:[SALE S]])</f>
        <v>22</v>
      </c>
      <c r="U3580">
        <v>430</v>
      </c>
      <c r="V3580">
        <v>0.6</v>
      </c>
    </row>
    <row r="3581" spans="1:22" x14ac:dyDescent="0.25">
      <c r="A3581">
        <v>3580</v>
      </c>
      <c r="B3581" t="s">
        <v>26</v>
      </c>
      <c r="C3581" t="s">
        <v>665</v>
      </c>
      <c r="D3581" t="s">
        <v>6</v>
      </c>
      <c r="E3581" t="s">
        <v>358</v>
      </c>
      <c r="F3581" s="138">
        <v>44122</v>
      </c>
      <c r="G3581" t="s">
        <v>684</v>
      </c>
      <c r="H3581" t="s">
        <v>668</v>
      </c>
      <c r="I3581" t="s">
        <v>171</v>
      </c>
      <c r="J3581" t="s">
        <v>669</v>
      </c>
      <c r="K3581">
        <v>1250</v>
      </c>
      <c r="L3581">
        <v>256</v>
      </c>
      <c r="O3581">
        <v>22</v>
      </c>
      <c r="P3581">
        <v>28</v>
      </c>
      <c r="Q3581">
        <f>SUM(Table2[[#This Row],[ BUYER G]:[BUYER S]])</f>
        <v>50</v>
      </c>
      <c r="R3581">
        <v>19</v>
      </c>
      <c r="S3581">
        <v>28.25</v>
      </c>
      <c r="T3581">
        <f>SUM(Table2[[#This Row],[SALE G]:[SALE S]])</f>
        <v>47.25</v>
      </c>
      <c r="U3581">
        <v>313</v>
      </c>
      <c r="V3581">
        <v>0.7</v>
      </c>
    </row>
    <row r="3582" spans="1:22" x14ac:dyDescent="0.25">
      <c r="A3582">
        <v>3581</v>
      </c>
      <c r="B3582" t="s">
        <v>26</v>
      </c>
      <c r="C3582" t="s">
        <v>665</v>
      </c>
      <c r="D3582" t="s">
        <v>6</v>
      </c>
      <c r="E3582" t="s">
        <v>358</v>
      </c>
      <c r="F3582" s="138">
        <v>44122</v>
      </c>
      <c r="G3582" t="s">
        <v>685</v>
      </c>
      <c r="H3582" t="s">
        <v>668</v>
      </c>
      <c r="I3582" t="s">
        <v>177</v>
      </c>
      <c r="J3582" t="s">
        <v>671</v>
      </c>
      <c r="K3582">
        <v>1000</v>
      </c>
      <c r="L3582">
        <v>208</v>
      </c>
      <c r="O3582">
        <v>22</v>
      </c>
      <c r="P3582">
        <v>39</v>
      </c>
      <c r="Q3582">
        <f>SUM(Table2[[#This Row],[ BUYER G]:[BUYER S]])</f>
        <v>61</v>
      </c>
      <c r="R3582">
        <v>9.5</v>
      </c>
      <c r="S3582">
        <v>33</v>
      </c>
      <c r="T3582">
        <f>SUM(Table2[[#This Row],[SALE G]:[SALE S]])</f>
        <v>42.5</v>
      </c>
      <c r="U3582">
        <v>397</v>
      </c>
      <c r="V3582">
        <v>0.7</v>
      </c>
    </row>
    <row r="3583" spans="1:22" x14ac:dyDescent="0.25">
      <c r="A3583">
        <v>3582</v>
      </c>
      <c r="B3583" t="s">
        <v>26</v>
      </c>
      <c r="C3583" t="s">
        <v>665</v>
      </c>
      <c r="D3583" t="s">
        <v>6</v>
      </c>
      <c r="E3583" t="s">
        <v>358</v>
      </c>
      <c r="F3583" s="138">
        <v>44122</v>
      </c>
      <c r="G3583" t="s">
        <v>685</v>
      </c>
      <c r="H3583" t="s">
        <v>668</v>
      </c>
      <c r="I3583" t="s">
        <v>173</v>
      </c>
      <c r="J3583" t="s">
        <v>671</v>
      </c>
      <c r="K3583">
        <v>1000</v>
      </c>
      <c r="L3583">
        <v>226</v>
      </c>
      <c r="O3583">
        <v>26</v>
      </c>
      <c r="P3583">
        <v>24</v>
      </c>
      <c r="Q3583">
        <f>SUM(Table2[[#This Row],[ BUYER G]:[BUYER S]])</f>
        <v>50</v>
      </c>
      <c r="R3583">
        <v>27.75</v>
      </c>
      <c r="S3583">
        <v>21.25</v>
      </c>
      <c r="T3583">
        <f>SUM(Table2[[#This Row],[SALE G]:[SALE S]])</f>
        <v>49</v>
      </c>
      <c r="U3583">
        <v>680</v>
      </c>
      <c r="V3583">
        <v>0.65</v>
      </c>
    </row>
    <row r="3584" spans="1:22" x14ac:dyDescent="0.25">
      <c r="A3584">
        <v>3583</v>
      </c>
      <c r="B3584" t="s">
        <v>26</v>
      </c>
      <c r="C3584" t="s">
        <v>665</v>
      </c>
      <c r="D3584" t="s">
        <v>6</v>
      </c>
      <c r="E3584" t="s">
        <v>358</v>
      </c>
      <c r="F3584" s="138">
        <v>44122</v>
      </c>
      <c r="G3584" t="s">
        <v>685</v>
      </c>
      <c r="H3584" t="s">
        <v>668</v>
      </c>
      <c r="I3584" t="s">
        <v>416</v>
      </c>
      <c r="J3584" t="s">
        <v>671</v>
      </c>
      <c r="K3584">
        <v>1000</v>
      </c>
      <c r="L3584">
        <v>288</v>
      </c>
      <c r="O3584">
        <v>35</v>
      </c>
      <c r="P3584">
        <v>63</v>
      </c>
      <c r="Q3584">
        <f>SUM(Table2[[#This Row],[ BUYER G]:[BUYER S]])</f>
        <v>98</v>
      </c>
      <c r="R3584">
        <v>19.75</v>
      </c>
      <c r="S3584">
        <v>48</v>
      </c>
      <c r="T3584">
        <f>SUM(Table2[[#This Row],[SALE G]:[SALE S]])</f>
        <v>67.75</v>
      </c>
      <c r="U3584">
        <v>391</v>
      </c>
      <c r="V3584">
        <v>0.7</v>
      </c>
    </row>
    <row r="3585" spans="1:22" x14ac:dyDescent="0.25">
      <c r="A3585">
        <v>3584</v>
      </c>
      <c r="B3585" t="s">
        <v>26</v>
      </c>
      <c r="C3585" t="s">
        <v>665</v>
      </c>
      <c r="D3585" t="s">
        <v>6</v>
      </c>
      <c r="E3585" t="s">
        <v>358</v>
      </c>
      <c r="F3585" s="138">
        <v>44122</v>
      </c>
      <c r="G3585" t="s">
        <v>685</v>
      </c>
      <c r="H3585" t="s">
        <v>668</v>
      </c>
      <c r="I3585" t="s">
        <v>175</v>
      </c>
      <c r="J3585" t="s">
        <v>671</v>
      </c>
      <c r="K3585">
        <v>1000</v>
      </c>
      <c r="L3585">
        <v>288</v>
      </c>
      <c r="O3585">
        <v>65</v>
      </c>
      <c r="P3585">
        <v>92</v>
      </c>
      <c r="Q3585">
        <f>SUM(Table2[[#This Row],[ BUYER G]:[BUYER S]])</f>
        <v>157</v>
      </c>
      <c r="R3585">
        <v>77.5</v>
      </c>
      <c r="S3585">
        <v>85.875</v>
      </c>
      <c r="T3585">
        <f>SUM(Table2[[#This Row],[SALE G]:[SALE S]])</f>
        <v>163.375</v>
      </c>
      <c r="U3585">
        <v>930</v>
      </c>
      <c r="V3585">
        <v>0.7</v>
      </c>
    </row>
    <row r="3586" spans="1:22" x14ac:dyDescent="0.25">
      <c r="A3586">
        <v>3585</v>
      </c>
      <c r="B3586" t="s">
        <v>26</v>
      </c>
      <c r="C3586" t="s">
        <v>665</v>
      </c>
      <c r="D3586" t="s">
        <v>6</v>
      </c>
      <c r="E3586" t="s">
        <v>358</v>
      </c>
      <c r="F3586" s="138">
        <v>44122</v>
      </c>
      <c r="G3586" t="s">
        <v>712</v>
      </c>
      <c r="H3586" t="s">
        <v>668</v>
      </c>
      <c r="I3586" t="s">
        <v>466</v>
      </c>
      <c r="J3586" t="s">
        <v>711</v>
      </c>
      <c r="K3586">
        <v>320</v>
      </c>
      <c r="L3586">
        <v>144</v>
      </c>
      <c r="O3586">
        <v>24</v>
      </c>
      <c r="P3586">
        <v>15</v>
      </c>
      <c r="Q3586">
        <f>SUM(Table2[[#This Row],[ BUYER G]:[BUYER S]])</f>
        <v>39</v>
      </c>
      <c r="R3586">
        <v>4</v>
      </c>
      <c r="S3586">
        <v>7</v>
      </c>
      <c r="T3586">
        <f>SUM(Table2[[#This Row],[SALE G]:[SALE S]])</f>
        <v>11</v>
      </c>
      <c r="U3586">
        <v>179</v>
      </c>
      <c r="V3586">
        <v>0.7</v>
      </c>
    </row>
    <row r="3587" spans="1:22" x14ac:dyDescent="0.25">
      <c r="A3587">
        <v>3586</v>
      </c>
      <c r="B3587" t="s">
        <v>26</v>
      </c>
      <c r="C3587" t="s">
        <v>678</v>
      </c>
      <c r="D3587" t="s">
        <v>6</v>
      </c>
      <c r="E3587" t="s">
        <v>358</v>
      </c>
      <c r="F3587" s="138">
        <v>44122</v>
      </c>
      <c r="G3587" t="s">
        <v>670</v>
      </c>
      <c r="H3587" t="s">
        <v>679</v>
      </c>
      <c r="I3587" t="s">
        <v>382</v>
      </c>
      <c r="J3587" t="s">
        <v>671</v>
      </c>
      <c r="K3587">
        <v>1200</v>
      </c>
      <c r="L3587">
        <v>346</v>
      </c>
      <c r="O3587">
        <v>55</v>
      </c>
      <c r="P3587">
        <v>93</v>
      </c>
      <c r="Q3587">
        <f>SUM(Table2[[#This Row],[ BUYER G]:[BUYER S]])</f>
        <v>148</v>
      </c>
      <c r="R3587">
        <v>21.43</v>
      </c>
      <c r="S3587">
        <v>53.75</v>
      </c>
      <c r="T3587">
        <f>SUM(Table2[[#This Row],[SALE G]:[SALE S]])</f>
        <v>75.180000000000007</v>
      </c>
      <c r="U3587">
        <v>929</v>
      </c>
      <c r="V3587">
        <v>0.7</v>
      </c>
    </row>
    <row r="3588" spans="1:22" x14ac:dyDescent="0.25">
      <c r="A3588">
        <v>3587</v>
      </c>
      <c r="B3588" t="s">
        <v>26</v>
      </c>
      <c r="C3588" t="s">
        <v>678</v>
      </c>
      <c r="D3588" t="s">
        <v>6</v>
      </c>
      <c r="E3588" t="s">
        <v>358</v>
      </c>
      <c r="F3588" s="138">
        <v>44122</v>
      </c>
      <c r="G3588" t="s">
        <v>682</v>
      </c>
      <c r="H3588" t="s">
        <v>679</v>
      </c>
      <c r="I3588" t="s">
        <v>437</v>
      </c>
      <c r="J3588" t="s">
        <v>671</v>
      </c>
      <c r="K3588">
        <v>1200</v>
      </c>
      <c r="L3588">
        <v>218</v>
      </c>
      <c r="O3588">
        <v>34</v>
      </c>
      <c r="P3588">
        <v>37</v>
      </c>
      <c r="Q3588">
        <f>SUM(Table2[[#This Row],[ BUYER G]:[BUYER S]])</f>
        <v>71</v>
      </c>
      <c r="R3588">
        <v>17.3</v>
      </c>
      <c r="S3588">
        <v>21</v>
      </c>
      <c r="T3588">
        <f>SUM(Table2[[#This Row],[SALE G]:[SALE S]])</f>
        <v>38.299999999999997</v>
      </c>
      <c r="U3588">
        <v>380</v>
      </c>
      <c r="V3588">
        <v>0.7</v>
      </c>
    </row>
    <row r="3589" spans="1:22" x14ac:dyDescent="0.25">
      <c r="A3589">
        <v>3588</v>
      </c>
      <c r="B3589" t="s">
        <v>26</v>
      </c>
      <c r="C3589" t="s">
        <v>678</v>
      </c>
      <c r="D3589" t="s">
        <v>6</v>
      </c>
      <c r="E3589" t="s">
        <v>358</v>
      </c>
      <c r="F3589" s="138">
        <v>44122</v>
      </c>
      <c r="G3589" t="s">
        <v>682</v>
      </c>
      <c r="H3589" t="s">
        <v>688</v>
      </c>
      <c r="I3589" t="s">
        <v>492</v>
      </c>
      <c r="J3589" t="s">
        <v>671</v>
      </c>
      <c r="K3589">
        <v>1200</v>
      </c>
      <c r="L3589">
        <v>216</v>
      </c>
      <c r="O3589">
        <v>16</v>
      </c>
      <c r="P3589">
        <v>32</v>
      </c>
      <c r="Q3589">
        <f>SUM(Table2[[#This Row],[ BUYER G]:[BUYER S]])</f>
        <v>48</v>
      </c>
      <c r="R3589">
        <v>10.75</v>
      </c>
      <c r="S3589">
        <v>14.75</v>
      </c>
      <c r="T3589">
        <f>SUM(Table2[[#This Row],[SALE G]:[SALE S]])</f>
        <v>25.5</v>
      </c>
      <c r="U3589">
        <v>275</v>
      </c>
      <c r="V3589">
        <v>0.7</v>
      </c>
    </row>
    <row r="3590" spans="1:22" x14ac:dyDescent="0.25">
      <c r="A3590">
        <v>3589</v>
      </c>
      <c r="B3590" t="s">
        <v>26</v>
      </c>
      <c r="C3590" t="s">
        <v>678</v>
      </c>
      <c r="D3590" t="s">
        <v>6</v>
      </c>
      <c r="E3590" t="s">
        <v>358</v>
      </c>
      <c r="F3590" s="138">
        <v>44122</v>
      </c>
      <c r="G3590" t="s">
        <v>676</v>
      </c>
      <c r="H3590" t="s">
        <v>679</v>
      </c>
      <c r="I3590" t="s">
        <v>380</v>
      </c>
      <c r="J3590" t="s">
        <v>669</v>
      </c>
      <c r="K3590">
        <v>1200</v>
      </c>
      <c r="L3590">
        <v>368</v>
      </c>
      <c r="O3590">
        <v>84</v>
      </c>
      <c r="P3590">
        <v>28</v>
      </c>
      <c r="Q3590">
        <f>SUM(Table2[[#This Row],[ BUYER G]:[BUYER S]])</f>
        <v>112</v>
      </c>
      <c r="R3590">
        <v>56.2</v>
      </c>
      <c r="S3590">
        <v>29.8</v>
      </c>
      <c r="T3590">
        <f>SUM(Table2[[#This Row],[SALE G]:[SALE S]])</f>
        <v>86</v>
      </c>
      <c r="U3590">
        <v>380</v>
      </c>
      <c r="V3590">
        <v>0.7</v>
      </c>
    </row>
    <row r="3591" spans="1:22" x14ac:dyDescent="0.25">
      <c r="A3591">
        <v>3590</v>
      </c>
      <c r="B3591" t="s">
        <v>26</v>
      </c>
      <c r="C3591" t="s">
        <v>678</v>
      </c>
      <c r="D3591" t="s">
        <v>6</v>
      </c>
      <c r="E3591" t="s">
        <v>358</v>
      </c>
      <c r="F3591" s="138">
        <v>44122</v>
      </c>
      <c r="G3591" t="s">
        <v>676</v>
      </c>
      <c r="H3591" t="s">
        <v>688</v>
      </c>
      <c r="I3591" t="s">
        <v>442</v>
      </c>
      <c r="J3591" t="s">
        <v>669</v>
      </c>
      <c r="K3591">
        <v>1200</v>
      </c>
      <c r="L3591">
        <v>256</v>
      </c>
      <c r="O3591">
        <v>18</v>
      </c>
      <c r="P3591">
        <v>25</v>
      </c>
      <c r="Q3591">
        <f>SUM(Table2[[#This Row],[ BUYER G]:[BUYER S]])</f>
        <v>43</v>
      </c>
      <c r="R3591">
        <v>9.75</v>
      </c>
      <c r="S3591">
        <v>23.25</v>
      </c>
      <c r="T3591">
        <f>SUM(Table2[[#This Row],[SALE G]:[SALE S]])</f>
        <v>33</v>
      </c>
      <c r="U3591">
        <v>260</v>
      </c>
      <c r="V3591">
        <v>0.6</v>
      </c>
    </row>
    <row r="3592" spans="1:22" x14ac:dyDescent="0.25">
      <c r="A3592">
        <v>3591</v>
      </c>
      <c r="B3592" t="s">
        <v>26</v>
      </c>
      <c r="C3592" t="s">
        <v>678</v>
      </c>
      <c r="D3592" t="s">
        <v>6</v>
      </c>
      <c r="E3592" t="s">
        <v>358</v>
      </c>
      <c r="F3592" s="138">
        <v>44122</v>
      </c>
      <c r="G3592" t="s">
        <v>684</v>
      </c>
      <c r="H3592" t="s">
        <v>698</v>
      </c>
      <c r="I3592" t="s">
        <v>458</v>
      </c>
      <c r="J3592" t="s">
        <v>669</v>
      </c>
      <c r="K3592">
        <v>1250</v>
      </c>
      <c r="L3592">
        <v>220</v>
      </c>
      <c r="O3592">
        <v>15</v>
      </c>
      <c r="P3592">
        <v>25</v>
      </c>
      <c r="Q3592">
        <f>SUM(Table2[[#This Row],[ BUYER G]:[BUYER S]])</f>
        <v>40</v>
      </c>
      <c r="R3592">
        <v>5</v>
      </c>
      <c r="S3592">
        <v>9.75</v>
      </c>
      <c r="T3592">
        <f>SUM(Table2[[#This Row],[SALE G]:[SALE S]])</f>
        <v>14.75</v>
      </c>
      <c r="U3592">
        <v>360</v>
      </c>
      <c r="V3592">
        <v>0.7</v>
      </c>
    </row>
    <row r="3593" spans="1:22" x14ac:dyDescent="0.25">
      <c r="A3593">
        <v>3592</v>
      </c>
      <c r="B3593" t="s">
        <v>26</v>
      </c>
      <c r="C3593" t="s">
        <v>680</v>
      </c>
      <c r="D3593" t="s">
        <v>6</v>
      </c>
      <c r="E3593" t="s">
        <v>358</v>
      </c>
      <c r="F3593" s="138">
        <v>44122</v>
      </c>
      <c r="G3593" t="s">
        <v>666</v>
      </c>
      <c r="H3593" t="s">
        <v>681</v>
      </c>
      <c r="I3593" t="s">
        <v>236</v>
      </c>
      <c r="J3593" t="s">
        <v>669</v>
      </c>
      <c r="K3593">
        <v>2700</v>
      </c>
      <c r="L3593">
        <v>488</v>
      </c>
      <c r="O3593">
        <v>92</v>
      </c>
      <c r="P3593">
        <v>194</v>
      </c>
      <c r="Q3593">
        <f>SUM(Table2[[#This Row],[ BUYER G]:[BUYER S]])</f>
        <v>286</v>
      </c>
      <c r="R3593">
        <v>80.75</v>
      </c>
      <c r="S3593">
        <v>166.75</v>
      </c>
      <c r="T3593">
        <f>SUM(Table2[[#This Row],[SALE G]:[SALE S]])</f>
        <v>247.5</v>
      </c>
      <c r="U3593">
        <v>549</v>
      </c>
      <c r="V3593">
        <v>0.7</v>
      </c>
    </row>
    <row r="3594" spans="1:22" x14ac:dyDescent="0.25">
      <c r="A3594">
        <v>3593</v>
      </c>
      <c r="B3594" t="s">
        <v>26</v>
      </c>
      <c r="C3594" t="s">
        <v>680</v>
      </c>
      <c r="D3594" t="s">
        <v>6</v>
      </c>
      <c r="E3594" t="s">
        <v>358</v>
      </c>
      <c r="F3594" s="138">
        <v>44122</v>
      </c>
      <c r="G3594" t="s">
        <v>666</v>
      </c>
      <c r="H3594" t="s">
        <v>681</v>
      </c>
      <c r="I3594" t="s">
        <v>428</v>
      </c>
      <c r="J3594" t="s">
        <v>669</v>
      </c>
      <c r="K3594">
        <v>2700</v>
      </c>
      <c r="L3594">
        <v>440</v>
      </c>
      <c r="O3594">
        <v>46</v>
      </c>
      <c r="P3594">
        <v>102</v>
      </c>
      <c r="Q3594">
        <f>SUM(Table2[[#This Row],[ BUYER G]:[BUYER S]])</f>
        <v>148</v>
      </c>
      <c r="R3594">
        <v>33</v>
      </c>
      <c r="S3594">
        <v>89.05</v>
      </c>
      <c r="T3594">
        <f>SUM(Table2[[#This Row],[SALE G]:[SALE S]])</f>
        <v>122.05</v>
      </c>
      <c r="U3594">
        <v>698</v>
      </c>
      <c r="V3594">
        <v>0.7</v>
      </c>
    </row>
    <row r="3595" spans="1:22" x14ac:dyDescent="0.25">
      <c r="A3595">
        <v>3594</v>
      </c>
      <c r="B3595" t="s">
        <v>26</v>
      </c>
      <c r="C3595" t="s">
        <v>680</v>
      </c>
      <c r="D3595" t="s">
        <v>6</v>
      </c>
      <c r="E3595" t="s">
        <v>358</v>
      </c>
      <c r="F3595" s="138">
        <v>44122</v>
      </c>
      <c r="G3595" t="s">
        <v>676</v>
      </c>
      <c r="H3595" t="s">
        <v>681</v>
      </c>
      <c r="I3595" t="s">
        <v>377</v>
      </c>
      <c r="J3595" t="s">
        <v>669</v>
      </c>
      <c r="K3595">
        <v>1200</v>
      </c>
      <c r="L3595">
        <v>240</v>
      </c>
      <c r="O3595">
        <v>29</v>
      </c>
      <c r="P3595">
        <v>41</v>
      </c>
      <c r="Q3595">
        <f>SUM(Table2[[#This Row],[ BUYER G]:[BUYER S]])</f>
        <v>70</v>
      </c>
      <c r="R3595">
        <v>37</v>
      </c>
      <c r="S3595">
        <v>42.25</v>
      </c>
      <c r="T3595">
        <f>SUM(Table2[[#This Row],[SALE G]:[SALE S]])</f>
        <v>79.25</v>
      </c>
      <c r="U3595">
        <v>310</v>
      </c>
      <c r="V3595">
        <v>0.65</v>
      </c>
    </row>
    <row r="3596" spans="1:22" x14ac:dyDescent="0.25">
      <c r="A3596">
        <v>3595</v>
      </c>
      <c r="B3596" t="s">
        <v>26</v>
      </c>
      <c r="C3596" t="s">
        <v>680</v>
      </c>
      <c r="D3596" t="s">
        <v>6</v>
      </c>
      <c r="E3596" t="s">
        <v>358</v>
      </c>
      <c r="F3596" s="138">
        <v>44122</v>
      </c>
      <c r="G3596" t="s">
        <v>676</v>
      </c>
      <c r="H3596" t="s">
        <v>681</v>
      </c>
      <c r="I3596" t="s">
        <v>379</v>
      </c>
      <c r="J3596" t="s">
        <v>669</v>
      </c>
      <c r="K3596">
        <v>1200</v>
      </c>
      <c r="L3596">
        <v>240</v>
      </c>
      <c r="O3596">
        <v>42</v>
      </c>
      <c r="P3596">
        <v>48</v>
      </c>
      <c r="Q3596">
        <f>SUM(Table2[[#This Row],[ BUYER G]:[BUYER S]])</f>
        <v>90</v>
      </c>
      <c r="R3596">
        <v>30.6</v>
      </c>
      <c r="S3596">
        <v>35.5</v>
      </c>
      <c r="T3596">
        <f>SUM(Table2[[#This Row],[SALE G]:[SALE S]])</f>
        <v>66.099999999999994</v>
      </c>
      <c r="U3596">
        <v>290</v>
      </c>
      <c r="V3596">
        <v>0.65</v>
      </c>
    </row>
    <row r="3597" spans="1:22" x14ac:dyDescent="0.25">
      <c r="A3597">
        <v>3596</v>
      </c>
      <c r="B3597" t="s">
        <v>26</v>
      </c>
      <c r="C3597" t="s">
        <v>680</v>
      </c>
      <c r="D3597" t="s">
        <v>6</v>
      </c>
      <c r="E3597" t="s">
        <v>358</v>
      </c>
      <c r="F3597" s="138">
        <v>44122</v>
      </c>
      <c r="G3597" t="s">
        <v>676</v>
      </c>
      <c r="H3597" t="s">
        <v>681</v>
      </c>
      <c r="I3597" t="s">
        <v>378</v>
      </c>
      <c r="J3597" t="s">
        <v>669</v>
      </c>
      <c r="K3597">
        <v>1200</v>
      </c>
      <c r="L3597">
        <v>240</v>
      </c>
      <c r="O3597">
        <v>32</v>
      </c>
      <c r="P3597">
        <v>56</v>
      </c>
      <c r="Q3597">
        <f>SUM(Table2[[#This Row],[ BUYER G]:[BUYER S]])</f>
        <v>88</v>
      </c>
      <c r="R3597">
        <v>25.8</v>
      </c>
      <c r="S3597">
        <v>48.3</v>
      </c>
      <c r="T3597">
        <f>SUM(Table2[[#This Row],[SALE G]:[SALE S]])</f>
        <v>74.099999999999994</v>
      </c>
      <c r="U3597">
        <v>287</v>
      </c>
      <c r="V3597">
        <v>0.65</v>
      </c>
    </row>
    <row r="3598" spans="1:22" x14ac:dyDescent="0.25">
      <c r="A3598">
        <v>3597</v>
      </c>
      <c r="B3598" t="s">
        <v>26</v>
      </c>
      <c r="C3598" t="s">
        <v>680</v>
      </c>
      <c r="D3598" t="s">
        <v>6</v>
      </c>
      <c r="E3598" t="s">
        <v>358</v>
      </c>
      <c r="F3598" s="138">
        <v>44122</v>
      </c>
      <c r="G3598" t="s">
        <v>684</v>
      </c>
      <c r="H3598" t="s">
        <v>681</v>
      </c>
      <c r="I3598" t="s">
        <v>403</v>
      </c>
      <c r="J3598" t="s">
        <v>669</v>
      </c>
      <c r="K3598">
        <v>1250</v>
      </c>
      <c r="L3598">
        <v>352</v>
      </c>
      <c r="O3598">
        <v>42</v>
      </c>
      <c r="P3598">
        <v>55</v>
      </c>
      <c r="Q3598">
        <f>SUM(Table2[[#This Row],[ BUYER G]:[BUYER S]])</f>
        <v>97</v>
      </c>
      <c r="R3598">
        <v>53.875</v>
      </c>
      <c r="S3598">
        <v>58.5</v>
      </c>
      <c r="T3598">
        <f>SUM(Table2[[#This Row],[SALE G]:[SALE S]])</f>
        <v>112.375</v>
      </c>
      <c r="U3598">
        <v>497</v>
      </c>
      <c r="V3598">
        <v>0.65</v>
      </c>
    </row>
    <row r="3599" spans="1:22" x14ac:dyDescent="0.25">
      <c r="A3599">
        <v>3598</v>
      </c>
      <c r="B3599" t="s">
        <v>26</v>
      </c>
      <c r="C3599" t="s">
        <v>680</v>
      </c>
      <c r="D3599" t="s">
        <v>6</v>
      </c>
      <c r="E3599" t="s">
        <v>358</v>
      </c>
      <c r="F3599" s="138">
        <v>44122</v>
      </c>
      <c r="G3599" t="s">
        <v>684</v>
      </c>
      <c r="H3599" t="s">
        <v>681</v>
      </c>
      <c r="I3599" t="s">
        <v>398</v>
      </c>
      <c r="J3599" t="s">
        <v>669</v>
      </c>
      <c r="K3599">
        <v>1250</v>
      </c>
      <c r="L3599">
        <v>260</v>
      </c>
      <c r="O3599">
        <v>12</v>
      </c>
      <c r="P3599">
        <v>31</v>
      </c>
      <c r="Q3599">
        <f>SUM(Table2[[#This Row],[ BUYER G]:[BUYER S]])</f>
        <v>43</v>
      </c>
      <c r="R3599">
        <v>10.5</v>
      </c>
      <c r="S3599">
        <v>27.5</v>
      </c>
      <c r="T3599">
        <f>SUM(Table2[[#This Row],[SALE G]:[SALE S]])</f>
        <v>38</v>
      </c>
      <c r="U3599">
        <v>271</v>
      </c>
      <c r="V3599">
        <v>0.65</v>
      </c>
    </row>
    <row r="3600" spans="1:22" x14ac:dyDescent="0.25">
      <c r="A3600">
        <v>3599</v>
      </c>
      <c r="B3600" t="s">
        <v>26</v>
      </c>
      <c r="C3600" t="s">
        <v>680</v>
      </c>
      <c r="D3600" t="s">
        <v>6</v>
      </c>
      <c r="E3600" t="s">
        <v>358</v>
      </c>
      <c r="F3600" s="138">
        <v>44122</v>
      </c>
      <c r="G3600" t="s">
        <v>685</v>
      </c>
      <c r="H3600" t="s">
        <v>681</v>
      </c>
      <c r="I3600" t="s">
        <v>261</v>
      </c>
      <c r="J3600" t="s">
        <v>671</v>
      </c>
      <c r="K3600">
        <v>1000</v>
      </c>
      <c r="L3600">
        <v>228</v>
      </c>
      <c r="O3600">
        <v>7</v>
      </c>
      <c r="P3600">
        <v>23</v>
      </c>
      <c r="Q3600">
        <f>SUM(Table2[[#This Row],[ BUYER G]:[BUYER S]])</f>
        <v>30</v>
      </c>
      <c r="R3600">
        <v>5.5</v>
      </c>
      <c r="S3600">
        <v>21.1</v>
      </c>
      <c r="T3600">
        <f>SUM(Table2[[#This Row],[SALE G]:[SALE S]])</f>
        <v>26.6</v>
      </c>
      <c r="U3600">
        <v>240</v>
      </c>
      <c r="V3600">
        <v>0.65</v>
      </c>
    </row>
    <row r="3601" spans="1:22" x14ac:dyDescent="0.25">
      <c r="A3601">
        <v>3600</v>
      </c>
      <c r="B3601" t="s">
        <v>26</v>
      </c>
      <c r="C3601" t="s">
        <v>680</v>
      </c>
      <c r="D3601" t="s">
        <v>6</v>
      </c>
      <c r="E3601" t="s">
        <v>358</v>
      </c>
      <c r="F3601" s="138">
        <v>44122</v>
      </c>
      <c r="G3601" t="s">
        <v>685</v>
      </c>
      <c r="H3601" t="s">
        <v>681</v>
      </c>
      <c r="I3601" t="s">
        <v>410</v>
      </c>
      <c r="J3601" t="s">
        <v>671</v>
      </c>
      <c r="K3601">
        <v>1000</v>
      </c>
      <c r="L3601">
        <v>244</v>
      </c>
      <c r="O3601">
        <v>26</v>
      </c>
      <c r="P3601">
        <v>38</v>
      </c>
      <c r="Q3601">
        <f>SUM(Table2[[#This Row],[ BUYER G]:[BUYER S]])</f>
        <v>64</v>
      </c>
      <c r="R3601">
        <v>25.3</v>
      </c>
      <c r="S3601">
        <v>41.5</v>
      </c>
      <c r="T3601">
        <f>SUM(Table2[[#This Row],[SALE G]:[SALE S]])</f>
        <v>66.8</v>
      </c>
      <c r="U3601">
        <v>288</v>
      </c>
      <c r="V3601">
        <v>0.65</v>
      </c>
    </row>
    <row r="3602" spans="1:22" x14ac:dyDescent="0.25">
      <c r="A3602">
        <v>3601</v>
      </c>
      <c r="B3602" t="s">
        <v>26</v>
      </c>
      <c r="C3602" t="s">
        <v>680</v>
      </c>
      <c r="D3602" t="s">
        <v>6</v>
      </c>
      <c r="E3602" t="s">
        <v>358</v>
      </c>
      <c r="F3602" s="138">
        <v>44122</v>
      </c>
      <c r="G3602" t="s">
        <v>685</v>
      </c>
      <c r="H3602" t="s">
        <v>681</v>
      </c>
      <c r="I3602" t="s">
        <v>264</v>
      </c>
      <c r="J3602" t="s">
        <v>671</v>
      </c>
      <c r="K3602">
        <v>1000</v>
      </c>
      <c r="L3602">
        <v>228</v>
      </c>
      <c r="O3602">
        <v>16</v>
      </c>
      <c r="P3602">
        <v>30</v>
      </c>
      <c r="Q3602">
        <f>SUM(Table2[[#This Row],[ BUYER G]:[BUYER S]])</f>
        <v>46</v>
      </c>
      <c r="R3602">
        <v>14.975</v>
      </c>
      <c r="S3602">
        <v>38</v>
      </c>
      <c r="T3602">
        <f>SUM(Table2[[#This Row],[SALE G]:[SALE S]])</f>
        <v>52.975000000000001</v>
      </c>
      <c r="U3602">
        <v>250</v>
      </c>
      <c r="V3602">
        <v>0.65</v>
      </c>
    </row>
    <row r="3603" spans="1:22" x14ac:dyDescent="0.25">
      <c r="A3603">
        <v>3602</v>
      </c>
      <c r="B3603" t="s">
        <v>26</v>
      </c>
      <c r="C3603" t="s">
        <v>680</v>
      </c>
      <c r="D3603" t="s">
        <v>6</v>
      </c>
      <c r="E3603" t="s">
        <v>358</v>
      </c>
      <c r="F3603" s="138">
        <v>44122</v>
      </c>
      <c r="G3603" t="s">
        <v>685</v>
      </c>
      <c r="H3603" t="s">
        <v>681</v>
      </c>
      <c r="I3603" t="s">
        <v>404</v>
      </c>
      <c r="J3603" t="s">
        <v>671</v>
      </c>
      <c r="K3603">
        <v>1000</v>
      </c>
      <c r="L3603">
        <v>280</v>
      </c>
      <c r="O3603">
        <v>30</v>
      </c>
      <c r="P3603">
        <v>50</v>
      </c>
      <c r="Q3603">
        <f>SUM(Table2[[#This Row],[ BUYER G]:[BUYER S]])</f>
        <v>80</v>
      </c>
      <c r="R3603">
        <v>31.5</v>
      </c>
      <c r="S3603">
        <v>46.5</v>
      </c>
      <c r="T3603">
        <f>SUM(Table2[[#This Row],[SALE G]:[SALE S]])</f>
        <v>78</v>
      </c>
      <c r="U3603">
        <v>339</v>
      </c>
      <c r="V3603">
        <v>0.7</v>
      </c>
    </row>
    <row r="3604" spans="1:22" x14ac:dyDescent="0.25">
      <c r="A3604">
        <v>3603</v>
      </c>
      <c r="B3604" t="s">
        <v>26</v>
      </c>
      <c r="C3604" t="s">
        <v>680</v>
      </c>
      <c r="D3604" t="s">
        <v>6</v>
      </c>
      <c r="E3604" t="s">
        <v>358</v>
      </c>
      <c r="F3604" s="138">
        <v>44122</v>
      </c>
      <c r="G3604" t="s">
        <v>685</v>
      </c>
      <c r="H3604" t="s">
        <v>681</v>
      </c>
      <c r="I3604" t="s">
        <v>251</v>
      </c>
      <c r="J3604" t="s">
        <v>671</v>
      </c>
      <c r="K3604">
        <v>1000</v>
      </c>
      <c r="L3604">
        <v>440</v>
      </c>
      <c r="O3604">
        <v>18</v>
      </c>
      <c r="P3604">
        <v>86</v>
      </c>
      <c r="Q3604">
        <f>SUM(Table2[[#This Row],[ BUYER G]:[BUYER S]])</f>
        <v>104</v>
      </c>
      <c r="R3604">
        <v>11</v>
      </c>
      <c r="S3604">
        <v>62</v>
      </c>
      <c r="T3604">
        <f>SUM(Table2[[#This Row],[SALE G]:[SALE S]])</f>
        <v>73</v>
      </c>
      <c r="U3604">
        <v>451</v>
      </c>
      <c r="V3604">
        <v>0.7</v>
      </c>
    </row>
    <row r="3605" spans="1:22" x14ac:dyDescent="0.25">
      <c r="A3605">
        <v>3604</v>
      </c>
      <c r="B3605" t="s">
        <v>26</v>
      </c>
      <c r="C3605" t="s">
        <v>680</v>
      </c>
      <c r="D3605" t="s">
        <v>6</v>
      </c>
      <c r="E3605" t="s">
        <v>358</v>
      </c>
      <c r="F3605" s="138">
        <v>44122</v>
      </c>
      <c r="G3605" t="s">
        <v>685</v>
      </c>
      <c r="H3605" t="s">
        <v>681</v>
      </c>
      <c r="I3605" t="s">
        <v>254</v>
      </c>
      <c r="J3605" t="s">
        <v>671</v>
      </c>
      <c r="K3605">
        <v>1000</v>
      </c>
      <c r="L3605">
        <v>240</v>
      </c>
      <c r="O3605">
        <v>20</v>
      </c>
      <c r="P3605">
        <v>39</v>
      </c>
      <c r="Q3605">
        <f>SUM(Table2[[#This Row],[ BUYER G]:[BUYER S]])</f>
        <v>59</v>
      </c>
      <c r="R3605">
        <v>21</v>
      </c>
      <c r="S3605">
        <v>44</v>
      </c>
      <c r="T3605">
        <f>SUM(Table2[[#This Row],[SALE G]:[SALE S]])</f>
        <v>65</v>
      </c>
      <c r="U3605">
        <v>350</v>
      </c>
      <c r="V3605">
        <v>0.7</v>
      </c>
    </row>
    <row r="3606" spans="1:22" x14ac:dyDescent="0.25">
      <c r="A3606">
        <v>3605</v>
      </c>
      <c r="B3606" t="s">
        <v>26</v>
      </c>
      <c r="C3606" t="s">
        <v>680</v>
      </c>
      <c r="D3606" t="s">
        <v>6</v>
      </c>
      <c r="E3606" t="s">
        <v>358</v>
      </c>
      <c r="F3606" s="138">
        <v>44122</v>
      </c>
      <c r="G3606" t="s">
        <v>685</v>
      </c>
      <c r="H3606" t="s">
        <v>681</v>
      </c>
      <c r="I3606" t="s">
        <v>252</v>
      </c>
      <c r="J3606" t="s">
        <v>671</v>
      </c>
      <c r="K3606">
        <v>1000</v>
      </c>
      <c r="L3606">
        <v>240</v>
      </c>
      <c r="O3606">
        <v>15</v>
      </c>
      <c r="P3606">
        <v>32</v>
      </c>
      <c r="Q3606">
        <f>SUM(Table2[[#This Row],[ BUYER G]:[BUYER S]])</f>
        <v>47</v>
      </c>
      <c r="R3606">
        <v>23</v>
      </c>
      <c r="S3606">
        <v>40.5</v>
      </c>
      <c r="T3606">
        <f>SUM(Table2[[#This Row],[SALE G]:[SALE S]])</f>
        <v>63.5</v>
      </c>
      <c r="U3606">
        <v>370</v>
      </c>
      <c r="V3606">
        <v>0.65</v>
      </c>
    </row>
    <row r="3607" spans="1:22" x14ac:dyDescent="0.25">
      <c r="A3607">
        <v>3606</v>
      </c>
      <c r="B3607" t="s">
        <v>26</v>
      </c>
      <c r="C3607" t="s">
        <v>680</v>
      </c>
      <c r="D3607" t="s">
        <v>6</v>
      </c>
      <c r="E3607" t="s">
        <v>358</v>
      </c>
      <c r="F3607" s="138">
        <v>44122</v>
      </c>
      <c r="G3607" t="s">
        <v>685</v>
      </c>
      <c r="H3607" t="s">
        <v>681</v>
      </c>
      <c r="I3607" t="s">
        <v>448</v>
      </c>
      <c r="J3607" t="s">
        <v>671</v>
      </c>
      <c r="K3607">
        <v>1000</v>
      </c>
      <c r="L3607">
        <v>276</v>
      </c>
      <c r="O3607">
        <v>22</v>
      </c>
      <c r="P3607">
        <v>29</v>
      </c>
      <c r="Q3607">
        <f>SUM(Table2[[#This Row],[ BUYER G]:[BUYER S]])</f>
        <v>51</v>
      </c>
      <c r="R3607">
        <v>10</v>
      </c>
      <c r="S3607">
        <v>20.75</v>
      </c>
      <c r="T3607">
        <f>SUM(Table2[[#This Row],[SALE G]:[SALE S]])</f>
        <v>30.75</v>
      </c>
      <c r="U3607">
        <v>300</v>
      </c>
      <c r="V3607">
        <v>0.65</v>
      </c>
    </row>
    <row r="3608" spans="1:22" x14ac:dyDescent="0.25">
      <c r="A3608">
        <v>3607</v>
      </c>
      <c r="B3608" t="s">
        <v>26</v>
      </c>
      <c r="C3608" t="s">
        <v>680</v>
      </c>
      <c r="D3608" t="s">
        <v>6</v>
      </c>
      <c r="E3608" t="s">
        <v>358</v>
      </c>
      <c r="F3608" s="138">
        <v>44122</v>
      </c>
      <c r="G3608" t="s">
        <v>685</v>
      </c>
      <c r="H3608" t="s">
        <v>681</v>
      </c>
      <c r="I3608" t="s">
        <v>413</v>
      </c>
      <c r="J3608" t="s">
        <v>671</v>
      </c>
      <c r="K3608">
        <v>1000</v>
      </c>
      <c r="L3608">
        <v>272</v>
      </c>
      <c r="O3608">
        <v>12</v>
      </c>
      <c r="P3608">
        <v>24</v>
      </c>
      <c r="Q3608">
        <f>SUM(Table2[[#This Row],[ BUYER G]:[BUYER S]])</f>
        <v>36</v>
      </c>
      <c r="R3608">
        <v>13</v>
      </c>
      <c r="S3608">
        <v>29</v>
      </c>
      <c r="T3608">
        <f>SUM(Table2[[#This Row],[SALE G]:[SALE S]])</f>
        <v>42</v>
      </c>
      <c r="U3608">
        <v>300</v>
      </c>
      <c r="V3608">
        <v>0.65</v>
      </c>
    </row>
    <row r="3609" spans="1:22" x14ac:dyDescent="0.25">
      <c r="A3609">
        <v>3608</v>
      </c>
      <c r="B3609" t="s">
        <v>26</v>
      </c>
      <c r="C3609" t="s">
        <v>680</v>
      </c>
      <c r="D3609" t="s">
        <v>6</v>
      </c>
      <c r="E3609" t="s">
        <v>358</v>
      </c>
      <c r="F3609" s="138">
        <v>44122</v>
      </c>
      <c r="G3609" t="s">
        <v>685</v>
      </c>
      <c r="H3609" t="s">
        <v>681</v>
      </c>
      <c r="I3609" t="s">
        <v>417</v>
      </c>
      <c r="J3609" t="s">
        <v>671</v>
      </c>
      <c r="K3609">
        <v>1000</v>
      </c>
      <c r="L3609">
        <v>440</v>
      </c>
      <c r="O3609">
        <v>49</v>
      </c>
      <c r="P3609">
        <v>103</v>
      </c>
      <c r="Q3609">
        <f>SUM(Table2[[#This Row],[ BUYER G]:[BUYER S]])</f>
        <v>152</v>
      </c>
      <c r="R3609">
        <v>36.125</v>
      </c>
      <c r="S3609">
        <v>95.75</v>
      </c>
      <c r="T3609">
        <f>SUM(Table2[[#This Row],[SALE G]:[SALE S]])</f>
        <v>131.875</v>
      </c>
      <c r="U3609">
        <v>580</v>
      </c>
      <c r="V3609">
        <v>0.65</v>
      </c>
    </row>
    <row r="3610" spans="1:22" x14ac:dyDescent="0.25">
      <c r="A3610">
        <v>3609</v>
      </c>
      <c r="B3610" t="s">
        <v>26</v>
      </c>
      <c r="C3610" t="s">
        <v>680</v>
      </c>
      <c r="D3610" t="s">
        <v>6</v>
      </c>
      <c r="E3610" t="s">
        <v>358</v>
      </c>
      <c r="F3610" s="138">
        <v>44122</v>
      </c>
      <c r="G3610" t="s">
        <v>685</v>
      </c>
      <c r="H3610" t="s">
        <v>681</v>
      </c>
      <c r="I3610" t="s">
        <v>248</v>
      </c>
      <c r="J3610" t="s">
        <v>671</v>
      </c>
      <c r="K3610">
        <v>1000</v>
      </c>
      <c r="L3610">
        <v>260</v>
      </c>
      <c r="O3610">
        <v>9</v>
      </c>
      <c r="P3610">
        <v>39</v>
      </c>
      <c r="Q3610">
        <f>SUM(Table2[[#This Row],[ BUYER G]:[BUYER S]])</f>
        <v>48</v>
      </c>
      <c r="R3610">
        <v>7.6</v>
      </c>
      <c r="S3610">
        <v>42.3</v>
      </c>
      <c r="T3610">
        <f>SUM(Table2[[#This Row],[SALE G]:[SALE S]])</f>
        <v>49.9</v>
      </c>
      <c r="U3610">
        <v>299</v>
      </c>
      <c r="V3610">
        <v>0.7</v>
      </c>
    </row>
    <row r="3611" spans="1:22" x14ac:dyDescent="0.25">
      <c r="A3611">
        <v>3610</v>
      </c>
      <c r="B3611" t="s">
        <v>26</v>
      </c>
      <c r="C3611" t="s">
        <v>680</v>
      </c>
      <c r="D3611" t="s">
        <v>6</v>
      </c>
      <c r="E3611" t="s">
        <v>358</v>
      </c>
      <c r="F3611" s="138">
        <v>44122</v>
      </c>
      <c r="G3611" t="s">
        <v>685</v>
      </c>
      <c r="H3611" t="s">
        <v>681</v>
      </c>
      <c r="I3611" t="s">
        <v>255</v>
      </c>
      <c r="J3611" t="s">
        <v>671</v>
      </c>
      <c r="K3611">
        <v>1000</v>
      </c>
      <c r="L3611">
        <v>228</v>
      </c>
      <c r="O3611">
        <v>17</v>
      </c>
      <c r="P3611">
        <v>27</v>
      </c>
      <c r="Q3611">
        <f>SUM(Table2[[#This Row],[ BUYER G]:[BUYER S]])</f>
        <v>44</v>
      </c>
      <c r="R3611">
        <v>16.5</v>
      </c>
      <c r="S3611">
        <v>27.25</v>
      </c>
      <c r="T3611">
        <f>SUM(Table2[[#This Row],[SALE G]:[SALE S]])</f>
        <v>43.75</v>
      </c>
      <c r="U3611">
        <v>262</v>
      </c>
      <c r="V3611">
        <v>0.65</v>
      </c>
    </row>
    <row r="3612" spans="1:22" x14ac:dyDescent="0.25">
      <c r="A3612">
        <v>3611</v>
      </c>
      <c r="B3612" t="s">
        <v>26</v>
      </c>
      <c r="C3612" t="s">
        <v>680</v>
      </c>
      <c r="D3612" t="s">
        <v>6</v>
      </c>
      <c r="E3612" t="s">
        <v>358</v>
      </c>
      <c r="F3612" s="138">
        <v>44122</v>
      </c>
      <c r="G3612" t="s">
        <v>685</v>
      </c>
      <c r="H3612" t="s">
        <v>681</v>
      </c>
      <c r="I3612" t="s">
        <v>445</v>
      </c>
      <c r="J3612" t="s">
        <v>671</v>
      </c>
      <c r="K3612">
        <v>1000</v>
      </c>
      <c r="L3612">
        <v>260</v>
      </c>
      <c r="O3612">
        <v>10</v>
      </c>
      <c r="P3612">
        <v>43</v>
      </c>
      <c r="Q3612">
        <f>SUM(Table2[[#This Row],[ BUYER G]:[BUYER S]])</f>
        <v>53</v>
      </c>
      <c r="R3612">
        <v>10</v>
      </c>
      <c r="S3612">
        <v>32.1</v>
      </c>
      <c r="T3612">
        <f>SUM(Table2[[#This Row],[SALE G]:[SALE S]])</f>
        <v>42.1</v>
      </c>
      <c r="U3612">
        <v>349</v>
      </c>
      <c r="V3612">
        <v>0.6</v>
      </c>
    </row>
    <row r="3613" spans="1:22" x14ac:dyDescent="0.25">
      <c r="A3613">
        <v>3612</v>
      </c>
      <c r="B3613" t="s">
        <v>26</v>
      </c>
      <c r="C3613" t="s">
        <v>680</v>
      </c>
      <c r="D3613" t="s">
        <v>6</v>
      </c>
      <c r="E3613" t="s">
        <v>358</v>
      </c>
      <c r="F3613" s="138">
        <v>44122</v>
      </c>
      <c r="G3613" t="s">
        <v>682</v>
      </c>
      <c r="H3613" t="s">
        <v>689</v>
      </c>
      <c r="I3613" t="s">
        <v>438</v>
      </c>
      <c r="J3613" t="s">
        <v>671</v>
      </c>
      <c r="K3613">
        <v>1000</v>
      </c>
      <c r="L3613">
        <v>256</v>
      </c>
      <c r="O3613">
        <v>14</v>
      </c>
      <c r="P3613">
        <v>60</v>
      </c>
      <c r="Q3613">
        <f>SUM(Table2[[#This Row],[ BUYER G]:[BUYER S]])</f>
        <v>74</v>
      </c>
      <c r="R3613">
        <v>11</v>
      </c>
      <c r="S3613">
        <v>53</v>
      </c>
      <c r="T3613">
        <f>SUM(Table2[[#This Row],[SALE G]:[SALE S]])</f>
        <v>64</v>
      </c>
      <c r="U3613">
        <v>321</v>
      </c>
      <c r="V3613">
        <v>0.6</v>
      </c>
    </row>
    <row r="3614" spans="1:22" x14ac:dyDescent="0.25">
      <c r="A3614">
        <v>3613</v>
      </c>
      <c r="B3614" t="s">
        <v>26</v>
      </c>
      <c r="C3614" t="s">
        <v>665</v>
      </c>
      <c r="D3614" t="s">
        <v>6</v>
      </c>
      <c r="E3614" t="s">
        <v>359</v>
      </c>
      <c r="F3614" s="138">
        <v>44128</v>
      </c>
      <c r="G3614" t="s">
        <v>666</v>
      </c>
      <c r="H3614" t="s">
        <v>668</v>
      </c>
      <c r="I3614" t="s">
        <v>129</v>
      </c>
      <c r="J3614" t="s">
        <v>669</v>
      </c>
      <c r="K3614">
        <v>2700</v>
      </c>
      <c r="M3614">
        <v>564</v>
      </c>
      <c r="O3614">
        <v>82</v>
      </c>
      <c r="P3614">
        <v>145</v>
      </c>
      <c r="Q3614">
        <f>SUM(Table2[[#This Row],[ BUYER G]:[BUYER S]])</f>
        <v>227</v>
      </c>
      <c r="R3614">
        <v>43.75</v>
      </c>
      <c r="S3614">
        <v>85</v>
      </c>
      <c r="T3614">
        <f>SUM(Table2[[#This Row],[SALE G]:[SALE S]])</f>
        <v>128.75</v>
      </c>
      <c r="U3614">
        <v>479</v>
      </c>
      <c r="V3614">
        <v>0.8</v>
      </c>
    </row>
    <row r="3615" spans="1:22" x14ac:dyDescent="0.25">
      <c r="A3615">
        <v>3614</v>
      </c>
      <c r="B3615" t="s">
        <v>26</v>
      </c>
      <c r="C3615" t="s">
        <v>665</v>
      </c>
      <c r="D3615" t="s">
        <v>6</v>
      </c>
      <c r="E3615" t="s">
        <v>359</v>
      </c>
      <c r="F3615" s="138">
        <v>44128</v>
      </c>
      <c r="G3615" t="s">
        <v>666</v>
      </c>
      <c r="H3615" t="s">
        <v>668</v>
      </c>
      <c r="I3615" t="s">
        <v>130</v>
      </c>
      <c r="J3615" t="s">
        <v>669</v>
      </c>
      <c r="K3615">
        <v>2700</v>
      </c>
      <c r="M3615">
        <v>576</v>
      </c>
      <c r="O3615">
        <v>30</v>
      </c>
      <c r="P3615">
        <v>90</v>
      </c>
      <c r="Q3615">
        <f>SUM(Table2[[#This Row],[ BUYER G]:[BUYER S]])</f>
        <v>120</v>
      </c>
      <c r="R3615">
        <v>32</v>
      </c>
      <c r="S3615">
        <v>79.875</v>
      </c>
      <c r="T3615">
        <f>SUM(Table2[[#This Row],[SALE G]:[SALE S]])</f>
        <v>111.875</v>
      </c>
      <c r="U3615">
        <v>700</v>
      </c>
      <c r="V3615">
        <v>0.8</v>
      </c>
    </row>
    <row r="3616" spans="1:22" x14ac:dyDescent="0.25">
      <c r="A3616">
        <v>3615</v>
      </c>
      <c r="B3616" t="s">
        <v>26</v>
      </c>
      <c r="C3616" t="s">
        <v>665</v>
      </c>
      <c r="D3616" t="s">
        <v>6</v>
      </c>
      <c r="E3616" t="s">
        <v>359</v>
      </c>
      <c r="F3616" s="138">
        <v>44128</v>
      </c>
      <c r="G3616" t="s">
        <v>666</v>
      </c>
      <c r="H3616" t="s">
        <v>672</v>
      </c>
      <c r="I3616" t="s">
        <v>189</v>
      </c>
      <c r="J3616" t="s">
        <v>669</v>
      </c>
      <c r="K3616">
        <v>2700</v>
      </c>
      <c r="M3616">
        <v>580</v>
      </c>
      <c r="O3616">
        <v>52</v>
      </c>
      <c r="P3616">
        <v>109</v>
      </c>
      <c r="Q3616">
        <f>SUM(Table2[[#This Row],[ BUYER G]:[BUYER S]])</f>
        <v>161</v>
      </c>
      <c r="R3616">
        <v>27</v>
      </c>
      <c r="S3616">
        <v>78.7</v>
      </c>
      <c r="T3616">
        <f>SUM(Table2[[#This Row],[SALE G]:[SALE S]])</f>
        <v>105.7</v>
      </c>
      <c r="U3616">
        <v>547</v>
      </c>
      <c r="V3616">
        <v>0.8</v>
      </c>
    </row>
    <row r="3617" spans="1:22" x14ac:dyDescent="0.25">
      <c r="A3617">
        <v>3616</v>
      </c>
      <c r="B3617" t="s">
        <v>26</v>
      </c>
      <c r="C3617" t="s">
        <v>665</v>
      </c>
      <c r="D3617" t="s">
        <v>6</v>
      </c>
      <c r="E3617" t="s">
        <v>359</v>
      </c>
      <c r="F3617" s="138">
        <v>44128</v>
      </c>
      <c r="G3617" t="s">
        <v>703</v>
      </c>
      <c r="H3617" t="s">
        <v>668</v>
      </c>
      <c r="I3617" t="s">
        <v>451</v>
      </c>
      <c r="J3617" t="s">
        <v>669</v>
      </c>
      <c r="K3617">
        <v>2700</v>
      </c>
      <c r="M3617">
        <v>476</v>
      </c>
      <c r="O3617">
        <v>14</v>
      </c>
      <c r="P3617">
        <v>77</v>
      </c>
      <c r="Q3617">
        <f>SUM(Table2[[#This Row],[ BUYER G]:[BUYER S]])</f>
        <v>91</v>
      </c>
      <c r="R3617">
        <v>13.5</v>
      </c>
      <c r="S3617">
        <v>76.5</v>
      </c>
      <c r="T3617">
        <f>SUM(Table2[[#This Row],[SALE G]:[SALE S]])</f>
        <v>90</v>
      </c>
      <c r="U3617">
        <v>400</v>
      </c>
      <c r="V3617">
        <v>0.8</v>
      </c>
    </row>
    <row r="3618" spans="1:22" x14ac:dyDescent="0.25">
      <c r="A3618">
        <v>3617</v>
      </c>
      <c r="B3618" t="s">
        <v>26</v>
      </c>
      <c r="C3618" t="s">
        <v>665</v>
      </c>
      <c r="D3618" t="s">
        <v>6</v>
      </c>
      <c r="E3618" t="s">
        <v>359</v>
      </c>
      <c r="F3618" s="138">
        <v>44128</v>
      </c>
      <c r="G3618" t="s">
        <v>670</v>
      </c>
      <c r="H3618" t="s">
        <v>668</v>
      </c>
      <c r="I3618" t="s">
        <v>138</v>
      </c>
      <c r="J3618" t="s">
        <v>669</v>
      </c>
      <c r="K3618">
        <v>1200</v>
      </c>
      <c r="M3618">
        <v>324</v>
      </c>
      <c r="O3618">
        <v>60</v>
      </c>
      <c r="P3618">
        <v>99</v>
      </c>
      <c r="Q3618">
        <f>SUM(Table2[[#This Row],[ BUYER G]:[BUYER S]])</f>
        <v>159</v>
      </c>
      <c r="R3618">
        <v>46</v>
      </c>
      <c r="S3618">
        <v>84.75</v>
      </c>
      <c r="T3618">
        <f>SUM(Table2[[#This Row],[SALE G]:[SALE S]])</f>
        <v>130.75</v>
      </c>
      <c r="U3618">
        <v>389</v>
      </c>
      <c r="V3618">
        <v>0.8</v>
      </c>
    </row>
    <row r="3619" spans="1:22" x14ac:dyDescent="0.25">
      <c r="A3619">
        <v>3618</v>
      </c>
      <c r="B3619" t="s">
        <v>26</v>
      </c>
      <c r="C3619" t="s">
        <v>665</v>
      </c>
      <c r="D3619" t="s">
        <v>6</v>
      </c>
      <c r="E3619" t="s">
        <v>359</v>
      </c>
      <c r="F3619" s="138">
        <v>44128</v>
      </c>
      <c r="G3619" t="s">
        <v>670</v>
      </c>
      <c r="H3619" t="s">
        <v>668</v>
      </c>
      <c r="I3619" t="s">
        <v>139</v>
      </c>
      <c r="J3619" t="s">
        <v>669</v>
      </c>
      <c r="K3619">
        <v>1200</v>
      </c>
      <c r="M3619">
        <v>220</v>
      </c>
      <c r="O3619">
        <v>27</v>
      </c>
      <c r="P3619">
        <v>39</v>
      </c>
      <c r="Q3619">
        <f>SUM(Table2[[#This Row],[ BUYER G]:[BUYER S]])</f>
        <v>66</v>
      </c>
      <c r="R3619">
        <v>22.25</v>
      </c>
      <c r="S3619">
        <v>31.25</v>
      </c>
      <c r="T3619">
        <f>SUM(Table2[[#This Row],[SALE G]:[SALE S]])</f>
        <v>53.5</v>
      </c>
      <c r="U3619">
        <v>368</v>
      </c>
      <c r="V3619">
        <v>0.8</v>
      </c>
    </row>
    <row r="3620" spans="1:22" x14ac:dyDescent="0.25">
      <c r="A3620">
        <v>3619</v>
      </c>
      <c r="B3620" t="s">
        <v>26</v>
      </c>
      <c r="C3620" t="s">
        <v>665</v>
      </c>
      <c r="D3620" t="s">
        <v>6</v>
      </c>
      <c r="E3620" t="s">
        <v>359</v>
      </c>
      <c r="F3620" s="138">
        <v>44128</v>
      </c>
      <c r="G3620" t="s">
        <v>670</v>
      </c>
      <c r="H3620" t="s">
        <v>668</v>
      </c>
      <c r="I3620" t="s">
        <v>142</v>
      </c>
      <c r="J3620" t="s">
        <v>671</v>
      </c>
      <c r="K3620">
        <v>1200</v>
      </c>
      <c r="M3620">
        <v>320</v>
      </c>
      <c r="O3620">
        <v>39</v>
      </c>
      <c r="P3620">
        <v>82</v>
      </c>
      <c r="Q3620">
        <f>SUM(Table2[[#This Row],[ BUYER G]:[BUYER S]])</f>
        <v>121</v>
      </c>
      <c r="R3620">
        <v>33.5</v>
      </c>
      <c r="S3620">
        <v>60.75</v>
      </c>
      <c r="T3620">
        <f>SUM(Table2[[#This Row],[SALE G]:[SALE S]])</f>
        <v>94.25</v>
      </c>
      <c r="U3620">
        <v>711</v>
      </c>
      <c r="V3620">
        <v>0.7</v>
      </c>
    </row>
    <row r="3621" spans="1:22" x14ac:dyDescent="0.25">
      <c r="A3621">
        <v>3620</v>
      </c>
      <c r="B3621" t="s">
        <v>26</v>
      </c>
      <c r="C3621" t="s">
        <v>665</v>
      </c>
      <c r="D3621" t="s">
        <v>6</v>
      </c>
      <c r="E3621" t="s">
        <v>359</v>
      </c>
      <c r="F3621" s="138">
        <v>44128</v>
      </c>
      <c r="G3621" t="s">
        <v>670</v>
      </c>
      <c r="H3621" t="s">
        <v>668</v>
      </c>
      <c r="I3621" t="s">
        <v>143</v>
      </c>
      <c r="J3621" t="s">
        <v>671</v>
      </c>
      <c r="K3621">
        <v>1200</v>
      </c>
      <c r="M3621">
        <v>216</v>
      </c>
      <c r="O3621">
        <v>40</v>
      </c>
      <c r="P3621">
        <v>35</v>
      </c>
      <c r="Q3621">
        <f>SUM(Table2[[#This Row],[ BUYER G]:[BUYER S]])</f>
        <v>75</v>
      </c>
      <c r="R3621">
        <v>24.25</v>
      </c>
      <c r="S3621">
        <v>19.75</v>
      </c>
      <c r="T3621">
        <f>SUM(Table2[[#This Row],[SALE G]:[SALE S]])</f>
        <v>44</v>
      </c>
      <c r="U3621">
        <v>410</v>
      </c>
      <c r="V3621">
        <v>0.7</v>
      </c>
    </row>
    <row r="3622" spans="1:22" x14ac:dyDescent="0.25">
      <c r="A3622">
        <v>3621</v>
      </c>
      <c r="B3622" t="s">
        <v>26</v>
      </c>
      <c r="C3622" t="s">
        <v>665</v>
      </c>
      <c r="D3622" t="s">
        <v>6</v>
      </c>
      <c r="E3622" t="s">
        <v>359</v>
      </c>
      <c r="F3622" s="138">
        <v>44128</v>
      </c>
      <c r="G3622" t="s">
        <v>670</v>
      </c>
      <c r="H3622" t="s">
        <v>668</v>
      </c>
      <c r="I3622" t="s">
        <v>145</v>
      </c>
      <c r="J3622" t="s">
        <v>671</v>
      </c>
      <c r="K3622">
        <v>1200</v>
      </c>
      <c r="M3622">
        <v>256</v>
      </c>
      <c r="O3622">
        <v>19</v>
      </c>
      <c r="P3622">
        <v>44</v>
      </c>
      <c r="Q3622">
        <f>SUM(Table2[[#This Row],[ BUYER G]:[BUYER S]])</f>
        <v>63</v>
      </c>
      <c r="R3622">
        <v>7</v>
      </c>
      <c r="S3622">
        <v>22.625</v>
      </c>
      <c r="T3622">
        <f>SUM(Table2[[#This Row],[SALE G]:[SALE S]])</f>
        <v>29.625</v>
      </c>
      <c r="U3622">
        <v>431</v>
      </c>
      <c r="V3622">
        <v>0.7</v>
      </c>
    </row>
    <row r="3623" spans="1:22" x14ac:dyDescent="0.25">
      <c r="A3623">
        <v>3622</v>
      </c>
      <c r="B3623" t="s">
        <v>26</v>
      </c>
      <c r="C3623" t="s">
        <v>665</v>
      </c>
      <c r="D3623" t="s">
        <v>6</v>
      </c>
      <c r="E3623" t="s">
        <v>359</v>
      </c>
      <c r="F3623" s="138">
        <v>44128</v>
      </c>
      <c r="G3623" t="s">
        <v>670</v>
      </c>
      <c r="H3623" t="s">
        <v>672</v>
      </c>
      <c r="I3623" t="s">
        <v>190</v>
      </c>
      <c r="J3623" t="s">
        <v>671</v>
      </c>
      <c r="K3623">
        <v>1200</v>
      </c>
      <c r="M3623">
        <v>276</v>
      </c>
      <c r="O3623">
        <v>21</v>
      </c>
      <c r="P3623">
        <v>57</v>
      </c>
      <c r="Q3623">
        <f>SUM(Table2[[#This Row],[ BUYER G]:[BUYER S]])</f>
        <v>78</v>
      </c>
      <c r="R3623">
        <v>14.75</v>
      </c>
      <c r="S3623">
        <v>14</v>
      </c>
      <c r="T3623">
        <f>SUM(Table2[[#This Row],[SALE G]:[SALE S]])</f>
        <v>28.75</v>
      </c>
      <c r="U3623">
        <v>392</v>
      </c>
      <c r="V3623">
        <v>0.7</v>
      </c>
    </row>
    <row r="3624" spans="1:22" x14ac:dyDescent="0.25">
      <c r="A3624">
        <v>3623</v>
      </c>
      <c r="B3624" t="s">
        <v>26</v>
      </c>
      <c r="C3624" t="s">
        <v>665</v>
      </c>
      <c r="D3624" t="s">
        <v>6</v>
      </c>
      <c r="E3624" t="s">
        <v>359</v>
      </c>
      <c r="F3624" s="138">
        <v>44128</v>
      </c>
      <c r="G3624" t="s">
        <v>670</v>
      </c>
      <c r="H3624" t="s">
        <v>672</v>
      </c>
      <c r="I3624" t="s">
        <v>191</v>
      </c>
      <c r="J3624" t="s">
        <v>671</v>
      </c>
      <c r="K3624">
        <v>1200</v>
      </c>
      <c r="M3624">
        <v>240</v>
      </c>
      <c r="O3624">
        <v>31</v>
      </c>
      <c r="P3624">
        <v>50</v>
      </c>
      <c r="Q3624">
        <f>SUM(Table2[[#This Row],[ BUYER G]:[BUYER S]])</f>
        <v>81</v>
      </c>
      <c r="R3624">
        <v>39</v>
      </c>
      <c r="S3624">
        <v>34</v>
      </c>
      <c r="T3624">
        <f>SUM(Table2[[#This Row],[SALE G]:[SALE S]])</f>
        <v>73</v>
      </c>
      <c r="U3624">
        <v>305</v>
      </c>
      <c r="V3624">
        <v>0.7</v>
      </c>
    </row>
    <row r="3625" spans="1:22" x14ac:dyDescent="0.25">
      <c r="A3625">
        <v>3624</v>
      </c>
      <c r="B3625" t="s">
        <v>26</v>
      </c>
      <c r="C3625" t="s">
        <v>665</v>
      </c>
      <c r="D3625" t="s">
        <v>6</v>
      </c>
      <c r="E3625" t="s">
        <v>359</v>
      </c>
      <c r="F3625" s="138">
        <v>44128</v>
      </c>
      <c r="G3625" t="s">
        <v>670</v>
      </c>
      <c r="H3625" t="s">
        <v>668</v>
      </c>
      <c r="I3625" t="s">
        <v>144</v>
      </c>
      <c r="J3625" t="s">
        <v>671</v>
      </c>
      <c r="K3625">
        <v>1200</v>
      </c>
      <c r="M3625">
        <v>196</v>
      </c>
      <c r="O3625">
        <v>43</v>
      </c>
      <c r="P3625">
        <v>91</v>
      </c>
      <c r="Q3625">
        <f>SUM(Table2[[#This Row],[ BUYER G]:[BUYER S]])</f>
        <v>134</v>
      </c>
      <c r="R3625">
        <v>26.75</v>
      </c>
      <c r="S3625">
        <v>50.75</v>
      </c>
      <c r="T3625">
        <f>SUM(Table2[[#This Row],[SALE G]:[SALE S]])</f>
        <v>77.5</v>
      </c>
      <c r="U3625">
        <v>347</v>
      </c>
      <c r="V3625">
        <v>0.8</v>
      </c>
    </row>
    <row r="3626" spans="1:22" x14ac:dyDescent="0.25">
      <c r="A3626">
        <v>3625</v>
      </c>
      <c r="B3626" t="s">
        <v>26</v>
      </c>
      <c r="C3626" t="s">
        <v>665</v>
      </c>
      <c r="D3626" t="s">
        <v>6</v>
      </c>
      <c r="E3626" t="s">
        <v>359</v>
      </c>
      <c r="F3626" s="138">
        <v>44128</v>
      </c>
      <c r="G3626" t="s">
        <v>670</v>
      </c>
      <c r="H3626" t="s">
        <v>714</v>
      </c>
      <c r="I3626" t="s">
        <v>523</v>
      </c>
      <c r="J3626" t="s">
        <v>671</v>
      </c>
      <c r="K3626">
        <v>1200</v>
      </c>
      <c r="M3626">
        <v>240</v>
      </c>
      <c r="O3626">
        <v>21</v>
      </c>
      <c r="P3626">
        <v>44</v>
      </c>
      <c r="Q3626">
        <f>SUM(Table2[[#This Row],[ BUYER G]:[BUYER S]])</f>
        <v>65</v>
      </c>
      <c r="R3626">
        <v>12.25</v>
      </c>
      <c r="S3626">
        <v>28</v>
      </c>
      <c r="T3626">
        <f>SUM(Table2[[#This Row],[SALE G]:[SALE S]])</f>
        <v>40.25</v>
      </c>
      <c r="U3626">
        <v>480</v>
      </c>
      <c r="V3626">
        <v>0.8</v>
      </c>
    </row>
    <row r="3627" spans="1:22" x14ac:dyDescent="0.25">
      <c r="A3627">
        <v>3626</v>
      </c>
      <c r="B3627" t="s">
        <v>26</v>
      </c>
      <c r="C3627" t="s">
        <v>665</v>
      </c>
      <c r="D3627" t="s">
        <v>6</v>
      </c>
      <c r="E3627" t="s">
        <v>359</v>
      </c>
      <c r="F3627" s="138">
        <v>44128</v>
      </c>
      <c r="G3627" t="s">
        <v>682</v>
      </c>
      <c r="H3627" t="s">
        <v>668</v>
      </c>
      <c r="I3627" t="s">
        <v>149</v>
      </c>
      <c r="J3627" t="s">
        <v>671</v>
      </c>
      <c r="K3627">
        <v>1200</v>
      </c>
      <c r="M3627">
        <v>208</v>
      </c>
      <c r="O3627">
        <v>28</v>
      </c>
      <c r="P3627">
        <v>32</v>
      </c>
      <c r="Q3627">
        <f>SUM(Table2[[#This Row],[ BUYER G]:[BUYER S]])</f>
        <v>60</v>
      </c>
      <c r="R3627">
        <v>22.5</v>
      </c>
      <c r="S3627">
        <v>20</v>
      </c>
      <c r="T3627">
        <f>SUM(Table2[[#This Row],[SALE G]:[SALE S]])</f>
        <v>42.5</v>
      </c>
      <c r="U3627">
        <v>528</v>
      </c>
      <c r="V3627">
        <v>0.7</v>
      </c>
    </row>
    <row r="3628" spans="1:22" x14ac:dyDescent="0.25">
      <c r="A3628">
        <v>3627</v>
      </c>
      <c r="B3628" t="s">
        <v>26</v>
      </c>
      <c r="C3628" t="s">
        <v>665</v>
      </c>
      <c r="D3628" t="s">
        <v>6</v>
      </c>
      <c r="E3628" t="s">
        <v>359</v>
      </c>
      <c r="F3628" s="138">
        <v>44128</v>
      </c>
      <c r="G3628" t="s">
        <v>682</v>
      </c>
      <c r="H3628" t="s">
        <v>668</v>
      </c>
      <c r="I3628" t="s">
        <v>152</v>
      </c>
      <c r="J3628" t="s">
        <v>671</v>
      </c>
      <c r="K3628">
        <v>1200</v>
      </c>
      <c r="M3628">
        <v>208</v>
      </c>
      <c r="O3628">
        <v>51</v>
      </c>
      <c r="P3628">
        <v>50</v>
      </c>
      <c r="Q3628">
        <f>SUM(Table2[[#This Row],[ BUYER G]:[BUYER S]])</f>
        <v>101</v>
      </c>
      <c r="R3628">
        <v>28.5</v>
      </c>
      <c r="S3628">
        <v>29.33</v>
      </c>
      <c r="T3628">
        <f>SUM(Table2[[#This Row],[SALE G]:[SALE S]])</f>
        <v>57.83</v>
      </c>
      <c r="U3628">
        <v>316</v>
      </c>
      <c r="V3628">
        <v>0.7</v>
      </c>
    </row>
    <row r="3629" spans="1:22" x14ac:dyDescent="0.25">
      <c r="A3629">
        <v>3628</v>
      </c>
      <c r="B3629" t="s">
        <v>26</v>
      </c>
      <c r="C3629" t="s">
        <v>665</v>
      </c>
      <c r="D3629" t="s">
        <v>6</v>
      </c>
      <c r="E3629" t="s">
        <v>359</v>
      </c>
      <c r="F3629" s="138">
        <v>44128</v>
      </c>
      <c r="G3629" t="s">
        <v>682</v>
      </c>
      <c r="H3629" t="s">
        <v>668</v>
      </c>
      <c r="I3629" t="s">
        <v>153</v>
      </c>
      <c r="J3629" t="s">
        <v>671</v>
      </c>
      <c r="K3629">
        <v>1200</v>
      </c>
      <c r="M3629">
        <v>208</v>
      </c>
      <c r="O3629">
        <v>40</v>
      </c>
      <c r="P3629">
        <v>50</v>
      </c>
      <c r="Q3629">
        <f>SUM(Table2[[#This Row],[ BUYER G]:[BUYER S]])</f>
        <v>90</v>
      </c>
      <c r="R3629">
        <v>24.25</v>
      </c>
      <c r="S3629">
        <v>35.375</v>
      </c>
      <c r="T3629">
        <f>SUM(Table2[[#This Row],[SALE G]:[SALE S]])</f>
        <v>59.625</v>
      </c>
      <c r="U3629">
        <v>576</v>
      </c>
      <c r="V3629">
        <v>0.7</v>
      </c>
    </row>
    <row r="3630" spans="1:22" x14ac:dyDescent="0.25">
      <c r="A3630">
        <v>3629</v>
      </c>
      <c r="B3630" t="s">
        <v>26</v>
      </c>
      <c r="C3630" t="s">
        <v>665</v>
      </c>
      <c r="D3630" t="s">
        <v>6</v>
      </c>
      <c r="E3630" t="s">
        <v>359</v>
      </c>
      <c r="F3630" s="138">
        <v>44128</v>
      </c>
      <c r="G3630" t="s">
        <v>682</v>
      </c>
      <c r="H3630" t="s">
        <v>668</v>
      </c>
      <c r="I3630" t="s">
        <v>154</v>
      </c>
      <c r="J3630" t="s">
        <v>671</v>
      </c>
      <c r="K3630">
        <v>1200</v>
      </c>
      <c r="M3630">
        <v>228</v>
      </c>
      <c r="O3630">
        <v>14</v>
      </c>
      <c r="P3630">
        <v>35</v>
      </c>
      <c r="Q3630">
        <f>SUM(Table2[[#This Row],[ BUYER G]:[BUYER S]])</f>
        <v>49</v>
      </c>
      <c r="R3630">
        <v>15.5</v>
      </c>
      <c r="S3630">
        <v>26.75</v>
      </c>
      <c r="T3630">
        <f>SUM(Table2[[#This Row],[SALE G]:[SALE S]])</f>
        <v>42.25</v>
      </c>
      <c r="U3630">
        <v>337</v>
      </c>
      <c r="V3630">
        <v>0.7</v>
      </c>
    </row>
    <row r="3631" spans="1:22" x14ac:dyDescent="0.25">
      <c r="A3631">
        <v>3630</v>
      </c>
      <c r="B3631" t="s">
        <v>26</v>
      </c>
      <c r="C3631" t="s">
        <v>665</v>
      </c>
      <c r="D3631" t="s">
        <v>6</v>
      </c>
      <c r="E3631" t="s">
        <v>359</v>
      </c>
      <c r="F3631" s="138">
        <v>44128</v>
      </c>
      <c r="G3631" t="s">
        <v>682</v>
      </c>
      <c r="H3631" t="s">
        <v>668</v>
      </c>
      <c r="I3631" t="s">
        <v>146</v>
      </c>
      <c r="J3631" t="s">
        <v>671</v>
      </c>
      <c r="K3631">
        <v>1200</v>
      </c>
      <c r="M3631">
        <v>336</v>
      </c>
      <c r="O3631">
        <v>42</v>
      </c>
      <c r="P3631">
        <v>67</v>
      </c>
      <c r="Q3631">
        <f>SUM(Table2[[#This Row],[ BUYER G]:[BUYER S]])</f>
        <v>109</v>
      </c>
      <c r="R3631">
        <v>30</v>
      </c>
      <c r="S3631">
        <v>40.125</v>
      </c>
      <c r="T3631">
        <f>SUM(Table2[[#This Row],[SALE G]:[SALE S]])</f>
        <v>70.125</v>
      </c>
      <c r="U3631">
        <v>344</v>
      </c>
      <c r="V3631">
        <v>0.7</v>
      </c>
    </row>
    <row r="3632" spans="1:22" x14ac:dyDescent="0.25">
      <c r="A3632">
        <v>3631</v>
      </c>
      <c r="B3632" t="s">
        <v>26</v>
      </c>
      <c r="C3632" t="s">
        <v>665</v>
      </c>
      <c r="D3632" t="s">
        <v>6</v>
      </c>
      <c r="E3632" t="s">
        <v>359</v>
      </c>
      <c r="F3632" s="138">
        <v>44128</v>
      </c>
      <c r="G3632" t="s">
        <v>682</v>
      </c>
      <c r="H3632" t="s">
        <v>668</v>
      </c>
      <c r="I3632" t="s">
        <v>395</v>
      </c>
      <c r="J3632" t="s">
        <v>671</v>
      </c>
      <c r="K3632">
        <v>1200</v>
      </c>
      <c r="M3632">
        <v>192</v>
      </c>
      <c r="O3632">
        <v>21</v>
      </c>
      <c r="P3632">
        <v>38</v>
      </c>
      <c r="Q3632">
        <f>SUM(Table2[[#This Row],[ BUYER G]:[BUYER S]])</f>
        <v>59</v>
      </c>
      <c r="R3632">
        <v>12.5</v>
      </c>
      <c r="S3632">
        <v>22</v>
      </c>
      <c r="T3632">
        <f>SUM(Table2[[#This Row],[SALE G]:[SALE S]])</f>
        <v>34.5</v>
      </c>
      <c r="U3632">
        <v>415</v>
      </c>
      <c r="V3632">
        <v>0.7</v>
      </c>
    </row>
    <row r="3633" spans="1:22" x14ac:dyDescent="0.25">
      <c r="A3633">
        <v>3632</v>
      </c>
      <c r="B3633" t="s">
        <v>26</v>
      </c>
      <c r="C3633" t="s">
        <v>665</v>
      </c>
      <c r="D3633" t="s">
        <v>6</v>
      </c>
      <c r="E3633" t="s">
        <v>359</v>
      </c>
      <c r="F3633" s="138">
        <v>44128</v>
      </c>
      <c r="G3633" t="s">
        <v>682</v>
      </c>
      <c r="H3633" t="s">
        <v>668</v>
      </c>
      <c r="I3633" t="s">
        <v>396</v>
      </c>
      <c r="J3633" t="s">
        <v>671</v>
      </c>
      <c r="K3633">
        <v>1200</v>
      </c>
      <c r="M3633">
        <v>208</v>
      </c>
      <c r="O3633">
        <v>50</v>
      </c>
      <c r="P3633">
        <v>80</v>
      </c>
      <c r="Q3633">
        <f>SUM(Table2[[#This Row],[ BUYER G]:[BUYER S]])</f>
        <v>130</v>
      </c>
      <c r="R3633">
        <v>27.5</v>
      </c>
      <c r="S3633">
        <v>46.5</v>
      </c>
      <c r="T3633">
        <f>SUM(Table2[[#This Row],[SALE G]:[SALE S]])</f>
        <v>74</v>
      </c>
      <c r="U3633">
        <v>478</v>
      </c>
      <c r="V3633">
        <v>0.7</v>
      </c>
    </row>
    <row r="3634" spans="1:22" x14ac:dyDescent="0.25">
      <c r="A3634">
        <v>3633</v>
      </c>
      <c r="B3634" t="s">
        <v>26</v>
      </c>
      <c r="C3634" t="s">
        <v>665</v>
      </c>
      <c r="D3634" t="s">
        <v>6</v>
      </c>
      <c r="E3634" t="s">
        <v>359</v>
      </c>
      <c r="F3634" s="138">
        <v>44128</v>
      </c>
      <c r="G3634" t="s">
        <v>682</v>
      </c>
      <c r="H3634" t="s">
        <v>668</v>
      </c>
      <c r="I3634" t="s">
        <v>472</v>
      </c>
      <c r="J3634" t="s">
        <v>671</v>
      </c>
      <c r="K3634">
        <v>1200</v>
      </c>
      <c r="M3634">
        <v>176</v>
      </c>
      <c r="O3634">
        <v>18</v>
      </c>
      <c r="P3634">
        <v>26</v>
      </c>
      <c r="Q3634">
        <f>SUM(Table2[[#This Row],[ BUYER G]:[BUYER S]])</f>
        <v>44</v>
      </c>
      <c r="R3634">
        <v>20</v>
      </c>
      <c r="S3634">
        <v>14.5</v>
      </c>
      <c r="T3634">
        <f>SUM(Table2[[#This Row],[SALE G]:[SALE S]])</f>
        <v>34.5</v>
      </c>
      <c r="U3634">
        <v>326</v>
      </c>
      <c r="V3634">
        <v>0.7</v>
      </c>
    </row>
    <row r="3635" spans="1:22" x14ac:dyDescent="0.25">
      <c r="A3635">
        <v>3634</v>
      </c>
      <c r="B3635" t="s">
        <v>26</v>
      </c>
      <c r="C3635" t="s">
        <v>665</v>
      </c>
      <c r="D3635" t="s">
        <v>6</v>
      </c>
      <c r="E3635" t="s">
        <v>359</v>
      </c>
      <c r="F3635" s="138">
        <v>44128</v>
      </c>
      <c r="G3635" t="s">
        <v>683</v>
      </c>
      <c r="H3635" t="s">
        <v>668</v>
      </c>
      <c r="I3635" t="s">
        <v>391</v>
      </c>
      <c r="J3635" t="s">
        <v>671</v>
      </c>
      <c r="K3635">
        <v>1500</v>
      </c>
      <c r="M3635">
        <v>420</v>
      </c>
      <c r="O3635">
        <v>46</v>
      </c>
      <c r="P3635">
        <v>78</v>
      </c>
      <c r="Q3635">
        <f>SUM(Table2[[#This Row],[ BUYER G]:[BUYER S]])</f>
        <v>124</v>
      </c>
      <c r="R3635">
        <v>36.17</v>
      </c>
      <c r="S3635">
        <v>77</v>
      </c>
      <c r="T3635">
        <f>SUM(Table2[[#This Row],[SALE G]:[SALE S]])</f>
        <v>113.17</v>
      </c>
      <c r="U3635">
        <v>778</v>
      </c>
      <c r="V3635">
        <v>0.8</v>
      </c>
    </row>
    <row r="3636" spans="1:22" x14ac:dyDescent="0.25">
      <c r="A3636">
        <v>3635</v>
      </c>
      <c r="B3636" t="s">
        <v>26</v>
      </c>
      <c r="C3636" t="s">
        <v>665</v>
      </c>
      <c r="D3636" t="s">
        <v>6</v>
      </c>
      <c r="E3636" t="s">
        <v>359</v>
      </c>
      <c r="F3636" s="138">
        <v>44128</v>
      </c>
      <c r="G3636" t="s">
        <v>683</v>
      </c>
      <c r="H3636" t="s">
        <v>668</v>
      </c>
      <c r="I3636" t="s">
        <v>392</v>
      </c>
      <c r="J3636" t="s">
        <v>669</v>
      </c>
      <c r="K3636">
        <v>1500</v>
      </c>
      <c r="M3636">
        <v>418</v>
      </c>
      <c r="O3636">
        <v>43</v>
      </c>
      <c r="P3636">
        <v>91</v>
      </c>
      <c r="Q3636">
        <f>SUM(Table2[[#This Row],[ BUYER G]:[BUYER S]])</f>
        <v>134</v>
      </c>
      <c r="R3636">
        <v>29.5</v>
      </c>
      <c r="S3636">
        <v>49.5</v>
      </c>
      <c r="T3636">
        <f>SUM(Table2[[#This Row],[SALE G]:[SALE S]])</f>
        <v>79</v>
      </c>
      <c r="U3636">
        <v>430</v>
      </c>
      <c r="V3636">
        <v>0.6</v>
      </c>
    </row>
    <row r="3637" spans="1:22" x14ac:dyDescent="0.25">
      <c r="A3637">
        <v>3636</v>
      </c>
      <c r="B3637" t="s">
        <v>26</v>
      </c>
      <c r="C3637" t="s">
        <v>665</v>
      </c>
      <c r="D3637" t="s">
        <v>6</v>
      </c>
      <c r="E3637" t="s">
        <v>359</v>
      </c>
      <c r="F3637" s="138">
        <v>44128</v>
      </c>
      <c r="G3637" t="s">
        <v>683</v>
      </c>
      <c r="H3637" t="s">
        <v>668</v>
      </c>
      <c r="I3637" t="s">
        <v>393</v>
      </c>
      <c r="J3637" t="s">
        <v>669</v>
      </c>
      <c r="K3637">
        <v>1500</v>
      </c>
      <c r="M3637">
        <v>452</v>
      </c>
      <c r="O3637">
        <v>86</v>
      </c>
      <c r="P3637">
        <v>99</v>
      </c>
      <c r="Q3637">
        <f>SUM(Table2[[#This Row],[ BUYER G]:[BUYER S]])</f>
        <v>185</v>
      </c>
      <c r="R3637">
        <v>21.5</v>
      </c>
      <c r="S3637">
        <v>26</v>
      </c>
      <c r="T3637">
        <f>SUM(Table2[[#This Row],[SALE G]:[SALE S]])</f>
        <v>47.5</v>
      </c>
      <c r="U3637">
        <v>298</v>
      </c>
      <c r="V3637">
        <v>0.6</v>
      </c>
    </row>
    <row r="3638" spans="1:22" x14ac:dyDescent="0.25">
      <c r="A3638">
        <v>3637</v>
      </c>
      <c r="B3638" t="s">
        <v>26</v>
      </c>
      <c r="C3638" t="s">
        <v>665</v>
      </c>
      <c r="D3638" t="s">
        <v>6</v>
      </c>
      <c r="E3638" t="s">
        <v>359</v>
      </c>
      <c r="F3638" s="138">
        <v>44128</v>
      </c>
      <c r="G3638" t="s">
        <v>676</v>
      </c>
      <c r="H3638" t="s">
        <v>668</v>
      </c>
      <c r="I3638" t="s">
        <v>165</v>
      </c>
      <c r="J3638" t="s">
        <v>669</v>
      </c>
      <c r="K3638">
        <v>1200</v>
      </c>
      <c r="M3638">
        <v>336</v>
      </c>
      <c r="O3638">
        <v>30</v>
      </c>
      <c r="P3638">
        <v>67</v>
      </c>
      <c r="Q3638">
        <f>SUM(Table2[[#This Row],[ BUYER G]:[BUYER S]])</f>
        <v>97</v>
      </c>
      <c r="R3638">
        <v>24</v>
      </c>
      <c r="S3638">
        <v>42.5</v>
      </c>
      <c r="T3638">
        <f>SUM(Table2[[#This Row],[SALE G]:[SALE S]])</f>
        <v>66.5</v>
      </c>
      <c r="U3638">
        <v>666</v>
      </c>
      <c r="V3638">
        <v>0.8</v>
      </c>
    </row>
    <row r="3639" spans="1:22" x14ac:dyDescent="0.25">
      <c r="A3639">
        <v>3638</v>
      </c>
      <c r="B3639" t="s">
        <v>26</v>
      </c>
      <c r="C3639" t="s">
        <v>665</v>
      </c>
      <c r="D3639" t="s">
        <v>6</v>
      </c>
      <c r="E3639" t="s">
        <v>359</v>
      </c>
      <c r="F3639" s="138">
        <v>44128</v>
      </c>
      <c r="G3639" t="s">
        <v>676</v>
      </c>
      <c r="H3639" t="s">
        <v>668</v>
      </c>
      <c r="I3639" t="s">
        <v>166</v>
      </c>
      <c r="J3639" t="s">
        <v>669</v>
      </c>
      <c r="K3639">
        <v>1200</v>
      </c>
      <c r="M3639">
        <v>328</v>
      </c>
      <c r="O3639">
        <v>57</v>
      </c>
      <c r="P3639">
        <v>84</v>
      </c>
      <c r="Q3639">
        <f>SUM(Table2[[#This Row],[ BUYER G]:[BUYER S]])</f>
        <v>141</v>
      </c>
      <c r="R3639">
        <v>27</v>
      </c>
      <c r="S3639">
        <v>52.5</v>
      </c>
      <c r="T3639">
        <f>SUM(Table2[[#This Row],[SALE G]:[SALE S]])</f>
        <v>79.5</v>
      </c>
      <c r="U3639">
        <v>341</v>
      </c>
      <c r="V3639">
        <v>0.6</v>
      </c>
    </row>
    <row r="3640" spans="1:22" x14ac:dyDescent="0.25">
      <c r="A3640">
        <v>3639</v>
      </c>
      <c r="B3640" t="s">
        <v>26</v>
      </c>
      <c r="C3640" t="s">
        <v>665</v>
      </c>
      <c r="D3640" t="s">
        <v>6</v>
      </c>
      <c r="E3640" t="s">
        <v>359</v>
      </c>
      <c r="F3640" s="138">
        <v>44128</v>
      </c>
      <c r="G3640" t="s">
        <v>684</v>
      </c>
      <c r="H3640" t="s">
        <v>672</v>
      </c>
      <c r="I3640" t="s">
        <v>402</v>
      </c>
      <c r="J3640" t="s">
        <v>669</v>
      </c>
      <c r="K3640">
        <v>1250</v>
      </c>
      <c r="M3640">
        <v>244</v>
      </c>
      <c r="O3640">
        <v>15</v>
      </c>
      <c r="P3640">
        <v>42</v>
      </c>
      <c r="Q3640">
        <f>SUM(Table2[[#This Row],[ BUYER G]:[BUYER S]])</f>
        <v>57</v>
      </c>
      <c r="R3640">
        <v>16</v>
      </c>
      <c r="S3640">
        <v>31</v>
      </c>
      <c r="T3640">
        <f>SUM(Table2[[#This Row],[SALE G]:[SALE S]])</f>
        <v>47</v>
      </c>
      <c r="U3640">
        <v>247</v>
      </c>
      <c r="V3640">
        <v>0.7</v>
      </c>
    </row>
    <row r="3641" spans="1:22" x14ac:dyDescent="0.25">
      <c r="A3641">
        <v>3640</v>
      </c>
      <c r="B3641" t="s">
        <v>26</v>
      </c>
      <c r="C3641" t="s">
        <v>665</v>
      </c>
      <c r="D3641" t="s">
        <v>6</v>
      </c>
      <c r="E3641" t="s">
        <v>359</v>
      </c>
      <c r="F3641" s="138">
        <v>44128</v>
      </c>
      <c r="G3641" t="s">
        <v>684</v>
      </c>
      <c r="H3641" t="s">
        <v>677</v>
      </c>
      <c r="I3641" t="s">
        <v>401</v>
      </c>
      <c r="J3641" t="s">
        <v>669</v>
      </c>
      <c r="K3641">
        <v>1250</v>
      </c>
      <c r="M3641">
        <v>240</v>
      </c>
      <c r="O3641">
        <v>50</v>
      </c>
      <c r="P3641">
        <v>70</v>
      </c>
      <c r="Q3641">
        <f>SUM(Table2[[#This Row],[ BUYER G]:[BUYER S]])</f>
        <v>120</v>
      </c>
      <c r="R3641">
        <v>16</v>
      </c>
      <c r="S3641">
        <v>32.25</v>
      </c>
      <c r="T3641">
        <f>SUM(Table2[[#This Row],[SALE G]:[SALE S]])</f>
        <v>48.25</v>
      </c>
      <c r="U3641">
        <v>650</v>
      </c>
      <c r="V3641">
        <v>0.7</v>
      </c>
    </row>
    <row r="3642" spans="1:22" x14ac:dyDescent="0.25">
      <c r="A3642">
        <v>3641</v>
      </c>
      <c r="B3642" t="s">
        <v>26</v>
      </c>
      <c r="C3642" t="s">
        <v>665</v>
      </c>
      <c r="D3642" t="s">
        <v>6</v>
      </c>
      <c r="E3642" t="s">
        <v>359</v>
      </c>
      <c r="F3642" s="138">
        <v>44128</v>
      </c>
      <c r="G3642" t="s">
        <v>684</v>
      </c>
      <c r="H3642" t="s">
        <v>673</v>
      </c>
      <c r="I3642" t="s">
        <v>454</v>
      </c>
      <c r="J3642" t="s">
        <v>669</v>
      </c>
      <c r="K3642">
        <v>1250</v>
      </c>
      <c r="M3642">
        <v>240</v>
      </c>
      <c r="O3642">
        <v>12</v>
      </c>
      <c r="P3642">
        <v>35</v>
      </c>
      <c r="Q3642">
        <f>SUM(Table2[[#This Row],[ BUYER G]:[BUYER S]])</f>
        <v>47</v>
      </c>
      <c r="R3642">
        <v>16.5</v>
      </c>
      <c r="S3642">
        <v>29</v>
      </c>
      <c r="T3642">
        <f>SUM(Table2[[#This Row],[SALE G]:[SALE S]])</f>
        <v>45.5</v>
      </c>
      <c r="U3642">
        <v>252</v>
      </c>
      <c r="V3642">
        <v>0.7</v>
      </c>
    </row>
    <row r="3643" spans="1:22" x14ac:dyDescent="0.25">
      <c r="A3643">
        <v>3642</v>
      </c>
      <c r="B3643" t="s">
        <v>26</v>
      </c>
      <c r="C3643" t="s">
        <v>665</v>
      </c>
      <c r="D3643" t="s">
        <v>6</v>
      </c>
      <c r="E3643" t="s">
        <v>359</v>
      </c>
      <c r="F3643" s="138">
        <v>44128</v>
      </c>
      <c r="G3643" t="s">
        <v>684</v>
      </c>
      <c r="H3643" t="s">
        <v>704</v>
      </c>
      <c r="I3643" t="s">
        <v>453</v>
      </c>
      <c r="J3643" t="s">
        <v>669</v>
      </c>
      <c r="K3643">
        <v>1250</v>
      </c>
      <c r="M3643">
        <v>240</v>
      </c>
      <c r="O3643">
        <v>13</v>
      </c>
      <c r="P3643">
        <v>32</v>
      </c>
      <c r="Q3643">
        <f>SUM(Table2[[#This Row],[ BUYER G]:[BUYER S]])</f>
        <v>45</v>
      </c>
      <c r="R3643">
        <v>4</v>
      </c>
      <c r="S3643">
        <v>19.75</v>
      </c>
      <c r="T3643">
        <f>SUM(Table2[[#This Row],[SALE G]:[SALE S]])</f>
        <v>23.75</v>
      </c>
      <c r="U3643">
        <v>624</v>
      </c>
      <c r="V3643">
        <v>0.7</v>
      </c>
    </row>
    <row r="3644" spans="1:22" x14ac:dyDescent="0.25">
      <c r="A3644">
        <v>3643</v>
      </c>
      <c r="B3644" t="s">
        <v>26</v>
      </c>
      <c r="C3644" t="s">
        <v>665</v>
      </c>
      <c r="D3644" t="s">
        <v>6</v>
      </c>
      <c r="E3644" t="s">
        <v>359</v>
      </c>
      <c r="F3644" s="138">
        <v>44128</v>
      </c>
      <c r="G3644" t="s">
        <v>684</v>
      </c>
      <c r="H3644" t="s">
        <v>705</v>
      </c>
      <c r="I3644" t="s">
        <v>459</v>
      </c>
      <c r="J3644" t="s">
        <v>669</v>
      </c>
      <c r="K3644">
        <v>1250</v>
      </c>
      <c r="M3644">
        <v>240</v>
      </c>
      <c r="O3644">
        <v>0</v>
      </c>
      <c r="P3644">
        <v>35</v>
      </c>
      <c r="Q3644">
        <f>SUM(Table2[[#This Row],[ BUYER G]:[BUYER S]])</f>
        <v>35</v>
      </c>
      <c r="R3644">
        <v>0</v>
      </c>
      <c r="S3644">
        <v>26</v>
      </c>
      <c r="T3644">
        <f>SUM(Table2[[#This Row],[SALE G]:[SALE S]])</f>
        <v>26</v>
      </c>
      <c r="U3644">
        <v>248</v>
      </c>
      <c r="V3644">
        <v>0.7</v>
      </c>
    </row>
    <row r="3645" spans="1:22" x14ac:dyDescent="0.25">
      <c r="A3645">
        <v>3644</v>
      </c>
      <c r="B3645" t="s">
        <v>26</v>
      </c>
      <c r="C3645" t="s">
        <v>665</v>
      </c>
      <c r="D3645" t="s">
        <v>6</v>
      </c>
      <c r="E3645" t="s">
        <v>359</v>
      </c>
      <c r="F3645" s="138">
        <v>44128</v>
      </c>
      <c r="G3645" t="s">
        <v>684</v>
      </c>
      <c r="H3645" t="s">
        <v>697</v>
      </c>
      <c r="I3645" t="s">
        <v>460</v>
      </c>
      <c r="J3645" t="s">
        <v>669</v>
      </c>
      <c r="K3645">
        <v>1250</v>
      </c>
      <c r="M3645">
        <v>270</v>
      </c>
      <c r="O3645">
        <v>24</v>
      </c>
      <c r="P3645">
        <v>31</v>
      </c>
      <c r="Q3645">
        <f>SUM(Table2[[#This Row],[ BUYER G]:[BUYER S]])</f>
        <v>55</v>
      </c>
      <c r="R3645">
        <v>11.5</v>
      </c>
      <c r="S3645">
        <v>22</v>
      </c>
      <c r="T3645">
        <f>SUM(Table2[[#This Row],[SALE G]:[SALE S]])</f>
        <v>33.5</v>
      </c>
      <c r="U3645">
        <v>360</v>
      </c>
      <c r="V3645">
        <v>0.7</v>
      </c>
    </row>
    <row r="3646" spans="1:22" x14ac:dyDescent="0.25">
      <c r="A3646">
        <v>3645</v>
      </c>
      <c r="B3646" t="s">
        <v>26</v>
      </c>
      <c r="C3646" t="s">
        <v>665</v>
      </c>
      <c r="D3646" t="s">
        <v>6</v>
      </c>
      <c r="E3646" t="s">
        <v>359</v>
      </c>
      <c r="F3646" s="138">
        <v>44128</v>
      </c>
      <c r="G3646" t="s">
        <v>685</v>
      </c>
      <c r="H3646" t="s">
        <v>668</v>
      </c>
      <c r="I3646" t="s">
        <v>172</v>
      </c>
      <c r="J3646" t="s">
        <v>671</v>
      </c>
      <c r="K3646">
        <v>1000</v>
      </c>
      <c r="M3646">
        <v>216</v>
      </c>
      <c r="O3646">
        <v>14</v>
      </c>
      <c r="P3646">
        <v>29</v>
      </c>
      <c r="Q3646">
        <f>SUM(Table2[[#This Row],[ BUYER G]:[BUYER S]])</f>
        <v>43</v>
      </c>
      <c r="R3646">
        <v>16.5</v>
      </c>
      <c r="S3646">
        <v>16.25</v>
      </c>
      <c r="T3646">
        <f>SUM(Table2[[#This Row],[SALE G]:[SALE S]])</f>
        <v>32.75</v>
      </c>
      <c r="U3646">
        <v>587</v>
      </c>
      <c r="V3646">
        <v>0.7</v>
      </c>
    </row>
    <row r="3647" spans="1:22" x14ac:dyDescent="0.25">
      <c r="A3647">
        <v>3646</v>
      </c>
      <c r="B3647" t="s">
        <v>26</v>
      </c>
      <c r="C3647" t="s">
        <v>665</v>
      </c>
      <c r="D3647" t="s">
        <v>6</v>
      </c>
      <c r="E3647" t="s">
        <v>359</v>
      </c>
      <c r="F3647" s="138">
        <v>44128</v>
      </c>
      <c r="G3647" t="s">
        <v>685</v>
      </c>
      <c r="H3647" t="s">
        <v>668</v>
      </c>
      <c r="I3647" t="s">
        <v>174</v>
      </c>
      <c r="J3647" t="s">
        <v>671</v>
      </c>
      <c r="K3647">
        <v>1000</v>
      </c>
      <c r="M3647">
        <v>208</v>
      </c>
      <c r="O3647">
        <v>18</v>
      </c>
      <c r="P3647">
        <v>41</v>
      </c>
      <c r="Q3647">
        <f>SUM(Table2[[#This Row],[ BUYER G]:[BUYER S]])</f>
        <v>59</v>
      </c>
      <c r="R3647">
        <v>8.5</v>
      </c>
      <c r="S3647">
        <v>26.08</v>
      </c>
      <c r="T3647">
        <f>SUM(Table2[[#This Row],[SALE G]:[SALE S]])</f>
        <v>34.58</v>
      </c>
      <c r="U3647">
        <v>329</v>
      </c>
      <c r="V3647">
        <v>0.7</v>
      </c>
    </row>
    <row r="3648" spans="1:22" x14ac:dyDescent="0.25">
      <c r="A3648">
        <v>3647</v>
      </c>
      <c r="B3648" t="s">
        <v>26</v>
      </c>
      <c r="C3648" t="s">
        <v>665</v>
      </c>
      <c r="D3648" t="s">
        <v>6</v>
      </c>
      <c r="E3648" t="s">
        <v>359</v>
      </c>
      <c r="F3648" s="138">
        <v>44128</v>
      </c>
      <c r="G3648" t="s">
        <v>685</v>
      </c>
      <c r="H3648" t="s">
        <v>668</v>
      </c>
      <c r="I3648" t="s">
        <v>176</v>
      </c>
      <c r="J3648" t="s">
        <v>671</v>
      </c>
      <c r="K3648">
        <v>1000</v>
      </c>
      <c r="M3648">
        <v>208</v>
      </c>
      <c r="O3648">
        <v>32</v>
      </c>
      <c r="P3648">
        <v>54</v>
      </c>
      <c r="Q3648">
        <f>SUM(Table2[[#This Row],[ BUYER G]:[BUYER S]])</f>
        <v>86</v>
      </c>
      <c r="R3648">
        <v>11.75</v>
      </c>
      <c r="S3648">
        <v>33.5</v>
      </c>
      <c r="T3648">
        <f>SUM(Table2[[#This Row],[SALE G]:[SALE S]])</f>
        <v>45.25</v>
      </c>
      <c r="U3648">
        <v>346</v>
      </c>
      <c r="V3648">
        <v>0.7</v>
      </c>
    </row>
    <row r="3649" spans="1:22" x14ac:dyDescent="0.25">
      <c r="A3649">
        <v>3648</v>
      </c>
      <c r="B3649" t="s">
        <v>26</v>
      </c>
      <c r="C3649" t="s">
        <v>665</v>
      </c>
      <c r="D3649" t="s">
        <v>6</v>
      </c>
      <c r="E3649" t="s">
        <v>359</v>
      </c>
      <c r="F3649" s="138">
        <v>44128</v>
      </c>
      <c r="G3649" t="s">
        <v>685</v>
      </c>
      <c r="H3649" t="s">
        <v>668</v>
      </c>
      <c r="I3649" t="s">
        <v>187</v>
      </c>
      <c r="J3649" t="s">
        <v>671</v>
      </c>
      <c r="K3649">
        <v>1000</v>
      </c>
      <c r="M3649">
        <v>196</v>
      </c>
      <c r="O3649">
        <v>14</v>
      </c>
      <c r="P3649">
        <v>34</v>
      </c>
      <c r="Q3649">
        <f>SUM(Table2[[#This Row],[ BUYER G]:[BUYER S]])</f>
        <v>48</v>
      </c>
      <c r="R3649">
        <v>12</v>
      </c>
      <c r="S3649">
        <v>26.5</v>
      </c>
      <c r="T3649">
        <f>SUM(Table2[[#This Row],[SALE G]:[SALE S]])</f>
        <v>38.5</v>
      </c>
      <c r="U3649">
        <v>320</v>
      </c>
      <c r="V3649">
        <v>0.7</v>
      </c>
    </row>
    <row r="3650" spans="1:22" x14ac:dyDescent="0.25">
      <c r="A3650">
        <v>3649</v>
      </c>
      <c r="B3650" t="s">
        <v>26</v>
      </c>
      <c r="C3650" t="s">
        <v>665</v>
      </c>
      <c r="D3650" t="s">
        <v>6</v>
      </c>
      <c r="E3650" t="s">
        <v>359</v>
      </c>
      <c r="F3650" s="138">
        <v>44128</v>
      </c>
      <c r="G3650" t="s">
        <v>685</v>
      </c>
      <c r="H3650" t="s">
        <v>668</v>
      </c>
      <c r="I3650" t="s">
        <v>186</v>
      </c>
      <c r="J3650" t="s">
        <v>671</v>
      </c>
      <c r="K3650">
        <v>1000</v>
      </c>
      <c r="M3650">
        <v>198</v>
      </c>
      <c r="O3650">
        <v>23</v>
      </c>
      <c r="P3650">
        <v>19</v>
      </c>
      <c r="Q3650">
        <f>SUM(Table2[[#This Row],[ BUYER G]:[BUYER S]])</f>
        <v>42</v>
      </c>
      <c r="R3650">
        <v>15</v>
      </c>
      <c r="S3650">
        <v>12</v>
      </c>
      <c r="T3650">
        <f>SUM(Table2[[#This Row],[SALE G]:[SALE S]])</f>
        <v>27</v>
      </c>
      <c r="U3650">
        <v>350</v>
      </c>
      <c r="V3650">
        <v>0.7</v>
      </c>
    </row>
    <row r="3651" spans="1:22" x14ac:dyDescent="0.25">
      <c r="A3651">
        <v>3650</v>
      </c>
      <c r="B3651" t="s">
        <v>26</v>
      </c>
      <c r="C3651" t="s">
        <v>665</v>
      </c>
      <c r="D3651" t="s">
        <v>6</v>
      </c>
      <c r="E3651" t="s">
        <v>359</v>
      </c>
      <c r="F3651" s="138">
        <v>44128</v>
      </c>
      <c r="G3651" t="s">
        <v>685</v>
      </c>
      <c r="H3651" t="s">
        <v>668</v>
      </c>
      <c r="I3651" t="s">
        <v>179</v>
      </c>
      <c r="J3651" t="s">
        <v>671</v>
      </c>
      <c r="K3651">
        <v>1000</v>
      </c>
      <c r="M3651">
        <v>160</v>
      </c>
      <c r="O3651">
        <v>12</v>
      </c>
      <c r="P3651">
        <v>38</v>
      </c>
      <c r="Q3651">
        <f>SUM(Table2[[#This Row],[ BUYER G]:[BUYER S]])</f>
        <v>50</v>
      </c>
      <c r="R3651">
        <v>9</v>
      </c>
      <c r="S3651">
        <v>23</v>
      </c>
      <c r="T3651">
        <f>SUM(Table2[[#This Row],[SALE G]:[SALE S]])</f>
        <v>32</v>
      </c>
      <c r="U3651">
        <v>293</v>
      </c>
      <c r="V3651">
        <v>0.7</v>
      </c>
    </row>
    <row r="3652" spans="1:22" x14ac:dyDescent="0.25">
      <c r="A3652">
        <v>3651</v>
      </c>
      <c r="B3652" t="s">
        <v>26</v>
      </c>
      <c r="C3652" t="s">
        <v>665</v>
      </c>
      <c r="D3652" t="s">
        <v>6</v>
      </c>
      <c r="E3652" t="s">
        <v>359</v>
      </c>
      <c r="F3652" s="138">
        <v>44128</v>
      </c>
      <c r="G3652" t="s">
        <v>685</v>
      </c>
      <c r="H3652" t="s">
        <v>668</v>
      </c>
      <c r="I3652" t="s">
        <v>571</v>
      </c>
      <c r="J3652" t="s">
        <v>671</v>
      </c>
      <c r="K3652">
        <v>1000</v>
      </c>
      <c r="M3652">
        <v>160</v>
      </c>
      <c r="O3652">
        <v>10</v>
      </c>
      <c r="P3652">
        <v>25</v>
      </c>
      <c r="Q3652">
        <f>SUM(Table2[[#This Row],[ BUYER G]:[BUYER S]])</f>
        <v>35</v>
      </c>
      <c r="R3652">
        <v>10.83</v>
      </c>
      <c r="S3652">
        <v>13.5</v>
      </c>
      <c r="T3652">
        <f>SUM(Table2[[#This Row],[SALE G]:[SALE S]])</f>
        <v>24.33</v>
      </c>
      <c r="U3652">
        <v>324</v>
      </c>
      <c r="V3652">
        <v>0.7</v>
      </c>
    </row>
    <row r="3653" spans="1:22" x14ac:dyDescent="0.25">
      <c r="A3653">
        <v>3652</v>
      </c>
      <c r="B3653" t="s">
        <v>26</v>
      </c>
      <c r="C3653" t="s">
        <v>665</v>
      </c>
      <c r="D3653" t="s">
        <v>6</v>
      </c>
      <c r="E3653" t="s">
        <v>359</v>
      </c>
      <c r="F3653" s="138">
        <v>44128</v>
      </c>
      <c r="G3653" t="s">
        <v>685</v>
      </c>
      <c r="H3653" t="s">
        <v>668</v>
      </c>
      <c r="I3653" t="s">
        <v>607</v>
      </c>
      <c r="J3653" t="s">
        <v>671</v>
      </c>
      <c r="K3653">
        <v>1000</v>
      </c>
      <c r="M3653">
        <v>198</v>
      </c>
      <c r="O3653">
        <v>18</v>
      </c>
      <c r="P3653">
        <v>25</v>
      </c>
      <c r="Q3653">
        <f>SUM(Table2[[#This Row],[ BUYER G]:[BUYER S]])</f>
        <v>43</v>
      </c>
      <c r="R3653">
        <v>9</v>
      </c>
      <c r="S3653">
        <v>19</v>
      </c>
      <c r="T3653">
        <f>SUM(Table2[[#This Row],[SALE G]:[SALE S]])</f>
        <v>28</v>
      </c>
      <c r="U3653">
        <v>245</v>
      </c>
      <c r="V3653">
        <v>0.7</v>
      </c>
    </row>
    <row r="3654" spans="1:22" x14ac:dyDescent="0.25">
      <c r="A3654">
        <v>3653</v>
      </c>
      <c r="B3654" t="s">
        <v>26</v>
      </c>
      <c r="C3654" t="s">
        <v>665</v>
      </c>
      <c r="D3654" t="s">
        <v>6</v>
      </c>
      <c r="E3654" t="s">
        <v>359</v>
      </c>
      <c r="F3654" s="138">
        <v>44128</v>
      </c>
      <c r="G3654" t="s">
        <v>685</v>
      </c>
      <c r="H3654" t="s">
        <v>668</v>
      </c>
      <c r="I3654" t="s">
        <v>181</v>
      </c>
      <c r="J3654" t="s">
        <v>671</v>
      </c>
      <c r="K3654">
        <v>1000</v>
      </c>
      <c r="M3654">
        <v>218</v>
      </c>
      <c r="O3654">
        <v>9</v>
      </c>
      <c r="P3654">
        <v>24</v>
      </c>
      <c r="Q3654">
        <f>SUM(Table2[[#This Row],[ BUYER G]:[BUYER S]])</f>
        <v>33</v>
      </c>
      <c r="R3654">
        <v>18.75</v>
      </c>
      <c r="S3654">
        <v>15</v>
      </c>
      <c r="T3654">
        <f>SUM(Table2[[#This Row],[SALE G]:[SALE S]])</f>
        <v>33.75</v>
      </c>
      <c r="U3654">
        <v>330</v>
      </c>
      <c r="V3654">
        <v>0.7</v>
      </c>
    </row>
    <row r="3655" spans="1:22" x14ac:dyDescent="0.25">
      <c r="A3655">
        <v>3654</v>
      </c>
      <c r="B3655" t="s">
        <v>26</v>
      </c>
      <c r="C3655" t="s">
        <v>665</v>
      </c>
      <c r="D3655" t="s">
        <v>6</v>
      </c>
      <c r="E3655" t="s">
        <v>359</v>
      </c>
      <c r="F3655" s="138">
        <v>44128</v>
      </c>
      <c r="G3655" t="s">
        <v>685</v>
      </c>
      <c r="H3655" t="s">
        <v>668</v>
      </c>
      <c r="I3655" t="s">
        <v>608</v>
      </c>
      <c r="J3655" t="s">
        <v>671</v>
      </c>
      <c r="K3655">
        <v>1000</v>
      </c>
      <c r="M3655">
        <v>192</v>
      </c>
      <c r="O3655">
        <v>13</v>
      </c>
      <c r="P3655">
        <v>17</v>
      </c>
      <c r="Q3655">
        <f>SUM(Table2[[#This Row],[ BUYER G]:[BUYER S]])</f>
        <v>30</v>
      </c>
      <c r="R3655">
        <v>4.75</v>
      </c>
      <c r="S3655">
        <v>16.625</v>
      </c>
      <c r="T3655">
        <f>SUM(Table2[[#This Row],[SALE G]:[SALE S]])</f>
        <v>21.375</v>
      </c>
      <c r="U3655">
        <v>256</v>
      </c>
      <c r="V3655">
        <v>0.7</v>
      </c>
    </row>
    <row r="3656" spans="1:22" x14ac:dyDescent="0.25">
      <c r="A3656">
        <v>3655</v>
      </c>
      <c r="B3656" t="s">
        <v>26</v>
      </c>
      <c r="C3656" t="s">
        <v>665</v>
      </c>
      <c r="D3656" t="s">
        <v>6</v>
      </c>
      <c r="E3656" t="s">
        <v>359</v>
      </c>
      <c r="F3656" s="138">
        <v>44128</v>
      </c>
      <c r="G3656" t="s">
        <v>685</v>
      </c>
      <c r="H3656" t="s">
        <v>668</v>
      </c>
      <c r="I3656" t="s">
        <v>180</v>
      </c>
      <c r="J3656" t="s">
        <v>671</v>
      </c>
      <c r="K3656">
        <v>1000</v>
      </c>
      <c r="M3656">
        <v>196</v>
      </c>
      <c r="O3656">
        <v>11</v>
      </c>
      <c r="P3656">
        <v>34</v>
      </c>
      <c r="Q3656">
        <f>SUM(Table2[[#This Row],[ BUYER G]:[BUYER S]])</f>
        <v>45</v>
      </c>
      <c r="R3656">
        <v>11</v>
      </c>
      <c r="S3656">
        <v>17</v>
      </c>
      <c r="T3656">
        <f>SUM(Table2[[#This Row],[SALE G]:[SALE S]])</f>
        <v>28</v>
      </c>
      <c r="U3656">
        <v>270</v>
      </c>
      <c r="V3656">
        <v>0.7</v>
      </c>
    </row>
    <row r="3657" spans="1:22" x14ac:dyDescent="0.25">
      <c r="A3657">
        <v>3656</v>
      </c>
      <c r="B3657" t="s">
        <v>26</v>
      </c>
      <c r="C3657" t="s">
        <v>665</v>
      </c>
      <c r="D3657" t="s">
        <v>6</v>
      </c>
      <c r="E3657" t="s">
        <v>359</v>
      </c>
      <c r="F3657" s="138">
        <v>44128</v>
      </c>
      <c r="G3657" t="s">
        <v>685</v>
      </c>
      <c r="H3657" t="s">
        <v>677</v>
      </c>
      <c r="I3657" t="s">
        <v>529</v>
      </c>
      <c r="J3657" t="s">
        <v>671</v>
      </c>
      <c r="K3657">
        <v>1000</v>
      </c>
      <c r="M3657">
        <v>192</v>
      </c>
      <c r="O3657">
        <v>30</v>
      </c>
      <c r="P3657">
        <v>45</v>
      </c>
      <c r="Q3657">
        <f>SUM(Table2[[#This Row],[ BUYER G]:[BUYER S]])</f>
        <v>75</v>
      </c>
      <c r="R3657">
        <v>32.5</v>
      </c>
      <c r="S3657">
        <v>52.5</v>
      </c>
      <c r="T3657">
        <f>SUM(Table2[[#This Row],[SALE G]:[SALE S]])</f>
        <v>85</v>
      </c>
      <c r="U3657">
        <v>600</v>
      </c>
      <c r="V3657">
        <v>0.7</v>
      </c>
    </row>
    <row r="3658" spans="1:22" x14ac:dyDescent="0.25">
      <c r="A3658">
        <v>3657</v>
      </c>
      <c r="B3658" t="s">
        <v>26</v>
      </c>
      <c r="C3658" t="s">
        <v>665</v>
      </c>
      <c r="D3658" t="s">
        <v>6</v>
      </c>
      <c r="E3658" t="s">
        <v>359</v>
      </c>
      <c r="F3658" s="138">
        <v>44128</v>
      </c>
      <c r="G3658" t="s">
        <v>685</v>
      </c>
      <c r="H3658" t="s">
        <v>672</v>
      </c>
      <c r="I3658" t="s">
        <v>407</v>
      </c>
      <c r="J3658" t="s">
        <v>671</v>
      </c>
      <c r="K3658">
        <v>1000</v>
      </c>
      <c r="M3658">
        <v>180</v>
      </c>
      <c r="O3658">
        <v>20</v>
      </c>
      <c r="P3658">
        <v>46</v>
      </c>
      <c r="Q3658">
        <f>SUM(Table2[[#This Row],[ BUYER G]:[BUYER S]])</f>
        <v>66</v>
      </c>
      <c r="R3658">
        <v>15.3</v>
      </c>
      <c r="S3658">
        <v>32.5</v>
      </c>
      <c r="T3658">
        <f>SUM(Table2[[#This Row],[SALE G]:[SALE S]])</f>
        <v>47.8</v>
      </c>
      <c r="U3658">
        <v>236</v>
      </c>
      <c r="V3658">
        <v>0.65</v>
      </c>
    </row>
    <row r="3659" spans="1:22" x14ac:dyDescent="0.25">
      <c r="A3659">
        <v>3658</v>
      </c>
      <c r="B3659" t="s">
        <v>26</v>
      </c>
      <c r="C3659" t="s">
        <v>665</v>
      </c>
      <c r="D3659" t="s">
        <v>6</v>
      </c>
      <c r="E3659" t="s">
        <v>359</v>
      </c>
      <c r="F3659" s="138">
        <v>44128</v>
      </c>
      <c r="G3659" t="s">
        <v>685</v>
      </c>
      <c r="H3659" t="s">
        <v>668</v>
      </c>
      <c r="I3659" t="s">
        <v>405</v>
      </c>
      <c r="J3659" t="s">
        <v>671</v>
      </c>
      <c r="K3659">
        <v>1000</v>
      </c>
      <c r="M3659">
        <v>190</v>
      </c>
      <c r="O3659">
        <v>30</v>
      </c>
      <c r="P3659">
        <v>50</v>
      </c>
      <c r="Q3659">
        <f>SUM(Table2[[#This Row],[ BUYER G]:[BUYER S]])</f>
        <v>80</v>
      </c>
      <c r="R3659">
        <v>20</v>
      </c>
      <c r="S3659">
        <v>52.5</v>
      </c>
      <c r="T3659">
        <f>SUM(Table2[[#This Row],[SALE G]:[SALE S]])</f>
        <v>72.5</v>
      </c>
      <c r="U3659">
        <v>400</v>
      </c>
      <c r="V3659">
        <v>0.7</v>
      </c>
    </row>
    <row r="3660" spans="1:22" x14ac:dyDescent="0.25">
      <c r="A3660">
        <v>3659</v>
      </c>
      <c r="B3660" t="s">
        <v>26</v>
      </c>
      <c r="C3660" t="s">
        <v>665</v>
      </c>
      <c r="D3660" t="s">
        <v>6</v>
      </c>
      <c r="E3660" t="s">
        <v>359</v>
      </c>
      <c r="F3660" s="138">
        <v>44128</v>
      </c>
      <c r="G3660" t="s">
        <v>712</v>
      </c>
      <c r="H3660" t="s">
        <v>668</v>
      </c>
      <c r="I3660" t="s">
        <v>561</v>
      </c>
      <c r="J3660" t="s">
        <v>711</v>
      </c>
      <c r="K3660">
        <v>320</v>
      </c>
      <c r="M3660">
        <v>132</v>
      </c>
      <c r="O3660">
        <v>16</v>
      </c>
      <c r="P3660">
        <v>12</v>
      </c>
      <c r="Q3660">
        <f>SUM(Table2[[#This Row],[ BUYER G]:[BUYER S]])</f>
        <v>28</v>
      </c>
      <c r="R3660">
        <v>7</v>
      </c>
      <c r="S3660">
        <v>12</v>
      </c>
      <c r="T3660">
        <f>SUM(Table2[[#This Row],[SALE G]:[SALE S]])</f>
        <v>19</v>
      </c>
      <c r="U3660">
        <v>190</v>
      </c>
      <c r="V3660">
        <v>0.7</v>
      </c>
    </row>
    <row r="3661" spans="1:22" x14ac:dyDescent="0.25">
      <c r="A3661">
        <v>3660</v>
      </c>
      <c r="B3661" t="s">
        <v>26</v>
      </c>
      <c r="C3661" t="s">
        <v>678</v>
      </c>
      <c r="D3661" t="s">
        <v>6</v>
      </c>
      <c r="E3661" t="s">
        <v>359</v>
      </c>
      <c r="F3661" s="138">
        <v>44128</v>
      </c>
      <c r="G3661" t="s">
        <v>670</v>
      </c>
      <c r="H3661" t="s">
        <v>686</v>
      </c>
      <c r="I3661" t="s">
        <v>233</v>
      </c>
      <c r="J3661" t="s">
        <v>671</v>
      </c>
      <c r="K3661">
        <v>1200</v>
      </c>
      <c r="M3661">
        <v>324</v>
      </c>
      <c r="O3661">
        <v>15</v>
      </c>
      <c r="P3661">
        <v>56</v>
      </c>
      <c r="Q3661">
        <f>SUM(Table2[[#This Row],[ BUYER G]:[BUYER S]])</f>
        <v>71</v>
      </c>
      <c r="R3661">
        <v>12.5</v>
      </c>
      <c r="S3661">
        <v>21.8</v>
      </c>
      <c r="T3661">
        <f>SUM(Table2[[#This Row],[SALE G]:[SALE S]])</f>
        <v>34.299999999999997</v>
      </c>
      <c r="U3661">
        <v>100</v>
      </c>
      <c r="V3661">
        <v>0.7</v>
      </c>
    </row>
    <row r="3662" spans="1:22" x14ac:dyDescent="0.25">
      <c r="A3662">
        <v>3661</v>
      </c>
      <c r="B3662" t="s">
        <v>26</v>
      </c>
      <c r="C3662" t="s">
        <v>678</v>
      </c>
      <c r="D3662" t="s">
        <v>6</v>
      </c>
      <c r="E3662" t="s">
        <v>359</v>
      </c>
      <c r="F3662" s="138">
        <v>44128</v>
      </c>
      <c r="G3662" t="s">
        <v>670</v>
      </c>
      <c r="H3662" t="s">
        <v>706</v>
      </c>
      <c r="I3662" t="s">
        <v>562</v>
      </c>
      <c r="J3662" t="s">
        <v>671</v>
      </c>
      <c r="K3662">
        <v>1200</v>
      </c>
      <c r="M3662">
        <v>256</v>
      </c>
      <c r="O3662">
        <v>40</v>
      </c>
      <c r="P3662">
        <v>28</v>
      </c>
      <c r="Q3662">
        <f>SUM(Table2[[#This Row],[ BUYER G]:[BUYER S]])</f>
        <v>68</v>
      </c>
      <c r="R3662">
        <v>23.25</v>
      </c>
      <c r="S3662">
        <v>17</v>
      </c>
      <c r="T3662">
        <f>SUM(Table2[[#This Row],[SALE G]:[SALE S]])</f>
        <v>40.25</v>
      </c>
      <c r="U3662">
        <v>350</v>
      </c>
      <c r="V3662">
        <v>0.7</v>
      </c>
    </row>
    <row r="3663" spans="1:22" x14ac:dyDescent="0.25">
      <c r="A3663">
        <v>3662</v>
      </c>
      <c r="B3663" t="s">
        <v>26</v>
      </c>
      <c r="C3663" t="s">
        <v>678</v>
      </c>
      <c r="D3663" t="s">
        <v>6</v>
      </c>
      <c r="E3663" t="s">
        <v>359</v>
      </c>
      <c r="F3663" s="138">
        <v>44128</v>
      </c>
      <c r="G3663" t="s">
        <v>670</v>
      </c>
      <c r="H3663" t="s">
        <v>699</v>
      </c>
      <c r="I3663" t="s">
        <v>429</v>
      </c>
      <c r="J3663" t="s">
        <v>671</v>
      </c>
      <c r="K3663">
        <v>1200</v>
      </c>
      <c r="M3663">
        <v>220</v>
      </c>
      <c r="O3663">
        <v>11</v>
      </c>
      <c r="P3663">
        <v>47</v>
      </c>
      <c r="Q3663">
        <f>SUM(Table2[[#This Row],[ BUYER G]:[BUYER S]])</f>
        <v>58</v>
      </c>
      <c r="R3663">
        <v>11.25</v>
      </c>
      <c r="S3663">
        <v>18.55</v>
      </c>
      <c r="T3663">
        <f>SUM(Table2[[#This Row],[SALE G]:[SALE S]])</f>
        <v>29.8</v>
      </c>
      <c r="U3663">
        <v>348</v>
      </c>
      <c r="V3663">
        <v>0.7</v>
      </c>
    </row>
    <row r="3664" spans="1:22" x14ac:dyDescent="0.25">
      <c r="A3664">
        <v>3663</v>
      </c>
      <c r="B3664" t="s">
        <v>26</v>
      </c>
      <c r="C3664" t="s">
        <v>678</v>
      </c>
      <c r="D3664" t="s">
        <v>6</v>
      </c>
      <c r="E3664" t="s">
        <v>359</v>
      </c>
      <c r="F3664" s="138">
        <v>44128</v>
      </c>
      <c r="G3664" t="s">
        <v>676</v>
      </c>
      <c r="H3664" t="s">
        <v>679</v>
      </c>
      <c r="I3664" t="s">
        <v>380</v>
      </c>
      <c r="J3664" t="s">
        <v>669</v>
      </c>
      <c r="K3664">
        <v>1200</v>
      </c>
      <c r="M3664">
        <v>282</v>
      </c>
      <c r="O3664">
        <v>42</v>
      </c>
      <c r="P3664">
        <v>48</v>
      </c>
      <c r="Q3664">
        <f>SUM(Table2[[#This Row],[ BUYER G]:[BUYER S]])</f>
        <v>90</v>
      </c>
      <c r="R3664">
        <v>22.8</v>
      </c>
      <c r="S3664">
        <v>24</v>
      </c>
      <c r="T3664">
        <f>SUM(Table2[[#This Row],[SALE G]:[SALE S]])</f>
        <v>46.8</v>
      </c>
      <c r="U3664">
        <v>290</v>
      </c>
      <c r="V3664">
        <v>0.7</v>
      </c>
    </row>
    <row r="3665" spans="1:22" x14ac:dyDescent="0.25">
      <c r="A3665">
        <v>3664</v>
      </c>
      <c r="B3665" t="s">
        <v>26</v>
      </c>
      <c r="C3665" t="s">
        <v>678</v>
      </c>
      <c r="D3665" t="s">
        <v>6</v>
      </c>
      <c r="E3665" t="s">
        <v>359</v>
      </c>
      <c r="F3665" s="138">
        <v>44128</v>
      </c>
      <c r="G3665" t="s">
        <v>685</v>
      </c>
      <c r="H3665" t="s">
        <v>679</v>
      </c>
      <c r="I3665" t="s">
        <v>444</v>
      </c>
      <c r="J3665" t="s">
        <v>671</v>
      </c>
      <c r="K3665">
        <v>1000</v>
      </c>
      <c r="M3665">
        <v>224</v>
      </c>
      <c r="O3665">
        <v>16</v>
      </c>
      <c r="P3665">
        <v>57</v>
      </c>
      <c r="Q3665">
        <f>SUM(Table2[[#This Row],[ BUYER G]:[BUYER S]])</f>
        <v>73</v>
      </c>
      <c r="R3665">
        <v>9.1</v>
      </c>
      <c r="S3665">
        <v>36.049999999999997</v>
      </c>
      <c r="T3665">
        <f>SUM(Table2[[#This Row],[SALE G]:[SALE S]])</f>
        <v>45.15</v>
      </c>
      <c r="U3665">
        <v>801</v>
      </c>
      <c r="V3665">
        <v>0.65</v>
      </c>
    </row>
    <row r="3666" spans="1:22" x14ac:dyDescent="0.25">
      <c r="A3666">
        <v>3665</v>
      </c>
      <c r="B3666" t="s">
        <v>26</v>
      </c>
      <c r="C3666" t="s">
        <v>678</v>
      </c>
      <c r="D3666" t="s">
        <v>6</v>
      </c>
      <c r="E3666" t="s">
        <v>359</v>
      </c>
      <c r="F3666" s="138">
        <v>44128</v>
      </c>
      <c r="G3666" t="s">
        <v>685</v>
      </c>
      <c r="H3666" t="s">
        <v>686</v>
      </c>
      <c r="I3666" t="s">
        <v>234</v>
      </c>
      <c r="J3666" t="s">
        <v>671</v>
      </c>
      <c r="K3666">
        <v>1000</v>
      </c>
      <c r="M3666">
        <v>224</v>
      </c>
      <c r="O3666">
        <v>7</v>
      </c>
      <c r="P3666">
        <v>50</v>
      </c>
      <c r="Q3666">
        <f>SUM(Table2[[#This Row],[ BUYER G]:[BUYER S]])</f>
        <v>57</v>
      </c>
      <c r="R3666">
        <v>2</v>
      </c>
      <c r="S3666">
        <v>34</v>
      </c>
      <c r="T3666">
        <f>SUM(Table2[[#This Row],[SALE G]:[SALE S]])</f>
        <v>36</v>
      </c>
      <c r="U3666">
        <v>350</v>
      </c>
      <c r="V3666">
        <v>0.7</v>
      </c>
    </row>
    <row r="3667" spans="1:22" x14ac:dyDescent="0.25">
      <c r="A3667">
        <v>3666</v>
      </c>
      <c r="B3667" t="s">
        <v>26</v>
      </c>
      <c r="C3667" t="s">
        <v>680</v>
      </c>
      <c r="D3667" t="s">
        <v>6</v>
      </c>
      <c r="E3667" t="s">
        <v>359</v>
      </c>
      <c r="F3667" s="138">
        <v>44128</v>
      </c>
      <c r="G3667" t="s">
        <v>666</v>
      </c>
      <c r="H3667" t="s">
        <v>681</v>
      </c>
      <c r="I3667" t="s">
        <v>236</v>
      </c>
      <c r="J3667" t="s">
        <v>669</v>
      </c>
      <c r="K3667">
        <v>2700</v>
      </c>
      <c r="M3667">
        <v>420</v>
      </c>
      <c r="O3667">
        <v>36</v>
      </c>
      <c r="P3667">
        <v>90</v>
      </c>
      <c r="Q3667">
        <f>SUM(Table2[[#This Row],[ BUYER G]:[BUYER S]])</f>
        <v>126</v>
      </c>
      <c r="R3667">
        <v>36.799999999999997</v>
      </c>
      <c r="S3667">
        <v>120.3</v>
      </c>
      <c r="T3667">
        <f>SUM(Table2[[#This Row],[SALE G]:[SALE S]])</f>
        <v>157.1</v>
      </c>
      <c r="U3667">
        <v>480</v>
      </c>
      <c r="V3667">
        <v>0.7</v>
      </c>
    </row>
    <row r="3668" spans="1:22" x14ac:dyDescent="0.25">
      <c r="A3668">
        <v>3667</v>
      </c>
      <c r="B3668" t="s">
        <v>26</v>
      </c>
      <c r="C3668" t="s">
        <v>680</v>
      </c>
      <c r="D3668" t="s">
        <v>6</v>
      </c>
      <c r="E3668" t="s">
        <v>359</v>
      </c>
      <c r="F3668" s="138">
        <v>44128</v>
      </c>
      <c r="G3668" t="s">
        <v>666</v>
      </c>
      <c r="H3668" t="s">
        <v>681</v>
      </c>
      <c r="I3668" t="s">
        <v>428</v>
      </c>
      <c r="J3668" t="s">
        <v>669</v>
      </c>
      <c r="K3668">
        <v>2700</v>
      </c>
      <c r="M3668">
        <v>440</v>
      </c>
      <c r="O3668">
        <v>22</v>
      </c>
      <c r="P3668">
        <v>109</v>
      </c>
      <c r="Q3668">
        <f>SUM(Table2[[#This Row],[ BUYER G]:[BUYER S]])</f>
        <v>131</v>
      </c>
      <c r="R3668">
        <v>31.5</v>
      </c>
      <c r="S3668">
        <v>134.55000000000001</v>
      </c>
      <c r="T3668">
        <f>SUM(Table2[[#This Row],[SALE G]:[SALE S]])</f>
        <v>166.05</v>
      </c>
      <c r="U3668">
        <v>512</v>
      </c>
      <c r="V3668">
        <v>0.7</v>
      </c>
    </row>
    <row r="3669" spans="1:22" x14ac:dyDescent="0.25">
      <c r="A3669">
        <v>3668</v>
      </c>
      <c r="B3669" t="s">
        <v>26</v>
      </c>
      <c r="C3669" t="s">
        <v>680</v>
      </c>
      <c r="D3669" t="s">
        <v>6</v>
      </c>
      <c r="E3669" t="s">
        <v>359</v>
      </c>
      <c r="F3669" s="138">
        <v>44128</v>
      </c>
      <c r="G3669" t="s">
        <v>670</v>
      </c>
      <c r="H3669" t="s">
        <v>681</v>
      </c>
      <c r="I3669" t="s">
        <v>375</v>
      </c>
      <c r="J3669" t="s">
        <v>671</v>
      </c>
      <c r="K3669">
        <v>1200</v>
      </c>
      <c r="M3669">
        <v>400</v>
      </c>
      <c r="O3669">
        <v>74</v>
      </c>
      <c r="P3669">
        <v>106</v>
      </c>
      <c r="Q3669">
        <f>SUM(Table2[[#This Row],[ BUYER G]:[BUYER S]])</f>
        <v>180</v>
      </c>
      <c r="R3669">
        <v>73.5</v>
      </c>
      <c r="S3669">
        <v>102.25</v>
      </c>
      <c r="T3669">
        <f>SUM(Table2[[#This Row],[SALE G]:[SALE S]])</f>
        <v>175.75</v>
      </c>
      <c r="U3669">
        <v>397</v>
      </c>
      <c r="V3669">
        <v>0.7</v>
      </c>
    </row>
    <row r="3670" spans="1:22" x14ac:dyDescent="0.25">
      <c r="A3670">
        <v>3669</v>
      </c>
      <c r="B3670" t="s">
        <v>26</v>
      </c>
      <c r="C3670" t="s">
        <v>680</v>
      </c>
      <c r="D3670" t="s">
        <v>6</v>
      </c>
      <c r="E3670" t="s">
        <v>359</v>
      </c>
      <c r="F3670" s="138">
        <v>44128</v>
      </c>
      <c r="G3670" t="s">
        <v>670</v>
      </c>
      <c r="H3670" t="s">
        <v>681</v>
      </c>
      <c r="I3670" t="s">
        <v>376</v>
      </c>
      <c r="J3670" t="s">
        <v>671</v>
      </c>
      <c r="K3670">
        <v>1200</v>
      </c>
      <c r="M3670">
        <v>240</v>
      </c>
      <c r="O3670">
        <v>29</v>
      </c>
      <c r="P3670">
        <v>73</v>
      </c>
      <c r="Q3670">
        <f>SUM(Table2[[#This Row],[ BUYER G]:[BUYER S]])</f>
        <v>102</v>
      </c>
      <c r="R3670">
        <v>27.25</v>
      </c>
      <c r="S3670">
        <v>88.1</v>
      </c>
      <c r="T3670">
        <f>SUM(Table2[[#This Row],[SALE G]:[SALE S]])</f>
        <v>115.35</v>
      </c>
      <c r="U3670">
        <v>283</v>
      </c>
      <c r="V3670">
        <v>0.7</v>
      </c>
    </row>
    <row r="3671" spans="1:22" x14ac:dyDescent="0.25">
      <c r="A3671">
        <v>3670</v>
      </c>
      <c r="B3671" t="s">
        <v>26</v>
      </c>
      <c r="C3671" t="s">
        <v>680</v>
      </c>
      <c r="D3671" t="s">
        <v>6</v>
      </c>
      <c r="E3671" t="s">
        <v>359</v>
      </c>
      <c r="F3671" s="138">
        <v>44128</v>
      </c>
      <c r="G3671" t="s">
        <v>670</v>
      </c>
      <c r="H3671" t="s">
        <v>681</v>
      </c>
      <c r="I3671" t="s">
        <v>369</v>
      </c>
      <c r="J3671" t="s">
        <v>671</v>
      </c>
      <c r="K3671">
        <v>1200</v>
      </c>
      <c r="M3671">
        <v>292</v>
      </c>
      <c r="O3671">
        <v>27</v>
      </c>
      <c r="P3671">
        <v>53</v>
      </c>
      <c r="Q3671">
        <f>SUM(Table2[[#This Row],[ BUYER G]:[BUYER S]])</f>
        <v>80</v>
      </c>
      <c r="R3671">
        <v>20.350000000000001</v>
      </c>
      <c r="S3671">
        <v>42.85</v>
      </c>
      <c r="T3671">
        <f>SUM(Table2[[#This Row],[SALE G]:[SALE S]])</f>
        <v>63.2</v>
      </c>
      <c r="U3671">
        <v>279</v>
      </c>
      <c r="V3671">
        <v>0.7</v>
      </c>
    </row>
    <row r="3672" spans="1:22" x14ac:dyDescent="0.25">
      <c r="A3672">
        <v>3671</v>
      </c>
      <c r="B3672" t="s">
        <v>26</v>
      </c>
      <c r="C3672" t="s">
        <v>680</v>
      </c>
      <c r="D3672" t="s">
        <v>6</v>
      </c>
      <c r="E3672" t="s">
        <v>359</v>
      </c>
      <c r="F3672" s="138">
        <v>44128</v>
      </c>
      <c r="G3672" t="s">
        <v>670</v>
      </c>
      <c r="H3672" t="s">
        <v>681</v>
      </c>
      <c r="I3672" t="s">
        <v>373</v>
      </c>
      <c r="J3672" t="s">
        <v>671</v>
      </c>
      <c r="K3672">
        <v>1200</v>
      </c>
      <c r="M3672">
        <v>224</v>
      </c>
      <c r="O3672">
        <v>16</v>
      </c>
      <c r="P3672">
        <v>41</v>
      </c>
      <c r="Q3672">
        <f>SUM(Table2[[#This Row],[ BUYER G]:[BUYER S]])</f>
        <v>57</v>
      </c>
      <c r="R3672">
        <v>15.25</v>
      </c>
      <c r="S3672">
        <v>46.75</v>
      </c>
      <c r="T3672">
        <f>SUM(Table2[[#This Row],[SALE G]:[SALE S]])</f>
        <v>62</v>
      </c>
      <c r="U3672">
        <v>250</v>
      </c>
      <c r="V3672">
        <v>0.7</v>
      </c>
    </row>
    <row r="3673" spans="1:22" x14ac:dyDescent="0.25">
      <c r="A3673">
        <v>3672</v>
      </c>
      <c r="B3673" t="s">
        <v>26</v>
      </c>
      <c r="C3673" t="s">
        <v>680</v>
      </c>
      <c r="D3673" t="s">
        <v>6</v>
      </c>
      <c r="E3673" t="s">
        <v>359</v>
      </c>
      <c r="F3673" s="138">
        <v>44128</v>
      </c>
      <c r="G3673" t="s">
        <v>670</v>
      </c>
      <c r="H3673" t="s">
        <v>681</v>
      </c>
      <c r="I3673" t="s">
        <v>386</v>
      </c>
      <c r="J3673" t="s">
        <v>671</v>
      </c>
      <c r="K3673">
        <v>1200</v>
      </c>
      <c r="M3673">
        <v>200</v>
      </c>
      <c r="O3673">
        <v>19</v>
      </c>
      <c r="P3673">
        <v>36</v>
      </c>
      <c r="Q3673">
        <f>SUM(Table2[[#This Row],[ BUYER G]:[BUYER S]])</f>
        <v>55</v>
      </c>
      <c r="R3673">
        <v>12</v>
      </c>
      <c r="S3673">
        <v>26</v>
      </c>
      <c r="T3673">
        <f>SUM(Table2[[#This Row],[SALE G]:[SALE S]])</f>
        <v>38</v>
      </c>
      <c r="U3673">
        <v>260</v>
      </c>
      <c r="V3673">
        <v>0.65</v>
      </c>
    </row>
    <row r="3674" spans="1:22" x14ac:dyDescent="0.25">
      <c r="A3674">
        <v>3673</v>
      </c>
      <c r="B3674" t="s">
        <v>26</v>
      </c>
      <c r="C3674" t="s">
        <v>680</v>
      </c>
      <c r="D3674" t="s">
        <v>6</v>
      </c>
      <c r="E3674" t="s">
        <v>359</v>
      </c>
      <c r="F3674" s="138">
        <v>44128</v>
      </c>
      <c r="G3674" t="s">
        <v>670</v>
      </c>
      <c r="H3674" t="s">
        <v>681</v>
      </c>
      <c r="I3674" t="s">
        <v>384</v>
      </c>
      <c r="J3674" t="s">
        <v>671</v>
      </c>
      <c r="K3674">
        <v>1200</v>
      </c>
      <c r="M3674">
        <v>206</v>
      </c>
      <c r="O3674">
        <v>13</v>
      </c>
      <c r="P3674">
        <v>16</v>
      </c>
      <c r="Q3674">
        <f>SUM(Table2[[#This Row],[ BUYER G]:[BUYER S]])</f>
        <v>29</v>
      </c>
      <c r="R3674">
        <v>9.9499999999999993</v>
      </c>
      <c r="S3674">
        <v>10.8</v>
      </c>
      <c r="T3674">
        <f>SUM(Table2[[#This Row],[SALE G]:[SALE S]])</f>
        <v>20.75</v>
      </c>
      <c r="U3674">
        <v>225</v>
      </c>
      <c r="V3674">
        <v>0.65</v>
      </c>
    </row>
    <row r="3675" spans="1:22" x14ac:dyDescent="0.25">
      <c r="A3675">
        <v>3674</v>
      </c>
      <c r="B3675" t="s">
        <v>26</v>
      </c>
      <c r="C3675" t="s">
        <v>680</v>
      </c>
      <c r="D3675" t="s">
        <v>6</v>
      </c>
      <c r="E3675" t="s">
        <v>359</v>
      </c>
      <c r="F3675" s="138">
        <v>44128</v>
      </c>
      <c r="G3675" t="s">
        <v>682</v>
      </c>
      <c r="H3675" t="s">
        <v>681</v>
      </c>
      <c r="I3675" t="s">
        <v>493</v>
      </c>
      <c r="J3675" t="s">
        <v>671</v>
      </c>
      <c r="K3675">
        <v>1000</v>
      </c>
      <c r="M3675">
        <v>244</v>
      </c>
      <c r="O3675">
        <v>4</v>
      </c>
      <c r="P3675">
        <v>41</v>
      </c>
      <c r="Q3675">
        <f>SUM(Table2[[#This Row],[ BUYER G]:[BUYER S]])</f>
        <v>45</v>
      </c>
      <c r="R3675">
        <v>2</v>
      </c>
      <c r="S3675">
        <v>37.6</v>
      </c>
      <c r="T3675">
        <f>SUM(Table2[[#This Row],[SALE G]:[SALE S]])</f>
        <v>39.6</v>
      </c>
      <c r="U3675">
        <v>289</v>
      </c>
      <c r="V3675">
        <v>0.65</v>
      </c>
    </row>
    <row r="3676" spans="1:22" x14ac:dyDescent="0.25">
      <c r="A3676">
        <v>3675</v>
      </c>
      <c r="B3676" t="s">
        <v>26</v>
      </c>
      <c r="C3676" t="s">
        <v>680</v>
      </c>
      <c r="D3676" t="s">
        <v>6</v>
      </c>
      <c r="E3676" t="s">
        <v>359</v>
      </c>
      <c r="F3676" s="138">
        <v>44128</v>
      </c>
      <c r="G3676" t="s">
        <v>682</v>
      </c>
      <c r="H3676" t="s">
        <v>681</v>
      </c>
      <c r="I3676" t="s">
        <v>397</v>
      </c>
      <c r="J3676" t="s">
        <v>671</v>
      </c>
      <c r="K3676">
        <v>1000</v>
      </c>
      <c r="M3676">
        <v>196</v>
      </c>
      <c r="O3676">
        <v>0</v>
      </c>
      <c r="P3676">
        <v>26</v>
      </c>
      <c r="Q3676">
        <f>SUM(Table2[[#This Row],[ BUYER G]:[BUYER S]])</f>
        <v>26</v>
      </c>
      <c r="R3676">
        <v>0</v>
      </c>
      <c r="S3676">
        <v>19.5</v>
      </c>
      <c r="T3676">
        <f>SUM(Table2[[#This Row],[SALE G]:[SALE S]])</f>
        <v>19.5</v>
      </c>
      <c r="U3676">
        <v>207</v>
      </c>
      <c r="V3676">
        <v>0.65</v>
      </c>
    </row>
    <row r="3677" spans="1:22" x14ac:dyDescent="0.25">
      <c r="A3677">
        <v>3676</v>
      </c>
      <c r="B3677" t="s">
        <v>26</v>
      </c>
      <c r="C3677" t="s">
        <v>680</v>
      </c>
      <c r="D3677" t="s">
        <v>6</v>
      </c>
      <c r="E3677" t="s">
        <v>359</v>
      </c>
      <c r="F3677" s="138">
        <v>44128</v>
      </c>
      <c r="G3677" t="s">
        <v>676</v>
      </c>
      <c r="H3677" t="s">
        <v>681</v>
      </c>
      <c r="I3677" t="s">
        <v>378</v>
      </c>
      <c r="J3677" t="s">
        <v>669</v>
      </c>
      <c r="K3677">
        <v>1200</v>
      </c>
      <c r="M3677">
        <v>192</v>
      </c>
      <c r="O3677">
        <v>32</v>
      </c>
      <c r="P3677">
        <v>56</v>
      </c>
      <c r="Q3677">
        <f>SUM(Table2[[#This Row],[ BUYER G]:[BUYER S]])</f>
        <v>88</v>
      </c>
      <c r="R3677">
        <v>25.8</v>
      </c>
      <c r="S3677">
        <v>48.8</v>
      </c>
      <c r="T3677">
        <f>SUM(Table2[[#This Row],[SALE G]:[SALE S]])</f>
        <v>74.599999999999994</v>
      </c>
      <c r="U3677">
        <v>187</v>
      </c>
      <c r="V3677">
        <v>0.65</v>
      </c>
    </row>
    <row r="3678" spans="1:22" x14ac:dyDescent="0.25">
      <c r="A3678">
        <v>3677</v>
      </c>
      <c r="B3678" t="s">
        <v>26</v>
      </c>
      <c r="C3678" t="s">
        <v>680</v>
      </c>
      <c r="D3678" t="s">
        <v>6</v>
      </c>
      <c r="E3678" t="s">
        <v>359</v>
      </c>
      <c r="F3678" s="138">
        <v>44128</v>
      </c>
      <c r="G3678" t="s">
        <v>676</v>
      </c>
      <c r="H3678" t="s">
        <v>681</v>
      </c>
      <c r="I3678" t="s">
        <v>379</v>
      </c>
      <c r="J3678" t="s">
        <v>669</v>
      </c>
      <c r="K3678">
        <v>1200</v>
      </c>
      <c r="M3678">
        <v>260</v>
      </c>
      <c r="O3678">
        <v>27</v>
      </c>
      <c r="P3678">
        <v>61</v>
      </c>
      <c r="Q3678">
        <f>SUM(Table2[[#This Row],[ BUYER G]:[BUYER S]])</f>
        <v>88</v>
      </c>
      <c r="R3678">
        <v>16.25</v>
      </c>
      <c r="S3678">
        <v>48</v>
      </c>
      <c r="T3678">
        <f>SUM(Table2[[#This Row],[SALE G]:[SALE S]])</f>
        <v>64.25</v>
      </c>
      <c r="U3678">
        <v>285</v>
      </c>
      <c r="V3678">
        <v>0.65</v>
      </c>
    </row>
    <row r="3679" spans="1:22" x14ac:dyDescent="0.25">
      <c r="A3679">
        <v>3678</v>
      </c>
      <c r="B3679" t="s">
        <v>26</v>
      </c>
      <c r="C3679" t="s">
        <v>680</v>
      </c>
      <c r="D3679" t="s">
        <v>6</v>
      </c>
      <c r="E3679" t="s">
        <v>359</v>
      </c>
      <c r="F3679" s="138">
        <v>44128</v>
      </c>
      <c r="G3679" t="s">
        <v>676</v>
      </c>
      <c r="H3679" t="s">
        <v>681</v>
      </c>
      <c r="I3679" t="s">
        <v>377</v>
      </c>
      <c r="J3679" t="s">
        <v>669</v>
      </c>
      <c r="K3679">
        <v>1200</v>
      </c>
      <c r="M3679">
        <v>260</v>
      </c>
      <c r="O3679">
        <v>3</v>
      </c>
      <c r="P3679">
        <v>57</v>
      </c>
      <c r="Q3679">
        <f>SUM(Table2[[#This Row],[ BUYER G]:[BUYER S]])</f>
        <v>60</v>
      </c>
      <c r="R3679">
        <v>4</v>
      </c>
      <c r="S3679">
        <v>54</v>
      </c>
      <c r="T3679">
        <f>SUM(Table2[[#This Row],[SALE G]:[SALE S]])</f>
        <v>58</v>
      </c>
      <c r="U3679">
        <v>310</v>
      </c>
      <c r="V3679">
        <v>0.65</v>
      </c>
    </row>
    <row r="3680" spans="1:22" x14ac:dyDescent="0.25">
      <c r="A3680">
        <v>3679</v>
      </c>
      <c r="B3680" t="s">
        <v>26</v>
      </c>
      <c r="C3680" t="s">
        <v>680</v>
      </c>
      <c r="D3680" t="s">
        <v>6</v>
      </c>
      <c r="E3680" t="s">
        <v>359</v>
      </c>
      <c r="F3680" s="138">
        <v>44128</v>
      </c>
      <c r="G3680" t="s">
        <v>684</v>
      </c>
      <c r="H3680" t="s">
        <v>681</v>
      </c>
      <c r="I3680" t="s">
        <v>461</v>
      </c>
      <c r="J3680" t="s">
        <v>669</v>
      </c>
      <c r="K3680">
        <v>1250</v>
      </c>
      <c r="M3680">
        <v>260</v>
      </c>
      <c r="O3680">
        <v>21</v>
      </c>
      <c r="P3680">
        <v>31</v>
      </c>
      <c r="Q3680">
        <f>SUM(Table2[[#This Row],[ BUYER G]:[BUYER S]])</f>
        <v>52</v>
      </c>
      <c r="R3680">
        <v>20</v>
      </c>
      <c r="S3680">
        <v>30</v>
      </c>
      <c r="T3680">
        <f>SUM(Table2[[#This Row],[SALE G]:[SALE S]])</f>
        <v>50</v>
      </c>
      <c r="U3680">
        <v>322</v>
      </c>
      <c r="V3680">
        <v>0.65</v>
      </c>
    </row>
    <row r="3681" spans="1:22" x14ac:dyDescent="0.25">
      <c r="A3681">
        <v>3680</v>
      </c>
      <c r="B3681" t="s">
        <v>26</v>
      </c>
      <c r="C3681" t="s">
        <v>680</v>
      </c>
      <c r="D3681" t="s">
        <v>6</v>
      </c>
      <c r="E3681" t="s">
        <v>359</v>
      </c>
      <c r="F3681" s="138">
        <v>44128</v>
      </c>
      <c r="G3681" t="s">
        <v>684</v>
      </c>
      <c r="H3681" t="s">
        <v>681</v>
      </c>
      <c r="I3681" t="s">
        <v>399</v>
      </c>
      <c r="J3681" t="s">
        <v>669</v>
      </c>
      <c r="K3681">
        <v>1250</v>
      </c>
      <c r="M3681">
        <v>260</v>
      </c>
      <c r="O3681">
        <v>15</v>
      </c>
      <c r="P3681">
        <v>36</v>
      </c>
      <c r="Q3681">
        <f>SUM(Table2[[#This Row],[ BUYER G]:[BUYER S]])</f>
        <v>51</v>
      </c>
      <c r="R3681">
        <v>12</v>
      </c>
      <c r="S3681">
        <v>37.799999999999997</v>
      </c>
      <c r="T3681">
        <f>SUM(Table2[[#This Row],[SALE G]:[SALE S]])</f>
        <v>49.8</v>
      </c>
      <c r="U3681">
        <v>295</v>
      </c>
      <c r="V3681">
        <v>0.65</v>
      </c>
    </row>
    <row r="3682" spans="1:22" x14ac:dyDescent="0.25">
      <c r="A3682">
        <v>3681</v>
      </c>
      <c r="B3682" t="s">
        <v>26</v>
      </c>
      <c r="C3682" t="s">
        <v>680</v>
      </c>
      <c r="D3682" t="s">
        <v>6</v>
      </c>
      <c r="E3682" t="s">
        <v>359</v>
      </c>
      <c r="F3682" s="138">
        <v>44128</v>
      </c>
      <c r="G3682" t="s">
        <v>685</v>
      </c>
      <c r="H3682" t="s">
        <v>681</v>
      </c>
      <c r="I3682" t="s">
        <v>600</v>
      </c>
      <c r="J3682" t="s">
        <v>671</v>
      </c>
      <c r="K3682">
        <v>1000</v>
      </c>
      <c r="M3682">
        <v>160</v>
      </c>
      <c r="O3682">
        <v>19</v>
      </c>
      <c r="P3682">
        <v>14</v>
      </c>
      <c r="Q3682">
        <f>SUM(Table2[[#This Row],[ BUYER G]:[BUYER S]])</f>
        <v>33</v>
      </c>
      <c r="R3682">
        <v>18.8</v>
      </c>
      <c r="S3682">
        <v>11.1</v>
      </c>
      <c r="T3682">
        <f>SUM(Table2[[#This Row],[SALE G]:[SALE S]])</f>
        <v>29.9</v>
      </c>
      <c r="U3682">
        <v>223</v>
      </c>
      <c r="V3682">
        <v>0.65</v>
      </c>
    </row>
    <row r="3683" spans="1:22" x14ac:dyDescent="0.25">
      <c r="A3683">
        <v>3682</v>
      </c>
      <c r="B3683" t="s">
        <v>26</v>
      </c>
      <c r="C3683" t="s">
        <v>680</v>
      </c>
      <c r="D3683" t="s">
        <v>6</v>
      </c>
      <c r="E3683" t="s">
        <v>359</v>
      </c>
      <c r="F3683" s="138">
        <v>44128</v>
      </c>
      <c r="G3683" t="s">
        <v>685</v>
      </c>
      <c r="H3683" t="s">
        <v>681</v>
      </c>
      <c r="I3683" t="s">
        <v>420</v>
      </c>
      <c r="J3683" t="s">
        <v>671</v>
      </c>
      <c r="K3683">
        <v>1000</v>
      </c>
      <c r="M3683">
        <v>160</v>
      </c>
      <c r="O3683">
        <v>22</v>
      </c>
      <c r="P3683">
        <v>28</v>
      </c>
      <c r="Q3683">
        <f>SUM(Table2[[#This Row],[ BUYER G]:[BUYER S]])</f>
        <v>50</v>
      </c>
      <c r="R3683">
        <v>23.5</v>
      </c>
      <c r="S3683">
        <v>29.5</v>
      </c>
      <c r="T3683">
        <f>SUM(Table2[[#This Row],[SALE G]:[SALE S]])</f>
        <v>53</v>
      </c>
      <c r="U3683">
        <v>263</v>
      </c>
      <c r="V3683">
        <v>0.65</v>
      </c>
    </row>
    <row r="3684" spans="1:22" x14ac:dyDescent="0.25">
      <c r="A3684">
        <v>3683</v>
      </c>
      <c r="B3684" t="s">
        <v>26</v>
      </c>
      <c r="C3684" t="s">
        <v>680</v>
      </c>
      <c r="D3684" t="s">
        <v>6</v>
      </c>
      <c r="E3684" t="s">
        <v>359</v>
      </c>
      <c r="F3684" s="138">
        <v>44128</v>
      </c>
      <c r="G3684" t="s">
        <v>685</v>
      </c>
      <c r="H3684" t="s">
        <v>681</v>
      </c>
      <c r="I3684" t="s">
        <v>630</v>
      </c>
      <c r="J3684" t="s">
        <v>671</v>
      </c>
      <c r="K3684">
        <v>1000</v>
      </c>
      <c r="M3684">
        <v>160</v>
      </c>
      <c r="O3684">
        <v>13</v>
      </c>
      <c r="P3684">
        <v>18</v>
      </c>
      <c r="Q3684">
        <f>SUM(Table2[[#This Row],[ BUYER G]:[BUYER S]])</f>
        <v>31</v>
      </c>
      <c r="R3684">
        <v>12.75</v>
      </c>
      <c r="S3684">
        <v>18.100000000000001</v>
      </c>
      <c r="T3684">
        <f>SUM(Table2[[#This Row],[SALE G]:[SALE S]])</f>
        <v>30.85</v>
      </c>
      <c r="U3684">
        <v>230</v>
      </c>
      <c r="V3684">
        <v>0.65</v>
      </c>
    </row>
    <row r="3685" spans="1:22" x14ac:dyDescent="0.25">
      <c r="A3685">
        <v>3684</v>
      </c>
      <c r="B3685" t="s">
        <v>26</v>
      </c>
      <c r="C3685" t="s">
        <v>680</v>
      </c>
      <c r="D3685" t="s">
        <v>6</v>
      </c>
      <c r="E3685" t="s">
        <v>359</v>
      </c>
      <c r="F3685" s="138">
        <v>44128</v>
      </c>
      <c r="G3685" t="s">
        <v>685</v>
      </c>
      <c r="H3685" t="s">
        <v>681</v>
      </c>
      <c r="I3685" t="s">
        <v>427</v>
      </c>
      <c r="J3685" t="s">
        <v>671</v>
      </c>
      <c r="K3685">
        <v>1000</v>
      </c>
      <c r="M3685">
        <v>160</v>
      </c>
      <c r="O3685">
        <v>16</v>
      </c>
      <c r="P3685">
        <v>25</v>
      </c>
      <c r="Q3685">
        <f>SUM(Table2[[#This Row],[ BUYER G]:[BUYER S]])</f>
        <v>41</v>
      </c>
      <c r="R3685">
        <v>15.6</v>
      </c>
      <c r="S3685">
        <v>26.25</v>
      </c>
      <c r="T3685">
        <f>SUM(Table2[[#This Row],[SALE G]:[SALE S]])</f>
        <v>41.85</v>
      </c>
      <c r="U3685">
        <v>214</v>
      </c>
      <c r="V3685">
        <v>0.65</v>
      </c>
    </row>
    <row r="3686" spans="1:22" x14ac:dyDescent="0.25">
      <c r="A3686">
        <v>3685</v>
      </c>
      <c r="B3686" t="s">
        <v>26</v>
      </c>
      <c r="C3686" t="s">
        <v>680</v>
      </c>
      <c r="D3686" t="s">
        <v>6</v>
      </c>
      <c r="E3686" t="s">
        <v>359</v>
      </c>
      <c r="F3686" s="138">
        <v>44128</v>
      </c>
      <c r="G3686" t="s">
        <v>685</v>
      </c>
      <c r="H3686" t="s">
        <v>681</v>
      </c>
      <c r="I3686" t="s">
        <v>251</v>
      </c>
      <c r="J3686" t="s">
        <v>671</v>
      </c>
      <c r="K3686">
        <v>1000</v>
      </c>
      <c r="M3686">
        <v>376</v>
      </c>
      <c r="O3686">
        <v>55</v>
      </c>
      <c r="P3686">
        <v>23</v>
      </c>
      <c r="Q3686">
        <f>SUM(Table2[[#This Row],[ BUYER G]:[BUYER S]])</f>
        <v>78</v>
      </c>
      <c r="R3686">
        <v>51</v>
      </c>
      <c r="S3686">
        <v>23</v>
      </c>
      <c r="T3686">
        <f>SUM(Table2[[#This Row],[SALE G]:[SALE S]])</f>
        <v>74</v>
      </c>
      <c r="U3686">
        <v>399</v>
      </c>
      <c r="V3686">
        <v>0.7</v>
      </c>
    </row>
    <row r="3687" spans="1:22" x14ac:dyDescent="0.25">
      <c r="A3687">
        <v>3686</v>
      </c>
      <c r="B3687" t="s">
        <v>26</v>
      </c>
      <c r="C3687" t="s">
        <v>680</v>
      </c>
      <c r="D3687" t="s">
        <v>6</v>
      </c>
      <c r="E3687" t="s">
        <v>359</v>
      </c>
      <c r="F3687" s="138">
        <v>44128</v>
      </c>
      <c r="G3687" t="s">
        <v>685</v>
      </c>
      <c r="H3687" t="s">
        <v>681</v>
      </c>
      <c r="I3687" t="s">
        <v>422</v>
      </c>
      <c r="J3687" t="s">
        <v>671</v>
      </c>
      <c r="K3687">
        <v>1000</v>
      </c>
      <c r="M3687">
        <v>160</v>
      </c>
      <c r="O3687">
        <v>3</v>
      </c>
      <c r="P3687">
        <v>21</v>
      </c>
      <c r="Q3687">
        <f>SUM(Table2[[#This Row],[ BUYER G]:[BUYER S]])</f>
        <v>24</v>
      </c>
      <c r="R3687">
        <v>2.5</v>
      </c>
      <c r="S3687">
        <v>23.5</v>
      </c>
      <c r="T3687">
        <f>SUM(Table2[[#This Row],[SALE G]:[SALE S]])</f>
        <v>26</v>
      </c>
      <c r="U3687">
        <v>235</v>
      </c>
      <c r="V3687">
        <v>0.65</v>
      </c>
    </row>
    <row r="3688" spans="1:22" x14ac:dyDescent="0.25">
      <c r="A3688">
        <v>3687</v>
      </c>
      <c r="B3688" t="s">
        <v>26</v>
      </c>
      <c r="C3688" t="s">
        <v>680</v>
      </c>
      <c r="D3688" t="s">
        <v>6</v>
      </c>
      <c r="E3688" t="s">
        <v>359</v>
      </c>
      <c r="F3688" s="138">
        <v>44128</v>
      </c>
      <c r="G3688" t="s">
        <v>685</v>
      </c>
      <c r="H3688" t="s">
        <v>681</v>
      </c>
      <c r="I3688" t="s">
        <v>421</v>
      </c>
      <c r="J3688" t="s">
        <v>671</v>
      </c>
      <c r="K3688">
        <v>1000</v>
      </c>
      <c r="M3688">
        <v>160</v>
      </c>
      <c r="O3688">
        <v>27</v>
      </c>
      <c r="P3688">
        <v>14</v>
      </c>
      <c r="Q3688">
        <f>SUM(Table2[[#This Row],[ BUYER G]:[BUYER S]])</f>
        <v>41</v>
      </c>
      <c r="R3688">
        <v>27.5</v>
      </c>
      <c r="S3688">
        <v>9</v>
      </c>
      <c r="T3688">
        <f>SUM(Table2[[#This Row],[SALE G]:[SALE S]])</f>
        <v>36.5</v>
      </c>
      <c r="U3688">
        <v>240</v>
      </c>
      <c r="V3688">
        <v>0.65</v>
      </c>
    </row>
    <row r="3689" spans="1:22" x14ac:dyDescent="0.25">
      <c r="A3689">
        <v>3688</v>
      </c>
      <c r="B3689" t="s">
        <v>26</v>
      </c>
      <c r="C3689" t="s">
        <v>680</v>
      </c>
      <c r="D3689" t="s">
        <v>6</v>
      </c>
      <c r="E3689" t="s">
        <v>359</v>
      </c>
      <c r="F3689" s="138">
        <v>44128</v>
      </c>
      <c r="G3689" t="s">
        <v>685</v>
      </c>
      <c r="H3689" t="s">
        <v>681</v>
      </c>
      <c r="I3689" t="s">
        <v>409</v>
      </c>
      <c r="J3689" t="s">
        <v>671</v>
      </c>
      <c r="K3689">
        <v>1000</v>
      </c>
      <c r="M3689">
        <v>160</v>
      </c>
      <c r="O3689">
        <v>19</v>
      </c>
      <c r="P3689">
        <v>30</v>
      </c>
      <c r="Q3689">
        <f>SUM(Table2[[#This Row],[ BUYER G]:[BUYER S]])</f>
        <v>49</v>
      </c>
      <c r="R3689">
        <v>28</v>
      </c>
      <c r="S3689">
        <v>13.25</v>
      </c>
      <c r="T3689">
        <f>SUM(Table2[[#This Row],[SALE G]:[SALE S]])</f>
        <v>41.25</v>
      </c>
      <c r="U3689">
        <v>240</v>
      </c>
      <c r="V3689">
        <v>0.65</v>
      </c>
    </row>
    <row r="3690" spans="1:22" x14ac:dyDescent="0.25">
      <c r="A3690">
        <v>3689</v>
      </c>
      <c r="B3690" t="s">
        <v>26</v>
      </c>
      <c r="C3690" t="s">
        <v>680</v>
      </c>
      <c r="D3690" t="s">
        <v>6</v>
      </c>
      <c r="E3690" t="s">
        <v>359</v>
      </c>
      <c r="F3690" s="138">
        <v>44128</v>
      </c>
      <c r="G3690" t="s">
        <v>685</v>
      </c>
      <c r="H3690" t="s">
        <v>681</v>
      </c>
      <c r="I3690" t="s">
        <v>415</v>
      </c>
      <c r="J3690" t="s">
        <v>671</v>
      </c>
      <c r="K3690">
        <v>1000</v>
      </c>
      <c r="M3690">
        <v>160</v>
      </c>
      <c r="O3690">
        <v>23</v>
      </c>
      <c r="P3690">
        <v>40</v>
      </c>
      <c r="Q3690">
        <f>SUM(Table2[[#This Row],[ BUYER G]:[BUYER S]])</f>
        <v>63</v>
      </c>
      <c r="R3690">
        <v>30.75</v>
      </c>
      <c r="S3690">
        <v>15</v>
      </c>
      <c r="T3690">
        <f>SUM(Table2[[#This Row],[SALE G]:[SALE S]])</f>
        <v>45.75</v>
      </c>
      <c r="U3690">
        <v>250</v>
      </c>
      <c r="V3690">
        <v>0.65</v>
      </c>
    </row>
    <row r="3691" spans="1:22" x14ac:dyDescent="0.25">
      <c r="A3691">
        <v>3690</v>
      </c>
      <c r="B3691" t="s">
        <v>26</v>
      </c>
      <c r="C3691" t="s">
        <v>680</v>
      </c>
      <c r="D3691" t="s">
        <v>6</v>
      </c>
      <c r="E3691" t="s">
        <v>359</v>
      </c>
      <c r="F3691" s="138">
        <v>44128</v>
      </c>
      <c r="G3691" t="s">
        <v>685</v>
      </c>
      <c r="H3691" t="s">
        <v>681</v>
      </c>
      <c r="I3691" t="s">
        <v>419</v>
      </c>
      <c r="J3691" t="s">
        <v>671</v>
      </c>
      <c r="K3691">
        <v>1000</v>
      </c>
      <c r="M3691">
        <v>160</v>
      </c>
      <c r="O3691">
        <v>18</v>
      </c>
      <c r="P3691">
        <v>30</v>
      </c>
      <c r="Q3691">
        <f>SUM(Table2[[#This Row],[ BUYER G]:[BUYER S]])</f>
        <v>48</v>
      </c>
      <c r="R3691">
        <v>22</v>
      </c>
      <c r="S3691">
        <v>25</v>
      </c>
      <c r="T3691">
        <f>SUM(Table2[[#This Row],[SALE G]:[SALE S]])</f>
        <v>47</v>
      </c>
      <c r="U3691">
        <v>248</v>
      </c>
      <c r="V3691">
        <v>0.65</v>
      </c>
    </row>
    <row r="3692" spans="1:22" x14ac:dyDescent="0.25">
      <c r="A3692">
        <v>3691</v>
      </c>
      <c r="B3692" t="s">
        <v>26</v>
      </c>
      <c r="C3692" t="s">
        <v>680</v>
      </c>
      <c r="D3692" t="s">
        <v>6</v>
      </c>
      <c r="E3692" t="s">
        <v>359</v>
      </c>
      <c r="F3692" s="138">
        <v>44128</v>
      </c>
      <c r="G3692" t="s">
        <v>685</v>
      </c>
      <c r="H3692" t="s">
        <v>681</v>
      </c>
      <c r="I3692" t="s">
        <v>631</v>
      </c>
      <c r="J3692" t="s">
        <v>671</v>
      </c>
      <c r="K3692">
        <v>1000</v>
      </c>
      <c r="M3692">
        <v>180</v>
      </c>
      <c r="O3692">
        <v>26</v>
      </c>
      <c r="P3692">
        <v>21</v>
      </c>
      <c r="Q3692">
        <f>SUM(Table2[[#This Row],[ BUYER G]:[BUYER S]])</f>
        <v>47</v>
      </c>
      <c r="R3692">
        <v>10.75</v>
      </c>
      <c r="S3692">
        <v>15</v>
      </c>
      <c r="T3692">
        <f>SUM(Table2[[#This Row],[SALE G]:[SALE S]])</f>
        <v>25.75</v>
      </c>
      <c r="U3692">
        <v>238</v>
      </c>
      <c r="V3692">
        <v>0.65</v>
      </c>
    </row>
    <row r="3693" spans="1:22" x14ac:dyDescent="0.25">
      <c r="A3693">
        <v>3692</v>
      </c>
      <c r="B3693" t="s">
        <v>26</v>
      </c>
      <c r="C3693" t="s">
        <v>680</v>
      </c>
      <c r="D3693" t="s">
        <v>6</v>
      </c>
      <c r="E3693" t="s">
        <v>359</v>
      </c>
      <c r="F3693" s="138">
        <v>44128</v>
      </c>
      <c r="G3693" t="s">
        <v>685</v>
      </c>
      <c r="H3693" t="s">
        <v>681</v>
      </c>
      <c r="I3693" t="s">
        <v>406</v>
      </c>
      <c r="J3693" t="s">
        <v>671</v>
      </c>
      <c r="K3693">
        <v>1000</v>
      </c>
      <c r="M3693">
        <v>260</v>
      </c>
      <c r="O3693">
        <v>13</v>
      </c>
      <c r="P3693">
        <v>10</v>
      </c>
      <c r="Q3693">
        <f>SUM(Table2[[#This Row],[ BUYER G]:[BUYER S]])</f>
        <v>23</v>
      </c>
      <c r="R3693">
        <v>44.5</v>
      </c>
      <c r="S3693">
        <v>39.5</v>
      </c>
      <c r="T3693">
        <f>SUM(Table2[[#This Row],[SALE G]:[SALE S]])</f>
        <v>84</v>
      </c>
      <c r="U3693">
        <v>280</v>
      </c>
      <c r="V3693">
        <v>0.65</v>
      </c>
    </row>
    <row r="3694" spans="1:22" x14ac:dyDescent="0.25">
      <c r="A3694">
        <v>3693</v>
      </c>
      <c r="B3694" t="s">
        <v>26</v>
      </c>
      <c r="C3694" t="s">
        <v>680</v>
      </c>
      <c r="D3694" t="s">
        <v>6</v>
      </c>
      <c r="E3694" t="s">
        <v>359</v>
      </c>
      <c r="F3694" s="138">
        <v>44128</v>
      </c>
      <c r="G3694" t="s">
        <v>685</v>
      </c>
      <c r="H3694" t="s">
        <v>681</v>
      </c>
      <c r="I3694" t="s">
        <v>579</v>
      </c>
      <c r="J3694" t="s">
        <v>671</v>
      </c>
      <c r="K3694">
        <v>1000</v>
      </c>
      <c r="M3694">
        <v>160</v>
      </c>
      <c r="O3694">
        <v>28</v>
      </c>
      <c r="P3694">
        <v>45</v>
      </c>
      <c r="Q3694">
        <f>SUM(Table2[[#This Row],[ BUYER G]:[BUYER S]])</f>
        <v>73</v>
      </c>
      <c r="R3694">
        <v>26.75</v>
      </c>
      <c r="S3694">
        <v>31.25</v>
      </c>
      <c r="T3694">
        <f>SUM(Table2[[#This Row],[SALE G]:[SALE S]])</f>
        <v>58</v>
      </c>
      <c r="U3694">
        <v>175</v>
      </c>
      <c r="V3694">
        <v>0.65</v>
      </c>
    </row>
    <row r="3695" spans="1:22" x14ac:dyDescent="0.25">
      <c r="A3695">
        <v>3694</v>
      </c>
      <c r="B3695" t="s">
        <v>26</v>
      </c>
      <c r="C3695" t="s">
        <v>680</v>
      </c>
      <c r="D3695" t="s">
        <v>6</v>
      </c>
      <c r="E3695" t="s">
        <v>359</v>
      </c>
      <c r="F3695" s="138">
        <v>44128</v>
      </c>
      <c r="G3695" t="s">
        <v>685</v>
      </c>
      <c r="H3695" t="s">
        <v>681</v>
      </c>
      <c r="I3695" t="s">
        <v>408</v>
      </c>
      <c r="J3695" t="s">
        <v>671</v>
      </c>
      <c r="K3695">
        <v>1000</v>
      </c>
      <c r="M3695">
        <v>160</v>
      </c>
      <c r="O3695">
        <v>20</v>
      </c>
      <c r="P3695">
        <v>1</v>
      </c>
      <c r="Q3695">
        <f>SUM(Table2[[#This Row],[ BUYER G]:[BUYER S]])</f>
        <v>21</v>
      </c>
      <c r="R3695">
        <v>21</v>
      </c>
      <c r="S3695">
        <v>1</v>
      </c>
      <c r="T3695">
        <f>SUM(Table2[[#This Row],[SALE G]:[SALE S]])</f>
        <v>22</v>
      </c>
      <c r="U3695">
        <v>210</v>
      </c>
      <c r="V3695">
        <v>0.65</v>
      </c>
    </row>
    <row r="3696" spans="1:22" x14ac:dyDescent="0.25">
      <c r="A3696">
        <v>3695</v>
      </c>
      <c r="B3696" t="s">
        <v>26</v>
      </c>
      <c r="C3696" t="s">
        <v>680</v>
      </c>
      <c r="D3696" t="s">
        <v>6</v>
      </c>
      <c r="E3696" t="s">
        <v>359</v>
      </c>
      <c r="F3696" s="138">
        <v>44128</v>
      </c>
      <c r="G3696" t="s">
        <v>685</v>
      </c>
      <c r="H3696" t="s">
        <v>681</v>
      </c>
      <c r="I3696" t="s">
        <v>411</v>
      </c>
      <c r="J3696" t="s">
        <v>671</v>
      </c>
      <c r="K3696">
        <v>1000</v>
      </c>
      <c r="M3696">
        <v>160</v>
      </c>
      <c r="O3696">
        <v>40</v>
      </c>
      <c r="P3696">
        <v>50</v>
      </c>
      <c r="Q3696">
        <f>SUM(Table2[[#This Row],[ BUYER G]:[BUYER S]])</f>
        <v>90</v>
      </c>
      <c r="R3696">
        <v>29</v>
      </c>
      <c r="S3696">
        <v>31.6</v>
      </c>
      <c r="T3696">
        <f>SUM(Table2[[#This Row],[SALE G]:[SALE S]])</f>
        <v>60.6</v>
      </c>
      <c r="U3696">
        <v>215</v>
      </c>
      <c r="V3696">
        <v>0.65</v>
      </c>
    </row>
    <row r="3697" spans="1:22" x14ac:dyDescent="0.25">
      <c r="A3697">
        <v>3696</v>
      </c>
      <c r="B3697" t="s">
        <v>26</v>
      </c>
      <c r="C3697" t="s">
        <v>680</v>
      </c>
      <c r="D3697" t="s">
        <v>6</v>
      </c>
      <c r="E3697" t="s">
        <v>359</v>
      </c>
      <c r="F3697" s="138">
        <v>44128</v>
      </c>
      <c r="G3697" t="s">
        <v>685</v>
      </c>
      <c r="H3697" t="s">
        <v>681</v>
      </c>
      <c r="I3697" t="s">
        <v>447</v>
      </c>
      <c r="J3697" t="s">
        <v>671</v>
      </c>
      <c r="K3697">
        <v>1000</v>
      </c>
      <c r="M3697">
        <v>160</v>
      </c>
      <c r="O3697">
        <v>20</v>
      </c>
      <c r="P3697">
        <v>30</v>
      </c>
      <c r="Q3697">
        <f>SUM(Table2[[#This Row],[ BUYER G]:[BUYER S]])</f>
        <v>50</v>
      </c>
      <c r="R3697">
        <v>16.5</v>
      </c>
      <c r="S3697">
        <v>34.25</v>
      </c>
      <c r="T3697">
        <f>SUM(Table2[[#This Row],[SALE G]:[SALE S]])</f>
        <v>50.75</v>
      </c>
      <c r="U3697">
        <v>310</v>
      </c>
      <c r="V3697">
        <v>0.65</v>
      </c>
    </row>
    <row r="3698" spans="1:22" x14ac:dyDescent="0.25">
      <c r="A3698">
        <v>3697</v>
      </c>
      <c r="B3698" t="s">
        <v>26</v>
      </c>
      <c r="C3698" t="s">
        <v>680</v>
      </c>
      <c r="D3698" t="s">
        <v>6</v>
      </c>
      <c r="E3698" t="s">
        <v>359</v>
      </c>
      <c r="F3698" s="138">
        <v>44128</v>
      </c>
      <c r="G3698" t="s">
        <v>670</v>
      </c>
      <c r="H3698" t="s">
        <v>701</v>
      </c>
      <c r="I3698" t="s">
        <v>433</v>
      </c>
      <c r="J3698" t="s">
        <v>671</v>
      </c>
      <c r="K3698">
        <v>1200</v>
      </c>
      <c r="M3698">
        <v>220</v>
      </c>
      <c r="O3698">
        <v>5</v>
      </c>
      <c r="P3698">
        <v>34</v>
      </c>
      <c r="Q3698">
        <f>SUM(Table2[[#This Row],[ BUYER G]:[BUYER S]])</f>
        <v>39</v>
      </c>
      <c r="R3698">
        <v>4</v>
      </c>
      <c r="S3698">
        <v>24</v>
      </c>
      <c r="T3698">
        <f>SUM(Table2[[#This Row],[SALE G]:[SALE S]])</f>
        <v>28</v>
      </c>
      <c r="U3698">
        <v>270</v>
      </c>
      <c r="V3698">
        <v>0.6</v>
      </c>
    </row>
    <row r="3699" spans="1:22" x14ac:dyDescent="0.25">
      <c r="A3699">
        <v>3698</v>
      </c>
      <c r="B3699" t="s">
        <v>26</v>
      </c>
      <c r="C3699" t="s">
        <v>680</v>
      </c>
      <c r="D3699" t="s">
        <v>6</v>
      </c>
      <c r="E3699" t="s">
        <v>359</v>
      </c>
      <c r="F3699" s="138">
        <v>44128</v>
      </c>
      <c r="G3699" t="s">
        <v>670</v>
      </c>
      <c r="H3699" t="s">
        <v>696</v>
      </c>
      <c r="I3699" t="s">
        <v>389</v>
      </c>
      <c r="J3699" t="s">
        <v>671</v>
      </c>
      <c r="K3699">
        <v>1200</v>
      </c>
      <c r="M3699">
        <v>336</v>
      </c>
      <c r="O3699">
        <v>12</v>
      </c>
      <c r="P3699">
        <v>18</v>
      </c>
      <c r="Q3699">
        <f>SUM(Table2[[#This Row],[ BUYER G]:[BUYER S]])</f>
        <v>30</v>
      </c>
      <c r="R3699">
        <v>14.25</v>
      </c>
      <c r="S3699">
        <v>17.5</v>
      </c>
      <c r="T3699">
        <f>SUM(Table2[[#This Row],[SALE G]:[SALE S]])</f>
        <v>31.75</v>
      </c>
      <c r="U3699">
        <v>305</v>
      </c>
      <c r="V3699">
        <v>0.6</v>
      </c>
    </row>
    <row r="3700" spans="1:22" x14ac:dyDescent="0.25">
      <c r="A3700">
        <v>3699</v>
      </c>
      <c r="B3700" t="s">
        <v>26</v>
      </c>
      <c r="C3700" t="s">
        <v>680</v>
      </c>
      <c r="D3700" t="s">
        <v>6</v>
      </c>
      <c r="E3700" t="s">
        <v>359</v>
      </c>
      <c r="F3700" s="138">
        <v>44128</v>
      </c>
      <c r="G3700" t="s">
        <v>670</v>
      </c>
      <c r="H3700" t="s">
        <v>695</v>
      </c>
      <c r="I3700" t="s">
        <v>387</v>
      </c>
      <c r="J3700" t="s">
        <v>671</v>
      </c>
      <c r="K3700">
        <v>1200</v>
      </c>
      <c r="M3700">
        <v>320</v>
      </c>
      <c r="O3700">
        <v>14</v>
      </c>
      <c r="P3700">
        <v>17</v>
      </c>
      <c r="Q3700">
        <f>SUM(Table2[[#This Row],[ BUYER G]:[BUYER S]])</f>
        <v>31</v>
      </c>
      <c r="R3700">
        <v>14.25</v>
      </c>
      <c r="S3700">
        <v>12.5</v>
      </c>
      <c r="T3700">
        <f>SUM(Table2[[#This Row],[SALE G]:[SALE S]])</f>
        <v>26.75</v>
      </c>
      <c r="U3700">
        <v>325</v>
      </c>
      <c r="V3700">
        <v>0.6</v>
      </c>
    </row>
    <row r="3701" spans="1:22" x14ac:dyDescent="0.25">
      <c r="A3701">
        <v>3700</v>
      </c>
      <c r="B3701" t="s">
        <v>26</v>
      </c>
      <c r="C3701" t="s">
        <v>680</v>
      </c>
      <c r="D3701" t="s">
        <v>6</v>
      </c>
      <c r="E3701" t="s">
        <v>359</v>
      </c>
      <c r="F3701" s="138">
        <v>44128</v>
      </c>
      <c r="G3701" t="s">
        <v>670</v>
      </c>
      <c r="H3701" t="s">
        <v>694</v>
      </c>
      <c r="I3701" t="s">
        <v>381</v>
      </c>
      <c r="J3701" t="s">
        <v>671</v>
      </c>
      <c r="K3701">
        <v>1200</v>
      </c>
      <c r="M3701">
        <v>250</v>
      </c>
      <c r="O3701">
        <v>16</v>
      </c>
      <c r="P3701">
        <v>18</v>
      </c>
      <c r="Q3701">
        <f>SUM(Table2[[#This Row],[ BUYER G]:[BUYER S]])</f>
        <v>34</v>
      </c>
      <c r="R3701">
        <v>10</v>
      </c>
      <c r="S3701">
        <v>21</v>
      </c>
      <c r="T3701">
        <f>SUM(Table2[[#This Row],[SALE G]:[SALE S]])</f>
        <v>31</v>
      </c>
      <c r="U3701">
        <v>260</v>
      </c>
      <c r="V3701">
        <v>0.6</v>
      </c>
    </row>
    <row r="3702" spans="1:22" x14ac:dyDescent="0.25">
      <c r="A3702">
        <v>3701</v>
      </c>
      <c r="B3702" t="s">
        <v>26</v>
      </c>
      <c r="C3702" t="s">
        <v>680</v>
      </c>
      <c r="D3702" t="s">
        <v>6</v>
      </c>
      <c r="E3702" t="s">
        <v>359</v>
      </c>
      <c r="F3702" s="138">
        <v>44128</v>
      </c>
      <c r="G3702" t="s">
        <v>670</v>
      </c>
      <c r="H3702" t="s">
        <v>690</v>
      </c>
      <c r="I3702" t="s">
        <v>596</v>
      </c>
      <c r="J3702" t="s">
        <v>671</v>
      </c>
      <c r="K3702">
        <v>1200</v>
      </c>
      <c r="M3702">
        <v>276</v>
      </c>
      <c r="O3702">
        <v>36</v>
      </c>
      <c r="P3702">
        <v>37</v>
      </c>
      <c r="Q3702">
        <f>SUM(Table2[[#This Row],[ BUYER G]:[BUYER S]])</f>
        <v>73</v>
      </c>
      <c r="R3702">
        <v>21.9</v>
      </c>
      <c r="S3702">
        <v>33</v>
      </c>
      <c r="T3702">
        <f>SUM(Table2[[#This Row],[SALE G]:[SALE S]])</f>
        <v>54.9</v>
      </c>
      <c r="U3702">
        <v>380</v>
      </c>
      <c r="V3702">
        <v>0.65</v>
      </c>
    </row>
    <row r="3703" spans="1:22" x14ac:dyDescent="0.25">
      <c r="A3703">
        <v>3702</v>
      </c>
      <c r="B3703" t="s">
        <v>26</v>
      </c>
      <c r="C3703" t="s">
        <v>680</v>
      </c>
      <c r="D3703" t="s">
        <v>6</v>
      </c>
      <c r="E3703" t="s">
        <v>359</v>
      </c>
      <c r="F3703" s="138">
        <v>44128</v>
      </c>
      <c r="G3703" t="s">
        <v>685</v>
      </c>
      <c r="H3703" t="s">
        <v>690</v>
      </c>
      <c r="I3703" t="s">
        <v>309</v>
      </c>
      <c r="J3703" t="s">
        <v>671</v>
      </c>
      <c r="K3703">
        <v>1000</v>
      </c>
      <c r="M3703">
        <v>276</v>
      </c>
      <c r="O3703">
        <v>17</v>
      </c>
      <c r="P3703">
        <v>25</v>
      </c>
      <c r="Q3703">
        <f>SUM(Table2[[#This Row],[ BUYER G]:[BUYER S]])</f>
        <v>42</v>
      </c>
      <c r="R3703">
        <v>10.4</v>
      </c>
      <c r="S3703">
        <v>17.25</v>
      </c>
      <c r="T3703">
        <f>SUM(Table2[[#This Row],[SALE G]:[SALE S]])</f>
        <v>27.65</v>
      </c>
      <c r="U3703">
        <v>400</v>
      </c>
      <c r="V3703">
        <v>0.65</v>
      </c>
    </row>
    <row r="3704" spans="1:22" x14ac:dyDescent="0.25">
      <c r="A3704">
        <v>3703</v>
      </c>
      <c r="B3704" t="s">
        <v>26</v>
      </c>
      <c r="C3704" t="s">
        <v>680</v>
      </c>
      <c r="D3704" t="s">
        <v>6</v>
      </c>
      <c r="E3704" t="s">
        <v>359</v>
      </c>
      <c r="F3704" s="138">
        <v>44128</v>
      </c>
      <c r="G3704" t="s">
        <v>684</v>
      </c>
      <c r="H3704" t="s">
        <v>689</v>
      </c>
      <c r="I3704" t="s">
        <v>400</v>
      </c>
      <c r="J3704" t="s">
        <v>669</v>
      </c>
      <c r="K3704">
        <v>1250</v>
      </c>
      <c r="M3704">
        <v>276</v>
      </c>
      <c r="O3704">
        <v>25</v>
      </c>
      <c r="P3704">
        <v>29</v>
      </c>
      <c r="Q3704">
        <f>SUM(Table2[[#This Row],[ BUYER G]:[BUYER S]])</f>
        <v>54</v>
      </c>
      <c r="R3704">
        <v>35.75</v>
      </c>
      <c r="S3704">
        <v>42</v>
      </c>
      <c r="T3704">
        <f>SUM(Table2[[#This Row],[SALE G]:[SALE S]])</f>
        <v>77.75</v>
      </c>
      <c r="U3704">
        <v>355</v>
      </c>
      <c r="V3704">
        <v>0.65</v>
      </c>
    </row>
    <row r="3705" spans="1:22" x14ac:dyDescent="0.25">
      <c r="A3705">
        <v>3704</v>
      </c>
      <c r="B3705" t="s">
        <v>26</v>
      </c>
      <c r="C3705" t="s">
        <v>680</v>
      </c>
      <c r="D3705" t="s">
        <v>6</v>
      </c>
      <c r="E3705" t="s">
        <v>359</v>
      </c>
      <c r="F3705" s="138">
        <v>44128</v>
      </c>
      <c r="G3705" t="s">
        <v>685</v>
      </c>
      <c r="H3705" t="s">
        <v>689</v>
      </c>
      <c r="I3705" t="s">
        <v>423</v>
      </c>
      <c r="J3705" t="s">
        <v>671</v>
      </c>
      <c r="K3705">
        <v>1000</v>
      </c>
      <c r="M3705">
        <v>256</v>
      </c>
      <c r="O3705">
        <v>21</v>
      </c>
      <c r="P3705">
        <v>53</v>
      </c>
      <c r="Q3705">
        <f>SUM(Table2[[#This Row],[ BUYER G]:[BUYER S]])</f>
        <v>74</v>
      </c>
      <c r="R3705">
        <v>22</v>
      </c>
      <c r="S3705">
        <v>53.5</v>
      </c>
      <c r="T3705">
        <f>SUM(Table2[[#This Row],[SALE G]:[SALE S]])</f>
        <v>75.5</v>
      </c>
      <c r="U3705">
        <v>334</v>
      </c>
      <c r="V3705">
        <v>0.65</v>
      </c>
    </row>
    <row r="3706" spans="1:22" x14ac:dyDescent="0.25">
      <c r="A3706">
        <v>3705</v>
      </c>
      <c r="B3706" t="s">
        <v>26</v>
      </c>
      <c r="C3706" t="s">
        <v>680</v>
      </c>
      <c r="D3706" t="s">
        <v>6</v>
      </c>
      <c r="E3706" t="s">
        <v>359</v>
      </c>
      <c r="F3706" s="138">
        <v>44128</v>
      </c>
      <c r="G3706" t="s">
        <v>685</v>
      </c>
      <c r="H3706" t="s">
        <v>689</v>
      </c>
      <c r="I3706" t="s">
        <v>425</v>
      </c>
      <c r="J3706" t="s">
        <v>671</v>
      </c>
      <c r="K3706">
        <v>1000</v>
      </c>
      <c r="M3706">
        <v>256</v>
      </c>
      <c r="O3706">
        <v>19</v>
      </c>
      <c r="P3706">
        <v>51</v>
      </c>
      <c r="Q3706">
        <f>SUM(Table2[[#This Row],[ BUYER G]:[BUYER S]])</f>
        <v>70</v>
      </c>
      <c r="R3706">
        <v>18.75</v>
      </c>
      <c r="S3706">
        <v>48.5</v>
      </c>
      <c r="T3706">
        <f>SUM(Table2[[#This Row],[SALE G]:[SALE S]])</f>
        <v>67.25</v>
      </c>
      <c r="U3706">
        <v>327</v>
      </c>
      <c r="V3706">
        <v>0.65</v>
      </c>
    </row>
    <row r="3707" spans="1:22" x14ac:dyDescent="0.25">
      <c r="A3707">
        <v>3706</v>
      </c>
      <c r="B3707" t="s">
        <v>26</v>
      </c>
      <c r="C3707" t="s">
        <v>665</v>
      </c>
      <c r="D3707" t="s">
        <v>6</v>
      </c>
      <c r="E3707" t="s">
        <v>359</v>
      </c>
      <c r="F3707" s="138">
        <v>44129</v>
      </c>
      <c r="G3707" t="s">
        <v>666</v>
      </c>
      <c r="H3707" t="s">
        <v>668</v>
      </c>
      <c r="I3707" t="s">
        <v>129</v>
      </c>
      <c r="J3707" t="s">
        <v>669</v>
      </c>
      <c r="K3707">
        <v>2700</v>
      </c>
      <c r="L3707">
        <v>562</v>
      </c>
      <c r="O3707">
        <v>85</v>
      </c>
      <c r="P3707">
        <v>129</v>
      </c>
      <c r="Q3707">
        <f>SUM(Table2[[#This Row],[ BUYER G]:[BUYER S]])</f>
        <v>214</v>
      </c>
      <c r="R3707">
        <v>52</v>
      </c>
      <c r="S3707">
        <v>91.75</v>
      </c>
      <c r="T3707">
        <f>SUM(Table2[[#This Row],[SALE G]:[SALE S]])</f>
        <v>143.75</v>
      </c>
      <c r="U3707">
        <v>550</v>
      </c>
      <c r="V3707">
        <v>0.8</v>
      </c>
    </row>
    <row r="3708" spans="1:22" x14ac:dyDescent="0.25">
      <c r="A3708">
        <v>3707</v>
      </c>
      <c r="B3708" t="s">
        <v>26</v>
      </c>
      <c r="C3708" t="s">
        <v>665</v>
      </c>
      <c r="D3708" t="s">
        <v>6</v>
      </c>
      <c r="E3708" t="s">
        <v>359</v>
      </c>
      <c r="F3708" s="138">
        <v>44129</v>
      </c>
      <c r="G3708" t="s">
        <v>666</v>
      </c>
      <c r="H3708" t="s">
        <v>668</v>
      </c>
      <c r="I3708" t="s">
        <v>130</v>
      </c>
      <c r="J3708" t="s">
        <v>669</v>
      </c>
      <c r="K3708">
        <v>2700</v>
      </c>
      <c r="L3708">
        <v>604</v>
      </c>
      <c r="O3708">
        <v>60</v>
      </c>
      <c r="P3708">
        <v>98</v>
      </c>
      <c r="Q3708">
        <f>SUM(Table2[[#This Row],[ BUYER G]:[BUYER S]])</f>
        <v>158</v>
      </c>
      <c r="R3708">
        <v>53.75</v>
      </c>
      <c r="S3708">
        <v>64.25</v>
      </c>
      <c r="T3708">
        <f>SUM(Table2[[#This Row],[SALE G]:[SALE S]])</f>
        <v>118</v>
      </c>
      <c r="U3708">
        <v>712</v>
      </c>
      <c r="V3708">
        <v>0.8</v>
      </c>
    </row>
    <row r="3709" spans="1:22" x14ac:dyDescent="0.25">
      <c r="A3709">
        <v>3708</v>
      </c>
      <c r="B3709" t="s">
        <v>26</v>
      </c>
      <c r="C3709" t="s">
        <v>665</v>
      </c>
      <c r="D3709" t="s">
        <v>6</v>
      </c>
      <c r="E3709" t="s">
        <v>359</v>
      </c>
      <c r="F3709" s="138">
        <v>44129</v>
      </c>
      <c r="G3709" t="s">
        <v>666</v>
      </c>
      <c r="H3709" t="s">
        <v>672</v>
      </c>
      <c r="I3709" t="s">
        <v>189</v>
      </c>
      <c r="J3709" t="s">
        <v>669</v>
      </c>
      <c r="K3709">
        <v>2700</v>
      </c>
      <c r="L3709">
        <v>536</v>
      </c>
      <c r="O3709">
        <v>76</v>
      </c>
      <c r="P3709">
        <v>127</v>
      </c>
      <c r="Q3709">
        <f>SUM(Table2[[#This Row],[ BUYER G]:[BUYER S]])</f>
        <v>203</v>
      </c>
      <c r="R3709">
        <v>51.5</v>
      </c>
      <c r="S3709">
        <v>61.5</v>
      </c>
      <c r="T3709">
        <f>SUM(Table2[[#This Row],[SALE G]:[SALE S]])</f>
        <v>113</v>
      </c>
      <c r="U3709">
        <v>459</v>
      </c>
      <c r="V3709">
        <v>0.8</v>
      </c>
    </row>
    <row r="3710" spans="1:22" x14ac:dyDescent="0.25">
      <c r="A3710">
        <v>3709</v>
      </c>
      <c r="B3710" t="s">
        <v>26</v>
      </c>
      <c r="C3710" t="s">
        <v>665</v>
      </c>
      <c r="D3710" t="s">
        <v>6</v>
      </c>
      <c r="E3710" t="s">
        <v>359</v>
      </c>
      <c r="F3710" s="138">
        <v>44129</v>
      </c>
      <c r="G3710" t="s">
        <v>703</v>
      </c>
      <c r="H3710" t="s">
        <v>668</v>
      </c>
      <c r="I3710" t="s">
        <v>451</v>
      </c>
      <c r="J3710" t="s">
        <v>669</v>
      </c>
      <c r="K3710">
        <v>2700</v>
      </c>
      <c r="L3710">
        <v>476</v>
      </c>
      <c r="O3710">
        <v>22</v>
      </c>
      <c r="P3710">
        <v>118</v>
      </c>
      <c r="Q3710">
        <f>SUM(Table2[[#This Row],[ BUYER G]:[BUYER S]])</f>
        <v>140</v>
      </c>
      <c r="R3710">
        <v>14.25</v>
      </c>
      <c r="S3710">
        <v>87.75</v>
      </c>
      <c r="T3710">
        <f>SUM(Table2[[#This Row],[SALE G]:[SALE S]])</f>
        <v>102</v>
      </c>
      <c r="U3710">
        <v>560</v>
      </c>
      <c r="V3710">
        <v>0.8</v>
      </c>
    </row>
    <row r="3711" spans="1:22" x14ac:dyDescent="0.25">
      <c r="A3711">
        <v>3710</v>
      </c>
      <c r="B3711" t="s">
        <v>26</v>
      </c>
      <c r="C3711" t="s">
        <v>665</v>
      </c>
      <c r="D3711" t="s">
        <v>6</v>
      </c>
      <c r="E3711" t="s">
        <v>359</v>
      </c>
      <c r="F3711" s="138">
        <v>44129</v>
      </c>
      <c r="G3711" t="s">
        <v>670</v>
      </c>
      <c r="H3711" t="s">
        <v>668</v>
      </c>
      <c r="I3711" t="s">
        <v>138</v>
      </c>
      <c r="J3711" t="s">
        <v>669</v>
      </c>
      <c r="K3711">
        <v>1200</v>
      </c>
      <c r="L3711">
        <v>320</v>
      </c>
      <c r="O3711">
        <v>64</v>
      </c>
      <c r="P3711">
        <v>91</v>
      </c>
      <c r="Q3711">
        <f>SUM(Table2[[#This Row],[ BUYER G]:[BUYER S]])</f>
        <v>155</v>
      </c>
      <c r="R3711">
        <v>47</v>
      </c>
      <c r="S3711">
        <v>87.5</v>
      </c>
      <c r="T3711">
        <f>SUM(Table2[[#This Row],[SALE G]:[SALE S]])</f>
        <v>134.5</v>
      </c>
      <c r="U3711">
        <v>324</v>
      </c>
      <c r="V3711">
        <v>0.8</v>
      </c>
    </row>
    <row r="3712" spans="1:22" x14ac:dyDescent="0.25">
      <c r="A3712">
        <v>3711</v>
      </c>
      <c r="B3712" t="s">
        <v>26</v>
      </c>
      <c r="C3712" t="s">
        <v>665</v>
      </c>
      <c r="D3712" t="s">
        <v>6</v>
      </c>
      <c r="E3712" t="s">
        <v>359</v>
      </c>
      <c r="F3712" s="138">
        <v>44129</v>
      </c>
      <c r="G3712" t="s">
        <v>670</v>
      </c>
      <c r="H3712" t="s">
        <v>668</v>
      </c>
      <c r="I3712" t="s">
        <v>139</v>
      </c>
      <c r="J3712" t="s">
        <v>669</v>
      </c>
      <c r="K3712">
        <v>1200</v>
      </c>
      <c r="L3712">
        <v>216</v>
      </c>
      <c r="O3712">
        <v>33</v>
      </c>
      <c r="P3712">
        <v>55</v>
      </c>
      <c r="Q3712">
        <f>SUM(Table2[[#This Row],[ BUYER G]:[BUYER S]])</f>
        <v>88</v>
      </c>
      <c r="R3712">
        <v>36.75</v>
      </c>
      <c r="S3712">
        <v>42.5</v>
      </c>
      <c r="T3712">
        <f>SUM(Table2[[#This Row],[SALE G]:[SALE S]])</f>
        <v>79.25</v>
      </c>
      <c r="U3712">
        <v>450</v>
      </c>
      <c r="V3712">
        <v>0.8</v>
      </c>
    </row>
    <row r="3713" spans="1:22" x14ac:dyDescent="0.25">
      <c r="A3713">
        <v>3712</v>
      </c>
      <c r="B3713" t="s">
        <v>26</v>
      </c>
      <c r="C3713" t="s">
        <v>665</v>
      </c>
      <c r="D3713" t="s">
        <v>6</v>
      </c>
      <c r="E3713" t="s">
        <v>359</v>
      </c>
      <c r="F3713" s="138">
        <v>44129</v>
      </c>
      <c r="G3713" t="s">
        <v>670</v>
      </c>
      <c r="H3713" t="s">
        <v>668</v>
      </c>
      <c r="I3713" t="s">
        <v>142</v>
      </c>
      <c r="J3713" t="s">
        <v>671</v>
      </c>
      <c r="K3713">
        <v>1200</v>
      </c>
      <c r="L3713">
        <v>332</v>
      </c>
      <c r="O3713">
        <v>83</v>
      </c>
      <c r="P3713">
        <v>108</v>
      </c>
      <c r="Q3713">
        <f>SUM(Table2[[#This Row],[ BUYER G]:[BUYER S]])</f>
        <v>191</v>
      </c>
      <c r="R3713">
        <v>36.75</v>
      </c>
      <c r="S3713">
        <v>52.5</v>
      </c>
      <c r="T3713">
        <f>SUM(Table2[[#This Row],[SALE G]:[SALE S]])</f>
        <v>89.25</v>
      </c>
      <c r="U3713">
        <v>873</v>
      </c>
      <c r="V3713">
        <v>0.7</v>
      </c>
    </row>
    <row r="3714" spans="1:22" x14ac:dyDescent="0.25">
      <c r="A3714">
        <v>3713</v>
      </c>
      <c r="B3714" t="s">
        <v>26</v>
      </c>
      <c r="C3714" t="s">
        <v>665</v>
      </c>
      <c r="D3714" t="s">
        <v>6</v>
      </c>
      <c r="E3714" t="s">
        <v>359</v>
      </c>
      <c r="F3714" s="138">
        <v>44129</v>
      </c>
      <c r="G3714" t="s">
        <v>670</v>
      </c>
      <c r="H3714" t="s">
        <v>668</v>
      </c>
      <c r="I3714" t="s">
        <v>143</v>
      </c>
      <c r="J3714" t="s">
        <v>671</v>
      </c>
      <c r="K3714">
        <v>1200</v>
      </c>
      <c r="L3714">
        <v>216</v>
      </c>
      <c r="O3714">
        <v>45</v>
      </c>
      <c r="P3714">
        <v>40</v>
      </c>
      <c r="Q3714">
        <f>SUM(Table2[[#This Row],[ BUYER G]:[BUYER S]])</f>
        <v>85</v>
      </c>
      <c r="R3714">
        <v>19.5</v>
      </c>
      <c r="S3714">
        <v>17</v>
      </c>
      <c r="T3714">
        <f>SUM(Table2[[#This Row],[SALE G]:[SALE S]])</f>
        <v>36.5</v>
      </c>
      <c r="U3714">
        <v>280</v>
      </c>
      <c r="V3714">
        <v>0.7</v>
      </c>
    </row>
    <row r="3715" spans="1:22" x14ac:dyDescent="0.25">
      <c r="A3715">
        <v>3714</v>
      </c>
      <c r="B3715" t="s">
        <v>26</v>
      </c>
      <c r="C3715" t="s">
        <v>665</v>
      </c>
      <c r="D3715" t="s">
        <v>6</v>
      </c>
      <c r="E3715" t="s">
        <v>359</v>
      </c>
      <c r="F3715" s="138">
        <v>44129</v>
      </c>
      <c r="G3715" t="s">
        <v>670</v>
      </c>
      <c r="H3715" t="s">
        <v>668</v>
      </c>
      <c r="I3715" t="s">
        <v>145</v>
      </c>
      <c r="J3715" t="s">
        <v>671</v>
      </c>
      <c r="K3715">
        <v>1200</v>
      </c>
      <c r="L3715">
        <v>234</v>
      </c>
      <c r="O3715">
        <v>40</v>
      </c>
      <c r="P3715">
        <v>70</v>
      </c>
      <c r="Q3715">
        <f>SUM(Table2[[#This Row],[ BUYER G]:[BUYER S]])</f>
        <v>110</v>
      </c>
      <c r="R3715">
        <v>9.25</v>
      </c>
      <c r="S3715">
        <v>20.5</v>
      </c>
      <c r="T3715">
        <f>SUM(Table2[[#This Row],[SALE G]:[SALE S]])</f>
        <v>29.75</v>
      </c>
      <c r="U3715">
        <v>512</v>
      </c>
      <c r="V3715">
        <v>0.7</v>
      </c>
    </row>
    <row r="3716" spans="1:22" x14ac:dyDescent="0.25">
      <c r="A3716">
        <v>3715</v>
      </c>
      <c r="B3716" t="s">
        <v>26</v>
      </c>
      <c r="C3716" t="s">
        <v>665</v>
      </c>
      <c r="D3716" t="s">
        <v>6</v>
      </c>
      <c r="E3716" t="s">
        <v>359</v>
      </c>
      <c r="F3716" s="138">
        <v>44129</v>
      </c>
      <c r="G3716" t="s">
        <v>670</v>
      </c>
      <c r="H3716" t="s">
        <v>672</v>
      </c>
      <c r="I3716" t="s">
        <v>190</v>
      </c>
      <c r="J3716" t="s">
        <v>671</v>
      </c>
      <c r="K3716">
        <v>1200</v>
      </c>
      <c r="L3716">
        <v>240</v>
      </c>
      <c r="O3716">
        <v>25</v>
      </c>
      <c r="P3716">
        <v>36</v>
      </c>
      <c r="Q3716">
        <f>SUM(Table2[[#This Row],[ BUYER G]:[BUYER S]])</f>
        <v>61</v>
      </c>
      <c r="R3716">
        <v>15.5</v>
      </c>
      <c r="S3716">
        <v>13</v>
      </c>
      <c r="T3716">
        <f>SUM(Table2[[#This Row],[SALE G]:[SALE S]])</f>
        <v>28.5</v>
      </c>
      <c r="U3716">
        <v>316</v>
      </c>
      <c r="V3716">
        <v>0.7</v>
      </c>
    </row>
    <row r="3717" spans="1:22" x14ac:dyDescent="0.25">
      <c r="A3717">
        <v>3716</v>
      </c>
      <c r="B3717" t="s">
        <v>26</v>
      </c>
      <c r="C3717" t="s">
        <v>665</v>
      </c>
      <c r="D3717" t="s">
        <v>6</v>
      </c>
      <c r="E3717" t="s">
        <v>359</v>
      </c>
      <c r="F3717" s="138">
        <v>44129</v>
      </c>
      <c r="G3717" t="s">
        <v>670</v>
      </c>
      <c r="H3717" t="s">
        <v>672</v>
      </c>
      <c r="I3717" t="s">
        <v>191</v>
      </c>
      <c r="J3717" t="s">
        <v>671</v>
      </c>
      <c r="K3717">
        <v>1200</v>
      </c>
      <c r="L3717">
        <v>240</v>
      </c>
      <c r="O3717">
        <v>32</v>
      </c>
      <c r="P3717">
        <v>42</v>
      </c>
      <c r="Q3717">
        <f>SUM(Table2[[#This Row],[ BUYER G]:[BUYER S]])</f>
        <v>74</v>
      </c>
      <c r="R3717">
        <v>16.579999999999998</v>
      </c>
      <c r="S3717">
        <v>19.420000000000002</v>
      </c>
      <c r="T3717">
        <f>SUM(Table2[[#This Row],[SALE G]:[SALE S]])</f>
        <v>36</v>
      </c>
      <c r="U3717">
        <v>310</v>
      </c>
      <c r="V3717">
        <v>0.7</v>
      </c>
    </row>
    <row r="3718" spans="1:22" x14ac:dyDescent="0.25">
      <c r="A3718">
        <v>3717</v>
      </c>
      <c r="B3718" t="s">
        <v>26</v>
      </c>
      <c r="C3718" t="s">
        <v>665</v>
      </c>
      <c r="D3718" t="s">
        <v>6</v>
      </c>
      <c r="E3718" t="s">
        <v>359</v>
      </c>
      <c r="F3718" s="138">
        <v>44129</v>
      </c>
      <c r="G3718" t="s">
        <v>670</v>
      </c>
      <c r="H3718" t="s">
        <v>668</v>
      </c>
      <c r="I3718" t="s">
        <v>144</v>
      </c>
      <c r="J3718" t="s">
        <v>671</v>
      </c>
      <c r="K3718">
        <v>1200</v>
      </c>
      <c r="L3718">
        <v>228</v>
      </c>
      <c r="O3718">
        <v>55</v>
      </c>
      <c r="P3718">
        <v>88</v>
      </c>
      <c r="Q3718">
        <f>SUM(Table2[[#This Row],[ BUYER G]:[BUYER S]])</f>
        <v>143</v>
      </c>
      <c r="R3718">
        <v>26</v>
      </c>
      <c r="S3718">
        <v>43.75</v>
      </c>
      <c r="T3718">
        <f>SUM(Table2[[#This Row],[SALE G]:[SALE S]])</f>
        <v>69.75</v>
      </c>
      <c r="U3718">
        <v>532</v>
      </c>
      <c r="V3718">
        <v>0.8</v>
      </c>
    </row>
    <row r="3719" spans="1:22" x14ac:dyDescent="0.25">
      <c r="A3719">
        <v>3718</v>
      </c>
      <c r="B3719" t="s">
        <v>26</v>
      </c>
      <c r="C3719" t="s">
        <v>665</v>
      </c>
      <c r="D3719" t="s">
        <v>6</v>
      </c>
      <c r="E3719" t="s">
        <v>359</v>
      </c>
      <c r="F3719" s="138">
        <v>44129</v>
      </c>
      <c r="G3719" t="s">
        <v>670</v>
      </c>
      <c r="H3719" t="s">
        <v>714</v>
      </c>
      <c r="I3719" t="s">
        <v>523</v>
      </c>
      <c r="J3719" t="s">
        <v>671</v>
      </c>
      <c r="K3719">
        <v>1200</v>
      </c>
      <c r="L3719">
        <v>240</v>
      </c>
      <c r="O3719">
        <v>21</v>
      </c>
      <c r="P3719">
        <v>15</v>
      </c>
      <c r="Q3719">
        <f>SUM(Table2[[#This Row],[ BUYER G]:[BUYER S]])</f>
        <v>36</v>
      </c>
      <c r="R3719">
        <v>14.5</v>
      </c>
      <c r="S3719">
        <v>8.25</v>
      </c>
      <c r="T3719">
        <f>SUM(Table2[[#This Row],[SALE G]:[SALE S]])</f>
        <v>22.75</v>
      </c>
      <c r="U3719">
        <v>437</v>
      </c>
      <c r="V3719">
        <v>0.8</v>
      </c>
    </row>
    <row r="3720" spans="1:22" x14ac:dyDescent="0.25">
      <c r="A3720">
        <v>3719</v>
      </c>
      <c r="B3720" t="s">
        <v>26</v>
      </c>
      <c r="C3720" t="s">
        <v>665</v>
      </c>
      <c r="D3720" t="s">
        <v>6</v>
      </c>
      <c r="E3720" t="s">
        <v>359</v>
      </c>
      <c r="F3720" s="138">
        <v>44129</v>
      </c>
      <c r="G3720" t="s">
        <v>682</v>
      </c>
      <c r="H3720" t="s">
        <v>668</v>
      </c>
      <c r="I3720" t="s">
        <v>149</v>
      </c>
      <c r="J3720" t="s">
        <v>671</v>
      </c>
      <c r="K3720">
        <v>1200</v>
      </c>
      <c r="L3720">
        <v>208</v>
      </c>
      <c r="O3720">
        <v>38</v>
      </c>
      <c r="P3720">
        <v>42</v>
      </c>
      <c r="Q3720">
        <f>SUM(Table2[[#This Row],[ BUYER G]:[BUYER S]])</f>
        <v>80</v>
      </c>
      <c r="R3720">
        <v>44.75</v>
      </c>
      <c r="S3720">
        <v>45.25</v>
      </c>
      <c r="T3720">
        <f>SUM(Table2[[#This Row],[SALE G]:[SALE S]])</f>
        <v>90</v>
      </c>
      <c r="U3720">
        <v>563</v>
      </c>
      <c r="V3720">
        <v>0.7</v>
      </c>
    </row>
    <row r="3721" spans="1:22" x14ac:dyDescent="0.25">
      <c r="A3721">
        <v>3720</v>
      </c>
      <c r="B3721" t="s">
        <v>26</v>
      </c>
      <c r="C3721" t="s">
        <v>665</v>
      </c>
      <c r="D3721" t="s">
        <v>6</v>
      </c>
      <c r="E3721" t="s">
        <v>359</v>
      </c>
      <c r="F3721" s="138">
        <v>44129</v>
      </c>
      <c r="G3721" t="s">
        <v>682</v>
      </c>
      <c r="H3721" t="s">
        <v>668</v>
      </c>
      <c r="I3721" t="s">
        <v>152</v>
      </c>
      <c r="J3721" t="s">
        <v>671</v>
      </c>
      <c r="K3721">
        <v>1200</v>
      </c>
      <c r="L3721">
        <v>208</v>
      </c>
      <c r="O3721">
        <v>57</v>
      </c>
      <c r="P3721">
        <v>51</v>
      </c>
      <c r="Q3721">
        <f>SUM(Table2[[#This Row],[ BUYER G]:[BUYER S]])</f>
        <v>108</v>
      </c>
      <c r="R3721">
        <v>25.3</v>
      </c>
      <c r="S3721">
        <v>24.8</v>
      </c>
      <c r="T3721">
        <f>SUM(Table2[[#This Row],[SALE G]:[SALE S]])</f>
        <v>50.1</v>
      </c>
      <c r="U3721">
        <v>404</v>
      </c>
      <c r="V3721">
        <v>0.7</v>
      </c>
    </row>
    <row r="3722" spans="1:22" x14ac:dyDescent="0.25">
      <c r="A3722">
        <v>3721</v>
      </c>
      <c r="B3722" t="s">
        <v>26</v>
      </c>
      <c r="C3722" t="s">
        <v>665</v>
      </c>
      <c r="D3722" t="s">
        <v>6</v>
      </c>
      <c r="E3722" t="s">
        <v>359</v>
      </c>
      <c r="F3722" s="138">
        <v>44129</v>
      </c>
      <c r="G3722" t="s">
        <v>682</v>
      </c>
      <c r="H3722" t="s">
        <v>668</v>
      </c>
      <c r="I3722" t="s">
        <v>153</v>
      </c>
      <c r="J3722" t="s">
        <v>671</v>
      </c>
      <c r="K3722">
        <v>1200</v>
      </c>
      <c r="L3722">
        <v>212</v>
      </c>
      <c r="O3722">
        <v>40</v>
      </c>
      <c r="P3722">
        <v>62</v>
      </c>
      <c r="Q3722">
        <f>SUM(Table2[[#This Row],[ BUYER G]:[BUYER S]])</f>
        <v>102</v>
      </c>
      <c r="R3722">
        <v>24.25</v>
      </c>
      <c r="S3722">
        <v>29</v>
      </c>
      <c r="T3722">
        <f>SUM(Table2[[#This Row],[SALE G]:[SALE S]])</f>
        <v>53.25</v>
      </c>
      <c r="U3722">
        <v>603</v>
      </c>
      <c r="V3722">
        <v>0.7</v>
      </c>
    </row>
    <row r="3723" spans="1:22" x14ac:dyDescent="0.25">
      <c r="A3723">
        <v>3722</v>
      </c>
      <c r="B3723" t="s">
        <v>26</v>
      </c>
      <c r="C3723" t="s">
        <v>665</v>
      </c>
      <c r="D3723" t="s">
        <v>6</v>
      </c>
      <c r="E3723" t="s">
        <v>359</v>
      </c>
      <c r="F3723" s="138">
        <v>44129</v>
      </c>
      <c r="G3723" t="s">
        <v>682</v>
      </c>
      <c r="H3723" t="s">
        <v>668</v>
      </c>
      <c r="I3723" t="s">
        <v>154</v>
      </c>
      <c r="J3723" t="s">
        <v>671</v>
      </c>
      <c r="K3723">
        <v>1200</v>
      </c>
      <c r="L3723">
        <v>204</v>
      </c>
      <c r="O3723">
        <v>15</v>
      </c>
      <c r="P3723">
        <v>36</v>
      </c>
      <c r="Q3723">
        <f>SUM(Table2[[#This Row],[ BUYER G]:[BUYER S]])</f>
        <v>51</v>
      </c>
      <c r="R3723">
        <v>9</v>
      </c>
      <c r="S3723">
        <v>23</v>
      </c>
      <c r="T3723">
        <f>SUM(Table2[[#This Row],[SALE G]:[SALE S]])</f>
        <v>32</v>
      </c>
      <c r="U3723">
        <v>105</v>
      </c>
      <c r="V3723">
        <v>0.7</v>
      </c>
    </row>
    <row r="3724" spans="1:22" x14ac:dyDescent="0.25">
      <c r="A3724">
        <v>3723</v>
      </c>
      <c r="B3724" t="s">
        <v>26</v>
      </c>
      <c r="C3724" t="s">
        <v>665</v>
      </c>
      <c r="D3724" t="s">
        <v>6</v>
      </c>
      <c r="E3724" t="s">
        <v>359</v>
      </c>
      <c r="F3724" s="138">
        <v>44129</v>
      </c>
      <c r="G3724" t="s">
        <v>682</v>
      </c>
      <c r="H3724" t="s">
        <v>668</v>
      </c>
      <c r="I3724" t="s">
        <v>146</v>
      </c>
      <c r="J3724" t="s">
        <v>671</v>
      </c>
      <c r="K3724">
        <v>1200</v>
      </c>
      <c r="L3724">
        <v>206</v>
      </c>
      <c r="O3724">
        <v>37</v>
      </c>
      <c r="P3724">
        <v>58</v>
      </c>
      <c r="Q3724">
        <f>SUM(Table2[[#This Row],[ BUYER G]:[BUYER S]])</f>
        <v>95</v>
      </c>
      <c r="R3724">
        <v>33</v>
      </c>
      <c r="S3724">
        <v>43.5</v>
      </c>
      <c r="T3724">
        <f>SUM(Table2[[#This Row],[SALE G]:[SALE S]])</f>
        <v>76.5</v>
      </c>
      <c r="U3724">
        <v>311</v>
      </c>
      <c r="V3724">
        <v>0.7</v>
      </c>
    </row>
    <row r="3725" spans="1:22" x14ac:dyDescent="0.25">
      <c r="A3725">
        <v>3724</v>
      </c>
      <c r="B3725" t="s">
        <v>26</v>
      </c>
      <c r="C3725" t="s">
        <v>665</v>
      </c>
      <c r="D3725" t="s">
        <v>6</v>
      </c>
      <c r="E3725" t="s">
        <v>359</v>
      </c>
      <c r="F3725" s="138">
        <v>44129</v>
      </c>
      <c r="G3725" t="s">
        <v>682</v>
      </c>
      <c r="H3725" t="s">
        <v>668</v>
      </c>
      <c r="I3725" t="s">
        <v>395</v>
      </c>
      <c r="J3725" t="s">
        <v>671</v>
      </c>
      <c r="K3725">
        <v>1200</v>
      </c>
      <c r="L3725">
        <v>190</v>
      </c>
      <c r="O3725">
        <v>11</v>
      </c>
      <c r="P3725">
        <v>41</v>
      </c>
      <c r="Q3725">
        <f>SUM(Table2[[#This Row],[ BUYER G]:[BUYER S]])</f>
        <v>52</v>
      </c>
      <c r="R3725">
        <v>15.5</v>
      </c>
      <c r="S3725">
        <v>13</v>
      </c>
      <c r="T3725">
        <f>SUM(Table2[[#This Row],[SALE G]:[SALE S]])</f>
        <v>28.5</v>
      </c>
      <c r="U3725">
        <v>288</v>
      </c>
      <c r="V3725">
        <v>0.7</v>
      </c>
    </row>
    <row r="3726" spans="1:22" x14ac:dyDescent="0.25">
      <c r="A3726">
        <v>3725</v>
      </c>
      <c r="B3726" t="s">
        <v>26</v>
      </c>
      <c r="C3726" t="s">
        <v>665</v>
      </c>
      <c r="D3726" t="s">
        <v>6</v>
      </c>
      <c r="E3726" t="s">
        <v>359</v>
      </c>
      <c r="F3726" s="138">
        <v>44129</v>
      </c>
      <c r="G3726" t="s">
        <v>682</v>
      </c>
      <c r="H3726" t="s">
        <v>668</v>
      </c>
      <c r="I3726" t="s">
        <v>396</v>
      </c>
      <c r="J3726" t="s">
        <v>671</v>
      </c>
      <c r="K3726">
        <v>1200</v>
      </c>
      <c r="L3726">
        <v>204</v>
      </c>
      <c r="O3726">
        <v>61</v>
      </c>
      <c r="P3726">
        <v>37</v>
      </c>
      <c r="Q3726">
        <f>SUM(Table2[[#This Row],[ BUYER G]:[BUYER S]])</f>
        <v>98</v>
      </c>
      <c r="R3726">
        <v>34</v>
      </c>
      <c r="S3726">
        <v>22.5</v>
      </c>
      <c r="T3726">
        <f>SUM(Table2[[#This Row],[SALE G]:[SALE S]])</f>
        <v>56.5</v>
      </c>
      <c r="U3726">
        <v>362</v>
      </c>
      <c r="V3726">
        <v>0.7</v>
      </c>
    </row>
    <row r="3727" spans="1:22" x14ac:dyDescent="0.25">
      <c r="A3727">
        <v>3726</v>
      </c>
      <c r="B3727" t="s">
        <v>26</v>
      </c>
      <c r="C3727" t="s">
        <v>665</v>
      </c>
      <c r="D3727" t="s">
        <v>6</v>
      </c>
      <c r="E3727" t="s">
        <v>359</v>
      </c>
      <c r="F3727" s="138">
        <v>44129</v>
      </c>
      <c r="G3727" t="s">
        <v>682</v>
      </c>
      <c r="H3727" t="s">
        <v>668</v>
      </c>
      <c r="I3727" t="s">
        <v>472</v>
      </c>
      <c r="J3727" t="s">
        <v>671</v>
      </c>
      <c r="K3727">
        <v>1200</v>
      </c>
      <c r="L3727">
        <v>210</v>
      </c>
      <c r="O3727">
        <v>18</v>
      </c>
      <c r="P3727">
        <v>44</v>
      </c>
      <c r="Q3727">
        <f>SUM(Table2[[#This Row],[ BUYER G]:[BUYER S]])</f>
        <v>62</v>
      </c>
      <c r="R3727">
        <v>10.5</v>
      </c>
      <c r="S3727">
        <v>16</v>
      </c>
      <c r="T3727">
        <f>SUM(Table2[[#This Row],[SALE G]:[SALE S]])</f>
        <v>26.5</v>
      </c>
      <c r="U3727">
        <v>312</v>
      </c>
      <c r="V3727">
        <v>0.7</v>
      </c>
    </row>
    <row r="3728" spans="1:22" x14ac:dyDescent="0.25">
      <c r="A3728">
        <v>3727</v>
      </c>
      <c r="B3728" t="s">
        <v>26</v>
      </c>
      <c r="C3728" t="s">
        <v>665</v>
      </c>
      <c r="D3728" t="s">
        <v>6</v>
      </c>
      <c r="E3728" t="s">
        <v>359</v>
      </c>
      <c r="F3728" s="138">
        <v>44129</v>
      </c>
      <c r="G3728" t="s">
        <v>683</v>
      </c>
      <c r="H3728" t="s">
        <v>668</v>
      </c>
      <c r="I3728" t="s">
        <v>391</v>
      </c>
      <c r="J3728" t="s">
        <v>671</v>
      </c>
      <c r="K3728">
        <v>1500</v>
      </c>
      <c r="L3728">
        <v>396</v>
      </c>
      <c r="O3728">
        <v>60</v>
      </c>
      <c r="P3728">
        <v>93</v>
      </c>
      <c r="Q3728">
        <f>SUM(Table2[[#This Row],[ BUYER G]:[BUYER S]])</f>
        <v>153</v>
      </c>
      <c r="R3728">
        <v>82.5</v>
      </c>
      <c r="S3728">
        <v>90.1</v>
      </c>
      <c r="T3728">
        <f>SUM(Table2[[#This Row],[SALE G]:[SALE S]])</f>
        <v>172.6</v>
      </c>
      <c r="U3728">
        <v>798</v>
      </c>
      <c r="V3728">
        <v>0.8</v>
      </c>
    </row>
    <row r="3729" spans="1:22" x14ac:dyDescent="0.25">
      <c r="A3729">
        <v>3728</v>
      </c>
      <c r="B3729" t="s">
        <v>26</v>
      </c>
      <c r="C3729" t="s">
        <v>665</v>
      </c>
      <c r="D3729" t="s">
        <v>6</v>
      </c>
      <c r="E3729" t="s">
        <v>359</v>
      </c>
      <c r="F3729" s="138">
        <v>44129</v>
      </c>
      <c r="G3729" t="s">
        <v>683</v>
      </c>
      <c r="H3729" t="s">
        <v>668</v>
      </c>
      <c r="I3729" t="s">
        <v>392</v>
      </c>
      <c r="J3729" t="s">
        <v>669</v>
      </c>
      <c r="K3729">
        <v>1500</v>
      </c>
      <c r="L3729">
        <v>432</v>
      </c>
      <c r="O3729">
        <v>62</v>
      </c>
      <c r="P3729">
        <v>84</v>
      </c>
      <c r="Q3729">
        <f>SUM(Table2[[#This Row],[ BUYER G]:[BUYER S]])</f>
        <v>146</v>
      </c>
      <c r="R3729">
        <v>35.5</v>
      </c>
      <c r="S3729">
        <v>48</v>
      </c>
      <c r="T3729">
        <f>SUM(Table2[[#This Row],[SALE G]:[SALE S]])</f>
        <v>83.5</v>
      </c>
      <c r="U3729">
        <v>550</v>
      </c>
      <c r="V3729">
        <v>0.6</v>
      </c>
    </row>
    <row r="3730" spans="1:22" x14ac:dyDescent="0.25">
      <c r="A3730">
        <v>3729</v>
      </c>
      <c r="B3730" t="s">
        <v>26</v>
      </c>
      <c r="C3730" t="s">
        <v>665</v>
      </c>
      <c r="D3730" t="s">
        <v>6</v>
      </c>
      <c r="E3730" t="s">
        <v>359</v>
      </c>
      <c r="F3730" s="138">
        <v>44129</v>
      </c>
      <c r="G3730" t="s">
        <v>683</v>
      </c>
      <c r="H3730" t="s">
        <v>668</v>
      </c>
      <c r="I3730" t="s">
        <v>393</v>
      </c>
      <c r="J3730" t="s">
        <v>669</v>
      </c>
      <c r="K3730">
        <v>1500</v>
      </c>
      <c r="L3730">
        <v>388</v>
      </c>
      <c r="O3730">
        <v>41</v>
      </c>
      <c r="P3730">
        <v>51</v>
      </c>
      <c r="Q3730">
        <f>SUM(Table2[[#This Row],[ BUYER G]:[BUYER S]])</f>
        <v>92</v>
      </c>
      <c r="R3730">
        <v>26.5</v>
      </c>
      <c r="S3730">
        <v>29</v>
      </c>
      <c r="T3730">
        <f>SUM(Table2[[#This Row],[SALE G]:[SALE S]])</f>
        <v>55.5</v>
      </c>
      <c r="U3730">
        <v>291</v>
      </c>
      <c r="V3730">
        <v>0.6</v>
      </c>
    </row>
    <row r="3731" spans="1:22" x14ac:dyDescent="0.25">
      <c r="A3731">
        <v>3730</v>
      </c>
      <c r="B3731" t="s">
        <v>26</v>
      </c>
      <c r="C3731" t="s">
        <v>665</v>
      </c>
      <c r="D3731" t="s">
        <v>6</v>
      </c>
      <c r="E3731" t="s">
        <v>359</v>
      </c>
      <c r="F3731" s="138">
        <v>44129</v>
      </c>
      <c r="G3731" t="s">
        <v>676</v>
      </c>
      <c r="H3731" t="s">
        <v>668</v>
      </c>
      <c r="I3731" t="s">
        <v>165</v>
      </c>
      <c r="J3731" t="s">
        <v>669</v>
      </c>
      <c r="K3731">
        <v>1200</v>
      </c>
      <c r="L3731">
        <v>336</v>
      </c>
      <c r="O3731">
        <v>80</v>
      </c>
      <c r="P3731">
        <v>30</v>
      </c>
      <c r="Q3731">
        <f>SUM(Table2[[#This Row],[ BUYER G]:[BUYER S]])</f>
        <v>110</v>
      </c>
      <c r="R3731">
        <v>52.5</v>
      </c>
      <c r="S3731">
        <v>24.5</v>
      </c>
      <c r="T3731">
        <f>SUM(Table2[[#This Row],[SALE G]:[SALE S]])</f>
        <v>77</v>
      </c>
      <c r="U3731">
        <v>777</v>
      </c>
      <c r="V3731">
        <v>0.8</v>
      </c>
    </row>
    <row r="3732" spans="1:22" x14ac:dyDescent="0.25">
      <c r="A3732">
        <v>3731</v>
      </c>
      <c r="B3732" t="s">
        <v>26</v>
      </c>
      <c r="C3732" t="s">
        <v>665</v>
      </c>
      <c r="D3732" t="s">
        <v>6</v>
      </c>
      <c r="E3732" t="s">
        <v>359</v>
      </c>
      <c r="F3732" s="138">
        <v>44129</v>
      </c>
      <c r="G3732" t="s">
        <v>676</v>
      </c>
      <c r="H3732" t="s">
        <v>668</v>
      </c>
      <c r="I3732" t="s">
        <v>166</v>
      </c>
      <c r="J3732" t="s">
        <v>669</v>
      </c>
      <c r="K3732">
        <v>1200</v>
      </c>
      <c r="L3732">
        <v>336</v>
      </c>
      <c r="O3732">
        <v>23</v>
      </c>
      <c r="P3732">
        <v>65</v>
      </c>
      <c r="Q3732">
        <f>SUM(Table2[[#This Row],[ BUYER G]:[BUYER S]])</f>
        <v>88</v>
      </c>
      <c r="R3732">
        <v>30</v>
      </c>
      <c r="S3732">
        <v>43</v>
      </c>
      <c r="T3732">
        <f>SUM(Table2[[#This Row],[SALE G]:[SALE S]])</f>
        <v>73</v>
      </c>
      <c r="U3732">
        <v>561</v>
      </c>
      <c r="V3732">
        <v>0.6</v>
      </c>
    </row>
    <row r="3733" spans="1:22" x14ac:dyDescent="0.25">
      <c r="A3733">
        <v>3732</v>
      </c>
      <c r="B3733" t="s">
        <v>26</v>
      </c>
      <c r="C3733" t="s">
        <v>665</v>
      </c>
      <c r="D3733" t="s">
        <v>6</v>
      </c>
      <c r="E3733" t="s">
        <v>359</v>
      </c>
      <c r="F3733" s="138">
        <v>44129</v>
      </c>
      <c r="G3733" t="s">
        <v>684</v>
      </c>
      <c r="H3733" t="s">
        <v>672</v>
      </c>
      <c r="I3733" t="s">
        <v>402</v>
      </c>
      <c r="J3733" t="s">
        <v>669</v>
      </c>
      <c r="K3733">
        <v>1250</v>
      </c>
      <c r="L3733">
        <v>238</v>
      </c>
      <c r="O3733">
        <v>14</v>
      </c>
      <c r="P3733">
        <v>26</v>
      </c>
      <c r="Q3733">
        <f>SUM(Table2[[#This Row],[ BUYER G]:[BUYER S]])</f>
        <v>40</v>
      </c>
      <c r="R3733">
        <v>12</v>
      </c>
      <c r="S3733">
        <v>27.5</v>
      </c>
      <c r="T3733">
        <f>SUM(Table2[[#This Row],[SALE G]:[SALE S]])</f>
        <v>39.5</v>
      </c>
      <c r="U3733">
        <v>77</v>
      </c>
      <c r="V3733">
        <v>0.7</v>
      </c>
    </row>
    <row r="3734" spans="1:22" x14ac:dyDescent="0.25">
      <c r="A3734">
        <v>3733</v>
      </c>
      <c r="B3734" t="s">
        <v>26</v>
      </c>
      <c r="C3734" t="s">
        <v>665</v>
      </c>
      <c r="D3734" t="s">
        <v>6</v>
      </c>
      <c r="E3734" t="s">
        <v>359</v>
      </c>
      <c r="F3734" s="138">
        <v>44129</v>
      </c>
      <c r="G3734" t="s">
        <v>684</v>
      </c>
      <c r="H3734" t="s">
        <v>677</v>
      </c>
      <c r="I3734" t="s">
        <v>401</v>
      </c>
      <c r="J3734" t="s">
        <v>669</v>
      </c>
      <c r="K3734">
        <v>1250</v>
      </c>
      <c r="L3734">
        <v>320</v>
      </c>
      <c r="O3734">
        <v>50</v>
      </c>
      <c r="P3734">
        <v>60</v>
      </c>
      <c r="Q3734">
        <f>SUM(Table2[[#This Row],[ BUYER G]:[BUYER S]])</f>
        <v>110</v>
      </c>
      <c r="R3734">
        <v>19.5</v>
      </c>
      <c r="S3734">
        <v>40</v>
      </c>
      <c r="T3734">
        <f>SUM(Table2[[#This Row],[SALE G]:[SALE S]])</f>
        <v>59.5</v>
      </c>
      <c r="U3734">
        <v>600</v>
      </c>
      <c r="V3734">
        <v>0.7</v>
      </c>
    </row>
    <row r="3735" spans="1:22" x14ac:dyDescent="0.25">
      <c r="A3735">
        <v>3734</v>
      </c>
      <c r="B3735" t="s">
        <v>26</v>
      </c>
      <c r="C3735" t="s">
        <v>665</v>
      </c>
      <c r="D3735" t="s">
        <v>6</v>
      </c>
      <c r="E3735" t="s">
        <v>359</v>
      </c>
      <c r="F3735" s="138">
        <v>44129</v>
      </c>
      <c r="G3735" t="s">
        <v>684</v>
      </c>
      <c r="H3735" t="s">
        <v>673</v>
      </c>
      <c r="I3735" t="s">
        <v>454</v>
      </c>
      <c r="J3735" t="s">
        <v>669</v>
      </c>
      <c r="K3735">
        <v>1250</v>
      </c>
      <c r="L3735">
        <v>240</v>
      </c>
      <c r="O3735">
        <v>26</v>
      </c>
      <c r="P3735">
        <v>33</v>
      </c>
      <c r="Q3735">
        <f>SUM(Table2[[#This Row],[ BUYER G]:[BUYER S]])</f>
        <v>59</v>
      </c>
      <c r="R3735">
        <v>16.5</v>
      </c>
      <c r="S3735">
        <v>20.5</v>
      </c>
      <c r="T3735">
        <f>SUM(Table2[[#This Row],[SALE G]:[SALE S]])</f>
        <v>37</v>
      </c>
      <c r="U3735">
        <v>287</v>
      </c>
      <c r="V3735">
        <v>0.7</v>
      </c>
    </row>
    <row r="3736" spans="1:22" x14ac:dyDescent="0.25">
      <c r="A3736">
        <v>3735</v>
      </c>
      <c r="B3736" t="s">
        <v>26</v>
      </c>
      <c r="C3736" t="s">
        <v>665</v>
      </c>
      <c r="D3736" t="s">
        <v>6</v>
      </c>
      <c r="E3736" t="s">
        <v>359</v>
      </c>
      <c r="F3736" s="138">
        <v>44129</v>
      </c>
      <c r="G3736" t="s">
        <v>684</v>
      </c>
      <c r="H3736" t="s">
        <v>704</v>
      </c>
      <c r="I3736" t="s">
        <v>453</v>
      </c>
      <c r="J3736" t="s">
        <v>669</v>
      </c>
      <c r="K3736">
        <v>1250</v>
      </c>
      <c r="L3736">
        <v>240</v>
      </c>
      <c r="O3736">
        <v>18</v>
      </c>
      <c r="P3736">
        <v>31</v>
      </c>
      <c r="Q3736">
        <f>SUM(Table2[[#This Row],[ BUYER G]:[BUYER S]])</f>
        <v>49</v>
      </c>
      <c r="R3736">
        <v>9.5</v>
      </c>
      <c r="S3736">
        <v>20</v>
      </c>
      <c r="T3736">
        <f>SUM(Table2[[#This Row],[SALE G]:[SALE S]])</f>
        <v>29.5</v>
      </c>
      <c r="U3736">
        <v>560</v>
      </c>
      <c r="V3736">
        <v>0.7</v>
      </c>
    </row>
    <row r="3737" spans="1:22" x14ac:dyDescent="0.25">
      <c r="A3737">
        <v>3736</v>
      </c>
      <c r="B3737" t="s">
        <v>26</v>
      </c>
      <c r="C3737" t="s">
        <v>665</v>
      </c>
      <c r="D3737" t="s">
        <v>6</v>
      </c>
      <c r="E3737" t="s">
        <v>359</v>
      </c>
      <c r="F3737" s="138">
        <v>44129</v>
      </c>
      <c r="G3737" t="s">
        <v>684</v>
      </c>
      <c r="H3737" t="s">
        <v>705</v>
      </c>
      <c r="I3737" t="s">
        <v>459</v>
      </c>
      <c r="J3737" t="s">
        <v>669</v>
      </c>
      <c r="K3737">
        <v>1250</v>
      </c>
      <c r="L3737">
        <v>240</v>
      </c>
      <c r="O3737">
        <v>33</v>
      </c>
      <c r="P3737">
        <v>34</v>
      </c>
      <c r="Q3737">
        <f>SUM(Table2[[#This Row],[ BUYER G]:[BUYER S]])</f>
        <v>67</v>
      </c>
      <c r="R3737">
        <v>6.75</v>
      </c>
      <c r="S3737">
        <v>19.5</v>
      </c>
      <c r="T3737">
        <f>SUM(Table2[[#This Row],[SALE G]:[SALE S]])</f>
        <v>26.25</v>
      </c>
      <c r="U3737">
        <v>246</v>
      </c>
      <c r="V3737">
        <v>0.7</v>
      </c>
    </row>
    <row r="3738" spans="1:22" x14ac:dyDescent="0.25">
      <c r="A3738">
        <v>3737</v>
      </c>
      <c r="B3738" t="s">
        <v>26</v>
      </c>
      <c r="C3738" t="s">
        <v>665</v>
      </c>
      <c r="D3738" t="s">
        <v>6</v>
      </c>
      <c r="E3738" t="s">
        <v>359</v>
      </c>
      <c r="F3738" s="138">
        <v>44129</v>
      </c>
      <c r="G3738" t="s">
        <v>684</v>
      </c>
      <c r="H3738" t="s">
        <v>697</v>
      </c>
      <c r="I3738" t="s">
        <v>460</v>
      </c>
      <c r="J3738" t="s">
        <v>669</v>
      </c>
      <c r="K3738">
        <v>1250</v>
      </c>
      <c r="L3738">
        <v>300</v>
      </c>
      <c r="O3738">
        <v>23</v>
      </c>
      <c r="P3738">
        <v>51</v>
      </c>
      <c r="Q3738">
        <f>SUM(Table2[[#This Row],[ BUYER G]:[BUYER S]])</f>
        <v>74</v>
      </c>
      <c r="R3738">
        <v>19</v>
      </c>
      <c r="S3738">
        <v>25.5</v>
      </c>
      <c r="T3738">
        <f>SUM(Table2[[#This Row],[SALE G]:[SALE S]])</f>
        <v>44.5</v>
      </c>
      <c r="U3738">
        <v>250</v>
      </c>
      <c r="V3738">
        <v>0.7</v>
      </c>
    </row>
    <row r="3739" spans="1:22" x14ac:dyDescent="0.25">
      <c r="A3739">
        <v>3738</v>
      </c>
      <c r="B3739" t="s">
        <v>26</v>
      </c>
      <c r="C3739" t="s">
        <v>665</v>
      </c>
      <c r="D3739" t="s">
        <v>6</v>
      </c>
      <c r="E3739" t="s">
        <v>359</v>
      </c>
      <c r="F3739" s="138">
        <v>44129</v>
      </c>
      <c r="G3739" t="s">
        <v>685</v>
      </c>
      <c r="H3739" t="s">
        <v>668</v>
      </c>
      <c r="I3739" t="s">
        <v>172</v>
      </c>
      <c r="J3739" t="s">
        <v>671</v>
      </c>
      <c r="K3739">
        <v>1000</v>
      </c>
      <c r="L3739">
        <v>192</v>
      </c>
      <c r="O3739">
        <v>14</v>
      </c>
      <c r="P3739">
        <v>22</v>
      </c>
      <c r="Q3739">
        <f>SUM(Table2[[#This Row],[ BUYER G]:[BUYER S]])</f>
        <v>36</v>
      </c>
      <c r="R3739">
        <v>18.25</v>
      </c>
      <c r="S3739">
        <v>14.25</v>
      </c>
      <c r="T3739">
        <f>SUM(Table2[[#This Row],[SALE G]:[SALE S]])</f>
        <v>32.5</v>
      </c>
      <c r="U3739">
        <v>559</v>
      </c>
      <c r="V3739">
        <v>0.7</v>
      </c>
    </row>
    <row r="3740" spans="1:22" x14ac:dyDescent="0.25">
      <c r="A3740">
        <v>3739</v>
      </c>
      <c r="B3740" t="s">
        <v>26</v>
      </c>
      <c r="C3740" t="s">
        <v>665</v>
      </c>
      <c r="D3740" t="s">
        <v>6</v>
      </c>
      <c r="E3740" t="s">
        <v>359</v>
      </c>
      <c r="F3740" s="138">
        <v>44129</v>
      </c>
      <c r="G3740" t="s">
        <v>685</v>
      </c>
      <c r="H3740" t="s">
        <v>668</v>
      </c>
      <c r="I3740" t="s">
        <v>174</v>
      </c>
      <c r="J3740" t="s">
        <v>671</v>
      </c>
      <c r="K3740">
        <v>1000</v>
      </c>
      <c r="L3740">
        <v>208</v>
      </c>
      <c r="O3740">
        <v>9</v>
      </c>
      <c r="P3740">
        <v>37</v>
      </c>
      <c r="Q3740">
        <f>SUM(Table2[[#This Row],[ BUYER G]:[BUYER S]])</f>
        <v>46</v>
      </c>
      <c r="R3740">
        <v>9.58</v>
      </c>
      <c r="S3740">
        <v>28.75</v>
      </c>
      <c r="T3740">
        <f>SUM(Table2[[#This Row],[SALE G]:[SALE S]])</f>
        <v>38.33</v>
      </c>
      <c r="U3740">
        <v>381</v>
      </c>
      <c r="V3740">
        <v>0.7</v>
      </c>
    </row>
    <row r="3741" spans="1:22" x14ac:dyDescent="0.25">
      <c r="A3741">
        <v>3740</v>
      </c>
      <c r="B3741" t="s">
        <v>26</v>
      </c>
      <c r="C3741" t="s">
        <v>665</v>
      </c>
      <c r="D3741" t="s">
        <v>6</v>
      </c>
      <c r="E3741" t="s">
        <v>359</v>
      </c>
      <c r="F3741" s="138">
        <v>44129</v>
      </c>
      <c r="G3741" t="s">
        <v>685</v>
      </c>
      <c r="H3741" t="s">
        <v>668</v>
      </c>
      <c r="I3741" t="s">
        <v>176</v>
      </c>
      <c r="J3741" t="s">
        <v>671</v>
      </c>
      <c r="K3741">
        <v>1000</v>
      </c>
      <c r="L3741">
        <v>208</v>
      </c>
      <c r="O3741">
        <v>35</v>
      </c>
      <c r="P3741">
        <v>58</v>
      </c>
      <c r="Q3741">
        <f>SUM(Table2[[#This Row],[ BUYER G]:[BUYER S]])</f>
        <v>93</v>
      </c>
      <c r="R3741">
        <v>24.25</v>
      </c>
      <c r="S3741">
        <v>44</v>
      </c>
      <c r="T3741">
        <f>SUM(Table2[[#This Row],[SALE G]:[SALE S]])</f>
        <v>68.25</v>
      </c>
      <c r="U3741">
        <v>412</v>
      </c>
      <c r="V3741">
        <v>0.7</v>
      </c>
    </row>
    <row r="3742" spans="1:22" x14ac:dyDescent="0.25">
      <c r="A3742">
        <v>3741</v>
      </c>
      <c r="B3742" t="s">
        <v>26</v>
      </c>
      <c r="C3742" t="s">
        <v>665</v>
      </c>
      <c r="D3742" t="s">
        <v>6</v>
      </c>
      <c r="E3742" t="s">
        <v>359</v>
      </c>
      <c r="F3742" s="138">
        <v>44129</v>
      </c>
      <c r="G3742" t="s">
        <v>685</v>
      </c>
      <c r="H3742" t="s">
        <v>668</v>
      </c>
      <c r="I3742" t="s">
        <v>187</v>
      </c>
      <c r="J3742" t="s">
        <v>671</v>
      </c>
      <c r="K3742">
        <v>1000</v>
      </c>
      <c r="L3742">
        <v>208</v>
      </c>
      <c r="O3742">
        <v>5</v>
      </c>
      <c r="P3742">
        <v>24</v>
      </c>
      <c r="Q3742">
        <f>SUM(Table2[[#This Row],[ BUYER G]:[BUYER S]])</f>
        <v>29</v>
      </c>
      <c r="R3742">
        <v>12</v>
      </c>
      <c r="S3742">
        <v>12.5</v>
      </c>
      <c r="T3742">
        <f>SUM(Table2[[#This Row],[SALE G]:[SALE S]])</f>
        <v>24.5</v>
      </c>
      <c r="U3742">
        <v>231</v>
      </c>
      <c r="V3742">
        <v>0.7</v>
      </c>
    </row>
    <row r="3743" spans="1:22" x14ac:dyDescent="0.25">
      <c r="A3743">
        <v>3742</v>
      </c>
      <c r="B3743" t="s">
        <v>26</v>
      </c>
      <c r="C3743" t="s">
        <v>665</v>
      </c>
      <c r="D3743" t="s">
        <v>6</v>
      </c>
      <c r="E3743" t="s">
        <v>359</v>
      </c>
      <c r="F3743" s="138">
        <v>44129</v>
      </c>
      <c r="G3743" t="s">
        <v>685</v>
      </c>
      <c r="H3743" t="s">
        <v>668</v>
      </c>
      <c r="I3743" t="s">
        <v>186</v>
      </c>
      <c r="J3743" t="s">
        <v>671</v>
      </c>
      <c r="K3743">
        <v>1000</v>
      </c>
      <c r="L3743">
        <v>192</v>
      </c>
      <c r="O3743">
        <v>18</v>
      </c>
      <c r="P3743">
        <v>30</v>
      </c>
      <c r="Q3743">
        <f>SUM(Table2[[#This Row],[ BUYER G]:[BUYER S]])</f>
        <v>48</v>
      </c>
      <c r="R3743">
        <v>6.5</v>
      </c>
      <c r="S3743">
        <v>14.5</v>
      </c>
      <c r="T3743">
        <f>SUM(Table2[[#This Row],[SALE G]:[SALE S]])</f>
        <v>21</v>
      </c>
      <c r="U3743">
        <v>205</v>
      </c>
      <c r="V3743">
        <v>0.7</v>
      </c>
    </row>
    <row r="3744" spans="1:22" x14ac:dyDescent="0.25">
      <c r="A3744">
        <v>3743</v>
      </c>
      <c r="B3744" t="s">
        <v>26</v>
      </c>
      <c r="C3744" t="s">
        <v>665</v>
      </c>
      <c r="D3744" t="s">
        <v>6</v>
      </c>
      <c r="E3744" t="s">
        <v>359</v>
      </c>
      <c r="F3744" s="138">
        <v>44129</v>
      </c>
      <c r="G3744" t="s">
        <v>685</v>
      </c>
      <c r="H3744" t="s">
        <v>668</v>
      </c>
      <c r="I3744" t="s">
        <v>179</v>
      </c>
      <c r="J3744" t="s">
        <v>671</v>
      </c>
      <c r="K3744">
        <v>1000</v>
      </c>
      <c r="L3744">
        <v>190</v>
      </c>
      <c r="O3744">
        <v>0</v>
      </c>
      <c r="P3744">
        <v>44</v>
      </c>
      <c r="Q3744">
        <f>SUM(Table2[[#This Row],[ BUYER G]:[BUYER S]])</f>
        <v>44</v>
      </c>
      <c r="R3744">
        <v>0</v>
      </c>
      <c r="S3744">
        <v>12.25</v>
      </c>
      <c r="T3744">
        <f>SUM(Table2[[#This Row],[SALE G]:[SALE S]])</f>
        <v>12.25</v>
      </c>
      <c r="U3744">
        <v>255</v>
      </c>
      <c r="V3744">
        <v>0.7</v>
      </c>
    </row>
    <row r="3745" spans="1:22" x14ac:dyDescent="0.25">
      <c r="A3745">
        <v>3744</v>
      </c>
      <c r="B3745" t="s">
        <v>26</v>
      </c>
      <c r="C3745" t="s">
        <v>665</v>
      </c>
      <c r="D3745" t="s">
        <v>6</v>
      </c>
      <c r="E3745" t="s">
        <v>359</v>
      </c>
      <c r="F3745" s="138">
        <v>44129</v>
      </c>
      <c r="G3745" t="s">
        <v>685</v>
      </c>
      <c r="H3745" t="s">
        <v>668</v>
      </c>
      <c r="I3745" t="s">
        <v>571</v>
      </c>
      <c r="J3745" t="s">
        <v>671</v>
      </c>
      <c r="K3745">
        <v>1000</v>
      </c>
      <c r="L3745">
        <v>190</v>
      </c>
      <c r="O3745">
        <v>12</v>
      </c>
      <c r="P3745">
        <v>21</v>
      </c>
      <c r="Q3745">
        <f>SUM(Table2[[#This Row],[ BUYER G]:[BUYER S]])</f>
        <v>33</v>
      </c>
      <c r="R3745">
        <v>10</v>
      </c>
      <c r="S3745">
        <v>16.25</v>
      </c>
      <c r="T3745">
        <f>SUM(Table2[[#This Row],[SALE G]:[SALE S]])</f>
        <v>26.25</v>
      </c>
      <c r="U3745">
        <v>137</v>
      </c>
      <c r="V3745">
        <v>0.7</v>
      </c>
    </row>
    <row r="3746" spans="1:22" x14ac:dyDescent="0.25">
      <c r="A3746">
        <v>3745</v>
      </c>
      <c r="B3746" t="s">
        <v>26</v>
      </c>
      <c r="C3746" t="s">
        <v>665</v>
      </c>
      <c r="D3746" t="s">
        <v>6</v>
      </c>
      <c r="E3746" t="s">
        <v>359</v>
      </c>
      <c r="F3746" s="138">
        <v>44129</v>
      </c>
      <c r="G3746" t="s">
        <v>685</v>
      </c>
      <c r="H3746" t="s">
        <v>668</v>
      </c>
      <c r="I3746" t="s">
        <v>607</v>
      </c>
      <c r="J3746" t="s">
        <v>671</v>
      </c>
      <c r="K3746">
        <v>1000</v>
      </c>
      <c r="L3746">
        <v>224</v>
      </c>
      <c r="O3746">
        <v>17</v>
      </c>
      <c r="P3746">
        <v>21</v>
      </c>
      <c r="Q3746">
        <f>SUM(Table2[[#This Row],[ BUYER G]:[BUYER S]])</f>
        <v>38</v>
      </c>
      <c r="R3746">
        <v>15.75</v>
      </c>
      <c r="S3746">
        <v>19</v>
      </c>
      <c r="T3746">
        <f>SUM(Table2[[#This Row],[SALE G]:[SALE S]])</f>
        <v>34.75</v>
      </c>
      <c r="U3746">
        <v>276</v>
      </c>
      <c r="V3746">
        <v>0.7</v>
      </c>
    </row>
    <row r="3747" spans="1:22" x14ac:dyDescent="0.25">
      <c r="A3747">
        <v>3746</v>
      </c>
      <c r="B3747" t="s">
        <v>26</v>
      </c>
      <c r="C3747" t="s">
        <v>665</v>
      </c>
      <c r="D3747" t="s">
        <v>6</v>
      </c>
      <c r="E3747" t="s">
        <v>359</v>
      </c>
      <c r="F3747" s="138">
        <v>44129</v>
      </c>
      <c r="G3747" t="s">
        <v>685</v>
      </c>
      <c r="H3747" t="s">
        <v>668</v>
      </c>
      <c r="I3747" t="s">
        <v>181</v>
      </c>
      <c r="J3747" t="s">
        <v>671</v>
      </c>
      <c r="K3747">
        <v>1000</v>
      </c>
      <c r="L3747">
        <v>196</v>
      </c>
      <c r="O3747">
        <v>4</v>
      </c>
      <c r="P3747">
        <v>27</v>
      </c>
      <c r="Q3747">
        <f>SUM(Table2[[#This Row],[ BUYER G]:[BUYER S]])</f>
        <v>31</v>
      </c>
      <c r="R3747">
        <v>27</v>
      </c>
      <c r="S3747">
        <v>8.8000000000000007</v>
      </c>
      <c r="T3747">
        <f>SUM(Table2[[#This Row],[SALE G]:[SALE S]])</f>
        <v>35.799999999999997</v>
      </c>
      <c r="U3747">
        <v>40</v>
      </c>
      <c r="V3747">
        <v>0.7</v>
      </c>
    </row>
    <row r="3748" spans="1:22" x14ac:dyDescent="0.25">
      <c r="A3748">
        <v>3747</v>
      </c>
      <c r="B3748" t="s">
        <v>26</v>
      </c>
      <c r="C3748" t="s">
        <v>665</v>
      </c>
      <c r="D3748" t="s">
        <v>6</v>
      </c>
      <c r="E3748" t="s">
        <v>359</v>
      </c>
      <c r="F3748" s="138">
        <v>44129</v>
      </c>
      <c r="G3748" t="s">
        <v>685</v>
      </c>
      <c r="H3748" t="s">
        <v>668</v>
      </c>
      <c r="I3748" t="s">
        <v>608</v>
      </c>
      <c r="J3748" t="s">
        <v>671</v>
      </c>
      <c r="K3748">
        <v>1000</v>
      </c>
      <c r="L3748">
        <v>208</v>
      </c>
      <c r="O3748">
        <v>12</v>
      </c>
      <c r="P3748">
        <v>31</v>
      </c>
      <c r="Q3748">
        <f>SUM(Table2[[#This Row],[ BUYER G]:[BUYER S]])</f>
        <v>43</v>
      </c>
      <c r="R3748">
        <v>2.25</v>
      </c>
      <c r="S3748">
        <v>14.875</v>
      </c>
      <c r="T3748">
        <f>SUM(Table2[[#This Row],[SALE G]:[SALE S]])</f>
        <v>17.125</v>
      </c>
      <c r="U3748">
        <v>132</v>
      </c>
      <c r="V3748">
        <v>0.7</v>
      </c>
    </row>
    <row r="3749" spans="1:22" x14ac:dyDescent="0.25">
      <c r="A3749">
        <v>3748</v>
      </c>
      <c r="B3749" t="s">
        <v>26</v>
      </c>
      <c r="C3749" t="s">
        <v>665</v>
      </c>
      <c r="D3749" t="s">
        <v>6</v>
      </c>
      <c r="E3749" t="s">
        <v>359</v>
      </c>
      <c r="F3749" s="138">
        <v>44129</v>
      </c>
      <c r="G3749" t="s">
        <v>685</v>
      </c>
      <c r="H3749" t="s">
        <v>668</v>
      </c>
      <c r="I3749" t="s">
        <v>180</v>
      </c>
      <c r="J3749" t="s">
        <v>671</v>
      </c>
      <c r="K3749">
        <v>1000</v>
      </c>
      <c r="L3749">
        <v>160</v>
      </c>
      <c r="O3749">
        <v>5</v>
      </c>
      <c r="P3749">
        <v>30</v>
      </c>
      <c r="Q3749">
        <f>SUM(Table2[[#This Row],[ BUYER G]:[BUYER S]])</f>
        <v>35</v>
      </c>
      <c r="R3749">
        <v>5</v>
      </c>
      <c r="S3749">
        <v>12</v>
      </c>
      <c r="T3749">
        <f>SUM(Table2[[#This Row],[SALE G]:[SALE S]])</f>
        <v>17</v>
      </c>
      <c r="U3749">
        <v>135</v>
      </c>
      <c r="V3749">
        <v>0.7</v>
      </c>
    </row>
    <row r="3750" spans="1:22" x14ac:dyDescent="0.25">
      <c r="A3750">
        <v>3749</v>
      </c>
      <c r="B3750" t="s">
        <v>26</v>
      </c>
      <c r="C3750" t="s">
        <v>665</v>
      </c>
      <c r="D3750" t="s">
        <v>6</v>
      </c>
      <c r="E3750" t="s">
        <v>359</v>
      </c>
      <c r="F3750" s="138">
        <v>44129</v>
      </c>
      <c r="G3750" t="s">
        <v>685</v>
      </c>
      <c r="H3750" t="s">
        <v>677</v>
      </c>
      <c r="I3750" t="s">
        <v>529</v>
      </c>
      <c r="J3750" t="s">
        <v>671</v>
      </c>
      <c r="K3750">
        <v>1000</v>
      </c>
      <c r="L3750">
        <v>180</v>
      </c>
      <c r="O3750">
        <v>35</v>
      </c>
      <c r="P3750">
        <v>50</v>
      </c>
      <c r="Q3750">
        <f>SUM(Table2[[#This Row],[ BUYER G]:[BUYER S]])</f>
        <v>85</v>
      </c>
      <c r="R3750">
        <v>15</v>
      </c>
      <c r="S3750">
        <v>19.25</v>
      </c>
      <c r="T3750">
        <f>SUM(Table2[[#This Row],[SALE G]:[SALE S]])</f>
        <v>34.25</v>
      </c>
      <c r="U3750">
        <v>600</v>
      </c>
      <c r="V3750">
        <v>0.7</v>
      </c>
    </row>
    <row r="3751" spans="1:22" x14ac:dyDescent="0.25">
      <c r="A3751">
        <v>3750</v>
      </c>
      <c r="B3751" t="s">
        <v>26</v>
      </c>
      <c r="C3751" t="s">
        <v>665</v>
      </c>
      <c r="D3751" t="s">
        <v>6</v>
      </c>
      <c r="E3751" t="s">
        <v>359</v>
      </c>
      <c r="F3751" s="138">
        <v>44129</v>
      </c>
      <c r="G3751" t="s">
        <v>685</v>
      </c>
      <c r="H3751" t="s">
        <v>672</v>
      </c>
      <c r="I3751" t="s">
        <v>407</v>
      </c>
      <c r="J3751" t="s">
        <v>671</v>
      </c>
      <c r="K3751">
        <v>1000</v>
      </c>
      <c r="L3751">
        <v>160</v>
      </c>
      <c r="O3751">
        <v>20</v>
      </c>
      <c r="P3751">
        <v>45</v>
      </c>
      <c r="Q3751">
        <f>SUM(Table2[[#This Row],[ BUYER G]:[BUYER S]])</f>
        <v>65</v>
      </c>
      <c r="R3751">
        <v>19</v>
      </c>
      <c r="S3751">
        <v>19.5</v>
      </c>
      <c r="T3751">
        <f>SUM(Table2[[#This Row],[SALE G]:[SALE S]])</f>
        <v>38.5</v>
      </c>
      <c r="U3751">
        <v>160</v>
      </c>
      <c r="V3751">
        <v>0.65</v>
      </c>
    </row>
    <row r="3752" spans="1:22" x14ac:dyDescent="0.25">
      <c r="A3752">
        <v>3751</v>
      </c>
      <c r="B3752" t="s">
        <v>26</v>
      </c>
      <c r="C3752" t="s">
        <v>665</v>
      </c>
      <c r="D3752" t="s">
        <v>6</v>
      </c>
      <c r="E3752" t="s">
        <v>359</v>
      </c>
      <c r="F3752" s="138">
        <v>44129</v>
      </c>
      <c r="G3752" t="s">
        <v>685</v>
      </c>
      <c r="H3752" t="s">
        <v>668</v>
      </c>
      <c r="I3752" t="s">
        <v>405</v>
      </c>
      <c r="J3752" t="s">
        <v>671</v>
      </c>
      <c r="K3752">
        <v>1000</v>
      </c>
      <c r="L3752">
        <v>220</v>
      </c>
      <c r="O3752">
        <v>35</v>
      </c>
      <c r="P3752">
        <v>55</v>
      </c>
      <c r="Q3752">
        <f>SUM(Table2[[#This Row],[ BUYER G]:[BUYER S]])</f>
        <v>90</v>
      </c>
      <c r="R3752">
        <v>20</v>
      </c>
      <c r="S3752">
        <v>51.25</v>
      </c>
      <c r="T3752">
        <f>SUM(Table2[[#This Row],[SALE G]:[SALE S]])</f>
        <v>71.25</v>
      </c>
      <c r="U3752">
        <v>500</v>
      </c>
      <c r="V3752">
        <v>0.7</v>
      </c>
    </row>
    <row r="3753" spans="1:22" x14ac:dyDescent="0.25">
      <c r="A3753">
        <v>3752</v>
      </c>
      <c r="B3753" t="s">
        <v>26</v>
      </c>
      <c r="C3753" t="s">
        <v>665</v>
      </c>
      <c r="D3753" t="s">
        <v>6</v>
      </c>
      <c r="E3753" t="s">
        <v>359</v>
      </c>
      <c r="F3753" s="138">
        <v>44129</v>
      </c>
      <c r="G3753" t="s">
        <v>712</v>
      </c>
      <c r="H3753" t="s">
        <v>668</v>
      </c>
      <c r="I3753" t="s">
        <v>561</v>
      </c>
      <c r="J3753" t="s">
        <v>711</v>
      </c>
      <c r="K3753">
        <v>320</v>
      </c>
      <c r="L3753">
        <v>178</v>
      </c>
      <c r="O3753">
        <v>10</v>
      </c>
      <c r="P3753">
        <v>21</v>
      </c>
      <c r="Q3753">
        <f>SUM(Table2[[#This Row],[ BUYER G]:[BUYER S]])</f>
        <v>31</v>
      </c>
      <c r="R3753">
        <v>3.5</v>
      </c>
      <c r="S3753">
        <v>16</v>
      </c>
      <c r="T3753">
        <f>SUM(Table2[[#This Row],[SALE G]:[SALE S]])</f>
        <v>19.5</v>
      </c>
      <c r="U3753">
        <v>135</v>
      </c>
      <c r="V3753">
        <v>0.7</v>
      </c>
    </row>
    <row r="3754" spans="1:22" x14ac:dyDescent="0.25">
      <c r="A3754">
        <v>3753</v>
      </c>
      <c r="B3754" t="s">
        <v>26</v>
      </c>
      <c r="C3754" t="s">
        <v>678</v>
      </c>
      <c r="D3754" t="s">
        <v>6</v>
      </c>
      <c r="E3754" t="s">
        <v>359</v>
      </c>
      <c r="F3754" s="138">
        <v>44129</v>
      </c>
      <c r="G3754" t="s">
        <v>670</v>
      </c>
      <c r="H3754" t="s">
        <v>686</v>
      </c>
      <c r="I3754" t="s">
        <v>233</v>
      </c>
      <c r="J3754" t="s">
        <v>671</v>
      </c>
      <c r="K3754">
        <v>1200</v>
      </c>
      <c r="L3754">
        <v>324</v>
      </c>
      <c r="O3754">
        <v>14</v>
      </c>
      <c r="P3754">
        <v>45</v>
      </c>
      <c r="Q3754">
        <f>SUM(Table2[[#This Row],[ BUYER G]:[BUYER S]])</f>
        <v>59</v>
      </c>
      <c r="R3754">
        <v>22.5</v>
      </c>
      <c r="S3754">
        <v>27.5</v>
      </c>
      <c r="T3754">
        <f>SUM(Table2[[#This Row],[SALE G]:[SALE S]])</f>
        <v>50</v>
      </c>
      <c r="U3754">
        <v>352</v>
      </c>
      <c r="V3754">
        <v>0.7</v>
      </c>
    </row>
    <row r="3755" spans="1:22" x14ac:dyDescent="0.25">
      <c r="A3755">
        <v>3754</v>
      </c>
      <c r="B3755" t="s">
        <v>26</v>
      </c>
      <c r="C3755" t="s">
        <v>678</v>
      </c>
      <c r="D3755" t="s">
        <v>6</v>
      </c>
      <c r="E3755" t="s">
        <v>359</v>
      </c>
      <c r="F3755" s="138">
        <v>44129</v>
      </c>
      <c r="G3755" t="s">
        <v>670</v>
      </c>
      <c r="H3755" t="s">
        <v>706</v>
      </c>
      <c r="I3755" t="s">
        <v>562</v>
      </c>
      <c r="J3755" t="s">
        <v>671</v>
      </c>
      <c r="K3755">
        <v>1200</v>
      </c>
      <c r="L3755">
        <v>224</v>
      </c>
      <c r="O3755">
        <v>19</v>
      </c>
      <c r="P3755">
        <v>23</v>
      </c>
      <c r="Q3755">
        <f>SUM(Table2[[#This Row],[ BUYER G]:[BUYER S]])</f>
        <v>42</v>
      </c>
      <c r="R3755">
        <v>10</v>
      </c>
      <c r="S3755">
        <v>16.25</v>
      </c>
      <c r="T3755">
        <f>SUM(Table2[[#This Row],[SALE G]:[SALE S]])</f>
        <v>26.25</v>
      </c>
      <c r="U3755">
        <v>260</v>
      </c>
      <c r="V3755">
        <v>0.7</v>
      </c>
    </row>
    <row r="3756" spans="1:22" x14ac:dyDescent="0.25">
      <c r="A3756">
        <v>3755</v>
      </c>
      <c r="B3756" t="s">
        <v>26</v>
      </c>
      <c r="C3756" t="s">
        <v>678</v>
      </c>
      <c r="D3756" t="s">
        <v>6</v>
      </c>
      <c r="E3756" t="s">
        <v>359</v>
      </c>
      <c r="F3756" s="138">
        <v>44129</v>
      </c>
      <c r="G3756" t="s">
        <v>670</v>
      </c>
      <c r="H3756" t="s">
        <v>699</v>
      </c>
      <c r="I3756" t="s">
        <v>429</v>
      </c>
      <c r="J3756" t="s">
        <v>671</v>
      </c>
      <c r="K3756">
        <v>1200</v>
      </c>
      <c r="L3756">
        <v>192</v>
      </c>
      <c r="O3756">
        <v>19</v>
      </c>
      <c r="P3756">
        <v>24</v>
      </c>
      <c r="Q3756">
        <f>SUM(Table2[[#This Row],[ BUYER G]:[BUYER S]])</f>
        <v>43</v>
      </c>
      <c r="R3756">
        <v>20.8</v>
      </c>
      <c r="S3756">
        <v>20.675000000000001</v>
      </c>
      <c r="T3756">
        <f>SUM(Table2[[#This Row],[SALE G]:[SALE S]])</f>
        <v>41.475000000000001</v>
      </c>
      <c r="U3756">
        <v>300</v>
      </c>
      <c r="V3756">
        <v>0.7</v>
      </c>
    </row>
    <row r="3757" spans="1:22" x14ac:dyDescent="0.25">
      <c r="A3757">
        <v>3756</v>
      </c>
      <c r="B3757" t="s">
        <v>26</v>
      </c>
      <c r="C3757" t="s">
        <v>678</v>
      </c>
      <c r="D3757" t="s">
        <v>6</v>
      </c>
      <c r="E3757" t="s">
        <v>359</v>
      </c>
      <c r="F3757" s="138">
        <v>44129</v>
      </c>
      <c r="G3757" t="s">
        <v>676</v>
      </c>
      <c r="H3757" t="s">
        <v>679</v>
      </c>
      <c r="I3757" t="s">
        <v>380</v>
      </c>
      <c r="J3757" t="s">
        <v>669</v>
      </c>
      <c r="K3757">
        <v>1200</v>
      </c>
      <c r="L3757">
        <v>372</v>
      </c>
      <c r="O3757">
        <v>24</v>
      </c>
      <c r="P3757">
        <v>44</v>
      </c>
      <c r="Q3757">
        <f>SUM(Table2[[#This Row],[ BUYER G]:[BUYER S]])</f>
        <v>68</v>
      </c>
      <c r="R3757">
        <v>22</v>
      </c>
      <c r="S3757">
        <v>24.5</v>
      </c>
      <c r="T3757">
        <f>SUM(Table2[[#This Row],[SALE G]:[SALE S]])</f>
        <v>46.5</v>
      </c>
      <c r="U3757">
        <v>280</v>
      </c>
      <c r="V3757">
        <v>0.7</v>
      </c>
    </row>
    <row r="3758" spans="1:22" x14ac:dyDescent="0.25">
      <c r="A3758">
        <v>3757</v>
      </c>
      <c r="B3758" t="s">
        <v>26</v>
      </c>
      <c r="C3758" t="s">
        <v>678</v>
      </c>
      <c r="D3758" t="s">
        <v>6</v>
      </c>
      <c r="E3758" t="s">
        <v>359</v>
      </c>
      <c r="F3758" s="138">
        <v>44129</v>
      </c>
      <c r="G3758" t="s">
        <v>685</v>
      </c>
      <c r="H3758" t="s">
        <v>679</v>
      </c>
      <c r="I3758" t="s">
        <v>444</v>
      </c>
      <c r="J3758" t="s">
        <v>671</v>
      </c>
      <c r="K3758">
        <v>1000</v>
      </c>
      <c r="L3758">
        <v>208</v>
      </c>
      <c r="O3758">
        <v>37</v>
      </c>
      <c r="P3758">
        <v>43</v>
      </c>
      <c r="Q3758">
        <f>SUM(Table2[[#This Row],[ BUYER G]:[BUYER S]])</f>
        <v>80</v>
      </c>
      <c r="R3758">
        <v>15.3</v>
      </c>
      <c r="S3758">
        <v>39.1</v>
      </c>
      <c r="T3758">
        <f>SUM(Table2[[#This Row],[SALE G]:[SALE S]])</f>
        <v>54.400000000000006</v>
      </c>
      <c r="U3758">
        <v>618</v>
      </c>
      <c r="V3758">
        <v>0.65</v>
      </c>
    </row>
    <row r="3759" spans="1:22" x14ac:dyDescent="0.25">
      <c r="A3759">
        <v>3758</v>
      </c>
      <c r="B3759" t="s">
        <v>26</v>
      </c>
      <c r="C3759" t="s">
        <v>678</v>
      </c>
      <c r="D3759" t="s">
        <v>6</v>
      </c>
      <c r="E3759" t="s">
        <v>359</v>
      </c>
      <c r="F3759" s="138">
        <v>44129</v>
      </c>
      <c r="G3759" t="s">
        <v>685</v>
      </c>
      <c r="H3759" t="s">
        <v>686</v>
      </c>
      <c r="I3759" t="s">
        <v>234</v>
      </c>
      <c r="J3759" t="s">
        <v>671</v>
      </c>
      <c r="K3759">
        <v>1000</v>
      </c>
      <c r="L3759">
        <v>224</v>
      </c>
      <c r="O3759">
        <v>19</v>
      </c>
      <c r="P3759">
        <v>26</v>
      </c>
      <c r="Q3759">
        <f>SUM(Table2[[#This Row],[ BUYER G]:[BUYER S]])</f>
        <v>45</v>
      </c>
      <c r="R3759">
        <v>11</v>
      </c>
      <c r="S3759">
        <v>12</v>
      </c>
      <c r="T3759">
        <f>SUM(Table2[[#This Row],[SALE G]:[SALE S]])</f>
        <v>23</v>
      </c>
      <c r="U3759">
        <v>430</v>
      </c>
      <c r="V3759">
        <v>0.7</v>
      </c>
    </row>
    <row r="3760" spans="1:22" x14ac:dyDescent="0.25">
      <c r="A3760">
        <v>3759</v>
      </c>
      <c r="B3760" t="s">
        <v>26</v>
      </c>
      <c r="C3760" t="s">
        <v>680</v>
      </c>
      <c r="D3760" t="s">
        <v>6</v>
      </c>
      <c r="E3760" t="s">
        <v>359</v>
      </c>
      <c r="F3760" s="138">
        <v>44129</v>
      </c>
      <c r="G3760" t="s">
        <v>666</v>
      </c>
      <c r="H3760" t="s">
        <v>681</v>
      </c>
      <c r="I3760" t="s">
        <v>236</v>
      </c>
      <c r="J3760" t="s">
        <v>669</v>
      </c>
      <c r="K3760">
        <v>2700</v>
      </c>
      <c r="L3760">
        <v>520</v>
      </c>
      <c r="O3760">
        <v>52</v>
      </c>
      <c r="P3760">
        <v>112</v>
      </c>
      <c r="Q3760">
        <f>SUM(Table2[[#This Row],[ BUYER G]:[BUYER S]])</f>
        <v>164</v>
      </c>
      <c r="R3760">
        <v>51.6</v>
      </c>
      <c r="S3760">
        <v>138.80000000000001</v>
      </c>
      <c r="T3760">
        <f>SUM(Table2[[#This Row],[SALE G]:[SALE S]])</f>
        <v>190.4</v>
      </c>
      <c r="U3760">
        <v>589</v>
      </c>
      <c r="V3760">
        <v>0.7</v>
      </c>
    </row>
    <row r="3761" spans="1:22" x14ac:dyDescent="0.25">
      <c r="A3761">
        <v>3760</v>
      </c>
      <c r="B3761" t="s">
        <v>26</v>
      </c>
      <c r="C3761" t="s">
        <v>680</v>
      </c>
      <c r="D3761" t="s">
        <v>6</v>
      </c>
      <c r="E3761" t="s">
        <v>359</v>
      </c>
      <c r="F3761" s="138">
        <v>44129</v>
      </c>
      <c r="G3761" t="s">
        <v>666</v>
      </c>
      <c r="H3761" t="s">
        <v>681</v>
      </c>
      <c r="I3761" t="s">
        <v>428</v>
      </c>
      <c r="J3761" t="s">
        <v>669</v>
      </c>
      <c r="K3761">
        <v>2700</v>
      </c>
      <c r="L3761">
        <v>584</v>
      </c>
      <c r="O3761">
        <v>41</v>
      </c>
      <c r="P3761">
        <v>126</v>
      </c>
      <c r="Q3761">
        <f>SUM(Table2[[#This Row],[ BUYER G]:[BUYER S]])</f>
        <v>167</v>
      </c>
      <c r="R3761">
        <v>37.049999999999997</v>
      </c>
      <c r="S3761">
        <v>149.875</v>
      </c>
      <c r="T3761">
        <f>SUM(Table2[[#This Row],[SALE G]:[SALE S]])</f>
        <v>186.92500000000001</v>
      </c>
      <c r="U3761">
        <v>668</v>
      </c>
      <c r="V3761">
        <v>0.7</v>
      </c>
    </row>
    <row r="3762" spans="1:22" x14ac:dyDescent="0.25">
      <c r="A3762">
        <v>3761</v>
      </c>
      <c r="B3762" t="s">
        <v>26</v>
      </c>
      <c r="C3762" t="s">
        <v>680</v>
      </c>
      <c r="D3762" t="s">
        <v>6</v>
      </c>
      <c r="E3762" t="s">
        <v>359</v>
      </c>
      <c r="F3762" s="138">
        <v>44129</v>
      </c>
      <c r="G3762" t="s">
        <v>670</v>
      </c>
      <c r="H3762" t="s">
        <v>681</v>
      </c>
      <c r="I3762" t="s">
        <v>375</v>
      </c>
      <c r="J3762" t="s">
        <v>671</v>
      </c>
      <c r="K3762">
        <v>1200</v>
      </c>
      <c r="L3762">
        <v>560</v>
      </c>
      <c r="O3762">
        <v>105</v>
      </c>
      <c r="P3762">
        <v>69</v>
      </c>
      <c r="Q3762">
        <f>SUM(Table2[[#This Row],[ BUYER G]:[BUYER S]])</f>
        <v>174</v>
      </c>
      <c r="R3762">
        <v>7.9</v>
      </c>
      <c r="S3762">
        <v>77</v>
      </c>
      <c r="T3762">
        <f>SUM(Table2[[#This Row],[SALE G]:[SALE S]])</f>
        <v>84.9</v>
      </c>
      <c r="U3762">
        <v>590</v>
      </c>
      <c r="V3762">
        <v>0.7</v>
      </c>
    </row>
    <row r="3763" spans="1:22" x14ac:dyDescent="0.25">
      <c r="A3763">
        <v>3762</v>
      </c>
      <c r="B3763" t="s">
        <v>26</v>
      </c>
      <c r="C3763" t="s">
        <v>680</v>
      </c>
      <c r="D3763" t="s">
        <v>6</v>
      </c>
      <c r="E3763" t="s">
        <v>359</v>
      </c>
      <c r="F3763" s="138">
        <v>44129</v>
      </c>
      <c r="G3763" t="s">
        <v>670</v>
      </c>
      <c r="H3763" t="s">
        <v>681</v>
      </c>
      <c r="I3763" t="s">
        <v>376</v>
      </c>
      <c r="J3763" t="s">
        <v>671</v>
      </c>
      <c r="K3763">
        <v>1200</v>
      </c>
      <c r="L3763">
        <v>472</v>
      </c>
      <c r="O3763">
        <v>30</v>
      </c>
      <c r="P3763">
        <v>82</v>
      </c>
      <c r="Q3763">
        <f>SUM(Table2[[#This Row],[ BUYER G]:[BUYER S]])</f>
        <v>112</v>
      </c>
      <c r="R3763">
        <v>31</v>
      </c>
      <c r="S3763">
        <v>92</v>
      </c>
      <c r="T3763">
        <f>SUM(Table2[[#This Row],[SALE G]:[SALE S]])</f>
        <v>123</v>
      </c>
      <c r="U3763">
        <v>451</v>
      </c>
      <c r="V3763">
        <v>0.7</v>
      </c>
    </row>
    <row r="3764" spans="1:22" x14ac:dyDescent="0.25">
      <c r="A3764">
        <v>3763</v>
      </c>
      <c r="B3764" t="s">
        <v>26</v>
      </c>
      <c r="C3764" t="s">
        <v>680</v>
      </c>
      <c r="D3764" t="s">
        <v>6</v>
      </c>
      <c r="E3764" t="s">
        <v>359</v>
      </c>
      <c r="F3764" s="138">
        <v>44129</v>
      </c>
      <c r="G3764" t="s">
        <v>670</v>
      </c>
      <c r="H3764" t="s">
        <v>681</v>
      </c>
      <c r="I3764" t="s">
        <v>369</v>
      </c>
      <c r="J3764" t="s">
        <v>671</v>
      </c>
      <c r="K3764">
        <v>1200</v>
      </c>
      <c r="L3764">
        <v>208</v>
      </c>
      <c r="O3764">
        <v>35</v>
      </c>
      <c r="P3764">
        <v>40</v>
      </c>
      <c r="Q3764">
        <f>SUM(Table2[[#This Row],[ BUYER G]:[BUYER S]])</f>
        <v>75</v>
      </c>
      <c r="R3764">
        <v>27.55</v>
      </c>
      <c r="S3764">
        <v>21.05</v>
      </c>
      <c r="T3764">
        <f>SUM(Table2[[#This Row],[SALE G]:[SALE S]])</f>
        <v>48.6</v>
      </c>
      <c r="U3764">
        <v>287</v>
      </c>
      <c r="V3764">
        <v>0.7</v>
      </c>
    </row>
    <row r="3765" spans="1:22" x14ac:dyDescent="0.25">
      <c r="A3765">
        <v>3764</v>
      </c>
      <c r="B3765" t="s">
        <v>26</v>
      </c>
      <c r="C3765" t="s">
        <v>680</v>
      </c>
      <c r="D3765" t="s">
        <v>6</v>
      </c>
      <c r="E3765" t="s">
        <v>359</v>
      </c>
      <c r="F3765" s="138">
        <v>44129</v>
      </c>
      <c r="G3765" t="s">
        <v>670</v>
      </c>
      <c r="H3765" t="s">
        <v>681</v>
      </c>
      <c r="I3765" t="s">
        <v>373</v>
      </c>
      <c r="J3765" t="s">
        <v>671</v>
      </c>
      <c r="K3765">
        <v>1200</v>
      </c>
      <c r="L3765">
        <v>240</v>
      </c>
      <c r="O3765">
        <v>26</v>
      </c>
      <c r="P3765">
        <v>43</v>
      </c>
      <c r="Q3765">
        <f>SUM(Table2[[#This Row],[ BUYER G]:[BUYER S]])</f>
        <v>69</v>
      </c>
      <c r="R3765">
        <v>19.7</v>
      </c>
      <c r="S3765">
        <v>28.125</v>
      </c>
      <c r="T3765">
        <f>SUM(Table2[[#This Row],[SALE G]:[SALE S]])</f>
        <v>47.825000000000003</v>
      </c>
      <c r="U3765">
        <v>300</v>
      </c>
      <c r="V3765">
        <v>0.7</v>
      </c>
    </row>
    <row r="3766" spans="1:22" x14ac:dyDescent="0.25">
      <c r="A3766">
        <v>3765</v>
      </c>
      <c r="B3766" t="s">
        <v>26</v>
      </c>
      <c r="C3766" t="s">
        <v>680</v>
      </c>
      <c r="D3766" t="s">
        <v>6</v>
      </c>
      <c r="E3766" t="s">
        <v>359</v>
      </c>
      <c r="F3766" s="138">
        <v>44129</v>
      </c>
      <c r="G3766" t="s">
        <v>670</v>
      </c>
      <c r="H3766" t="s">
        <v>681</v>
      </c>
      <c r="I3766" t="s">
        <v>386</v>
      </c>
      <c r="J3766" t="s">
        <v>671</v>
      </c>
      <c r="K3766">
        <v>1200</v>
      </c>
      <c r="L3766">
        <v>160</v>
      </c>
      <c r="O3766">
        <v>24</v>
      </c>
      <c r="P3766">
        <v>39</v>
      </c>
      <c r="Q3766">
        <f>SUM(Table2[[#This Row],[ BUYER G]:[BUYER S]])</f>
        <v>63</v>
      </c>
      <c r="R3766">
        <v>18.5</v>
      </c>
      <c r="S3766">
        <v>29.6</v>
      </c>
      <c r="T3766">
        <f>SUM(Table2[[#This Row],[SALE G]:[SALE S]])</f>
        <v>48.1</v>
      </c>
      <c r="U3766">
        <v>169</v>
      </c>
      <c r="V3766">
        <v>0.65</v>
      </c>
    </row>
    <row r="3767" spans="1:22" x14ac:dyDescent="0.25">
      <c r="A3767">
        <v>3766</v>
      </c>
      <c r="B3767" t="s">
        <v>26</v>
      </c>
      <c r="C3767" t="s">
        <v>680</v>
      </c>
      <c r="D3767" t="s">
        <v>6</v>
      </c>
      <c r="E3767" t="s">
        <v>359</v>
      </c>
      <c r="F3767" s="138">
        <v>44129</v>
      </c>
      <c r="G3767" t="s">
        <v>670</v>
      </c>
      <c r="H3767" t="s">
        <v>681</v>
      </c>
      <c r="I3767" t="s">
        <v>384</v>
      </c>
      <c r="J3767" t="s">
        <v>671</v>
      </c>
      <c r="K3767">
        <v>1200</v>
      </c>
      <c r="L3767">
        <v>240</v>
      </c>
      <c r="O3767">
        <v>12</v>
      </c>
      <c r="P3767">
        <v>15</v>
      </c>
      <c r="Q3767">
        <f>SUM(Table2[[#This Row],[ BUYER G]:[BUYER S]])</f>
        <v>27</v>
      </c>
      <c r="R3767">
        <v>9.3000000000000007</v>
      </c>
      <c r="S3767">
        <v>10.3</v>
      </c>
      <c r="T3767">
        <f>SUM(Table2[[#This Row],[SALE G]:[SALE S]])</f>
        <v>19.600000000000001</v>
      </c>
      <c r="U3767">
        <v>289</v>
      </c>
      <c r="V3767">
        <v>0.65</v>
      </c>
    </row>
    <row r="3768" spans="1:22" x14ac:dyDescent="0.25">
      <c r="A3768">
        <v>3767</v>
      </c>
      <c r="B3768" t="s">
        <v>26</v>
      </c>
      <c r="C3768" t="s">
        <v>680</v>
      </c>
      <c r="D3768" t="s">
        <v>6</v>
      </c>
      <c r="E3768" t="s">
        <v>359</v>
      </c>
      <c r="F3768" s="138">
        <v>44129</v>
      </c>
      <c r="G3768" t="s">
        <v>682</v>
      </c>
      <c r="H3768" t="s">
        <v>681</v>
      </c>
      <c r="I3768" t="s">
        <v>493</v>
      </c>
      <c r="J3768" t="s">
        <v>671</v>
      </c>
      <c r="K3768">
        <v>1000</v>
      </c>
      <c r="L3768">
        <v>196</v>
      </c>
      <c r="O3768">
        <v>0</v>
      </c>
      <c r="P3768">
        <v>31</v>
      </c>
      <c r="Q3768">
        <f>SUM(Table2[[#This Row],[ BUYER G]:[BUYER S]])</f>
        <v>31</v>
      </c>
      <c r="R3768">
        <v>0</v>
      </c>
      <c r="S3768">
        <v>23.8</v>
      </c>
      <c r="T3768">
        <f>SUM(Table2[[#This Row],[SALE G]:[SALE S]])</f>
        <v>23.8</v>
      </c>
      <c r="U3768">
        <v>253</v>
      </c>
      <c r="V3768">
        <v>0.65</v>
      </c>
    </row>
    <row r="3769" spans="1:22" x14ac:dyDescent="0.25">
      <c r="A3769">
        <v>3768</v>
      </c>
      <c r="B3769" t="s">
        <v>26</v>
      </c>
      <c r="C3769" t="s">
        <v>680</v>
      </c>
      <c r="D3769" t="s">
        <v>6</v>
      </c>
      <c r="E3769" t="s">
        <v>359</v>
      </c>
      <c r="F3769" s="138">
        <v>44129</v>
      </c>
      <c r="G3769" t="s">
        <v>682</v>
      </c>
      <c r="H3769" t="s">
        <v>681</v>
      </c>
      <c r="I3769" t="s">
        <v>397</v>
      </c>
      <c r="J3769" t="s">
        <v>671</v>
      </c>
      <c r="K3769">
        <v>1000</v>
      </c>
      <c r="L3769">
        <v>212</v>
      </c>
      <c r="O3769">
        <v>6</v>
      </c>
      <c r="P3769">
        <v>40</v>
      </c>
      <c r="Q3769">
        <f>SUM(Table2[[#This Row],[ BUYER G]:[BUYER S]])</f>
        <v>46</v>
      </c>
      <c r="R3769">
        <v>3.3</v>
      </c>
      <c r="S3769">
        <v>35.799999999999997</v>
      </c>
      <c r="T3769">
        <f>SUM(Table2[[#This Row],[SALE G]:[SALE S]])</f>
        <v>39.099999999999994</v>
      </c>
      <c r="U3769">
        <v>192</v>
      </c>
      <c r="V3769">
        <v>0.65</v>
      </c>
    </row>
    <row r="3770" spans="1:22" x14ac:dyDescent="0.25">
      <c r="A3770">
        <v>3769</v>
      </c>
      <c r="B3770" t="s">
        <v>26</v>
      </c>
      <c r="C3770" t="s">
        <v>680</v>
      </c>
      <c r="D3770" t="s">
        <v>6</v>
      </c>
      <c r="E3770" t="s">
        <v>359</v>
      </c>
      <c r="F3770" s="138">
        <v>44129</v>
      </c>
      <c r="G3770" t="s">
        <v>676</v>
      </c>
      <c r="H3770" t="s">
        <v>681</v>
      </c>
      <c r="I3770" t="s">
        <v>378</v>
      </c>
      <c r="J3770" t="s">
        <v>669</v>
      </c>
      <c r="K3770">
        <v>1200</v>
      </c>
      <c r="L3770">
        <v>224</v>
      </c>
      <c r="O3770">
        <v>40</v>
      </c>
      <c r="P3770">
        <v>54</v>
      </c>
      <c r="Q3770">
        <f>SUM(Table2[[#This Row],[ BUYER G]:[BUYER S]])</f>
        <v>94</v>
      </c>
      <c r="R3770">
        <v>24.1</v>
      </c>
      <c r="S3770">
        <v>37.5</v>
      </c>
      <c r="T3770">
        <f>SUM(Table2[[#This Row],[SALE G]:[SALE S]])</f>
        <v>61.6</v>
      </c>
      <c r="U3770">
        <v>285</v>
      </c>
      <c r="V3770">
        <v>0.65</v>
      </c>
    </row>
    <row r="3771" spans="1:22" x14ac:dyDescent="0.25">
      <c r="A3771">
        <v>3770</v>
      </c>
      <c r="B3771" t="s">
        <v>26</v>
      </c>
      <c r="C3771" t="s">
        <v>680</v>
      </c>
      <c r="D3771" t="s">
        <v>6</v>
      </c>
      <c r="E3771" t="s">
        <v>359</v>
      </c>
      <c r="F3771" s="138">
        <v>44129</v>
      </c>
      <c r="G3771" t="s">
        <v>676</v>
      </c>
      <c r="H3771" t="s">
        <v>681</v>
      </c>
      <c r="I3771" t="s">
        <v>379</v>
      </c>
      <c r="J3771" t="s">
        <v>669</v>
      </c>
      <c r="K3771">
        <v>1200</v>
      </c>
      <c r="L3771">
        <v>240</v>
      </c>
      <c r="O3771">
        <v>41</v>
      </c>
      <c r="P3771">
        <v>47</v>
      </c>
      <c r="Q3771">
        <f>SUM(Table2[[#This Row],[ BUYER G]:[BUYER S]])</f>
        <v>88</v>
      </c>
      <c r="R3771">
        <v>32.1</v>
      </c>
      <c r="S3771">
        <v>35.950000000000003</v>
      </c>
      <c r="T3771">
        <f>SUM(Table2[[#This Row],[SALE G]:[SALE S]])</f>
        <v>68.050000000000011</v>
      </c>
      <c r="U3771">
        <v>278</v>
      </c>
      <c r="V3771">
        <v>0.65</v>
      </c>
    </row>
    <row r="3772" spans="1:22" x14ac:dyDescent="0.25">
      <c r="A3772">
        <v>3771</v>
      </c>
      <c r="B3772" t="s">
        <v>26</v>
      </c>
      <c r="C3772" t="s">
        <v>680</v>
      </c>
      <c r="D3772" t="s">
        <v>6</v>
      </c>
      <c r="E3772" t="s">
        <v>359</v>
      </c>
      <c r="F3772" s="138">
        <v>44129</v>
      </c>
      <c r="G3772" t="s">
        <v>676</v>
      </c>
      <c r="H3772" t="s">
        <v>681</v>
      </c>
      <c r="I3772" t="s">
        <v>377</v>
      </c>
      <c r="J3772" t="s">
        <v>669</v>
      </c>
      <c r="K3772">
        <v>1200</v>
      </c>
      <c r="L3772">
        <v>260</v>
      </c>
      <c r="O3772">
        <v>29</v>
      </c>
      <c r="P3772">
        <v>53</v>
      </c>
      <c r="Q3772">
        <f>SUM(Table2[[#This Row],[ BUYER G]:[BUYER S]])</f>
        <v>82</v>
      </c>
      <c r="R3772">
        <v>23.6</v>
      </c>
      <c r="S3772">
        <v>57.75</v>
      </c>
      <c r="T3772">
        <f>SUM(Table2[[#This Row],[SALE G]:[SALE S]])</f>
        <v>81.349999999999994</v>
      </c>
      <c r="U3772">
        <v>260</v>
      </c>
      <c r="V3772">
        <v>0.65</v>
      </c>
    </row>
    <row r="3773" spans="1:22" x14ac:dyDescent="0.25">
      <c r="A3773">
        <v>3772</v>
      </c>
      <c r="B3773" t="s">
        <v>26</v>
      </c>
      <c r="C3773" t="s">
        <v>680</v>
      </c>
      <c r="D3773" t="s">
        <v>6</v>
      </c>
      <c r="E3773" t="s">
        <v>359</v>
      </c>
      <c r="F3773" s="138">
        <v>44129</v>
      </c>
      <c r="G3773" t="s">
        <v>684</v>
      </c>
      <c r="H3773" t="s">
        <v>681</v>
      </c>
      <c r="I3773" t="s">
        <v>461</v>
      </c>
      <c r="J3773" t="s">
        <v>669</v>
      </c>
      <c r="K3773">
        <v>1250</v>
      </c>
      <c r="L3773">
        <v>260</v>
      </c>
      <c r="O3773">
        <v>29</v>
      </c>
      <c r="P3773">
        <v>28</v>
      </c>
      <c r="Q3773">
        <f>SUM(Table2[[#This Row],[ BUYER G]:[BUYER S]])</f>
        <v>57</v>
      </c>
      <c r="R3773">
        <v>29.1</v>
      </c>
      <c r="S3773">
        <v>27</v>
      </c>
      <c r="T3773">
        <f>SUM(Table2[[#This Row],[SALE G]:[SALE S]])</f>
        <v>56.1</v>
      </c>
      <c r="U3773">
        <v>319</v>
      </c>
      <c r="V3773">
        <v>0.65</v>
      </c>
    </row>
    <row r="3774" spans="1:22" x14ac:dyDescent="0.25">
      <c r="A3774">
        <v>3773</v>
      </c>
      <c r="B3774" t="s">
        <v>26</v>
      </c>
      <c r="C3774" t="s">
        <v>680</v>
      </c>
      <c r="D3774" t="s">
        <v>6</v>
      </c>
      <c r="E3774" t="s">
        <v>359</v>
      </c>
      <c r="F3774" s="138">
        <v>44129</v>
      </c>
      <c r="G3774" t="s">
        <v>684</v>
      </c>
      <c r="H3774" t="s">
        <v>681</v>
      </c>
      <c r="I3774" t="s">
        <v>399</v>
      </c>
      <c r="J3774" t="s">
        <v>669</v>
      </c>
      <c r="K3774">
        <v>1250</v>
      </c>
      <c r="L3774">
        <v>260</v>
      </c>
      <c r="O3774">
        <v>23</v>
      </c>
      <c r="P3774">
        <v>40</v>
      </c>
      <c r="Q3774">
        <f>SUM(Table2[[#This Row],[ BUYER G]:[BUYER S]])</f>
        <v>63</v>
      </c>
      <c r="R3774">
        <v>19</v>
      </c>
      <c r="S3774">
        <v>44.6</v>
      </c>
      <c r="T3774">
        <f>SUM(Table2[[#This Row],[SALE G]:[SALE S]])</f>
        <v>63.6</v>
      </c>
      <c r="U3774">
        <v>280</v>
      </c>
      <c r="V3774">
        <v>0.65</v>
      </c>
    </row>
    <row r="3775" spans="1:22" x14ac:dyDescent="0.25">
      <c r="A3775">
        <v>3774</v>
      </c>
      <c r="B3775" t="s">
        <v>26</v>
      </c>
      <c r="C3775" t="s">
        <v>680</v>
      </c>
      <c r="D3775" t="s">
        <v>6</v>
      </c>
      <c r="E3775" t="s">
        <v>359</v>
      </c>
      <c r="F3775" s="138">
        <v>44129</v>
      </c>
      <c r="G3775" t="s">
        <v>685</v>
      </c>
      <c r="H3775" t="s">
        <v>681</v>
      </c>
      <c r="I3775" t="s">
        <v>600</v>
      </c>
      <c r="J3775" t="s">
        <v>671</v>
      </c>
      <c r="K3775">
        <v>1000</v>
      </c>
      <c r="L3775">
        <v>200</v>
      </c>
      <c r="O3775">
        <v>29</v>
      </c>
      <c r="P3775">
        <v>21</v>
      </c>
      <c r="Q3775">
        <f>SUM(Table2[[#This Row],[ BUYER G]:[BUYER S]])</f>
        <v>50</v>
      </c>
      <c r="R3775">
        <v>29</v>
      </c>
      <c r="S3775">
        <v>23.8</v>
      </c>
      <c r="T3775">
        <f>SUM(Table2[[#This Row],[SALE G]:[SALE S]])</f>
        <v>52.8</v>
      </c>
      <c r="U3775">
        <v>294</v>
      </c>
      <c r="V3775">
        <v>0.65</v>
      </c>
    </row>
    <row r="3776" spans="1:22" x14ac:dyDescent="0.25">
      <c r="A3776">
        <v>3775</v>
      </c>
      <c r="B3776" t="s">
        <v>26</v>
      </c>
      <c r="C3776" t="s">
        <v>680</v>
      </c>
      <c r="D3776" t="s">
        <v>6</v>
      </c>
      <c r="E3776" t="s">
        <v>359</v>
      </c>
      <c r="F3776" s="138">
        <v>44129</v>
      </c>
      <c r="G3776" t="s">
        <v>685</v>
      </c>
      <c r="H3776" t="s">
        <v>681</v>
      </c>
      <c r="I3776" t="s">
        <v>420</v>
      </c>
      <c r="J3776" t="s">
        <v>671</v>
      </c>
      <c r="K3776">
        <v>1000</v>
      </c>
      <c r="L3776">
        <v>160</v>
      </c>
      <c r="O3776">
        <v>22</v>
      </c>
      <c r="P3776">
        <v>28</v>
      </c>
      <c r="Q3776">
        <f>SUM(Table2[[#This Row],[ BUYER G]:[BUYER S]])</f>
        <v>50</v>
      </c>
      <c r="R3776">
        <v>16.5</v>
      </c>
      <c r="S3776">
        <v>22.5</v>
      </c>
      <c r="T3776">
        <f>SUM(Table2[[#This Row],[SALE G]:[SALE S]])</f>
        <v>39</v>
      </c>
      <c r="U3776">
        <v>259</v>
      </c>
      <c r="V3776">
        <v>0.65</v>
      </c>
    </row>
    <row r="3777" spans="1:22" x14ac:dyDescent="0.25">
      <c r="A3777">
        <v>3776</v>
      </c>
      <c r="B3777" t="s">
        <v>26</v>
      </c>
      <c r="C3777" t="s">
        <v>680</v>
      </c>
      <c r="D3777" t="s">
        <v>6</v>
      </c>
      <c r="E3777" t="s">
        <v>359</v>
      </c>
      <c r="F3777" s="138">
        <v>44129</v>
      </c>
      <c r="G3777" t="s">
        <v>685</v>
      </c>
      <c r="H3777" t="s">
        <v>681</v>
      </c>
      <c r="I3777" t="s">
        <v>630</v>
      </c>
      <c r="J3777" t="s">
        <v>671</v>
      </c>
      <c r="K3777">
        <v>1000</v>
      </c>
      <c r="L3777">
        <v>276</v>
      </c>
      <c r="O3777">
        <v>16</v>
      </c>
      <c r="P3777">
        <v>15</v>
      </c>
      <c r="Q3777">
        <f>SUM(Table2[[#This Row],[ BUYER G]:[BUYER S]])</f>
        <v>31</v>
      </c>
      <c r="R3777">
        <v>15.35</v>
      </c>
      <c r="S3777">
        <v>13.1</v>
      </c>
      <c r="T3777">
        <f>SUM(Table2[[#This Row],[SALE G]:[SALE S]])</f>
        <v>28.45</v>
      </c>
      <c r="U3777">
        <v>282</v>
      </c>
      <c r="V3777">
        <v>0.65</v>
      </c>
    </row>
    <row r="3778" spans="1:22" x14ac:dyDescent="0.25">
      <c r="A3778">
        <v>3777</v>
      </c>
      <c r="B3778" t="s">
        <v>26</v>
      </c>
      <c r="C3778" t="s">
        <v>680</v>
      </c>
      <c r="D3778" t="s">
        <v>6</v>
      </c>
      <c r="E3778" t="s">
        <v>359</v>
      </c>
      <c r="F3778" s="138">
        <v>44129</v>
      </c>
      <c r="G3778" t="s">
        <v>685</v>
      </c>
      <c r="H3778" t="s">
        <v>681</v>
      </c>
      <c r="I3778" t="s">
        <v>427</v>
      </c>
      <c r="J3778" t="s">
        <v>671</v>
      </c>
      <c r="K3778">
        <v>1000</v>
      </c>
      <c r="L3778">
        <v>208</v>
      </c>
      <c r="O3778">
        <v>17</v>
      </c>
      <c r="P3778">
        <v>29</v>
      </c>
      <c r="Q3778">
        <f>SUM(Table2[[#This Row],[ BUYER G]:[BUYER S]])</f>
        <v>46</v>
      </c>
      <c r="R3778">
        <v>17.350000000000001</v>
      </c>
      <c r="S3778">
        <v>28.05</v>
      </c>
      <c r="T3778">
        <f>SUM(Table2[[#This Row],[SALE G]:[SALE S]])</f>
        <v>45.400000000000006</v>
      </c>
      <c r="U3778">
        <v>277</v>
      </c>
      <c r="V3778">
        <v>0.65</v>
      </c>
    </row>
    <row r="3779" spans="1:22" x14ac:dyDescent="0.25">
      <c r="A3779">
        <v>3778</v>
      </c>
      <c r="B3779" t="s">
        <v>26</v>
      </c>
      <c r="C3779" t="s">
        <v>680</v>
      </c>
      <c r="D3779" t="s">
        <v>6</v>
      </c>
      <c r="E3779" t="s">
        <v>359</v>
      </c>
      <c r="F3779" s="138">
        <v>44129</v>
      </c>
      <c r="G3779" t="s">
        <v>685</v>
      </c>
      <c r="H3779" t="s">
        <v>681</v>
      </c>
      <c r="I3779" t="s">
        <v>251</v>
      </c>
      <c r="J3779" t="s">
        <v>671</v>
      </c>
      <c r="K3779">
        <v>1000</v>
      </c>
      <c r="L3779">
        <v>524</v>
      </c>
      <c r="O3779">
        <v>76</v>
      </c>
      <c r="P3779">
        <v>81</v>
      </c>
      <c r="Q3779">
        <f>SUM(Table2[[#This Row],[ BUYER G]:[BUYER S]])</f>
        <v>157</v>
      </c>
      <c r="R3779">
        <v>84</v>
      </c>
      <c r="S3779">
        <v>14</v>
      </c>
      <c r="T3779">
        <f>SUM(Table2[[#This Row],[SALE G]:[SALE S]])</f>
        <v>98</v>
      </c>
      <c r="U3779">
        <v>510</v>
      </c>
      <c r="V3779">
        <v>0.7</v>
      </c>
    </row>
    <row r="3780" spans="1:22" x14ac:dyDescent="0.25">
      <c r="A3780">
        <v>3779</v>
      </c>
      <c r="B3780" t="s">
        <v>26</v>
      </c>
      <c r="C3780" t="s">
        <v>680</v>
      </c>
      <c r="D3780" t="s">
        <v>6</v>
      </c>
      <c r="E3780" t="s">
        <v>359</v>
      </c>
      <c r="F3780" s="138">
        <v>44129</v>
      </c>
      <c r="G3780" t="s">
        <v>685</v>
      </c>
      <c r="H3780" t="s">
        <v>681</v>
      </c>
      <c r="I3780" t="s">
        <v>422</v>
      </c>
      <c r="J3780" t="s">
        <v>671</v>
      </c>
      <c r="K3780">
        <v>1000</v>
      </c>
      <c r="L3780">
        <v>200</v>
      </c>
      <c r="O3780">
        <v>4</v>
      </c>
      <c r="P3780">
        <v>37</v>
      </c>
      <c r="Q3780">
        <f>SUM(Table2[[#This Row],[ BUYER G]:[BUYER S]])</f>
        <v>41</v>
      </c>
      <c r="R3780">
        <v>2.8</v>
      </c>
      <c r="S3780">
        <v>29</v>
      </c>
      <c r="T3780">
        <f>SUM(Table2[[#This Row],[SALE G]:[SALE S]])</f>
        <v>31.8</v>
      </c>
      <c r="U3780">
        <v>280</v>
      </c>
      <c r="V3780">
        <v>0.65</v>
      </c>
    </row>
    <row r="3781" spans="1:22" x14ac:dyDescent="0.25">
      <c r="A3781">
        <v>3780</v>
      </c>
      <c r="B3781" t="s">
        <v>26</v>
      </c>
      <c r="C3781" t="s">
        <v>680</v>
      </c>
      <c r="D3781" t="s">
        <v>6</v>
      </c>
      <c r="E3781" t="s">
        <v>359</v>
      </c>
      <c r="F3781" s="138">
        <v>44129</v>
      </c>
      <c r="G3781" t="s">
        <v>685</v>
      </c>
      <c r="H3781" t="s">
        <v>681</v>
      </c>
      <c r="I3781" t="s">
        <v>421</v>
      </c>
      <c r="J3781" t="s">
        <v>671</v>
      </c>
      <c r="K3781">
        <v>1000</v>
      </c>
      <c r="L3781">
        <v>200</v>
      </c>
      <c r="O3781">
        <v>7</v>
      </c>
      <c r="P3781">
        <v>30</v>
      </c>
      <c r="Q3781">
        <f>SUM(Table2[[#This Row],[ BUYER G]:[BUYER S]])</f>
        <v>37</v>
      </c>
      <c r="R3781">
        <v>35.25</v>
      </c>
      <c r="S3781">
        <v>4.75</v>
      </c>
      <c r="T3781">
        <f>SUM(Table2[[#This Row],[SALE G]:[SALE S]])</f>
        <v>40</v>
      </c>
      <c r="U3781">
        <v>300</v>
      </c>
      <c r="V3781">
        <v>0.65</v>
      </c>
    </row>
    <row r="3782" spans="1:22" x14ac:dyDescent="0.25">
      <c r="A3782">
        <v>3781</v>
      </c>
      <c r="B3782" t="s">
        <v>26</v>
      </c>
      <c r="C3782" t="s">
        <v>680</v>
      </c>
      <c r="D3782" t="s">
        <v>6</v>
      </c>
      <c r="E3782" t="s">
        <v>359</v>
      </c>
      <c r="F3782" s="138">
        <v>44129</v>
      </c>
      <c r="G3782" t="s">
        <v>685</v>
      </c>
      <c r="H3782" t="s">
        <v>681</v>
      </c>
      <c r="I3782" t="s">
        <v>409</v>
      </c>
      <c r="J3782" t="s">
        <v>671</v>
      </c>
      <c r="K3782">
        <v>1000</v>
      </c>
      <c r="L3782">
        <v>200</v>
      </c>
      <c r="O3782">
        <v>11</v>
      </c>
      <c r="P3782">
        <v>23</v>
      </c>
      <c r="Q3782">
        <f>SUM(Table2[[#This Row],[ BUYER G]:[BUYER S]])</f>
        <v>34</v>
      </c>
      <c r="R3782">
        <v>24.5</v>
      </c>
      <c r="S3782">
        <v>7.5</v>
      </c>
      <c r="T3782">
        <f>SUM(Table2[[#This Row],[SALE G]:[SALE S]])</f>
        <v>32</v>
      </c>
      <c r="U3782">
        <v>250</v>
      </c>
      <c r="V3782">
        <v>0.65</v>
      </c>
    </row>
    <row r="3783" spans="1:22" x14ac:dyDescent="0.25">
      <c r="A3783">
        <v>3782</v>
      </c>
      <c r="B3783" t="s">
        <v>26</v>
      </c>
      <c r="C3783" t="s">
        <v>680</v>
      </c>
      <c r="D3783" t="s">
        <v>6</v>
      </c>
      <c r="E3783" t="s">
        <v>359</v>
      </c>
      <c r="F3783" s="138">
        <v>44129</v>
      </c>
      <c r="G3783" t="s">
        <v>685</v>
      </c>
      <c r="H3783" t="s">
        <v>681</v>
      </c>
      <c r="I3783" t="s">
        <v>415</v>
      </c>
      <c r="J3783" t="s">
        <v>671</v>
      </c>
      <c r="K3783">
        <v>1000</v>
      </c>
      <c r="L3783">
        <v>160</v>
      </c>
      <c r="O3783">
        <v>24</v>
      </c>
      <c r="P3783">
        <v>50</v>
      </c>
      <c r="Q3783">
        <f>SUM(Table2[[#This Row],[ BUYER G]:[BUYER S]])</f>
        <v>74</v>
      </c>
      <c r="R3783">
        <v>33.25</v>
      </c>
      <c r="S3783">
        <v>17.25</v>
      </c>
      <c r="T3783">
        <f>SUM(Table2[[#This Row],[SALE G]:[SALE S]])</f>
        <v>50.5</v>
      </c>
      <c r="U3783">
        <v>187</v>
      </c>
      <c r="V3783">
        <v>0.65</v>
      </c>
    </row>
    <row r="3784" spans="1:22" x14ac:dyDescent="0.25">
      <c r="A3784">
        <v>3783</v>
      </c>
      <c r="B3784" t="s">
        <v>26</v>
      </c>
      <c r="C3784" t="s">
        <v>680</v>
      </c>
      <c r="D3784" t="s">
        <v>6</v>
      </c>
      <c r="E3784" t="s">
        <v>359</v>
      </c>
      <c r="F3784" s="138">
        <v>44129</v>
      </c>
      <c r="G3784" t="s">
        <v>685</v>
      </c>
      <c r="H3784" t="s">
        <v>681</v>
      </c>
      <c r="I3784" t="s">
        <v>419</v>
      </c>
      <c r="J3784" t="s">
        <v>671</v>
      </c>
      <c r="K3784">
        <v>1000</v>
      </c>
      <c r="L3784">
        <v>200</v>
      </c>
      <c r="O3784">
        <v>24</v>
      </c>
      <c r="P3784">
        <v>17</v>
      </c>
      <c r="Q3784">
        <f>SUM(Table2[[#This Row],[ BUYER G]:[BUYER S]])</f>
        <v>41</v>
      </c>
      <c r="R3784">
        <v>31</v>
      </c>
      <c r="S3784">
        <v>26</v>
      </c>
      <c r="T3784">
        <f>SUM(Table2[[#This Row],[SALE G]:[SALE S]])</f>
        <v>57</v>
      </c>
      <c r="U3784">
        <v>200</v>
      </c>
      <c r="V3784">
        <v>0.65</v>
      </c>
    </row>
    <row r="3785" spans="1:22" x14ac:dyDescent="0.25">
      <c r="A3785">
        <v>3784</v>
      </c>
      <c r="B3785" t="s">
        <v>26</v>
      </c>
      <c r="C3785" t="s">
        <v>680</v>
      </c>
      <c r="D3785" t="s">
        <v>6</v>
      </c>
      <c r="E3785" t="s">
        <v>359</v>
      </c>
      <c r="F3785" s="138">
        <v>44129</v>
      </c>
      <c r="G3785" t="s">
        <v>685</v>
      </c>
      <c r="H3785" t="s">
        <v>681</v>
      </c>
      <c r="I3785" t="s">
        <v>631</v>
      </c>
      <c r="J3785" t="s">
        <v>671</v>
      </c>
      <c r="K3785">
        <v>1000</v>
      </c>
      <c r="L3785">
        <v>160</v>
      </c>
      <c r="O3785">
        <v>19</v>
      </c>
      <c r="P3785">
        <v>30</v>
      </c>
      <c r="Q3785">
        <f>SUM(Table2[[#This Row],[ BUYER G]:[BUYER S]])</f>
        <v>49</v>
      </c>
      <c r="R3785">
        <v>10.5</v>
      </c>
      <c r="S3785">
        <v>16.3</v>
      </c>
      <c r="T3785">
        <f>SUM(Table2[[#This Row],[SALE G]:[SALE S]])</f>
        <v>26.8</v>
      </c>
      <c r="U3785">
        <v>161</v>
      </c>
      <c r="V3785">
        <v>0.65</v>
      </c>
    </row>
    <row r="3786" spans="1:22" x14ac:dyDescent="0.25">
      <c r="A3786">
        <v>3785</v>
      </c>
      <c r="B3786" t="s">
        <v>26</v>
      </c>
      <c r="C3786" t="s">
        <v>680</v>
      </c>
      <c r="D3786" t="s">
        <v>6</v>
      </c>
      <c r="E3786" t="s">
        <v>359</v>
      </c>
      <c r="F3786" s="138">
        <v>44129</v>
      </c>
      <c r="G3786" t="s">
        <v>685</v>
      </c>
      <c r="H3786" t="s">
        <v>681</v>
      </c>
      <c r="I3786" t="s">
        <v>406</v>
      </c>
      <c r="J3786" t="s">
        <v>671</v>
      </c>
      <c r="K3786">
        <v>1000</v>
      </c>
      <c r="L3786">
        <v>260</v>
      </c>
      <c r="O3786">
        <v>65</v>
      </c>
      <c r="P3786">
        <v>56</v>
      </c>
      <c r="Q3786">
        <f>SUM(Table2[[#This Row],[ BUYER G]:[BUYER S]])</f>
        <v>121</v>
      </c>
      <c r="R3786">
        <v>36.25</v>
      </c>
      <c r="S3786">
        <v>21.5</v>
      </c>
      <c r="T3786">
        <f>SUM(Table2[[#This Row],[SALE G]:[SALE S]])</f>
        <v>57.75</v>
      </c>
      <c r="U3786">
        <v>320</v>
      </c>
      <c r="V3786">
        <v>0.65</v>
      </c>
    </row>
    <row r="3787" spans="1:22" x14ac:dyDescent="0.25">
      <c r="A3787">
        <v>3786</v>
      </c>
      <c r="B3787" t="s">
        <v>26</v>
      </c>
      <c r="C3787" t="s">
        <v>680</v>
      </c>
      <c r="D3787" t="s">
        <v>6</v>
      </c>
      <c r="E3787" t="s">
        <v>359</v>
      </c>
      <c r="F3787" s="138">
        <v>44129</v>
      </c>
      <c r="G3787" t="s">
        <v>685</v>
      </c>
      <c r="H3787" t="s">
        <v>681</v>
      </c>
      <c r="I3787" t="s">
        <v>579</v>
      </c>
      <c r="J3787" t="s">
        <v>671</v>
      </c>
      <c r="K3787">
        <v>1000</v>
      </c>
      <c r="L3787">
        <v>160</v>
      </c>
      <c r="O3787">
        <v>80</v>
      </c>
      <c r="P3787">
        <v>39</v>
      </c>
      <c r="Q3787">
        <f>SUM(Table2[[#This Row],[ BUYER G]:[BUYER S]])</f>
        <v>119</v>
      </c>
      <c r="R3787">
        <v>68</v>
      </c>
      <c r="S3787">
        <v>24.5</v>
      </c>
      <c r="T3787">
        <f>SUM(Table2[[#This Row],[SALE G]:[SALE S]])</f>
        <v>92.5</v>
      </c>
      <c r="U3787">
        <v>215</v>
      </c>
      <c r="V3787">
        <v>0.65</v>
      </c>
    </row>
    <row r="3788" spans="1:22" x14ac:dyDescent="0.25">
      <c r="A3788">
        <v>3787</v>
      </c>
      <c r="B3788" t="s">
        <v>26</v>
      </c>
      <c r="C3788" t="s">
        <v>680</v>
      </c>
      <c r="D3788" t="s">
        <v>6</v>
      </c>
      <c r="E3788" t="s">
        <v>359</v>
      </c>
      <c r="F3788" s="138">
        <v>44129</v>
      </c>
      <c r="G3788" t="s">
        <v>685</v>
      </c>
      <c r="H3788" t="s">
        <v>681</v>
      </c>
      <c r="I3788" t="s">
        <v>408</v>
      </c>
      <c r="J3788" t="s">
        <v>671</v>
      </c>
      <c r="K3788">
        <v>1000</v>
      </c>
      <c r="L3788">
        <v>160</v>
      </c>
      <c r="O3788">
        <v>28</v>
      </c>
      <c r="P3788">
        <v>17</v>
      </c>
      <c r="Q3788">
        <f>SUM(Table2[[#This Row],[ BUYER G]:[BUYER S]])</f>
        <v>45</v>
      </c>
      <c r="R3788">
        <v>32</v>
      </c>
      <c r="S3788">
        <v>19.5</v>
      </c>
      <c r="T3788">
        <f>SUM(Table2[[#This Row],[SALE G]:[SALE S]])</f>
        <v>51.5</v>
      </c>
      <c r="U3788">
        <v>198</v>
      </c>
      <c r="V3788">
        <v>0.65</v>
      </c>
    </row>
    <row r="3789" spans="1:22" x14ac:dyDescent="0.25">
      <c r="A3789">
        <v>3788</v>
      </c>
      <c r="B3789" t="s">
        <v>26</v>
      </c>
      <c r="C3789" t="s">
        <v>680</v>
      </c>
      <c r="D3789" t="s">
        <v>6</v>
      </c>
      <c r="E3789" t="s">
        <v>359</v>
      </c>
      <c r="F3789" s="138">
        <v>44129</v>
      </c>
      <c r="G3789" t="s">
        <v>685</v>
      </c>
      <c r="H3789" t="s">
        <v>681</v>
      </c>
      <c r="I3789" t="s">
        <v>411</v>
      </c>
      <c r="J3789" t="s">
        <v>671</v>
      </c>
      <c r="K3789">
        <v>1000</v>
      </c>
      <c r="L3789">
        <v>192</v>
      </c>
      <c r="O3789">
        <v>50</v>
      </c>
      <c r="P3789">
        <v>40</v>
      </c>
      <c r="Q3789">
        <f>SUM(Table2[[#This Row],[ BUYER G]:[BUYER S]])</f>
        <v>90</v>
      </c>
      <c r="R3789">
        <v>30.6</v>
      </c>
      <c r="S3789">
        <v>23.1</v>
      </c>
      <c r="T3789">
        <f>SUM(Table2[[#This Row],[SALE G]:[SALE S]])</f>
        <v>53.7</v>
      </c>
      <c r="U3789">
        <v>233</v>
      </c>
      <c r="V3789">
        <v>0.65</v>
      </c>
    </row>
    <row r="3790" spans="1:22" x14ac:dyDescent="0.25">
      <c r="A3790">
        <v>3789</v>
      </c>
      <c r="B3790" t="s">
        <v>26</v>
      </c>
      <c r="C3790" t="s">
        <v>680</v>
      </c>
      <c r="D3790" t="s">
        <v>6</v>
      </c>
      <c r="E3790" t="s">
        <v>359</v>
      </c>
      <c r="F3790" s="138">
        <v>44129</v>
      </c>
      <c r="G3790" t="s">
        <v>685</v>
      </c>
      <c r="H3790" t="s">
        <v>681</v>
      </c>
      <c r="I3790" t="s">
        <v>447</v>
      </c>
      <c r="J3790" t="s">
        <v>671</v>
      </c>
      <c r="K3790">
        <v>1000</v>
      </c>
      <c r="L3790">
        <v>260</v>
      </c>
      <c r="O3790">
        <v>4</v>
      </c>
      <c r="P3790">
        <v>14</v>
      </c>
      <c r="Q3790">
        <f>SUM(Table2[[#This Row],[ BUYER G]:[BUYER S]])</f>
        <v>18</v>
      </c>
      <c r="R3790">
        <v>3</v>
      </c>
      <c r="S3790">
        <v>13</v>
      </c>
      <c r="T3790">
        <f>SUM(Table2[[#This Row],[SALE G]:[SALE S]])</f>
        <v>16</v>
      </c>
      <c r="U3790">
        <v>300</v>
      </c>
      <c r="V3790">
        <v>0.65</v>
      </c>
    </row>
    <row r="3791" spans="1:22" x14ac:dyDescent="0.25">
      <c r="A3791">
        <v>3790</v>
      </c>
      <c r="B3791" t="s">
        <v>26</v>
      </c>
      <c r="C3791" t="s">
        <v>680</v>
      </c>
      <c r="D3791" t="s">
        <v>6</v>
      </c>
      <c r="E3791" t="s">
        <v>359</v>
      </c>
      <c r="F3791" s="138">
        <v>44129</v>
      </c>
      <c r="G3791" t="s">
        <v>670</v>
      </c>
      <c r="H3791" t="s">
        <v>701</v>
      </c>
      <c r="I3791" t="s">
        <v>433</v>
      </c>
      <c r="J3791" t="s">
        <v>671</v>
      </c>
      <c r="K3791">
        <v>1200</v>
      </c>
      <c r="L3791">
        <v>288</v>
      </c>
      <c r="O3791">
        <v>15</v>
      </c>
      <c r="P3791">
        <v>10</v>
      </c>
      <c r="Q3791">
        <f>SUM(Table2[[#This Row],[ BUYER G]:[BUYER S]])</f>
        <v>25</v>
      </c>
      <c r="R3791">
        <v>16</v>
      </c>
      <c r="S3791">
        <v>7</v>
      </c>
      <c r="T3791">
        <f>SUM(Table2[[#This Row],[SALE G]:[SALE S]])</f>
        <v>23</v>
      </c>
      <c r="U3791">
        <v>288</v>
      </c>
      <c r="V3791">
        <v>0.6</v>
      </c>
    </row>
    <row r="3792" spans="1:22" x14ac:dyDescent="0.25">
      <c r="A3792">
        <v>3791</v>
      </c>
      <c r="B3792" t="s">
        <v>26</v>
      </c>
      <c r="C3792" t="s">
        <v>680</v>
      </c>
      <c r="D3792" t="s">
        <v>6</v>
      </c>
      <c r="E3792" t="s">
        <v>359</v>
      </c>
      <c r="F3792" s="138">
        <v>44129</v>
      </c>
      <c r="G3792" t="s">
        <v>670</v>
      </c>
      <c r="H3792" t="s">
        <v>696</v>
      </c>
      <c r="I3792" t="s">
        <v>389</v>
      </c>
      <c r="J3792" t="s">
        <v>671</v>
      </c>
      <c r="K3792">
        <v>1200</v>
      </c>
      <c r="L3792">
        <v>320</v>
      </c>
      <c r="O3792">
        <v>34</v>
      </c>
      <c r="P3792">
        <v>42</v>
      </c>
      <c r="Q3792">
        <f>SUM(Table2[[#This Row],[ BUYER G]:[BUYER S]])</f>
        <v>76</v>
      </c>
      <c r="R3792">
        <v>8.5</v>
      </c>
      <c r="S3792">
        <v>11.25</v>
      </c>
      <c r="T3792">
        <f>SUM(Table2[[#This Row],[SALE G]:[SALE S]])</f>
        <v>19.75</v>
      </c>
      <c r="U3792">
        <v>370</v>
      </c>
      <c r="V3792">
        <v>0.6</v>
      </c>
    </row>
    <row r="3793" spans="1:22" x14ac:dyDescent="0.25">
      <c r="A3793">
        <v>3792</v>
      </c>
      <c r="B3793" t="s">
        <v>26</v>
      </c>
      <c r="C3793" t="s">
        <v>680</v>
      </c>
      <c r="D3793" t="s">
        <v>6</v>
      </c>
      <c r="E3793" t="s">
        <v>359</v>
      </c>
      <c r="F3793" s="138">
        <v>44129</v>
      </c>
      <c r="G3793" t="s">
        <v>670</v>
      </c>
      <c r="H3793" t="s">
        <v>695</v>
      </c>
      <c r="I3793" t="s">
        <v>387</v>
      </c>
      <c r="J3793" t="s">
        <v>671</v>
      </c>
      <c r="K3793">
        <v>1200</v>
      </c>
      <c r="L3793">
        <v>320</v>
      </c>
      <c r="O3793">
        <v>13</v>
      </c>
      <c r="P3793">
        <v>26</v>
      </c>
      <c r="Q3793">
        <f>SUM(Table2[[#This Row],[ BUYER G]:[BUYER S]])</f>
        <v>39</v>
      </c>
      <c r="R3793">
        <v>16.5</v>
      </c>
      <c r="S3793">
        <v>7.5</v>
      </c>
      <c r="T3793">
        <f>SUM(Table2[[#This Row],[SALE G]:[SALE S]])</f>
        <v>24</v>
      </c>
      <c r="U3793">
        <v>326</v>
      </c>
      <c r="V3793">
        <v>0.6</v>
      </c>
    </row>
    <row r="3794" spans="1:22" x14ac:dyDescent="0.25">
      <c r="A3794">
        <v>3793</v>
      </c>
      <c r="B3794" t="s">
        <v>26</v>
      </c>
      <c r="C3794" t="s">
        <v>680</v>
      </c>
      <c r="D3794" t="s">
        <v>6</v>
      </c>
      <c r="E3794" t="s">
        <v>359</v>
      </c>
      <c r="F3794" s="138">
        <v>44129</v>
      </c>
      <c r="G3794" t="s">
        <v>670</v>
      </c>
      <c r="H3794" t="s">
        <v>694</v>
      </c>
      <c r="I3794" t="s">
        <v>381</v>
      </c>
      <c r="J3794" t="s">
        <v>671</v>
      </c>
      <c r="K3794">
        <v>1200</v>
      </c>
      <c r="L3794">
        <v>240</v>
      </c>
      <c r="O3794">
        <v>15</v>
      </c>
      <c r="P3794">
        <v>10</v>
      </c>
      <c r="Q3794">
        <f>SUM(Table2[[#This Row],[ BUYER G]:[BUYER S]])</f>
        <v>25</v>
      </c>
      <c r="R3794">
        <v>15</v>
      </c>
      <c r="S3794">
        <v>17</v>
      </c>
      <c r="T3794">
        <f>SUM(Table2[[#This Row],[SALE G]:[SALE S]])</f>
        <v>32</v>
      </c>
      <c r="U3794">
        <v>250</v>
      </c>
      <c r="V3794">
        <v>0.6</v>
      </c>
    </row>
    <row r="3795" spans="1:22" x14ac:dyDescent="0.25">
      <c r="A3795">
        <v>3794</v>
      </c>
      <c r="B3795" t="s">
        <v>26</v>
      </c>
      <c r="C3795" t="s">
        <v>680</v>
      </c>
      <c r="D3795" t="s">
        <v>6</v>
      </c>
      <c r="E3795" t="s">
        <v>359</v>
      </c>
      <c r="F3795" s="138">
        <v>44129</v>
      </c>
      <c r="G3795" t="s">
        <v>670</v>
      </c>
      <c r="H3795" t="s">
        <v>690</v>
      </c>
      <c r="I3795" t="s">
        <v>596</v>
      </c>
      <c r="J3795" t="s">
        <v>671</v>
      </c>
      <c r="K3795">
        <v>1200</v>
      </c>
      <c r="L3795">
        <v>320</v>
      </c>
      <c r="O3795">
        <v>26</v>
      </c>
      <c r="P3795">
        <v>24</v>
      </c>
      <c r="Q3795">
        <f>SUM(Table2[[#This Row],[ BUYER G]:[BUYER S]])</f>
        <v>50</v>
      </c>
      <c r="R3795">
        <v>39.049999999999997</v>
      </c>
      <c r="S3795">
        <v>30</v>
      </c>
      <c r="T3795">
        <f>SUM(Table2[[#This Row],[SALE G]:[SALE S]])</f>
        <v>69.05</v>
      </c>
      <c r="U3795">
        <v>350</v>
      </c>
      <c r="V3795">
        <v>0.65</v>
      </c>
    </row>
    <row r="3796" spans="1:22" x14ac:dyDescent="0.25">
      <c r="A3796">
        <v>3795</v>
      </c>
      <c r="B3796" t="s">
        <v>26</v>
      </c>
      <c r="C3796" t="s">
        <v>680</v>
      </c>
      <c r="D3796" t="s">
        <v>6</v>
      </c>
      <c r="E3796" t="s">
        <v>359</v>
      </c>
      <c r="F3796" s="138">
        <v>44129</v>
      </c>
      <c r="G3796" t="s">
        <v>685</v>
      </c>
      <c r="H3796" t="s">
        <v>690</v>
      </c>
      <c r="I3796" t="s">
        <v>309</v>
      </c>
      <c r="J3796" t="s">
        <v>671</v>
      </c>
      <c r="K3796">
        <v>1000</v>
      </c>
      <c r="L3796">
        <v>320</v>
      </c>
      <c r="O3796">
        <v>9</v>
      </c>
      <c r="P3796">
        <v>18</v>
      </c>
      <c r="Q3796">
        <f>SUM(Table2[[#This Row],[ BUYER G]:[BUYER S]])</f>
        <v>27</v>
      </c>
      <c r="R3796">
        <v>43.5</v>
      </c>
      <c r="S3796">
        <v>19.25</v>
      </c>
      <c r="T3796">
        <f>SUM(Table2[[#This Row],[SALE G]:[SALE S]])</f>
        <v>62.75</v>
      </c>
      <c r="U3796">
        <v>360</v>
      </c>
      <c r="V3796">
        <v>0.65</v>
      </c>
    </row>
    <row r="3797" spans="1:22" x14ac:dyDescent="0.25">
      <c r="A3797">
        <v>3796</v>
      </c>
      <c r="B3797" t="s">
        <v>26</v>
      </c>
      <c r="C3797" t="s">
        <v>680</v>
      </c>
      <c r="D3797" t="s">
        <v>6</v>
      </c>
      <c r="E3797" t="s">
        <v>359</v>
      </c>
      <c r="F3797" s="138">
        <v>44129</v>
      </c>
      <c r="G3797" t="s">
        <v>684</v>
      </c>
      <c r="H3797" t="s">
        <v>689</v>
      </c>
      <c r="I3797" t="s">
        <v>400</v>
      </c>
      <c r="J3797" t="s">
        <v>669</v>
      </c>
      <c r="K3797">
        <v>1250</v>
      </c>
      <c r="L3797">
        <v>272</v>
      </c>
      <c r="O3797">
        <v>27</v>
      </c>
      <c r="P3797">
        <v>38</v>
      </c>
      <c r="Q3797">
        <f>SUM(Table2[[#This Row],[ BUYER G]:[BUYER S]])</f>
        <v>65</v>
      </c>
      <c r="R3797">
        <v>36.75</v>
      </c>
      <c r="S3797">
        <v>57.5</v>
      </c>
      <c r="T3797">
        <f>SUM(Table2[[#This Row],[SALE G]:[SALE S]])</f>
        <v>94.25</v>
      </c>
      <c r="U3797">
        <v>240</v>
      </c>
      <c r="V3797">
        <v>0.65</v>
      </c>
    </row>
    <row r="3798" spans="1:22" x14ac:dyDescent="0.25">
      <c r="A3798">
        <v>3797</v>
      </c>
      <c r="B3798" t="s">
        <v>26</v>
      </c>
      <c r="C3798" t="s">
        <v>680</v>
      </c>
      <c r="D3798" t="s">
        <v>6</v>
      </c>
      <c r="E3798" t="s">
        <v>359</v>
      </c>
      <c r="F3798" s="138">
        <v>44129</v>
      </c>
      <c r="G3798" t="s">
        <v>685</v>
      </c>
      <c r="H3798" t="s">
        <v>689</v>
      </c>
      <c r="I3798" t="s">
        <v>423</v>
      </c>
      <c r="J3798" t="s">
        <v>671</v>
      </c>
      <c r="K3798">
        <v>1000</v>
      </c>
      <c r="L3798">
        <v>272</v>
      </c>
      <c r="O3798">
        <v>22</v>
      </c>
      <c r="P3798">
        <v>58</v>
      </c>
      <c r="Q3798">
        <f>SUM(Table2[[#This Row],[ BUYER G]:[BUYER S]])</f>
        <v>80</v>
      </c>
      <c r="R3798">
        <v>27.25</v>
      </c>
      <c r="S3798">
        <v>63.25</v>
      </c>
      <c r="T3798">
        <f>SUM(Table2[[#This Row],[SALE G]:[SALE S]])</f>
        <v>90.5</v>
      </c>
      <c r="U3798">
        <v>259</v>
      </c>
      <c r="V3798">
        <v>0.65</v>
      </c>
    </row>
    <row r="3799" spans="1:22" x14ac:dyDescent="0.25">
      <c r="A3799">
        <v>3798</v>
      </c>
      <c r="B3799" t="s">
        <v>26</v>
      </c>
      <c r="C3799" t="s">
        <v>680</v>
      </c>
      <c r="D3799" t="s">
        <v>6</v>
      </c>
      <c r="E3799" t="s">
        <v>359</v>
      </c>
      <c r="F3799" s="138">
        <v>44129</v>
      </c>
      <c r="G3799" t="s">
        <v>685</v>
      </c>
      <c r="H3799" t="s">
        <v>689</v>
      </c>
      <c r="I3799" t="s">
        <v>425</v>
      </c>
      <c r="J3799" t="s">
        <v>671</v>
      </c>
      <c r="K3799">
        <v>1000</v>
      </c>
      <c r="L3799">
        <v>256</v>
      </c>
      <c r="O3799">
        <v>20</v>
      </c>
      <c r="P3799">
        <v>46</v>
      </c>
      <c r="Q3799">
        <f>SUM(Table2[[#This Row],[ BUYER G]:[BUYER S]])</f>
        <v>66</v>
      </c>
      <c r="R3799">
        <v>19.5</v>
      </c>
      <c r="S3799">
        <v>48.25</v>
      </c>
      <c r="T3799">
        <f>SUM(Table2[[#This Row],[SALE G]:[SALE S]])</f>
        <v>67.75</v>
      </c>
      <c r="U3799">
        <v>322</v>
      </c>
      <c r="V3799">
        <v>0.65</v>
      </c>
    </row>
    <row r="3800" spans="1:22" x14ac:dyDescent="0.25">
      <c r="A3800">
        <v>3799</v>
      </c>
      <c r="B3800" t="s">
        <v>26</v>
      </c>
      <c r="C3800" t="s">
        <v>665</v>
      </c>
      <c r="D3800" t="s">
        <v>6</v>
      </c>
      <c r="E3800" t="s">
        <v>360</v>
      </c>
      <c r="F3800" s="138">
        <v>44134</v>
      </c>
      <c r="G3800" t="s">
        <v>670</v>
      </c>
      <c r="H3800" t="s">
        <v>718</v>
      </c>
      <c r="I3800" t="s">
        <v>634</v>
      </c>
      <c r="J3800" t="s">
        <v>671</v>
      </c>
      <c r="K3800">
        <v>1200</v>
      </c>
      <c r="M3800">
        <v>336</v>
      </c>
      <c r="O3800">
        <v>25</v>
      </c>
      <c r="P3800">
        <v>36</v>
      </c>
      <c r="Q3800">
        <f>SUM(Table2[[#This Row],[ BUYER G]:[BUYER S]])</f>
        <v>61</v>
      </c>
      <c r="R3800">
        <v>25.5</v>
      </c>
      <c r="S3800">
        <v>18</v>
      </c>
      <c r="T3800">
        <f>SUM(Table2[[#This Row],[SALE G]:[SALE S]])</f>
        <v>43.5</v>
      </c>
      <c r="U3800">
        <v>299</v>
      </c>
      <c r="V3800">
        <v>0.7</v>
      </c>
    </row>
    <row r="3801" spans="1:22" x14ac:dyDescent="0.25">
      <c r="A3801">
        <v>3800</v>
      </c>
      <c r="B3801" t="s">
        <v>26</v>
      </c>
      <c r="C3801" t="s">
        <v>665</v>
      </c>
      <c r="D3801" t="s">
        <v>6</v>
      </c>
      <c r="E3801" t="s">
        <v>360</v>
      </c>
      <c r="F3801" s="138">
        <v>44135</v>
      </c>
      <c r="G3801" t="s">
        <v>682</v>
      </c>
      <c r="H3801" t="s">
        <v>668</v>
      </c>
      <c r="I3801" t="s">
        <v>478</v>
      </c>
      <c r="J3801" t="s">
        <v>671</v>
      </c>
      <c r="K3801">
        <v>1000</v>
      </c>
      <c r="M3801">
        <v>208</v>
      </c>
      <c r="O3801">
        <v>28</v>
      </c>
      <c r="P3801">
        <v>32</v>
      </c>
      <c r="Q3801">
        <f>SUM(Table2[[#This Row],[ BUYER G]:[BUYER S]])</f>
        <v>60</v>
      </c>
      <c r="R3801">
        <v>12.75</v>
      </c>
      <c r="S3801">
        <v>19.75</v>
      </c>
      <c r="T3801">
        <f>SUM(Table2[[#This Row],[SALE G]:[SALE S]])</f>
        <v>32.5</v>
      </c>
      <c r="U3801">
        <v>458</v>
      </c>
      <c r="V3801">
        <v>0.7</v>
      </c>
    </row>
    <row r="3802" spans="1:22" x14ac:dyDescent="0.25">
      <c r="A3802">
        <v>3801</v>
      </c>
      <c r="B3802" t="s">
        <v>26</v>
      </c>
      <c r="C3802" t="s">
        <v>665</v>
      </c>
      <c r="D3802" t="s">
        <v>6</v>
      </c>
      <c r="E3802" t="s">
        <v>360</v>
      </c>
      <c r="F3802" s="138">
        <v>44135</v>
      </c>
      <c r="G3802" t="s">
        <v>682</v>
      </c>
      <c r="H3802" t="s">
        <v>668</v>
      </c>
      <c r="I3802" t="s">
        <v>479</v>
      </c>
      <c r="J3802" t="s">
        <v>671</v>
      </c>
      <c r="K3802">
        <v>1000</v>
      </c>
      <c r="M3802">
        <v>176</v>
      </c>
      <c r="O3802">
        <v>7</v>
      </c>
      <c r="P3802">
        <v>20</v>
      </c>
      <c r="Q3802">
        <f>SUM(Table2[[#This Row],[ BUYER G]:[BUYER S]])</f>
        <v>27</v>
      </c>
      <c r="R3802">
        <v>8.75</v>
      </c>
      <c r="S3802">
        <v>15.5</v>
      </c>
      <c r="T3802">
        <f>SUM(Table2[[#This Row],[SALE G]:[SALE S]])</f>
        <v>24.25</v>
      </c>
      <c r="U3802">
        <v>333</v>
      </c>
      <c r="V3802">
        <v>0.7</v>
      </c>
    </row>
    <row r="3803" spans="1:22" x14ac:dyDescent="0.25">
      <c r="A3803">
        <v>3802</v>
      </c>
      <c r="B3803" t="s">
        <v>26</v>
      </c>
      <c r="C3803" t="s">
        <v>665</v>
      </c>
      <c r="D3803" t="s">
        <v>6</v>
      </c>
      <c r="E3803" t="s">
        <v>360</v>
      </c>
      <c r="F3803" s="138">
        <v>44135</v>
      </c>
      <c r="G3803" t="s">
        <v>682</v>
      </c>
      <c r="H3803" t="s">
        <v>668</v>
      </c>
      <c r="I3803" t="s">
        <v>463</v>
      </c>
      <c r="J3803" t="s">
        <v>671</v>
      </c>
      <c r="K3803">
        <v>1000</v>
      </c>
      <c r="M3803">
        <v>208</v>
      </c>
      <c r="O3803">
        <v>8</v>
      </c>
      <c r="P3803">
        <v>22</v>
      </c>
      <c r="Q3803">
        <f>SUM(Table2[[#This Row],[ BUYER G]:[BUYER S]])</f>
        <v>30</v>
      </c>
      <c r="R3803">
        <v>3</v>
      </c>
      <c r="S3803">
        <v>13.5</v>
      </c>
      <c r="T3803">
        <f>SUM(Table2[[#This Row],[SALE G]:[SALE S]])</f>
        <v>16.5</v>
      </c>
      <c r="U3803">
        <v>198</v>
      </c>
      <c r="V3803">
        <v>0.7</v>
      </c>
    </row>
    <row r="3804" spans="1:22" x14ac:dyDescent="0.25">
      <c r="A3804">
        <v>3803</v>
      </c>
      <c r="B3804" t="s">
        <v>26</v>
      </c>
      <c r="C3804" t="s">
        <v>665</v>
      </c>
      <c r="D3804" t="s">
        <v>6</v>
      </c>
      <c r="E3804" t="s">
        <v>360</v>
      </c>
      <c r="F3804" s="138">
        <v>44135</v>
      </c>
      <c r="G3804" t="s">
        <v>682</v>
      </c>
      <c r="H3804" t="s">
        <v>668</v>
      </c>
      <c r="I3804" t="s">
        <v>481</v>
      </c>
      <c r="J3804" t="s">
        <v>671</v>
      </c>
      <c r="K3804">
        <v>1000</v>
      </c>
      <c r="M3804">
        <v>208</v>
      </c>
      <c r="O3804">
        <v>20</v>
      </c>
      <c r="P3804">
        <v>30</v>
      </c>
      <c r="Q3804">
        <f>SUM(Table2[[#This Row],[ BUYER G]:[BUYER S]])</f>
        <v>50</v>
      </c>
      <c r="R3804">
        <v>5</v>
      </c>
      <c r="S3804">
        <v>15</v>
      </c>
      <c r="T3804">
        <f>SUM(Table2[[#This Row],[SALE G]:[SALE S]])</f>
        <v>20</v>
      </c>
      <c r="U3804">
        <v>336</v>
      </c>
      <c r="V3804">
        <v>0.7</v>
      </c>
    </row>
    <row r="3805" spans="1:22" x14ac:dyDescent="0.25">
      <c r="A3805">
        <v>3804</v>
      </c>
      <c r="B3805" t="s">
        <v>26</v>
      </c>
      <c r="C3805" t="s">
        <v>665</v>
      </c>
      <c r="D3805" t="s">
        <v>6</v>
      </c>
      <c r="E3805" t="s">
        <v>360</v>
      </c>
      <c r="F3805" s="138">
        <v>44135</v>
      </c>
      <c r="G3805" t="s">
        <v>682</v>
      </c>
      <c r="H3805" t="s">
        <v>668</v>
      </c>
      <c r="I3805" t="s">
        <v>482</v>
      </c>
      <c r="J3805" t="s">
        <v>671</v>
      </c>
      <c r="K3805">
        <v>1000</v>
      </c>
      <c r="M3805">
        <v>208</v>
      </c>
      <c r="O3805">
        <v>10</v>
      </c>
      <c r="P3805">
        <v>36</v>
      </c>
      <c r="Q3805">
        <f>SUM(Table2[[#This Row],[ BUYER G]:[BUYER S]])</f>
        <v>46</v>
      </c>
      <c r="R3805">
        <v>10.5</v>
      </c>
      <c r="S3805">
        <v>10.125</v>
      </c>
      <c r="T3805">
        <f>SUM(Table2[[#This Row],[SALE G]:[SALE S]])</f>
        <v>20.625</v>
      </c>
      <c r="U3805">
        <v>237</v>
      </c>
      <c r="V3805">
        <v>0.7</v>
      </c>
    </row>
    <row r="3806" spans="1:22" x14ac:dyDescent="0.25">
      <c r="A3806">
        <v>3805</v>
      </c>
      <c r="B3806" t="s">
        <v>26</v>
      </c>
      <c r="C3806" t="s">
        <v>665</v>
      </c>
      <c r="D3806" t="s">
        <v>6</v>
      </c>
      <c r="E3806" t="s">
        <v>360</v>
      </c>
      <c r="F3806" s="138">
        <v>44135</v>
      </c>
      <c r="G3806" t="s">
        <v>682</v>
      </c>
      <c r="H3806" t="s">
        <v>668</v>
      </c>
      <c r="I3806" t="s">
        <v>464</v>
      </c>
      <c r="J3806" t="s">
        <v>671</v>
      </c>
      <c r="K3806">
        <v>1000</v>
      </c>
      <c r="M3806">
        <v>160</v>
      </c>
      <c r="O3806">
        <v>17</v>
      </c>
      <c r="P3806">
        <v>25</v>
      </c>
      <c r="Q3806">
        <f>SUM(Table2[[#This Row],[ BUYER G]:[BUYER S]])</f>
        <v>42</v>
      </c>
      <c r="R3806">
        <v>11.5</v>
      </c>
      <c r="S3806">
        <v>14.75</v>
      </c>
      <c r="T3806">
        <f>SUM(Table2[[#This Row],[SALE G]:[SALE S]])</f>
        <v>26.25</v>
      </c>
      <c r="U3806">
        <v>264</v>
      </c>
      <c r="V3806">
        <v>0.7</v>
      </c>
    </row>
    <row r="3807" spans="1:22" x14ac:dyDescent="0.25">
      <c r="A3807">
        <v>3806</v>
      </c>
      <c r="B3807" t="s">
        <v>26</v>
      </c>
      <c r="C3807" t="s">
        <v>665</v>
      </c>
      <c r="D3807" t="s">
        <v>6</v>
      </c>
      <c r="E3807" t="s">
        <v>360</v>
      </c>
      <c r="F3807" s="138">
        <v>44135</v>
      </c>
      <c r="G3807" t="s">
        <v>682</v>
      </c>
      <c r="H3807" t="s">
        <v>668</v>
      </c>
      <c r="I3807" t="s">
        <v>484</v>
      </c>
      <c r="J3807" t="s">
        <v>671</v>
      </c>
      <c r="K3807">
        <v>1000</v>
      </c>
      <c r="M3807">
        <v>194</v>
      </c>
      <c r="O3807">
        <v>5</v>
      </c>
      <c r="P3807">
        <v>19</v>
      </c>
      <c r="Q3807">
        <f>SUM(Table2[[#This Row],[ BUYER G]:[BUYER S]])</f>
        <v>24</v>
      </c>
      <c r="R3807">
        <v>5.5</v>
      </c>
      <c r="S3807">
        <v>14.5</v>
      </c>
      <c r="T3807">
        <f>SUM(Table2[[#This Row],[SALE G]:[SALE S]])</f>
        <v>20</v>
      </c>
      <c r="U3807">
        <v>231</v>
      </c>
      <c r="V3807">
        <v>0.7</v>
      </c>
    </row>
    <row r="3808" spans="1:22" x14ac:dyDescent="0.25">
      <c r="A3808">
        <v>3807</v>
      </c>
      <c r="B3808" t="s">
        <v>26</v>
      </c>
      <c r="C3808" t="s">
        <v>665</v>
      </c>
      <c r="D3808" t="s">
        <v>6</v>
      </c>
      <c r="E3808" t="s">
        <v>360</v>
      </c>
      <c r="F3808" s="138">
        <v>44135</v>
      </c>
      <c r="G3808" t="s">
        <v>682</v>
      </c>
      <c r="H3808" t="s">
        <v>668</v>
      </c>
      <c r="I3808" t="s">
        <v>465</v>
      </c>
      <c r="J3808" t="s">
        <v>671</v>
      </c>
      <c r="K3808">
        <v>1000</v>
      </c>
      <c r="M3808">
        <v>208</v>
      </c>
      <c r="O3808">
        <v>18</v>
      </c>
      <c r="P3808">
        <v>12</v>
      </c>
      <c r="Q3808">
        <f>SUM(Table2[[#This Row],[ BUYER G]:[BUYER S]])</f>
        <v>30</v>
      </c>
      <c r="R3808">
        <v>7</v>
      </c>
      <c r="S3808">
        <v>18.5</v>
      </c>
      <c r="T3808">
        <f>SUM(Table2[[#This Row],[SALE G]:[SALE S]])</f>
        <v>25.5</v>
      </c>
      <c r="U3808">
        <v>354</v>
      </c>
      <c r="V3808">
        <v>0.7</v>
      </c>
    </row>
    <row r="3809" spans="1:22" x14ac:dyDescent="0.25">
      <c r="A3809">
        <v>3808</v>
      </c>
      <c r="B3809" t="s">
        <v>26</v>
      </c>
      <c r="C3809" t="s">
        <v>665</v>
      </c>
      <c r="D3809" t="s">
        <v>6</v>
      </c>
      <c r="E3809" t="s">
        <v>360</v>
      </c>
      <c r="F3809" s="138">
        <v>44135</v>
      </c>
      <c r="G3809" t="s">
        <v>682</v>
      </c>
      <c r="H3809" t="s">
        <v>668</v>
      </c>
      <c r="I3809" t="s">
        <v>485</v>
      </c>
      <c r="J3809" t="s">
        <v>671</v>
      </c>
      <c r="K3809">
        <v>1000</v>
      </c>
      <c r="M3809">
        <v>208</v>
      </c>
      <c r="O3809">
        <v>9</v>
      </c>
      <c r="P3809">
        <v>19</v>
      </c>
      <c r="Q3809">
        <f>SUM(Table2[[#This Row],[ BUYER G]:[BUYER S]])</f>
        <v>28</v>
      </c>
      <c r="R3809">
        <v>4.8</v>
      </c>
      <c r="S3809">
        <v>11.8</v>
      </c>
      <c r="T3809">
        <f>SUM(Table2[[#This Row],[SALE G]:[SALE S]])</f>
        <v>16.600000000000001</v>
      </c>
      <c r="U3809">
        <v>262</v>
      </c>
      <c r="V3809">
        <v>0.7</v>
      </c>
    </row>
    <row r="3810" spans="1:22" x14ac:dyDescent="0.25">
      <c r="A3810">
        <v>3809</v>
      </c>
      <c r="B3810" t="s">
        <v>26</v>
      </c>
      <c r="C3810" t="s">
        <v>665</v>
      </c>
      <c r="D3810" t="s">
        <v>6</v>
      </c>
      <c r="E3810" t="s">
        <v>360</v>
      </c>
      <c r="F3810" s="138">
        <v>44135</v>
      </c>
      <c r="G3810" t="s">
        <v>682</v>
      </c>
      <c r="H3810" t="s">
        <v>668</v>
      </c>
      <c r="I3810" t="s">
        <v>524</v>
      </c>
      <c r="J3810" t="s">
        <v>671</v>
      </c>
      <c r="K3810">
        <v>1000</v>
      </c>
      <c r="M3810">
        <v>196</v>
      </c>
      <c r="O3810">
        <v>12</v>
      </c>
      <c r="P3810">
        <v>15</v>
      </c>
      <c r="Q3810">
        <f>SUM(Table2[[#This Row],[ BUYER G]:[BUYER S]])</f>
        <v>27</v>
      </c>
      <c r="R3810">
        <v>9</v>
      </c>
      <c r="S3810">
        <v>15</v>
      </c>
      <c r="T3810">
        <f>SUM(Table2[[#This Row],[SALE G]:[SALE S]])</f>
        <v>24</v>
      </c>
      <c r="U3810">
        <v>312</v>
      </c>
      <c r="V3810">
        <v>0.7</v>
      </c>
    </row>
    <row r="3811" spans="1:22" x14ac:dyDescent="0.25">
      <c r="A3811">
        <v>3810</v>
      </c>
      <c r="B3811" t="s">
        <v>26</v>
      </c>
      <c r="C3811" t="s">
        <v>665</v>
      </c>
      <c r="D3811" t="s">
        <v>6</v>
      </c>
      <c r="E3811" t="s">
        <v>360</v>
      </c>
      <c r="F3811" s="138">
        <v>44135</v>
      </c>
      <c r="G3811" t="s">
        <v>682</v>
      </c>
      <c r="H3811" t="s">
        <v>668</v>
      </c>
      <c r="I3811" t="s">
        <v>563</v>
      </c>
      <c r="J3811" t="s">
        <v>671</v>
      </c>
      <c r="K3811">
        <v>1000</v>
      </c>
      <c r="M3811">
        <v>188</v>
      </c>
      <c r="O3811">
        <v>13</v>
      </c>
      <c r="P3811">
        <v>21</v>
      </c>
      <c r="Q3811">
        <f>SUM(Table2[[#This Row],[ BUYER G]:[BUYER S]])</f>
        <v>34</v>
      </c>
      <c r="R3811">
        <v>9.6999999999999993</v>
      </c>
      <c r="S3811">
        <v>19</v>
      </c>
      <c r="T3811">
        <f>SUM(Table2[[#This Row],[SALE G]:[SALE S]])</f>
        <v>28.7</v>
      </c>
      <c r="U3811">
        <v>212</v>
      </c>
      <c r="V3811">
        <v>0.7</v>
      </c>
    </row>
    <row r="3812" spans="1:22" x14ac:dyDescent="0.25">
      <c r="A3812">
        <v>3811</v>
      </c>
      <c r="B3812" t="s">
        <v>26</v>
      </c>
      <c r="C3812" t="s">
        <v>665</v>
      </c>
      <c r="D3812" t="s">
        <v>6</v>
      </c>
      <c r="E3812" t="s">
        <v>360</v>
      </c>
      <c r="F3812" s="138">
        <v>44135</v>
      </c>
      <c r="G3812" t="s">
        <v>682</v>
      </c>
      <c r="H3812" t="s">
        <v>677</v>
      </c>
      <c r="I3812" t="s">
        <v>469</v>
      </c>
      <c r="J3812" t="s">
        <v>671</v>
      </c>
      <c r="K3812">
        <v>1000</v>
      </c>
      <c r="M3812">
        <v>196</v>
      </c>
      <c r="O3812">
        <v>10</v>
      </c>
      <c r="P3812">
        <v>33</v>
      </c>
      <c r="Q3812">
        <f>SUM(Table2[[#This Row],[ BUYER G]:[BUYER S]])</f>
        <v>43</v>
      </c>
      <c r="R3812">
        <v>13.5</v>
      </c>
      <c r="S3812">
        <v>17.25</v>
      </c>
      <c r="T3812">
        <f>SUM(Table2[[#This Row],[SALE G]:[SALE S]])</f>
        <v>30.75</v>
      </c>
      <c r="U3812">
        <v>269</v>
      </c>
      <c r="V3812">
        <v>0.7</v>
      </c>
    </row>
    <row r="3813" spans="1:22" x14ac:dyDescent="0.25">
      <c r="A3813">
        <v>3812</v>
      </c>
      <c r="B3813" t="s">
        <v>26</v>
      </c>
      <c r="C3813" t="s">
        <v>665</v>
      </c>
      <c r="D3813" t="s">
        <v>6</v>
      </c>
      <c r="E3813" t="s">
        <v>360</v>
      </c>
      <c r="F3813" s="138">
        <v>44135</v>
      </c>
      <c r="G3813" t="s">
        <v>670</v>
      </c>
      <c r="H3813" t="s">
        <v>718</v>
      </c>
      <c r="I3813" t="s">
        <v>634</v>
      </c>
      <c r="J3813" t="s">
        <v>671</v>
      </c>
      <c r="K3813">
        <v>1200</v>
      </c>
      <c r="M3813">
        <v>323</v>
      </c>
      <c r="O3813">
        <v>25</v>
      </c>
      <c r="P3813">
        <v>36</v>
      </c>
      <c r="Q3813">
        <f>SUM(Table2[[#This Row],[ BUYER G]:[BUYER S]])</f>
        <v>61</v>
      </c>
      <c r="R3813">
        <v>14.5</v>
      </c>
      <c r="S3813">
        <v>28.875</v>
      </c>
      <c r="T3813">
        <f>SUM(Table2[[#This Row],[SALE G]:[SALE S]])</f>
        <v>43.375</v>
      </c>
      <c r="U3813">
        <v>299</v>
      </c>
      <c r="V3813">
        <v>0.7</v>
      </c>
    </row>
    <row r="3814" spans="1:22" x14ac:dyDescent="0.25">
      <c r="A3814">
        <v>3813</v>
      </c>
      <c r="B3814" t="s">
        <v>26</v>
      </c>
      <c r="C3814" t="s">
        <v>665</v>
      </c>
      <c r="D3814" t="s">
        <v>6</v>
      </c>
      <c r="E3814" t="s">
        <v>360</v>
      </c>
      <c r="F3814" s="138">
        <v>44135</v>
      </c>
      <c r="G3814" t="s">
        <v>682</v>
      </c>
      <c r="H3814" t="s">
        <v>697</v>
      </c>
      <c r="I3814" t="s">
        <v>467</v>
      </c>
      <c r="J3814" t="s">
        <v>671</v>
      </c>
      <c r="K3814">
        <v>1000</v>
      </c>
      <c r="M3814">
        <v>200</v>
      </c>
      <c r="O3814">
        <v>22</v>
      </c>
      <c r="P3814">
        <v>31</v>
      </c>
      <c r="Q3814">
        <f>SUM(Table2[[#This Row],[ BUYER G]:[BUYER S]])</f>
        <v>53</v>
      </c>
      <c r="R3814">
        <v>13</v>
      </c>
      <c r="S3814">
        <v>14.2</v>
      </c>
      <c r="T3814">
        <f>SUM(Table2[[#This Row],[SALE G]:[SALE S]])</f>
        <v>27.2</v>
      </c>
      <c r="U3814">
        <v>322</v>
      </c>
      <c r="V3814">
        <v>0.7</v>
      </c>
    </row>
    <row r="3815" spans="1:22" x14ac:dyDescent="0.25">
      <c r="A3815">
        <v>3814</v>
      </c>
      <c r="B3815" t="s">
        <v>26</v>
      </c>
      <c r="C3815" t="s">
        <v>665</v>
      </c>
      <c r="D3815" t="s">
        <v>6</v>
      </c>
      <c r="E3815" t="s">
        <v>360</v>
      </c>
      <c r="F3815" s="138">
        <v>44135</v>
      </c>
      <c r="G3815" t="s">
        <v>682</v>
      </c>
      <c r="H3815" t="s">
        <v>697</v>
      </c>
      <c r="I3815" t="s">
        <v>487</v>
      </c>
      <c r="J3815" t="s">
        <v>671</v>
      </c>
      <c r="K3815">
        <v>1000</v>
      </c>
      <c r="M3815">
        <v>196</v>
      </c>
      <c r="O3815">
        <v>23</v>
      </c>
      <c r="P3815">
        <v>41</v>
      </c>
      <c r="Q3815">
        <f>SUM(Table2[[#This Row],[ BUYER G]:[BUYER S]])</f>
        <v>64</v>
      </c>
      <c r="R3815">
        <v>14.25</v>
      </c>
      <c r="S3815">
        <v>17.625</v>
      </c>
      <c r="T3815">
        <f>SUM(Table2[[#This Row],[SALE G]:[SALE S]])</f>
        <v>31.875</v>
      </c>
      <c r="U3815">
        <v>294</v>
      </c>
      <c r="V3815">
        <v>0.7</v>
      </c>
    </row>
    <row r="3816" spans="1:22" x14ac:dyDescent="0.25">
      <c r="A3816">
        <v>3815</v>
      </c>
      <c r="B3816" t="s">
        <v>26</v>
      </c>
      <c r="C3816" t="s">
        <v>665</v>
      </c>
      <c r="D3816" t="s">
        <v>6</v>
      </c>
      <c r="E3816" t="s">
        <v>360</v>
      </c>
      <c r="F3816" s="138">
        <v>44135</v>
      </c>
      <c r="G3816" t="s">
        <v>682</v>
      </c>
      <c r="H3816" t="s">
        <v>707</v>
      </c>
      <c r="I3816" t="s">
        <v>480</v>
      </c>
      <c r="J3816" t="s">
        <v>671</v>
      </c>
      <c r="K3816">
        <v>1000</v>
      </c>
      <c r="M3816">
        <v>188</v>
      </c>
      <c r="O3816">
        <v>17</v>
      </c>
      <c r="P3816">
        <v>18</v>
      </c>
      <c r="Q3816">
        <f>SUM(Table2[[#This Row],[ BUYER G]:[BUYER S]])</f>
        <v>35</v>
      </c>
      <c r="R3816">
        <v>15.5</v>
      </c>
      <c r="S3816">
        <v>15.15</v>
      </c>
      <c r="T3816">
        <f>SUM(Table2[[#This Row],[SALE G]:[SALE S]])</f>
        <v>30.65</v>
      </c>
      <c r="U3816">
        <v>361</v>
      </c>
      <c r="V3816">
        <v>0.7</v>
      </c>
    </row>
    <row r="3817" spans="1:22" x14ac:dyDescent="0.25">
      <c r="A3817">
        <v>3816</v>
      </c>
      <c r="B3817" t="s">
        <v>26</v>
      </c>
      <c r="C3817" t="s">
        <v>665</v>
      </c>
      <c r="D3817" t="s">
        <v>6</v>
      </c>
      <c r="E3817" t="s">
        <v>360</v>
      </c>
      <c r="F3817" s="138">
        <v>44135</v>
      </c>
      <c r="G3817" t="s">
        <v>682</v>
      </c>
      <c r="H3817" t="s">
        <v>707</v>
      </c>
      <c r="I3817" t="s">
        <v>468</v>
      </c>
      <c r="J3817" t="s">
        <v>671</v>
      </c>
      <c r="K3817">
        <v>1000</v>
      </c>
      <c r="M3817">
        <v>189</v>
      </c>
      <c r="O3817">
        <v>14</v>
      </c>
      <c r="P3817">
        <v>19</v>
      </c>
      <c r="Q3817">
        <f>SUM(Table2[[#This Row],[ BUYER G]:[BUYER S]])</f>
        <v>33</v>
      </c>
      <c r="R3817">
        <v>11</v>
      </c>
      <c r="S3817">
        <v>13.5</v>
      </c>
      <c r="T3817">
        <f>SUM(Table2[[#This Row],[SALE G]:[SALE S]])</f>
        <v>24.5</v>
      </c>
      <c r="U3817">
        <v>325</v>
      </c>
      <c r="V3817">
        <v>0.7</v>
      </c>
    </row>
    <row r="3818" spans="1:22" x14ac:dyDescent="0.25">
      <c r="A3818">
        <v>3817</v>
      </c>
      <c r="B3818" t="s">
        <v>26</v>
      </c>
      <c r="C3818" t="s">
        <v>665</v>
      </c>
      <c r="D3818" t="s">
        <v>6</v>
      </c>
      <c r="E3818" t="s">
        <v>360</v>
      </c>
      <c r="F3818" s="138">
        <v>44135</v>
      </c>
      <c r="G3818" t="s">
        <v>682</v>
      </c>
      <c r="H3818" t="s">
        <v>673</v>
      </c>
      <c r="I3818" t="s">
        <v>473</v>
      </c>
      <c r="J3818" t="s">
        <v>671</v>
      </c>
      <c r="K3818">
        <v>1000</v>
      </c>
      <c r="M3818">
        <v>206</v>
      </c>
      <c r="O3818">
        <v>21</v>
      </c>
      <c r="P3818">
        <v>21</v>
      </c>
      <c r="Q3818">
        <f>SUM(Table2[[#This Row],[ BUYER G]:[BUYER S]])</f>
        <v>42</v>
      </c>
      <c r="R3818">
        <v>12.5</v>
      </c>
      <c r="S3818">
        <v>16</v>
      </c>
      <c r="T3818">
        <f>SUM(Table2[[#This Row],[SALE G]:[SALE S]])</f>
        <v>28.5</v>
      </c>
      <c r="U3818">
        <v>361</v>
      </c>
      <c r="V3818">
        <v>0.7</v>
      </c>
    </row>
    <row r="3819" spans="1:22" x14ac:dyDescent="0.25">
      <c r="A3819">
        <v>3818</v>
      </c>
      <c r="B3819" t="s">
        <v>26</v>
      </c>
      <c r="C3819" t="s">
        <v>665</v>
      </c>
      <c r="D3819" t="s">
        <v>6</v>
      </c>
      <c r="E3819" t="s">
        <v>360</v>
      </c>
      <c r="F3819" s="138">
        <v>44135</v>
      </c>
      <c r="G3819" t="s">
        <v>682</v>
      </c>
      <c r="H3819" t="s">
        <v>708</v>
      </c>
      <c r="I3819" t="s">
        <v>486</v>
      </c>
      <c r="J3819" t="s">
        <v>671</v>
      </c>
      <c r="K3819">
        <v>1000</v>
      </c>
      <c r="M3819">
        <v>200</v>
      </c>
      <c r="O3819">
        <v>15</v>
      </c>
      <c r="P3819">
        <v>18</v>
      </c>
      <c r="Q3819">
        <f>SUM(Table2[[#This Row],[ BUYER G]:[BUYER S]])</f>
        <v>33</v>
      </c>
      <c r="R3819">
        <v>11.5</v>
      </c>
      <c r="S3819">
        <v>18.5</v>
      </c>
      <c r="T3819">
        <f>SUM(Table2[[#This Row],[SALE G]:[SALE S]])</f>
        <v>30</v>
      </c>
      <c r="U3819">
        <v>233</v>
      </c>
      <c r="V3819">
        <v>0.7</v>
      </c>
    </row>
    <row r="3820" spans="1:22" x14ac:dyDescent="0.25">
      <c r="A3820">
        <v>3819</v>
      </c>
      <c r="B3820" t="s">
        <v>26</v>
      </c>
      <c r="C3820" t="s">
        <v>665</v>
      </c>
      <c r="D3820" t="s">
        <v>6</v>
      </c>
      <c r="E3820" t="s">
        <v>360</v>
      </c>
      <c r="F3820" s="138">
        <v>44135</v>
      </c>
      <c r="G3820" t="s">
        <v>676</v>
      </c>
      <c r="H3820" t="s">
        <v>697</v>
      </c>
      <c r="I3820" t="s">
        <v>441</v>
      </c>
      <c r="J3820" t="s">
        <v>669</v>
      </c>
      <c r="K3820">
        <v>1200</v>
      </c>
      <c r="M3820">
        <v>240</v>
      </c>
      <c r="O3820">
        <v>23</v>
      </c>
      <c r="P3820">
        <v>34</v>
      </c>
      <c r="Q3820">
        <f>SUM(Table2[[#This Row],[ BUYER G]:[BUYER S]])</f>
        <v>57</v>
      </c>
      <c r="R3820">
        <v>10</v>
      </c>
      <c r="S3820">
        <v>21.5</v>
      </c>
      <c r="T3820">
        <f>SUM(Table2[[#This Row],[SALE G]:[SALE S]])</f>
        <v>31.5</v>
      </c>
      <c r="U3820">
        <v>275</v>
      </c>
      <c r="V3820">
        <v>0.7</v>
      </c>
    </row>
    <row r="3821" spans="1:22" x14ac:dyDescent="0.25">
      <c r="A3821">
        <v>3820</v>
      </c>
      <c r="B3821" t="s">
        <v>26</v>
      </c>
      <c r="C3821" t="s">
        <v>665</v>
      </c>
      <c r="D3821" t="s">
        <v>6</v>
      </c>
      <c r="E3821" t="s">
        <v>360</v>
      </c>
      <c r="F3821" s="138">
        <v>44135</v>
      </c>
      <c r="G3821" t="s">
        <v>676</v>
      </c>
      <c r="H3821" t="s">
        <v>673</v>
      </c>
      <c r="I3821" t="s">
        <v>439</v>
      </c>
      <c r="J3821" t="s">
        <v>669</v>
      </c>
      <c r="K3821">
        <v>1200</v>
      </c>
      <c r="M3821">
        <v>240</v>
      </c>
      <c r="O3821">
        <v>15</v>
      </c>
      <c r="P3821">
        <v>28</v>
      </c>
      <c r="Q3821">
        <f>SUM(Table2[[#This Row],[ BUYER G]:[BUYER S]])</f>
        <v>43</v>
      </c>
      <c r="R3821">
        <v>3.75</v>
      </c>
      <c r="S3821">
        <v>20.125</v>
      </c>
      <c r="T3821">
        <f>SUM(Table2[[#This Row],[SALE G]:[SALE S]])</f>
        <v>23.875</v>
      </c>
      <c r="U3821">
        <v>145</v>
      </c>
      <c r="V3821">
        <v>0.7</v>
      </c>
    </row>
    <row r="3822" spans="1:22" x14ac:dyDescent="0.25">
      <c r="A3822">
        <v>3821</v>
      </c>
      <c r="B3822" t="s">
        <v>26</v>
      </c>
      <c r="C3822" t="s">
        <v>665</v>
      </c>
      <c r="D3822" t="s">
        <v>6</v>
      </c>
      <c r="E3822" t="s">
        <v>360</v>
      </c>
      <c r="F3822" s="138">
        <v>44135</v>
      </c>
      <c r="G3822" t="s">
        <v>683</v>
      </c>
      <c r="H3822" t="s">
        <v>668</v>
      </c>
      <c r="I3822" t="s">
        <v>391</v>
      </c>
      <c r="J3822" t="s">
        <v>671</v>
      </c>
      <c r="K3822">
        <v>1500</v>
      </c>
      <c r="M3822">
        <v>452</v>
      </c>
      <c r="O3822">
        <v>139</v>
      </c>
      <c r="P3822">
        <v>86</v>
      </c>
      <c r="Q3822">
        <f>SUM(Table2[[#This Row],[ BUYER G]:[BUYER S]])</f>
        <v>225</v>
      </c>
      <c r="R3822">
        <v>72</v>
      </c>
      <c r="S3822">
        <v>97.3</v>
      </c>
      <c r="T3822">
        <f>SUM(Table2[[#This Row],[SALE G]:[SALE S]])</f>
        <v>169.3</v>
      </c>
      <c r="U3822">
        <v>979</v>
      </c>
      <c r="V3822">
        <v>0.7</v>
      </c>
    </row>
    <row r="3823" spans="1:22" x14ac:dyDescent="0.25">
      <c r="A3823">
        <v>3822</v>
      </c>
      <c r="B3823" t="s">
        <v>26</v>
      </c>
      <c r="C3823" t="s">
        <v>665</v>
      </c>
      <c r="D3823" t="s">
        <v>6</v>
      </c>
      <c r="E3823" t="s">
        <v>360</v>
      </c>
      <c r="F3823" s="138">
        <v>44135</v>
      </c>
      <c r="G3823" t="s">
        <v>683</v>
      </c>
      <c r="H3823" t="s">
        <v>668</v>
      </c>
      <c r="I3823" t="s">
        <v>394</v>
      </c>
      <c r="J3823" t="s">
        <v>671</v>
      </c>
      <c r="K3823">
        <v>1500</v>
      </c>
      <c r="M3823">
        <v>420</v>
      </c>
      <c r="O3823">
        <v>33</v>
      </c>
      <c r="P3823">
        <v>76</v>
      </c>
      <c r="Q3823">
        <f>SUM(Table2[[#This Row],[ BUYER G]:[BUYER S]])</f>
        <v>109</v>
      </c>
      <c r="R3823">
        <v>32</v>
      </c>
      <c r="S3823">
        <v>76.674999999999997</v>
      </c>
      <c r="T3823">
        <f>SUM(Table2[[#This Row],[SALE G]:[SALE S]])</f>
        <v>108.675</v>
      </c>
      <c r="U3823">
        <v>785</v>
      </c>
      <c r="V3823">
        <v>0.6</v>
      </c>
    </row>
    <row r="3824" spans="1:22" x14ac:dyDescent="0.25">
      <c r="A3824">
        <v>3823</v>
      </c>
      <c r="B3824" t="s">
        <v>26</v>
      </c>
      <c r="C3824" t="s">
        <v>665</v>
      </c>
      <c r="D3824" t="s">
        <v>6</v>
      </c>
      <c r="E3824" t="s">
        <v>360</v>
      </c>
      <c r="F3824" s="138">
        <v>44135</v>
      </c>
      <c r="G3824" t="s">
        <v>683</v>
      </c>
      <c r="H3824" t="s">
        <v>668</v>
      </c>
      <c r="I3824" t="s">
        <v>392</v>
      </c>
      <c r="J3824" t="s">
        <v>669</v>
      </c>
      <c r="K3824">
        <v>1500</v>
      </c>
      <c r="M3824">
        <v>430</v>
      </c>
      <c r="O3824">
        <v>31</v>
      </c>
      <c r="P3824">
        <v>81</v>
      </c>
      <c r="Q3824">
        <f>SUM(Table2[[#This Row],[ BUYER G]:[BUYER S]])</f>
        <v>112</v>
      </c>
      <c r="R3824">
        <v>21.5</v>
      </c>
      <c r="S3824">
        <v>52.9</v>
      </c>
      <c r="T3824">
        <f>SUM(Table2[[#This Row],[SALE G]:[SALE S]])</f>
        <v>74.400000000000006</v>
      </c>
      <c r="U3824">
        <v>410</v>
      </c>
      <c r="V3824">
        <v>0.6</v>
      </c>
    </row>
    <row r="3825" spans="1:22" x14ac:dyDescent="0.25">
      <c r="A3825">
        <v>3824</v>
      </c>
      <c r="B3825" t="s">
        <v>26</v>
      </c>
      <c r="C3825" t="s">
        <v>665</v>
      </c>
      <c r="D3825" t="s">
        <v>6</v>
      </c>
      <c r="E3825" t="s">
        <v>360</v>
      </c>
      <c r="F3825" s="138">
        <v>44135</v>
      </c>
      <c r="G3825" t="s">
        <v>683</v>
      </c>
      <c r="H3825" t="s">
        <v>668</v>
      </c>
      <c r="I3825" t="s">
        <v>393</v>
      </c>
      <c r="J3825" t="s">
        <v>669</v>
      </c>
      <c r="K3825">
        <v>1500</v>
      </c>
      <c r="M3825">
        <v>420</v>
      </c>
      <c r="O3825">
        <v>36</v>
      </c>
      <c r="P3825">
        <v>49</v>
      </c>
      <c r="Q3825">
        <f>SUM(Table2[[#This Row],[ BUYER G]:[BUYER S]])</f>
        <v>85</v>
      </c>
      <c r="R3825">
        <v>10.75</v>
      </c>
      <c r="S3825">
        <v>55.5</v>
      </c>
      <c r="T3825">
        <f>SUM(Table2[[#This Row],[SALE G]:[SALE S]])</f>
        <v>66.25</v>
      </c>
      <c r="U3825">
        <v>224</v>
      </c>
      <c r="V3825">
        <v>0.6</v>
      </c>
    </row>
    <row r="3826" spans="1:22" x14ac:dyDescent="0.25">
      <c r="A3826">
        <v>3825</v>
      </c>
      <c r="B3826" t="s">
        <v>26</v>
      </c>
      <c r="C3826" t="s">
        <v>665</v>
      </c>
      <c r="D3826" t="s">
        <v>6</v>
      </c>
      <c r="E3826" t="s">
        <v>360</v>
      </c>
      <c r="F3826" s="138">
        <v>44135</v>
      </c>
      <c r="G3826" t="s">
        <v>675</v>
      </c>
      <c r="H3826" t="s">
        <v>668</v>
      </c>
      <c r="I3826" t="s">
        <v>164</v>
      </c>
      <c r="J3826" t="s">
        <v>669</v>
      </c>
      <c r="K3826">
        <v>4200</v>
      </c>
      <c r="M3826">
        <v>720</v>
      </c>
      <c r="O3826">
        <v>44</v>
      </c>
      <c r="P3826">
        <v>170</v>
      </c>
      <c r="Q3826">
        <f>SUM(Table2[[#This Row],[ BUYER G]:[BUYER S]])</f>
        <v>214</v>
      </c>
      <c r="R3826">
        <v>41</v>
      </c>
      <c r="S3826">
        <v>142.25</v>
      </c>
      <c r="T3826">
        <f>SUM(Table2[[#This Row],[SALE G]:[SALE S]])</f>
        <v>183.25</v>
      </c>
      <c r="U3826">
        <v>816</v>
      </c>
      <c r="V3826">
        <v>0.8</v>
      </c>
    </row>
    <row r="3827" spans="1:22" x14ac:dyDescent="0.25">
      <c r="A3827">
        <v>3826</v>
      </c>
      <c r="B3827" t="s">
        <v>26</v>
      </c>
      <c r="C3827" t="s">
        <v>665</v>
      </c>
      <c r="D3827" t="s">
        <v>6</v>
      </c>
      <c r="E3827" t="s">
        <v>360</v>
      </c>
      <c r="F3827" s="138">
        <v>44135</v>
      </c>
      <c r="G3827" t="s">
        <v>666</v>
      </c>
      <c r="H3827" t="s">
        <v>668</v>
      </c>
      <c r="I3827" t="s">
        <v>130</v>
      </c>
      <c r="J3827" t="s">
        <v>669</v>
      </c>
      <c r="K3827">
        <v>2700</v>
      </c>
      <c r="M3827">
        <v>376</v>
      </c>
      <c r="O3827">
        <v>38</v>
      </c>
      <c r="P3827">
        <v>90</v>
      </c>
      <c r="Q3827">
        <f>SUM(Table2[[#This Row],[ BUYER G]:[BUYER S]])</f>
        <v>128</v>
      </c>
      <c r="R3827">
        <v>32</v>
      </c>
      <c r="S3827">
        <v>79.875</v>
      </c>
      <c r="T3827">
        <f>SUM(Table2[[#This Row],[SALE G]:[SALE S]])</f>
        <v>111.875</v>
      </c>
      <c r="U3827">
        <v>700</v>
      </c>
      <c r="V3827">
        <v>0.8</v>
      </c>
    </row>
    <row r="3828" spans="1:22" x14ac:dyDescent="0.25">
      <c r="A3828">
        <v>3827</v>
      </c>
      <c r="B3828" t="s">
        <v>26</v>
      </c>
      <c r="C3828" t="s">
        <v>665</v>
      </c>
      <c r="D3828" t="s">
        <v>6</v>
      </c>
      <c r="E3828" t="s">
        <v>360</v>
      </c>
      <c r="F3828" s="138">
        <v>44135</v>
      </c>
      <c r="G3828" t="s">
        <v>676</v>
      </c>
      <c r="H3828" t="s">
        <v>668</v>
      </c>
      <c r="I3828" t="s">
        <v>165</v>
      </c>
      <c r="J3828" t="s">
        <v>669</v>
      </c>
      <c r="K3828">
        <v>1200</v>
      </c>
      <c r="M3828">
        <v>336</v>
      </c>
      <c r="O3828">
        <v>30</v>
      </c>
      <c r="P3828">
        <v>66</v>
      </c>
      <c r="Q3828">
        <f>SUM(Table2[[#This Row],[ BUYER G]:[BUYER S]])</f>
        <v>96</v>
      </c>
      <c r="R3828">
        <v>29</v>
      </c>
      <c r="S3828">
        <v>52</v>
      </c>
      <c r="T3828">
        <f>SUM(Table2[[#This Row],[SALE G]:[SALE S]])</f>
        <v>81</v>
      </c>
      <c r="U3828">
        <v>673</v>
      </c>
      <c r="V3828">
        <v>0.8</v>
      </c>
    </row>
    <row r="3829" spans="1:22" x14ac:dyDescent="0.25">
      <c r="A3829">
        <v>3828</v>
      </c>
      <c r="B3829" t="s">
        <v>26</v>
      </c>
      <c r="C3829" t="s">
        <v>665</v>
      </c>
      <c r="D3829" t="s">
        <v>6</v>
      </c>
      <c r="E3829" t="s">
        <v>360</v>
      </c>
      <c r="F3829" s="138">
        <v>44135</v>
      </c>
      <c r="G3829" t="s">
        <v>676</v>
      </c>
      <c r="H3829" t="s">
        <v>668</v>
      </c>
      <c r="I3829" t="s">
        <v>166</v>
      </c>
      <c r="J3829" t="s">
        <v>669</v>
      </c>
      <c r="K3829">
        <v>1200</v>
      </c>
      <c r="M3829">
        <v>345</v>
      </c>
      <c r="O3829">
        <v>30</v>
      </c>
      <c r="P3829">
        <v>69</v>
      </c>
      <c r="Q3829">
        <f>SUM(Table2[[#This Row],[ BUYER G]:[BUYER S]])</f>
        <v>99</v>
      </c>
      <c r="R3829">
        <v>28</v>
      </c>
      <c r="S3829">
        <v>65.25</v>
      </c>
      <c r="T3829">
        <f>SUM(Table2[[#This Row],[SALE G]:[SALE S]])</f>
        <v>93.25</v>
      </c>
      <c r="U3829">
        <v>250</v>
      </c>
      <c r="V3829">
        <v>0.6</v>
      </c>
    </row>
    <row r="3830" spans="1:22" x14ac:dyDescent="0.25">
      <c r="A3830">
        <v>3829</v>
      </c>
      <c r="B3830" t="s">
        <v>26</v>
      </c>
      <c r="C3830" t="s">
        <v>665</v>
      </c>
      <c r="D3830" t="s">
        <v>6</v>
      </c>
      <c r="E3830" t="s">
        <v>360</v>
      </c>
      <c r="F3830" s="138">
        <v>44135</v>
      </c>
      <c r="G3830" t="s">
        <v>676</v>
      </c>
      <c r="H3830" t="s">
        <v>672</v>
      </c>
      <c r="I3830" t="s">
        <v>372</v>
      </c>
      <c r="J3830" t="s">
        <v>669</v>
      </c>
      <c r="K3830">
        <v>1200</v>
      </c>
      <c r="M3830">
        <v>208</v>
      </c>
      <c r="O3830">
        <v>17</v>
      </c>
      <c r="P3830">
        <v>86</v>
      </c>
      <c r="Q3830">
        <f>SUM(Table2[[#This Row],[ BUYER G]:[BUYER S]])</f>
        <v>103</v>
      </c>
      <c r="R3830">
        <v>9.8000000000000007</v>
      </c>
      <c r="S3830">
        <v>61.42</v>
      </c>
      <c r="T3830">
        <f>SUM(Table2[[#This Row],[SALE G]:[SALE S]])</f>
        <v>71.22</v>
      </c>
      <c r="U3830">
        <v>187</v>
      </c>
      <c r="V3830">
        <v>0.6</v>
      </c>
    </row>
    <row r="3831" spans="1:22" x14ac:dyDescent="0.25">
      <c r="A3831">
        <v>3830</v>
      </c>
      <c r="B3831" t="s">
        <v>26</v>
      </c>
      <c r="C3831" t="s">
        <v>665</v>
      </c>
      <c r="D3831" t="s">
        <v>6</v>
      </c>
      <c r="E3831" t="s">
        <v>360</v>
      </c>
      <c r="F3831" s="138">
        <v>44135</v>
      </c>
      <c r="G3831" t="s">
        <v>676</v>
      </c>
      <c r="H3831" t="s">
        <v>677</v>
      </c>
      <c r="I3831" t="s">
        <v>440</v>
      </c>
      <c r="J3831" t="s">
        <v>669</v>
      </c>
      <c r="K3831">
        <v>1200</v>
      </c>
      <c r="M3831">
        <v>230</v>
      </c>
      <c r="O3831">
        <v>24</v>
      </c>
      <c r="P3831">
        <v>34</v>
      </c>
      <c r="Q3831">
        <f>SUM(Table2[[#This Row],[ BUYER G]:[BUYER S]])</f>
        <v>58</v>
      </c>
      <c r="R3831">
        <v>15</v>
      </c>
      <c r="S3831">
        <v>25</v>
      </c>
      <c r="T3831">
        <f>SUM(Table2[[#This Row],[SALE G]:[SALE S]])</f>
        <v>40</v>
      </c>
      <c r="U3831">
        <v>400</v>
      </c>
      <c r="V3831">
        <v>0.6</v>
      </c>
    </row>
    <row r="3832" spans="1:22" x14ac:dyDescent="0.25">
      <c r="A3832">
        <v>3831</v>
      </c>
      <c r="B3832" t="s">
        <v>26</v>
      </c>
      <c r="C3832" t="s">
        <v>665</v>
      </c>
      <c r="D3832" t="s">
        <v>6</v>
      </c>
      <c r="E3832" t="s">
        <v>360</v>
      </c>
      <c r="F3832" s="138">
        <v>44135</v>
      </c>
      <c r="G3832" t="s">
        <v>712</v>
      </c>
      <c r="H3832" t="s">
        <v>668</v>
      </c>
      <c r="I3832" t="s">
        <v>466</v>
      </c>
      <c r="J3832" t="s">
        <v>711</v>
      </c>
      <c r="K3832">
        <v>320</v>
      </c>
      <c r="M3832">
        <v>144</v>
      </c>
      <c r="O3832">
        <v>18</v>
      </c>
      <c r="P3832">
        <v>27</v>
      </c>
      <c r="Q3832">
        <f>SUM(Table2[[#This Row],[ BUYER G]:[BUYER S]])</f>
        <v>45</v>
      </c>
      <c r="R3832">
        <v>8</v>
      </c>
      <c r="S3832">
        <v>13</v>
      </c>
      <c r="T3832">
        <f>SUM(Table2[[#This Row],[SALE G]:[SALE S]])</f>
        <v>21</v>
      </c>
      <c r="U3832">
        <v>278</v>
      </c>
      <c r="V3832">
        <v>0.7</v>
      </c>
    </row>
    <row r="3833" spans="1:22" x14ac:dyDescent="0.25">
      <c r="A3833">
        <v>3832</v>
      </c>
      <c r="B3833" t="s">
        <v>26</v>
      </c>
      <c r="C3833" t="s">
        <v>678</v>
      </c>
      <c r="D3833" t="s">
        <v>6</v>
      </c>
      <c r="E3833" t="s">
        <v>360</v>
      </c>
      <c r="F3833" s="138">
        <v>44135</v>
      </c>
      <c r="G3833" t="s">
        <v>676</v>
      </c>
      <c r="H3833" t="s">
        <v>679</v>
      </c>
      <c r="I3833" t="s">
        <v>380</v>
      </c>
      <c r="J3833" t="s">
        <v>669</v>
      </c>
      <c r="K3833">
        <v>1200</v>
      </c>
      <c r="M3833">
        <v>336</v>
      </c>
      <c r="O3833">
        <v>24</v>
      </c>
      <c r="P3833">
        <v>52</v>
      </c>
      <c r="Q3833">
        <f>SUM(Table2[[#This Row],[ BUYER G]:[BUYER S]])</f>
        <v>76</v>
      </c>
      <c r="R3833">
        <v>18.100000000000001</v>
      </c>
      <c r="S3833">
        <v>42</v>
      </c>
      <c r="T3833">
        <f>SUM(Table2[[#This Row],[SALE G]:[SALE S]])</f>
        <v>60.1</v>
      </c>
      <c r="U3833">
        <v>350</v>
      </c>
      <c r="V3833">
        <v>0.7</v>
      </c>
    </row>
    <row r="3834" spans="1:22" x14ac:dyDescent="0.25">
      <c r="A3834">
        <v>3833</v>
      </c>
      <c r="B3834" t="s">
        <v>26</v>
      </c>
      <c r="C3834" t="s">
        <v>680</v>
      </c>
      <c r="D3834" t="s">
        <v>6</v>
      </c>
      <c r="E3834" t="s">
        <v>360</v>
      </c>
      <c r="F3834" s="138">
        <v>44135</v>
      </c>
      <c r="G3834" t="s">
        <v>670</v>
      </c>
      <c r="H3834" t="s">
        <v>681</v>
      </c>
      <c r="I3834" t="s">
        <v>375</v>
      </c>
      <c r="J3834" t="s">
        <v>671</v>
      </c>
      <c r="K3834">
        <v>1200</v>
      </c>
      <c r="M3834">
        <v>520</v>
      </c>
      <c r="O3834">
        <v>45</v>
      </c>
      <c r="P3834">
        <v>140</v>
      </c>
      <c r="Q3834">
        <f>SUM(Table2[[#This Row],[ BUYER G]:[BUYER S]])</f>
        <v>185</v>
      </c>
      <c r="R3834">
        <v>40.25</v>
      </c>
      <c r="S3834">
        <v>168.5</v>
      </c>
      <c r="T3834">
        <f>SUM(Table2[[#This Row],[SALE G]:[SALE S]])</f>
        <v>208.75</v>
      </c>
      <c r="U3834">
        <v>789</v>
      </c>
      <c r="V3834">
        <v>0.7</v>
      </c>
    </row>
    <row r="3835" spans="1:22" x14ac:dyDescent="0.25">
      <c r="A3835">
        <v>3834</v>
      </c>
      <c r="B3835" t="s">
        <v>26</v>
      </c>
      <c r="C3835" t="s">
        <v>680</v>
      </c>
      <c r="D3835" t="s">
        <v>6</v>
      </c>
      <c r="E3835" t="s">
        <v>360</v>
      </c>
      <c r="F3835" s="138">
        <v>44135</v>
      </c>
      <c r="G3835" t="s">
        <v>670</v>
      </c>
      <c r="H3835" t="s">
        <v>681</v>
      </c>
      <c r="I3835" t="s">
        <v>373</v>
      </c>
      <c r="J3835" t="s">
        <v>671</v>
      </c>
      <c r="K3835">
        <v>1200</v>
      </c>
      <c r="M3835">
        <v>320</v>
      </c>
      <c r="O3835">
        <v>32</v>
      </c>
      <c r="P3835">
        <v>70</v>
      </c>
      <c r="Q3835">
        <f>SUM(Table2[[#This Row],[ BUYER G]:[BUYER S]])</f>
        <v>102</v>
      </c>
      <c r="R3835">
        <v>29</v>
      </c>
      <c r="S3835">
        <v>64.25</v>
      </c>
      <c r="T3835">
        <f>SUM(Table2[[#This Row],[SALE G]:[SALE S]])</f>
        <v>93.25</v>
      </c>
      <c r="U3835">
        <v>400</v>
      </c>
      <c r="V3835">
        <v>0.7</v>
      </c>
    </row>
    <row r="3836" spans="1:22" x14ac:dyDescent="0.25">
      <c r="A3836">
        <v>3835</v>
      </c>
      <c r="B3836" t="s">
        <v>26</v>
      </c>
      <c r="C3836" t="s">
        <v>680</v>
      </c>
      <c r="D3836" t="s">
        <v>6</v>
      </c>
      <c r="E3836" t="s">
        <v>360</v>
      </c>
      <c r="F3836" s="138">
        <v>44135</v>
      </c>
      <c r="G3836" t="s">
        <v>670</v>
      </c>
      <c r="H3836" t="s">
        <v>681</v>
      </c>
      <c r="I3836" t="s">
        <v>386</v>
      </c>
      <c r="J3836" t="s">
        <v>671</v>
      </c>
      <c r="K3836">
        <v>1200</v>
      </c>
      <c r="M3836">
        <v>260</v>
      </c>
      <c r="O3836">
        <v>29</v>
      </c>
      <c r="P3836">
        <v>47</v>
      </c>
      <c r="Q3836">
        <f>SUM(Table2[[#This Row],[ BUYER G]:[BUYER S]])</f>
        <v>76</v>
      </c>
      <c r="R3836">
        <v>21.5</v>
      </c>
      <c r="S3836">
        <v>36</v>
      </c>
      <c r="T3836">
        <f>SUM(Table2[[#This Row],[SALE G]:[SALE S]])</f>
        <v>57.5</v>
      </c>
      <c r="U3836">
        <v>300</v>
      </c>
      <c r="V3836">
        <v>0.65</v>
      </c>
    </row>
    <row r="3837" spans="1:22" x14ac:dyDescent="0.25">
      <c r="A3837">
        <v>3836</v>
      </c>
      <c r="B3837" t="s">
        <v>26</v>
      </c>
      <c r="C3837" t="s">
        <v>680</v>
      </c>
      <c r="D3837" t="s">
        <v>6</v>
      </c>
      <c r="E3837" t="s">
        <v>360</v>
      </c>
      <c r="F3837" s="138">
        <v>44135</v>
      </c>
      <c r="G3837" t="s">
        <v>670</v>
      </c>
      <c r="H3837" t="s">
        <v>681</v>
      </c>
      <c r="I3837" t="s">
        <v>384</v>
      </c>
      <c r="J3837" t="s">
        <v>671</v>
      </c>
      <c r="K3837">
        <v>1200</v>
      </c>
      <c r="M3837">
        <v>220</v>
      </c>
      <c r="O3837">
        <v>8</v>
      </c>
      <c r="P3837">
        <v>23</v>
      </c>
      <c r="Q3837">
        <f>SUM(Table2[[#This Row],[ BUYER G]:[BUYER S]])</f>
        <v>31</v>
      </c>
      <c r="R3837">
        <v>6</v>
      </c>
      <c r="S3837">
        <v>18.55</v>
      </c>
      <c r="T3837">
        <f>SUM(Table2[[#This Row],[SALE G]:[SALE S]])</f>
        <v>24.55</v>
      </c>
      <c r="U3837">
        <v>311</v>
      </c>
      <c r="V3837">
        <v>0.65</v>
      </c>
    </row>
    <row r="3838" spans="1:22" x14ac:dyDescent="0.25">
      <c r="A3838">
        <v>3837</v>
      </c>
      <c r="B3838" t="s">
        <v>26</v>
      </c>
      <c r="C3838" t="s">
        <v>680</v>
      </c>
      <c r="D3838" t="s">
        <v>6</v>
      </c>
      <c r="E3838" t="s">
        <v>360</v>
      </c>
      <c r="F3838" s="138">
        <v>44135</v>
      </c>
      <c r="G3838" t="s">
        <v>676</v>
      </c>
      <c r="H3838" t="s">
        <v>681</v>
      </c>
      <c r="I3838" t="s">
        <v>377</v>
      </c>
      <c r="J3838" t="s">
        <v>669</v>
      </c>
      <c r="K3838">
        <v>1200</v>
      </c>
      <c r="M3838">
        <v>360</v>
      </c>
      <c r="O3838">
        <v>21</v>
      </c>
      <c r="P3838">
        <v>44</v>
      </c>
      <c r="Q3838">
        <f>SUM(Table2[[#This Row],[ BUYER G]:[BUYER S]])</f>
        <v>65</v>
      </c>
      <c r="R3838">
        <v>23.5</v>
      </c>
      <c r="S3838">
        <v>43</v>
      </c>
      <c r="T3838">
        <f>SUM(Table2[[#This Row],[SALE G]:[SALE S]])</f>
        <v>66.5</v>
      </c>
      <c r="U3838">
        <v>410</v>
      </c>
      <c r="V3838">
        <v>0.65</v>
      </c>
    </row>
    <row r="3839" spans="1:22" x14ac:dyDescent="0.25">
      <c r="A3839">
        <v>3838</v>
      </c>
      <c r="B3839" t="s">
        <v>26</v>
      </c>
      <c r="C3839" t="s">
        <v>680</v>
      </c>
      <c r="D3839" t="s">
        <v>6</v>
      </c>
      <c r="E3839" t="s">
        <v>360</v>
      </c>
      <c r="F3839" s="138">
        <v>44135</v>
      </c>
      <c r="G3839" t="s">
        <v>676</v>
      </c>
      <c r="H3839" t="s">
        <v>681</v>
      </c>
      <c r="I3839" t="s">
        <v>379</v>
      </c>
      <c r="J3839" t="s">
        <v>669</v>
      </c>
      <c r="K3839">
        <v>1200</v>
      </c>
      <c r="M3839">
        <v>392</v>
      </c>
      <c r="O3839">
        <v>21</v>
      </c>
      <c r="P3839">
        <v>52</v>
      </c>
      <c r="Q3839">
        <f>SUM(Table2[[#This Row],[ BUYER G]:[BUYER S]])</f>
        <v>73</v>
      </c>
      <c r="R3839">
        <v>14.8</v>
      </c>
      <c r="S3839">
        <v>35.75</v>
      </c>
      <c r="T3839">
        <f>SUM(Table2[[#This Row],[SALE G]:[SALE S]])</f>
        <v>50.55</v>
      </c>
      <c r="U3839">
        <v>399</v>
      </c>
      <c r="V3839">
        <v>0.65</v>
      </c>
    </row>
    <row r="3840" spans="1:22" x14ac:dyDescent="0.25">
      <c r="A3840">
        <v>3839</v>
      </c>
      <c r="B3840" t="s">
        <v>26</v>
      </c>
      <c r="C3840" t="s">
        <v>680</v>
      </c>
      <c r="D3840" t="s">
        <v>6</v>
      </c>
      <c r="E3840" t="s">
        <v>360</v>
      </c>
      <c r="F3840" s="138">
        <v>44135</v>
      </c>
      <c r="G3840" t="s">
        <v>676</v>
      </c>
      <c r="H3840" t="s">
        <v>681</v>
      </c>
      <c r="I3840" t="s">
        <v>378</v>
      </c>
      <c r="J3840" t="s">
        <v>669</v>
      </c>
      <c r="K3840">
        <v>1200</v>
      </c>
      <c r="M3840">
        <v>360</v>
      </c>
      <c r="O3840">
        <v>34</v>
      </c>
      <c r="P3840">
        <v>42</v>
      </c>
      <c r="Q3840">
        <f>SUM(Table2[[#This Row],[ BUYER G]:[BUYER S]])</f>
        <v>76</v>
      </c>
      <c r="R3840">
        <v>24.5</v>
      </c>
      <c r="S3840">
        <v>39</v>
      </c>
      <c r="T3840">
        <f>SUM(Table2[[#This Row],[SALE G]:[SALE S]])</f>
        <v>63.5</v>
      </c>
      <c r="U3840">
        <v>401</v>
      </c>
      <c r="V3840">
        <v>0.65</v>
      </c>
    </row>
    <row r="3841" spans="1:22" x14ac:dyDescent="0.25">
      <c r="A3841">
        <v>3840</v>
      </c>
      <c r="B3841" t="s">
        <v>26</v>
      </c>
      <c r="C3841" t="s">
        <v>680</v>
      </c>
      <c r="D3841" t="s">
        <v>6</v>
      </c>
      <c r="E3841" t="s">
        <v>360</v>
      </c>
      <c r="F3841" s="138">
        <v>44135</v>
      </c>
      <c r="G3841" t="s">
        <v>670</v>
      </c>
      <c r="H3841" t="s">
        <v>690</v>
      </c>
      <c r="I3841" t="s">
        <v>596</v>
      </c>
      <c r="J3841" t="s">
        <v>671</v>
      </c>
      <c r="K3841">
        <v>1200</v>
      </c>
      <c r="M3841">
        <v>240</v>
      </c>
      <c r="O3841">
        <v>15</v>
      </c>
      <c r="P3841">
        <v>31</v>
      </c>
      <c r="Q3841">
        <f>SUM(Table2[[#This Row],[ BUYER G]:[BUYER S]])</f>
        <v>46</v>
      </c>
      <c r="R3841">
        <v>21.5</v>
      </c>
      <c r="S3841">
        <v>41.1</v>
      </c>
      <c r="T3841">
        <f>SUM(Table2[[#This Row],[SALE G]:[SALE S]])</f>
        <v>62.6</v>
      </c>
      <c r="U3841">
        <v>350</v>
      </c>
      <c r="V3841">
        <v>0.65</v>
      </c>
    </row>
    <row r="3842" spans="1:22" x14ac:dyDescent="0.25">
      <c r="A3842">
        <v>3841</v>
      </c>
      <c r="B3842" t="s">
        <v>26</v>
      </c>
      <c r="C3842" t="s">
        <v>665</v>
      </c>
      <c r="D3842" t="s">
        <v>7</v>
      </c>
      <c r="E3842" t="s">
        <v>360</v>
      </c>
      <c r="F3842" s="138">
        <v>44136</v>
      </c>
      <c r="G3842" t="s">
        <v>682</v>
      </c>
      <c r="H3842" t="s">
        <v>668</v>
      </c>
      <c r="I3842" t="s">
        <v>478</v>
      </c>
      <c r="J3842" t="s">
        <v>671</v>
      </c>
      <c r="K3842">
        <v>1000</v>
      </c>
      <c r="L3842">
        <v>208</v>
      </c>
      <c r="O3842">
        <v>35</v>
      </c>
      <c r="P3842">
        <v>42</v>
      </c>
      <c r="Q3842">
        <f>SUM(Table2[[#This Row],[ BUYER G]:[BUYER S]])</f>
        <v>77</v>
      </c>
      <c r="R3842">
        <v>11.75</v>
      </c>
      <c r="S3842">
        <v>25.25</v>
      </c>
      <c r="T3842">
        <f>SUM(Table2[[#This Row],[SALE G]:[SALE S]])</f>
        <v>37</v>
      </c>
      <c r="U3842">
        <v>535</v>
      </c>
      <c r="V3842">
        <v>0.7</v>
      </c>
    </row>
    <row r="3843" spans="1:22" x14ac:dyDescent="0.25">
      <c r="A3843">
        <v>3842</v>
      </c>
      <c r="B3843" t="s">
        <v>26</v>
      </c>
      <c r="C3843" t="s">
        <v>665</v>
      </c>
      <c r="D3843" t="s">
        <v>7</v>
      </c>
      <c r="E3843" t="s">
        <v>360</v>
      </c>
      <c r="F3843" s="138">
        <v>44136</v>
      </c>
      <c r="G3843" t="s">
        <v>682</v>
      </c>
      <c r="H3843" t="s">
        <v>668</v>
      </c>
      <c r="I3843" t="s">
        <v>479</v>
      </c>
      <c r="J3843" t="s">
        <v>671</v>
      </c>
      <c r="K3843">
        <v>1000</v>
      </c>
      <c r="L3843">
        <v>224</v>
      </c>
      <c r="O3843">
        <v>14</v>
      </c>
      <c r="P3843">
        <v>29</v>
      </c>
      <c r="Q3843">
        <f>SUM(Table2[[#This Row],[ BUYER G]:[BUYER S]])</f>
        <v>43</v>
      </c>
      <c r="R3843">
        <v>7</v>
      </c>
      <c r="S3843">
        <v>25</v>
      </c>
      <c r="T3843">
        <f>SUM(Table2[[#This Row],[SALE G]:[SALE S]])</f>
        <v>32</v>
      </c>
      <c r="U3843">
        <v>483</v>
      </c>
      <c r="V3843">
        <v>0.7</v>
      </c>
    </row>
    <row r="3844" spans="1:22" x14ac:dyDescent="0.25">
      <c r="A3844">
        <v>3843</v>
      </c>
      <c r="B3844" t="s">
        <v>26</v>
      </c>
      <c r="C3844" t="s">
        <v>665</v>
      </c>
      <c r="D3844" t="s">
        <v>7</v>
      </c>
      <c r="E3844" t="s">
        <v>360</v>
      </c>
      <c r="F3844" s="138">
        <v>44136</v>
      </c>
      <c r="G3844" t="s">
        <v>682</v>
      </c>
      <c r="H3844" t="s">
        <v>668</v>
      </c>
      <c r="I3844" t="s">
        <v>463</v>
      </c>
      <c r="J3844" t="s">
        <v>671</v>
      </c>
      <c r="K3844">
        <v>1000</v>
      </c>
      <c r="L3844">
        <v>208</v>
      </c>
      <c r="O3844">
        <v>19</v>
      </c>
      <c r="P3844">
        <v>23</v>
      </c>
      <c r="Q3844">
        <f>SUM(Table2[[#This Row],[ BUYER G]:[BUYER S]])</f>
        <v>42</v>
      </c>
      <c r="R3844">
        <v>15</v>
      </c>
      <c r="S3844">
        <v>20</v>
      </c>
      <c r="T3844">
        <f>SUM(Table2[[#This Row],[SALE G]:[SALE S]])</f>
        <v>35</v>
      </c>
      <c r="U3844">
        <v>270</v>
      </c>
      <c r="V3844">
        <v>0.7</v>
      </c>
    </row>
    <row r="3845" spans="1:22" x14ac:dyDescent="0.25">
      <c r="A3845">
        <v>3844</v>
      </c>
      <c r="B3845" t="s">
        <v>26</v>
      </c>
      <c r="C3845" t="s">
        <v>665</v>
      </c>
      <c r="D3845" t="s">
        <v>7</v>
      </c>
      <c r="E3845" t="s">
        <v>360</v>
      </c>
      <c r="F3845" s="138">
        <v>44136</v>
      </c>
      <c r="G3845" t="s">
        <v>682</v>
      </c>
      <c r="H3845" t="s">
        <v>668</v>
      </c>
      <c r="I3845" t="s">
        <v>481</v>
      </c>
      <c r="J3845" t="s">
        <v>671</v>
      </c>
      <c r="K3845">
        <v>1000</v>
      </c>
      <c r="L3845">
        <v>208</v>
      </c>
      <c r="O3845">
        <v>30</v>
      </c>
      <c r="P3845">
        <v>20</v>
      </c>
      <c r="Q3845">
        <f>SUM(Table2[[#This Row],[ BUYER G]:[BUYER S]])</f>
        <v>50</v>
      </c>
      <c r="R3845">
        <v>7</v>
      </c>
      <c r="S3845">
        <v>17</v>
      </c>
      <c r="T3845">
        <f>SUM(Table2[[#This Row],[SALE G]:[SALE S]])</f>
        <v>24</v>
      </c>
      <c r="U3845">
        <v>477</v>
      </c>
      <c r="V3845">
        <v>0.7</v>
      </c>
    </row>
    <row r="3846" spans="1:22" x14ac:dyDescent="0.25">
      <c r="A3846">
        <v>3845</v>
      </c>
      <c r="B3846" t="s">
        <v>26</v>
      </c>
      <c r="C3846" t="s">
        <v>665</v>
      </c>
      <c r="D3846" t="s">
        <v>7</v>
      </c>
      <c r="E3846" t="s">
        <v>360</v>
      </c>
      <c r="F3846" s="138">
        <v>44136</v>
      </c>
      <c r="G3846" t="s">
        <v>682</v>
      </c>
      <c r="H3846" t="s">
        <v>668</v>
      </c>
      <c r="I3846" t="s">
        <v>482</v>
      </c>
      <c r="J3846" t="s">
        <v>671</v>
      </c>
      <c r="K3846">
        <v>1000</v>
      </c>
      <c r="L3846">
        <v>208</v>
      </c>
      <c r="O3846">
        <v>31</v>
      </c>
      <c r="P3846">
        <v>33</v>
      </c>
      <c r="Q3846">
        <f>SUM(Table2[[#This Row],[ BUYER G]:[BUYER S]])</f>
        <v>64</v>
      </c>
      <c r="R3846">
        <v>18</v>
      </c>
      <c r="S3846">
        <v>20.5</v>
      </c>
      <c r="T3846">
        <f>SUM(Table2[[#This Row],[SALE G]:[SALE S]])</f>
        <v>38.5</v>
      </c>
      <c r="U3846">
        <v>257</v>
      </c>
      <c r="V3846">
        <v>0.7</v>
      </c>
    </row>
    <row r="3847" spans="1:22" x14ac:dyDescent="0.25">
      <c r="A3847">
        <v>3846</v>
      </c>
      <c r="B3847" t="s">
        <v>26</v>
      </c>
      <c r="C3847" t="s">
        <v>665</v>
      </c>
      <c r="D3847" t="s">
        <v>7</v>
      </c>
      <c r="E3847" t="s">
        <v>360</v>
      </c>
      <c r="F3847" s="138">
        <v>44136</v>
      </c>
      <c r="G3847" t="s">
        <v>682</v>
      </c>
      <c r="H3847" t="s">
        <v>668</v>
      </c>
      <c r="I3847" t="s">
        <v>464</v>
      </c>
      <c r="J3847" t="s">
        <v>671</v>
      </c>
      <c r="K3847">
        <v>1000</v>
      </c>
      <c r="L3847">
        <v>224</v>
      </c>
      <c r="O3847">
        <v>10</v>
      </c>
      <c r="P3847">
        <v>16</v>
      </c>
      <c r="Q3847">
        <f>SUM(Table2[[#This Row],[ BUYER G]:[BUYER S]])</f>
        <v>26</v>
      </c>
      <c r="R3847">
        <v>4.75</v>
      </c>
      <c r="S3847">
        <v>6.75</v>
      </c>
      <c r="T3847">
        <f>SUM(Table2[[#This Row],[SALE G]:[SALE S]])</f>
        <v>11.5</v>
      </c>
      <c r="U3847">
        <v>215</v>
      </c>
      <c r="V3847">
        <v>0.7</v>
      </c>
    </row>
    <row r="3848" spans="1:22" x14ac:dyDescent="0.25">
      <c r="A3848">
        <v>3847</v>
      </c>
      <c r="B3848" t="s">
        <v>26</v>
      </c>
      <c r="C3848" t="s">
        <v>665</v>
      </c>
      <c r="D3848" t="s">
        <v>7</v>
      </c>
      <c r="E3848" t="s">
        <v>360</v>
      </c>
      <c r="F3848" s="138">
        <v>44136</v>
      </c>
      <c r="G3848" t="s">
        <v>682</v>
      </c>
      <c r="H3848" t="s">
        <v>668</v>
      </c>
      <c r="I3848" t="s">
        <v>484</v>
      </c>
      <c r="J3848" t="s">
        <v>671</v>
      </c>
      <c r="K3848">
        <v>1000</v>
      </c>
      <c r="L3848">
        <v>208</v>
      </c>
      <c r="O3848">
        <v>5</v>
      </c>
      <c r="P3848">
        <v>24</v>
      </c>
      <c r="Q3848">
        <f>SUM(Table2[[#This Row],[ BUYER G]:[BUYER S]])</f>
        <v>29</v>
      </c>
      <c r="R3848">
        <v>4</v>
      </c>
      <c r="S3848">
        <v>8.5</v>
      </c>
      <c r="T3848">
        <f>SUM(Table2[[#This Row],[SALE G]:[SALE S]])</f>
        <v>12.5</v>
      </c>
      <c r="U3848">
        <v>342</v>
      </c>
      <c r="V3848">
        <v>0.7</v>
      </c>
    </row>
    <row r="3849" spans="1:22" x14ac:dyDescent="0.25">
      <c r="A3849">
        <v>3848</v>
      </c>
      <c r="B3849" t="s">
        <v>26</v>
      </c>
      <c r="C3849" t="s">
        <v>665</v>
      </c>
      <c r="D3849" t="s">
        <v>7</v>
      </c>
      <c r="E3849" t="s">
        <v>360</v>
      </c>
      <c r="F3849" s="138">
        <v>44136</v>
      </c>
      <c r="G3849" t="s">
        <v>682</v>
      </c>
      <c r="H3849" t="s">
        <v>668</v>
      </c>
      <c r="I3849" t="s">
        <v>465</v>
      </c>
      <c r="J3849" t="s">
        <v>671</v>
      </c>
      <c r="K3849">
        <v>1000</v>
      </c>
      <c r="L3849">
        <v>208</v>
      </c>
      <c r="O3849">
        <v>21</v>
      </c>
      <c r="P3849">
        <v>11</v>
      </c>
      <c r="Q3849">
        <f>SUM(Table2[[#This Row],[ BUYER G]:[BUYER S]])</f>
        <v>32</v>
      </c>
      <c r="R3849">
        <v>11</v>
      </c>
      <c r="S3849">
        <v>3.5</v>
      </c>
      <c r="T3849">
        <f>SUM(Table2[[#This Row],[SALE G]:[SALE S]])</f>
        <v>14.5</v>
      </c>
      <c r="U3849">
        <v>280</v>
      </c>
      <c r="V3849">
        <v>0.7</v>
      </c>
    </row>
    <row r="3850" spans="1:22" x14ac:dyDescent="0.25">
      <c r="A3850">
        <v>3849</v>
      </c>
      <c r="B3850" t="s">
        <v>26</v>
      </c>
      <c r="C3850" t="s">
        <v>665</v>
      </c>
      <c r="D3850" t="s">
        <v>7</v>
      </c>
      <c r="E3850" t="s">
        <v>360</v>
      </c>
      <c r="F3850" s="138">
        <v>44136</v>
      </c>
      <c r="G3850" t="s">
        <v>682</v>
      </c>
      <c r="H3850" t="s">
        <v>668</v>
      </c>
      <c r="I3850" t="s">
        <v>485</v>
      </c>
      <c r="J3850" t="s">
        <v>671</v>
      </c>
      <c r="K3850">
        <v>1000</v>
      </c>
      <c r="L3850">
        <v>208</v>
      </c>
      <c r="O3850">
        <v>22</v>
      </c>
      <c r="P3850">
        <v>29</v>
      </c>
      <c r="Q3850">
        <f>SUM(Table2[[#This Row],[ BUYER G]:[BUYER S]])</f>
        <v>51</v>
      </c>
      <c r="R3850">
        <v>11.5</v>
      </c>
      <c r="S3850">
        <v>13.1</v>
      </c>
      <c r="T3850">
        <f>SUM(Table2[[#This Row],[SALE G]:[SALE S]])</f>
        <v>24.6</v>
      </c>
      <c r="U3850">
        <v>294</v>
      </c>
      <c r="V3850">
        <v>0.7</v>
      </c>
    </row>
    <row r="3851" spans="1:22" x14ac:dyDescent="0.25">
      <c r="A3851">
        <v>3850</v>
      </c>
      <c r="B3851" t="s">
        <v>26</v>
      </c>
      <c r="C3851" t="s">
        <v>665</v>
      </c>
      <c r="D3851" t="s">
        <v>7</v>
      </c>
      <c r="E3851" t="s">
        <v>360</v>
      </c>
      <c r="F3851" s="138">
        <v>44136</v>
      </c>
      <c r="G3851" t="s">
        <v>682</v>
      </c>
      <c r="H3851" t="s">
        <v>668</v>
      </c>
      <c r="I3851" t="s">
        <v>524</v>
      </c>
      <c r="J3851" t="s">
        <v>671</v>
      </c>
      <c r="K3851">
        <v>1000</v>
      </c>
      <c r="L3851">
        <v>208</v>
      </c>
      <c r="O3851">
        <v>12</v>
      </c>
      <c r="P3851">
        <v>23</v>
      </c>
      <c r="Q3851">
        <f>SUM(Table2[[#This Row],[ BUYER G]:[BUYER S]])</f>
        <v>35</v>
      </c>
      <c r="R3851">
        <v>12.666666666666668</v>
      </c>
      <c r="S3851">
        <v>16.916666666666668</v>
      </c>
      <c r="T3851">
        <f>SUM(Table2[[#This Row],[SALE G]:[SALE S]])</f>
        <v>29.583333333333336</v>
      </c>
      <c r="U3851">
        <v>276</v>
      </c>
      <c r="V3851">
        <v>0.7</v>
      </c>
    </row>
    <row r="3852" spans="1:22" x14ac:dyDescent="0.25">
      <c r="A3852">
        <v>3851</v>
      </c>
      <c r="B3852" t="s">
        <v>26</v>
      </c>
      <c r="C3852" t="s">
        <v>665</v>
      </c>
      <c r="D3852" t="s">
        <v>7</v>
      </c>
      <c r="E3852" t="s">
        <v>360</v>
      </c>
      <c r="F3852" s="138">
        <v>44136</v>
      </c>
      <c r="G3852" t="s">
        <v>682</v>
      </c>
      <c r="H3852" t="s">
        <v>668</v>
      </c>
      <c r="I3852" t="s">
        <v>563</v>
      </c>
      <c r="J3852" t="s">
        <v>671</v>
      </c>
      <c r="K3852">
        <v>1000</v>
      </c>
      <c r="L3852">
        <v>196</v>
      </c>
      <c r="O3852">
        <v>11</v>
      </c>
      <c r="P3852">
        <v>25</v>
      </c>
      <c r="Q3852">
        <f>SUM(Table2[[#This Row],[ BUYER G]:[BUYER S]])</f>
        <v>36</v>
      </c>
      <c r="R3852">
        <v>16</v>
      </c>
      <c r="S3852">
        <v>22.25</v>
      </c>
      <c r="T3852">
        <f>SUM(Table2[[#This Row],[SALE G]:[SALE S]])</f>
        <v>38.25</v>
      </c>
      <c r="U3852">
        <v>288</v>
      </c>
      <c r="V3852">
        <v>0.7</v>
      </c>
    </row>
    <row r="3853" spans="1:22" x14ac:dyDescent="0.25">
      <c r="A3853">
        <v>3852</v>
      </c>
      <c r="B3853" t="s">
        <v>26</v>
      </c>
      <c r="C3853" t="s">
        <v>665</v>
      </c>
      <c r="D3853" t="s">
        <v>7</v>
      </c>
      <c r="E3853" t="s">
        <v>360</v>
      </c>
      <c r="F3853" s="138">
        <v>44136</v>
      </c>
      <c r="G3853" t="s">
        <v>682</v>
      </c>
      <c r="H3853" t="s">
        <v>677</v>
      </c>
      <c r="I3853" t="s">
        <v>469</v>
      </c>
      <c r="J3853" t="s">
        <v>671</v>
      </c>
      <c r="K3853">
        <v>1000</v>
      </c>
      <c r="L3853">
        <v>212</v>
      </c>
      <c r="O3853">
        <v>10</v>
      </c>
      <c r="P3853">
        <v>26</v>
      </c>
      <c r="Q3853">
        <f>SUM(Table2[[#This Row],[ BUYER G]:[BUYER S]])</f>
        <v>36</v>
      </c>
      <c r="R3853">
        <v>12.25</v>
      </c>
      <c r="S3853">
        <v>30.166666666666668</v>
      </c>
      <c r="T3853">
        <f>SUM(Table2[[#This Row],[SALE G]:[SALE S]])</f>
        <v>42.416666666666671</v>
      </c>
      <c r="U3853">
        <v>350</v>
      </c>
      <c r="V3853">
        <v>0.7</v>
      </c>
    </row>
    <row r="3854" spans="1:22" x14ac:dyDescent="0.25">
      <c r="A3854">
        <v>3853</v>
      </c>
      <c r="B3854" t="s">
        <v>26</v>
      </c>
      <c r="C3854" t="s">
        <v>665</v>
      </c>
      <c r="D3854" t="s">
        <v>7</v>
      </c>
      <c r="E3854" t="s">
        <v>360</v>
      </c>
      <c r="F3854" s="138">
        <v>44136</v>
      </c>
      <c r="G3854" t="s">
        <v>670</v>
      </c>
      <c r="H3854" t="s">
        <v>718</v>
      </c>
      <c r="I3854" t="s">
        <v>634</v>
      </c>
      <c r="J3854" t="s">
        <v>671</v>
      </c>
      <c r="K3854">
        <v>1200</v>
      </c>
      <c r="L3854">
        <v>336</v>
      </c>
      <c r="O3854">
        <v>23</v>
      </c>
      <c r="P3854">
        <v>42</v>
      </c>
      <c r="Q3854">
        <f>SUM(Table2[[#This Row],[ BUYER G]:[BUYER S]])</f>
        <v>65</v>
      </c>
      <c r="R3854">
        <v>19</v>
      </c>
      <c r="S3854">
        <v>26.5</v>
      </c>
      <c r="T3854">
        <f>SUM(Table2[[#This Row],[SALE G]:[SALE S]])</f>
        <v>45.5</v>
      </c>
      <c r="U3854">
        <v>324</v>
      </c>
      <c r="V3854">
        <v>0.7</v>
      </c>
    </row>
    <row r="3855" spans="1:22" x14ac:dyDescent="0.25">
      <c r="A3855">
        <v>3854</v>
      </c>
      <c r="B3855" t="s">
        <v>26</v>
      </c>
      <c r="C3855" t="s">
        <v>665</v>
      </c>
      <c r="D3855" t="s">
        <v>7</v>
      </c>
      <c r="E3855" t="s">
        <v>360</v>
      </c>
      <c r="F3855" s="138">
        <v>44136</v>
      </c>
      <c r="G3855" t="s">
        <v>682</v>
      </c>
      <c r="H3855" t="s">
        <v>697</v>
      </c>
      <c r="I3855" t="s">
        <v>467</v>
      </c>
      <c r="J3855" t="s">
        <v>671</v>
      </c>
      <c r="K3855">
        <v>1000</v>
      </c>
      <c r="L3855">
        <v>196</v>
      </c>
      <c r="O3855">
        <v>14</v>
      </c>
      <c r="P3855">
        <v>27</v>
      </c>
      <c r="Q3855">
        <f>SUM(Table2[[#This Row],[ BUYER G]:[BUYER S]])</f>
        <v>41</v>
      </c>
      <c r="R3855">
        <v>11.5</v>
      </c>
      <c r="S3855">
        <v>26</v>
      </c>
      <c r="T3855">
        <f>SUM(Table2[[#This Row],[SALE G]:[SALE S]])</f>
        <v>37.5</v>
      </c>
      <c r="U3855">
        <v>231</v>
      </c>
      <c r="V3855">
        <v>0.7</v>
      </c>
    </row>
    <row r="3856" spans="1:22" x14ac:dyDescent="0.25">
      <c r="A3856">
        <v>3855</v>
      </c>
      <c r="B3856" t="s">
        <v>26</v>
      </c>
      <c r="C3856" t="s">
        <v>665</v>
      </c>
      <c r="D3856" t="s">
        <v>7</v>
      </c>
      <c r="E3856" t="s">
        <v>360</v>
      </c>
      <c r="F3856" s="138">
        <v>44136</v>
      </c>
      <c r="G3856" t="s">
        <v>682</v>
      </c>
      <c r="H3856" t="s">
        <v>697</v>
      </c>
      <c r="I3856" t="s">
        <v>487</v>
      </c>
      <c r="J3856" t="s">
        <v>671</v>
      </c>
      <c r="K3856">
        <v>1000</v>
      </c>
      <c r="L3856">
        <v>200</v>
      </c>
      <c r="O3856">
        <v>15</v>
      </c>
      <c r="P3856">
        <v>31</v>
      </c>
      <c r="Q3856">
        <f>SUM(Table2[[#This Row],[ BUYER G]:[BUYER S]])</f>
        <v>46</v>
      </c>
      <c r="R3856">
        <v>8.5</v>
      </c>
      <c r="S3856">
        <v>33.75</v>
      </c>
      <c r="T3856">
        <f>SUM(Table2[[#This Row],[SALE G]:[SALE S]])</f>
        <v>42.25</v>
      </c>
      <c r="U3856">
        <v>321</v>
      </c>
      <c r="V3856">
        <v>0.7</v>
      </c>
    </row>
    <row r="3857" spans="1:22" x14ac:dyDescent="0.25">
      <c r="A3857">
        <v>3856</v>
      </c>
      <c r="B3857" t="s">
        <v>26</v>
      </c>
      <c r="C3857" t="s">
        <v>665</v>
      </c>
      <c r="D3857" t="s">
        <v>7</v>
      </c>
      <c r="E3857" t="s">
        <v>360</v>
      </c>
      <c r="F3857" s="138">
        <v>44136</v>
      </c>
      <c r="G3857" t="s">
        <v>682</v>
      </c>
      <c r="H3857" t="s">
        <v>707</v>
      </c>
      <c r="I3857" t="s">
        <v>480</v>
      </c>
      <c r="J3857" t="s">
        <v>671</v>
      </c>
      <c r="K3857">
        <v>1000</v>
      </c>
      <c r="L3857">
        <v>188</v>
      </c>
      <c r="O3857">
        <v>16</v>
      </c>
      <c r="P3857">
        <v>24</v>
      </c>
      <c r="Q3857">
        <f>SUM(Table2[[#This Row],[ BUYER G]:[BUYER S]])</f>
        <v>40</v>
      </c>
      <c r="R3857">
        <v>2</v>
      </c>
      <c r="S3857">
        <v>26.5</v>
      </c>
      <c r="T3857">
        <f>SUM(Table2[[#This Row],[SALE G]:[SALE S]])</f>
        <v>28.5</v>
      </c>
      <c r="U3857">
        <v>342</v>
      </c>
      <c r="V3857">
        <v>0.7</v>
      </c>
    </row>
    <row r="3858" spans="1:22" x14ac:dyDescent="0.25">
      <c r="A3858">
        <v>3857</v>
      </c>
      <c r="B3858" t="s">
        <v>26</v>
      </c>
      <c r="C3858" t="s">
        <v>665</v>
      </c>
      <c r="D3858" t="s">
        <v>7</v>
      </c>
      <c r="E3858" t="s">
        <v>360</v>
      </c>
      <c r="F3858" s="138">
        <v>44136</v>
      </c>
      <c r="G3858" t="s">
        <v>682</v>
      </c>
      <c r="H3858" t="s">
        <v>707</v>
      </c>
      <c r="I3858" t="s">
        <v>468</v>
      </c>
      <c r="J3858" t="s">
        <v>671</v>
      </c>
      <c r="K3858">
        <v>1000</v>
      </c>
      <c r="L3858">
        <v>210</v>
      </c>
      <c r="O3858">
        <v>13</v>
      </c>
      <c r="P3858">
        <v>28</v>
      </c>
      <c r="Q3858">
        <f>SUM(Table2[[#This Row],[ BUYER G]:[BUYER S]])</f>
        <v>41</v>
      </c>
      <c r="R3858">
        <v>3.1666666666666665</v>
      </c>
      <c r="S3858">
        <v>6</v>
      </c>
      <c r="T3858">
        <f>SUM(Table2[[#This Row],[SALE G]:[SALE S]])</f>
        <v>9.1666666666666661</v>
      </c>
      <c r="U3858">
        <v>324</v>
      </c>
      <c r="V3858">
        <v>0.7</v>
      </c>
    </row>
    <row r="3859" spans="1:22" x14ac:dyDescent="0.25">
      <c r="A3859">
        <v>3858</v>
      </c>
      <c r="B3859" t="s">
        <v>26</v>
      </c>
      <c r="C3859" t="s">
        <v>665</v>
      </c>
      <c r="D3859" t="s">
        <v>7</v>
      </c>
      <c r="E3859" t="s">
        <v>360</v>
      </c>
      <c r="F3859" s="138">
        <v>44136</v>
      </c>
      <c r="G3859" t="s">
        <v>682</v>
      </c>
      <c r="H3859" t="s">
        <v>673</v>
      </c>
      <c r="I3859" t="s">
        <v>473</v>
      </c>
      <c r="J3859" t="s">
        <v>671</v>
      </c>
      <c r="K3859">
        <v>1000</v>
      </c>
      <c r="L3859">
        <v>201</v>
      </c>
      <c r="O3859">
        <v>12</v>
      </c>
      <c r="P3859">
        <v>21</v>
      </c>
      <c r="Q3859">
        <f>SUM(Table2[[#This Row],[ BUYER G]:[BUYER S]])</f>
        <v>33</v>
      </c>
      <c r="R3859">
        <v>22</v>
      </c>
      <c r="S3859">
        <v>12.833333333333334</v>
      </c>
      <c r="T3859">
        <f>SUM(Table2[[#This Row],[SALE G]:[SALE S]])</f>
        <v>34.833333333333336</v>
      </c>
      <c r="U3859">
        <v>299</v>
      </c>
      <c r="V3859">
        <v>0.7</v>
      </c>
    </row>
    <row r="3860" spans="1:22" x14ac:dyDescent="0.25">
      <c r="A3860">
        <v>3859</v>
      </c>
      <c r="B3860" t="s">
        <v>26</v>
      </c>
      <c r="C3860" t="s">
        <v>665</v>
      </c>
      <c r="D3860" t="s">
        <v>7</v>
      </c>
      <c r="E3860" t="s">
        <v>360</v>
      </c>
      <c r="F3860" s="138">
        <v>44136</v>
      </c>
      <c r="G3860" t="s">
        <v>682</v>
      </c>
      <c r="H3860" t="s">
        <v>708</v>
      </c>
      <c r="I3860" t="s">
        <v>486</v>
      </c>
      <c r="J3860" t="s">
        <v>671</v>
      </c>
      <c r="K3860">
        <v>1000</v>
      </c>
      <c r="L3860">
        <v>196</v>
      </c>
      <c r="O3860">
        <v>9</v>
      </c>
      <c r="P3860">
        <v>26</v>
      </c>
      <c r="Q3860">
        <f>SUM(Table2[[#This Row],[ BUYER G]:[BUYER S]])</f>
        <v>35</v>
      </c>
      <c r="R3860">
        <v>6.3333333333333339</v>
      </c>
      <c r="S3860">
        <v>8.9166666666666679</v>
      </c>
      <c r="T3860">
        <f>SUM(Table2[[#This Row],[SALE G]:[SALE S]])</f>
        <v>15.250000000000002</v>
      </c>
      <c r="U3860">
        <v>289</v>
      </c>
      <c r="V3860">
        <v>0.7</v>
      </c>
    </row>
    <row r="3861" spans="1:22" x14ac:dyDescent="0.25">
      <c r="A3861">
        <v>3860</v>
      </c>
      <c r="B3861" t="s">
        <v>26</v>
      </c>
      <c r="C3861" t="s">
        <v>665</v>
      </c>
      <c r="D3861" t="s">
        <v>7</v>
      </c>
      <c r="E3861" t="s">
        <v>360</v>
      </c>
      <c r="F3861" s="138">
        <v>44136</v>
      </c>
      <c r="G3861" t="s">
        <v>676</v>
      </c>
      <c r="H3861" t="s">
        <v>697</v>
      </c>
      <c r="I3861" t="s">
        <v>441</v>
      </c>
      <c r="J3861" t="s">
        <v>669</v>
      </c>
      <c r="K3861">
        <v>1200</v>
      </c>
      <c r="L3861">
        <v>240</v>
      </c>
      <c r="O3861">
        <v>22</v>
      </c>
      <c r="P3861">
        <v>24</v>
      </c>
      <c r="Q3861">
        <f>SUM(Table2[[#This Row],[ BUYER G]:[BUYER S]])</f>
        <v>46</v>
      </c>
      <c r="R3861">
        <v>0</v>
      </c>
      <c r="S3861">
        <v>25.95</v>
      </c>
      <c r="T3861">
        <f>SUM(Table2[[#This Row],[SALE G]:[SALE S]])</f>
        <v>25.95</v>
      </c>
      <c r="U3861">
        <v>321</v>
      </c>
      <c r="V3861">
        <v>0.7</v>
      </c>
    </row>
    <row r="3862" spans="1:22" x14ac:dyDescent="0.25">
      <c r="A3862">
        <v>3861</v>
      </c>
      <c r="B3862" t="s">
        <v>26</v>
      </c>
      <c r="C3862" t="s">
        <v>665</v>
      </c>
      <c r="D3862" t="s">
        <v>7</v>
      </c>
      <c r="E3862" t="s">
        <v>360</v>
      </c>
      <c r="F3862" s="138">
        <v>44136</v>
      </c>
      <c r="G3862" t="s">
        <v>676</v>
      </c>
      <c r="H3862" t="s">
        <v>673</v>
      </c>
      <c r="I3862" t="s">
        <v>439</v>
      </c>
      <c r="J3862" t="s">
        <v>669</v>
      </c>
      <c r="K3862">
        <v>1200</v>
      </c>
      <c r="L3862">
        <v>240</v>
      </c>
      <c r="O3862">
        <v>23</v>
      </c>
      <c r="P3862">
        <v>19</v>
      </c>
      <c r="Q3862">
        <f>SUM(Table2[[#This Row],[ BUYER G]:[BUYER S]])</f>
        <v>42</v>
      </c>
      <c r="R3862">
        <v>16</v>
      </c>
      <c r="S3862">
        <v>25.333333333333336</v>
      </c>
      <c r="T3862">
        <f>SUM(Table2[[#This Row],[SALE G]:[SALE S]])</f>
        <v>41.333333333333336</v>
      </c>
      <c r="U3862">
        <v>314</v>
      </c>
      <c r="V3862">
        <v>0.7</v>
      </c>
    </row>
    <row r="3863" spans="1:22" x14ac:dyDescent="0.25">
      <c r="A3863">
        <v>3862</v>
      </c>
      <c r="B3863" t="s">
        <v>26</v>
      </c>
      <c r="C3863" t="s">
        <v>665</v>
      </c>
      <c r="D3863" t="s">
        <v>7</v>
      </c>
      <c r="E3863" t="s">
        <v>360</v>
      </c>
      <c r="F3863" s="138">
        <v>44136</v>
      </c>
      <c r="G3863" t="s">
        <v>683</v>
      </c>
      <c r="H3863" t="s">
        <v>668</v>
      </c>
      <c r="I3863" t="s">
        <v>391</v>
      </c>
      <c r="J3863" t="s">
        <v>671</v>
      </c>
      <c r="K3863">
        <v>1500</v>
      </c>
      <c r="L3863">
        <v>464</v>
      </c>
      <c r="O3863">
        <v>97</v>
      </c>
      <c r="P3863">
        <v>125</v>
      </c>
      <c r="Q3863">
        <f>SUM(Table2[[#This Row],[ BUYER G]:[BUYER S]])</f>
        <v>222</v>
      </c>
      <c r="R3863">
        <v>29.55</v>
      </c>
      <c r="S3863">
        <v>57</v>
      </c>
      <c r="T3863">
        <f>SUM(Table2[[#This Row],[SALE G]:[SALE S]])</f>
        <v>86.55</v>
      </c>
      <c r="U3863">
        <v>580</v>
      </c>
      <c r="V3863">
        <v>0.7</v>
      </c>
    </row>
    <row r="3864" spans="1:22" x14ac:dyDescent="0.25">
      <c r="A3864">
        <v>3863</v>
      </c>
      <c r="B3864" t="s">
        <v>26</v>
      </c>
      <c r="C3864" t="s">
        <v>665</v>
      </c>
      <c r="D3864" t="s">
        <v>7</v>
      </c>
      <c r="E3864" t="s">
        <v>360</v>
      </c>
      <c r="F3864" s="138">
        <v>44136</v>
      </c>
      <c r="G3864" t="s">
        <v>683</v>
      </c>
      <c r="H3864" t="s">
        <v>668</v>
      </c>
      <c r="I3864" t="s">
        <v>394</v>
      </c>
      <c r="J3864" t="s">
        <v>671</v>
      </c>
      <c r="K3864">
        <v>1500</v>
      </c>
      <c r="L3864">
        <v>336</v>
      </c>
      <c r="O3864">
        <v>34</v>
      </c>
      <c r="P3864">
        <v>76</v>
      </c>
      <c r="Q3864">
        <f>SUM(Table2[[#This Row],[ BUYER G]:[BUYER S]])</f>
        <v>110</v>
      </c>
      <c r="R3864">
        <v>16.5</v>
      </c>
      <c r="S3864">
        <v>34</v>
      </c>
      <c r="T3864">
        <f>SUM(Table2[[#This Row],[SALE G]:[SALE S]])</f>
        <v>50.5</v>
      </c>
      <c r="U3864">
        <v>575</v>
      </c>
      <c r="V3864">
        <v>0.6</v>
      </c>
    </row>
    <row r="3865" spans="1:22" x14ac:dyDescent="0.25">
      <c r="A3865">
        <v>3864</v>
      </c>
      <c r="B3865" t="s">
        <v>26</v>
      </c>
      <c r="C3865" t="s">
        <v>665</v>
      </c>
      <c r="D3865" t="s">
        <v>7</v>
      </c>
      <c r="E3865" t="s">
        <v>360</v>
      </c>
      <c r="F3865" s="138">
        <v>44136</v>
      </c>
      <c r="G3865" t="s">
        <v>683</v>
      </c>
      <c r="H3865" t="s">
        <v>668</v>
      </c>
      <c r="I3865" t="s">
        <v>392</v>
      </c>
      <c r="J3865" t="s">
        <v>669</v>
      </c>
      <c r="K3865">
        <v>1500</v>
      </c>
      <c r="L3865">
        <v>432</v>
      </c>
      <c r="O3865">
        <v>60</v>
      </c>
      <c r="P3865">
        <v>85</v>
      </c>
      <c r="Q3865">
        <f>SUM(Table2[[#This Row],[ BUYER G]:[BUYER S]])</f>
        <v>145</v>
      </c>
      <c r="R3865">
        <v>40</v>
      </c>
      <c r="S3865">
        <v>43</v>
      </c>
      <c r="T3865">
        <f>SUM(Table2[[#This Row],[SALE G]:[SALE S]])</f>
        <v>83</v>
      </c>
      <c r="U3865">
        <v>520</v>
      </c>
      <c r="V3865">
        <v>0.6</v>
      </c>
    </row>
    <row r="3866" spans="1:22" x14ac:dyDescent="0.25">
      <c r="A3866">
        <v>3865</v>
      </c>
      <c r="B3866" t="s">
        <v>26</v>
      </c>
      <c r="C3866" t="s">
        <v>665</v>
      </c>
      <c r="D3866" t="s">
        <v>7</v>
      </c>
      <c r="E3866" t="s">
        <v>360</v>
      </c>
      <c r="F3866" s="138">
        <v>44136</v>
      </c>
      <c r="G3866" t="s">
        <v>683</v>
      </c>
      <c r="H3866" t="s">
        <v>668</v>
      </c>
      <c r="I3866" t="s">
        <v>393</v>
      </c>
      <c r="J3866" t="s">
        <v>669</v>
      </c>
      <c r="K3866">
        <v>1500</v>
      </c>
      <c r="L3866">
        <v>320</v>
      </c>
      <c r="O3866">
        <v>54</v>
      </c>
      <c r="P3866">
        <v>46</v>
      </c>
      <c r="Q3866">
        <f>SUM(Table2[[#This Row],[ BUYER G]:[BUYER S]])</f>
        <v>100</v>
      </c>
      <c r="R3866">
        <v>21</v>
      </c>
      <c r="S3866">
        <v>30</v>
      </c>
      <c r="T3866">
        <f>SUM(Table2[[#This Row],[SALE G]:[SALE S]])</f>
        <v>51</v>
      </c>
      <c r="U3866">
        <v>301</v>
      </c>
      <c r="V3866">
        <v>0.6</v>
      </c>
    </row>
    <row r="3867" spans="1:22" x14ac:dyDescent="0.25">
      <c r="A3867">
        <v>3866</v>
      </c>
      <c r="B3867" t="s">
        <v>26</v>
      </c>
      <c r="C3867" t="s">
        <v>665</v>
      </c>
      <c r="D3867" t="s">
        <v>7</v>
      </c>
      <c r="E3867" t="s">
        <v>360</v>
      </c>
      <c r="F3867" s="138">
        <v>44136</v>
      </c>
      <c r="G3867" t="s">
        <v>675</v>
      </c>
      <c r="H3867" t="s">
        <v>668</v>
      </c>
      <c r="I3867" t="s">
        <v>164</v>
      </c>
      <c r="J3867" t="s">
        <v>669</v>
      </c>
      <c r="K3867">
        <v>4200</v>
      </c>
      <c r="L3867">
        <v>800</v>
      </c>
      <c r="O3867">
        <v>74</v>
      </c>
      <c r="P3867">
        <v>195</v>
      </c>
      <c r="Q3867">
        <f>SUM(Table2[[#This Row],[ BUYER G]:[BUYER S]])</f>
        <v>269</v>
      </c>
      <c r="R3867">
        <v>70.5</v>
      </c>
      <c r="S3867">
        <v>79.75</v>
      </c>
      <c r="T3867">
        <f>SUM(Table2[[#This Row],[SALE G]:[SALE S]])</f>
        <v>150.25</v>
      </c>
      <c r="U3867">
        <v>822</v>
      </c>
      <c r="V3867">
        <v>0.8</v>
      </c>
    </row>
    <row r="3868" spans="1:22" x14ac:dyDescent="0.25">
      <c r="A3868">
        <v>3867</v>
      </c>
      <c r="B3868" t="s">
        <v>26</v>
      </c>
      <c r="C3868" t="s">
        <v>665</v>
      </c>
      <c r="D3868" t="s">
        <v>7</v>
      </c>
      <c r="E3868" t="s">
        <v>360</v>
      </c>
      <c r="F3868" s="138">
        <v>44136</v>
      </c>
      <c r="G3868" t="s">
        <v>666</v>
      </c>
      <c r="H3868" t="s">
        <v>668</v>
      </c>
      <c r="I3868" t="s">
        <v>130</v>
      </c>
      <c r="J3868" t="s">
        <v>669</v>
      </c>
      <c r="K3868">
        <v>2700</v>
      </c>
      <c r="L3868">
        <v>604</v>
      </c>
      <c r="O3868">
        <v>60</v>
      </c>
      <c r="P3868">
        <v>98</v>
      </c>
      <c r="Q3868">
        <f>SUM(Table2[[#This Row],[ BUYER G]:[BUYER S]])</f>
        <v>158</v>
      </c>
      <c r="R3868">
        <v>53.75</v>
      </c>
      <c r="S3868">
        <v>64.25</v>
      </c>
      <c r="T3868">
        <f>SUM(Table2[[#This Row],[SALE G]:[SALE S]])</f>
        <v>118</v>
      </c>
      <c r="U3868">
        <v>712</v>
      </c>
      <c r="V3868">
        <v>0.8</v>
      </c>
    </row>
    <row r="3869" spans="1:22" x14ac:dyDescent="0.25">
      <c r="A3869">
        <v>3868</v>
      </c>
      <c r="B3869" t="s">
        <v>26</v>
      </c>
      <c r="C3869" t="s">
        <v>665</v>
      </c>
      <c r="D3869" t="s">
        <v>7</v>
      </c>
      <c r="E3869" t="s">
        <v>360</v>
      </c>
      <c r="F3869" s="138">
        <v>44136</v>
      </c>
      <c r="G3869" t="s">
        <v>676</v>
      </c>
      <c r="H3869" t="s">
        <v>668</v>
      </c>
      <c r="I3869" t="s">
        <v>165</v>
      </c>
      <c r="J3869" t="s">
        <v>669</v>
      </c>
      <c r="K3869">
        <v>1200</v>
      </c>
      <c r="L3869">
        <v>336</v>
      </c>
      <c r="O3869">
        <v>40</v>
      </c>
      <c r="P3869">
        <v>30</v>
      </c>
      <c r="Q3869">
        <f>SUM(Table2[[#This Row],[ BUYER G]:[BUYER S]])</f>
        <v>70</v>
      </c>
      <c r="R3869">
        <v>38</v>
      </c>
      <c r="S3869">
        <v>32.5</v>
      </c>
      <c r="T3869">
        <f>SUM(Table2[[#This Row],[SALE G]:[SALE S]])</f>
        <v>70.5</v>
      </c>
      <c r="U3869">
        <v>750</v>
      </c>
      <c r="V3869">
        <v>0.8</v>
      </c>
    </row>
    <row r="3870" spans="1:22" x14ac:dyDescent="0.25">
      <c r="A3870">
        <v>3869</v>
      </c>
      <c r="B3870" t="s">
        <v>26</v>
      </c>
      <c r="C3870" t="s">
        <v>665</v>
      </c>
      <c r="D3870" t="s">
        <v>7</v>
      </c>
      <c r="E3870" t="s">
        <v>360</v>
      </c>
      <c r="F3870" s="138">
        <v>44136</v>
      </c>
      <c r="G3870" t="s">
        <v>676</v>
      </c>
      <c r="H3870" t="s">
        <v>668</v>
      </c>
      <c r="I3870" t="s">
        <v>166</v>
      </c>
      <c r="J3870" t="s">
        <v>669</v>
      </c>
      <c r="K3870">
        <v>1200</v>
      </c>
      <c r="L3870">
        <v>208</v>
      </c>
      <c r="O3870">
        <v>48</v>
      </c>
      <c r="P3870">
        <v>100</v>
      </c>
      <c r="Q3870">
        <f>SUM(Table2[[#This Row],[ BUYER G]:[BUYER S]])</f>
        <v>148</v>
      </c>
      <c r="R3870">
        <v>46</v>
      </c>
      <c r="S3870">
        <v>90.75</v>
      </c>
      <c r="T3870">
        <f>SUM(Table2[[#This Row],[SALE G]:[SALE S]])</f>
        <v>136.75</v>
      </c>
      <c r="U3870">
        <v>280</v>
      </c>
      <c r="V3870">
        <v>0.6</v>
      </c>
    </row>
    <row r="3871" spans="1:22" x14ac:dyDescent="0.25">
      <c r="A3871">
        <v>3870</v>
      </c>
      <c r="B3871" t="s">
        <v>26</v>
      </c>
      <c r="C3871" t="s">
        <v>665</v>
      </c>
      <c r="D3871" t="s">
        <v>7</v>
      </c>
      <c r="E3871" t="s">
        <v>360</v>
      </c>
      <c r="F3871" s="138">
        <v>44136</v>
      </c>
      <c r="G3871" t="s">
        <v>676</v>
      </c>
      <c r="H3871" t="s">
        <v>672</v>
      </c>
      <c r="I3871" t="s">
        <v>372</v>
      </c>
      <c r="J3871" t="s">
        <v>669</v>
      </c>
      <c r="K3871">
        <v>1200</v>
      </c>
      <c r="L3871">
        <v>240</v>
      </c>
      <c r="O3871">
        <v>79</v>
      </c>
      <c r="P3871">
        <v>70</v>
      </c>
      <c r="Q3871">
        <f>SUM(Table2[[#This Row],[ BUYER G]:[BUYER S]])</f>
        <v>149</v>
      </c>
      <c r="R3871">
        <v>51.3</v>
      </c>
      <c r="S3871">
        <v>52.17</v>
      </c>
      <c r="T3871">
        <f>SUM(Table2[[#This Row],[SALE G]:[SALE S]])</f>
        <v>103.47</v>
      </c>
      <c r="U3871">
        <v>180</v>
      </c>
      <c r="V3871">
        <v>0.6</v>
      </c>
    </row>
    <row r="3872" spans="1:22" x14ac:dyDescent="0.25">
      <c r="A3872">
        <v>3871</v>
      </c>
      <c r="B3872" t="s">
        <v>26</v>
      </c>
      <c r="C3872" t="s">
        <v>665</v>
      </c>
      <c r="D3872" t="s">
        <v>7</v>
      </c>
      <c r="E3872" t="s">
        <v>360</v>
      </c>
      <c r="F3872" s="138">
        <v>44136</v>
      </c>
      <c r="G3872" t="s">
        <v>676</v>
      </c>
      <c r="H3872" t="s">
        <v>677</v>
      </c>
      <c r="I3872" t="s">
        <v>440</v>
      </c>
      <c r="J3872" t="s">
        <v>669</v>
      </c>
      <c r="K3872">
        <v>1200</v>
      </c>
      <c r="L3872">
        <v>240</v>
      </c>
      <c r="O3872">
        <v>15</v>
      </c>
      <c r="P3872">
        <v>40</v>
      </c>
      <c r="Q3872">
        <f>SUM(Table2[[#This Row],[ BUYER G]:[BUYER S]])</f>
        <v>55</v>
      </c>
      <c r="R3872">
        <v>15</v>
      </c>
      <c r="S3872">
        <v>25</v>
      </c>
      <c r="T3872">
        <f>SUM(Table2[[#This Row],[SALE G]:[SALE S]])</f>
        <v>40</v>
      </c>
      <c r="U3872">
        <v>400</v>
      </c>
      <c r="V3872">
        <v>0.6</v>
      </c>
    </row>
    <row r="3873" spans="1:22" x14ac:dyDescent="0.25">
      <c r="A3873">
        <v>3872</v>
      </c>
      <c r="B3873" t="s">
        <v>26</v>
      </c>
      <c r="C3873" t="s">
        <v>665</v>
      </c>
      <c r="D3873" t="s">
        <v>7</v>
      </c>
      <c r="E3873" t="s">
        <v>360</v>
      </c>
      <c r="F3873" s="138">
        <v>44136</v>
      </c>
      <c r="G3873" t="s">
        <v>712</v>
      </c>
      <c r="H3873" t="s">
        <v>668</v>
      </c>
      <c r="I3873" t="s">
        <v>466</v>
      </c>
      <c r="J3873" t="s">
        <v>711</v>
      </c>
      <c r="K3873">
        <v>320</v>
      </c>
      <c r="L3873">
        <v>144</v>
      </c>
      <c r="O3873">
        <v>25</v>
      </c>
      <c r="P3873">
        <v>33</v>
      </c>
      <c r="Q3873">
        <f>SUM(Table2[[#This Row],[ BUYER G]:[BUYER S]])</f>
        <v>58</v>
      </c>
      <c r="R3873">
        <v>9</v>
      </c>
      <c r="S3873">
        <v>23</v>
      </c>
      <c r="T3873">
        <f>SUM(Table2[[#This Row],[SALE G]:[SALE S]])</f>
        <v>32</v>
      </c>
      <c r="U3873">
        <v>426</v>
      </c>
      <c r="V3873">
        <v>0.7</v>
      </c>
    </row>
    <row r="3874" spans="1:22" x14ac:dyDescent="0.25">
      <c r="A3874">
        <v>3873</v>
      </c>
      <c r="B3874" t="s">
        <v>26</v>
      </c>
      <c r="C3874" t="s">
        <v>678</v>
      </c>
      <c r="D3874" t="s">
        <v>7</v>
      </c>
      <c r="E3874" t="s">
        <v>360</v>
      </c>
      <c r="F3874" s="138">
        <v>44136</v>
      </c>
      <c r="G3874" t="s">
        <v>676</v>
      </c>
      <c r="H3874" t="s">
        <v>679</v>
      </c>
      <c r="I3874" t="s">
        <v>380</v>
      </c>
      <c r="J3874" t="s">
        <v>669</v>
      </c>
      <c r="K3874">
        <v>1200</v>
      </c>
      <c r="L3874">
        <v>336</v>
      </c>
      <c r="O3874">
        <v>24</v>
      </c>
      <c r="P3874">
        <v>52</v>
      </c>
      <c r="Q3874">
        <f>SUM(Table2[[#This Row],[ BUYER G]:[BUYER S]])</f>
        <v>76</v>
      </c>
      <c r="R3874">
        <v>18.100000000000001</v>
      </c>
      <c r="S3874">
        <v>46.5</v>
      </c>
      <c r="T3874">
        <f>SUM(Table2[[#This Row],[SALE G]:[SALE S]])</f>
        <v>64.599999999999994</v>
      </c>
      <c r="U3874">
        <v>350</v>
      </c>
      <c r="V3874">
        <v>0.7</v>
      </c>
    </row>
    <row r="3875" spans="1:22" x14ac:dyDescent="0.25">
      <c r="A3875">
        <v>3874</v>
      </c>
      <c r="B3875" t="s">
        <v>26</v>
      </c>
      <c r="C3875" t="s">
        <v>680</v>
      </c>
      <c r="D3875" t="s">
        <v>7</v>
      </c>
      <c r="E3875" t="s">
        <v>360</v>
      </c>
      <c r="F3875" s="138">
        <v>44136</v>
      </c>
      <c r="G3875" t="s">
        <v>670</v>
      </c>
      <c r="H3875" t="s">
        <v>681</v>
      </c>
      <c r="I3875" t="s">
        <v>375</v>
      </c>
      <c r="J3875" t="s">
        <v>671</v>
      </c>
      <c r="K3875">
        <v>1200</v>
      </c>
      <c r="L3875">
        <v>640</v>
      </c>
      <c r="O3875">
        <v>103</v>
      </c>
      <c r="P3875">
        <v>135</v>
      </c>
      <c r="Q3875">
        <f>SUM(Table2[[#This Row],[ BUYER G]:[BUYER S]])</f>
        <v>238</v>
      </c>
      <c r="R3875">
        <v>131</v>
      </c>
      <c r="S3875">
        <v>168.5</v>
      </c>
      <c r="T3875">
        <f>SUM(Table2[[#This Row],[SALE G]:[SALE S]])</f>
        <v>299.5</v>
      </c>
      <c r="U3875">
        <v>825</v>
      </c>
      <c r="V3875">
        <v>0.7</v>
      </c>
    </row>
    <row r="3876" spans="1:22" x14ac:dyDescent="0.25">
      <c r="A3876">
        <v>3875</v>
      </c>
      <c r="B3876" t="s">
        <v>26</v>
      </c>
      <c r="C3876" t="s">
        <v>680</v>
      </c>
      <c r="D3876" t="s">
        <v>7</v>
      </c>
      <c r="E3876" t="s">
        <v>360</v>
      </c>
      <c r="F3876" s="138">
        <v>44136</v>
      </c>
      <c r="G3876" t="s">
        <v>670</v>
      </c>
      <c r="H3876" t="s">
        <v>681</v>
      </c>
      <c r="I3876" t="s">
        <v>373</v>
      </c>
      <c r="J3876" t="s">
        <v>671</v>
      </c>
      <c r="K3876">
        <v>1200</v>
      </c>
      <c r="L3876">
        <v>320</v>
      </c>
      <c r="O3876">
        <v>51</v>
      </c>
      <c r="P3876">
        <v>32</v>
      </c>
      <c r="Q3876">
        <f>SUM(Table2[[#This Row],[ BUYER G]:[BUYER S]])</f>
        <v>83</v>
      </c>
      <c r="R3876">
        <v>59.5</v>
      </c>
      <c r="S3876">
        <v>64.25</v>
      </c>
      <c r="T3876">
        <f>SUM(Table2[[#This Row],[SALE G]:[SALE S]])</f>
        <v>123.75</v>
      </c>
      <c r="U3876">
        <v>450</v>
      </c>
      <c r="V3876">
        <v>0.7</v>
      </c>
    </row>
    <row r="3877" spans="1:22" x14ac:dyDescent="0.25">
      <c r="A3877">
        <v>3876</v>
      </c>
      <c r="B3877" t="s">
        <v>26</v>
      </c>
      <c r="C3877" t="s">
        <v>680</v>
      </c>
      <c r="D3877" t="s">
        <v>7</v>
      </c>
      <c r="E3877" t="s">
        <v>360</v>
      </c>
      <c r="F3877" s="138">
        <v>44136</v>
      </c>
      <c r="G3877" t="s">
        <v>670</v>
      </c>
      <c r="H3877" t="s">
        <v>681</v>
      </c>
      <c r="I3877" t="s">
        <v>386</v>
      </c>
      <c r="J3877" t="s">
        <v>671</v>
      </c>
      <c r="K3877">
        <v>1200</v>
      </c>
      <c r="L3877">
        <v>240</v>
      </c>
      <c r="O3877">
        <v>33</v>
      </c>
      <c r="P3877">
        <v>47</v>
      </c>
      <c r="Q3877">
        <f>SUM(Table2[[#This Row],[ BUYER G]:[BUYER S]])</f>
        <v>80</v>
      </c>
      <c r="R3877">
        <v>41</v>
      </c>
      <c r="S3877">
        <v>36</v>
      </c>
      <c r="T3877">
        <f>SUM(Table2[[#This Row],[SALE G]:[SALE S]])</f>
        <v>77</v>
      </c>
      <c r="U3877">
        <v>350</v>
      </c>
      <c r="V3877">
        <v>0.65</v>
      </c>
    </row>
    <row r="3878" spans="1:22" x14ac:dyDescent="0.25">
      <c r="A3878">
        <v>3877</v>
      </c>
      <c r="B3878" t="s">
        <v>26</v>
      </c>
      <c r="C3878" t="s">
        <v>680</v>
      </c>
      <c r="D3878" t="s">
        <v>7</v>
      </c>
      <c r="E3878" t="s">
        <v>360</v>
      </c>
      <c r="F3878" s="138">
        <v>44136</v>
      </c>
      <c r="G3878" t="s">
        <v>670</v>
      </c>
      <c r="H3878" t="s">
        <v>681</v>
      </c>
      <c r="I3878" t="s">
        <v>384</v>
      </c>
      <c r="J3878" t="s">
        <v>671</v>
      </c>
      <c r="K3878">
        <v>1200</v>
      </c>
      <c r="L3878">
        <v>304</v>
      </c>
      <c r="O3878">
        <v>14</v>
      </c>
      <c r="P3878">
        <v>21</v>
      </c>
      <c r="Q3878">
        <f>SUM(Table2[[#This Row],[ BUYER G]:[BUYER S]])</f>
        <v>35</v>
      </c>
      <c r="R3878">
        <v>11.05</v>
      </c>
      <c r="S3878">
        <v>18.55</v>
      </c>
      <c r="T3878">
        <f>SUM(Table2[[#This Row],[SALE G]:[SALE S]])</f>
        <v>29.6</v>
      </c>
      <c r="U3878">
        <v>390</v>
      </c>
      <c r="V3878">
        <v>0.65</v>
      </c>
    </row>
    <row r="3879" spans="1:22" x14ac:dyDescent="0.25">
      <c r="A3879">
        <v>3878</v>
      </c>
      <c r="B3879" t="s">
        <v>26</v>
      </c>
      <c r="C3879" t="s">
        <v>680</v>
      </c>
      <c r="D3879" t="s">
        <v>7</v>
      </c>
      <c r="E3879" t="s">
        <v>360</v>
      </c>
      <c r="F3879" s="138">
        <v>44136</v>
      </c>
      <c r="G3879" t="s">
        <v>676</v>
      </c>
      <c r="H3879" t="s">
        <v>681</v>
      </c>
      <c r="I3879" t="s">
        <v>377</v>
      </c>
      <c r="J3879" t="s">
        <v>669</v>
      </c>
      <c r="K3879">
        <v>1200</v>
      </c>
      <c r="L3879">
        <v>240</v>
      </c>
      <c r="O3879">
        <v>21</v>
      </c>
      <c r="P3879">
        <v>45</v>
      </c>
      <c r="Q3879">
        <f>SUM(Table2[[#This Row],[ BUYER G]:[BUYER S]])</f>
        <v>66</v>
      </c>
      <c r="R3879">
        <v>18</v>
      </c>
      <c r="S3879">
        <v>43</v>
      </c>
      <c r="T3879">
        <f>SUM(Table2[[#This Row],[SALE G]:[SALE S]])</f>
        <v>61</v>
      </c>
      <c r="U3879">
        <v>360</v>
      </c>
      <c r="V3879">
        <v>0.65</v>
      </c>
    </row>
    <row r="3880" spans="1:22" x14ac:dyDescent="0.25">
      <c r="A3880">
        <v>3879</v>
      </c>
      <c r="B3880" t="s">
        <v>26</v>
      </c>
      <c r="C3880" t="s">
        <v>680</v>
      </c>
      <c r="D3880" t="s">
        <v>7</v>
      </c>
      <c r="E3880" t="s">
        <v>360</v>
      </c>
      <c r="F3880" s="138">
        <v>44136</v>
      </c>
      <c r="G3880" t="s">
        <v>676</v>
      </c>
      <c r="H3880" t="s">
        <v>681</v>
      </c>
      <c r="I3880" t="s">
        <v>379</v>
      </c>
      <c r="J3880" t="s">
        <v>669</v>
      </c>
      <c r="K3880">
        <v>1200</v>
      </c>
      <c r="L3880">
        <v>258</v>
      </c>
      <c r="O3880">
        <v>41</v>
      </c>
      <c r="P3880">
        <v>37</v>
      </c>
      <c r="Q3880">
        <f>SUM(Table2[[#This Row],[ BUYER G]:[BUYER S]])</f>
        <v>78</v>
      </c>
      <c r="R3880">
        <v>30.8</v>
      </c>
      <c r="S3880">
        <v>35.75</v>
      </c>
      <c r="T3880">
        <f>SUM(Table2[[#This Row],[SALE G]:[SALE S]])</f>
        <v>66.55</v>
      </c>
      <c r="U3880">
        <v>308</v>
      </c>
      <c r="V3880">
        <v>0.65</v>
      </c>
    </row>
    <row r="3881" spans="1:22" x14ac:dyDescent="0.25">
      <c r="A3881">
        <v>3880</v>
      </c>
      <c r="B3881" t="s">
        <v>26</v>
      </c>
      <c r="C3881" t="s">
        <v>680</v>
      </c>
      <c r="D3881" t="s">
        <v>7</v>
      </c>
      <c r="E3881" t="s">
        <v>360</v>
      </c>
      <c r="F3881" s="138">
        <v>44136</v>
      </c>
      <c r="G3881" t="s">
        <v>676</v>
      </c>
      <c r="H3881" t="s">
        <v>681</v>
      </c>
      <c r="I3881" t="s">
        <v>378</v>
      </c>
      <c r="J3881" t="s">
        <v>669</v>
      </c>
      <c r="K3881">
        <v>1200</v>
      </c>
      <c r="L3881">
        <v>215</v>
      </c>
      <c r="O3881">
        <v>33</v>
      </c>
      <c r="P3881">
        <v>46</v>
      </c>
      <c r="Q3881">
        <f>SUM(Table2[[#This Row],[ BUYER G]:[BUYER S]])</f>
        <v>79</v>
      </c>
      <c r="R3881">
        <v>25.5</v>
      </c>
      <c r="S3881">
        <v>39</v>
      </c>
      <c r="T3881">
        <f>SUM(Table2[[#This Row],[SALE G]:[SALE S]])</f>
        <v>64.5</v>
      </c>
      <c r="U3881">
        <v>212</v>
      </c>
      <c r="V3881">
        <v>0.65</v>
      </c>
    </row>
    <row r="3882" spans="1:22" x14ac:dyDescent="0.25">
      <c r="A3882">
        <v>3881</v>
      </c>
      <c r="B3882" t="s">
        <v>26</v>
      </c>
      <c r="C3882" t="s">
        <v>680</v>
      </c>
      <c r="D3882" t="s">
        <v>7</v>
      </c>
      <c r="E3882" t="s">
        <v>360</v>
      </c>
      <c r="F3882" s="138">
        <v>44136</v>
      </c>
      <c r="G3882" t="s">
        <v>670</v>
      </c>
      <c r="H3882" t="s">
        <v>690</v>
      </c>
      <c r="I3882" t="s">
        <v>596</v>
      </c>
      <c r="J3882" t="s">
        <v>671</v>
      </c>
      <c r="K3882">
        <v>1200</v>
      </c>
      <c r="L3882">
        <v>288</v>
      </c>
      <c r="O3882">
        <v>22</v>
      </c>
      <c r="P3882">
        <v>32</v>
      </c>
      <c r="Q3882">
        <f>SUM(Table2[[#This Row],[ BUYER G]:[BUYER S]])</f>
        <v>54</v>
      </c>
      <c r="R3882">
        <v>23</v>
      </c>
      <c r="S3882">
        <v>41.1</v>
      </c>
      <c r="T3882">
        <f>SUM(Table2[[#This Row],[SALE G]:[SALE S]])</f>
        <v>64.099999999999994</v>
      </c>
      <c r="U3882">
        <v>320</v>
      </c>
      <c r="V3882">
        <v>0.65</v>
      </c>
    </row>
    <row r="3883" spans="1:22" x14ac:dyDescent="0.25">
      <c r="A3883">
        <v>3882</v>
      </c>
      <c r="B3883" t="s">
        <v>26</v>
      </c>
      <c r="C3883" t="s">
        <v>680</v>
      </c>
      <c r="D3883" t="s">
        <v>7</v>
      </c>
      <c r="E3883" t="s">
        <v>360</v>
      </c>
      <c r="F3883" s="138">
        <v>44136</v>
      </c>
      <c r="G3883" t="s">
        <v>684</v>
      </c>
      <c r="H3883" t="s">
        <v>689</v>
      </c>
      <c r="I3883" t="s">
        <v>400</v>
      </c>
      <c r="J3883" t="s">
        <v>669</v>
      </c>
      <c r="K3883">
        <v>1250</v>
      </c>
      <c r="L3883">
        <v>358</v>
      </c>
      <c r="O3883">
        <v>26</v>
      </c>
      <c r="P3883">
        <v>39</v>
      </c>
      <c r="Q3883">
        <f>SUM(Table2[[#This Row],[ BUYER G]:[BUYER S]])</f>
        <v>65</v>
      </c>
      <c r="R3883">
        <v>29</v>
      </c>
      <c r="S3883">
        <v>45</v>
      </c>
      <c r="T3883">
        <f>SUM(Table2[[#This Row],[SALE G]:[SALE S]])</f>
        <v>74</v>
      </c>
      <c r="U3883">
        <v>420</v>
      </c>
      <c r="V3883">
        <v>0.65</v>
      </c>
    </row>
    <row r="3884" spans="1:22" x14ac:dyDescent="0.25">
      <c r="A3884">
        <v>3883</v>
      </c>
      <c r="B3884" t="s">
        <v>26</v>
      </c>
      <c r="C3884" t="s">
        <v>665</v>
      </c>
      <c r="D3884" t="s">
        <v>7</v>
      </c>
      <c r="E3884" t="s">
        <v>361</v>
      </c>
      <c r="F3884" s="138">
        <v>44142</v>
      </c>
      <c r="G3884" t="s">
        <v>666</v>
      </c>
      <c r="H3884" t="s">
        <v>668</v>
      </c>
      <c r="I3884" t="s">
        <v>129</v>
      </c>
      <c r="J3884" t="s">
        <v>669</v>
      </c>
      <c r="K3884">
        <v>2700</v>
      </c>
      <c r="M3884">
        <v>566</v>
      </c>
      <c r="O3884">
        <v>50</v>
      </c>
      <c r="P3884">
        <v>142</v>
      </c>
      <c r="Q3884">
        <f>SUM(Table2[[#This Row],[ BUYER G]:[BUYER S]])</f>
        <v>192</v>
      </c>
      <c r="R3884">
        <v>51</v>
      </c>
      <c r="S3884">
        <v>79.5</v>
      </c>
      <c r="T3884">
        <f>SUM(Table2[[#This Row],[SALE G]:[SALE S]])</f>
        <v>130.5</v>
      </c>
      <c r="U3884">
        <v>520</v>
      </c>
      <c r="V3884">
        <v>0.8</v>
      </c>
    </row>
    <row r="3885" spans="1:22" x14ac:dyDescent="0.25">
      <c r="A3885">
        <v>3884</v>
      </c>
      <c r="B3885" t="s">
        <v>26</v>
      </c>
      <c r="C3885" t="s">
        <v>665</v>
      </c>
      <c r="D3885" t="s">
        <v>7</v>
      </c>
      <c r="E3885" t="s">
        <v>361</v>
      </c>
      <c r="F3885" s="138">
        <v>44142</v>
      </c>
      <c r="G3885" t="s">
        <v>666</v>
      </c>
      <c r="H3885" t="s">
        <v>668</v>
      </c>
      <c r="I3885" t="s">
        <v>130</v>
      </c>
      <c r="J3885" t="s">
        <v>669</v>
      </c>
      <c r="K3885">
        <v>2700</v>
      </c>
      <c r="M3885">
        <v>560</v>
      </c>
      <c r="O3885">
        <v>68</v>
      </c>
      <c r="P3885">
        <v>120</v>
      </c>
      <c r="Q3885">
        <f>SUM(Table2[[#This Row],[ BUYER G]:[BUYER S]])</f>
        <v>188</v>
      </c>
      <c r="R3885">
        <v>38</v>
      </c>
      <c r="S3885">
        <v>76.5</v>
      </c>
      <c r="T3885">
        <f>SUM(Table2[[#This Row],[SALE G]:[SALE S]])</f>
        <v>114.5</v>
      </c>
      <c r="U3885">
        <v>565</v>
      </c>
      <c r="V3885">
        <v>0.8</v>
      </c>
    </row>
    <row r="3886" spans="1:22" x14ac:dyDescent="0.25">
      <c r="A3886">
        <v>3885</v>
      </c>
      <c r="B3886" t="s">
        <v>26</v>
      </c>
      <c r="C3886" t="s">
        <v>665</v>
      </c>
      <c r="D3886" t="s">
        <v>7</v>
      </c>
      <c r="E3886" t="s">
        <v>361</v>
      </c>
      <c r="F3886" s="138">
        <v>44142</v>
      </c>
      <c r="G3886" t="s">
        <v>666</v>
      </c>
      <c r="H3886" t="s">
        <v>672</v>
      </c>
      <c r="I3886" t="s">
        <v>189</v>
      </c>
      <c r="J3886" t="s">
        <v>669</v>
      </c>
      <c r="K3886">
        <v>2700</v>
      </c>
      <c r="M3886">
        <v>556</v>
      </c>
      <c r="O3886">
        <v>33</v>
      </c>
      <c r="P3886">
        <v>133</v>
      </c>
      <c r="Q3886">
        <f>SUM(Table2[[#This Row],[ BUYER G]:[BUYER S]])</f>
        <v>166</v>
      </c>
      <c r="R3886">
        <v>23.6</v>
      </c>
      <c r="S3886">
        <v>125.5</v>
      </c>
      <c r="T3886">
        <f>SUM(Table2[[#This Row],[SALE G]:[SALE S]])</f>
        <v>149.1</v>
      </c>
      <c r="U3886">
        <v>665</v>
      </c>
      <c r="V3886">
        <v>0.8</v>
      </c>
    </row>
    <row r="3887" spans="1:22" x14ac:dyDescent="0.25">
      <c r="A3887">
        <v>3886</v>
      </c>
      <c r="B3887" t="s">
        <v>26</v>
      </c>
      <c r="C3887" t="s">
        <v>665</v>
      </c>
      <c r="D3887" t="s">
        <v>7</v>
      </c>
      <c r="E3887" t="s">
        <v>361</v>
      </c>
      <c r="F3887" s="138">
        <v>44142</v>
      </c>
      <c r="G3887" t="s">
        <v>703</v>
      </c>
      <c r="H3887" t="s">
        <v>668</v>
      </c>
      <c r="I3887" t="s">
        <v>451</v>
      </c>
      <c r="J3887" t="s">
        <v>669</v>
      </c>
      <c r="K3887">
        <v>2700</v>
      </c>
      <c r="M3887">
        <v>520</v>
      </c>
      <c r="O3887">
        <v>59</v>
      </c>
      <c r="P3887">
        <v>76</v>
      </c>
      <c r="Q3887">
        <f>SUM(Table2[[#This Row],[ BUYER G]:[BUYER S]])</f>
        <v>135</v>
      </c>
      <c r="R3887">
        <v>22.5</v>
      </c>
      <c r="S3887">
        <v>47.375</v>
      </c>
      <c r="T3887">
        <f>SUM(Table2[[#This Row],[SALE G]:[SALE S]])</f>
        <v>69.875</v>
      </c>
      <c r="U3887">
        <v>356</v>
      </c>
      <c r="V3887">
        <v>0.8</v>
      </c>
    </row>
    <row r="3888" spans="1:22" x14ac:dyDescent="0.25">
      <c r="A3888">
        <v>3887</v>
      </c>
      <c r="B3888" t="s">
        <v>26</v>
      </c>
      <c r="C3888" t="s">
        <v>665</v>
      </c>
      <c r="D3888" t="s">
        <v>7</v>
      </c>
      <c r="E3888" t="s">
        <v>361</v>
      </c>
      <c r="F3888" s="138">
        <v>44142</v>
      </c>
      <c r="G3888" t="s">
        <v>670</v>
      </c>
      <c r="H3888" t="s">
        <v>668</v>
      </c>
      <c r="I3888" t="s">
        <v>138</v>
      </c>
      <c r="J3888" t="s">
        <v>671</v>
      </c>
      <c r="K3888">
        <v>1200</v>
      </c>
      <c r="M3888">
        <v>324</v>
      </c>
      <c r="O3888">
        <v>40</v>
      </c>
      <c r="P3888">
        <v>56</v>
      </c>
      <c r="Q3888">
        <f>SUM(Table2[[#This Row],[ BUYER G]:[BUYER S]])</f>
        <v>96</v>
      </c>
      <c r="R3888">
        <v>29.75</v>
      </c>
      <c r="S3888">
        <v>53.25</v>
      </c>
      <c r="T3888">
        <f>SUM(Table2[[#This Row],[SALE G]:[SALE S]])</f>
        <v>83</v>
      </c>
      <c r="U3888">
        <v>309</v>
      </c>
      <c r="V3888">
        <v>0.8</v>
      </c>
    </row>
    <row r="3889" spans="1:22" x14ac:dyDescent="0.25">
      <c r="A3889">
        <v>3888</v>
      </c>
      <c r="B3889" t="s">
        <v>26</v>
      </c>
      <c r="C3889" t="s">
        <v>665</v>
      </c>
      <c r="D3889" t="s">
        <v>7</v>
      </c>
      <c r="E3889" t="s">
        <v>361</v>
      </c>
      <c r="F3889" s="138">
        <v>44142</v>
      </c>
      <c r="G3889" t="s">
        <v>670</v>
      </c>
      <c r="H3889" t="s">
        <v>668</v>
      </c>
      <c r="I3889" t="s">
        <v>139</v>
      </c>
      <c r="J3889" t="s">
        <v>671</v>
      </c>
      <c r="K3889">
        <v>1200</v>
      </c>
      <c r="M3889">
        <v>246</v>
      </c>
      <c r="O3889">
        <v>27</v>
      </c>
      <c r="P3889">
        <v>45</v>
      </c>
      <c r="Q3889">
        <f>SUM(Table2[[#This Row],[ BUYER G]:[BUYER S]])</f>
        <v>72</v>
      </c>
      <c r="R3889">
        <v>20</v>
      </c>
      <c r="S3889">
        <v>40.5</v>
      </c>
      <c r="T3889">
        <f>SUM(Table2[[#This Row],[SALE G]:[SALE S]])</f>
        <v>60.5</v>
      </c>
      <c r="U3889">
        <v>290</v>
      </c>
      <c r="V3889">
        <v>0.8</v>
      </c>
    </row>
    <row r="3890" spans="1:22" x14ac:dyDescent="0.25">
      <c r="A3890">
        <v>3889</v>
      </c>
      <c r="B3890" t="s">
        <v>26</v>
      </c>
      <c r="C3890" t="s">
        <v>665</v>
      </c>
      <c r="D3890" t="s">
        <v>7</v>
      </c>
      <c r="E3890" t="s">
        <v>361</v>
      </c>
      <c r="F3890" s="138">
        <v>44142</v>
      </c>
      <c r="G3890" t="s">
        <v>670</v>
      </c>
      <c r="H3890" t="s">
        <v>668</v>
      </c>
      <c r="I3890" t="s">
        <v>142</v>
      </c>
      <c r="J3890" t="s">
        <v>671</v>
      </c>
      <c r="K3890">
        <v>1200</v>
      </c>
      <c r="M3890">
        <v>335</v>
      </c>
      <c r="O3890">
        <v>43</v>
      </c>
      <c r="P3890">
        <v>62</v>
      </c>
      <c r="Q3890">
        <f>SUM(Table2[[#This Row],[ BUYER G]:[BUYER S]])</f>
        <v>105</v>
      </c>
      <c r="R3890">
        <v>32.25</v>
      </c>
      <c r="S3890">
        <v>52</v>
      </c>
      <c r="T3890">
        <f>SUM(Table2[[#This Row],[SALE G]:[SALE S]])</f>
        <v>84.25</v>
      </c>
      <c r="U3890">
        <v>412</v>
      </c>
      <c r="V3890">
        <v>0.7</v>
      </c>
    </row>
    <row r="3891" spans="1:22" x14ac:dyDescent="0.25">
      <c r="A3891">
        <v>3890</v>
      </c>
      <c r="B3891" t="s">
        <v>26</v>
      </c>
      <c r="C3891" t="s">
        <v>665</v>
      </c>
      <c r="D3891" t="s">
        <v>7</v>
      </c>
      <c r="E3891" t="s">
        <v>361</v>
      </c>
      <c r="F3891" s="138">
        <v>44142</v>
      </c>
      <c r="G3891" t="s">
        <v>670</v>
      </c>
      <c r="H3891" t="s">
        <v>668</v>
      </c>
      <c r="I3891" t="s">
        <v>143</v>
      </c>
      <c r="J3891" t="s">
        <v>671</v>
      </c>
      <c r="K3891">
        <v>1200</v>
      </c>
      <c r="M3891">
        <v>240</v>
      </c>
      <c r="O3891">
        <v>22</v>
      </c>
      <c r="P3891">
        <v>41</v>
      </c>
      <c r="Q3891">
        <f>SUM(Table2[[#This Row],[ BUYER G]:[BUYER S]])</f>
        <v>63</v>
      </c>
      <c r="R3891">
        <v>17.75</v>
      </c>
      <c r="S3891">
        <v>22.75</v>
      </c>
      <c r="T3891">
        <f>SUM(Table2[[#This Row],[SALE G]:[SALE S]])</f>
        <v>40.5</v>
      </c>
      <c r="U3891">
        <v>421</v>
      </c>
      <c r="V3891">
        <v>0.7</v>
      </c>
    </row>
    <row r="3892" spans="1:22" x14ac:dyDescent="0.25">
      <c r="A3892">
        <v>3891</v>
      </c>
      <c r="B3892" t="s">
        <v>26</v>
      </c>
      <c r="C3892" t="s">
        <v>665</v>
      </c>
      <c r="D3892" t="s">
        <v>7</v>
      </c>
      <c r="E3892" t="s">
        <v>361</v>
      </c>
      <c r="F3892" s="138">
        <v>44142</v>
      </c>
      <c r="G3892" t="s">
        <v>670</v>
      </c>
      <c r="H3892" t="s">
        <v>718</v>
      </c>
      <c r="I3892" t="s">
        <v>634</v>
      </c>
      <c r="J3892" t="s">
        <v>671</v>
      </c>
      <c r="K3892">
        <v>1000</v>
      </c>
      <c r="M3892">
        <v>335</v>
      </c>
      <c r="O3892">
        <v>21</v>
      </c>
      <c r="P3892">
        <v>51</v>
      </c>
      <c r="Q3892">
        <f>SUM(Table2[[#This Row],[ BUYER G]:[BUYER S]])</f>
        <v>72</v>
      </c>
      <c r="R3892">
        <v>17.75</v>
      </c>
      <c r="S3892">
        <v>26</v>
      </c>
      <c r="T3892">
        <f>SUM(Table2[[#This Row],[SALE G]:[SALE S]])</f>
        <v>43.75</v>
      </c>
      <c r="U3892">
        <v>381</v>
      </c>
      <c r="V3892">
        <v>0.7</v>
      </c>
    </row>
    <row r="3893" spans="1:22" x14ac:dyDescent="0.25">
      <c r="A3893">
        <v>3892</v>
      </c>
      <c r="B3893" t="s">
        <v>26</v>
      </c>
      <c r="C3893" t="s">
        <v>665</v>
      </c>
      <c r="D3893" t="s">
        <v>7</v>
      </c>
      <c r="E3893" t="s">
        <v>361</v>
      </c>
      <c r="F3893" s="138">
        <v>44142</v>
      </c>
      <c r="G3893" t="s">
        <v>670</v>
      </c>
      <c r="H3893" t="s">
        <v>668</v>
      </c>
      <c r="I3893" t="s">
        <v>144</v>
      </c>
      <c r="J3893" t="s">
        <v>671</v>
      </c>
      <c r="K3893">
        <v>1200</v>
      </c>
      <c r="M3893">
        <v>234</v>
      </c>
      <c r="O3893">
        <v>40</v>
      </c>
      <c r="P3893">
        <v>62</v>
      </c>
      <c r="Q3893">
        <f>SUM(Table2[[#This Row],[ BUYER G]:[BUYER S]])</f>
        <v>102</v>
      </c>
      <c r="R3893">
        <v>25.5</v>
      </c>
      <c r="S3893">
        <v>39</v>
      </c>
      <c r="T3893">
        <f>SUM(Table2[[#This Row],[SALE G]:[SALE S]])</f>
        <v>64.5</v>
      </c>
      <c r="U3893">
        <v>312</v>
      </c>
      <c r="V3893">
        <v>0.8</v>
      </c>
    </row>
    <row r="3894" spans="1:22" x14ac:dyDescent="0.25">
      <c r="A3894">
        <v>3893</v>
      </c>
      <c r="B3894" t="s">
        <v>26</v>
      </c>
      <c r="C3894" t="s">
        <v>665</v>
      </c>
      <c r="D3894" t="s">
        <v>7</v>
      </c>
      <c r="E3894" t="s">
        <v>361</v>
      </c>
      <c r="F3894" s="138">
        <v>44142</v>
      </c>
      <c r="G3894" t="s">
        <v>682</v>
      </c>
      <c r="H3894" t="s">
        <v>668</v>
      </c>
      <c r="I3894" t="s">
        <v>151</v>
      </c>
      <c r="J3894" t="s">
        <v>671</v>
      </c>
      <c r="K3894">
        <v>1200</v>
      </c>
      <c r="M3894">
        <v>192</v>
      </c>
      <c r="O3894">
        <v>35</v>
      </c>
      <c r="P3894">
        <v>39</v>
      </c>
      <c r="Q3894">
        <f>SUM(Table2[[#This Row],[ BUYER G]:[BUYER S]])</f>
        <v>74</v>
      </c>
      <c r="R3894">
        <v>18.25</v>
      </c>
      <c r="S3894">
        <v>21.5</v>
      </c>
      <c r="T3894">
        <f>SUM(Table2[[#This Row],[SALE G]:[SALE S]])</f>
        <v>39.75</v>
      </c>
      <c r="U3894">
        <v>412</v>
      </c>
      <c r="V3894">
        <v>0.7</v>
      </c>
    </row>
    <row r="3895" spans="1:22" x14ac:dyDescent="0.25">
      <c r="A3895">
        <v>3894</v>
      </c>
      <c r="B3895" t="s">
        <v>26</v>
      </c>
      <c r="C3895" t="s">
        <v>665</v>
      </c>
      <c r="D3895" t="s">
        <v>7</v>
      </c>
      <c r="E3895" t="s">
        <v>361</v>
      </c>
      <c r="F3895" s="138">
        <v>44142</v>
      </c>
      <c r="G3895" t="s">
        <v>682</v>
      </c>
      <c r="H3895" t="s">
        <v>668</v>
      </c>
      <c r="I3895" t="s">
        <v>152</v>
      </c>
      <c r="J3895" t="s">
        <v>671</v>
      </c>
      <c r="K3895">
        <v>1200</v>
      </c>
      <c r="M3895">
        <v>190</v>
      </c>
      <c r="O3895">
        <v>16</v>
      </c>
      <c r="P3895">
        <v>44</v>
      </c>
      <c r="Q3895">
        <f>SUM(Table2[[#This Row],[ BUYER G]:[BUYER S]])</f>
        <v>60</v>
      </c>
      <c r="R3895">
        <v>26</v>
      </c>
      <c r="S3895">
        <v>52</v>
      </c>
      <c r="T3895">
        <f>SUM(Table2[[#This Row],[SALE G]:[SALE S]])</f>
        <v>78</v>
      </c>
      <c r="U3895">
        <v>480</v>
      </c>
      <c r="V3895">
        <v>0.7</v>
      </c>
    </row>
    <row r="3896" spans="1:22" x14ac:dyDescent="0.25">
      <c r="A3896">
        <v>3895</v>
      </c>
      <c r="B3896" t="s">
        <v>26</v>
      </c>
      <c r="C3896" t="s">
        <v>665</v>
      </c>
      <c r="D3896" t="s">
        <v>7</v>
      </c>
      <c r="E3896" t="s">
        <v>361</v>
      </c>
      <c r="F3896" s="138">
        <v>44142</v>
      </c>
      <c r="G3896" t="s">
        <v>682</v>
      </c>
      <c r="H3896" t="s">
        <v>668</v>
      </c>
      <c r="I3896" t="s">
        <v>153</v>
      </c>
      <c r="J3896" t="s">
        <v>671</v>
      </c>
      <c r="K3896">
        <v>1200</v>
      </c>
      <c r="M3896">
        <v>216</v>
      </c>
      <c r="O3896">
        <v>29</v>
      </c>
      <c r="P3896">
        <v>46</v>
      </c>
      <c r="Q3896">
        <f>SUM(Table2[[#This Row],[ BUYER G]:[BUYER S]])</f>
        <v>75</v>
      </c>
      <c r="R3896">
        <v>20.25</v>
      </c>
      <c r="S3896">
        <v>24.17</v>
      </c>
      <c r="T3896">
        <f>SUM(Table2[[#This Row],[SALE G]:[SALE S]])</f>
        <v>44.42</v>
      </c>
      <c r="U3896">
        <v>797</v>
      </c>
      <c r="V3896">
        <v>0.7</v>
      </c>
    </row>
    <row r="3897" spans="1:22" x14ac:dyDescent="0.25">
      <c r="A3897">
        <v>3896</v>
      </c>
      <c r="B3897" t="s">
        <v>26</v>
      </c>
      <c r="C3897" t="s">
        <v>665</v>
      </c>
      <c r="D3897" t="s">
        <v>7</v>
      </c>
      <c r="E3897" t="s">
        <v>361</v>
      </c>
      <c r="F3897" s="138">
        <v>44142</v>
      </c>
      <c r="G3897" t="s">
        <v>682</v>
      </c>
      <c r="H3897" t="s">
        <v>668</v>
      </c>
      <c r="I3897" t="s">
        <v>150</v>
      </c>
      <c r="J3897" t="s">
        <v>671</v>
      </c>
      <c r="K3897">
        <v>1200</v>
      </c>
      <c r="M3897">
        <v>192</v>
      </c>
      <c r="O3897">
        <v>18</v>
      </c>
      <c r="P3897">
        <v>36</v>
      </c>
      <c r="Q3897">
        <f>SUM(Table2[[#This Row],[ BUYER G]:[BUYER S]])</f>
        <v>54</v>
      </c>
      <c r="R3897">
        <v>17</v>
      </c>
      <c r="S3897">
        <v>33</v>
      </c>
      <c r="T3897">
        <f>SUM(Table2[[#This Row],[SALE G]:[SALE S]])</f>
        <v>50</v>
      </c>
      <c r="U3897">
        <v>382</v>
      </c>
      <c r="V3897">
        <v>0.7</v>
      </c>
    </row>
    <row r="3898" spans="1:22" x14ac:dyDescent="0.25">
      <c r="A3898">
        <v>3897</v>
      </c>
      <c r="B3898" t="s">
        <v>26</v>
      </c>
      <c r="C3898" t="s">
        <v>665</v>
      </c>
      <c r="D3898" t="s">
        <v>7</v>
      </c>
      <c r="E3898" t="s">
        <v>361</v>
      </c>
      <c r="F3898" s="138">
        <v>44142</v>
      </c>
      <c r="G3898" t="s">
        <v>682</v>
      </c>
      <c r="H3898" t="s">
        <v>668</v>
      </c>
      <c r="I3898" t="s">
        <v>434</v>
      </c>
      <c r="J3898" t="s">
        <v>671</v>
      </c>
      <c r="K3898">
        <v>1200</v>
      </c>
      <c r="M3898">
        <v>194</v>
      </c>
      <c r="O3898">
        <v>10</v>
      </c>
      <c r="P3898">
        <v>45</v>
      </c>
      <c r="Q3898">
        <f>SUM(Table2[[#This Row],[ BUYER G]:[BUYER S]])</f>
        <v>55</v>
      </c>
      <c r="R3898">
        <v>12</v>
      </c>
      <c r="S3898">
        <v>18.5</v>
      </c>
      <c r="T3898">
        <f>SUM(Table2[[#This Row],[SALE G]:[SALE S]])</f>
        <v>30.5</v>
      </c>
      <c r="U3898">
        <v>399</v>
      </c>
      <c r="V3898">
        <v>0.7</v>
      </c>
    </row>
    <row r="3899" spans="1:22" x14ac:dyDescent="0.25">
      <c r="A3899">
        <v>3898</v>
      </c>
      <c r="B3899" t="s">
        <v>26</v>
      </c>
      <c r="C3899" t="s">
        <v>665</v>
      </c>
      <c r="D3899" t="s">
        <v>7</v>
      </c>
      <c r="E3899" t="s">
        <v>361</v>
      </c>
      <c r="F3899" s="138">
        <v>44142</v>
      </c>
      <c r="G3899" t="s">
        <v>675</v>
      </c>
      <c r="H3899" t="s">
        <v>668</v>
      </c>
      <c r="I3899" t="s">
        <v>164</v>
      </c>
      <c r="J3899" t="s">
        <v>669</v>
      </c>
      <c r="K3899">
        <v>4200</v>
      </c>
      <c r="M3899">
        <v>630</v>
      </c>
      <c r="O3899">
        <v>68</v>
      </c>
      <c r="P3899">
        <v>109</v>
      </c>
      <c r="Q3899">
        <f>SUM(Table2[[#This Row],[ BUYER G]:[BUYER S]])</f>
        <v>177</v>
      </c>
      <c r="R3899">
        <v>69.5</v>
      </c>
      <c r="S3899">
        <v>83.5</v>
      </c>
      <c r="T3899">
        <f>SUM(Table2[[#This Row],[SALE G]:[SALE S]])</f>
        <v>153</v>
      </c>
      <c r="U3899">
        <v>673</v>
      </c>
      <c r="V3899">
        <v>0.8</v>
      </c>
    </row>
    <row r="3900" spans="1:22" x14ac:dyDescent="0.25">
      <c r="A3900">
        <v>3899</v>
      </c>
      <c r="B3900" t="s">
        <v>26</v>
      </c>
      <c r="C3900" t="s">
        <v>665</v>
      </c>
      <c r="D3900" t="s">
        <v>7</v>
      </c>
      <c r="E3900" t="s">
        <v>361</v>
      </c>
      <c r="F3900" s="138">
        <v>44142</v>
      </c>
      <c r="G3900" t="s">
        <v>676</v>
      </c>
      <c r="H3900" t="s">
        <v>668</v>
      </c>
      <c r="I3900" t="s">
        <v>165</v>
      </c>
      <c r="J3900" t="s">
        <v>669</v>
      </c>
      <c r="K3900">
        <v>1200</v>
      </c>
      <c r="M3900">
        <v>336</v>
      </c>
      <c r="O3900">
        <v>30</v>
      </c>
      <c r="P3900">
        <v>62</v>
      </c>
      <c r="Q3900">
        <f>SUM(Table2[[#This Row],[ BUYER G]:[BUYER S]])</f>
        <v>92</v>
      </c>
      <c r="R3900">
        <v>38</v>
      </c>
      <c r="S3900">
        <v>21</v>
      </c>
      <c r="T3900">
        <f>SUM(Table2[[#This Row],[SALE G]:[SALE S]])</f>
        <v>59</v>
      </c>
      <c r="U3900">
        <v>566</v>
      </c>
      <c r="V3900">
        <v>0.8</v>
      </c>
    </row>
    <row r="3901" spans="1:22" x14ac:dyDescent="0.25">
      <c r="A3901">
        <v>3900</v>
      </c>
      <c r="B3901" t="s">
        <v>26</v>
      </c>
      <c r="C3901" t="s">
        <v>665</v>
      </c>
      <c r="D3901" t="s">
        <v>7</v>
      </c>
      <c r="E3901" t="s">
        <v>361</v>
      </c>
      <c r="F3901" s="138">
        <v>44142</v>
      </c>
      <c r="G3901" t="s">
        <v>676</v>
      </c>
      <c r="H3901" t="s">
        <v>668</v>
      </c>
      <c r="I3901" t="s">
        <v>166</v>
      </c>
      <c r="J3901" t="s">
        <v>669</v>
      </c>
      <c r="K3901">
        <v>1200</v>
      </c>
      <c r="M3901">
        <v>336</v>
      </c>
      <c r="O3901">
        <v>54</v>
      </c>
      <c r="P3901">
        <v>76</v>
      </c>
      <c r="Q3901">
        <f>SUM(Table2[[#This Row],[ BUYER G]:[BUYER S]])</f>
        <v>130</v>
      </c>
      <c r="R3901">
        <v>67.5</v>
      </c>
      <c r="S3901">
        <v>68.75</v>
      </c>
      <c r="T3901">
        <f>SUM(Table2[[#This Row],[SALE G]:[SALE S]])</f>
        <v>136.25</v>
      </c>
      <c r="U3901">
        <v>430</v>
      </c>
      <c r="V3901">
        <v>0.6</v>
      </c>
    </row>
    <row r="3902" spans="1:22" x14ac:dyDescent="0.25">
      <c r="A3902">
        <v>3901</v>
      </c>
      <c r="B3902" t="s">
        <v>26</v>
      </c>
      <c r="C3902" t="s">
        <v>665</v>
      </c>
      <c r="D3902" t="s">
        <v>7</v>
      </c>
      <c r="E3902" t="s">
        <v>361</v>
      </c>
      <c r="F3902" s="138">
        <v>44142</v>
      </c>
      <c r="G3902" t="s">
        <v>684</v>
      </c>
      <c r="H3902" t="s">
        <v>668</v>
      </c>
      <c r="I3902" t="s">
        <v>169</v>
      </c>
      <c r="J3902" t="s">
        <v>669</v>
      </c>
      <c r="K3902">
        <v>1250</v>
      </c>
      <c r="M3902">
        <v>380</v>
      </c>
      <c r="O3902">
        <v>0</v>
      </c>
      <c r="P3902">
        <v>116</v>
      </c>
      <c r="Q3902">
        <f>SUM(Table2[[#This Row],[ BUYER G]:[BUYER S]])</f>
        <v>116</v>
      </c>
      <c r="R3902">
        <v>6</v>
      </c>
      <c r="S3902">
        <v>107</v>
      </c>
      <c r="T3902">
        <f>SUM(Table2[[#This Row],[SALE G]:[SALE S]])</f>
        <v>113</v>
      </c>
      <c r="U3902">
        <v>503</v>
      </c>
      <c r="V3902">
        <v>0.7</v>
      </c>
    </row>
    <row r="3903" spans="1:22" x14ac:dyDescent="0.25">
      <c r="A3903">
        <v>3902</v>
      </c>
      <c r="B3903" t="s">
        <v>26</v>
      </c>
      <c r="C3903" t="s">
        <v>665</v>
      </c>
      <c r="D3903" t="s">
        <v>7</v>
      </c>
      <c r="E3903" t="s">
        <v>361</v>
      </c>
      <c r="F3903" s="138">
        <v>44142</v>
      </c>
      <c r="G3903" t="s">
        <v>685</v>
      </c>
      <c r="H3903" t="s">
        <v>668</v>
      </c>
      <c r="I3903" t="s">
        <v>173</v>
      </c>
      <c r="J3903" t="s">
        <v>671</v>
      </c>
      <c r="K3903">
        <v>1000</v>
      </c>
      <c r="M3903">
        <v>189</v>
      </c>
      <c r="O3903">
        <v>15</v>
      </c>
      <c r="P3903">
        <v>41</v>
      </c>
      <c r="Q3903">
        <f>SUM(Table2[[#This Row],[ BUYER G]:[BUYER S]])</f>
        <v>56</v>
      </c>
      <c r="R3903">
        <v>15</v>
      </c>
      <c r="S3903">
        <v>26</v>
      </c>
      <c r="T3903">
        <f>SUM(Table2[[#This Row],[SALE G]:[SALE S]])</f>
        <v>41</v>
      </c>
      <c r="U3903">
        <v>191</v>
      </c>
      <c r="V3903">
        <v>0.7</v>
      </c>
    </row>
    <row r="3904" spans="1:22" x14ac:dyDescent="0.25">
      <c r="A3904">
        <v>3903</v>
      </c>
      <c r="B3904" t="s">
        <v>26</v>
      </c>
      <c r="C3904" t="s">
        <v>665</v>
      </c>
      <c r="D3904" t="s">
        <v>7</v>
      </c>
      <c r="E3904" t="s">
        <v>361</v>
      </c>
      <c r="F3904" s="138">
        <v>44142</v>
      </c>
      <c r="G3904" t="s">
        <v>685</v>
      </c>
      <c r="H3904" t="s">
        <v>668</v>
      </c>
      <c r="I3904" t="s">
        <v>175</v>
      </c>
      <c r="J3904" t="s">
        <v>671</v>
      </c>
      <c r="K3904">
        <v>1000</v>
      </c>
      <c r="M3904">
        <v>288</v>
      </c>
      <c r="O3904">
        <v>60</v>
      </c>
      <c r="P3904">
        <v>86</v>
      </c>
      <c r="Q3904">
        <f>SUM(Table2[[#This Row],[ BUYER G]:[BUYER S]])</f>
        <v>146</v>
      </c>
      <c r="R3904">
        <v>51</v>
      </c>
      <c r="S3904">
        <v>63.625</v>
      </c>
      <c r="T3904">
        <f>SUM(Table2[[#This Row],[SALE G]:[SALE S]])</f>
        <v>114.625</v>
      </c>
      <c r="U3904">
        <v>790</v>
      </c>
      <c r="V3904">
        <v>0.7</v>
      </c>
    </row>
    <row r="3905" spans="1:22" x14ac:dyDescent="0.25">
      <c r="A3905">
        <v>3904</v>
      </c>
      <c r="B3905" t="s">
        <v>26</v>
      </c>
      <c r="C3905" t="s">
        <v>665</v>
      </c>
      <c r="D3905" t="s">
        <v>7</v>
      </c>
      <c r="E3905" t="s">
        <v>361</v>
      </c>
      <c r="F3905" s="138">
        <v>44142</v>
      </c>
      <c r="G3905" t="s">
        <v>685</v>
      </c>
      <c r="H3905" t="s">
        <v>668</v>
      </c>
      <c r="I3905" t="s">
        <v>177</v>
      </c>
      <c r="J3905" t="s">
        <v>671</v>
      </c>
      <c r="K3905">
        <v>1000</v>
      </c>
      <c r="M3905">
        <v>194</v>
      </c>
      <c r="O3905">
        <v>17</v>
      </c>
      <c r="P3905">
        <v>39</v>
      </c>
      <c r="Q3905">
        <f>SUM(Table2[[#This Row],[ BUYER G]:[BUYER S]])</f>
        <v>56</v>
      </c>
      <c r="R3905">
        <v>10.5</v>
      </c>
      <c r="S3905">
        <v>27</v>
      </c>
      <c r="T3905">
        <f>SUM(Table2[[#This Row],[SALE G]:[SALE S]])</f>
        <v>37.5</v>
      </c>
      <c r="U3905">
        <v>231</v>
      </c>
      <c r="V3905">
        <v>0.65</v>
      </c>
    </row>
    <row r="3906" spans="1:22" x14ac:dyDescent="0.25">
      <c r="A3906">
        <v>3905</v>
      </c>
      <c r="B3906" t="s">
        <v>26</v>
      </c>
      <c r="C3906" t="s">
        <v>665</v>
      </c>
      <c r="D3906" t="s">
        <v>7</v>
      </c>
      <c r="E3906" t="s">
        <v>361</v>
      </c>
      <c r="F3906" s="138">
        <v>44142</v>
      </c>
      <c r="G3906" t="s">
        <v>685</v>
      </c>
      <c r="H3906" t="s">
        <v>668</v>
      </c>
      <c r="I3906" t="s">
        <v>186</v>
      </c>
      <c r="J3906" t="s">
        <v>671</v>
      </c>
      <c r="K3906">
        <v>1000</v>
      </c>
      <c r="M3906">
        <v>208</v>
      </c>
      <c r="O3906">
        <v>15</v>
      </c>
      <c r="P3906">
        <v>57</v>
      </c>
      <c r="Q3906">
        <f>SUM(Table2[[#This Row],[ BUYER G]:[BUYER S]])</f>
        <v>72</v>
      </c>
      <c r="R3906">
        <v>12</v>
      </c>
      <c r="S3906">
        <v>18.5</v>
      </c>
      <c r="T3906">
        <f>SUM(Table2[[#This Row],[SALE G]:[SALE S]])</f>
        <v>30.5</v>
      </c>
      <c r="U3906">
        <v>234</v>
      </c>
      <c r="V3906">
        <v>0.65</v>
      </c>
    </row>
    <row r="3907" spans="1:22" x14ac:dyDescent="0.25">
      <c r="A3907">
        <v>3906</v>
      </c>
      <c r="B3907" t="s">
        <v>26</v>
      </c>
      <c r="C3907" t="s">
        <v>665</v>
      </c>
      <c r="D3907" t="s">
        <v>7</v>
      </c>
      <c r="E3907" t="s">
        <v>361</v>
      </c>
      <c r="F3907" s="138">
        <v>44142</v>
      </c>
      <c r="G3907" t="s">
        <v>685</v>
      </c>
      <c r="H3907" t="s">
        <v>668</v>
      </c>
      <c r="I3907" t="s">
        <v>179</v>
      </c>
      <c r="J3907" t="s">
        <v>671</v>
      </c>
      <c r="K3907">
        <v>1000</v>
      </c>
      <c r="M3907">
        <v>187</v>
      </c>
      <c r="O3907">
        <v>0</v>
      </c>
      <c r="P3907">
        <v>29</v>
      </c>
      <c r="Q3907">
        <f>SUM(Table2[[#This Row],[ BUYER G]:[BUYER S]])</f>
        <v>29</v>
      </c>
      <c r="R3907">
        <v>5.5</v>
      </c>
      <c r="S3907">
        <v>21.5</v>
      </c>
      <c r="T3907">
        <f>SUM(Table2[[#This Row],[SALE G]:[SALE S]])</f>
        <v>27</v>
      </c>
      <c r="U3907">
        <v>309</v>
      </c>
      <c r="V3907">
        <v>0.65</v>
      </c>
    </row>
    <row r="3908" spans="1:22" x14ac:dyDescent="0.25">
      <c r="A3908">
        <v>3907</v>
      </c>
      <c r="B3908" t="s">
        <v>26</v>
      </c>
      <c r="C3908" t="s">
        <v>665</v>
      </c>
      <c r="D3908" t="s">
        <v>7</v>
      </c>
      <c r="E3908" t="s">
        <v>361</v>
      </c>
      <c r="F3908" s="138">
        <v>44142</v>
      </c>
      <c r="G3908" t="s">
        <v>685</v>
      </c>
      <c r="H3908" t="s">
        <v>668</v>
      </c>
      <c r="I3908" t="s">
        <v>571</v>
      </c>
      <c r="J3908" t="s">
        <v>671</v>
      </c>
      <c r="K3908">
        <v>1000</v>
      </c>
      <c r="M3908">
        <v>208</v>
      </c>
      <c r="O3908">
        <v>11</v>
      </c>
      <c r="P3908">
        <v>39</v>
      </c>
      <c r="Q3908">
        <f>SUM(Table2[[#This Row],[ BUYER G]:[BUYER S]])</f>
        <v>50</v>
      </c>
      <c r="R3908">
        <v>11</v>
      </c>
      <c r="S3908">
        <v>11</v>
      </c>
      <c r="T3908">
        <f>SUM(Table2[[#This Row],[SALE G]:[SALE S]])</f>
        <v>22</v>
      </c>
      <c r="U3908">
        <v>276</v>
      </c>
      <c r="V3908">
        <v>0.65</v>
      </c>
    </row>
    <row r="3909" spans="1:22" x14ac:dyDescent="0.25">
      <c r="A3909">
        <v>3908</v>
      </c>
      <c r="B3909" t="s">
        <v>26</v>
      </c>
      <c r="C3909" t="s">
        <v>665</v>
      </c>
      <c r="D3909" t="s">
        <v>7</v>
      </c>
      <c r="E3909" t="s">
        <v>361</v>
      </c>
      <c r="F3909" s="138">
        <v>44142</v>
      </c>
      <c r="G3909" t="s">
        <v>685</v>
      </c>
      <c r="H3909" t="s">
        <v>668</v>
      </c>
      <c r="I3909" t="s">
        <v>607</v>
      </c>
      <c r="J3909" t="s">
        <v>671</v>
      </c>
      <c r="K3909">
        <v>1000</v>
      </c>
      <c r="M3909">
        <v>216</v>
      </c>
      <c r="O3909">
        <v>12</v>
      </c>
      <c r="P3909">
        <v>27</v>
      </c>
      <c r="Q3909">
        <f>SUM(Table2[[#This Row],[ BUYER G]:[BUYER S]])</f>
        <v>39</v>
      </c>
      <c r="R3909">
        <v>10.33</v>
      </c>
      <c r="S3909">
        <v>16.829999999999998</v>
      </c>
      <c r="T3909">
        <f>SUM(Table2[[#This Row],[SALE G]:[SALE S]])</f>
        <v>27.159999999999997</v>
      </c>
      <c r="U3909">
        <v>298</v>
      </c>
      <c r="V3909">
        <v>0.65</v>
      </c>
    </row>
    <row r="3910" spans="1:22" x14ac:dyDescent="0.25">
      <c r="A3910">
        <v>3909</v>
      </c>
      <c r="B3910" t="s">
        <v>26</v>
      </c>
      <c r="C3910" t="s">
        <v>665</v>
      </c>
      <c r="D3910" t="s">
        <v>7</v>
      </c>
      <c r="E3910" t="s">
        <v>361</v>
      </c>
      <c r="F3910" s="138">
        <v>44142</v>
      </c>
      <c r="G3910" t="s">
        <v>685</v>
      </c>
      <c r="H3910" t="s">
        <v>668</v>
      </c>
      <c r="I3910" t="s">
        <v>416</v>
      </c>
      <c r="J3910" t="s">
        <v>671</v>
      </c>
      <c r="K3910">
        <v>1000</v>
      </c>
      <c r="M3910">
        <v>288</v>
      </c>
      <c r="O3910">
        <v>28</v>
      </c>
      <c r="P3910">
        <v>49</v>
      </c>
      <c r="Q3910">
        <f>SUM(Table2[[#This Row],[ BUYER G]:[BUYER S]])</f>
        <v>77</v>
      </c>
      <c r="R3910">
        <v>20.25</v>
      </c>
      <c r="S3910">
        <v>32.5</v>
      </c>
      <c r="T3910">
        <f>SUM(Table2[[#This Row],[SALE G]:[SALE S]])</f>
        <v>52.75</v>
      </c>
      <c r="U3910">
        <v>478</v>
      </c>
      <c r="V3910">
        <v>0.7</v>
      </c>
    </row>
    <row r="3911" spans="1:22" x14ac:dyDescent="0.25">
      <c r="A3911">
        <v>3910</v>
      </c>
      <c r="B3911" t="s">
        <v>26</v>
      </c>
      <c r="C3911" t="s">
        <v>665</v>
      </c>
      <c r="D3911" t="s">
        <v>7</v>
      </c>
      <c r="E3911" t="s">
        <v>361</v>
      </c>
      <c r="F3911" s="138">
        <v>44142</v>
      </c>
      <c r="G3911" t="s">
        <v>712</v>
      </c>
      <c r="H3911" t="s">
        <v>668</v>
      </c>
      <c r="I3911" t="s">
        <v>561</v>
      </c>
      <c r="J3911" t="s">
        <v>711</v>
      </c>
      <c r="K3911">
        <v>320</v>
      </c>
      <c r="M3911">
        <v>144</v>
      </c>
      <c r="O3911">
        <v>22</v>
      </c>
      <c r="P3911">
        <v>26</v>
      </c>
      <c r="Q3911">
        <f>SUM(Table2[[#This Row],[ BUYER G]:[BUYER S]])</f>
        <v>48</v>
      </c>
      <c r="R3911">
        <v>10</v>
      </c>
      <c r="S3911">
        <v>17</v>
      </c>
      <c r="T3911">
        <f>SUM(Table2[[#This Row],[SALE G]:[SALE S]])</f>
        <v>27</v>
      </c>
      <c r="U3911">
        <v>250</v>
      </c>
      <c r="V3911">
        <v>0.7</v>
      </c>
    </row>
    <row r="3912" spans="1:22" x14ac:dyDescent="0.25">
      <c r="A3912">
        <v>3911</v>
      </c>
      <c r="B3912" t="s">
        <v>26</v>
      </c>
      <c r="C3912" t="s">
        <v>678</v>
      </c>
      <c r="D3912" t="s">
        <v>7</v>
      </c>
      <c r="E3912" t="s">
        <v>361</v>
      </c>
      <c r="F3912" s="138">
        <v>44142</v>
      </c>
      <c r="G3912" t="s">
        <v>670</v>
      </c>
      <c r="H3912" t="s">
        <v>686</v>
      </c>
      <c r="I3912" t="s">
        <v>233</v>
      </c>
      <c r="J3912" t="s">
        <v>671</v>
      </c>
      <c r="K3912">
        <v>1200</v>
      </c>
      <c r="M3912">
        <v>352</v>
      </c>
      <c r="O3912">
        <v>26</v>
      </c>
      <c r="P3912">
        <v>55</v>
      </c>
      <c r="Q3912">
        <f>SUM(Table2[[#This Row],[ BUYER G]:[BUYER S]])</f>
        <v>81</v>
      </c>
      <c r="R3912">
        <v>24.25</v>
      </c>
      <c r="S3912">
        <v>32.25</v>
      </c>
      <c r="T3912">
        <f>SUM(Table2[[#This Row],[SALE G]:[SALE S]])</f>
        <v>56.5</v>
      </c>
      <c r="U3912">
        <v>130</v>
      </c>
      <c r="V3912">
        <v>0.7</v>
      </c>
    </row>
    <row r="3913" spans="1:22" x14ac:dyDescent="0.25">
      <c r="A3913">
        <v>3912</v>
      </c>
      <c r="B3913" t="s">
        <v>26</v>
      </c>
      <c r="C3913" t="s">
        <v>678</v>
      </c>
      <c r="D3913" t="s">
        <v>7</v>
      </c>
      <c r="E3913" t="s">
        <v>361</v>
      </c>
      <c r="F3913" s="138">
        <v>44142</v>
      </c>
      <c r="G3913" t="s">
        <v>676</v>
      </c>
      <c r="H3913" t="s">
        <v>679</v>
      </c>
      <c r="I3913" t="s">
        <v>380</v>
      </c>
      <c r="J3913" t="s">
        <v>669</v>
      </c>
      <c r="K3913">
        <v>1200</v>
      </c>
      <c r="M3913">
        <v>336</v>
      </c>
      <c r="O3913">
        <v>43</v>
      </c>
      <c r="P3913">
        <v>63</v>
      </c>
      <c r="Q3913">
        <f>SUM(Table2[[#This Row],[ BUYER G]:[BUYER S]])</f>
        <v>106</v>
      </c>
      <c r="R3913">
        <v>23.75</v>
      </c>
      <c r="S3913">
        <v>48.5</v>
      </c>
      <c r="T3913">
        <f>SUM(Table2[[#This Row],[SALE G]:[SALE S]])</f>
        <v>72.25</v>
      </c>
      <c r="U3913">
        <v>340</v>
      </c>
      <c r="V3913">
        <v>0.7</v>
      </c>
    </row>
    <row r="3914" spans="1:22" x14ac:dyDescent="0.25">
      <c r="A3914">
        <v>3913</v>
      </c>
      <c r="B3914" t="s">
        <v>26</v>
      </c>
      <c r="C3914" t="s">
        <v>680</v>
      </c>
      <c r="D3914" t="s">
        <v>7</v>
      </c>
      <c r="E3914" t="s">
        <v>361</v>
      </c>
      <c r="F3914" s="138">
        <v>44142</v>
      </c>
      <c r="G3914" t="s">
        <v>666</v>
      </c>
      <c r="H3914" t="s">
        <v>681</v>
      </c>
      <c r="I3914" t="s">
        <v>236</v>
      </c>
      <c r="J3914" t="s">
        <v>669</v>
      </c>
      <c r="K3914">
        <v>2700</v>
      </c>
      <c r="M3914">
        <v>520</v>
      </c>
      <c r="O3914">
        <v>189</v>
      </c>
      <c r="P3914">
        <v>100</v>
      </c>
      <c r="Q3914">
        <f>SUM(Table2[[#This Row],[ BUYER G]:[BUYER S]])</f>
        <v>289</v>
      </c>
      <c r="R3914">
        <v>86.35</v>
      </c>
      <c r="S3914">
        <v>186.6</v>
      </c>
      <c r="T3914">
        <f>SUM(Table2[[#This Row],[SALE G]:[SALE S]])</f>
        <v>272.95</v>
      </c>
      <c r="U3914">
        <v>561</v>
      </c>
      <c r="V3914">
        <v>0.7</v>
      </c>
    </row>
    <row r="3915" spans="1:22" x14ac:dyDescent="0.25">
      <c r="A3915">
        <v>3914</v>
      </c>
      <c r="B3915" t="s">
        <v>26</v>
      </c>
      <c r="C3915" t="s">
        <v>680</v>
      </c>
      <c r="D3915" t="s">
        <v>7</v>
      </c>
      <c r="E3915" t="s">
        <v>361</v>
      </c>
      <c r="F3915" s="138">
        <v>44142</v>
      </c>
      <c r="G3915" t="s">
        <v>666</v>
      </c>
      <c r="H3915" t="s">
        <v>681</v>
      </c>
      <c r="I3915" t="s">
        <v>428</v>
      </c>
      <c r="J3915" t="s">
        <v>669</v>
      </c>
      <c r="K3915">
        <v>2700</v>
      </c>
      <c r="M3915">
        <v>572</v>
      </c>
      <c r="O3915">
        <v>25</v>
      </c>
      <c r="P3915">
        <v>93</v>
      </c>
      <c r="Q3915">
        <f>SUM(Table2[[#This Row],[ BUYER G]:[BUYER S]])</f>
        <v>118</v>
      </c>
      <c r="R3915">
        <v>23.6</v>
      </c>
      <c r="S3915">
        <v>151.6</v>
      </c>
      <c r="T3915">
        <f>SUM(Table2[[#This Row],[SALE G]:[SALE S]])</f>
        <v>175.2</v>
      </c>
      <c r="U3915">
        <v>625</v>
      </c>
      <c r="V3915">
        <v>0.7</v>
      </c>
    </row>
    <row r="3916" spans="1:22" x14ac:dyDescent="0.25">
      <c r="A3916">
        <v>3915</v>
      </c>
      <c r="B3916" t="s">
        <v>26</v>
      </c>
      <c r="C3916" t="s">
        <v>680</v>
      </c>
      <c r="D3916" t="s">
        <v>7</v>
      </c>
      <c r="E3916" t="s">
        <v>361</v>
      </c>
      <c r="F3916" s="138">
        <v>44142</v>
      </c>
      <c r="G3916" t="s">
        <v>670</v>
      </c>
      <c r="H3916" t="s">
        <v>681</v>
      </c>
      <c r="I3916" t="s">
        <v>369</v>
      </c>
      <c r="J3916" t="s">
        <v>671</v>
      </c>
      <c r="K3916">
        <v>1200</v>
      </c>
      <c r="M3916">
        <v>292</v>
      </c>
      <c r="O3916">
        <v>24</v>
      </c>
      <c r="P3916">
        <v>42</v>
      </c>
      <c r="Q3916">
        <f>SUM(Table2[[#This Row],[ BUYER G]:[BUYER S]])</f>
        <v>66</v>
      </c>
      <c r="R3916">
        <v>18.350000000000001</v>
      </c>
      <c r="S3916">
        <v>33.799999999999997</v>
      </c>
      <c r="T3916">
        <f>SUM(Table2[[#This Row],[SALE G]:[SALE S]])</f>
        <v>52.15</v>
      </c>
      <c r="U3916">
        <v>329</v>
      </c>
      <c r="V3916">
        <v>0.7</v>
      </c>
    </row>
    <row r="3917" spans="1:22" x14ac:dyDescent="0.25">
      <c r="A3917">
        <v>3916</v>
      </c>
      <c r="B3917" t="s">
        <v>26</v>
      </c>
      <c r="C3917" t="s">
        <v>680</v>
      </c>
      <c r="D3917" t="s">
        <v>7</v>
      </c>
      <c r="E3917" t="s">
        <v>361</v>
      </c>
      <c r="F3917" s="138">
        <v>44142</v>
      </c>
      <c r="G3917" t="s">
        <v>670</v>
      </c>
      <c r="H3917" t="s">
        <v>681</v>
      </c>
      <c r="I3917" t="s">
        <v>374</v>
      </c>
      <c r="J3917" t="s">
        <v>671</v>
      </c>
      <c r="K3917">
        <v>1200</v>
      </c>
      <c r="M3917">
        <v>358</v>
      </c>
      <c r="O3917">
        <v>33</v>
      </c>
      <c r="P3917">
        <v>65</v>
      </c>
      <c r="Q3917">
        <f>SUM(Table2[[#This Row],[ BUYER G]:[BUYER S]])</f>
        <v>98</v>
      </c>
      <c r="R3917">
        <v>33.6</v>
      </c>
      <c r="S3917">
        <v>57.55</v>
      </c>
      <c r="T3917">
        <f>SUM(Table2[[#This Row],[SALE G]:[SALE S]])</f>
        <v>91.15</v>
      </c>
      <c r="U3917">
        <v>420</v>
      </c>
      <c r="V3917">
        <v>0.65</v>
      </c>
    </row>
    <row r="3918" spans="1:22" x14ac:dyDescent="0.25">
      <c r="A3918">
        <v>3917</v>
      </c>
      <c r="B3918" t="s">
        <v>26</v>
      </c>
      <c r="C3918" t="s">
        <v>680</v>
      </c>
      <c r="D3918" t="s">
        <v>7</v>
      </c>
      <c r="E3918" t="s">
        <v>361</v>
      </c>
      <c r="F3918" s="138">
        <v>44142</v>
      </c>
      <c r="G3918" t="s">
        <v>682</v>
      </c>
      <c r="H3918" t="s">
        <v>681</v>
      </c>
      <c r="I3918" t="s">
        <v>493</v>
      </c>
      <c r="J3918" t="s">
        <v>671</v>
      </c>
      <c r="K3918">
        <v>1000</v>
      </c>
      <c r="M3918">
        <v>200</v>
      </c>
      <c r="O3918">
        <v>6</v>
      </c>
      <c r="P3918">
        <v>30</v>
      </c>
      <c r="Q3918">
        <f>SUM(Table2[[#This Row],[ BUYER G]:[BUYER S]])</f>
        <v>36</v>
      </c>
      <c r="R3918">
        <v>4.8</v>
      </c>
      <c r="S3918">
        <v>28.3</v>
      </c>
      <c r="T3918">
        <f>SUM(Table2[[#This Row],[SALE G]:[SALE S]])</f>
        <v>33.1</v>
      </c>
      <c r="U3918">
        <v>260</v>
      </c>
      <c r="V3918">
        <v>0.65</v>
      </c>
    </row>
    <row r="3919" spans="1:22" x14ac:dyDescent="0.25">
      <c r="A3919">
        <v>3918</v>
      </c>
      <c r="B3919" t="s">
        <v>26</v>
      </c>
      <c r="C3919" t="s">
        <v>680</v>
      </c>
      <c r="D3919" t="s">
        <v>7</v>
      </c>
      <c r="E3919" t="s">
        <v>361</v>
      </c>
      <c r="F3919" s="138">
        <v>44142</v>
      </c>
      <c r="G3919" t="s">
        <v>684</v>
      </c>
      <c r="H3919" t="s">
        <v>681</v>
      </c>
      <c r="I3919" t="s">
        <v>403</v>
      </c>
      <c r="J3919" t="s">
        <v>669</v>
      </c>
      <c r="K3919">
        <v>1250</v>
      </c>
      <c r="M3919">
        <v>360</v>
      </c>
      <c r="O3919">
        <v>42</v>
      </c>
      <c r="P3919">
        <v>70</v>
      </c>
      <c r="Q3919">
        <f>SUM(Table2[[#This Row],[ BUYER G]:[BUYER S]])</f>
        <v>112</v>
      </c>
      <c r="R3919">
        <v>41.75</v>
      </c>
      <c r="S3919">
        <v>77.5</v>
      </c>
      <c r="T3919">
        <f>SUM(Table2[[#This Row],[SALE G]:[SALE S]])</f>
        <v>119.25</v>
      </c>
      <c r="U3919">
        <v>432</v>
      </c>
      <c r="V3919">
        <v>0.65</v>
      </c>
    </row>
    <row r="3920" spans="1:22" x14ac:dyDescent="0.25">
      <c r="A3920">
        <v>3919</v>
      </c>
      <c r="B3920" t="s">
        <v>26</v>
      </c>
      <c r="C3920" t="s">
        <v>680</v>
      </c>
      <c r="D3920" t="s">
        <v>7</v>
      </c>
      <c r="E3920" t="s">
        <v>361</v>
      </c>
      <c r="F3920" s="138">
        <v>44142</v>
      </c>
      <c r="G3920" t="s">
        <v>684</v>
      </c>
      <c r="H3920" t="s">
        <v>681</v>
      </c>
      <c r="I3920" t="s">
        <v>398</v>
      </c>
      <c r="J3920" t="s">
        <v>669</v>
      </c>
      <c r="K3920">
        <v>1250</v>
      </c>
      <c r="M3920">
        <v>256</v>
      </c>
      <c r="O3920">
        <v>4</v>
      </c>
      <c r="P3920">
        <v>24</v>
      </c>
      <c r="Q3920">
        <f>SUM(Table2[[#This Row],[ BUYER G]:[BUYER S]])</f>
        <v>28</v>
      </c>
      <c r="R3920">
        <v>3.25</v>
      </c>
      <c r="S3920">
        <v>31.6</v>
      </c>
      <c r="T3920">
        <f>SUM(Table2[[#This Row],[SALE G]:[SALE S]])</f>
        <v>34.85</v>
      </c>
      <c r="U3920">
        <v>297</v>
      </c>
      <c r="V3920">
        <v>0.65</v>
      </c>
    </row>
    <row r="3921" spans="1:22" x14ac:dyDescent="0.25">
      <c r="A3921">
        <v>3920</v>
      </c>
      <c r="B3921" t="s">
        <v>26</v>
      </c>
      <c r="C3921" t="s">
        <v>680</v>
      </c>
      <c r="D3921" t="s">
        <v>7</v>
      </c>
      <c r="E3921" t="s">
        <v>361</v>
      </c>
      <c r="F3921" s="138">
        <v>44142</v>
      </c>
      <c r="G3921" t="s">
        <v>676</v>
      </c>
      <c r="H3921" t="s">
        <v>681</v>
      </c>
      <c r="I3921" t="s">
        <v>379</v>
      </c>
      <c r="J3921" t="s">
        <v>669</v>
      </c>
      <c r="K3921">
        <v>1200</v>
      </c>
      <c r="M3921">
        <v>260</v>
      </c>
      <c r="O3921">
        <v>44</v>
      </c>
      <c r="P3921">
        <v>36</v>
      </c>
      <c r="Q3921">
        <f>SUM(Table2[[#This Row],[ BUYER G]:[BUYER S]])</f>
        <v>80</v>
      </c>
      <c r="R3921">
        <v>41.75</v>
      </c>
      <c r="S3921">
        <v>46.5</v>
      </c>
      <c r="T3921">
        <f>SUM(Table2[[#This Row],[SALE G]:[SALE S]])</f>
        <v>88.25</v>
      </c>
      <c r="U3921">
        <v>310</v>
      </c>
      <c r="V3921">
        <v>0.65</v>
      </c>
    </row>
    <row r="3922" spans="1:22" x14ac:dyDescent="0.25">
      <c r="A3922">
        <v>3921</v>
      </c>
      <c r="B3922" t="s">
        <v>26</v>
      </c>
      <c r="C3922" t="s">
        <v>680</v>
      </c>
      <c r="D3922" t="s">
        <v>7</v>
      </c>
      <c r="E3922" t="s">
        <v>361</v>
      </c>
      <c r="F3922" s="138">
        <v>44142</v>
      </c>
      <c r="G3922" t="s">
        <v>676</v>
      </c>
      <c r="H3922" t="s">
        <v>681</v>
      </c>
      <c r="I3922" t="s">
        <v>377</v>
      </c>
      <c r="J3922" t="s">
        <v>669</v>
      </c>
      <c r="K3922">
        <v>1200</v>
      </c>
      <c r="M3922">
        <v>258</v>
      </c>
      <c r="O3922">
        <v>24</v>
      </c>
      <c r="P3922">
        <v>21</v>
      </c>
      <c r="Q3922">
        <f>SUM(Table2[[#This Row],[ BUYER G]:[BUYER S]])</f>
        <v>45</v>
      </c>
      <c r="R3922">
        <v>37.700000000000003</v>
      </c>
      <c r="S3922">
        <v>13.55</v>
      </c>
      <c r="T3922">
        <f>SUM(Table2[[#This Row],[SALE G]:[SALE S]])</f>
        <v>51.25</v>
      </c>
      <c r="U3922">
        <v>286</v>
      </c>
      <c r="V3922">
        <v>0.65</v>
      </c>
    </row>
    <row r="3923" spans="1:22" x14ac:dyDescent="0.25">
      <c r="A3923">
        <v>3922</v>
      </c>
      <c r="B3923" t="s">
        <v>26</v>
      </c>
      <c r="C3923" t="s">
        <v>680</v>
      </c>
      <c r="D3923" t="s">
        <v>7</v>
      </c>
      <c r="E3923" t="s">
        <v>361</v>
      </c>
      <c r="F3923" s="138">
        <v>44142</v>
      </c>
      <c r="G3923" t="s">
        <v>676</v>
      </c>
      <c r="H3923" t="s">
        <v>681</v>
      </c>
      <c r="I3923" t="s">
        <v>378</v>
      </c>
      <c r="J3923" t="s">
        <v>669</v>
      </c>
      <c r="K3923">
        <v>1200</v>
      </c>
      <c r="M3923">
        <v>260</v>
      </c>
      <c r="O3923">
        <v>31</v>
      </c>
      <c r="P3923">
        <v>53</v>
      </c>
      <c r="Q3923">
        <f>SUM(Table2[[#This Row],[ BUYER G]:[BUYER S]])</f>
        <v>84</v>
      </c>
      <c r="R3923">
        <v>25.75</v>
      </c>
      <c r="S3923">
        <v>52.5</v>
      </c>
      <c r="T3923">
        <f>SUM(Table2[[#This Row],[SALE G]:[SALE S]])</f>
        <v>78.25</v>
      </c>
      <c r="U3923">
        <v>325</v>
      </c>
      <c r="V3923">
        <v>0.65</v>
      </c>
    </row>
    <row r="3924" spans="1:22" x14ac:dyDescent="0.25">
      <c r="A3924">
        <v>3923</v>
      </c>
      <c r="B3924" t="s">
        <v>26</v>
      </c>
      <c r="C3924" t="s">
        <v>680</v>
      </c>
      <c r="D3924" t="s">
        <v>7</v>
      </c>
      <c r="E3924" t="s">
        <v>361</v>
      </c>
      <c r="F3924" s="138">
        <v>44142</v>
      </c>
      <c r="G3924" t="s">
        <v>685</v>
      </c>
      <c r="H3924" t="s">
        <v>681</v>
      </c>
      <c r="I3924" t="s">
        <v>251</v>
      </c>
      <c r="J3924" t="s">
        <v>671</v>
      </c>
      <c r="K3924">
        <v>1000</v>
      </c>
      <c r="M3924">
        <v>240</v>
      </c>
      <c r="O3924">
        <v>0</v>
      </c>
      <c r="P3924">
        <v>82</v>
      </c>
      <c r="Q3924">
        <f>SUM(Table2[[#This Row],[ BUYER G]:[BUYER S]])</f>
        <v>82</v>
      </c>
      <c r="R3924">
        <v>0</v>
      </c>
      <c r="S3924">
        <v>77</v>
      </c>
      <c r="T3924">
        <f>SUM(Table2[[#This Row],[SALE G]:[SALE S]])</f>
        <v>77</v>
      </c>
      <c r="U3924">
        <v>381</v>
      </c>
      <c r="V3924">
        <v>0.7</v>
      </c>
    </row>
    <row r="3925" spans="1:22" x14ac:dyDescent="0.25">
      <c r="A3925">
        <v>3924</v>
      </c>
      <c r="B3925" t="s">
        <v>26</v>
      </c>
      <c r="C3925" t="s">
        <v>680</v>
      </c>
      <c r="D3925" t="s">
        <v>7</v>
      </c>
      <c r="E3925" t="s">
        <v>361</v>
      </c>
      <c r="F3925" s="138">
        <v>44142</v>
      </c>
      <c r="G3925" t="s">
        <v>685</v>
      </c>
      <c r="H3925" t="s">
        <v>681</v>
      </c>
      <c r="I3925" t="s">
        <v>404</v>
      </c>
      <c r="J3925" t="s">
        <v>671</v>
      </c>
      <c r="K3925">
        <v>1000</v>
      </c>
      <c r="M3925">
        <v>280</v>
      </c>
      <c r="O3925">
        <v>22</v>
      </c>
      <c r="P3925">
        <v>49</v>
      </c>
      <c r="Q3925">
        <f>SUM(Table2[[#This Row],[ BUYER G]:[BUYER S]])</f>
        <v>71</v>
      </c>
      <c r="R3925">
        <v>20</v>
      </c>
      <c r="S3925">
        <v>55</v>
      </c>
      <c r="T3925">
        <f>SUM(Table2[[#This Row],[SALE G]:[SALE S]])</f>
        <v>75</v>
      </c>
      <c r="U3925">
        <v>333</v>
      </c>
      <c r="V3925">
        <v>0.7</v>
      </c>
    </row>
    <row r="3926" spans="1:22" x14ac:dyDescent="0.25">
      <c r="A3926">
        <v>3925</v>
      </c>
      <c r="B3926" t="s">
        <v>26</v>
      </c>
      <c r="C3926" t="s">
        <v>680</v>
      </c>
      <c r="D3926" t="s">
        <v>7</v>
      </c>
      <c r="E3926" t="s">
        <v>361</v>
      </c>
      <c r="F3926" s="138">
        <v>44142</v>
      </c>
      <c r="G3926" t="s">
        <v>685</v>
      </c>
      <c r="H3926" t="s">
        <v>681</v>
      </c>
      <c r="I3926" t="s">
        <v>448</v>
      </c>
      <c r="J3926" t="s">
        <v>671</v>
      </c>
      <c r="K3926">
        <v>1000</v>
      </c>
      <c r="M3926">
        <v>260</v>
      </c>
      <c r="O3926">
        <v>7</v>
      </c>
      <c r="P3926">
        <v>26</v>
      </c>
      <c r="Q3926">
        <f>SUM(Table2[[#This Row],[ BUYER G]:[BUYER S]])</f>
        <v>33</v>
      </c>
      <c r="R3926">
        <v>5.5</v>
      </c>
      <c r="S3926">
        <v>30.5</v>
      </c>
      <c r="T3926">
        <f>SUM(Table2[[#This Row],[SALE G]:[SALE S]])</f>
        <v>36</v>
      </c>
      <c r="U3926">
        <v>300</v>
      </c>
      <c r="V3926">
        <v>0.65</v>
      </c>
    </row>
    <row r="3927" spans="1:22" x14ac:dyDescent="0.25">
      <c r="A3927">
        <v>3926</v>
      </c>
      <c r="B3927" t="s">
        <v>26</v>
      </c>
      <c r="C3927" t="s">
        <v>680</v>
      </c>
      <c r="D3927" t="s">
        <v>7</v>
      </c>
      <c r="E3927" t="s">
        <v>361</v>
      </c>
      <c r="F3927" s="138">
        <v>44142</v>
      </c>
      <c r="G3927" t="s">
        <v>685</v>
      </c>
      <c r="H3927" t="s">
        <v>681</v>
      </c>
      <c r="I3927" t="s">
        <v>413</v>
      </c>
      <c r="J3927" t="s">
        <v>671</v>
      </c>
      <c r="K3927">
        <v>1000</v>
      </c>
      <c r="M3927">
        <v>286</v>
      </c>
      <c r="O3927">
        <v>30</v>
      </c>
      <c r="P3927">
        <v>41</v>
      </c>
      <c r="Q3927">
        <f>SUM(Table2[[#This Row],[ BUYER G]:[BUYER S]])</f>
        <v>71</v>
      </c>
      <c r="R3927">
        <v>28.75</v>
      </c>
      <c r="S3927">
        <v>42.25</v>
      </c>
      <c r="T3927">
        <f>SUM(Table2[[#This Row],[SALE G]:[SALE S]])</f>
        <v>71</v>
      </c>
      <c r="U3927">
        <v>350</v>
      </c>
      <c r="V3927">
        <v>0.7</v>
      </c>
    </row>
    <row r="3928" spans="1:22" x14ac:dyDescent="0.25">
      <c r="A3928">
        <v>3927</v>
      </c>
      <c r="B3928" t="s">
        <v>26</v>
      </c>
      <c r="C3928" t="s">
        <v>680</v>
      </c>
      <c r="D3928" t="s">
        <v>7</v>
      </c>
      <c r="E3928" t="s">
        <v>361</v>
      </c>
      <c r="F3928" s="138">
        <v>44142</v>
      </c>
      <c r="G3928" t="s">
        <v>685</v>
      </c>
      <c r="H3928" t="s">
        <v>681</v>
      </c>
      <c r="I3928" t="s">
        <v>252</v>
      </c>
      <c r="J3928" t="s">
        <v>671</v>
      </c>
      <c r="K3928">
        <v>1000</v>
      </c>
      <c r="M3928">
        <v>360</v>
      </c>
      <c r="O3928">
        <v>7</v>
      </c>
      <c r="P3928">
        <v>32</v>
      </c>
      <c r="Q3928">
        <f>SUM(Table2[[#This Row],[ BUYER G]:[BUYER S]])</f>
        <v>39</v>
      </c>
      <c r="R3928">
        <v>7</v>
      </c>
      <c r="S3928">
        <v>36.5</v>
      </c>
      <c r="T3928">
        <f>SUM(Table2[[#This Row],[SALE G]:[SALE S]])</f>
        <v>43.5</v>
      </c>
      <c r="U3928">
        <v>410</v>
      </c>
      <c r="V3928">
        <v>0.65</v>
      </c>
    </row>
    <row r="3929" spans="1:22" x14ac:dyDescent="0.25">
      <c r="A3929">
        <v>3928</v>
      </c>
      <c r="B3929" t="s">
        <v>26</v>
      </c>
      <c r="C3929" t="s">
        <v>680</v>
      </c>
      <c r="D3929" t="s">
        <v>7</v>
      </c>
      <c r="E3929" t="s">
        <v>361</v>
      </c>
      <c r="F3929" s="138">
        <v>44142</v>
      </c>
      <c r="G3929" t="s">
        <v>685</v>
      </c>
      <c r="H3929" t="s">
        <v>681</v>
      </c>
      <c r="I3929" t="s">
        <v>254</v>
      </c>
      <c r="J3929" t="s">
        <v>671</v>
      </c>
      <c r="K3929">
        <v>1000</v>
      </c>
      <c r="M3929">
        <v>200</v>
      </c>
      <c r="O3929">
        <v>8</v>
      </c>
      <c r="P3929">
        <v>31</v>
      </c>
      <c r="Q3929">
        <f>SUM(Table2[[#This Row],[ BUYER G]:[BUYER S]])</f>
        <v>39</v>
      </c>
      <c r="R3929">
        <v>5.25</v>
      </c>
      <c r="S3929">
        <v>31.75</v>
      </c>
      <c r="T3929">
        <f>SUM(Table2[[#This Row],[SALE G]:[SALE S]])</f>
        <v>37</v>
      </c>
      <c r="U3929">
        <v>310</v>
      </c>
      <c r="V3929">
        <v>0.7</v>
      </c>
    </row>
    <row r="3930" spans="1:22" x14ac:dyDescent="0.25">
      <c r="A3930">
        <v>3929</v>
      </c>
      <c r="B3930" t="s">
        <v>26</v>
      </c>
      <c r="C3930" t="s">
        <v>680</v>
      </c>
      <c r="D3930" t="s">
        <v>7</v>
      </c>
      <c r="E3930" t="s">
        <v>361</v>
      </c>
      <c r="F3930" s="138">
        <v>44142</v>
      </c>
      <c r="G3930" t="s">
        <v>685</v>
      </c>
      <c r="H3930" t="s">
        <v>681</v>
      </c>
      <c r="I3930" t="s">
        <v>255</v>
      </c>
      <c r="J3930" t="s">
        <v>671</v>
      </c>
      <c r="K3930">
        <v>1000</v>
      </c>
      <c r="M3930">
        <v>280</v>
      </c>
      <c r="O3930">
        <v>10</v>
      </c>
      <c r="P3930">
        <v>45</v>
      </c>
      <c r="Q3930">
        <f>SUM(Table2[[#This Row],[ BUYER G]:[BUYER S]])</f>
        <v>55</v>
      </c>
      <c r="R3930">
        <v>5.7</v>
      </c>
      <c r="S3930">
        <v>47.2</v>
      </c>
      <c r="T3930">
        <f>SUM(Table2[[#This Row],[SALE G]:[SALE S]])</f>
        <v>52.900000000000006</v>
      </c>
      <c r="U3930">
        <v>305</v>
      </c>
      <c r="V3930">
        <v>0.65</v>
      </c>
    </row>
    <row r="3931" spans="1:22" x14ac:dyDescent="0.25">
      <c r="A3931">
        <v>3930</v>
      </c>
      <c r="B3931" t="s">
        <v>26</v>
      </c>
      <c r="C3931" t="s">
        <v>680</v>
      </c>
      <c r="D3931" t="s">
        <v>7</v>
      </c>
      <c r="E3931" t="s">
        <v>361</v>
      </c>
      <c r="F3931" s="138">
        <v>44142</v>
      </c>
      <c r="G3931" t="s">
        <v>685</v>
      </c>
      <c r="H3931" t="s">
        <v>681</v>
      </c>
      <c r="I3931" t="s">
        <v>445</v>
      </c>
      <c r="J3931" t="s">
        <v>671</v>
      </c>
      <c r="K3931">
        <v>1000</v>
      </c>
      <c r="M3931">
        <v>228</v>
      </c>
      <c r="O3931">
        <v>2</v>
      </c>
      <c r="P3931">
        <v>57</v>
      </c>
      <c r="Q3931">
        <f>SUM(Table2[[#This Row],[ BUYER G]:[BUYER S]])</f>
        <v>59</v>
      </c>
      <c r="R3931">
        <v>0.45</v>
      </c>
      <c r="S3931">
        <v>50.6</v>
      </c>
      <c r="T3931">
        <f>SUM(Table2[[#This Row],[SALE G]:[SALE S]])</f>
        <v>51.050000000000004</v>
      </c>
      <c r="U3931">
        <v>297</v>
      </c>
      <c r="V3931">
        <v>0.65</v>
      </c>
    </row>
    <row r="3932" spans="1:22" x14ac:dyDescent="0.25">
      <c r="A3932">
        <v>3931</v>
      </c>
      <c r="B3932" t="s">
        <v>26</v>
      </c>
      <c r="C3932" t="s">
        <v>680</v>
      </c>
      <c r="D3932" t="s">
        <v>7</v>
      </c>
      <c r="E3932" t="s">
        <v>361</v>
      </c>
      <c r="F3932" s="138">
        <v>44142</v>
      </c>
      <c r="G3932" t="s">
        <v>685</v>
      </c>
      <c r="H3932" t="s">
        <v>681</v>
      </c>
      <c r="I3932" t="s">
        <v>417</v>
      </c>
      <c r="J3932" t="s">
        <v>671</v>
      </c>
      <c r="K3932">
        <v>1000</v>
      </c>
      <c r="M3932">
        <v>540</v>
      </c>
      <c r="O3932">
        <v>60</v>
      </c>
      <c r="P3932">
        <v>125</v>
      </c>
      <c r="Q3932">
        <f>SUM(Table2[[#This Row],[ BUYER G]:[BUYER S]])</f>
        <v>185</v>
      </c>
      <c r="R3932">
        <v>42.5</v>
      </c>
      <c r="S3932">
        <v>130.5</v>
      </c>
      <c r="T3932">
        <f>SUM(Table2[[#This Row],[SALE G]:[SALE S]])</f>
        <v>173</v>
      </c>
      <c r="U3932">
        <v>755</v>
      </c>
      <c r="V3932">
        <v>0.7</v>
      </c>
    </row>
    <row r="3933" spans="1:22" x14ac:dyDescent="0.25">
      <c r="A3933">
        <v>3932</v>
      </c>
      <c r="B3933" t="s">
        <v>26</v>
      </c>
      <c r="C3933" t="s">
        <v>680</v>
      </c>
      <c r="D3933" t="s">
        <v>7</v>
      </c>
      <c r="E3933" t="s">
        <v>361</v>
      </c>
      <c r="F3933" s="138">
        <v>44142</v>
      </c>
      <c r="G3933" t="s">
        <v>685</v>
      </c>
      <c r="H3933" t="s">
        <v>681</v>
      </c>
      <c r="I3933" t="s">
        <v>410</v>
      </c>
      <c r="J3933" t="s">
        <v>671</v>
      </c>
      <c r="K3933">
        <v>1000</v>
      </c>
      <c r="M3933">
        <v>222</v>
      </c>
      <c r="O3933">
        <v>29</v>
      </c>
      <c r="P3933">
        <v>44</v>
      </c>
      <c r="Q3933">
        <f>SUM(Table2[[#This Row],[ BUYER G]:[BUYER S]])</f>
        <v>73</v>
      </c>
      <c r="R3933">
        <v>23.5</v>
      </c>
      <c r="S3933">
        <v>42</v>
      </c>
      <c r="T3933">
        <f>SUM(Table2[[#This Row],[SALE G]:[SALE S]])</f>
        <v>65.5</v>
      </c>
      <c r="U3933">
        <v>303</v>
      </c>
      <c r="V3933">
        <v>0.65</v>
      </c>
    </row>
    <row r="3934" spans="1:22" x14ac:dyDescent="0.25">
      <c r="A3934">
        <v>3933</v>
      </c>
      <c r="B3934" t="s">
        <v>26</v>
      </c>
      <c r="C3934" t="s">
        <v>680</v>
      </c>
      <c r="D3934" t="s">
        <v>7</v>
      </c>
      <c r="E3934" t="s">
        <v>361</v>
      </c>
      <c r="F3934" s="138">
        <v>44142</v>
      </c>
      <c r="G3934" t="s">
        <v>685</v>
      </c>
      <c r="H3934" t="s">
        <v>681</v>
      </c>
      <c r="I3934" t="s">
        <v>264</v>
      </c>
      <c r="J3934" t="s">
        <v>671</v>
      </c>
      <c r="K3934">
        <v>1000</v>
      </c>
      <c r="M3934">
        <v>220</v>
      </c>
      <c r="O3934">
        <v>19</v>
      </c>
      <c r="P3934">
        <v>32</v>
      </c>
      <c r="Q3934">
        <f>SUM(Table2[[#This Row],[ BUYER G]:[BUYER S]])</f>
        <v>51</v>
      </c>
      <c r="R3934">
        <v>24.7</v>
      </c>
      <c r="S3934">
        <v>31</v>
      </c>
      <c r="T3934">
        <f>SUM(Table2[[#This Row],[SALE G]:[SALE S]])</f>
        <v>55.7</v>
      </c>
      <c r="U3934">
        <v>248</v>
      </c>
      <c r="V3934">
        <v>0.65</v>
      </c>
    </row>
    <row r="3935" spans="1:22" x14ac:dyDescent="0.25">
      <c r="A3935">
        <v>3934</v>
      </c>
      <c r="B3935" t="s">
        <v>26</v>
      </c>
      <c r="C3935" t="s">
        <v>680</v>
      </c>
      <c r="D3935" t="s">
        <v>7</v>
      </c>
      <c r="E3935" t="s">
        <v>361</v>
      </c>
      <c r="F3935" s="138">
        <v>44142</v>
      </c>
      <c r="G3935" t="s">
        <v>685</v>
      </c>
      <c r="H3935" t="s">
        <v>681</v>
      </c>
      <c r="I3935" t="s">
        <v>261</v>
      </c>
      <c r="J3935" t="s">
        <v>671</v>
      </c>
      <c r="K3935">
        <v>1000</v>
      </c>
      <c r="M3935">
        <v>216</v>
      </c>
      <c r="O3935">
        <v>8</v>
      </c>
      <c r="P3935">
        <v>32</v>
      </c>
      <c r="Q3935">
        <f>SUM(Table2[[#This Row],[ BUYER G]:[BUYER S]])</f>
        <v>40</v>
      </c>
      <c r="R3935">
        <v>5.6</v>
      </c>
      <c r="S3935">
        <v>31</v>
      </c>
      <c r="T3935">
        <f>SUM(Table2[[#This Row],[SALE G]:[SALE S]])</f>
        <v>36.6</v>
      </c>
      <c r="U3935">
        <v>235</v>
      </c>
      <c r="V3935">
        <v>0.65</v>
      </c>
    </row>
    <row r="3936" spans="1:22" x14ac:dyDescent="0.25">
      <c r="A3936">
        <v>3935</v>
      </c>
      <c r="B3936" t="s">
        <v>26</v>
      </c>
      <c r="C3936" t="s">
        <v>680</v>
      </c>
      <c r="D3936" t="s">
        <v>7</v>
      </c>
      <c r="E3936" t="s">
        <v>361</v>
      </c>
      <c r="F3936" s="138">
        <v>44142</v>
      </c>
      <c r="G3936" t="s">
        <v>685</v>
      </c>
      <c r="H3936" t="s">
        <v>681</v>
      </c>
      <c r="I3936" t="s">
        <v>248</v>
      </c>
      <c r="J3936" t="s">
        <v>671</v>
      </c>
      <c r="K3936">
        <v>1000</v>
      </c>
      <c r="M3936">
        <v>206</v>
      </c>
      <c r="O3936">
        <v>8</v>
      </c>
      <c r="P3936">
        <v>40</v>
      </c>
      <c r="Q3936">
        <f>SUM(Table2[[#This Row],[ BUYER G]:[BUYER S]])</f>
        <v>48</v>
      </c>
      <c r="R3936">
        <v>9.1</v>
      </c>
      <c r="S3936">
        <v>49.3</v>
      </c>
      <c r="T3936">
        <f>SUM(Table2[[#This Row],[SALE G]:[SALE S]])</f>
        <v>58.4</v>
      </c>
      <c r="U3936">
        <v>286</v>
      </c>
      <c r="V3936">
        <v>0.7</v>
      </c>
    </row>
    <row r="3937" spans="1:22" x14ac:dyDescent="0.25">
      <c r="A3937">
        <v>3936</v>
      </c>
      <c r="B3937" t="s">
        <v>26</v>
      </c>
      <c r="C3937" t="s">
        <v>680</v>
      </c>
      <c r="D3937" t="s">
        <v>7</v>
      </c>
      <c r="E3937" t="s">
        <v>361</v>
      </c>
      <c r="F3937" s="138">
        <v>44142</v>
      </c>
      <c r="G3937" t="s">
        <v>684</v>
      </c>
      <c r="H3937" t="s">
        <v>690</v>
      </c>
      <c r="I3937" t="s">
        <v>452</v>
      </c>
      <c r="J3937" t="s">
        <v>669</v>
      </c>
      <c r="K3937">
        <v>1250</v>
      </c>
      <c r="M3937">
        <v>256</v>
      </c>
      <c r="O3937">
        <v>15</v>
      </c>
      <c r="P3937">
        <v>21</v>
      </c>
      <c r="Q3937">
        <f>SUM(Table2[[#This Row],[ BUYER G]:[BUYER S]])</f>
        <v>36</v>
      </c>
      <c r="R3937">
        <v>12.1</v>
      </c>
      <c r="S3937">
        <v>16.5</v>
      </c>
      <c r="T3937">
        <f>SUM(Table2[[#This Row],[SALE G]:[SALE S]])</f>
        <v>28.6</v>
      </c>
      <c r="U3937">
        <v>280</v>
      </c>
      <c r="V3937">
        <v>0.6</v>
      </c>
    </row>
    <row r="3938" spans="1:22" x14ac:dyDescent="0.25">
      <c r="A3938">
        <v>3937</v>
      </c>
      <c r="B3938" t="s">
        <v>26</v>
      </c>
      <c r="C3938" t="s">
        <v>680</v>
      </c>
      <c r="D3938" t="s">
        <v>7</v>
      </c>
      <c r="E3938" t="s">
        <v>361</v>
      </c>
      <c r="F3938" s="138">
        <v>44142</v>
      </c>
      <c r="G3938" t="s">
        <v>684</v>
      </c>
      <c r="H3938" t="s">
        <v>702</v>
      </c>
      <c r="I3938" t="s">
        <v>462</v>
      </c>
      <c r="J3938" t="s">
        <v>669</v>
      </c>
      <c r="K3938">
        <v>1250</v>
      </c>
      <c r="M3938">
        <v>250</v>
      </c>
      <c r="O3938">
        <v>13</v>
      </c>
      <c r="P3938">
        <v>17</v>
      </c>
      <c r="Q3938">
        <f>SUM(Table2[[#This Row],[ BUYER G]:[BUYER S]])</f>
        <v>30</v>
      </c>
      <c r="R3938">
        <v>8</v>
      </c>
      <c r="S3938">
        <v>12</v>
      </c>
      <c r="T3938">
        <f>SUM(Table2[[#This Row],[SALE G]:[SALE S]])</f>
        <v>20</v>
      </c>
      <c r="U3938">
        <v>280</v>
      </c>
      <c r="V3938">
        <v>0.6</v>
      </c>
    </row>
    <row r="3939" spans="1:22" x14ac:dyDescent="0.25">
      <c r="A3939">
        <v>3938</v>
      </c>
      <c r="B3939" t="s">
        <v>26</v>
      </c>
      <c r="C3939" t="s">
        <v>680</v>
      </c>
      <c r="D3939" t="s">
        <v>7</v>
      </c>
      <c r="E3939" t="s">
        <v>361</v>
      </c>
      <c r="F3939" s="138">
        <v>44142</v>
      </c>
      <c r="G3939" t="s">
        <v>670</v>
      </c>
      <c r="H3939" t="s">
        <v>689</v>
      </c>
      <c r="I3939" t="s">
        <v>307</v>
      </c>
      <c r="J3939" t="s">
        <v>671</v>
      </c>
      <c r="K3939">
        <v>1200</v>
      </c>
      <c r="M3939">
        <v>224</v>
      </c>
      <c r="O3939">
        <v>29</v>
      </c>
      <c r="P3939">
        <v>61</v>
      </c>
      <c r="Q3939">
        <f>SUM(Table2[[#This Row],[ BUYER G]:[BUYER S]])</f>
        <v>90</v>
      </c>
      <c r="R3939">
        <v>26.5</v>
      </c>
      <c r="S3939">
        <v>18.5</v>
      </c>
      <c r="T3939">
        <f>SUM(Table2[[#This Row],[SALE G]:[SALE S]])</f>
        <v>45</v>
      </c>
      <c r="U3939">
        <v>271</v>
      </c>
      <c r="V3939">
        <v>0.65</v>
      </c>
    </row>
    <row r="3940" spans="1:22" x14ac:dyDescent="0.25">
      <c r="A3940">
        <v>3939</v>
      </c>
      <c r="B3940" t="s">
        <v>26</v>
      </c>
      <c r="C3940" t="s">
        <v>665</v>
      </c>
      <c r="D3940" t="s">
        <v>7</v>
      </c>
      <c r="E3940" t="s">
        <v>361</v>
      </c>
      <c r="F3940" s="138">
        <v>44143</v>
      </c>
      <c r="G3940" t="s">
        <v>666</v>
      </c>
      <c r="H3940" t="s">
        <v>668</v>
      </c>
      <c r="I3940" t="s">
        <v>129</v>
      </c>
      <c r="J3940" t="s">
        <v>669</v>
      </c>
      <c r="K3940">
        <v>2700</v>
      </c>
      <c r="L3940">
        <v>568</v>
      </c>
      <c r="O3940">
        <v>60</v>
      </c>
      <c r="P3940">
        <v>105</v>
      </c>
      <c r="Q3940">
        <f>SUM(Table2[[#This Row],[ BUYER G]:[BUYER S]])</f>
        <v>165</v>
      </c>
      <c r="R3940">
        <v>26.2</v>
      </c>
      <c r="S3940">
        <v>87.9</v>
      </c>
      <c r="T3940">
        <f>SUM(Table2[[#This Row],[SALE G]:[SALE S]])</f>
        <v>114.10000000000001</v>
      </c>
      <c r="U3940">
        <v>550</v>
      </c>
      <c r="V3940">
        <v>0.8</v>
      </c>
    </row>
    <row r="3941" spans="1:22" x14ac:dyDescent="0.25">
      <c r="A3941">
        <v>3940</v>
      </c>
      <c r="B3941" t="s">
        <v>26</v>
      </c>
      <c r="C3941" t="s">
        <v>665</v>
      </c>
      <c r="D3941" t="s">
        <v>7</v>
      </c>
      <c r="E3941" t="s">
        <v>361</v>
      </c>
      <c r="F3941" s="138">
        <v>44143</v>
      </c>
      <c r="G3941" t="s">
        <v>666</v>
      </c>
      <c r="H3941" t="s">
        <v>668</v>
      </c>
      <c r="I3941" t="s">
        <v>130</v>
      </c>
      <c r="J3941" t="s">
        <v>669</v>
      </c>
      <c r="K3941">
        <v>2700</v>
      </c>
      <c r="L3941">
        <v>576</v>
      </c>
      <c r="O3941">
        <v>46</v>
      </c>
      <c r="P3941">
        <v>104</v>
      </c>
      <c r="Q3941">
        <f>SUM(Table2[[#This Row],[ BUYER G]:[BUYER S]])</f>
        <v>150</v>
      </c>
      <c r="R3941">
        <v>20.8</v>
      </c>
      <c r="S3941">
        <v>77.5</v>
      </c>
      <c r="T3941">
        <f>SUM(Table2[[#This Row],[SALE G]:[SALE S]])</f>
        <v>98.3</v>
      </c>
      <c r="U3941">
        <v>590</v>
      </c>
      <c r="V3941">
        <v>0.8</v>
      </c>
    </row>
    <row r="3942" spans="1:22" x14ac:dyDescent="0.25">
      <c r="A3942">
        <v>3941</v>
      </c>
      <c r="B3942" t="s">
        <v>26</v>
      </c>
      <c r="C3942" t="s">
        <v>665</v>
      </c>
      <c r="D3942" t="s">
        <v>7</v>
      </c>
      <c r="E3942" t="s">
        <v>361</v>
      </c>
      <c r="F3942" s="138">
        <v>44143</v>
      </c>
      <c r="G3942" t="s">
        <v>666</v>
      </c>
      <c r="H3942" t="s">
        <v>672</v>
      </c>
      <c r="I3942" t="s">
        <v>189</v>
      </c>
      <c r="J3942" t="s">
        <v>669</v>
      </c>
      <c r="K3942">
        <v>2700</v>
      </c>
      <c r="L3942">
        <v>546</v>
      </c>
      <c r="O3942">
        <v>62</v>
      </c>
      <c r="P3942">
        <v>156</v>
      </c>
      <c r="Q3942">
        <f>SUM(Table2[[#This Row],[ BUYER G]:[BUYER S]])</f>
        <v>218</v>
      </c>
      <c r="R3942">
        <v>41</v>
      </c>
      <c r="S3942">
        <v>148.25</v>
      </c>
      <c r="T3942">
        <f>SUM(Table2[[#This Row],[SALE G]:[SALE S]])</f>
        <v>189.25</v>
      </c>
      <c r="U3942">
        <v>677</v>
      </c>
      <c r="V3942">
        <v>0.8</v>
      </c>
    </row>
    <row r="3943" spans="1:22" x14ac:dyDescent="0.25">
      <c r="A3943">
        <v>3942</v>
      </c>
      <c r="B3943" t="s">
        <v>26</v>
      </c>
      <c r="C3943" t="s">
        <v>665</v>
      </c>
      <c r="D3943" t="s">
        <v>7</v>
      </c>
      <c r="E3943" t="s">
        <v>361</v>
      </c>
      <c r="F3943" s="138">
        <v>44143</v>
      </c>
      <c r="G3943" t="s">
        <v>703</v>
      </c>
      <c r="H3943" t="s">
        <v>668</v>
      </c>
      <c r="I3943" t="s">
        <v>451</v>
      </c>
      <c r="J3943" t="s">
        <v>669</v>
      </c>
      <c r="K3943">
        <v>2700</v>
      </c>
      <c r="L3943">
        <v>488</v>
      </c>
      <c r="O3943">
        <v>36</v>
      </c>
      <c r="P3943">
        <v>63</v>
      </c>
      <c r="Q3943">
        <f>SUM(Table2[[#This Row],[ BUYER G]:[BUYER S]])</f>
        <v>99</v>
      </c>
      <c r="R3943">
        <v>27</v>
      </c>
      <c r="S3943">
        <v>68.125</v>
      </c>
      <c r="T3943">
        <f>SUM(Table2[[#This Row],[SALE G]:[SALE S]])</f>
        <v>95.125</v>
      </c>
      <c r="U3943">
        <v>363</v>
      </c>
      <c r="V3943">
        <v>0.8</v>
      </c>
    </row>
    <row r="3944" spans="1:22" x14ac:dyDescent="0.25">
      <c r="A3944">
        <v>3943</v>
      </c>
      <c r="B3944" t="s">
        <v>26</v>
      </c>
      <c r="C3944" t="s">
        <v>665</v>
      </c>
      <c r="D3944" t="s">
        <v>7</v>
      </c>
      <c r="E3944" t="s">
        <v>361</v>
      </c>
      <c r="F3944" s="138">
        <v>44143</v>
      </c>
      <c r="G3944" t="s">
        <v>670</v>
      </c>
      <c r="H3944" t="s">
        <v>668</v>
      </c>
      <c r="I3944" t="s">
        <v>138</v>
      </c>
      <c r="J3944" t="s">
        <v>671</v>
      </c>
      <c r="K3944">
        <v>1200</v>
      </c>
      <c r="L3944">
        <v>336</v>
      </c>
      <c r="O3944">
        <v>40</v>
      </c>
      <c r="P3944">
        <v>65</v>
      </c>
      <c r="Q3944">
        <f>SUM(Table2[[#This Row],[ BUYER G]:[BUYER S]])</f>
        <v>105</v>
      </c>
      <c r="R3944">
        <v>40.75</v>
      </c>
      <c r="S3944">
        <v>65.5</v>
      </c>
      <c r="T3944">
        <f>SUM(Table2[[#This Row],[SALE G]:[SALE S]])</f>
        <v>106.25</v>
      </c>
      <c r="U3944">
        <v>349</v>
      </c>
      <c r="V3944">
        <v>0.8</v>
      </c>
    </row>
    <row r="3945" spans="1:22" x14ac:dyDescent="0.25">
      <c r="A3945">
        <v>3944</v>
      </c>
      <c r="B3945" t="s">
        <v>26</v>
      </c>
      <c r="C3945" t="s">
        <v>665</v>
      </c>
      <c r="D3945" t="s">
        <v>7</v>
      </c>
      <c r="E3945" t="s">
        <v>361</v>
      </c>
      <c r="F3945" s="138">
        <v>44143</v>
      </c>
      <c r="G3945" t="s">
        <v>670</v>
      </c>
      <c r="H3945" t="s">
        <v>668</v>
      </c>
      <c r="I3945" t="s">
        <v>139</v>
      </c>
      <c r="J3945" t="s">
        <v>671</v>
      </c>
      <c r="K3945">
        <v>1200</v>
      </c>
      <c r="L3945">
        <v>226</v>
      </c>
      <c r="O3945">
        <v>44</v>
      </c>
      <c r="P3945">
        <v>59</v>
      </c>
      <c r="Q3945">
        <f>SUM(Table2[[#This Row],[ BUYER G]:[BUYER S]])</f>
        <v>103</v>
      </c>
      <c r="R3945">
        <v>23</v>
      </c>
      <c r="S3945">
        <v>51</v>
      </c>
      <c r="T3945">
        <f>SUM(Table2[[#This Row],[SALE G]:[SALE S]])</f>
        <v>74</v>
      </c>
      <c r="U3945">
        <v>280</v>
      </c>
      <c r="V3945">
        <v>0.8</v>
      </c>
    </row>
    <row r="3946" spans="1:22" x14ac:dyDescent="0.25">
      <c r="A3946">
        <v>3945</v>
      </c>
      <c r="B3946" t="s">
        <v>26</v>
      </c>
      <c r="C3946" t="s">
        <v>665</v>
      </c>
      <c r="D3946" t="s">
        <v>7</v>
      </c>
      <c r="E3946" t="s">
        <v>361</v>
      </c>
      <c r="F3946" s="138">
        <v>44143</v>
      </c>
      <c r="G3946" t="s">
        <v>670</v>
      </c>
      <c r="H3946" t="s">
        <v>668</v>
      </c>
      <c r="I3946" t="s">
        <v>142</v>
      </c>
      <c r="J3946" t="s">
        <v>671</v>
      </c>
      <c r="K3946">
        <v>1200</v>
      </c>
      <c r="L3946">
        <v>341</v>
      </c>
      <c r="O3946">
        <v>52</v>
      </c>
      <c r="P3946">
        <v>83</v>
      </c>
      <c r="Q3946">
        <f>SUM(Table2[[#This Row],[ BUYER G]:[BUYER S]])</f>
        <v>135</v>
      </c>
      <c r="R3946">
        <v>18</v>
      </c>
      <c r="S3946">
        <v>58</v>
      </c>
      <c r="T3946">
        <f>SUM(Table2[[#This Row],[SALE G]:[SALE S]])</f>
        <v>76</v>
      </c>
      <c r="U3946">
        <v>322</v>
      </c>
      <c r="V3946">
        <v>0.7</v>
      </c>
    </row>
    <row r="3947" spans="1:22" x14ac:dyDescent="0.25">
      <c r="A3947">
        <v>3946</v>
      </c>
      <c r="B3947" t="s">
        <v>26</v>
      </c>
      <c r="C3947" t="s">
        <v>665</v>
      </c>
      <c r="D3947" t="s">
        <v>7</v>
      </c>
      <c r="E3947" t="s">
        <v>361</v>
      </c>
      <c r="F3947" s="138">
        <v>44143</v>
      </c>
      <c r="G3947" t="s">
        <v>670</v>
      </c>
      <c r="H3947" t="s">
        <v>668</v>
      </c>
      <c r="I3947" t="s">
        <v>143</v>
      </c>
      <c r="J3947" t="s">
        <v>671</v>
      </c>
      <c r="K3947">
        <v>1200</v>
      </c>
      <c r="L3947">
        <v>240</v>
      </c>
      <c r="O3947">
        <v>31</v>
      </c>
      <c r="P3947">
        <v>62</v>
      </c>
      <c r="Q3947">
        <f>SUM(Table2[[#This Row],[ BUYER G]:[BUYER S]])</f>
        <v>93</v>
      </c>
      <c r="R3947">
        <v>15.5</v>
      </c>
      <c r="S3947">
        <v>39</v>
      </c>
      <c r="T3947">
        <f>SUM(Table2[[#This Row],[SALE G]:[SALE S]])</f>
        <v>54.5</v>
      </c>
      <c r="U3947">
        <v>312</v>
      </c>
      <c r="V3947">
        <v>0.7</v>
      </c>
    </row>
    <row r="3948" spans="1:22" x14ac:dyDescent="0.25">
      <c r="A3948">
        <v>3947</v>
      </c>
      <c r="B3948" t="s">
        <v>26</v>
      </c>
      <c r="C3948" t="s">
        <v>665</v>
      </c>
      <c r="D3948" t="s">
        <v>7</v>
      </c>
      <c r="E3948" t="s">
        <v>361</v>
      </c>
      <c r="F3948" s="138">
        <v>44143</v>
      </c>
      <c r="G3948" t="s">
        <v>670</v>
      </c>
      <c r="H3948" t="s">
        <v>718</v>
      </c>
      <c r="I3948" t="s">
        <v>634</v>
      </c>
      <c r="J3948" t="s">
        <v>671</v>
      </c>
      <c r="K3948">
        <v>1000</v>
      </c>
      <c r="L3948">
        <v>323</v>
      </c>
      <c r="O3948">
        <v>22</v>
      </c>
      <c r="P3948">
        <v>41</v>
      </c>
      <c r="Q3948">
        <f>SUM(Table2[[#This Row],[ BUYER G]:[BUYER S]])</f>
        <v>63</v>
      </c>
      <c r="R3948">
        <v>16.5</v>
      </c>
      <c r="S3948">
        <v>37</v>
      </c>
      <c r="T3948">
        <f>SUM(Table2[[#This Row],[SALE G]:[SALE S]])</f>
        <v>53.5</v>
      </c>
      <c r="U3948">
        <v>371</v>
      </c>
      <c r="V3948">
        <v>0.7</v>
      </c>
    </row>
    <row r="3949" spans="1:22" x14ac:dyDescent="0.25">
      <c r="A3949">
        <v>3948</v>
      </c>
      <c r="B3949" t="s">
        <v>26</v>
      </c>
      <c r="C3949" t="s">
        <v>665</v>
      </c>
      <c r="D3949" t="s">
        <v>7</v>
      </c>
      <c r="E3949" t="s">
        <v>361</v>
      </c>
      <c r="F3949" s="138">
        <v>44143</v>
      </c>
      <c r="G3949" t="s">
        <v>670</v>
      </c>
      <c r="H3949" t="s">
        <v>668</v>
      </c>
      <c r="I3949" t="s">
        <v>144</v>
      </c>
      <c r="J3949" t="s">
        <v>671</v>
      </c>
      <c r="K3949">
        <v>1200</v>
      </c>
      <c r="L3949">
        <v>224</v>
      </c>
      <c r="O3949">
        <v>62</v>
      </c>
      <c r="P3949">
        <v>51</v>
      </c>
      <c r="Q3949">
        <f>SUM(Table2[[#This Row],[ BUYER G]:[BUYER S]])</f>
        <v>113</v>
      </c>
      <c r="R3949">
        <v>44.5</v>
      </c>
      <c r="S3949">
        <v>39.5</v>
      </c>
      <c r="T3949">
        <f>SUM(Table2[[#This Row],[SALE G]:[SALE S]])</f>
        <v>84</v>
      </c>
      <c r="U3949">
        <v>336</v>
      </c>
      <c r="V3949">
        <v>0.8</v>
      </c>
    </row>
    <row r="3950" spans="1:22" x14ac:dyDescent="0.25">
      <c r="A3950">
        <v>3949</v>
      </c>
      <c r="B3950" t="s">
        <v>26</v>
      </c>
      <c r="C3950" t="s">
        <v>665</v>
      </c>
      <c r="D3950" t="s">
        <v>7</v>
      </c>
      <c r="E3950" t="s">
        <v>361</v>
      </c>
      <c r="F3950" s="138">
        <v>44143</v>
      </c>
      <c r="G3950" t="s">
        <v>682</v>
      </c>
      <c r="H3950" t="s">
        <v>668</v>
      </c>
      <c r="I3950" t="s">
        <v>151</v>
      </c>
      <c r="J3950" t="s">
        <v>671</v>
      </c>
      <c r="K3950">
        <v>1200</v>
      </c>
      <c r="L3950">
        <v>212</v>
      </c>
      <c r="O3950">
        <v>33</v>
      </c>
      <c r="P3950">
        <v>52</v>
      </c>
      <c r="Q3950">
        <f>SUM(Table2[[#This Row],[ BUYER G]:[BUYER S]])</f>
        <v>85</v>
      </c>
      <c r="R3950">
        <v>16.75</v>
      </c>
      <c r="S3950">
        <v>35.5</v>
      </c>
      <c r="T3950">
        <f>SUM(Table2[[#This Row],[SALE G]:[SALE S]])</f>
        <v>52.25</v>
      </c>
      <c r="U3950">
        <v>275</v>
      </c>
      <c r="V3950">
        <v>0.7</v>
      </c>
    </row>
    <row r="3951" spans="1:22" x14ac:dyDescent="0.25">
      <c r="A3951">
        <v>3950</v>
      </c>
      <c r="B3951" t="s">
        <v>26</v>
      </c>
      <c r="C3951" t="s">
        <v>665</v>
      </c>
      <c r="D3951" t="s">
        <v>7</v>
      </c>
      <c r="E3951" t="s">
        <v>361</v>
      </c>
      <c r="F3951" s="138">
        <v>44143</v>
      </c>
      <c r="G3951" t="s">
        <v>682</v>
      </c>
      <c r="H3951" t="s">
        <v>668</v>
      </c>
      <c r="I3951" t="s">
        <v>152</v>
      </c>
      <c r="J3951" t="s">
        <v>671</v>
      </c>
      <c r="K3951">
        <v>1200</v>
      </c>
      <c r="L3951">
        <v>206</v>
      </c>
      <c r="O3951">
        <v>39</v>
      </c>
      <c r="P3951">
        <v>51</v>
      </c>
      <c r="Q3951">
        <f>SUM(Table2[[#This Row],[ BUYER G]:[BUYER S]])</f>
        <v>90</v>
      </c>
      <c r="R3951">
        <v>22.3</v>
      </c>
      <c r="S3951">
        <v>28</v>
      </c>
      <c r="T3951">
        <f>SUM(Table2[[#This Row],[SALE G]:[SALE S]])</f>
        <v>50.3</v>
      </c>
      <c r="U3951">
        <v>460</v>
      </c>
      <c r="V3951">
        <v>0.7</v>
      </c>
    </row>
    <row r="3952" spans="1:22" x14ac:dyDescent="0.25">
      <c r="A3952">
        <v>3951</v>
      </c>
      <c r="B3952" t="s">
        <v>26</v>
      </c>
      <c r="C3952" t="s">
        <v>665</v>
      </c>
      <c r="D3952" t="s">
        <v>7</v>
      </c>
      <c r="E3952" t="s">
        <v>361</v>
      </c>
      <c r="F3952" s="138">
        <v>44143</v>
      </c>
      <c r="G3952" t="s">
        <v>682</v>
      </c>
      <c r="H3952" t="s">
        <v>668</v>
      </c>
      <c r="I3952" t="s">
        <v>153</v>
      </c>
      <c r="J3952" t="s">
        <v>671</v>
      </c>
      <c r="K3952">
        <v>1200</v>
      </c>
      <c r="L3952">
        <v>216</v>
      </c>
      <c r="O3952">
        <v>19</v>
      </c>
      <c r="P3952">
        <v>37</v>
      </c>
      <c r="Q3952">
        <f>SUM(Table2[[#This Row],[ BUYER G]:[BUYER S]])</f>
        <v>56</v>
      </c>
      <c r="R3952">
        <v>22.33</v>
      </c>
      <c r="S3952">
        <v>18.329999999999998</v>
      </c>
      <c r="T3952">
        <f>SUM(Table2[[#This Row],[SALE G]:[SALE S]])</f>
        <v>40.659999999999997</v>
      </c>
      <c r="U3952">
        <v>841</v>
      </c>
      <c r="V3952">
        <v>0.7</v>
      </c>
    </row>
    <row r="3953" spans="1:22" x14ac:dyDescent="0.25">
      <c r="A3953">
        <v>3952</v>
      </c>
      <c r="B3953" t="s">
        <v>26</v>
      </c>
      <c r="C3953" t="s">
        <v>665</v>
      </c>
      <c r="D3953" t="s">
        <v>7</v>
      </c>
      <c r="E3953" t="s">
        <v>361</v>
      </c>
      <c r="F3953" s="138">
        <v>44143</v>
      </c>
      <c r="G3953" t="s">
        <v>682</v>
      </c>
      <c r="H3953" t="s">
        <v>668</v>
      </c>
      <c r="I3953" t="s">
        <v>150</v>
      </c>
      <c r="J3953" t="s">
        <v>671</v>
      </c>
      <c r="K3953">
        <v>1200</v>
      </c>
      <c r="L3953">
        <v>160</v>
      </c>
      <c r="O3953">
        <v>29</v>
      </c>
      <c r="P3953">
        <v>45</v>
      </c>
      <c r="Q3953">
        <f>SUM(Table2[[#This Row],[ BUYER G]:[BUYER S]])</f>
        <v>74</v>
      </c>
      <c r="R3953">
        <v>25.5</v>
      </c>
      <c r="S3953">
        <v>40.25</v>
      </c>
      <c r="T3953">
        <f>SUM(Table2[[#This Row],[SALE G]:[SALE S]])</f>
        <v>65.75</v>
      </c>
      <c r="U3953">
        <v>108</v>
      </c>
      <c r="V3953">
        <v>0.7</v>
      </c>
    </row>
    <row r="3954" spans="1:22" x14ac:dyDescent="0.25">
      <c r="A3954">
        <v>3953</v>
      </c>
      <c r="B3954" t="s">
        <v>26</v>
      </c>
      <c r="C3954" t="s">
        <v>665</v>
      </c>
      <c r="D3954" t="s">
        <v>7</v>
      </c>
      <c r="E3954" t="s">
        <v>361</v>
      </c>
      <c r="F3954" s="138">
        <v>44143</v>
      </c>
      <c r="G3954" t="s">
        <v>682</v>
      </c>
      <c r="H3954" t="s">
        <v>668</v>
      </c>
      <c r="I3954" t="s">
        <v>434</v>
      </c>
      <c r="J3954" t="s">
        <v>671</v>
      </c>
      <c r="K3954">
        <v>1200</v>
      </c>
      <c r="L3954">
        <v>208</v>
      </c>
      <c r="O3954">
        <v>12</v>
      </c>
      <c r="P3954">
        <v>56</v>
      </c>
      <c r="Q3954">
        <f>SUM(Table2[[#This Row],[ BUYER G]:[BUYER S]])</f>
        <v>68</v>
      </c>
      <c r="R3954">
        <v>10</v>
      </c>
      <c r="S3954">
        <v>13.5</v>
      </c>
      <c r="T3954">
        <f>SUM(Table2[[#This Row],[SALE G]:[SALE S]])</f>
        <v>23.5</v>
      </c>
      <c r="U3954">
        <v>250</v>
      </c>
      <c r="V3954">
        <v>0.7</v>
      </c>
    </row>
    <row r="3955" spans="1:22" x14ac:dyDescent="0.25">
      <c r="A3955">
        <v>3954</v>
      </c>
      <c r="B3955" t="s">
        <v>26</v>
      </c>
      <c r="C3955" t="s">
        <v>665</v>
      </c>
      <c r="D3955" t="s">
        <v>7</v>
      </c>
      <c r="E3955" t="s">
        <v>361</v>
      </c>
      <c r="F3955" s="138">
        <v>44143</v>
      </c>
      <c r="G3955" t="s">
        <v>675</v>
      </c>
      <c r="H3955" t="s">
        <v>668</v>
      </c>
      <c r="I3955" t="s">
        <v>164</v>
      </c>
      <c r="J3955" t="s">
        <v>669</v>
      </c>
      <c r="K3955">
        <v>4200</v>
      </c>
      <c r="L3955">
        <v>628</v>
      </c>
      <c r="O3955">
        <v>45</v>
      </c>
      <c r="P3955">
        <v>145</v>
      </c>
      <c r="Q3955">
        <f>SUM(Table2[[#This Row],[ BUYER G]:[BUYER S]])</f>
        <v>190</v>
      </c>
      <c r="R3955">
        <v>49.8</v>
      </c>
      <c r="S3955">
        <v>78.66</v>
      </c>
      <c r="T3955">
        <f>SUM(Table2[[#This Row],[SALE G]:[SALE S]])</f>
        <v>128.45999999999998</v>
      </c>
      <c r="U3955">
        <v>776</v>
      </c>
      <c r="V3955">
        <v>0.8</v>
      </c>
    </row>
    <row r="3956" spans="1:22" x14ac:dyDescent="0.25">
      <c r="A3956">
        <v>3955</v>
      </c>
      <c r="B3956" t="s">
        <v>26</v>
      </c>
      <c r="C3956" t="s">
        <v>665</v>
      </c>
      <c r="D3956" t="s">
        <v>7</v>
      </c>
      <c r="E3956" t="s">
        <v>361</v>
      </c>
      <c r="F3956" s="138">
        <v>44143</v>
      </c>
      <c r="G3956" t="s">
        <v>676</v>
      </c>
      <c r="H3956" t="s">
        <v>668</v>
      </c>
      <c r="I3956" t="s">
        <v>165</v>
      </c>
      <c r="J3956" t="s">
        <v>669</v>
      </c>
      <c r="K3956">
        <v>1200</v>
      </c>
      <c r="L3956">
        <v>336</v>
      </c>
      <c r="O3956">
        <v>40</v>
      </c>
      <c r="P3956">
        <v>67</v>
      </c>
      <c r="Q3956">
        <f>SUM(Table2[[#This Row],[ BUYER G]:[BUYER S]])</f>
        <v>107</v>
      </c>
      <c r="R3956">
        <v>49.5</v>
      </c>
      <c r="S3956">
        <v>49.5</v>
      </c>
      <c r="T3956">
        <f>SUM(Table2[[#This Row],[SALE G]:[SALE S]])</f>
        <v>99</v>
      </c>
      <c r="U3956">
        <v>578</v>
      </c>
      <c r="V3956">
        <v>0.8</v>
      </c>
    </row>
    <row r="3957" spans="1:22" x14ac:dyDescent="0.25">
      <c r="A3957">
        <v>3956</v>
      </c>
      <c r="B3957" t="s">
        <v>26</v>
      </c>
      <c r="C3957" t="s">
        <v>665</v>
      </c>
      <c r="D3957" t="s">
        <v>7</v>
      </c>
      <c r="E3957" t="s">
        <v>361</v>
      </c>
      <c r="F3957" s="138">
        <v>44143</v>
      </c>
      <c r="G3957" t="s">
        <v>676</v>
      </c>
      <c r="H3957" t="s">
        <v>668</v>
      </c>
      <c r="I3957" t="s">
        <v>166</v>
      </c>
      <c r="J3957" t="s">
        <v>669</v>
      </c>
      <c r="K3957">
        <v>1200</v>
      </c>
      <c r="L3957">
        <v>336</v>
      </c>
      <c r="O3957">
        <v>77</v>
      </c>
      <c r="P3957">
        <v>88</v>
      </c>
      <c r="Q3957">
        <f>SUM(Table2[[#This Row],[ BUYER G]:[BUYER S]])</f>
        <v>165</v>
      </c>
      <c r="R3957">
        <v>51</v>
      </c>
      <c r="S3957">
        <v>80.5</v>
      </c>
      <c r="T3957">
        <f>SUM(Table2[[#This Row],[SALE G]:[SALE S]])</f>
        <v>131.5</v>
      </c>
      <c r="U3957">
        <v>450</v>
      </c>
      <c r="V3957">
        <v>0.6</v>
      </c>
    </row>
    <row r="3958" spans="1:22" x14ac:dyDescent="0.25">
      <c r="A3958">
        <v>3957</v>
      </c>
      <c r="B3958" t="s">
        <v>26</v>
      </c>
      <c r="C3958" t="s">
        <v>665</v>
      </c>
      <c r="D3958" t="s">
        <v>7</v>
      </c>
      <c r="E3958" t="s">
        <v>361</v>
      </c>
      <c r="F3958" s="138">
        <v>44143</v>
      </c>
      <c r="G3958" t="s">
        <v>684</v>
      </c>
      <c r="H3958" t="s">
        <v>668</v>
      </c>
      <c r="I3958" t="s">
        <v>169</v>
      </c>
      <c r="J3958" t="s">
        <v>669</v>
      </c>
      <c r="K3958">
        <v>1250</v>
      </c>
      <c r="L3958">
        <v>351</v>
      </c>
      <c r="O3958">
        <v>30</v>
      </c>
      <c r="P3958">
        <v>130</v>
      </c>
      <c r="Q3958">
        <f>SUM(Table2[[#This Row],[ BUYER G]:[BUYER S]])</f>
        <v>160</v>
      </c>
      <c r="R3958">
        <v>25</v>
      </c>
      <c r="S3958">
        <v>50.3</v>
      </c>
      <c r="T3958">
        <f>SUM(Table2[[#This Row],[SALE G]:[SALE S]])</f>
        <v>75.3</v>
      </c>
      <c r="U3958">
        <v>546</v>
      </c>
      <c r="V3958">
        <v>0.7</v>
      </c>
    </row>
    <row r="3959" spans="1:22" x14ac:dyDescent="0.25">
      <c r="A3959">
        <v>3958</v>
      </c>
      <c r="B3959" t="s">
        <v>26</v>
      </c>
      <c r="C3959" t="s">
        <v>665</v>
      </c>
      <c r="D3959" t="s">
        <v>7</v>
      </c>
      <c r="E3959" t="s">
        <v>361</v>
      </c>
      <c r="F3959" s="138">
        <v>44143</v>
      </c>
      <c r="G3959" t="s">
        <v>685</v>
      </c>
      <c r="H3959" t="s">
        <v>668</v>
      </c>
      <c r="I3959" t="s">
        <v>173</v>
      </c>
      <c r="J3959" t="s">
        <v>671</v>
      </c>
      <c r="K3959">
        <v>1000</v>
      </c>
      <c r="L3959">
        <v>184</v>
      </c>
      <c r="O3959">
        <v>29</v>
      </c>
      <c r="P3959">
        <v>19</v>
      </c>
      <c r="Q3959">
        <f>SUM(Table2[[#This Row],[ BUYER G]:[BUYER S]])</f>
        <v>48</v>
      </c>
      <c r="R3959">
        <v>13.5</v>
      </c>
      <c r="S3959">
        <v>8</v>
      </c>
      <c r="T3959">
        <f>SUM(Table2[[#This Row],[SALE G]:[SALE S]])</f>
        <v>21.5</v>
      </c>
      <c r="U3959">
        <v>155</v>
      </c>
      <c r="V3959">
        <v>0.7</v>
      </c>
    </row>
    <row r="3960" spans="1:22" x14ac:dyDescent="0.25">
      <c r="A3960">
        <v>3959</v>
      </c>
      <c r="B3960" t="s">
        <v>26</v>
      </c>
      <c r="C3960" t="s">
        <v>665</v>
      </c>
      <c r="D3960" t="s">
        <v>7</v>
      </c>
      <c r="E3960" t="s">
        <v>361</v>
      </c>
      <c r="F3960" s="138">
        <v>44143</v>
      </c>
      <c r="G3960" t="s">
        <v>685</v>
      </c>
      <c r="H3960" t="s">
        <v>668</v>
      </c>
      <c r="I3960" t="s">
        <v>175</v>
      </c>
      <c r="J3960" t="s">
        <v>671</v>
      </c>
      <c r="K3960">
        <v>1000</v>
      </c>
      <c r="L3960">
        <v>336</v>
      </c>
      <c r="O3960">
        <v>60</v>
      </c>
      <c r="P3960">
        <v>82</v>
      </c>
      <c r="Q3960">
        <f>SUM(Table2[[#This Row],[ BUYER G]:[BUYER S]])</f>
        <v>142</v>
      </c>
      <c r="R3960">
        <v>52.25</v>
      </c>
      <c r="S3960">
        <v>61.25</v>
      </c>
      <c r="T3960">
        <f>SUM(Table2[[#This Row],[SALE G]:[SALE S]])</f>
        <v>113.5</v>
      </c>
      <c r="U3960">
        <v>689</v>
      </c>
      <c r="V3960">
        <v>0.7</v>
      </c>
    </row>
    <row r="3961" spans="1:22" x14ac:dyDescent="0.25">
      <c r="A3961">
        <v>3960</v>
      </c>
      <c r="B3961" t="s">
        <v>26</v>
      </c>
      <c r="C3961" t="s">
        <v>665</v>
      </c>
      <c r="D3961" t="s">
        <v>7</v>
      </c>
      <c r="E3961" t="s">
        <v>361</v>
      </c>
      <c r="F3961" s="138">
        <v>44143</v>
      </c>
      <c r="G3961" t="s">
        <v>685</v>
      </c>
      <c r="H3961" t="s">
        <v>668</v>
      </c>
      <c r="I3961" t="s">
        <v>177</v>
      </c>
      <c r="J3961" t="s">
        <v>671</v>
      </c>
      <c r="K3961">
        <v>1000</v>
      </c>
      <c r="L3961">
        <v>199</v>
      </c>
      <c r="O3961">
        <v>14</v>
      </c>
      <c r="P3961">
        <v>36</v>
      </c>
      <c r="Q3961">
        <f>SUM(Table2[[#This Row],[ BUYER G]:[BUYER S]])</f>
        <v>50</v>
      </c>
      <c r="R3961">
        <v>8.5</v>
      </c>
      <c r="S3961">
        <v>23.25</v>
      </c>
      <c r="T3961">
        <f>SUM(Table2[[#This Row],[SALE G]:[SALE S]])</f>
        <v>31.75</v>
      </c>
      <c r="U3961">
        <v>205</v>
      </c>
      <c r="V3961">
        <v>0.7</v>
      </c>
    </row>
    <row r="3962" spans="1:22" x14ac:dyDescent="0.25">
      <c r="A3962">
        <v>3961</v>
      </c>
      <c r="B3962" t="s">
        <v>26</v>
      </c>
      <c r="C3962" t="s">
        <v>665</v>
      </c>
      <c r="D3962" t="s">
        <v>7</v>
      </c>
      <c r="E3962" t="s">
        <v>361</v>
      </c>
      <c r="F3962" s="138">
        <v>44143</v>
      </c>
      <c r="G3962" t="s">
        <v>685</v>
      </c>
      <c r="H3962" t="s">
        <v>668</v>
      </c>
      <c r="I3962" t="s">
        <v>186</v>
      </c>
      <c r="J3962" t="s">
        <v>671</v>
      </c>
      <c r="K3962">
        <v>1000</v>
      </c>
      <c r="L3962">
        <v>208</v>
      </c>
      <c r="O3962">
        <v>15</v>
      </c>
      <c r="P3962">
        <v>42</v>
      </c>
      <c r="Q3962">
        <f>SUM(Table2[[#This Row],[ BUYER G]:[BUYER S]])</f>
        <v>57</v>
      </c>
      <c r="R3962">
        <v>11.9</v>
      </c>
      <c r="S3962">
        <v>13.5</v>
      </c>
      <c r="T3962">
        <f>SUM(Table2[[#This Row],[SALE G]:[SALE S]])</f>
        <v>25.4</v>
      </c>
      <c r="U3962">
        <v>234</v>
      </c>
      <c r="V3962">
        <v>0.7</v>
      </c>
    </row>
    <row r="3963" spans="1:22" x14ac:dyDescent="0.25">
      <c r="A3963">
        <v>3962</v>
      </c>
      <c r="B3963" t="s">
        <v>26</v>
      </c>
      <c r="C3963" t="s">
        <v>665</v>
      </c>
      <c r="D3963" t="s">
        <v>7</v>
      </c>
      <c r="E3963" t="s">
        <v>361</v>
      </c>
      <c r="F3963" s="138">
        <v>44143</v>
      </c>
      <c r="G3963" t="s">
        <v>685</v>
      </c>
      <c r="H3963" t="s">
        <v>668</v>
      </c>
      <c r="I3963" t="s">
        <v>179</v>
      </c>
      <c r="J3963" t="s">
        <v>671</v>
      </c>
      <c r="K3963">
        <v>1000</v>
      </c>
      <c r="L3963">
        <v>184</v>
      </c>
      <c r="O3963">
        <v>13</v>
      </c>
      <c r="P3963">
        <v>22</v>
      </c>
      <c r="Q3963">
        <f>SUM(Table2[[#This Row],[ BUYER G]:[BUYER S]])</f>
        <v>35</v>
      </c>
      <c r="R3963">
        <v>16</v>
      </c>
      <c r="S3963">
        <v>16</v>
      </c>
      <c r="T3963">
        <f>SUM(Table2[[#This Row],[SALE G]:[SALE S]])</f>
        <v>32</v>
      </c>
      <c r="U3963">
        <v>323</v>
      </c>
      <c r="V3963">
        <v>0.7</v>
      </c>
    </row>
    <row r="3964" spans="1:22" x14ac:dyDescent="0.25">
      <c r="A3964">
        <v>3963</v>
      </c>
      <c r="B3964" t="s">
        <v>26</v>
      </c>
      <c r="C3964" t="s">
        <v>665</v>
      </c>
      <c r="D3964" t="s">
        <v>7</v>
      </c>
      <c r="E3964" t="s">
        <v>361</v>
      </c>
      <c r="F3964" s="138">
        <v>44143</v>
      </c>
      <c r="G3964" t="s">
        <v>685</v>
      </c>
      <c r="H3964" t="s">
        <v>668</v>
      </c>
      <c r="I3964" t="s">
        <v>571</v>
      </c>
      <c r="J3964" t="s">
        <v>671</v>
      </c>
      <c r="K3964">
        <v>1000</v>
      </c>
      <c r="L3964">
        <v>208</v>
      </c>
      <c r="O3964">
        <v>24</v>
      </c>
      <c r="P3964">
        <v>37</v>
      </c>
      <c r="Q3964">
        <f>SUM(Table2[[#This Row],[ BUYER G]:[BUYER S]])</f>
        <v>61</v>
      </c>
      <c r="R3964">
        <v>12.5</v>
      </c>
      <c r="S3964">
        <v>13.75</v>
      </c>
      <c r="T3964">
        <f>SUM(Table2[[#This Row],[SALE G]:[SALE S]])</f>
        <v>26.25</v>
      </c>
      <c r="U3964">
        <v>186</v>
      </c>
      <c r="V3964">
        <v>0.7</v>
      </c>
    </row>
    <row r="3965" spans="1:22" x14ac:dyDescent="0.25">
      <c r="A3965">
        <v>3964</v>
      </c>
      <c r="B3965" t="s">
        <v>26</v>
      </c>
      <c r="C3965" t="s">
        <v>665</v>
      </c>
      <c r="D3965" t="s">
        <v>7</v>
      </c>
      <c r="E3965" t="s">
        <v>361</v>
      </c>
      <c r="F3965" s="138">
        <v>44143</v>
      </c>
      <c r="G3965" t="s">
        <v>685</v>
      </c>
      <c r="H3965" t="s">
        <v>668</v>
      </c>
      <c r="I3965" t="s">
        <v>607</v>
      </c>
      <c r="J3965" t="s">
        <v>671</v>
      </c>
      <c r="K3965">
        <v>1000</v>
      </c>
      <c r="L3965">
        <v>216</v>
      </c>
      <c r="O3965">
        <v>14</v>
      </c>
      <c r="P3965">
        <v>23</v>
      </c>
      <c r="Q3965">
        <f>SUM(Table2[[#This Row],[ BUYER G]:[BUYER S]])</f>
        <v>37</v>
      </c>
      <c r="R3965">
        <v>14.83</v>
      </c>
      <c r="S3965">
        <v>9.83</v>
      </c>
      <c r="T3965">
        <f>SUM(Table2[[#This Row],[SALE G]:[SALE S]])</f>
        <v>24.66</v>
      </c>
      <c r="U3965">
        <v>212</v>
      </c>
      <c r="V3965">
        <v>0.7</v>
      </c>
    </row>
    <row r="3966" spans="1:22" x14ac:dyDescent="0.25">
      <c r="A3966">
        <v>3965</v>
      </c>
      <c r="B3966" t="s">
        <v>26</v>
      </c>
      <c r="C3966" t="s">
        <v>665</v>
      </c>
      <c r="D3966" t="s">
        <v>7</v>
      </c>
      <c r="E3966" t="s">
        <v>361</v>
      </c>
      <c r="F3966" s="138">
        <v>44143</v>
      </c>
      <c r="G3966" t="s">
        <v>685</v>
      </c>
      <c r="H3966" t="s">
        <v>668</v>
      </c>
      <c r="I3966" t="s">
        <v>416</v>
      </c>
      <c r="J3966" t="s">
        <v>671</v>
      </c>
      <c r="K3966">
        <v>1000</v>
      </c>
      <c r="L3966">
        <v>304</v>
      </c>
      <c r="O3966">
        <v>31</v>
      </c>
      <c r="P3966">
        <v>53</v>
      </c>
      <c r="Q3966">
        <f>SUM(Table2[[#This Row],[ BUYER G]:[BUYER S]])</f>
        <v>84</v>
      </c>
      <c r="R3966">
        <v>17.25</v>
      </c>
      <c r="S3966">
        <v>34</v>
      </c>
      <c r="T3966">
        <f>SUM(Table2[[#This Row],[SALE G]:[SALE S]])</f>
        <v>51.25</v>
      </c>
      <c r="U3966">
        <v>598</v>
      </c>
      <c r="V3966">
        <v>0.7</v>
      </c>
    </row>
    <row r="3967" spans="1:22" x14ac:dyDescent="0.25">
      <c r="A3967">
        <v>3966</v>
      </c>
      <c r="B3967" t="s">
        <v>26</v>
      </c>
      <c r="C3967" t="s">
        <v>665</v>
      </c>
      <c r="D3967" t="s">
        <v>7</v>
      </c>
      <c r="E3967" t="s">
        <v>361</v>
      </c>
      <c r="F3967" s="138">
        <v>44143</v>
      </c>
      <c r="G3967" t="s">
        <v>712</v>
      </c>
      <c r="H3967" t="s">
        <v>668</v>
      </c>
      <c r="I3967" t="s">
        <v>561</v>
      </c>
      <c r="J3967" t="s">
        <v>711</v>
      </c>
      <c r="K3967">
        <v>320</v>
      </c>
      <c r="L3967">
        <v>144</v>
      </c>
      <c r="O3967">
        <v>20</v>
      </c>
      <c r="P3967">
        <v>26</v>
      </c>
      <c r="Q3967">
        <f>SUM(Table2[[#This Row],[ BUYER G]:[BUYER S]])</f>
        <v>46</v>
      </c>
      <c r="R3967">
        <v>9</v>
      </c>
      <c r="S3967">
        <v>14</v>
      </c>
      <c r="T3967">
        <f>SUM(Table2[[#This Row],[SALE G]:[SALE S]])</f>
        <v>23</v>
      </c>
      <c r="U3967">
        <v>350</v>
      </c>
      <c r="V3967">
        <v>0.7</v>
      </c>
    </row>
    <row r="3968" spans="1:22" x14ac:dyDescent="0.25">
      <c r="A3968">
        <v>3967</v>
      </c>
      <c r="B3968" t="s">
        <v>26</v>
      </c>
      <c r="C3968" t="s">
        <v>678</v>
      </c>
      <c r="D3968" t="s">
        <v>7</v>
      </c>
      <c r="E3968" t="s">
        <v>361</v>
      </c>
      <c r="F3968" s="138">
        <v>44143</v>
      </c>
      <c r="G3968" t="s">
        <v>670</v>
      </c>
      <c r="H3968" t="s">
        <v>686</v>
      </c>
      <c r="I3968" t="s">
        <v>233</v>
      </c>
      <c r="J3968" t="s">
        <v>671</v>
      </c>
      <c r="K3968">
        <v>1200</v>
      </c>
      <c r="L3968">
        <v>304</v>
      </c>
      <c r="O3968">
        <v>23</v>
      </c>
      <c r="P3968">
        <v>42</v>
      </c>
      <c r="Q3968">
        <f>SUM(Table2[[#This Row],[ BUYER G]:[BUYER S]])</f>
        <v>65</v>
      </c>
      <c r="R3968">
        <v>22.5</v>
      </c>
      <c r="S3968">
        <v>41.875</v>
      </c>
      <c r="T3968">
        <f>SUM(Table2[[#This Row],[SALE G]:[SALE S]])</f>
        <v>64.375</v>
      </c>
      <c r="U3968">
        <v>320</v>
      </c>
      <c r="V3968">
        <v>0.7</v>
      </c>
    </row>
    <row r="3969" spans="1:22" x14ac:dyDescent="0.25">
      <c r="A3969">
        <v>3968</v>
      </c>
      <c r="B3969" t="s">
        <v>26</v>
      </c>
      <c r="C3969" t="s">
        <v>678</v>
      </c>
      <c r="D3969" t="s">
        <v>7</v>
      </c>
      <c r="E3969" t="s">
        <v>361</v>
      </c>
      <c r="F3969" s="138">
        <v>44143</v>
      </c>
      <c r="G3969" t="s">
        <v>676</v>
      </c>
      <c r="H3969" t="s">
        <v>679</v>
      </c>
      <c r="I3969" t="s">
        <v>380</v>
      </c>
      <c r="J3969" t="s">
        <v>669</v>
      </c>
      <c r="K3969">
        <v>1200</v>
      </c>
      <c r="L3969">
        <v>335</v>
      </c>
      <c r="O3969">
        <v>36</v>
      </c>
      <c r="P3969">
        <v>62</v>
      </c>
      <c r="Q3969">
        <f>SUM(Table2[[#This Row],[ BUYER G]:[BUYER S]])</f>
        <v>98</v>
      </c>
      <c r="R3969">
        <v>18.5</v>
      </c>
      <c r="S3969">
        <v>36.299999999999997</v>
      </c>
      <c r="T3969">
        <f>SUM(Table2[[#This Row],[SALE G]:[SALE S]])</f>
        <v>54.8</v>
      </c>
      <c r="U3969">
        <v>350</v>
      </c>
      <c r="V3969">
        <v>0.7</v>
      </c>
    </row>
    <row r="3970" spans="1:22" x14ac:dyDescent="0.25">
      <c r="A3970">
        <v>3969</v>
      </c>
      <c r="B3970" t="s">
        <v>26</v>
      </c>
      <c r="C3970" t="s">
        <v>680</v>
      </c>
      <c r="D3970" t="s">
        <v>7</v>
      </c>
      <c r="E3970" t="s">
        <v>361</v>
      </c>
      <c r="F3970" s="138">
        <v>44143</v>
      </c>
      <c r="G3970" t="s">
        <v>666</v>
      </c>
      <c r="H3970" t="s">
        <v>681</v>
      </c>
      <c r="I3970" t="s">
        <v>236</v>
      </c>
      <c r="J3970" t="s">
        <v>669</v>
      </c>
      <c r="K3970">
        <v>2700</v>
      </c>
      <c r="L3970">
        <v>632</v>
      </c>
      <c r="O3970">
        <v>99</v>
      </c>
      <c r="P3970">
        <v>187</v>
      </c>
      <c r="Q3970">
        <f>SUM(Table2[[#This Row],[ BUYER G]:[BUYER S]])</f>
        <v>286</v>
      </c>
      <c r="R3970">
        <v>83.8</v>
      </c>
      <c r="S3970">
        <v>196</v>
      </c>
      <c r="T3970">
        <f>SUM(Table2[[#This Row],[SALE G]:[SALE S]])</f>
        <v>279.8</v>
      </c>
      <c r="U3970">
        <v>620</v>
      </c>
      <c r="V3970">
        <v>0.7</v>
      </c>
    </row>
    <row r="3971" spans="1:22" x14ac:dyDescent="0.25">
      <c r="A3971">
        <v>3970</v>
      </c>
      <c r="B3971" t="s">
        <v>26</v>
      </c>
      <c r="C3971" t="s">
        <v>680</v>
      </c>
      <c r="D3971" t="s">
        <v>7</v>
      </c>
      <c r="E3971" t="s">
        <v>361</v>
      </c>
      <c r="F3971" s="138">
        <v>44143</v>
      </c>
      <c r="G3971" t="s">
        <v>666</v>
      </c>
      <c r="H3971" t="s">
        <v>681</v>
      </c>
      <c r="I3971" t="s">
        <v>428</v>
      </c>
      <c r="J3971" t="s">
        <v>669</v>
      </c>
      <c r="K3971">
        <v>2700</v>
      </c>
      <c r="L3971">
        <v>620</v>
      </c>
      <c r="O3971">
        <v>47</v>
      </c>
      <c r="P3971">
        <v>97</v>
      </c>
      <c r="Q3971">
        <f>SUM(Table2[[#This Row],[ BUYER G]:[BUYER S]])</f>
        <v>144</v>
      </c>
      <c r="R3971">
        <v>50</v>
      </c>
      <c r="S3971">
        <v>104.6</v>
      </c>
      <c r="T3971">
        <f>SUM(Table2[[#This Row],[SALE G]:[SALE S]])</f>
        <v>154.6</v>
      </c>
      <c r="U3971">
        <v>871</v>
      </c>
      <c r="V3971">
        <v>0.7</v>
      </c>
    </row>
    <row r="3972" spans="1:22" x14ac:dyDescent="0.25">
      <c r="A3972">
        <v>3971</v>
      </c>
      <c r="B3972" t="s">
        <v>26</v>
      </c>
      <c r="C3972" t="s">
        <v>680</v>
      </c>
      <c r="D3972" t="s">
        <v>7</v>
      </c>
      <c r="E3972" t="s">
        <v>361</v>
      </c>
      <c r="F3972" s="138">
        <v>44143</v>
      </c>
      <c r="G3972" t="s">
        <v>670</v>
      </c>
      <c r="H3972" t="s">
        <v>681</v>
      </c>
      <c r="I3972" t="s">
        <v>369</v>
      </c>
      <c r="J3972" t="s">
        <v>671</v>
      </c>
      <c r="K3972">
        <v>1200</v>
      </c>
      <c r="L3972">
        <v>208</v>
      </c>
      <c r="O3972">
        <v>28</v>
      </c>
      <c r="P3972">
        <v>47</v>
      </c>
      <c r="Q3972">
        <f>SUM(Table2[[#This Row],[ BUYER G]:[BUYER S]])</f>
        <v>75</v>
      </c>
      <c r="R3972">
        <v>22</v>
      </c>
      <c r="S3972">
        <v>35.299999999999997</v>
      </c>
      <c r="T3972">
        <f>SUM(Table2[[#This Row],[SALE G]:[SALE S]])</f>
        <v>57.3</v>
      </c>
      <c r="U3972">
        <v>273</v>
      </c>
      <c r="V3972">
        <v>0.7</v>
      </c>
    </row>
    <row r="3973" spans="1:22" x14ac:dyDescent="0.25">
      <c r="A3973">
        <v>3972</v>
      </c>
      <c r="B3973" t="s">
        <v>26</v>
      </c>
      <c r="C3973" t="s">
        <v>680</v>
      </c>
      <c r="D3973" t="s">
        <v>7</v>
      </c>
      <c r="E3973" t="s">
        <v>361</v>
      </c>
      <c r="F3973" s="138">
        <v>44143</v>
      </c>
      <c r="G3973" t="s">
        <v>670</v>
      </c>
      <c r="H3973" t="s">
        <v>681</v>
      </c>
      <c r="I3973" t="s">
        <v>374</v>
      </c>
      <c r="J3973" t="s">
        <v>671</v>
      </c>
      <c r="K3973">
        <v>1200</v>
      </c>
      <c r="L3973">
        <v>292</v>
      </c>
      <c r="O3973">
        <v>37</v>
      </c>
      <c r="P3973">
        <v>64</v>
      </c>
      <c r="Q3973">
        <f>SUM(Table2[[#This Row],[ BUYER G]:[BUYER S]])</f>
        <v>101</v>
      </c>
      <c r="R3973">
        <v>28.8</v>
      </c>
      <c r="S3973">
        <v>57.6</v>
      </c>
      <c r="T3973">
        <f>SUM(Table2[[#This Row],[SALE G]:[SALE S]])</f>
        <v>86.4</v>
      </c>
      <c r="U3973">
        <v>320</v>
      </c>
      <c r="V3973">
        <v>0.65</v>
      </c>
    </row>
    <row r="3974" spans="1:22" x14ac:dyDescent="0.25">
      <c r="A3974">
        <v>3973</v>
      </c>
      <c r="B3974" t="s">
        <v>26</v>
      </c>
      <c r="C3974" t="s">
        <v>680</v>
      </c>
      <c r="D3974" t="s">
        <v>7</v>
      </c>
      <c r="E3974" t="s">
        <v>361</v>
      </c>
      <c r="F3974" s="138">
        <v>44143</v>
      </c>
      <c r="G3974" t="s">
        <v>682</v>
      </c>
      <c r="H3974" t="s">
        <v>681</v>
      </c>
      <c r="I3974" t="s">
        <v>493</v>
      </c>
      <c r="J3974" t="s">
        <v>671</v>
      </c>
      <c r="K3974">
        <v>1000</v>
      </c>
      <c r="L3974">
        <v>160</v>
      </c>
      <c r="O3974">
        <v>16</v>
      </c>
      <c r="P3974">
        <v>27</v>
      </c>
      <c r="Q3974">
        <f>SUM(Table2[[#This Row],[ BUYER G]:[BUYER S]])</f>
        <v>43</v>
      </c>
      <c r="R3974">
        <v>11.9</v>
      </c>
      <c r="S3974">
        <v>24</v>
      </c>
      <c r="T3974">
        <f>SUM(Table2[[#This Row],[SALE G]:[SALE S]])</f>
        <v>35.9</v>
      </c>
      <c r="U3974">
        <v>200</v>
      </c>
      <c r="V3974">
        <v>0.65</v>
      </c>
    </row>
    <row r="3975" spans="1:22" x14ac:dyDescent="0.25">
      <c r="A3975">
        <v>3974</v>
      </c>
      <c r="B3975" t="s">
        <v>26</v>
      </c>
      <c r="C3975" t="s">
        <v>680</v>
      </c>
      <c r="D3975" t="s">
        <v>7</v>
      </c>
      <c r="E3975" t="s">
        <v>361</v>
      </c>
      <c r="F3975" s="138">
        <v>44143</v>
      </c>
      <c r="G3975" t="s">
        <v>684</v>
      </c>
      <c r="H3975" t="s">
        <v>681</v>
      </c>
      <c r="I3975" t="s">
        <v>403</v>
      </c>
      <c r="J3975" t="s">
        <v>669</v>
      </c>
      <c r="K3975">
        <v>1250</v>
      </c>
      <c r="L3975">
        <v>400</v>
      </c>
      <c r="O3975">
        <v>51</v>
      </c>
      <c r="P3975">
        <v>77</v>
      </c>
      <c r="Q3975">
        <f>SUM(Table2[[#This Row],[ BUYER G]:[BUYER S]])</f>
        <v>128</v>
      </c>
      <c r="R3975">
        <v>58.5</v>
      </c>
      <c r="S3975">
        <v>81.25</v>
      </c>
      <c r="T3975">
        <f>SUM(Table2[[#This Row],[SALE G]:[SALE S]])</f>
        <v>139.75</v>
      </c>
      <c r="U3975">
        <v>525</v>
      </c>
      <c r="V3975">
        <v>0.65</v>
      </c>
    </row>
    <row r="3976" spans="1:22" x14ac:dyDescent="0.25">
      <c r="A3976">
        <v>3975</v>
      </c>
      <c r="B3976" t="s">
        <v>26</v>
      </c>
      <c r="C3976" t="s">
        <v>680</v>
      </c>
      <c r="D3976" t="s">
        <v>7</v>
      </c>
      <c r="E3976" t="s">
        <v>361</v>
      </c>
      <c r="F3976" s="138">
        <v>44143</v>
      </c>
      <c r="G3976" t="s">
        <v>684</v>
      </c>
      <c r="H3976" t="s">
        <v>681</v>
      </c>
      <c r="I3976" t="s">
        <v>398</v>
      </c>
      <c r="J3976" t="s">
        <v>669</v>
      </c>
      <c r="K3976">
        <v>1250</v>
      </c>
      <c r="L3976">
        <v>196</v>
      </c>
      <c r="O3976">
        <v>17</v>
      </c>
      <c r="P3976">
        <v>18</v>
      </c>
      <c r="Q3976">
        <f>SUM(Table2[[#This Row],[ BUYER G]:[BUYER S]])</f>
        <v>35</v>
      </c>
      <c r="R3976">
        <v>18.25</v>
      </c>
      <c r="S3976">
        <v>21.8</v>
      </c>
      <c r="T3976">
        <f>SUM(Table2[[#This Row],[SALE G]:[SALE S]])</f>
        <v>40.049999999999997</v>
      </c>
      <c r="U3976">
        <v>268</v>
      </c>
      <c r="V3976">
        <v>0.65</v>
      </c>
    </row>
    <row r="3977" spans="1:22" x14ac:dyDescent="0.25">
      <c r="A3977">
        <v>3976</v>
      </c>
      <c r="B3977" t="s">
        <v>26</v>
      </c>
      <c r="C3977" t="s">
        <v>680</v>
      </c>
      <c r="D3977" t="s">
        <v>7</v>
      </c>
      <c r="E3977" t="s">
        <v>361</v>
      </c>
      <c r="F3977" s="138">
        <v>44143</v>
      </c>
      <c r="G3977" t="s">
        <v>676</v>
      </c>
      <c r="H3977" t="s">
        <v>681</v>
      </c>
      <c r="I3977" t="s">
        <v>379</v>
      </c>
      <c r="J3977" t="s">
        <v>669</v>
      </c>
      <c r="K3977">
        <v>1200</v>
      </c>
      <c r="L3977">
        <v>320</v>
      </c>
      <c r="O3977">
        <v>48</v>
      </c>
      <c r="P3977">
        <v>42</v>
      </c>
      <c r="Q3977">
        <f>SUM(Table2[[#This Row],[ BUYER G]:[BUYER S]])</f>
        <v>90</v>
      </c>
      <c r="R3977">
        <v>45.5</v>
      </c>
      <c r="S3977">
        <v>43.5</v>
      </c>
      <c r="T3977">
        <f>SUM(Table2[[#This Row],[SALE G]:[SALE S]])</f>
        <v>89</v>
      </c>
      <c r="U3977">
        <v>422</v>
      </c>
      <c r="V3977">
        <v>0.65</v>
      </c>
    </row>
    <row r="3978" spans="1:22" x14ac:dyDescent="0.25">
      <c r="A3978">
        <v>3977</v>
      </c>
      <c r="B3978" t="s">
        <v>26</v>
      </c>
      <c r="C3978" t="s">
        <v>680</v>
      </c>
      <c r="D3978" t="s">
        <v>7</v>
      </c>
      <c r="E3978" t="s">
        <v>361</v>
      </c>
      <c r="F3978" s="138">
        <v>44143</v>
      </c>
      <c r="G3978" t="s">
        <v>676</v>
      </c>
      <c r="H3978" t="s">
        <v>681</v>
      </c>
      <c r="I3978" t="s">
        <v>377</v>
      </c>
      <c r="J3978" t="s">
        <v>669</v>
      </c>
      <c r="K3978">
        <v>1200</v>
      </c>
      <c r="L3978">
        <v>292</v>
      </c>
      <c r="O3978">
        <v>51</v>
      </c>
      <c r="P3978">
        <v>25</v>
      </c>
      <c r="Q3978">
        <f>SUM(Table2[[#This Row],[ BUYER G]:[BUYER S]])</f>
        <v>76</v>
      </c>
      <c r="R3978">
        <v>53.5</v>
      </c>
      <c r="S3978">
        <v>17.5</v>
      </c>
      <c r="T3978">
        <f>SUM(Table2[[#This Row],[SALE G]:[SALE S]])</f>
        <v>71</v>
      </c>
      <c r="U3978">
        <v>418</v>
      </c>
      <c r="V3978">
        <v>0.65</v>
      </c>
    </row>
    <row r="3979" spans="1:22" x14ac:dyDescent="0.25">
      <c r="A3979">
        <v>3978</v>
      </c>
      <c r="B3979" t="s">
        <v>26</v>
      </c>
      <c r="C3979" t="s">
        <v>680</v>
      </c>
      <c r="D3979" t="s">
        <v>7</v>
      </c>
      <c r="E3979" t="s">
        <v>361</v>
      </c>
      <c r="F3979" s="138">
        <v>44143</v>
      </c>
      <c r="G3979" t="s">
        <v>676</v>
      </c>
      <c r="H3979" t="s">
        <v>681</v>
      </c>
      <c r="I3979" t="s">
        <v>378</v>
      </c>
      <c r="J3979" t="s">
        <v>669</v>
      </c>
      <c r="K3979">
        <v>1200</v>
      </c>
      <c r="L3979">
        <v>240</v>
      </c>
      <c r="O3979">
        <v>36</v>
      </c>
      <c r="P3979">
        <v>51</v>
      </c>
      <c r="Q3979">
        <f>SUM(Table2[[#This Row],[ BUYER G]:[BUYER S]])</f>
        <v>87</v>
      </c>
      <c r="R3979">
        <v>31.75</v>
      </c>
      <c r="S3979">
        <v>46</v>
      </c>
      <c r="T3979">
        <f>SUM(Table2[[#This Row],[SALE G]:[SALE S]])</f>
        <v>77.75</v>
      </c>
      <c r="U3979">
        <v>475</v>
      </c>
      <c r="V3979">
        <v>0.65</v>
      </c>
    </row>
    <row r="3980" spans="1:22" x14ac:dyDescent="0.25">
      <c r="A3980">
        <v>3979</v>
      </c>
      <c r="B3980" t="s">
        <v>26</v>
      </c>
      <c r="C3980" t="s">
        <v>680</v>
      </c>
      <c r="D3980" t="s">
        <v>7</v>
      </c>
      <c r="E3980" t="s">
        <v>361</v>
      </c>
      <c r="F3980" s="138">
        <v>44143</v>
      </c>
      <c r="G3980" t="s">
        <v>685</v>
      </c>
      <c r="H3980" t="s">
        <v>681</v>
      </c>
      <c r="I3980" t="s">
        <v>251</v>
      </c>
      <c r="J3980" t="s">
        <v>671</v>
      </c>
      <c r="K3980">
        <v>1000</v>
      </c>
      <c r="L3980">
        <v>440</v>
      </c>
      <c r="O3980">
        <v>13</v>
      </c>
      <c r="P3980">
        <v>62</v>
      </c>
      <c r="Q3980">
        <f>SUM(Table2[[#This Row],[ BUYER G]:[BUYER S]])</f>
        <v>75</v>
      </c>
      <c r="R3980">
        <v>12</v>
      </c>
      <c r="S3980">
        <v>71</v>
      </c>
      <c r="T3980">
        <f>SUM(Table2[[#This Row],[SALE G]:[SALE S]])</f>
        <v>83</v>
      </c>
      <c r="U3980">
        <v>415</v>
      </c>
      <c r="V3980">
        <v>0.7</v>
      </c>
    </row>
    <row r="3981" spans="1:22" x14ac:dyDescent="0.25">
      <c r="A3981">
        <v>3980</v>
      </c>
      <c r="B3981" t="s">
        <v>26</v>
      </c>
      <c r="C3981" t="s">
        <v>680</v>
      </c>
      <c r="D3981" t="s">
        <v>7</v>
      </c>
      <c r="E3981" t="s">
        <v>361</v>
      </c>
      <c r="F3981" s="138">
        <v>44143</v>
      </c>
      <c r="G3981" t="s">
        <v>685</v>
      </c>
      <c r="H3981" t="s">
        <v>681</v>
      </c>
      <c r="I3981" t="s">
        <v>404</v>
      </c>
      <c r="J3981" t="s">
        <v>671</v>
      </c>
      <c r="K3981">
        <v>1000</v>
      </c>
      <c r="L3981">
        <v>380</v>
      </c>
      <c r="O3981">
        <v>43</v>
      </c>
      <c r="P3981">
        <v>28</v>
      </c>
      <c r="Q3981">
        <f>SUM(Table2[[#This Row],[ BUYER G]:[BUYER S]])</f>
        <v>71</v>
      </c>
      <c r="R3981">
        <v>43</v>
      </c>
      <c r="S3981">
        <v>27.5</v>
      </c>
      <c r="T3981">
        <f>SUM(Table2[[#This Row],[SALE G]:[SALE S]])</f>
        <v>70.5</v>
      </c>
      <c r="U3981">
        <v>229</v>
      </c>
      <c r="V3981">
        <v>0.7</v>
      </c>
    </row>
    <row r="3982" spans="1:22" x14ac:dyDescent="0.25">
      <c r="A3982">
        <v>3981</v>
      </c>
      <c r="B3982" t="s">
        <v>26</v>
      </c>
      <c r="C3982" t="s">
        <v>680</v>
      </c>
      <c r="D3982" t="s">
        <v>7</v>
      </c>
      <c r="E3982" t="s">
        <v>361</v>
      </c>
      <c r="F3982" s="138">
        <v>44143</v>
      </c>
      <c r="G3982" t="s">
        <v>685</v>
      </c>
      <c r="H3982" t="s">
        <v>681</v>
      </c>
      <c r="I3982" t="s">
        <v>448</v>
      </c>
      <c r="J3982" t="s">
        <v>671</v>
      </c>
      <c r="K3982">
        <v>1000</v>
      </c>
      <c r="L3982">
        <v>240</v>
      </c>
      <c r="O3982">
        <v>13</v>
      </c>
      <c r="P3982">
        <v>33</v>
      </c>
      <c r="Q3982">
        <f>SUM(Table2[[#This Row],[ BUYER G]:[BUYER S]])</f>
        <v>46</v>
      </c>
      <c r="R3982">
        <v>7.25</v>
      </c>
      <c r="S3982">
        <v>32.5</v>
      </c>
      <c r="T3982">
        <f>SUM(Table2[[#This Row],[SALE G]:[SALE S]])</f>
        <v>39.75</v>
      </c>
      <c r="U3982">
        <v>300</v>
      </c>
      <c r="V3982">
        <v>0.65</v>
      </c>
    </row>
    <row r="3983" spans="1:22" x14ac:dyDescent="0.25">
      <c r="A3983">
        <v>3982</v>
      </c>
      <c r="B3983" t="s">
        <v>26</v>
      </c>
      <c r="C3983" t="s">
        <v>680</v>
      </c>
      <c r="D3983" t="s">
        <v>7</v>
      </c>
      <c r="E3983" t="s">
        <v>361</v>
      </c>
      <c r="F3983" s="138">
        <v>44143</v>
      </c>
      <c r="G3983" t="s">
        <v>685</v>
      </c>
      <c r="H3983" t="s">
        <v>681</v>
      </c>
      <c r="I3983" t="s">
        <v>413</v>
      </c>
      <c r="J3983" t="s">
        <v>671</v>
      </c>
      <c r="K3983">
        <v>1000</v>
      </c>
      <c r="L3983">
        <v>340</v>
      </c>
      <c r="O3983">
        <v>25</v>
      </c>
      <c r="P3983">
        <v>46</v>
      </c>
      <c r="Q3983">
        <f>SUM(Table2[[#This Row],[ BUYER G]:[BUYER S]])</f>
        <v>71</v>
      </c>
      <c r="R3983">
        <v>26.25</v>
      </c>
      <c r="S3983">
        <v>51.75</v>
      </c>
      <c r="T3983">
        <f>SUM(Table2[[#This Row],[SALE G]:[SALE S]])</f>
        <v>78</v>
      </c>
      <c r="U3983">
        <v>350</v>
      </c>
      <c r="V3983">
        <v>0.7</v>
      </c>
    </row>
    <row r="3984" spans="1:22" x14ac:dyDescent="0.25">
      <c r="A3984">
        <v>3983</v>
      </c>
      <c r="B3984" t="s">
        <v>26</v>
      </c>
      <c r="C3984" t="s">
        <v>680</v>
      </c>
      <c r="D3984" t="s">
        <v>7</v>
      </c>
      <c r="E3984" t="s">
        <v>361</v>
      </c>
      <c r="F3984" s="138">
        <v>44143</v>
      </c>
      <c r="G3984" t="s">
        <v>685</v>
      </c>
      <c r="H3984" t="s">
        <v>681</v>
      </c>
      <c r="I3984" t="s">
        <v>252</v>
      </c>
      <c r="J3984" t="s">
        <v>671</v>
      </c>
      <c r="K3984">
        <v>1000</v>
      </c>
      <c r="L3984">
        <v>360</v>
      </c>
      <c r="O3984">
        <v>20</v>
      </c>
      <c r="P3984">
        <v>40</v>
      </c>
      <c r="Q3984">
        <f>SUM(Table2[[#This Row],[ BUYER G]:[BUYER S]])</f>
        <v>60</v>
      </c>
      <c r="R3984">
        <v>23.5</v>
      </c>
      <c r="S3984">
        <v>49.5</v>
      </c>
      <c r="T3984">
        <f>SUM(Table2[[#This Row],[SALE G]:[SALE S]])</f>
        <v>73</v>
      </c>
      <c r="U3984">
        <v>410</v>
      </c>
      <c r="V3984">
        <v>0.65</v>
      </c>
    </row>
    <row r="3985" spans="1:22" x14ac:dyDescent="0.25">
      <c r="A3985">
        <v>3984</v>
      </c>
      <c r="B3985" t="s">
        <v>26</v>
      </c>
      <c r="C3985" t="s">
        <v>680</v>
      </c>
      <c r="D3985" t="s">
        <v>7</v>
      </c>
      <c r="E3985" t="s">
        <v>361</v>
      </c>
      <c r="F3985" s="138">
        <v>44143</v>
      </c>
      <c r="G3985" t="s">
        <v>685</v>
      </c>
      <c r="H3985" t="s">
        <v>681</v>
      </c>
      <c r="I3985" t="s">
        <v>254</v>
      </c>
      <c r="J3985" t="s">
        <v>671</v>
      </c>
      <c r="K3985">
        <v>1000</v>
      </c>
      <c r="L3985">
        <v>280</v>
      </c>
      <c r="O3985">
        <v>10</v>
      </c>
      <c r="P3985">
        <v>48</v>
      </c>
      <c r="Q3985">
        <f>SUM(Table2[[#This Row],[ BUYER G]:[BUYER S]])</f>
        <v>58</v>
      </c>
      <c r="R3985">
        <v>7.25</v>
      </c>
      <c r="S3985">
        <v>42.25</v>
      </c>
      <c r="T3985">
        <f>SUM(Table2[[#This Row],[SALE G]:[SALE S]])</f>
        <v>49.5</v>
      </c>
      <c r="U3985">
        <v>310</v>
      </c>
      <c r="V3985">
        <v>0.7</v>
      </c>
    </row>
    <row r="3986" spans="1:22" x14ac:dyDescent="0.25">
      <c r="A3986">
        <v>3985</v>
      </c>
      <c r="B3986" t="s">
        <v>26</v>
      </c>
      <c r="C3986" t="s">
        <v>680</v>
      </c>
      <c r="D3986" t="s">
        <v>7</v>
      </c>
      <c r="E3986" t="s">
        <v>361</v>
      </c>
      <c r="F3986" s="138">
        <v>44143</v>
      </c>
      <c r="G3986" t="s">
        <v>685</v>
      </c>
      <c r="H3986" t="s">
        <v>681</v>
      </c>
      <c r="I3986" t="s">
        <v>255</v>
      </c>
      <c r="J3986" t="s">
        <v>671</v>
      </c>
      <c r="K3986">
        <v>1000</v>
      </c>
      <c r="L3986">
        <v>244</v>
      </c>
      <c r="O3986">
        <v>7</v>
      </c>
      <c r="P3986">
        <v>39</v>
      </c>
      <c r="Q3986">
        <f>SUM(Table2[[#This Row],[ BUYER G]:[BUYER S]])</f>
        <v>46</v>
      </c>
      <c r="R3986">
        <v>3.7</v>
      </c>
      <c r="S3986">
        <v>40</v>
      </c>
      <c r="T3986">
        <f>SUM(Table2[[#This Row],[SALE G]:[SALE S]])</f>
        <v>43.7</v>
      </c>
      <c r="U3986">
        <v>220</v>
      </c>
      <c r="V3986">
        <v>0.65</v>
      </c>
    </row>
    <row r="3987" spans="1:22" x14ac:dyDescent="0.25">
      <c r="A3987">
        <v>3986</v>
      </c>
      <c r="B3987" t="s">
        <v>26</v>
      </c>
      <c r="C3987" t="s">
        <v>680</v>
      </c>
      <c r="D3987" t="s">
        <v>7</v>
      </c>
      <c r="E3987" t="s">
        <v>361</v>
      </c>
      <c r="F3987" s="138">
        <v>44143</v>
      </c>
      <c r="G3987" t="s">
        <v>685</v>
      </c>
      <c r="H3987" t="s">
        <v>681</v>
      </c>
      <c r="I3987" t="s">
        <v>445</v>
      </c>
      <c r="J3987" t="s">
        <v>671</v>
      </c>
      <c r="K3987">
        <v>1000</v>
      </c>
      <c r="L3987">
        <v>196</v>
      </c>
      <c r="O3987">
        <v>17</v>
      </c>
      <c r="P3987">
        <v>18</v>
      </c>
      <c r="Q3987">
        <f>SUM(Table2[[#This Row],[ BUYER G]:[BUYER S]])</f>
        <v>35</v>
      </c>
      <c r="R3987">
        <v>18.25</v>
      </c>
      <c r="S3987">
        <v>21.8</v>
      </c>
      <c r="T3987">
        <f>SUM(Table2[[#This Row],[SALE G]:[SALE S]])</f>
        <v>40.049999999999997</v>
      </c>
      <c r="U3987">
        <v>168</v>
      </c>
      <c r="V3987">
        <v>0.65</v>
      </c>
    </row>
    <row r="3988" spans="1:22" x14ac:dyDescent="0.25">
      <c r="A3988">
        <v>3987</v>
      </c>
      <c r="B3988" t="s">
        <v>26</v>
      </c>
      <c r="C3988" t="s">
        <v>680</v>
      </c>
      <c r="D3988" t="s">
        <v>7</v>
      </c>
      <c r="E3988" t="s">
        <v>361</v>
      </c>
      <c r="F3988" s="138">
        <v>44143</v>
      </c>
      <c r="G3988" t="s">
        <v>685</v>
      </c>
      <c r="H3988" t="s">
        <v>681</v>
      </c>
      <c r="I3988" t="s">
        <v>417</v>
      </c>
      <c r="J3988" t="s">
        <v>671</v>
      </c>
      <c r="K3988">
        <v>1000</v>
      </c>
      <c r="L3988">
        <v>408</v>
      </c>
      <c r="O3988">
        <v>27</v>
      </c>
      <c r="P3988">
        <v>128</v>
      </c>
      <c r="Q3988">
        <f>SUM(Table2[[#This Row],[ BUYER G]:[BUYER S]])</f>
        <v>155</v>
      </c>
      <c r="R3988">
        <v>87</v>
      </c>
      <c r="S3988">
        <v>144.5</v>
      </c>
      <c r="T3988">
        <f>SUM(Table2[[#This Row],[SALE G]:[SALE S]])</f>
        <v>231.5</v>
      </c>
      <c r="U3988">
        <v>570</v>
      </c>
      <c r="V3988">
        <v>0.7</v>
      </c>
    </row>
    <row r="3989" spans="1:22" x14ac:dyDescent="0.25">
      <c r="A3989">
        <v>3988</v>
      </c>
      <c r="B3989" t="s">
        <v>26</v>
      </c>
      <c r="C3989" t="s">
        <v>680</v>
      </c>
      <c r="D3989" t="s">
        <v>7</v>
      </c>
      <c r="E3989" t="s">
        <v>361</v>
      </c>
      <c r="F3989" s="138">
        <v>44143</v>
      </c>
      <c r="G3989" t="s">
        <v>685</v>
      </c>
      <c r="H3989" t="s">
        <v>681</v>
      </c>
      <c r="I3989" t="s">
        <v>410</v>
      </c>
      <c r="J3989" t="s">
        <v>671</v>
      </c>
      <c r="K3989">
        <v>1000</v>
      </c>
      <c r="L3989">
        <v>208</v>
      </c>
      <c r="O3989">
        <v>28</v>
      </c>
      <c r="P3989">
        <v>48</v>
      </c>
      <c r="Q3989">
        <f>SUM(Table2[[#This Row],[ BUYER G]:[BUYER S]])</f>
        <v>76</v>
      </c>
      <c r="R3989">
        <v>16.5</v>
      </c>
      <c r="S3989">
        <v>47.5</v>
      </c>
      <c r="T3989">
        <f>SUM(Table2[[#This Row],[SALE G]:[SALE S]])</f>
        <v>64</v>
      </c>
      <c r="U3989">
        <v>322</v>
      </c>
      <c r="V3989">
        <v>0.65</v>
      </c>
    </row>
    <row r="3990" spans="1:22" x14ac:dyDescent="0.25">
      <c r="A3990">
        <v>3989</v>
      </c>
      <c r="B3990" t="s">
        <v>26</v>
      </c>
      <c r="C3990" t="s">
        <v>680</v>
      </c>
      <c r="D3990" t="s">
        <v>7</v>
      </c>
      <c r="E3990" t="s">
        <v>361</v>
      </c>
      <c r="F3990" s="138">
        <v>44143</v>
      </c>
      <c r="G3990" t="s">
        <v>685</v>
      </c>
      <c r="H3990" t="s">
        <v>681</v>
      </c>
      <c r="I3990" t="s">
        <v>264</v>
      </c>
      <c r="J3990" t="s">
        <v>671</v>
      </c>
      <c r="K3990">
        <v>1000</v>
      </c>
      <c r="L3990">
        <v>210</v>
      </c>
      <c r="O3990">
        <v>29</v>
      </c>
      <c r="P3990">
        <v>45</v>
      </c>
      <c r="Q3990">
        <f>SUM(Table2[[#This Row],[ BUYER G]:[BUYER S]])</f>
        <v>74</v>
      </c>
      <c r="R3990">
        <v>14</v>
      </c>
      <c r="S3990">
        <v>31</v>
      </c>
      <c r="T3990">
        <f>SUM(Table2[[#This Row],[SALE G]:[SALE S]])</f>
        <v>45</v>
      </c>
      <c r="U3990">
        <v>231</v>
      </c>
      <c r="V3990">
        <v>0.65</v>
      </c>
    </row>
    <row r="3991" spans="1:22" x14ac:dyDescent="0.25">
      <c r="A3991">
        <v>3990</v>
      </c>
      <c r="B3991" t="s">
        <v>26</v>
      </c>
      <c r="C3991" t="s">
        <v>680</v>
      </c>
      <c r="D3991" t="s">
        <v>7</v>
      </c>
      <c r="E3991" t="s">
        <v>361</v>
      </c>
      <c r="F3991" s="138">
        <v>44143</v>
      </c>
      <c r="G3991" t="s">
        <v>685</v>
      </c>
      <c r="H3991" t="s">
        <v>681</v>
      </c>
      <c r="I3991" t="s">
        <v>261</v>
      </c>
      <c r="J3991" t="s">
        <v>671</v>
      </c>
      <c r="K3991">
        <v>1000</v>
      </c>
      <c r="L3991">
        <v>230</v>
      </c>
      <c r="O3991">
        <v>9</v>
      </c>
      <c r="P3991">
        <v>31</v>
      </c>
      <c r="Q3991">
        <f>SUM(Table2[[#This Row],[ BUYER G]:[BUYER S]])</f>
        <v>40</v>
      </c>
      <c r="R3991">
        <v>6</v>
      </c>
      <c r="S3991">
        <v>30.5</v>
      </c>
      <c r="T3991">
        <f>SUM(Table2[[#This Row],[SALE G]:[SALE S]])</f>
        <v>36.5</v>
      </c>
      <c r="U3991">
        <v>239</v>
      </c>
      <c r="V3991">
        <v>0.65</v>
      </c>
    </row>
    <row r="3992" spans="1:22" x14ac:dyDescent="0.25">
      <c r="A3992">
        <v>3991</v>
      </c>
      <c r="B3992" t="s">
        <v>26</v>
      </c>
      <c r="C3992" t="s">
        <v>680</v>
      </c>
      <c r="D3992" t="s">
        <v>7</v>
      </c>
      <c r="E3992" t="s">
        <v>361</v>
      </c>
      <c r="F3992" s="138">
        <v>44143</v>
      </c>
      <c r="G3992" t="s">
        <v>685</v>
      </c>
      <c r="H3992" t="s">
        <v>681</v>
      </c>
      <c r="I3992" t="s">
        <v>248</v>
      </c>
      <c r="J3992" t="s">
        <v>671</v>
      </c>
      <c r="K3992">
        <v>1000</v>
      </c>
      <c r="L3992">
        <v>240</v>
      </c>
      <c r="O3992">
        <v>12</v>
      </c>
      <c r="P3992">
        <v>42</v>
      </c>
      <c r="Q3992">
        <f>SUM(Table2[[#This Row],[ BUYER G]:[BUYER S]])</f>
        <v>54</v>
      </c>
      <c r="R3992">
        <v>11.3</v>
      </c>
      <c r="S3992">
        <v>50.8</v>
      </c>
      <c r="T3992">
        <f>SUM(Table2[[#This Row],[SALE G]:[SALE S]])</f>
        <v>62.099999999999994</v>
      </c>
      <c r="U3992">
        <v>278</v>
      </c>
      <c r="V3992">
        <v>0.7</v>
      </c>
    </row>
    <row r="3993" spans="1:22" x14ac:dyDescent="0.25">
      <c r="A3993">
        <v>3992</v>
      </c>
      <c r="B3993" t="s">
        <v>26</v>
      </c>
      <c r="C3993" t="s">
        <v>680</v>
      </c>
      <c r="D3993" t="s">
        <v>7</v>
      </c>
      <c r="E3993" t="s">
        <v>361</v>
      </c>
      <c r="F3993" s="138">
        <v>44143</v>
      </c>
      <c r="G3993" t="s">
        <v>684</v>
      </c>
      <c r="H3993" t="s">
        <v>690</v>
      </c>
      <c r="I3993" t="s">
        <v>452</v>
      </c>
      <c r="J3993" t="s">
        <v>669</v>
      </c>
      <c r="K3993">
        <v>1250</v>
      </c>
      <c r="L3993">
        <v>245</v>
      </c>
      <c r="O3993">
        <v>13</v>
      </c>
      <c r="P3993">
        <v>21</v>
      </c>
      <c r="Q3993">
        <f>SUM(Table2[[#This Row],[ BUYER G]:[BUYER S]])</f>
        <v>34</v>
      </c>
      <c r="R3993">
        <v>11</v>
      </c>
      <c r="S3993">
        <v>18.5</v>
      </c>
      <c r="T3993">
        <f>SUM(Table2[[#This Row],[SALE G]:[SALE S]])</f>
        <v>29.5</v>
      </c>
      <c r="U3993">
        <v>280</v>
      </c>
      <c r="V3993">
        <v>0.6</v>
      </c>
    </row>
    <row r="3994" spans="1:22" x14ac:dyDescent="0.25">
      <c r="A3994">
        <v>3993</v>
      </c>
      <c r="B3994" t="s">
        <v>26</v>
      </c>
      <c r="C3994" t="s">
        <v>680</v>
      </c>
      <c r="D3994" t="s">
        <v>7</v>
      </c>
      <c r="E3994" t="s">
        <v>361</v>
      </c>
      <c r="F3994" s="138">
        <v>44143</v>
      </c>
      <c r="G3994" t="s">
        <v>684</v>
      </c>
      <c r="H3994" t="s">
        <v>702</v>
      </c>
      <c r="I3994" t="s">
        <v>462</v>
      </c>
      <c r="J3994" t="s">
        <v>669</v>
      </c>
      <c r="K3994">
        <v>1250</v>
      </c>
      <c r="L3994">
        <v>240</v>
      </c>
      <c r="O3994">
        <v>2</v>
      </c>
      <c r="P3994">
        <v>31</v>
      </c>
      <c r="Q3994">
        <f>SUM(Table2[[#This Row],[ BUYER G]:[BUYER S]])</f>
        <v>33</v>
      </c>
      <c r="R3994">
        <v>2</v>
      </c>
      <c r="S3994">
        <v>15</v>
      </c>
      <c r="T3994">
        <f>SUM(Table2[[#This Row],[SALE G]:[SALE S]])</f>
        <v>17</v>
      </c>
      <c r="U3994">
        <v>270</v>
      </c>
      <c r="V3994">
        <v>0.6</v>
      </c>
    </row>
    <row r="3995" spans="1:22" x14ac:dyDescent="0.25">
      <c r="A3995">
        <v>3994</v>
      </c>
      <c r="B3995" t="s">
        <v>26</v>
      </c>
      <c r="C3995" t="s">
        <v>680</v>
      </c>
      <c r="D3995" t="s">
        <v>7</v>
      </c>
      <c r="E3995" t="s">
        <v>361</v>
      </c>
      <c r="F3995" s="138">
        <v>44143</v>
      </c>
      <c r="G3995" t="s">
        <v>670</v>
      </c>
      <c r="H3995" t="s">
        <v>689</v>
      </c>
      <c r="I3995" t="s">
        <v>307</v>
      </c>
      <c r="J3995" t="s">
        <v>671</v>
      </c>
      <c r="K3995">
        <v>1200</v>
      </c>
      <c r="L3995">
        <v>192</v>
      </c>
      <c r="O3995">
        <v>29</v>
      </c>
      <c r="P3995">
        <v>53</v>
      </c>
      <c r="Q3995">
        <f>SUM(Table2[[#This Row],[ BUYER G]:[BUYER S]])</f>
        <v>82</v>
      </c>
      <c r="R3995">
        <v>33.25</v>
      </c>
      <c r="S3995">
        <v>61</v>
      </c>
      <c r="T3995">
        <f>SUM(Table2[[#This Row],[SALE G]:[SALE S]])</f>
        <v>94.25</v>
      </c>
      <c r="U3995">
        <v>299</v>
      </c>
      <c r="V3995">
        <v>0.65</v>
      </c>
    </row>
    <row r="3996" spans="1:22" x14ac:dyDescent="0.25">
      <c r="A3996">
        <v>3995</v>
      </c>
      <c r="B3996" t="s">
        <v>26</v>
      </c>
      <c r="C3996" t="s">
        <v>665</v>
      </c>
      <c r="D3996" t="s">
        <v>7</v>
      </c>
      <c r="E3996" t="s">
        <v>362</v>
      </c>
      <c r="F3996" s="138">
        <v>44149</v>
      </c>
      <c r="G3996" t="s">
        <v>666</v>
      </c>
      <c r="H3996" t="s">
        <v>668</v>
      </c>
      <c r="I3996" t="s">
        <v>129</v>
      </c>
      <c r="J3996" t="s">
        <v>669</v>
      </c>
      <c r="K3996">
        <v>2700</v>
      </c>
      <c r="M3996">
        <v>545</v>
      </c>
      <c r="O3996">
        <v>72</v>
      </c>
      <c r="P3996">
        <v>130</v>
      </c>
      <c r="Q3996">
        <f>SUM(Table2[[#This Row],[ BUYER G]:[BUYER S]])</f>
        <v>202</v>
      </c>
      <c r="R3996">
        <v>36.25</v>
      </c>
      <c r="S3996">
        <v>108.5</v>
      </c>
      <c r="T3996">
        <f>SUM(Table2[[#This Row],[SALE G]:[SALE S]])</f>
        <v>144.75</v>
      </c>
      <c r="U3996">
        <v>525</v>
      </c>
      <c r="V3996">
        <v>0.8</v>
      </c>
    </row>
    <row r="3997" spans="1:22" x14ac:dyDescent="0.25">
      <c r="A3997">
        <v>3996</v>
      </c>
      <c r="B3997" t="s">
        <v>26</v>
      </c>
      <c r="C3997" t="s">
        <v>665</v>
      </c>
      <c r="D3997" t="s">
        <v>7</v>
      </c>
      <c r="E3997" t="s">
        <v>362</v>
      </c>
      <c r="F3997" s="138">
        <v>44149</v>
      </c>
      <c r="G3997" t="s">
        <v>666</v>
      </c>
      <c r="H3997" t="s">
        <v>668</v>
      </c>
      <c r="I3997" t="s">
        <v>130</v>
      </c>
      <c r="J3997" t="s">
        <v>669</v>
      </c>
      <c r="K3997">
        <v>2700</v>
      </c>
      <c r="M3997">
        <v>560</v>
      </c>
      <c r="O3997">
        <v>84</v>
      </c>
      <c r="P3997">
        <v>74</v>
      </c>
      <c r="Q3997">
        <f>SUM(Table2[[#This Row],[ BUYER G]:[BUYER S]])</f>
        <v>158</v>
      </c>
      <c r="R3997">
        <v>31</v>
      </c>
      <c r="S3997">
        <v>93</v>
      </c>
      <c r="T3997">
        <f>SUM(Table2[[#This Row],[SALE G]:[SALE S]])</f>
        <v>124</v>
      </c>
      <c r="U3997">
        <v>921</v>
      </c>
      <c r="V3997">
        <v>0.8</v>
      </c>
    </row>
    <row r="3998" spans="1:22" x14ac:dyDescent="0.25">
      <c r="A3998">
        <v>3997</v>
      </c>
      <c r="B3998" t="s">
        <v>26</v>
      </c>
      <c r="C3998" t="s">
        <v>665</v>
      </c>
      <c r="D3998" t="s">
        <v>7</v>
      </c>
      <c r="E3998" t="s">
        <v>362</v>
      </c>
      <c r="F3998" s="138">
        <v>44149</v>
      </c>
      <c r="G3998" t="s">
        <v>666</v>
      </c>
      <c r="H3998" t="s">
        <v>672</v>
      </c>
      <c r="I3998" t="s">
        <v>189</v>
      </c>
      <c r="J3998" t="s">
        <v>669</v>
      </c>
      <c r="K3998">
        <v>2700</v>
      </c>
      <c r="M3998">
        <v>508</v>
      </c>
      <c r="O3998">
        <v>55</v>
      </c>
      <c r="P3998">
        <v>93</v>
      </c>
      <c r="Q3998">
        <f>SUM(Table2[[#This Row],[ BUYER G]:[BUYER S]])</f>
        <v>148</v>
      </c>
      <c r="R3998">
        <v>34.200000000000003</v>
      </c>
      <c r="S3998">
        <v>82.5</v>
      </c>
      <c r="T3998">
        <f>SUM(Table2[[#This Row],[SALE G]:[SALE S]])</f>
        <v>116.7</v>
      </c>
      <c r="U3998">
        <v>559</v>
      </c>
      <c r="V3998">
        <v>0.8</v>
      </c>
    </row>
    <row r="3999" spans="1:22" x14ac:dyDescent="0.25">
      <c r="A3999">
        <v>3998</v>
      </c>
      <c r="B3999" t="s">
        <v>26</v>
      </c>
      <c r="C3999" t="s">
        <v>665</v>
      </c>
      <c r="D3999" t="s">
        <v>7</v>
      </c>
      <c r="E3999" t="s">
        <v>362</v>
      </c>
      <c r="F3999" s="138">
        <v>44149</v>
      </c>
      <c r="G3999" t="s">
        <v>670</v>
      </c>
      <c r="H3999" t="s">
        <v>674</v>
      </c>
      <c r="I3999" t="s">
        <v>371</v>
      </c>
      <c r="J3999" t="s">
        <v>671</v>
      </c>
      <c r="K3999">
        <v>2700</v>
      </c>
      <c r="M3999">
        <v>240</v>
      </c>
      <c r="O3999">
        <v>33</v>
      </c>
      <c r="P3999">
        <v>52</v>
      </c>
      <c r="Q3999">
        <f>SUM(Table2[[#This Row],[ BUYER G]:[BUYER S]])</f>
        <v>85</v>
      </c>
      <c r="R3999">
        <v>7</v>
      </c>
      <c r="S3999">
        <v>49</v>
      </c>
      <c r="T3999">
        <f>SUM(Table2[[#This Row],[SALE G]:[SALE S]])</f>
        <v>56</v>
      </c>
      <c r="U3999">
        <v>336</v>
      </c>
      <c r="V3999">
        <v>0.8</v>
      </c>
    </row>
    <row r="4000" spans="1:22" x14ac:dyDescent="0.25">
      <c r="A4000">
        <v>3999</v>
      </c>
      <c r="B4000" t="s">
        <v>26</v>
      </c>
      <c r="C4000" t="s">
        <v>665</v>
      </c>
      <c r="D4000" t="s">
        <v>7</v>
      </c>
      <c r="E4000" t="s">
        <v>362</v>
      </c>
      <c r="F4000" s="138">
        <v>44149</v>
      </c>
      <c r="G4000" t="s">
        <v>670</v>
      </c>
      <c r="H4000" t="s">
        <v>673</v>
      </c>
      <c r="I4000" t="s">
        <v>370</v>
      </c>
      <c r="J4000" t="s">
        <v>671</v>
      </c>
      <c r="K4000">
        <v>1200</v>
      </c>
      <c r="M4000">
        <v>256</v>
      </c>
      <c r="O4000">
        <v>22</v>
      </c>
      <c r="P4000">
        <v>46</v>
      </c>
      <c r="Q4000">
        <f>SUM(Table2[[#This Row],[ BUYER G]:[BUYER S]])</f>
        <v>68</v>
      </c>
      <c r="R4000">
        <v>12</v>
      </c>
      <c r="S4000">
        <v>30</v>
      </c>
      <c r="T4000">
        <f>SUM(Table2[[#This Row],[SALE G]:[SALE S]])</f>
        <v>42</v>
      </c>
      <c r="U4000">
        <v>356</v>
      </c>
      <c r="V4000">
        <v>0.8</v>
      </c>
    </row>
    <row r="4001" spans="1:22" x14ac:dyDescent="0.25">
      <c r="A4001">
        <v>4000</v>
      </c>
      <c r="B4001" t="s">
        <v>26</v>
      </c>
      <c r="C4001" t="s">
        <v>665</v>
      </c>
      <c r="D4001" t="s">
        <v>7</v>
      </c>
      <c r="E4001" t="s">
        <v>362</v>
      </c>
      <c r="F4001" s="138">
        <v>44149</v>
      </c>
      <c r="G4001" t="s">
        <v>670</v>
      </c>
      <c r="H4001" t="s">
        <v>677</v>
      </c>
      <c r="I4001" t="s">
        <v>195</v>
      </c>
      <c r="J4001" t="s">
        <v>671</v>
      </c>
      <c r="K4001">
        <v>1200</v>
      </c>
      <c r="M4001">
        <v>230</v>
      </c>
      <c r="O4001">
        <v>40</v>
      </c>
      <c r="P4001">
        <v>50</v>
      </c>
      <c r="Q4001">
        <f>SUM(Table2[[#This Row],[ BUYER G]:[BUYER S]])</f>
        <v>90</v>
      </c>
      <c r="R4001">
        <v>21</v>
      </c>
      <c r="S4001">
        <v>54.25</v>
      </c>
      <c r="T4001">
        <f>SUM(Table2[[#This Row],[SALE G]:[SALE S]])</f>
        <v>75.25</v>
      </c>
      <c r="U4001">
        <v>600</v>
      </c>
      <c r="V4001">
        <v>0.7</v>
      </c>
    </row>
    <row r="4002" spans="1:22" x14ac:dyDescent="0.25">
      <c r="A4002">
        <v>4001</v>
      </c>
      <c r="B4002" t="s">
        <v>26</v>
      </c>
      <c r="C4002" t="s">
        <v>665</v>
      </c>
      <c r="D4002" t="s">
        <v>7</v>
      </c>
      <c r="E4002" t="s">
        <v>362</v>
      </c>
      <c r="F4002" s="138">
        <v>44149</v>
      </c>
      <c r="G4002" t="s">
        <v>670</v>
      </c>
      <c r="H4002" t="s">
        <v>677</v>
      </c>
      <c r="I4002" t="s">
        <v>196</v>
      </c>
      <c r="J4002" t="s">
        <v>671</v>
      </c>
      <c r="K4002">
        <v>1200</v>
      </c>
      <c r="M4002">
        <v>230</v>
      </c>
      <c r="O4002">
        <v>30</v>
      </c>
      <c r="P4002">
        <v>60</v>
      </c>
      <c r="Q4002">
        <f>SUM(Table2[[#This Row],[ BUYER G]:[BUYER S]])</f>
        <v>90</v>
      </c>
      <c r="R4002">
        <v>30</v>
      </c>
      <c r="S4002">
        <v>67.75</v>
      </c>
      <c r="T4002">
        <f>SUM(Table2[[#This Row],[SALE G]:[SALE S]])</f>
        <v>97.75</v>
      </c>
      <c r="U4002">
        <v>600</v>
      </c>
      <c r="V4002">
        <v>0.7</v>
      </c>
    </row>
    <row r="4003" spans="1:22" x14ac:dyDescent="0.25">
      <c r="A4003">
        <v>4002</v>
      </c>
      <c r="B4003" t="s">
        <v>26</v>
      </c>
      <c r="C4003" t="s">
        <v>665</v>
      </c>
      <c r="D4003" t="s">
        <v>7</v>
      </c>
      <c r="E4003" t="s">
        <v>362</v>
      </c>
      <c r="F4003" s="138">
        <v>44149</v>
      </c>
      <c r="G4003" t="s">
        <v>682</v>
      </c>
      <c r="H4003" t="s">
        <v>668</v>
      </c>
      <c r="I4003" t="s">
        <v>435</v>
      </c>
      <c r="J4003" t="s">
        <v>671</v>
      </c>
      <c r="K4003">
        <v>1200</v>
      </c>
      <c r="M4003">
        <v>196</v>
      </c>
      <c r="O4003">
        <v>20</v>
      </c>
      <c r="P4003">
        <v>34</v>
      </c>
      <c r="Q4003">
        <f>SUM(Table2[[#This Row],[ BUYER G]:[BUYER S]])</f>
        <v>54</v>
      </c>
      <c r="R4003">
        <v>15.5</v>
      </c>
      <c r="S4003">
        <v>18.5</v>
      </c>
      <c r="T4003">
        <f>SUM(Table2[[#This Row],[SALE G]:[SALE S]])</f>
        <v>34</v>
      </c>
      <c r="U4003">
        <v>311</v>
      </c>
      <c r="V4003">
        <v>0.8</v>
      </c>
    </row>
    <row r="4004" spans="1:22" x14ac:dyDescent="0.25">
      <c r="A4004">
        <v>4003</v>
      </c>
      <c r="B4004" t="s">
        <v>26</v>
      </c>
      <c r="C4004" t="s">
        <v>665</v>
      </c>
      <c r="D4004" t="s">
        <v>7</v>
      </c>
      <c r="E4004" t="s">
        <v>362</v>
      </c>
      <c r="F4004" s="138">
        <v>44149</v>
      </c>
      <c r="G4004" t="s">
        <v>682</v>
      </c>
      <c r="H4004" t="s">
        <v>668</v>
      </c>
      <c r="I4004" t="s">
        <v>436</v>
      </c>
      <c r="J4004" t="s">
        <v>671</v>
      </c>
      <c r="K4004">
        <v>1200</v>
      </c>
      <c r="M4004">
        <v>208</v>
      </c>
      <c r="O4004">
        <v>30</v>
      </c>
      <c r="P4004">
        <v>29</v>
      </c>
      <c r="Q4004">
        <f>SUM(Table2[[#This Row],[ BUYER G]:[BUYER S]])</f>
        <v>59</v>
      </c>
      <c r="R4004">
        <v>15.5</v>
      </c>
      <c r="S4004">
        <v>16</v>
      </c>
      <c r="T4004">
        <f>SUM(Table2[[#This Row],[SALE G]:[SALE S]])</f>
        <v>31.5</v>
      </c>
      <c r="U4004">
        <v>342</v>
      </c>
      <c r="V4004">
        <v>0.7</v>
      </c>
    </row>
    <row r="4005" spans="1:22" x14ac:dyDescent="0.25">
      <c r="A4005">
        <v>4004</v>
      </c>
      <c r="B4005" t="s">
        <v>26</v>
      </c>
      <c r="C4005" t="s">
        <v>665</v>
      </c>
      <c r="D4005" t="s">
        <v>7</v>
      </c>
      <c r="E4005" t="s">
        <v>362</v>
      </c>
      <c r="F4005" s="138">
        <v>44149</v>
      </c>
      <c r="G4005" t="s">
        <v>682</v>
      </c>
      <c r="H4005" t="s">
        <v>668</v>
      </c>
      <c r="I4005" t="s">
        <v>148</v>
      </c>
      <c r="J4005" t="s">
        <v>671</v>
      </c>
      <c r="K4005">
        <v>1200</v>
      </c>
      <c r="M4005">
        <v>168</v>
      </c>
      <c r="O4005">
        <v>12</v>
      </c>
      <c r="P4005">
        <v>26</v>
      </c>
      <c r="Q4005">
        <f>SUM(Table2[[#This Row],[ BUYER G]:[BUYER S]])</f>
        <v>38</v>
      </c>
      <c r="R4005">
        <v>8</v>
      </c>
      <c r="S4005">
        <v>19</v>
      </c>
      <c r="T4005">
        <f>SUM(Table2[[#This Row],[SALE G]:[SALE S]])</f>
        <v>27</v>
      </c>
      <c r="U4005">
        <v>198</v>
      </c>
      <c r="V4005">
        <v>0.7</v>
      </c>
    </row>
    <row r="4006" spans="1:22" x14ac:dyDescent="0.25">
      <c r="A4006">
        <v>4005</v>
      </c>
      <c r="B4006" t="s">
        <v>26</v>
      </c>
      <c r="C4006" t="s">
        <v>665</v>
      </c>
      <c r="D4006" t="s">
        <v>7</v>
      </c>
      <c r="E4006" t="s">
        <v>362</v>
      </c>
      <c r="F4006" s="138">
        <v>44149</v>
      </c>
      <c r="G4006" t="s">
        <v>682</v>
      </c>
      <c r="H4006" t="s">
        <v>668</v>
      </c>
      <c r="I4006" t="s">
        <v>396</v>
      </c>
      <c r="J4006" t="s">
        <v>671</v>
      </c>
      <c r="K4006">
        <v>1200</v>
      </c>
      <c r="M4006">
        <v>220</v>
      </c>
      <c r="O4006">
        <v>44</v>
      </c>
      <c r="P4006">
        <v>66</v>
      </c>
      <c r="Q4006">
        <f>SUM(Table2[[#This Row],[ BUYER G]:[BUYER S]])</f>
        <v>110</v>
      </c>
      <c r="R4006">
        <v>23</v>
      </c>
      <c r="S4006">
        <v>38</v>
      </c>
      <c r="T4006">
        <f>SUM(Table2[[#This Row],[SALE G]:[SALE S]])</f>
        <v>61</v>
      </c>
      <c r="U4006">
        <v>254</v>
      </c>
      <c r="V4006">
        <v>0.7</v>
      </c>
    </row>
    <row r="4007" spans="1:22" x14ac:dyDescent="0.25">
      <c r="A4007">
        <v>4006</v>
      </c>
      <c r="B4007" t="s">
        <v>26</v>
      </c>
      <c r="C4007" t="s">
        <v>665</v>
      </c>
      <c r="D4007" t="s">
        <v>7</v>
      </c>
      <c r="E4007" t="s">
        <v>362</v>
      </c>
      <c r="F4007" s="138">
        <v>44149</v>
      </c>
      <c r="G4007" t="s">
        <v>683</v>
      </c>
      <c r="H4007" t="s">
        <v>668</v>
      </c>
      <c r="I4007" t="s">
        <v>391</v>
      </c>
      <c r="J4007" t="s">
        <v>669</v>
      </c>
      <c r="K4007">
        <v>1500</v>
      </c>
      <c r="M4007">
        <v>419</v>
      </c>
      <c r="O4007">
        <v>68</v>
      </c>
      <c r="P4007">
        <v>81</v>
      </c>
      <c r="Q4007">
        <f>SUM(Table2[[#This Row],[ BUYER G]:[BUYER S]])</f>
        <v>149</v>
      </c>
      <c r="R4007">
        <v>82.5</v>
      </c>
      <c r="S4007">
        <v>97.75</v>
      </c>
      <c r="T4007">
        <f>SUM(Table2[[#This Row],[SALE G]:[SALE S]])</f>
        <v>180.25</v>
      </c>
      <c r="U4007">
        <v>576</v>
      </c>
      <c r="V4007">
        <v>0.7</v>
      </c>
    </row>
    <row r="4008" spans="1:22" x14ac:dyDescent="0.25">
      <c r="A4008">
        <v>4007</v>
      </c>
      <c r="B4008" t="s">
        <v>26</v>
      </c>
      <c r="C4008" t="s">
        <v>665</v>
      </c>
      <c r="D4008" t="s">
        <v>7</v>
      </c>
      <c r="E4008" t="s">
        <v>362</v>
      </c>
      <c r="F4008" s="138">
        <v>44149</v>
      </c>
      <c r="G4008" t="s">
        <v>683</v>
      </c>
      <c r="H4008" t="s">
        <v>668</v>
      </c>
      <c r="I4008" t="s">
        <v>394</v>
      </c>
      <c r="J4008" t="s">
        <v>669</v>
      </c>
      <c r="K4008">
        <v>1500</v>
      </c>
      <c r="M4008">
        <v>410</v>
      </c>
      <c r="O4008">
        <v>52</v>
      </c>
      <c r="P4008">
        <v>83</v>
      </c>
      <c r="Q4008">
        <f>SUM(Table2[[#This Row],[ BUYER G]:[BUYER S]])</f>
        <v>135</v>
      </c>
      <c r="R4008">
        <v>30.5</v>
      </c>
      <c r="S4008">
        <v>57.25</v>
      </c>
      <c r="T4008">
        <f>SUM(Table2[[#This Row],[SALE G]:[SALE S]])</f>
        <v>87.75</v>
      </c>
      <c r="U4008">
        <v>485</v>
      </c>
      <c r="V4008">
        <v>0.6</v>
      </c>
    </row>
    <row r="4009" spans="1:22" x14ac:dyDescent="0.25">
      <c r="A4009">
        <v>4008</v>
      </c>
      <c r="B4009" t="s">
        <v>26</v>
      </c>
      <c r="C4009" t="s">
        <v>665</v>
      </c>
      <c r="D4009" t="s">
        <v>7</v>
      </c>
      <c r="E4009" t="s">
        <v>362</v>
      </c>
      <c r="F4009" s="138">
        <v>44149</v>
      </c>
      <c r="G4009" t="s">
        <v>683</v>
      </c>
      <c r="H4009" t="s">
        <v>668</v>
      </c>
      <c r="I4009" t="s">
        <v>392</v>
      </c>
      <c r="J4009" t="s">
        <v>669</v>
      </c>
      <c r="K4009">
        <v>1500</v>
      </c>
      <c r="M4009">
        <v>396</v>
      </c>
      <c r="O4009">
        <v>36</v>
      </c>
      <c r="P4009">
        <v>67</v>
      </c>
      <c r="Q4009">
        <f>SUM(Table2[[#This Row],[ BUYER G]:[BUYER S]])</f>
        <v>103</v>
      </c>
      <c r="R4009">
        <v>16.5</v>
      </c>
      <c r="S4009">
        <v>47.5</v>
      </c>
      <c r="T4009">
        <f>SUM(Table2[[#This Row],[SALE G]:[SALE S]])</f>
        <v>64</v>
      </c>
      <c r="U4009">
        <v>449</v>
      </c>
      <c r="V4009">
        <v>0.6</v>
      </c>
    </row>
    <row r="4010" spans="1:22" x14ac:dyDescent="0.25">
      <c r="A4010">
        <v>4009</v>
      </c>
      <c r="B4010" t="s">
        <v>26</v>
      </c>
      <c r="C4010" t="s">
        <v>665</v>
      </c>
      <c r="D4010" t="s">
        <v>7</v>
      </c>
      <c r="E4010" t="s">
        <v>362</v>
      </c>
      <c r="F4010" s="138">
        <v>44149</v>
      </c>
      <c r="G4010" t="s">
        <v>683</v>
      </c>
      <c r="H4010" t="s">
        <v>668</v>
      </c>
      <c r="I4010" t="s">
        <v>393</v>
      </c>
      <c r="J4010" t="s">
        <v>669</v>
      </c>
      <c r="K4010">
        <v>1500</v>
      </c>
      <c r="M4010">
        <v>428</v>
      </c>
      <c r="O4010">
        <v>43</v>
      </c>
      <c r="P4010">
        <v>45</v>
      </c>
      <c r="Q4010">
        <f>SUM(Table2[[#This Row],[ BUYER G]:[BUYER S]])</f>
        <v>88</v>
      </c>
      <c r="R4010">
        <v>21.75</v>
      </c>
      <c r="S4010">
        <v>45.825000000000003</v>
      </c>
      <c r="T4010">
        <f>SUM(Table2[[#This Row],[SALE G]:[SALE S]])</f>
        <v>67.575000000000003</v>
      </c>
      <c r="U4010">
        <v>399</v>
      </c>
      <c r="V4010">
        <v>0.6</v>
      </c>
    </row>
    <row r="4011" spans="1:22" x14ac:dyDescent="0.25">
      <c r="A4011">
        <v>4010</v>
      </c>
      <c r="B4011" t="s">
        <v>26</v>
      </c>
      <c r="C4011" t="s">
        <v>665</v>
      </c>
      <c r="D4011" t="s">
        <v>7</v>
      </c>
      <c r="E4011" t="s">
        <v>362</v>
      </c>
      <c r="F4011" s="138">
        <v>44149</v>
      </c>
      <c r="G4011" t="s">
        <v>675</v>
      </c>
      <c r="H4011" t="s">
        <v>668</v>
      </c>
      <c r="I4011" t="s">
        <v>164</v>
      </c>
      <c r="J4011" t="s">
        <v>669</v>
      </c>
      <c r="K4011">
        <v>4200</v>
      </c>
      <c r="M4011">
        <v>656</v>
      </c>
      <c r="O4011">
        <v>91</v>
      </c>
      <c r="P4011">
        <v>126</v>
      </c>
      <c r="Q4011">
        <f>SUM(Table2[[#This Row],[ BUYER G]:[BUYER S]])</f>
        <v>217</v>
      </c>
      <c r="R4011">
        <v>77</v>
      </c>
      <c r="S4011">
        <v>96.75</v>
      </c>
      <c r="T4011">
        <f>SUM(Table2[[#This Row],[SALE G]:[SALE S]])</f>
        <v>173.75</v>
      </c>
      <c r="U4011">
        <v>690</v>
      </c>
      <c r="V4011">
        <v>0.8</v>
      </c>
    </row>
    <row r="4012" spans="1:22" x14ac:dyDescent="0.25">
      <c r="A4012">
        <v>4011</v>
      </c>
      <c r="B4012" t="s">
        <v>26</v>
      </c>
      <c r="C4012" t="s">
        <v>665</v>
      </c>
      <c r="D4012" t="s">
        <v>7</v>
      </c>
      <c r="E4012" t="s">
        <v>362</v>
      </c>
      <c r="F4012" s="138">
        <v>44149</v>
      </c>
      <c r="G4012" t="s">
        <v>684</v>
      </c>
      <c r="H4012" t="s">
        <v>668</v>
      </c>
      <c r="I4012" t="s">
        <v>170</v>
      </c>
      <c r="J4012" t="s">
        <v>669</v>
      </c>
      <c r="K4012">
        <v>1250</v>
      </c>
      <c r="M4012">
        <v>240</v>
      </c>
      <c r="O4012">
        <v>27</v>
      </c>
      <c r="P4012">
        <v>37</v>
      </c>
      <c r="Q4012">
        <f>SUM(Table2[[#This Row],[ BUYER G]:[BUYER S]])</f>
        <v>64</v>
      </c>
      <c r="R4012">
        <v>17.5</v>
      </c>
      <c r="S4012">
        <v>26</v>
      </c>
      <c r="T4012">
        <f>SUM(Table2[[#This Row],[SALE G]:[SALE S]])</f>
        <v>43.5</v>
      </c>
      <c r="U4012">
        <v>351</v>
      </c>
      <c r="V4012">
        <v>0.7</v>
      </c>
    </row>
    <row r="4013" spans="1:22" x14ac:dyDescent="0.25">
      <c r="A4013">
        <v>4012</v>
      </c>
      <c r="B4013" t="s">
        <v>26</v>
      </c>
      <c r="C4013" t="s">
        <v>665</v>
      </c>
      <c r="D4013" t="s">
        <v>7</v>
      </c>
      <c r="E4013" t="s">
        <v>362</v>
      </c>
      <c r="F4013" s="138">
        <v>44149</v>
      </c>
      <c r="G4013" t="s">
        <v>685</v>
      </c>
      <c r="H4013" t="s">
        <v>668</v>
      </c>
      <c r="I4013" t="s">
        <v>173</v>
      </c>
      <c r="J4013" t="s">
        <v>671</v>
      </c>
      <c r="K4013">
        <v>1000</v>
      </c>
      <c r="M4013">
        <v>188</v>
      </c>
      <c r="O4013">
        <v>21</v>
      </c>
      <c r="P4013">
        <v>34</v>
      </c>
      <c r="Q4013">
        <f>SUM(Table2[[#This Row],[ BUYER G]:[BUYER S]])</f>
        <v>55</v>
      </c>
      <c r="R4013">
        <v>15.5</v>
      </c>
      <c r="S4013">
        <v>22.625</v>
      </c>
      <c r="T4013">
        <f>SUM(Table2[[#This Row],[SALE G]:[SALE S]])</f>
        <v>38.125</v>
      </c>
      <c r="U4013">
        <v>301</v>
      </c>
      <c r="V4013">
        <v>0.7</v>
      </c>
    </row>
    <row r="4014" spans="1:22" x14ac:dyDescent="0.25">
      <c r="A4014">
        <v>4013</v>
      </c>
      <c r="B4014" t="s">
        <v>26</v>
      </c>
      <c r="C4014" t="s">
        <v>665</v>
      </c>
      <c r="D4014" t="s">
        <v>7</v>
      </c>
      <c r="E4014" t="s">
        <v>362</v>
      </c>
      <c r="F4014" s="138">
        <v>44149</v>
      </c>
      <c r="G4014" t="s">
        <v>685</v>
      </c>
      <c r="H4014" t="s">
        <v>668</v>
      </c>
      <c r="I4014" t="s">
        <v>175</v>
      </c>
      <c r="J4014" t="s">
        <v>671</v>
      </c>
      <c r="K4014">
        <v>1000</v>
      </c>
      <c r="M4014">
        <v>352</v>
      </c>
      <c r="O4014">
        <v>41</v>
      </c>
      <c r="P4014">
        <v>73</v>
      </c>
      <c r="Q4014">
        <f>SUM(Table2[[#This Row],[ BUYER G]:[BUYER S]])</f>
        <v>114</v>
      </c>
      <c r="R4014">
        <v>53.75</v>
      </c>
      <c r="S4014">
        <v>74.25</v>
      </c>
      <c r="T4014">
        <f>SUM(Table2[[#This Row],[SALE G]:[SALE S]])</f>
        <v>128</v>
      </c>
      <c r="U4014">
        <v>740</v>
      </c>
      <c r="V4014">
        <v>0.7</v>
      </c>
    </row>
    <row r="4015" spans="1:22" x14ac:dyDescent="0.25">
      <c r="A4015">
        <v>4014</v>
      </c>
      <c r="B4015" t="s">
        <v>26</v>
      </c>
      <c r="C4015" t="s">
        <v>665</v>
      </c>
      <c r="D4015" t="s">
        <v>7</v>
      </c>
      <c r="E4015" t="s">
        <v>362</v>
      </c>
      <c r="F4015" s="138">
        <v>44149</v>
      </c>
      <c r="G4015" t="s">
        <v>685</v>
      </c>
      <c r="H4015" t="s">
        <v>668</v>
      </c>
      <c r="I4015" t="s">
        <v>177</v>
      </c>
      <c r="J4015" t="s">
        <v>671</v>
      </c>
      <c r="K4015">
        <v>1000</v>
      </c>
      <c r="M4015">
        <v>208</v>
      </c>
      <c r="O4015">
        <v>11</v>
      </c>
      <c r="P4015">
        <v>46</v>
      </c>
      <c r="Q4015">
        <f>SUM(Table2[[#This Row],[ BUYER G]:[BUYER S]])</f>
        <v>57</v>
      </c>
      <c r="R4015">
        <v>12.83</v>
      </c>
      <c r="S4015">
        <v>40.92</v>
      </c>
      <c r="T4015">
        <f>SUM(Table2[[#This Row],[SALE G]:[SALE S]])</f>
        <v>53.75</v>
      </c>
      <c r="U4015">
        <v>403</v>
      </c>
      <c r="V4015">
        <v>0.65</v>
      </c>
    </row>
    <row r="4016" spans="1:22" x14ac:dyDescent="0.25">
      <c r="A4016">
        <v>4015</v>
      </c>
      <c r="B4016" t="s">
        <v>26</v>
      </c>
      <c r="C4016" t="s">
        <v>665</v>
      </c>
      <c r="D4016" t="s">
        <v>7</v>
      </c>
      <c r="E4016" t="s">
        <v>362</v>
      </c>
      <c r="F4016" s="138">
        <v>44149</v>
      </c>
      <c r="G4016" t="s">
        <v>685</v>
      </c>
      <c r="H4016" t="s">
        <v>668</v>
      </c>
      <c r="I4016" t="s">
        <v>181</v>
      </c>
      <c r="J4016" t="s">
        <v>671</v>
      </c>
      <c r="K4016">
        <v>1000</v>
      </c>
      <c r="M4016">
        <v>208</v>
      </c>
      <c r="O4016">
        <v>5</v>
      </c>
      <c r="P4016">
        <v>34</v>
      </c>
      <c r="Q4016">
        <f>SUM(Table2[[#This Row],[ BUYER G]:[BUYER S]])</f>
        <v>39</v>
      </c>
      <c r="R4016">
        <v>3</v>
      </c>
      <c r="S4016">
        <v>22.6</v>
      </c>
      <c r="T4016">
        <f>SUM(Table2[[#This Row],[SALE G]:[SALE S]])</f>
        <v>25.6</v>
      </c>
      <c r="U4016">
        <v>305</v>
      </c>
      <c r="V4016">
        <v>0.65</v>
      </c>
    </row>
    <row r="4017" spans="1:22" x14ac:dyDescent="0.25">
      <c r="A4017">
        <v>4016</v>
      </c>
      <c r="B4017" t="s">
        <v>26</v>
      </c>
      <c r="C4017" t="s">
        <v>665</v>
      </c>
      <c r="D4017" t="s">
        <v>7</v>
      </c>
      <c r="E4017" t="s">
        <v>362</v>
      </c>
      <c r="F4017" s="138">
        <v>44149</v>
      </c>
      <c r="G4017" t="s">
        <v>685</v>
      </c>
      <c r="H4017" t="s">
        <v>668</v>
      </c>
      <c r="I4017" t="s">
        <v>608</v>
      </c>
      <c r="J4017" t="s">
        <v>671</v>
      </c>
      <c r="K4017">
        <v>1000</v>
      </c>
      <c r="M4017">
        <v>172</v>
      </c>
      <c r="O4017">
        <v>10</v>
      </c>
      <c r="P4017">
        <v>28</v>
      </c>
      <c r="Q4017">
        <f>SUM(Table2[[#This Row],[ BUYER G]:[BUYER S]])</f>
        <v>38</v>
      </c>
      <c r="R4017">
        <v>3.5</v>
      </c>
      <c r="S4017">
        <v>17.75</v>
      </c>
      <c r="T4017">
        <f>SUM(Table2[[#This Row],[SALE G]:[SALE S]])</f>
        <v>21.25</v>
      </c>
      <c r="U4017">
        <v>241</v>
      </c>
      <c r="V4017">
        <v>0.65</v>
      </c>
    </row>
    <row r="4018" spans="1:22" x14ac:dyDescent="0.25">
      <c r="A4018">
        <v>4017</v>
      </c>
      <c r="B4018" t="s">
        <v>26</v>
      </c>
      <c r="C4018" t="s">
        <v>665</v>
      </c>
      <c r="D4018" t="s">
        <v>7</v>
      </c>
      <c r="E4018" t="s">
        <v>362</v>
      </c>
      <c r="F4018" s="138">
        <v>44149</v>
      </c>
      <c r="G4018" t="s">
        <v>685</v>
      </c>
      <c r="H4018" t="s">
        <v>668</v>
      </c>
      <c r="I4018" t="s">
        <v>180</v>
      </c>
      <c r="J4018" t="s">
        <v>671</v>
      </c>
      <c r="K4018">
        <v>1000</v>
      </c>
      <c r="M4018">
        <v>178</v>
      </c>
      <c r="O4018">
        <v>12</v>
      </c>
      <c r="P4018">
        <v>26</v>
      </c>
      <c r="Q4018">
        <f>SUM(Table2[[#This Row],[ BUYER G]:[BUYER S]])</f>
        <v>38</v>
      </c>
      <c r="R4018">
        <v>9</v>
      </c>
      <c r="S4018">
        <v>11</v>
      </c>
      <c r="T4018">
        <f>SUM(Table2[[#This Row],[SALE G]:[SALE S]])</f>
        <v>20</v>
      </c>
      <c r="U4018">
        <v>198</v>
      </c>
      <c r="V4018">
        <v>0.65</v>
      </c>
    </row>
    <row r="4019" spans="1:22" x14ac:dyDescent="0.25">
      <c r="A4019">
        <v>4018</v>
      </c>
      <c r="B4019" t="s">
        <v>26</v>
      </c>
      <c r="C4019" t="s">
        <v>665</v>
      </c>
      <c r="D4019" t="s">
        <v>7</v>
      </c>
      <c r="E4019" t="s">
        <v>362</v>
      </c>
      <c r="F4019" s="138">
        <v>44149</v>
      </c>
      <c r="G4019" t="s">
        <v>685</v>
      </c>
      <c r="H4019" t="s">
        <v>677</v>
      </c>
      <c r="I4019" t="s">
        <v>529</v>
      </c>
      <c r="J4019" t="s">
        <v>671</v>
      </c>
      <c r="K4019">
        <v>1000</v>
      </c>
      <c r="M4019">
        <v>190</v>
      </c>
      <c r="O4019">
        <v>30</v>
      </c>
      <c r="P4019">
        <v>37</v>
      </c>
      <c r="Q4019">
        <f>SUM(Table2[[#This Row],[ BUYER G]:[BUYER S]])</f>
        <v>67</v>
      </c>
      <c r="R4019">
        <v>20</v>
      </c>
      <c r="S4019">
        <v>32</v>
      </c>
      <c r="T4019">
        <f>SUM(Table2[[#This Row],[SALE G]:[SALE S]])</f>
        <v>52</v>
      </c>
      <c r="U4019">
        <v>450</v>
      </c>
      <c r="V4019">
        <v>0.65</v>
      </c>
    </row>
    <row r="4020" spans="1:22" x14ac:dyDescent="0.25">
      <c r="A4020">
        <v>4019</v>
      </c>
      <c r="B4020" t="s">
        <v>26</v>
      </c>
      <c r="C4020" t="s">
        <v>665</v>
      </c>
      <c r="D4020" t="s">
        <v>7</v>
      </c>
      <c r="E4020" t="s">
        <v>362</v>
      </c>
      <c r="F4020" s="138">
        <v>44149</v>
      </c>
      <c r="G4020" t="s">
        <v>685</v>
      </c>
      <c r="H4020" t="s">
        <v>672</v>
      </c>
      <c r="I4020" t="s">
        <v>407</v>
      </c>
      <c r="J4020" t="s">
        <v>671</v>
      </c>
      <c r="K4020">
        <v>1000</v>
      </c>
      <c r="M4020">
        <v>190</v>
      </c>
      <c r="O4020">
        <v>20</v>
      </c>
      <c r="P4020">
        <v>60</v>
      </c>
      <c r="Q4020">
        <f>SUM(Table2[[#This Row],[ BUYER G]:[BUYER S]])</f>
        <v>80</v>
      </c>
      <c r="R4020">
        <v>10.7</v>
      </c>
      <c r="S4020">
        <v>32.450000000000003</v>
      </c>
      <c r="T4020">
        <f>SUM(Table2[[#This Row],[SALE G]:[SALE S]])</f>
        <v>43.150000000000006</v>
      </c>
      <c r="U4020">
        <v>118</v>
      </c>
      <c r="V4020">
        <v>0.7</v>
      </c>
    </row>
    <row r="4021" spans="1:22" x14ac:dyDescent="0.25">
      <c r="A4021">
        <v>4020</v>
      </c>
      <c r="B4021" t="s">
        <v>26</v>
      </c>
      <c r="C4021" t="s">
        <v>665</v>
      </c>
      <c r="D4021" t="s">
        <v>7</v>
      </c>
      <c r="E4021" t="s">
        <v>362</v>
      </c>
      <c r="F4021" s="138">
        <v>44149</v>
      </c>
      <c r="G4021" t="s">
        <v>685</v>
      </c>
      <c r="H4021" t="s">
        <v>677</v>
      </c>
      <c r="I4021" t="s">
        <v>405</v>
      </c>
      <c r="J4021" t="s">
        <v>671</v>
      </c>
      <c r="K4021">
        <v>320</v>
      </c>
      <c r="M4021">
        <v>196</v>
      </c>
      <c r="O4021">
        <v>20</v>
      </c>
      <c r="P4021">
        <v>34</v>
      </c>
      <c r="Q4021">
        <f>SUM(Table2[[#This Row],[ BUYER G]:[BUYER S]])</f>
        <v>54</v>
      </c>
      <c r="R4021">
        <v>21</v>
      </c>
      <c r="S4021">
        <v>25</v>
      </c>
      <c r="T4021">
        <f>SUM(Table2[[#This Row],[SALE G]:[SALE S]])</f>
        <v>46</v>
      </c>
      <c r="U4021">
        <v>300</v>
      </c>
      <c r="V4021">
        <v>0.7</v>
      </c>
    </row>
    <row r="4022" spans="1:22" x14ac:dyDescent="0.25">
      <c r="A4022">
        <v>4021</v>
      </c>
      <c r="B4022" t="s">
        <v>26</v>
      </c>
      <c r="C4022" t="s">
        <v>665</v>
      </c>
      <c r="D4022" t="s">
        <v>7</v>
      </c>
      <c r="E4022" t="s">
        <v>362</v>
      </c>
      <c r="F4022" s="138">
        <v>44149</v>
      </c>
      <c r="G4022" t="s">
        <v>712</v>
      </c>
      <c r="H4022" t="s">
        <v>668</v>
      </c>
      <c r="I4022" t="s">
        <v>466</v>
      </c>
      <c r="J4022" t="s">
        <v>711</v>
      </c>
      <c r="K4022">
        <v>320</v>
      </c>
      <c r="M4022">
        <v>144</v>
      </c>
      <c r="O4022">
        <v>23</v>
      </c>
      <c r="P4022">
        <v>15</v>
      </c>
      <c r="Q4022">
        <f>SUM(Table2[[#This Row],[ BUYER G]:[BUYER S]])</f>
        <v>38</v>
      </c>
      <c r="R4022">
        <v>9</v>
      </c>
      <c r="S4022">
        <v>15</v>
      </c>
      <c r="T4022">
        <f>SUM(Table2[[#This Row],[SALE G]:[SALE S]])</f>
        <v>24</v>
      </c>
      <c r="U4022">
        <v>388</v>
      </c>
      <c r="V4022">
        <v>0.7</v>
      </c>
    </row>
    <row r="4023" spans="1:22" x14ac:dyDescent="0.25">
      <c r="A4023">
        <v>4022</v>
      </c>
      <c r="B4023" t="s">
        <v>26</v>
      </c>
      <c r="C4023" t="s">
        <v>678</v>
      </c>
      <c r="D4023" t="s">
        <v>7</v>
      </c>
      <c r="E4023" t="s">
        <v>362</v>
      </c>
      <c r="F4023" s="138">
        <v>44149</v>
      </c>
      <c r="G4023" t="s">
        <v>684</v>
      </c>
      <c r="H4023" t="s">
        <v>688</v>
      </c>
      <c r="I4023" t="s">
        <v>457</v>
      </c>
      <c r="J4023" t="s">
        <v>669</v>
      </c>
      <c r="K4023">
        <v>1250</v>
      </c>
      <c r="M4023">
        <v>250</v>
      </c>
      <c r="O4023">
        <v>23</v>
      </c>
      <c r="P4023">
        <v>42</v>
      </c>
      <c r="Q4023">
        <f>SUM(Table2[[#This Row],[ BUYER G]:[BUYER S]])</f>
        <v>65</v>
      </c>
      <c r="R4023">
        <v>17.75</v>
      </c>
      <c r="S4023">
        <v>37.5</v>
      </c>
      <c r="T4023">
        <f>SUM(Table2[[#This Row],[SALE G]:[SALE S]])</f>
        <v>55.25</v>
      </c>
      <c r="U4023">
        <v>376</v>
      </c>
      <c r="V4023">
        <v>0.7</v>
      </c>
    </row>
    <row r="4024" spans="1:22" x14ac:dyDescent="0.25">
      <c r="A4024">
        <v>4023</v>
      </c>
      <c r="B4024" t="s">
        <v>26</v>
      </c>
      <c r="C4024" t="s">
        <v>680</v>
      </c>
      <c r="D4024" t="s">
        <v>7</v>
      </c>
      <c r="E4024" t="s">
        <v>362</v>
      </c>
      <c r="F4024" s="138">
        <v>44149</v>
      </c>
      <c r="G4024" t="s">
        <v>666</v>
      </c>
      <c r="H4024" t="s">
        <v>681</v>
      </c>
      <c r="I4024" t="s">
        <v>236</v>
      </c>
      <c r="J4024" t="s">
        <v>669</v>
      </c>
      <c r="K4024">
        <v>2700</v>
      </c>
      <c r="M4024">
        <v>420</v>
      </c>
      <c r="O4024">
        <v>46</v>
      </c>
      <c r="P4024">
        <v>181</v>
      </c>
      <c r="Q4024">
        <f>SUM(Table2[[#This Row],[ BUYER G]:[BUYER S]])</f>
        <v>227</v>
      </c>
      <c r="R4024">
        <v>53</v>
      </c>
      <c r="S4024">
        <v>214.55</v>
      </c>
      <c r="T4024">
        <f>SUM(Table2[[#This Row],[SALE G]:[SALE S]])</f>
        <v>267.55</v>
      </c>
      <c r="U4024">
        <v>580</v>
      </c>
      <c r="V4024">
        <v>0.7</v>
      </c>
    </row>
    <row r="4025" spans="1:22" x14ac:dyDescent="0.25">
      <c r="A4025">
        <v>4024</v>
      </c>
      <c r="B4025" t="s">
        <v>26</v>
      </c>
      <c r="C4025" t="s">
        <v>680</v>
      </c>
      <c r="D4025" t="s">
        <v>7</v>
      </c>
      <c r="E4025" t="s">
        <v>362</v>
      </c>
      <c r="F4025" s="138">
        <v>44149</v>
      </c>
      <c r="G4025" t="s">
        <v>666</v>
      </c>
      <c r="H4025" t="s">
        <v>681</v>
      </c>
      <c r="I4025" t="s">
        <v>428</v>
      </c>
      <c r="J4025" t="s">
        <v>669</v>
      </c>
      <c r="K4025">
        <v>2700</v>
      </c>
      <c r="M4025">
        <v>472</v>
      </c>
      <c r="O4025">
        <v>20</v>
      </c>
      <c r="P4025">
        <v>96</v>
      </c>
      <c r="Q4025">
        <f>SUM(Table2[[#This Row],[ BUYER G]:[BUYER S]])</f>
        <v>116</v>
      </c>
      <c r="R4025">
        <v>12.75</v>
      </c>
      <c r="S4025">
        <v>122.3</v>
      </c>
      <c r="T4025">
        <f>SUM(Table2[[#This Row],[SALE G]:[SALE S]])</f>
        <v>135.05000000000001</v>
      </c>
      <c r="U4025">
        <v>580</v>
      </c>
      <c r="V4025">
        <v>0.7</v>
      </c>
    </row>
    <row r="4026" spans="1:22" x14ac:dyDescent="0.25">
      <c r="A4026">
        <v>4025</v>
      </c>
      <c r="B4026" t="s">
        <v>26</v>
      </c>
      <c r="C4026" t="s">
        <v>680</v>
      </c>
      <c r="D4026" t="s">
        <v>7</v>
      </c>
      <c r="E4026" t="s">
        <v>362</v>
      </c>
      <c r="F4026" s="138">
        <v>44149</v>
      </c>
      <c r="G4026" t="s">
        <v>670</v>
      </c>
      <c r="H4026" t="s">
        <v>681</v>
      </c>
      <c r="I4026" t="s">
        <v>373</v>
      </c>
      <c r="J4026" t="s">
        <v>671</v>
      </c>
      <c r="K4026">
        <v>1200</v>
      </c>
      <c r="M4026">
        <v>208</v>
      </c>
      <c r="O4026">
        <v>11</v>
      </c>
      <c r="P4026">
        <v>43</v>
      </c>
      <c r="Q4026">
        <f>SUM(Table2[[#This Row],[ BUYER G]:[BUYER S]])</f>
        <v>54</v>
      </c>
      <c r="R4026">
        <v>18.25</v>
      </c>
      <c r="S4026">
        <v>58.5</v>
      </c>
      <c r="T4026">
        <f>SUM(Table2[[#This Row],[SALE G]:[SALE S]])</f>
        <v>76.75</v>
      </c>
      <c r="U4026">
        <v>252</v>
      </c>
      <c r="V4026">
        <v>0.7</v>
      </c>
    </row>
    <row r="4027" spans="1:22" x14ac:dyDescent="0.25">
      <c r="A4027">
        <v>4026</v>
      </c>
      <c r="B4027" t="s">
        <v>26</v>
      </c>
      <c r="C4027" t="s">
        <v>680</v>
      </c>
      <c r="D4027" t="s">
        <v>7</v>
      </c>
      <c r="E4027" t="s">
        <v>362</v>
      </c>
      <c r="F4027" s="138">
        <v>44149</v>
      </c>
      <c r="G4027" t="s">
        <v>684</v>
      </c>
      <c r="H4027" t="s">
        <v>681</v>
      </c>
      <c r="I4027" t="s">
        <v>398</v>
      </c>
      <c r="J4027" t="s">
        <v>669</v>
      </c>
      <c r="K4027">
        <v>1250</v>
      </c>
      <c r="M4027">
        <v>192</v>
      </c>
      <c r="O4027">
        <v>43</v>
      </c>
      <c r="P4027">
        <v>34</v>
      </c>
      <c r="Q4027">
        <f>SUM(Table2[[#This Row],[ BUYER G]:[BUYER S]])</f>
        <v>77</v>
      </c>
      <c r="R4027">
        <v>33.85</v>
      </c>
      <c r="S4027">
        <v>30.1</v>
      </c>
      <c r="T4027">
        <f>SUM(Table2[[#This Row],[SALE G]:[SALE S]])</f>
        <v>63.95</v>
      </c>
      <c r="U4027">
        <v>275</v>
      </c>
      <c r="V4027">
        <v>0.65</v>
      </c>
    </row>
    <row r="4028" spans="1:22" x14ac:dyDescent="0.25">
      <c r="A4028">
        <v>4027</v>
      </c>
      <c r="B4028" t="s">
        <v>26</v>
      </c>
      <c r="C4028" t="s">
        <v>680</v>
      </c>
      <c r="D4028" t="s">
        <v>7</v>
      </c>
      <c r="E4028" t="s">
        <v>362</v>
      </c>
      <c r="F4028" s="138">
        <v>44149</v>
      </c>
      <c r="G4028" t="s">
        <v>684</v>
      </c>
      <c r="H4028" t="s">
        <v>689</v>
      </c>
      <c r="I4028" t="s">
        <v>400</v>
      </c>
      <c r="J4028" t="s">
        <v>669</v>
      </c>
      <c r="K4028">
        <v>1250</v>
      </c>
      <c r="M4028">
        <v>286</v>
      </c>
      <c r="O4028">
        <v>20</v>
      </c>
      <c r="P4028">
        <v>34</v>
      </c>
      <c r="Q4028">
        <f>SUM(Table2[[#This Row],[ BUYER G]:[BUYER S]])</f>
        <v>54</v>
      </c>
      <c r="R4028">
        <v>33</v>
      </c>
      <c r="S4028">
        <v>40</v>
      </c>
      <c r="T4028">
        <f>SUM(Table2[[#This Row],[SALE G]:[SALE S]])</f>
        <v>73</v>
      </c>
      <c r="U4028">
        <v>299</v>
      </c>
      <c r="V4028">
        <v>0.65</v>
      </c>
    </row>
    <row r="4029" spans="1:22" x14ac:dyDescent="0.25">
      <c r="A4029">
        <v>4028</v>
      </c>
      <c r="B4029" t="s">
        <v>26</v>
      </c>
      <c r="C4029" t="s">
        <v>665</v>
      </c>
      <c r="D4029" t="s">
        <v>7</v>
      </c>
      <c r="E4029" t="s">
        <v>362</v>
      </c>
      <c r="F4029" s="138">
        <v>44150</v>
      </c>
      <c r="G4029" t="s">
        <v>666</v>
      </c>
      <c r="H4029" t="s">
        <v>668</v>
      </c>
      <c r="I4029" t="s">
        <v>129</v>
      </c>
      <c r="J4029" t="s">
        <v>669</v>
      </c>
      <c r="K4029">
        <v>2700</v>
      </c>
      <c r="L4029">
        <v>549</v>
      </c>
      <c r="O4029">
        <v>50</v>
      </c>
      <c r="P4029">
        <v>104</v>
      </c>
      <c r="Q4029">
        <f>SUM(Table2[[#This Row],[ BUYER G]:[BUYER S]])</f>
        <v>154</v>
      </c>
      <c r="R4029">
        <v>36.75</v>
      </c>
      <c r="S4029">
        <v>74.25</v>
      </c>
      <c r="T4029">
        <f>SUM(Table2[[#This Row],[SALE G]:[SALE S]])</f>
        <v>111</v>
      </c>
      <c r="U4029">
        <v>555</v>
      </c>
      <c r="V4029">
        <v>0.8</v>
      </c>
    </row>
    <row r="4030" spans="1:22" x14ac:dyDescent="0.25">
      <c r="A4030">
        <v>4029</v>
      </c>
      <c r="B4030" t="s">
        <v>26</v>
      </c>
      <c r="C4030" t="s">
        <v>665</v>
      </c>
      <c r="D4030" t="s">
        <v>7</v>
      </c>
      <c r="E4030" t="s">
        <v>362</v>
      </c>
      <c r="F4030" s="138">
        <v>44150</v>
      </c>
      <c r="G4030" t="s">
        <v>666</v>
      </c>
      <c r="H4030" t="s">
        <v>668</v>
      </c>
      <c r="I4030" t="s">
        <v>130</v>
      </c>
      <c r="J4030" t="s">
        <v>669</v>
      </c>
      <c r="K4030">
        <v>2700</v>
      </c>
      <c r="L4030">
        <v>640</v>
      </c>
      <c r="O4030">
        <v>62</v>
      </c>
      <c r="P4030">
        <v>97</v>
      </c>
      <c r="Q4030">
        <f>SUM(Table2[[#This Row],[ BUYER G]:[BUYER S]])</f>
        <v>159</v>
      </c>
      <c r="R4030">
        <v>47.25</v>
      </c>
      <c r="S4030">
        <v>74.75</v>
      </c>
      <c r="T4030">
        <f>SUM(Table2[[#This Row],[SALE G]:[SALE S]])</f>
        <v>122</v>
      </c>
      <c r="U4030">
        <v>891</v>
      </c>
      <c r="V4030">
        <v>0.8</v>
      </c>
    </row>
    <row r="4031" spans="1:22" x14ac:dyDescent="0.25">
      <c r="A4031">
        <v>4030</v>
      </c>
      <c r="B4031" t="s">
        <v>26</v>
      </c>
      <c r="C4031" t="s">
        <v>665</v>
      </c>
      <c r="D4031" t="s">
        <v>7</v>
      </c>
      <c r="E4031" t="s">
        <v>362</v>
      </c>
      <c r="F4031" s="138">
        <v>44150</v>
      </c>
      <c r="G4031" t="s">
        <v>666</v>
      </c>
      <c r="H4031" t="s">
        <v>672</v>
      </c>
      <c r="I4031" t="s">
        <v>189</v>
      </c>
      <c r="J4031" t="s">
        <v>669</v>
      </c>
      <c r="K4031">
        <v>2700</v>
      </c>
      <c r="L4031">
        <v>592</v>
      </c>
      <c r="O4031">
        <v>105</v>
      </c>
      <c r="P4031">
        <v>72</v>
      </c>
      <c r="Q4031">
        <f>SUM(Table2[[#This Row],[ BUYER G]:[BUYER S]])</f>
        <v>177</v>
      </c>
      <c r="R4031">
        <v>62.55</v>
      </c>
      <c r="S4031">
        <v>139.25</v>
      </c>
      <c r="T4031">
        <f>SUM(Table2[[#This Row],[SALE G]:[SALE S]])</f>
        <v>201.8</v>
      </c>
      <c r="U4031">
        <v>562</v>
      </c>
      <c r="V4031">
        <v>0.8</v>
      </c>
    </row>
    <row r="4032" spans="1:22" x14ac:dyDescent="0.25">
      <c r="A4032">
        <v>4031</v>
      </c>
      <c r="B4032" t="s">
        <v>26</v>
      </c>
      <c r="C4032" t="s">
        <v>665</v>
      </c>
      <c r="D4032" t="s">
        <v>7</v>
      </c>
      <c r="E4032" t="s">
        <v>362</v>
      </c>
      <c r="F4032" s="138">
        <v>44150</v>
      </c>
      <c r="G4032" t="s">
        <v>670</v>
      </c>
      <c r="H4032" t="s">
        <v>674</v>
      </c>
      <c r="I4032" t="s">
        <v>371</v>
      </c>
      <c r="J4032" t="s">
        <v>671</v>
      </c>
      <c r="K4032">
        <v>2700</v>
      </c>
      <c r="L4032">
        <v>240</v>
      </c>
      <c r="O4032">
        <v>34</v>
      </c>
      <c r="P4032">
        <v>51</v>
      </c>
      <c r="Q4032">
        <f>SUM(Table2[[#This Row],[ BUYER G]:[BUYER S]])</f>
        <v>85</v>
      </c>
      <c r="R4032">
        <v>12</v>
      </c>
      <c r="S4032">
        <v>48</v>
      </c>
      <c r="T4032">
        <f>SUM(Table2[[#This Row],[SALE G]:[SALE S]])</f>
        <v>60</v>
      </c>
      <c r="U4032">
        <v>341</v>
      </c>
      <c r="V4032">
        <v>0.8</v>
      </c>
    </row>
    <row r="4033" spans="1:22" x14ac:dyDescent="0.25">
      <c r="A4033">
        <v>4032</v>
      </c>
      <c r="B4033" t="s">
        <v>26</v>
      </c>
      <c r="C4033" t="s">
        <v>665</v>
      </c>
      <c r="D4033" t="s">
        <v>7</v>
      </c>
      <c r="E4033" t="s">
        <v>362</v>
      </c>
      <c r="F4033" s="138">
        <v>44150</v>
      </c>
      <c r="G4033" t="s">
        <v>670</v>
      </c>
      <c r="H4033" t="s">
        <v>673</v>
      </c>
      <c r="I4033" t="s">
        <v>370</v>
      </c>
      <c r="J4033" t="s">
        <v>671</v>
      </c>
      <c r="K4033">
        <v>1200</v>
      </c>
      <c r="L4033">
        <v>250</v>
      </c>
      <c r="O4033">
        <v>43</v>
      </c>
      <c r="P4033">
        <v>22</v>
      </c>
      <c r="Q4033">
        <f>SUM(Table2[[#This Row],[ BUYER G]:[BUYER S]])</f>
        <v>65</v>
      </c>
      <c r="R4033">
        <v>17</v>
      </c>
      <c r="S4033">
        <v>33</v>
      </c>
      <c r="T4033">
        <f>SUM(Table2[[#This Row],[SALE G]:[SALE S]])</f>
        <v>50</v>
      </c>
      <c r="U4033">
        <v>327</v>
      </c>
      <c r="V4033">
        <v>0.8</v>
      </c>
    </row>
    <row r="4034" spans="1:22" x14ac:dyDescent="0.25">
      <c r="A4034">
        <v>4033</v>
      </c>
      <c r="B4034" t="s">
        <v>26</v>
      </c>
      <c r="C4034" t="s">
        <v>665</v>
      </c>
      <c r="D4034" t="s">
        <v>7</v>
      </c>
      <c r="E4034" t="s">
        <v>362</v>
      </c>
      <c r="F4034" s="138">
        <v>44150</v>
      </c>
      <c r="G4034" t="s">
        <v>670</v>
      </c>
      <c r="H4034" t="s">
        <v>677</v>
      </c>
      <c r="I4034" t="s">
        <v>195</v>
      </c>
      <c r="J4034" t="s">
        <v>671</v>
      </c>
      <c r="K4034">
        <v>1200</v>
      </c>
      <c r="L4034">
        <v>220</v>
      </c>
      <c r="O4034">
        <v>60</v>
      </c>
      <c r="P4034">
        <v>50</v>
      </c>
      <c r="Q4034">
        <f>SUM(Table2[[#This Row],[ BUYER G]:[BUYER S]])</f>
        <v>110</v>
      </c>
      <c r="R4034">
        <v>20</v>
      </c>
      <c r="S4034">
        <v>41.5</v>
      </c>
      <c r="T4034">
        <f>SUM(Table2[[#This Row],[SALE G]:[SALE S]])</f>
        <v>61.5</v>
      </c>
      <c r="U4034">
        <v>600</v>
      </c>
      <c r="V4034">
        <v>0.7</v>
      </c>
    </row>
    <row r="4035" spans="1:22" x14ac:dyDescent="0.25">
      <c r="A4035">
        <v>4034</v>
      </c>
      <c r="B4035" t="s">
        <v>26</v>
      </c>
      <c r="C4035" t="s">
        <v>665</v>
      </c>
      <c r="D4035" t="s">
        <v>7</v>
      </c>
      <c r="E4035" t="s">
        <v>362</v>
      </c>
      <c r="F4035" s="138">
        <v>44150</v>
      </c>
      <c r="G4035" t="s">
        <v>670</v>
      </c>
      <c r="H4035" t="s">
        <v>677</v>
      </c>
      <c r="I4035" t="s">
        <v>196</v>
      </c>
      <c r="J4035" t="s">
        <v>671</v>
      </c>
      <c r="K4035">
        <v>1200</v>
      </c>
      <c r="L4035">
        <v>235</v>
      </c>
      <c r="O4035">
        <v>30</v>
      </c>
      <c r="P4035">
        <v>65</v>
      </c>
      <c r="Q4035">
        <f>SUM(Table2[[#This Row],[ BUYER G]:[BUYER S]])</f>
        <v>95</v>
      </c>
      <c r="R4035">
        <v>20</v>
      </c>
      <c r="S4035">
        <v>51.25</v>
      </c>
      <c r="T4035">
        <f>SUM(Table2[[#This Row],[SALE G]:[SALE S]])</f>
        <v>71.25</v>
      </c>
      <c r="U4035">
        <v>700</v>
      </c>
      <c r="V4035">
        <v>0.7</v>
      </c>
    </row>
    <row r="4036" spans="1:22" x14ac:dyDescent="0.25">
      <c r="A4036">
        <v>4035</v>
      </c>
      <c r="B4036" t="s">
        <v>26</v>
      </c>
      <c r="C4036" t="s">
        <v>665</v>
      </c>
      <c r="D4036" t="s">
        <v>7</v>
      </c>
      <c r="E4036" t="s">
        <v>362</v>
      </c>
      <c r="F4036" s="138">
        <v>44150</v>
      </c>
      <c r="G4036" t="s">
        <v>682</v>
      </c>
      <c r="H4036" t="s">
        <v>668</v>
      </c>
      <c r="I4036" t="s">
        <v>435</v>
      </c>
      <c r="J4036" t="s">
        <v>671</v>
      </c>
      <c r="K4036">
        <v>1200</v>
      </c>
      <c r="L4036">
        <v>208</v>
      </c>
      <c r="O4036">
        <v>24</v>
      </c>
      <c r="P4036">
        <v>23</v>
      </c>
      <c r="Q4036">
        <f>SUM(Table2[[#This Row],[ BUYER G]:[BUYER S]])</f>
        <v>47</v>
      </c>
      <c r="R4036">
        <v>25.25</v>
      </c>
      <c r="S4036">
        <v>12.75</v>
      </c>
      <c r="T4036">
        <f>SUM(Table2[[#This Row],[SALE G]:[SALE S]])</f>
        <v>38</v>
      </c>
      <c r="U4036">
        <v>358</v>
      </c>
      <c r="V4036">
        <v>0.8</v>
      </c>
    </row>
    <row r="4037" spans="1:22" x14ac:dyDescent="0.25">
      <c r="A4037">
        <v>4036</v>
      </c>
      <c r="B4037" t="s">
        <v>26</v>
      </c>
      <c r="C4037" t="s">
        <v>665</v>
      </c>
      <c r="D4037" t="s">
        <v>7</v>
      </c>
      <c r="E4037" t="s">
        <v>362</v>
      </c>
      <c r="F4037" s="138">
        <v>44150</v>
      </c>
      <c r="G4037" t="s">
        <v>682</v>
      </c>
      <c r="H4037" t="s">
        <v>668</v>
      </c>
      <c r="I4037" t="s">
        <v>436</v>
      </c>
      <c r="J4037" t="s">
        <v>671</v>
      </c>
      <c r="K4037">
        <v>1200</v>
      </c>
      <c r="L4037">
        <v>208</v>
      </c>
      <c r="O4037">
        <v>37</v>
      </c>
      <c r="P4037">
        <v>21</v>
      </c>
      <c r="Q4037">
        <f>SUM(Table2[[#This Row],[ BUYER G]:[BUYER S]])</f>
        <v>58</v>
      </c>
      <c r="R4037">
        <v>12</v>
      </c>
      <c r="S4037">
        <v>22.3</v>
      </c>
      <c r="T4037">
        <f>SUM(Table2[[#This Row],[SALE G]:[SALE S]])</f>
        <v>34.299999999999997</v>
      </c>
      <c r="U4037">
        <v>282</v>
      </c>
      <c r="V4037">
        <v>0.7</v>
      </c>
    </row>
    <row r="4038" spans="1:22" x14ac:dyDescent="0.25">
      <c r="A4038">
        <v>4037</v>
      </c>
      <c r="B4038" t="s">
        <v>26</v>
      </c>
      <c r="C4038" t="s">
        <v>665</v>
      </c>
      <c r="D4038" t="s">
        <v>7</v>
      </c>
      <c r="E4038" t="s">
        <v>362</v>
      </c>
      <c r="F4038" s="138">
        <v>44150</v>
      </c>
      <c r="G4038" t="s">
        <v>682</v>
      </c>
      <c r="H4038" t="s">
        <v>668</v>
      </c>
      <c r="I4038" t="s">
        <v>148</v>
      </c>
      <c r="J4038" t="s">
        <v>671</v>
      </c>
      <c r="K4038">
        <v>1200</v>
      </c>
      <c r="L4038">
        <v>208</v>
      </c>
      <c r="O4038">
        <v>19</v>
      </c>
      <c r="P4038">
        <v>8</v>
      </c>
      <c r="Q4038">
        <f>SUM(Table2[[#This Row],[ BUYER G]:[BUYER S]])</f>
        <v>27</v>
      </c>
      <c r="R4038">
        <v>10.5</v>
      </c>
      <c r="S4038">
        <v>6</v>
      </c>
      <c r="T4038">
        <f>SUM(Table2[[#This Row],[SALE G]:[SALE S]])</f>
        <v>16.5</v>
      </c>
      <c r="U4038">
        <v>312</v>
      </c>
      <c r="V4038">
        <v>0.7</v>
      </c>
    </row>
    <row r="4039" spans="1:22" x14ac:dyDescent="0.25">
      <c r="A4039">
        <v>4038</v>
      </c>
      <c r="B4039" t="s">
        <v>26</v>
      </c>
      <c r="C4039" t="s">
        <v>665</v>
      </c>
      <c r="D4039" t="s">
        <v>7</v>
      </c>
      <c r="E4039" t="s">
        <v>362</v>
      </c>
      <c r="F4039" s="138">
        <v>44150</v>
      </c>
      <c r="G4039" t="s">
        <v>682</v>
      </c>
      <c r="H4039" t="s">
        <v>668</v>
      </c>
      <c r="I4039" t="s">
        <v>396</v>
      </c>
      <c r="J4039" t="s">
        <v>671</v>
      </c>
      <c r="K4039">
        <v>1200</v>
      </c>
      <c r="L4039">
        <v>208</v>
      </c>
      <c r="O4039">
        <v>63</v>
      </c>
      <c r="P4039">
        <v>48</v>
      </c>
      <c r="Q4039">
        <f>SUM(Table2[[#This Row],[ BUYER G]:[BUYER S]])</f>
        <v>111</v>
      </c>
      <c r="R4039">
        <v>41.5</v>
      </c>
      <c r="S4039">
        <v>21.5</v>
      </c>
      <c r="T4039">
        <f>SUM(Table2[[#This Row],[SALE G]:[SALE S]])</f>
        <v>63</v>
      </c>
      <c r="U4039">
        <v>286</v>
      </c>
      <c r="V4039">
        <v>0.7</v>
      </c>
    </row>
    <row r="4040" spans="1:22" x14ac:dyDescent="0.25">
      <c r="A4040">
        <v>4039</v>
      </c>
      <c r="B4040" t="s">
        <v>26</v>
      </c>
      <c r="C4040" t="s">
        <v>665</v>
      </c>
      <c r="D4040" t="s">
        <v>7</v>
      </c>
      <c r="E4040" t="s">
        <v>362</v>
      </c>
      <c r="F4040" s="138">
        <v>44150</v>
      </c>
      <c r="G4040" t="s">
        <v>683</v>
      </c>
      <c r="H4040" t="s">
        <v>668</v>
      </c>
      <c r="I4040" t="s">
        <v>391</v>
      </c>
      <c r="J4040" t="s">
        <v>669</v>
      </c>
      <c r="K4040">
        <v>1500</v>
      </c>
      <c r="L4040">
        <v>420</v>
      </c>
      <c r="O4040">
        <v>63</v>
      </c>
      <c r="P4040">
        <v>87</v>
      </c>
      <c r="Q4040">
        <f>SUM(Table2[[#This Row],[ BUYER G]:[BUYER S]])</f>
        <v>150</v>
      </c>
      <c r="R4040">
        <v>83</v>
      </c>
      <c r="S4040">
        <v>86.125</v>
      </c>
      <c r="T4040">
        <f>SUM(Table2[[#This Row],[SALE G]:[SALE S]])</f>
        <v>169.125</v>
      </c>
      <c r="U4040">
        <v>456</v>
      </c>
      <c r="V4040">
        <v>0.7</v>
      </c>
    </row>
    <row r="4041" spans="1:22" x14ac:dyDescent="0.25">
      <c r="A4041">
        <v>4040</v>
      </c>
      <c r="B4041" t="s">
        <v>26</v>
      </c>
      <c r="C4041" t="s">
        <v>665</v>
      </c>
      <c r="D4041" t="s">
        <v>7</v>
      </c>
      <c r="E4041" t="s">
        <v>362</v>
      </c>
      <c r="F4041" s="138">
        <v>44150</v>
      </c>
      <c r="G4041" t="s">
        <v>683</v>
      </c>
      <c r="H4041" t="s">
        <v>668</v>
      </c>
      <c r="I4041" t="s">
        <v>394</v>
      </c>
      <c r="J4041" t="s">
        <v>669</v>
      </c>
      <c r="K4041">
        <v>1500</v>
      </c>
      <c r="L4041">
        <v>421</v>
      </c>
      <c r="O4041">
        <v>48</v>
      </c>
      <c r="P4041">
        <v>72</v>
      </c>
      <c r="Q4041">
        <f>SUM(Table2[[#This Row],[ BUYER G]:[BUYER S]])</f>
        <v>120</v>
      </c>
      <c r="R4041">
        <v>32.75</v>
      </c>
      <c r="S4041">
        <v>44.75</v>
      </c>
      <c r="T4041">
        <f>SUM(Table2[[#This Row],[SALE G]:[SALE S]])</f>
        <v>77.5</v>
      </c>
      <c r="U4041">
        <v>473</v>
      </c>
      <c r="V4041">
        <v>0.6</v>
      </c>
    </row>
    <row r="4042" spans="1:22" x14ac:dyDescent="0.25">
      <c r="A4042">
        <v>4041</v>
      </c>
      <c r="B4042" t="s">
        <v>26</v>
      </c>
      <c r="C4042" t="s">
        <v>665</v>
      </c>
      <c r="D4042" t="s">
        <v>7</v>
      </c>
      <c r="E4042" t="s">
        <v>362</v>
      </c>
      <c r="F4042" s="138">
        <v>44150</v>
      </c>
      <c r="G4042" t="s">
        <v>683</v>
      </c>
      <c r="H4042" t="s">
        <v>668</v>
      </c>
      <c r="I4042" t="s">
        <v>392</v>
      </c>
      <c r="J4042" t="s">
        <v>669</v>
      </c>
      <c r="K4042">
        <v>1500</v>
      </c>
      <c r="L4042">
        <v>396</v>
      </c>
      <c r="O4042">
        <v>34</v>
      </c>
      <c r="P4042">
        <v>52</v>
      </c>
      <c r="Q4042">
        <f>SUM(Table2[[#This Row],[ BUYER G]:[BUYER S]])</f>
        <v>86</v>
      </c>
      <c r="R4042">
        <v>26.75</v>
      </c>
      <c r="S4042">
        <v>25.5</v>
      </c>
      <c r="T4042">
        <f>SUM(Table2[[#This Row],[SALE G]:[SALE S]])</f>
        <v>52.25</v>
      </c>
      <c r="U4042">
        <v>320</v>
      </c>
      <c r="V4042">
        <v>0.6</v>
      </c>
    </row>
    <row r="4043" spans="1:22" x14ac:dyDescent="0.25">
      <c r="A4043">
        <v>4042</v>
      </c>
      <c r="B4043" t="s">
        <v>26</v>
      </c>
      <c r="C4043" t="s">
        <v>665</v>
      </c>
      <c r="D4043" t="s">
        <v>7</v>
      </c>
      <c r="E4043" t="s">
        <v>362</v>
      </c>
      <c r="F4043" s="138">
        <v>44150</v>
      </c>
      <c r="G4043" t="s">
        <v>683</v>
      </c>
      <c r="H4043" t="s">
        <v>668</v>
      </c>
      <c r="I4043" t="s">
        <v>393</v>
      </c>
      <c r="J4043" t="s">
        <v>669</v>
      </c>
      <c r="K4043">
        <v>1500</v>
      </c>
      <c r="L4043">
        <v>420</v>
      </c>
      <c r="O4043">
        <v>47</v>
      </c>
      <c r="P4043">
        <v>55</v>
      </c>
      <c r="Q4043">
        <f>SUM(Table2[[#This Row],[ BUYER G]:[BUYER S]])</f>
        <v>102</v>
      </c>
      <c r="R4043">
        <v>7.5</v>
      </c>
      <c r="S4043">
        <v>54.3</v>
      </c>
      <c r="T4043">
        <f>SUM(Table2[[#This Row],[SALE G]:[SALE S]])</f>
        <v>61.8</v>
      </c>
      <c r="U4043">
        <v>248</v>
      </c>
      <c r="V4043">
        <v>0.6</v>
      </c>
    </row>
    <row r="4044" spans="1:22" x14ac:dyDescent="0.25">
      <c r="A4044">
        <v>4043</v>
      </c>
      <c r="B4044" t="s">
        <v>26</v>
      </c>
      <c r="C4044" t="s">
        <v>665</v>
      </c>
      <c r="D4044" t="s">
        <v>7</v>
      </c>
      <c r="E4044" t="s">
        <v>362</v>
      </c>
      <c r="F4044" s="138">
        <v>44150</v>
      </c>
      <c r="G4044" t="s">
        <v>675</v>
      </c>
      <c r="H4044" t="s">
        <v>668</v>
      </c>
      <c r="I4044" t="s">
        <v>164</v>
      </c>
      <c r="J4044" t="s">
        <v>669</v>
      </c>
      <c r="K4044">
        <v>4200</v>
      </c>
      <c r="L4044">
        <v>736</v>
      </c>
      <c r="O4044">
        <v>120</v>
      </c>
      <c r="P4044">
        <v>162</v>
      </c>
      <c r="Q4044">
        <f>SUM(Table2[[#This Row],[ BUYER G]:[BUYER S]])</f>
        <v>282</v>
      </c>
      <c r="R4044">
        <v>125</v>
      </c>
      <c r="S4044">
        <v>143.5</v>
      </c>
      <c r="T4044">
        <f>SUM(Table2[[#This Row],[SALE G]:[SALE S]])</f>
        <v>268.5</v>
      </c>
      <c r="U4044">
        <v>578</v>
      </c>
      <c r="V4044">
        <v>0.8</v>
      </c>
    </row>
    <row r="4045" spans="1:22" x14ac:dyDescent="0.25">
      <c r="A4045">
        <v>4044</v>
      </c>
      <c r="B4045" t="s">
        <v>26</v>
      </c>
      <c r="C4045" t="s">
        <v>665</v>
      </c>
      <c r="D4045" t="s">
        <v>7</v>
      </c>
      <c r="E4045" t="s">
        <v>362</v>
      </c>
      <c r="F4045" s="138">
        <v>44150</v>
      </c>
      <c r="G4045" t="s">
        <v>684</v>
      </c>
      <c r="H4045" t="s">
        <v>668</v>
      </c>
      <c r="I4045" t="s">
        <v>170</v>
      </c>
      <c r="J4045" t="s">
        <v>669</v>
      </c>
      <c r="K4045">
        <v>1250</v>
      </c>
      <c r="L4045">
        <v>256</v>
      </c>
      <c r="O4045">
        <v>25</v>
      </c>
      <c r="P4045">
        <v>39</v>
      </c>
      <c r="Q4045">
        <f>SUM(Table2[[#This Row],[ BUYER G]:[BUYER S]])</f>
        <v>64</v>
      </c>
      <c r="R4045">
        <v>17.5</v>
      </c>
      <c r="S4045">
        <v>27</v>
      </c>
      <c r="T4045">
        <f>SUM(Table2[[#This Row],[SALE G]:[SALE S]])</f>
        <v>44.5</v>
      </c>
      <c r="U4045">
        <v>270</v>
      </c>
      <c r="V4045">
        <v>0.7</v>
      </c>
    </row>
    <row r="4046" spans="1:22" x14ac:dyDescent="0.25">
      <c r="A4046">
        <v>4045</v>
      </c>
      <c r="B4046" t="s">
        <v>26</v>
      </c>
      <c r="C4046" t="s">
        <v>665</v>
      </c>
      <c r="D4046" t="s">
        <v>7</v>
      </c>
      <c r="E4046" t="s">
        <v>362</v>
      </c>
      <c r="F4046" s="138">
        <v>44150</v>
      </c>
      <c r="G4046" t="s">
        <v>685</v>
      </c>
      <c r="H4046" t="s">
        <v>668</v>
      </c>
      <c r="I4046" t="s">
        <v>173</v>
      </c>
      <c r="J4046" t="s">
        <v>671</v>
      </c>
      <c r="K4046">
        <v>1000</v>
      </c>
      <c r="L4046">
        <v>198</v>
      </c>
      <c r="O4046">
        <v>43</v>
      </c>
      <c r="P4046">
        <v>17</v>
      </c>
      <c r="Q4046">
        <f>SUM(Table2[[#This Row],[ BUYER G]:[BUYER S]])</f>
        <v>60</v>
      </c>
      <c r="R4046">
        <v>6</v>
      </c>
      <c r="S4046">
        <v>21.5</v>
      </c>
      <c r="T4046">
        <f>SUM(Table2[[#This Row],[SALE G]:[SALE S]])</f>
        <v>27.5</v>
      </c>
      <c r="U4046">
        <v>210</v>
      </c>
      <c r="V4046">
        <v>0.7</v>
      </c>
    </row>
    <row r="4047" spans="1:22" x14ac:dyDescent="0.25">
      <c r="A4047">
        <v>4046</v>
      </c>
      <c r="B4047" t="s">
        <v>26</v>
      </c>
      <c r="C4047" t="s">
        <v>665</v>
      </c>
      <c r="D4047" t="s">
        <v>7</v>
      </c>
      <c r="E4047" t="s">
        <v>362</v>
      </c>
      <c r="F4047" s="138">
        <v>44150</v>
      </c>
      <c r="G4047" t="s">
        <v>685</v>
      </c>
      <c r="H4047" t="s">
        <v>668</v>
      </c>
      <c r="I4047" t="s">
        <v>175</v>
      </c>
      <c r="J4047" t="s">
        <v>671</v>
      </c>
      <c r="K4047">
        <v>1000</v>
      </c>
      <c r="L4047">
        <v>276</v>
      </c>
      <c r="O4047">
        <v>58</v>
      </c>
      <c r="P4047">
        <v>75</v>
      </c>
      <c r="Q4047">
        <f>SUM(Table2[[#This Row],[ BUYER G]:[BUYER S]])</f>
        <v>133</v>
      </c>
      <c r="R4047">
        <v>52.25</v>
      </c>
      <c r="S4047">
        <v>61.25</v>
      </c>
      <c r="T4047">
        <f>SUM(Table2[[#This Row],[SALE G]:[SALE S]])</f>
        <v>113.5</v>
      </c>
      <c r="U4047">
        <v>600</v>
      </c>
      <c r="V4047">
        <v>0.7</v>
      </c>
    </row>
    <row r="4048" spans="1:22" x14ac:dyDescent="0.25">
      <c r="A4048">
        <v>4047</v>
      </c>
      <c r="B4048" t="s">
        <v>26</v>
      </c>
      <c r="C4048" t="s">
        <v>665</v>
      </c>
      <c r="D4048" t="s">
        <v>7</v>
      </c>
      <c r="E4048" t="s">
        <v>362</v>
      </c>
      <c r="F4048" s="138">
        <v>44150</v>
      </c>
      <c r="G4048" t="s">
        <v>685</v>
      </c>
      <c r="H4048" t="s">
        <v>668</v>
      </c>
      <c r="I4048" t="s">
        <v>177</v>
      </c>
      <c r="J4048" t="s">
        <v>671</v>
      </c>
      <c r="K4048">
        <v>1000</v>
      </c>
      <c r="L4048">
        <v>208</v>
      </c>
      <c r="O4048">
        <v>18</v>
      </c>
      <c r="P4048">
        <v>55</v>
      </c>
      <c r="Q4048">
        <f>SUM(Table2[[#This Row],[ BUYER G]:[BUYER S]])</f>
        <v>73</v>
      </c>
      <c r="R4048">
        <v>18.670000000000002</v>
      </c>
      <c r="S4048">
        <v>48.25</v>
      </c>
      <c r="T4048">
        <f>SUM(Table2[[#This Row],[SALE G]:[SALE S]])</f>
        <v>66.92</v>
      </c>
      <c r="U4048">
        <v>494</v>
      </c>
      <c r="V4048">
        <v>0.65</v>
      </c>
    </row>
    <row r="4049" spans="1:22" x14ac:dyDescent="0.25">
      <c r="A4049">
        <v>4048</v>
      </c>
      <c r="B4049" t="s">
        <v>26</v>
      </c>
      <c r="C4049" t="s">
        <v>665</v>
      </c>
      <c r="D4049" t="s">
        <v>7</v>
      </c>
      <c r="E4049" t="s">
        <v>362</v>
      </c>
      <c r="F4049" s="138">
        <v>44150</v>
      </c>
      <c r="G4049" t="s">
        <v>685</v>
      </c>
      <c r="H4049" t="s">
        <v>668</v>
      </c>
      <c r="I4049" t="s">
        <v>181</v>
      </c>
      <c r="J4049" t="s">
        <v>671</v>
      </c>
      <c r="K4049">
        <v>1000</v>
      </c>
      <c r="L4049">
        <v>202</v>
      </c>
      <c r="O4049">
        <v>13</v>
      </c>
      <c r="P4049">
        <v>23</v>
      </c>
      <c r="Q4049">
        <f>SUM(Table2[[#This Row],[ BUYER G]:[BUYER S]])</f>
        <v>36</v>
      </c>
      <c r="R4049">
        <v>8.3000000000000007</v>
      </c>
      <c r="S4049">
        <v>9</v>
      </c>
      <c r="T4049">
        <f>SUM(Table2[[#This Row],[SALE G]:[SALE S]])</f>
        <v>17.3</v>
      </c>
      <c r="U4049">
        <v>330</v>
      </c>
      <c r="V4049">
        <v>0.65</v>
      </c>
    </row>
    <row r="4050" spans="1:22" x14ac:dyDescent="0.25">
      <c r="A4050">
        <v>4049</v>
      </c>
      <c r="B4050" t="s">
        <v>26</v>
      </c>
      <c r="C4050" t="s">
        <v>665</v>
      </c>
      <c r="D4050" t="s">
        <v>7</v>
      </c>
      <c r="E4050" t="s">
        <v>362</v>
      </c>
      <c r="F4050" s="138">
        <v>44150</v>
      </c>
      <c r="G4050" t="s">
        <v>685</v>
      </c>
      <c r="H4050" t="s">
        <v>668</v>
      </c>
      <c r="I4050" t="s">
        <v>608</v>
      </c>
      <c r="J4050" t="s">
        <v>671</v>
      </c>
      <c r="K4050">
        <v>1000</v>
      </c>
      <c r="L4050">
        <v>192</v>
      </c>
      <c r="O4050">
        <v>26</v>
      </c>
      <c r="P4050">
        <v>22</v>
      </c>
      <c r="Q4050">
        <f>SUM(Table2[[#This Row],[ BUYER G]:[BUYER S]])</f>
        <v>48</v>
      </c>
      <c r="R4050">
        <v>14</v>
      </c>
      <c r="S4050">
        <v>12.5</v>
      </c>
      <c r="T4050">
        <f>SUM(Table2[[#This Row],[SALE G]:[SALE S]])</f>
        <v>26.5</v>
      </c>
      <c r="U4050">
        <v>214</v>
      </c>
      <c r="V4050">
        <v>0.65</v>
      </c>
    </row>
    <row r="4051" spans="1:22" x14ac:dyDescent="0.25">
      <c r="A4051">
        <v>4050</v>
      </c>
      <c r="B4051" t="s">
        <v>26</v>
      </c>
      <c r="C4051" t="s">
        <v>665</v>
      </c>
      <c r="D4051" t="s">
        <v>7</v>
      </c>
      <c r="E4051" t="s">
        <v>362</v>
      </c>
      <c r="F4051" s="138">
        <v>44150</v>
      </c>
      <c r="G4051" t="s">
        <v>685</v>
      </c>
      <c r="H4051" t="s">
        <v>668</v>
      </c>
      <c r="I4051" t="s">
        <v>180</v>
      </c>
      <c r="J4051" t="s">
        <v>671</v>
      </c>
      <c r="K4051">
        <v>1000</v>
      </c>
      <c r="L4051">
        <v>148</v>
      </c>
      <c r="O4051">
        <v>14</v>
      </c>
      <c r="P4051">
        <v>18</v>
      </c>
      <c r="Q4051">
        <f>SUM(Table2[[#This Row],[ BUYER G]:[BUYER S]])</f>
        <v>32</v>
      </c>
      <c r="R4051">
        <v>5</v>
      </c>
      <c r="S4051">
        <v>15</v>
      </c>
      <c r="T4051">
        <f>SUM(Table2[[#This Row],[SALE G]:[SALE S]])</f>
        <v>20</v>
      </c>
      <c r="U4051">
        <v>288</v>
      </c>
      <c r="V4051">
        <v>0.65</v>
      </c>
    </row>
    <row r="4052" spans="1:22" x14ac:dyDescent="0.25">
      <c r="A4052">
        <v>4051</v>
      </c>
      <c r="B4052" t="s">
        <v>26</v>
      </c>
      <c r="C4052" t="s">
        <v>665</v>
      </c>
      <c r="D4052" t="s">
        <v>7</v>
      </c>
      <c r="E4052" t="s">
        <v>362</v>
      </c>
      <c r="F4052" s="138">
        <v>44150</v>
      </c>
      <c r="G4052" t="s">
        <v>685</v>
      </c>
      <c r="H4052" t="s">
        <v>677</v>
      </c>
      <c r="I4052" t="s">
        <v>529</v>
      </c>
      <c r="J4052" t="s">
        <v>671</v>
      </c>
      <c r="K4052">
        <v>1000</v>
      </c>
      <c r="L4052">
        <v>190</v>
      </c>
      <c r="O4052">
        <v>35</v>
      </c>
      <c r="P4052">
        <v>40</v>
      </c>
      <c r="Q4052">
        <f>SUM(Table2[[#This Row],[ BUYER G]:[BUYER S]])</f>
        <v>75</v>
      </c>
      <c r="R4052">
        <v>25</v>
      </c>
      <c r="S4052">
        <v>36</v>
      </c>
      <c r="T4052">
        <f>SUM(Table2[[#This Row],[SALE G]:[SALE S]])</f>
        <v>61</v>
      </c>
      <c r="U4052">
        <v>600</v>
      </c>
      <c r="V4052">
        <v>0.65</v>
      </c>
    </row>
    <row r="4053" spans="1:22" x14ac:dyDescent="0.25">
      <c r="A4053">
        <v>4052</v>
      </c>
      <c r="B4053" t="s">
        <v>26</v>
      </c>
      <c r="C4053" t="s">
        <v>665</v>
      </c>
      <c r="D4053" t="s">
        <v>7</v>
      </c>
      <c r="E4053" t="s">
        <v>362</v>
      </c>
      <c r="F4053" s="138">
        <v>44150</v>
      </c>
      <c r="G4053" t="s">
        <v>685</v>
      </c>
      <c r="H4053" t="s">
        <v>672</v>
      </c>
      <c r="I4053" t="s">
        <v>407</v>
      </c>
      <c r="J4053" t="s">
        <v>671</v>
      </c>
      <c r="K4053">
        <v>1000</v>
      </c>
      <c r="L4053">
        <v>193</v>
      </c>
      <c r="O4053">
        <v>43</v>
      </c>
      <c r="P4053">
        <v>22</v>
      </c>
      <c r="Q4053">
        <f>SUM(Table2[[#This Row],[ BUYER G]:[BUYER S]])</f>
        <v>65</v>
      </c>
      <c r="R4053">
        <v>23.75</v>
      </c>
      <c r="S4053">
        <v>12.25</v>
      </c>
      <c r="T4053">
        <f>SUM(Table2[[#This Row],[SALE G]:[SALE S]])</f>
        <v>36</v>
      </c>
      <c r="U4053">
        <v>218</v>
      </c>
      <c r="V4053">
        <v>0.7</v>
      </c>
    </row>
    <row r="4054" spans="1:22" x14ac:dyDescent="0.25">
      <c r="A4054">
        <v>4053</v>
      </c>
      <c r="B4054" t="s">
        <v>26</v>
      </c>
      <c r="C4054" t="s">
        <v>665</v>
      </c>
      <c r="D4054" t="s">
        <v>7</v>
      </c>
      <c r="E4054" t="s">
        <v>362</v>
      </c>
      <c r="F4054" s="138">
        <v>44150</v>
      </c>
      <c r="G4054" t="s">
        <v>685</v>
      </c>
      <c r="H4054" t="s">
        <v>677</v>
      </c>
      <c r="I4054" t="s">
        <v>405</v>
      </c>
      <c r="J4054" t="s">
        <v>671</v>
      </c>
      <c r="K4054">
        <v>320</v>
      </c>
      <c r="L4054">
        <v>196</v>
      </c>
      <c r="O4054">
        <v>40</v>
      </c>
      <c r="P4054">
        <v>30</v>
      </c>
      <c r="Q4054">
        <f>SUM(Table2[[#This Row],[ BUYER G]:[BUYER S]])</f>
        <v>70</v>
      </c>
      <c r="R4054">
        <v>20</v>
      </c>
      <c r="S4054">
        <v>28</v>
      </c>
      <c r="T4054">
        <f>SUM(Table2[[#This Row],[SALE G]:[SALE S]])</f>
        <v>48</v>
      </c>
      <c r="U4054">
        <v>350</v>
      </c>
      <c r="V4054">
        <v>0.7</v>
      </c>
    </row>
    <row r="4055" spans="1:22" x14ac:dyDescent="0.25">
      <c r="A4055">
        <v>4054</v>
      </c>
      <c r="B4055" t="s">
        <v>26</v>
      </c>
      <c r="C4055" t="s">
        <v>665</v>
      </c>
      <c r="D4055" t="s">
        <v>7</v>
      </c>
      <c r="E4055" t="s">
        <v>362</v>
      </c>
      <c r="F4055" s="138">
        <v>44150</v>
      </c>
      <c r="G4055" t="s">
        <v>712</v>
      </c>
      <c r="H4055" t="s">
        <v>668</v>
      </c>
      <c r="I4055" t="s">
        <v>466</v>
      </c>
      <c r="J4055" t="s">
        <v>711</v>
      </c>
      <c r="K4055">
        <v>320</v>
      </c>
      <c r="L4055">
        <v>144</v>
      </c>
      <c r="O4055">
        <v>16</v>
      </c>
      <c r="P4055">
        <v>21</v>
      </c>
      <c r="Q4055">
        <f>SUM(Table2[[#This Row],[ BUYER G]:[BUYER S]])</f>
        <v>37</v>
      </c>
      <c r="R4055">
        <v>7</v>
      </c>
      <c r="S4055">
        <v>23</v>
      </c>
      <c r="T4055">
        <f>SUM(Table2[[#This Row],[SALE G]:[SALE S]])</f>
        <v>30</v>
      </c>
      <c r="U4055">
        <v>367</v>
      </c>
      <c r="V4055">
        <v>0.7</v>
      </c>
    </row>
    <row r="4056" spans="1:22" x14ac:dyDescent="0.25">
      <c r="A4056">
        <v>4055</v>
      </c>
      <c r="B4056" t="s">
        <v>26</v>
      </c>
      <c r="C4056" t="s">
        <v>678</v>
      </c>
      <c r="D4056" t="s">
        <v>7</v>
      </c>
      <c r="E4056" t="s">
        <v>362</v>
      </c>
      <c r="F4056" s="138">
        <v>44150</v>
      </c>
      <c r="G4056" t="s">
        <v>684</v>
      </c>
      <c r="H4056" t="s">
        <v>688</v>
      </c>
      <c r="I4056" t="s">
        <v>457</v>
      </c>
      <c r="J4056" t="s">
        <v>669</v>
      </c>
      <c r="K4056">
        <v>1250</v>
      </c>
      <c r="L4056">
        <v>248</v>
      </c>
      <c r="O4056">
        <v>31</v>
      </c>
      <c r="P4056">
        <v>43</v>
      </c>
      <c r="Q4056">
        <f>SUM(Table2[[#This Row],[ BUYER G]:[BUYER S]])</f>
        <v>74</v>
      </c>
      <c r="R4056">
        <v>13</v>
      </c>
      <c r="S4056">
        <v>35.5</v>
      </c>
      <c r="T4056">
        <f>SUM(Table2[[#This Row],[SALE G]:[SALE S]])</f>
        <v>48.5</v>
      </c>
      <c r="U4056">
        <v>312</v>
      </c>
      <c r="V4056">
        <v>0.7</v>
      </c>
    </row>
    <row r="4057" spans="1:22" x14ac:dyDescent="0.25">
      <c r="A4057">
        <v>4056</v>
      </c>
      <c r="B4057" t="s">
        <v>26</v>
      </c>
      <c r="C4057" t="s">
        <v>680</v>
      </c>
      <c r="D4057" t="s">
        <v>7</v>
      </c>
      <c r="E4057" t="s">
        <v>362</v>
      </c>
      <c r="F4057" s="138">
        <v>44150</v>
      </c>
      <c r="G4057" t="s">
        <v>666</v>
      </c>
      <c r="H4057" t="s">
        <v>681</v>
      </c>
      <c r="I4057" t="s">
        <v>236</v>
      </c>
      <c r="J4057" t="s">
        <v>669</v>
      </c>
      <c r="K4057">
        <v>2700</v>
      </c>
      <c r="L4057">
        <v>320</v>
      </c>
      <c r="O4057">
        <v>68</v>
      </c>
      <c r="P4057">
        <v>189</v>
      </c>
      <c r="Q4057">
        <f>SUM(Table2[[#This Row],[ BUYER G]:[BUYER S]])</f>
        <v>257</v>
      </c>
      <c r="R4057">
        <v>88.1</v>
      </c>
      <c r="S4057">
        <v>214.75</v>
      </c>
      <c r="T4057">
        <f>SUM(Table2[[#This Row],[SALE G]:[SALE S]])</f>
        <v>302.85000000000002</v>
      </c>
      <c r="U4057">
        <v>608</v>
      </c>
      <c r="V4057">
        <v>0.7</v>
      </c>
    </row>
    <row r="4058" spans="1:22" x14ac:dyDescent="0.25">
      <c r="A4058">
        <v>4057</v>
      </c>
      <c r="B4058" t="s">
        <v>26</v>
      </c>
      <c r="C4058" t="s">
        <v>680</v>
      </c>
      <c r="D4058" t="s">
        <v>7</v>
      </c>
      <c r="E4058" t="s">
        <v>362</v>
      </c>
      <c r="F4058" s="138">
        <v>44150</v>
      </c>
      <c r="G4058" t="s">
        <v>666</v>
      </c>
      <c r="H4058" t="s">
        <v>681</v>
      </c>
      <c r="I4058" t="s">
        <v>428</v>
      </c>
      <c r="J4058" t="s">
        <v>669</v>
      </c>
      <c r="K4058">
        <v>2700</v>
      </c>
      <c r="L4058">
        <v>320</v>
      </c>
      <c r="O4058">
        <v>29</v>
      </c>
      <c r="P4058">
        <v>101</v>
      </c>
      <c r="Q4058">
        <f>SUM(Table2[[#This Row],[ BUYER G]:[BUYER S]])</f>
        <v>130</v>
      </c>
      <c r="R4058">
        <v>22.25</v>
      </c>
      <c r="S4058">
        <v>130.6</v>
      </c>
      <c r="T4058">
        <f>SUM(Table2[[#This Row],[SALE G]:[SALE S]])</f>
        <v>152.85</v>
      </c>
      <c r="U4058">
        <v>525</v>
      </c>
      <c r="V4058">
        <v>0.7</v>
      </c>
    </row>
    <row r="4059" spans="1:22" x14ac:dyDescent="0.25">
      <c r="A4059">
        <v>4058</v>
      </c>
      <c r="B4059" t="s">
        <v>26</v>
      </c>
      <c r="C4059" t="s">
        <v>680</v>
      </c>
      <c r="D4059" t="s">
        <v>7</v>
      </c>
      <c r="E4059" t="s">
        <v>362</v>
      </c>
      <c r="F4059" s="138">
        <v>44150</v>
      </c>
      <c r="G4059" t="s">
        <v>670</v>
      </c>
      <c r="H4059" t="s">
        <v>681</v>
      </c>
      <c r="I4059" t="s">
        <v>373</v>
      </c>
      <c r="J4059" t="s">
        <v>671</v>
      </c>
      <c r="K4059">
        <v>1200</v>
      </c>
      <c r="L4059">
        <v>268</v>
      </c>
      <c r="O4059">
        <v>32</v>
      </c>
      <c r="P4059">
        <v>25</v>
      </c>
      <c r="Q4059">
        <f>SUM(Table2[[#This Row],[ BUYER G]:[BUYER S]])</f>
        <v>57</v>
      </c>
      <c r="R4059">
        <v>39.5</v>
      </c>
      <c r="S4059">
        <v>38</v>
      </c>
      <c r="T4059">
        <f>SUM(Table2[[#This Row],[SALE G]:[SALE S]])</f>
        <v>77.5</v>
      </c>
      <c r="U4059">
        <v>270</v>
      </c>
      <c r="V4059">
        <v>0.7</v>
      </c>
    </row>
    <row r="4060" spans="1:22" x14ac:dyDescent="0.25">
      <c r="A4060">
        <v>4059</v>
      </c>
      <c r="B4060" t="s">
        <v>26</v>
      </c>
      <c r="C4060" t="s">
        <v>680</v>
      </c>
      <c r="D4060" t="s">
        <v>7</v>
      </c>
      <c r="E4060" t="s">
        <v>362</v>
      </c>
      <c r="F4060" s="138">
        <v>44150</v>
      </c>
      <c r="G4060" t="s">
        <v>684</v>
      </c>
      <c r="H4060" t="s">
        <v>681</v>
      </c>
      <c r="I4060" t="s">
        <v>398</v>
      </c>
      <c r="J4060" t="s">
        <v>669</v>
      </c>
      <c r="K4060">
        <v>1250</v>
      </c>
      <c r="L4060">
        <v>208</v>
      </c>
      <c r="O4060">
        <v>49</v>
      </c>
      <c r="P4060">
        <v>40</v>
      </c>
      <c r="Q4060">
        <f>SUM(Table2[[#This Row],[ BUYER G]:[BUYER S]])</f>
        <v>89</v>
      </c>
      <c r="R4060">
        <v>27</v>
      </c>
      <c r="S4060">
        <v>24.85</v>
      </c>
      <c r="T4060">
        <f>SUM(Table2[[#This Row],[SALE G]:[SALE S]])</f>
        <v>51.85</v>
      </c>
      <c r="U4060">
        <v>325</v>
      </c>
      <c r="V4060">
        <v>0.65</v>
      </c>
    </row>
    <row r="4061" spans="1:22" x14ac:dyDescent="0.25">
      <c r="A4061">
        <v>4060</v>
      </c>
      <c r="B4061" t="s">
        <v>26</v>
      </c>
      <c r="C4061" t="s">
        <v>680</v>
      </c>
      <c r="D4061" t="s">
        <v>7</v>
      </c>
      <c r="E4061" t="s">
        <v>362</v>
      </c>
      <c r="F4061" s="138">
        <v>44150</v>
      </c>
      <c r="G4061" t="s">
        <v>684</v>
      </c>
      <c r="H4061" t="s">
        <v>689</v>
      </c>
      <c r="I4061" t="s">
        <v>400</v>
      </c>
      <c r="J4061" t="s">
        <v>669</v>
      </c>
      <c r="K4061">
        <v>1250</v>
      </c>
      <c r="L4061">
        <v>276</v>
      </c>
      <c r="O4061">
        <v>20</v>
      </c>
      <c r="P4061">
        <v>31</v>
      </c>
      <c r="Q4061">
        <f>SUM(Table2[[#This Row],[ BUYER G]:[BUYER S]])</f>
        <v>51</v>
      </c>
      <c r="R4061">
        <v>29</v>
      </c>
      <c r="S4061">
        <v>58</v>
      </c>
      <c r="T4061">
        <f>SUM(Table2[[#This Row],[SALE G]:[SALE S]])</f>
        <v>87</v>
      </c>
      <c r="U4061">
        <v>262</v>
      </c>
      <c r="V4061">
        <v>0.65</v>
      </c>
    </row>
    <row r="4062" spans="1:22" x14ac:dyDescent="0.25">
      <c r="A4062">
        <v>4061</v>
      </c>
      <c r="B4062" t="s">
        <v>26</v>
      </c>
      <c r="C4062" t="s">
        <v>665</v>
      </c>
      <c r="D4062" t="s">
        <v>7</v>
      </c>
      <c r="E4062" t="s">
        <v>362</v>
      </c>
      <c r="F4062" s="138">
        <v>44155</v>
      </c>
      <c r="G4062" t="s">
        <v>715</v>
      </c>
      <c r="H4062" t="s">
        <v>668</v>
      </c>
      <c r="I4062" t="s">
        <v>635</v>
      </c>
      <c r="J4062" t="s">
        <v>711</v>
      </c>
      <c r="K4062">
        <v>180</v>
      </c>
      <c r="L4062">
        <v>66</v>
      </c>
      <c r="O4062">
        <v>1</v>
      </c>
      <c r="P4062">
        <v>1</v>
      </c>
      <c r="Q4062">
        <f>SUM(Table2[[#This Row],[ BUYER G]:[BUYER S]])</f>
        <v>2</v>
      </c>
      <c r="R4062">
        <v>1</v>
      </c>
      <c r="S4062">
        <v>1</v>
      </c>
      <c r="T4062">
        <f>SUM(Table2[[#This Row],[SALE G]:[SALE S]])</f>
        <v>2</v>
      </c>
      <c r="U4062">
        <v>50</v>
      </c>
      <c r="V4062">
        <v>0.7</v>
      </c>
    </row>
    <row r="4063" spans="1:22" x14ac:dyDescent="0.25">
      <c r="A4063">
        <v>4062</v>
      </c>
      <c r="B4063" t="s">
        <v>26</v>
      </c>
      <c r="C4063" t="s">
        <v>665</v>
      </c>
      <c r="D4063" t="s">
        <v>7</v>
      </c>
      <c r="E4063" t="s">
        <v>363</v>
      </c>
      <c r="F4063" s="138">
        <v>44156</v>
      </c>
      <c r="G4063" t="s">
        <v>666</v>
      </c>
      <c r="H4063" t="s">
        <v>668</v>
      </c>
      <c r="I4063" t="s">
        <v>129</v>
      </c>
      <c r="J4063" t="s">
        <v>669</v>
      </c>
      <c r="K4063">
        <v>2700</v>
      </c>
      <c r="L4063">
        <v>562</v>
      </c>
      <c r="O4063">
        <v>62</v>
      </c>
      <c r="P4063">
        <v>126</v>
      </c>
      <c r="Q4063">
        <f>SUM(Table2[[#This Row],[ BUYER G]:[BUYER S]])</f>
        <v>188</v>
      </c>
      <c r="R4063">
        <v>56</v>
      </c>
      <c r="S4063">
        <v>47.25</v>
      </c>
      <c r="T4063">
        <f>SUM(Table2[[#This Row],[SALE G]:[SALE S]])</f>
        <v>103.25</v>
      </c>
      <c r="U4063">
        <v>621</v>
      </c>
      <c r="V4063">
        <v>0.8</v>
      </c>
    </row>
    <row r="4064" spans="1:22" x14ac:dyDescent="0.25">
      <c r="A4064">
        <v>4063</v>
      </c>
      <c r="B4064" t="s">
        <v>26</v>
      </c>
      <c r="C4064" t="s">
        <v>665</v>
      </c>
      <c r="D4064" t="s">
        <v>7</v>
      </c>
      <c r="E4064" t="s">
        <v>363</v>
      </c>
      <c r="F4064" s="138">
        <v>44156</v>
      </c>
      <c r="G4064" t="s">
        <v>666</v>
      </c>
      <c r="H4064" t="s">
        <v>668</v>
      </c>
      <c r="I4064" t="s">
        <v>130</v>
      </c>
      <c r="J4064" t="s">
        <v>669</v>
      </c>
      <c r="K4064">
        <v>2700</v>
      </c>
      <c r="L4064">
        <v>559</v>
      </c>
      <c r="O4064">
        <v>64</v>
      </c>
      <c r="P4064">
        <v>106</v>
      </c>
      <c r="Q4064">
        <f>SUM(Table2[[#This Row],[ BUYER G]:[BUYER S]])</f>
        <v>170</v>
      </c>
      <c r="R4064">
        <v>38</v>
      </c>
      <c r="S4064">
        <v>56.75</v>
      </c>
      <c r="T4064">
        <f>SUM(Table2[[#This Row],[SALE G]:[SALE S]])</f>
        <v>94.75</v>
      </c>
      <c r="U4064">
        <v>500</v>
      </c>
      <c r="V4064">
        <v>0.8</v>
      </c>
    </row>
    <row r="4065" spans="1:22" x14ac:dyDescent="0.25">
      <c r="A4065">
        <v>4064</v>
      </c>
      <c r="B4065" t="s">
        <v>26</v>
      </c>
      <c r="C4065" t="s">
        <v>665</v>
      </c>
      <c r="D4065" t="s">
        <v>7</v>
      </c>
      <c r="E4065" t="s">
        <v>363</v>
      </c>
      <c r="F4065" s="138">
        <v>44156</v>
      </c>
      <c r="G4065" t="s">
        <v>666</v>
      </c>
      <c r="H4065" t="s">
        <v>672</v>
      </c>
      <c r="I4065" t="s">
        <v>189</v>
      </c>
      <c r="J4065" t="s">
        <v>669</v>
      </c>
      <c r="K4065">
        <v>2700</v>
      </c>
      <c r="L4065">
        <v>564</v>
      </c>
      <c r="O4065">
        <v>61</v>
      </c>
      <c r="P4065">
        <v>101</v>
      </c>
      <c r="Q4065">
        <f>SUM(Table2[[#This Row],[ BUYER G]:[BUYER S]])</f>
        <v>162</v>
      </c>
      <c r="R4065">
        <v>33.700000000000003</v>
      </c>
      <c r="S4065">
        <v>77.5</v>
      </c>
      <c r="T4065">
        <f>SUM(Table2[[#This Row],[SALE G]:[SALE S]])</f>
        <v>111.2</v>
      </c>
      <c r="U4065">
        <v>308</v>
      </c>
      <c r="V4065">
        <v>0.8</v>
      </c>
    </row>
    <row r="4066" spans="1:22" x14ac:dyDescent="0.25">
      <c r="A4066">
        <v>4065</v>
      </c>
      <c r="B4066" t="s">
        <v>26</v>
      </c>
      <c r="C4066" t="s">
        <v>665</v>
      </c>
      <c r="D4066" t="s">
        <v>7</v>
      </c>
      <c r="E4066" t="s">
        <v>363</v>
      </c>
      <c r="F4066" s="138">
        <v>44156</v>
      </c>
      <c r="G4066" t="s">
        <v>703</v>
      </c>
      <c r="H4066" t="s">
        <v>668</v>
      </c>
      <c r="I4066" t="s">
        <v>451</v>
      </c>
      <c r="J4066" t="s">
        <v>669</v>
      </c>
      <c r="K4066">
        <v>2700</v>
      </c>
      <c r="L4066">
        <v>520</v>
      </c>
      <c r="O4066">
        <v>39</v>
      </c>
      <c r="P4066">
        <v>71</v>
      </c>
      <c r="Q4066">
        <f>SUM(Table2[[#This Row],[ BUYER G]:[BUYER S]])</f>
        <v>110</v>
      </c>
      <c r="R4066">
        <v>21.5</v>
      </c>
      <c r="S4066">
        <v>40.5</v>
      </c>
      <c r="T4066">
        <f>SUM(Table2[[#This Row],[SALE G]:[SALE S]])</f>
        <v>62</v>
      </c>
      <c r="U4066">
        <v>420</v>
      </c>
      <c r="V4066">
        <v>0.8</v>
      </c>
    </row>
    <row r="4067" spans="1:22" x14ac:dyDescent="0.25">
      <c r="A4067">
        <v>4066</v>
      </c>
      <c r="B4067" t="s">
        <v>26</v>
      </c>
      <c r="C4067" t="s">
        <v>665</v>
      </c>
      <c r="D4067" t="s">
        <v>7</v>
      </c>
      <c r="E4067" t="s">
        <v>363</v>
      </c>
      <c r="F4067" s="138">
        <v>44156</v>
      </c>
      <c r="G4067" t="s">
        <v>670</v>
      </c>
      <c r="H4067" t="s">
        <v>668</v>
      </c>
      <c r="I4067" t="s">
        <v>137</v>
      </c>
      <c r="J4067" t="s">
        <v>671</v>
      </c>
      <c r="K4067">
        <v>1200</v>
      </c>
      <c r="L4067">
        <v>334</v>
      </c>
      <c r="O4067">
        <v>57</v>
      </c>
      <c r="P4067">
        <v>33</v>
      </c>
      <c r="Q4067">
        <f>SUM(Table2[[#This Row],[ BUYER G]:[BUYER S]])</f>
        <v>90</v>
      </c>
      <c r="R4067">
        <v>40</v>
      </c>
      <c r="S4067">
        <v>15.25</v>
      </c>
      <c r="T4067">
        <f>SUM(Table2[[#This Row],[SALE G]:[SALE S]])</f>
        <v>55.25</v>
      </c>
      <c r="U4067">
        <v>323</v>
      </c>
      <c r="V4067">
        <v>0.7</v>
      </c>
    </row>
    <row r="4068" spans="1:22" x14ac:dyDescent="0.25">
      <c r="A4068">
        <v>4067</v>
      </c>
      <c r="B4068" t="s">
        <v>26</v>
      </c>
      <c r="C4068" t="s">
        <v>665</v>
      </c>
      <c r="D4068" t="s">
        <v>7</v>
      </c>
      <c r="E4068" t="s">
        <v>363</v>
      </c>
      <c r="F4068" s="138">
        <v>44156</v>
      </c>
      <c r="G4068" t="s">
        <v>670</v>
      </c>
      <c r="H4068" t="s">
        <v>668</v>
      </c>
      <c r="I4068" t="s">
        <v>140</v>
      </c>
      <c r="J4068" t="s">
        <v>671</v>
      </c>
      <c r="K4068">
        <v>1200</v>
      </c>
      <c r="L4068">
        <v>330</v>
      </c>
      <c r="O4068">
        <v>39</v>
      </c>
      <c r="P4068">
        <v>55</v>
      </c>
      <c r="Q4068">
        <f>SUM(Table2[[#This Row],[ BUYER G]:[BUYER S]])</f>
        <v>94</v>
      </c>
      <c r="R4068">
        <v>56</v>
      </c>
      <c r="S4068">
        <v>26.25</v>
      </c>
      <c r="T4068">
        <f>SUM(Table2[[#This Row],[SALE G]:[SALE S]])</f>
        <v>82.25</v>
      </c>
      <c r="U4068">
        <v>420</v>
      </c>
      <c r="V4068">
        <v>0.7</v>
      </c>
    </row>
    <row r="4069" spans="1:22" x14ac:dyDescent="0.25">
      <c r="A4069">
        <v>4068</v>
      </c>
      <c r="B4069" t="s">
        <v>26</v>
      </c>
      <c r="C4069" t="s">
        <v>665</v>
      </c>
      <c r="D4069" t="s">
        <v>7</v>
      </c>
      <c r="E4069" t="s">
        <v>363</v>
      </c>
      <c r="F4069" s="138">
        <v>44156</v>
      </c>
      <c r="G4069" t="s">
        <v>670</v>
      </c>
      <c r="H4069" t="s">
        <v>668</v>
      </c>
      <c r="I4069" t="s">
        <v>141</v>
      </c>
      <c r="J4069" t="s">
        <v>671</v>
      </c>
      <c r="K4069">
        <v>1200</v>
      </c>
      <c r="L4069">
        <v>329</v>
      </c>
      <c r="O4069">
        <v>35</v>
      </c>
      <c r="P4069">
        <v>34</v>
      </c>
      <c r="Q4069">
        <f>SUM(Table2[[#This Row],[ BUYER G]:[BUYER S]])</f>
        <v>69</v>
      </c>
      <c r="R4069">
        <v>28.5</v>
      </c>
      <c r="S4069">
        <v>20.5</v>
      </c>
      <c r="T4069">
        <f>SUM(Table2[[#This Row],[SALE G]:[SALE S]])</f>
        <v>49</v>
      </c>
      <c r="U4069">
        <v>560</v>
      </c>
      <c r="V4069">
        <v>0.7</v>
      </c>
    </row>
    <row r="4070" spans="1:22" x14ac:dyDescent="0.25">
      <c r="A4070">
        <v>4069</v>
      </c>
      <c r="B4070" t="s">
        <v>26</v>
      </c>
      <c r="C4070" t="s">
        <v>665</v>
      </c>
      <c r="D4070" t="s">
        <v>7</v>
      </c>
      <c r="E4070" t="s">
        <v>363</v>
      </c>
      <c r="F4070" s="138">
        <v>44156</v>
      </c>
      <c r="G4070" t="s">
        <v>670</v>
      </c>
      <c r="H4070" t="s">
        <v>674</v>
      </c>
      <c r="I4070" t="s">
        <v>371</v>
      </c>
      <c r="J4070" t="s">
        <v>671</v>
      </c>
      <c r="K4070">
        <v>2700</v>
      </c>
      <c r="L4070">
        <v>240</v>
      </c>
      <c r="O4070">
        <v>34</v>
      </c>
      <c r="P4070">
        <v>54</v>
      </c>
      <c r="Q4070">
        <f>SUM(Table2[[#This Row],[ BUYER G]:[BUYER S]])</f>
        <v>88</v>
      </c>
      <c r="R4070">
        <v>14</v>
      </c>
      <c r="S4070">
        <v>47</v>
      </c>
      <c r="T4070">
        <f>SUM(Table2[[#This Row],[SALE G]:[SALE S]])</f>
        <v>61</v>
      </c>
      <c r="U4070">
        <v>417</v>
      </c>
      <c r="V4070">
        <v>0.8</v>
      </c>
    </row>
    <row r="4071" spans="1:22" x14ac:dyDescent="0.25">
      <c r="A4071">
        <v>4070</v>
      </c>
      <c r="B4071" t="s">
        <v>26</v>
      </c>
      <c r="C4071" t="s">
        <v>665</v>
      </c>
      <c r="D4071" t="s">
        <v>7</v>
      </c>
      <c r="E4071" t="s">
        <v>363</v>
      </c>
      <c r="F4071" s="138">
        <v>44156</v>
      </c>
      <c r="G4071" t="s">
        <v>670</v>
      </c>
      <c r="H4071" t="s">
        <v>673</v>
      </c>
      <c r="I4071" t="s">
        <v>370</v>
      </c>
      <c r="J4071" t="s">
        <v>671</v>
      </c>
      <c r="K4071">
        <v>1200</v>
      </c>
      <c r="L4071">
        <v>240</v>
      </c>
      <c r="O4071">
        <v>31</v>
      </c>
      <c r="P4071">
        <v>15</v>
      </c>
      <c r="Q4071">
        <f>SUM(Table2[[#This Row],[ BUYER G]:[BUYER S]])</f>
        <v>46</v>
      </c>
      <c r="R4071">
        <v>22.2</v>
      </c>
      <c r="S4071">
        <v>12</v>
      </c>
      <c r="T4071">
        <f>SUM(Table2[[#This Row],[SALE G]:[SALE S]])</f>
        <v>34.200000000000003</v>
      </c>
      <c r="U4071">
        <v>298</v>
      </c>
      <c r="V4071">
        <v>0.8</v>
      </c>
    </row>
    <row r="4072" spans="1:22" x14ac:dyDescent="0.25">
      <c r="A4072">
        <v>4071</v>
      </c>
      <c r="B4072" t="s">
        <v>26</v>
      </c>
      <c r="C4072" t="s">
        <v>665</v>
      </c>
      <c r="D4072" t="s">
        <v>7</v>
      </c>
      <c r="E4072" t="s">
        <v>363</v>
      </c>
      <c r="F4072" s="138">
        <v>44156</v>
      </c>
      <c r="G4072" t="s">
        <v>670</v>
      </c>
      <c r="H4072" t="s">
        <v>677</v>
      </c>
      <c r="I4072" t="s">
        <v>195</v>
      </c>
      <c r="J4072" t="s">
        <v>671</v>
      </c>
      <c r="K4072">
        <v>1200</v>
      </c>
      <c r="L4072">
        <v>230</v>
      </c>
      <c r="O4072">
        <v>30</v>
      </c>
      <c r="P4072">
        <v>45</v>
      </c>
      <c r="Q4072">
        <f>SUM(Table2[[#This Row],[ BUYER G]:[BUYER S]])</f>
        <v>75</v>
      </c>
      <c r="R4072">
        <v>25</v>
      </c>
      <c r="S4072">
        <v>45</v>
      </c>
      <c r="T4072">
        <f>SUM(Table2[[#This Row],[SALE G]:[SALE S]])</f>
        <v>70</v>
      </c>
      <c r="U4072">
        <v>500</v>
      </c>
      <c r="V4072">
        <v>0.7</v>
      </c>
    </row>
    <row r="4073" spans="1:22" x14ac:dyDescent="0.25">
      <c r="A4073">
        <v>4072</v>
      </c>
      <c r="B4073" t="s">
        <v>26</v>
      </c>
      <c r="C4073" t="s">
        <v>665</v>
      </c>
      <c r="D4073" t="s">
        <v>7</v>
      </c>
      <c r="E4073" t="s">
        <v>363</v>
      </c>
      <c r="F4073" s="138">
        <v>44156</v>
      </c>
      <c r="G4073" t="s">
        <v>670</v>
      </c>
      <c r="H4073" t="s">
        <v>677</v>
      </c>
      <c r="I4073" t="s">
        <v>196</v>
      </c>
      <c r="J4073" t="s">
        <v>671</v>
      </c>
      <c r="K4073">
        <v>1200</v>
      </c>
      <c r="L4073">
        <v>240</v>
      </c>
      <c r="O4073">
        <v>33</v>
      </c>
      <c r="P4073">
        <v>37</v>
      </c>
      <c r="Q4073">
        <f>SUM(Table2[[#This Row],[ BUYER G]:[BUYER S]])</f>
        <v>70</v>
      </c>
      <c r="R4073">
        <v>21.25</v>
      </c>
      <c r="S4073">
        <v>39.875</v>
      </c>
      <c r="T4073">
        <f>SUM(Table2[[#This Row],[SALE G]:[SALE S]])</f>
        <v>61.125</v>
      </c>
      <c r="U4073">
        <v>400</v>
      </c>
      <c r="V4073">
        <v>0.7</v>
      </c>
    </row>
    <row r="4074" spans="1:22" x14ac:dyDescent="0.25">
      <c r="A4074">
        <v>4073</v>
      </c>
      <c r="B4074" t="s">
        <v>26</v>
      </c>
      <c r="C4074" t="s">
        <v>665</v>
      </c>
      <c r="D4074" t="s">
        <v>7</v>
      </c>
      <c r="E4074" t="s">
        <v>363</v>
      </c>
      <c r="F4074" s="138">
        <v>44156</v>
      </c>
      <c r="G4074" t="s">
        <v>682</v>
      </c>
      <c r="H4074" t="s">
        <v>668</v>
      </c>
      <c r="I4074" t="s">
        <v>151</v>
      </c>
      <c r="J4074" t="s">
        <v>671</v>
      </c>
      <c r="K4074">
        <v>1200</v>
      </c>
      <c r="L4074">
        <v>224</v>
      </c>
      <c r="O4074">
        <v>67</v>
      </c>
      <c r="P4074">
        <v>24</v>
      </c>
      <c r="Q4074">
        <f>SUM(Table2[[#This Row],[ BUYER G]:[BUYER S]])</f>
        <v>91</v>
      </c>
      <c r="R4074">
        <v>36</v>
      </c>
      <c r="S4074">
        <v>11</v>
      </c>
      <c r="T4074">
        <f>SUM(Table2[[#This Row],[SALE G]:[SALE S]])</f>
        <v>47</v>
      </c>
      <c r="U4074">
        <v>396</v>
      </c>
      <c r="V4074">
        <v>0.8</v>
      </c>
    </row>
    <row r="4075" spans="1:22" x14ac:dyDescent="0.25">
      <c r="A4075">
        <v>4074</v>
      </c>
      <c r="B4075" t="s">
        <v>26</v>
      </c>
      <c r="C4075" t="s">
        <v>665</v>
      </c>
      <c r="D4075" t="s">
        <v>7</v>
      </c>
      <c r="E4075" t="s">
        <v>363</v>
      </c>
      <c r="F4075" s="138">
        <v>44156</v>
      </c>
      <c r="G4075" t="s">
        <v>682</v>
      </c>
      <c r="H4075" t="s">
        <v>668</v>
      </c>
      <c r="I4075" t="s">
        <v>147</v>
      </c>
      <c r="J4075" t="s">
        <v>671</v>
      </c>
      <c r="K4075">
        <v>1200</v>
      </c>
      <c r="L4075">
        <v>204</v>
      </c>
      <c r="O4075">
        <v>22</v>
      </c>
      <c r="P4075">
        <v>31</v>
      </c>
      <c r="Q4075">
        <f>SUM(Table2[[#This Row],[ BUYER G]:[BUYER S]])</f>
        <v>53</v>
      </c>
      <c r="R4075">
        <v>11.5</v>
      </c>
      <c r="S4075">
        <v>10</v>
      </c>
      <c r="T4075">
        <f>SUM(Table2[[#This Row],[SALE G]:[SALE S]])</f>
        <v>21.5</v>
      </c>
      <c r="U4075">
        <v>278</v>
      </c>
      <c r="V4075">
        <v>0.7</v>
      </c>
    </row>
    <row r="4076" spans="1:22" x14ac:dyDescent="0.25">
      <c r="A4076">
        <v>4075</v>
      </c>
      <c r="B4076" t="s">
        <v>26</v>
      </c>
      <c r="C4076" t="s">
        <v>665</v>
      </c>
      <c r="D4076" t="s">
        <v>7</v>
      </c>
      <c r="E4076" t="s">
        <v>363</v>
      </c>
      <c r="F4076" s="138">
        <v>44156</v>
      </c>
      <c r="G4076" t="s">
        <v>676</v>
      </c>
      <c r="H4076" t="s">
        <v>668</v>
      </c>
      <c r="I4076" t="s">
        <v>167</v>
      </c>
      <c r="J4076" t="s">
        <v>669</v>
      </c>
      <c r="K4076">
        <v>1200</v>
      </c>
      <c r="L4076">
        <v>336</v>
      </c>
      <c r="O4076">
        <v>19</v>
      </c>
      <c r="P4076">
        <v>24</v>
      </c>
      <c r="Q4076">
        <f>SUM(Table2[[#This Row],[ BUYER G]:[BUYER S]])</f>
        <v>43</v>
      </c>
      <c r="R4076">
        <v>19.2</v>
      </c>
      <c r="S4076">
        <v>13.8</v>
      </c>
      <c r="T4076">
        <f>SUM(Table2[[#This Row],[SALE G]:[SALE S]])</f>
        <v>33</v>
      </c>
      <c r="U4076">
        <v>344</v>
      </c>
      <c r="V4076">
        <v>0.7</v>
      </c>
    </row>
    <row r="4077" spans="1:22" x14ac:dyDescent="0.25">
      <c r="A4077">
        <v>4076</v>
      </c>
      <c r="B4077" t="s">
        <v>26</v>
      </c>
      <c r="C4077" t="s">
        <v>665</v>
      </c>
      <c r="D4077" t="s">
        <v>7</v>
      </c>
      <c r="E4077" t="s">
        <v>363</v>
      </c>
      <c r="F4077" s="138">
        <v>44156</v>
      </c>
      <c r="G4077" t="s">
        <v>676</v>
      </c>
      <c r="H4077" t="s">
        <v>668</v>
      </c>
      <c r="I4077" t="s">
        <v>168</v>
      </c>
      <c r="J4077" t="s">
        <v>669</v>
      </c>
      <c r="K4077">
        <v>1200</v>
      </c>
      <c r="L4077">
        <v>310</v>
      </c>
      <c r="O4077">
        <v>27</v>
      </c>
      <c r="P4077">
        <v>31</v>
      </c>
      <c r="Q4077">
        <f>SUM(Table2[[#This Row],[ BUYER G]:[BUYER S]])</f>
        <v>58</v>
      </c>
      <c r="R4077">
        <v>18</v>
      </c>
      <c r="S4077">
        <v>25.25</v>
      </c>
      <c r="T4077">
        <f>SUM(Table2[[#This Row],[SALE G]:[SALE S]])</f>
        <v>43.25</v>
      </c>
      <c r="U4077">
        <v>435</v>
      </c>
      <c r="V4077">
        <v>0.7</v>
      </c>
    </row>
    <row r="4078" spans="1:22" x14ac:dyDescent="0.25">
      <c r="A4078">
        <v>4077</v>
      </c>
      <c r="B4078" t="s">
        <v>26</v>
      </c>
      <c r="C4078" t="s">
        <v>665</v>
      </c>
      <c r="D4078" t="s">
        <v>7</v>
      </c>
      <c r="E4078" t="s">
        <v>363</v>
      </c>
      <c r="F4078" s="138">
        <v>44156</v>
      </c>
      <c r="G4078" t="s">
        <v>684</v>
      </c>
      <c r="H4078" t="s">
        <v>668</v>
      </c>
      <c r="I4078" t="s">
        <v>171</v>
      </c>
      <c r="J4078" t="s">
        <v>669</v>
      </c>
      <c r="K4078">
        <v>1250</v>
      </c>
      <c r="L4078">
        <v>280</v>
      </c>
      <c r="O4078">
        <v>26</v>
      </c>
      <c r="P4078">
        <v>34</v>
      </c>
      <c r="Q4078">
        <f>SUM(Table2[[#This Row],[ BUYER G]:[BUYER S]])</f>
        <v>60</v>
      </c>
      <c r="R4078">
        <v>20.75</v>
      </c>
      <c r="S4078">
        <v>17.75</v>
      </c>
      <c r="T4078">
        <f>SUM(Table2[[#This Row],[SALE G]:[SALE S]])</f>
        <v>38.5</v>
      </c>
      <c r="U4078">
        <v>120</v>
      </c>
      <c r="V4078">
        <v>0.7</v>
      </c>
    </row>
    <row r="4079" spans="1:22" x14ac:dyDescent="0.25">
      <c r="A4079">
        <v>4078</v>
      </c>
      <c r="B4079" t="s">
        <v>26</v>
      </c>
      <c r="C4079" t="s">
        <v>665</v>
      </c>
      <c r="D4079" t="s">
        <v>7</v>
      </c>
      <c r="E4079" t="s">
        <v>363</v>
      </c>
      <c r="F4079" s="138">
        <v>44156</v>
      </c>
      <c r="G4079" t="s">
        <v>675</v>
      </c>
      <c r="H4079" t="s">
        <v>668</v>
      </c>
      <c r="I4079" t="s">
        <v>164</v>
      </c>
      <c r="J4079" t="s">
        <v>669</v>
      </c>
      <c r="K4079">
        <v>4200</v>
      </c>
      <c r="L4079">
        <v>688</v>
      </c>
      <c r="O4079">
        <v>87</v>
      </c>
      <c r="P4079">
        <v>123</v>
      </c>
      <c r="Q4079">
        <f>SUM(Table2[[#This Row],[ BUYER G]:[BUYER S]])</f>
        <v>210</v>
      </c>
      <c r="R4079">
        <v>74</v>
      </c>
      <c r="S4079">
        <v>59.75</v>
      </c>
      <c r="T4079">
        <f>SUM(Table2[[#This Row],[SALE G]:[SALE S]])</f>
        <v>133.75</v>
      </c>
      <c r="U4079">
        <v>870</v>
      </c>
      <c r="V4079">
        <v>0.8</v>
      </c>
    </row>
    <row r="4080" spans="1:22" x14ac:dyDescent="0.25">
      <c r="A4080">
        <v>4079</v>
      </c>
      <c r="B4080" t="s">
        <v>26</v>
      </c>
      <c r="C4080" t="s">
        <v>665</v>
      </c>
      <c r="D4080" t="s">
        <v>7</v>
      </c>
      <c r="E4080" t="s">
        <v>363</v>
      </c>
      <c r="F4080" s="138">
        <v>44156</v>
      </c>
      <c r="G4080" t="s">
        <v>685</v>
      </c>
      <c r="H4080" t="s">
        <v>668</v>
      </c>
      <c r="I4080" t="s">
        <v>173</v>
      </c>
      <c r="J4080" t="s">
        <v>671</v>
      </c>
      <c r="K4080">
        <v>1000</v>
      </c>
      <c r="L4080">
        <v>212</v>
      </c>
      <c r="O4080">
        <v>30</v>
      </c>
      <c r="P4080">
        <v>0</v>
      </c>
      <c r="Q4080">
        <f>SUM(Table2[[#This Row],[ BUYER G]:[BUYER S]])</f>
        <v>30</v>
      </c>
      <c r="R4080">
        <v>16.5</v>
      </c>
      <c r="S4080">
        <v>6</v>
      </c>
      <c r="T4080">
        <f>SUM(Table2[[#This Row],[SALE G]:[SALE S]])</f>
        <v>22.5</v>
      </c>
      <c r="U4080">
        <v>120</v>
      </c>
      <c r="V4080">
        <v>0.7</v>
      </c>
    </row>
    <row r="4081" spans="1:22" x14ac:dyDescent="0.25">
      <c r="A4081">
        <v>4080</v>
      </c>
      <c r="B4081" t="s">
        <v>26</v>
      </c>
      <c r="C4081" t="s">
        <v>665</v>
      </c>
      <c r="D4081" t="s">
        <v>7</v>
      </c>
      <c r="E4081" t="s">
        <v>363</v>
      </c>
      <c r="F4081" s="138">
        <v>44156</v>
      </c>
      <c r="G4081" t="s">
        <v>685</v>
      </c>
      <c r="H4081" t="s">
        <v>668</v>
      </c>
      <c r="I4081" t="s">
        <v>175</v>
      </c>
      <c r="J4081" t="s">
        <v>671</v>
      </c>
      <c r="K4081">
        <v>1000</v>
      </c>
      <c r="L4081">
        <v>304</v>
      </c>
      <c r="O4081">
        <v>42</v>
      </c>
      <c r="P4081">
        <v>31</v>
      </c>
      <c r="Q4081">
        <f>SUM(Table2[[#This Row],[ BUYER G]:[BUYER S]])</f>
        <v>73</v>
      </c>
      <c r="R4081">
        <v>40.5</v>
      </c>
      <c r="S4081">
        <v>15</v>
      </c>
      <c r="T4081">
        <f>SUM(Table2[[#This Row],[SALE G]:[SALE S]])</f>
        <v>55.5</v>
      </c>
      <c r="U4081">
        <v>315</v>
      </c>
      <c r="V4081">
        <v>0.7</v>
      </c>
    </row>
    <row r="4082" spans="1:22" x14ac:dyDescent="0.25">
      <c r="A4082">
        <v>4081</v>
      </c>
      <c r="B4082" t="s">
        <v>26</v>
      </c>
      <c r="C4082" t="s">
        <v>665</v>
      </c>
      <c r="D4082" t="s">
        <v>7</v>
      </c>
      <c r="E4082" t="s">
        <v>363</v>
      </c>
      <c r="F4082" s="138">
        <v>44156</v>
      </c>
      <c r="G4082" t="s">
        <v>685</v>
      </c>
      <c r="H4082" t="s">
        <v>668</v>
      </c>
      <c r="I4082" t="s">
        <v>177</v>
      </c>
      <c r="J4082" t="s">
        <v>671</v>
      </c>
      <c r="K4082">
        <v>1000</v>
      </c>
      <c r="L4082">
        <v>208</v>
      </c>
      <c r="O4082">
        <v>14</v>
      </c>
      <c r="P4082">
        <v>59</v>
      </c>
      <c r="Q4082">
        <f>SUM(Table2[[#This Row],[ BUYER G]:[BUYER S]])</f>
        <v>73</v>
      </c>
      <c r="R4082">
        <v>26.83</v>
      </c>
      <c r="S4082">
        <v>41.83</v>
      </c>
      <c r="T4082">
        <f>SUM(Table2[[#This Row],[SALE G]:[SALE S]])</f>
        <v>68.66</v>
      </c>
      <c r="U4082">
        <v>407</v>
      </c>
      <c r="V4082">
        <v>0.65</v>
      </c>
    </row>
    <row r="4083" spans="1:22" x14ac:dyDescent="0.25">
      <c r="A4083">
        <v>4082</v>
      </c>
      <c r="B4083" t="s">
        <v>26</v>
      </c>
      <c r="C4083" t="s">
        <v>665</v>
      </c>
      <c r="D4083" t="s">
        <v>7</v>
      </c>
      <c r="E4083" t="s">
        <v>363</v>
      </c>
      <c r="F4083" s="138">
        <v>44156</v>
      </c>
      <c r="G4083" t="s">
        <v>685</v>
      </c>
      <c r="H4083" t="s">
        <v>668</v>
      </c>
      <c r="I4083" t="s">
        <v>186</v>
      </c>
      <c r="J4083" t="s">
        <v>671</v>
      </c>
      <c r="K4083">
        <v>1000</v>
      </c>
      <c r="L4083">
        <v>208</v>
      </c>
      <c r="O4083">
        <v>31</v>
      </c>
      <c r="P4083">
        <v>20</v>
      </c>
      <c r="Q4083">
        <f>SUM(Table2[[#This Row],[ BUYER G]:[BUYER S]])</f>
        <v>51</v>
      </c>
      <c r="R4083">
        <v>16.5</v>
      </c>
      <c r="S4083">
        <v>8.5</v>
      </c>
      <c r="T4083">
        <f>SUM(Table2[[#This Row],[SALE G]:[SALE S]])</f>
        <v>25</v>
      </c>
      <c r="U4083">
        <v>130</v>
      </c>
      <c r="V4083">
        <v>0.65</v>
      </c>
    </row>
    <row r="4084" spans="1:22" x14ac:dyDescent="0.25">
      <c r="A4084">
        <v>4083</v>
      </c>
      <c r="B4084" t="s">
        <v>26</v>
      </c>
      <c r="C4084" t="s">
        <v>665</v>
      </c>
      <c r="D4084" t="s">
        <v>7</v>
      </c>
      <c r="E4084" t="s">
        <v>363</v>
      </c>
      <c r="F4084" s="138">
        <v>44156</v>
      </c>
      <c r="G4084" t="s">
        <v>685</v>
      </c>
      <c r="H4084" t="s">
        <v>668</v>
      </c>
      <c r="I4084" t="s">
        <v>179</v>
      </c>
      <c r="J4084" t="s">
        <v>671</v>
      </c>
      <c r="K4084">
        <v>1000</v>
      </c>
      <c r="L4084">
        <v>194</v>
      </c>
      <c r="O4084">
        <v>18</v>
      </c>
      <c r="P4084">
        <v>22</v>
      </c>
      <c r="Q4084">
        <f>SUM(Table2[[#This Row],[ BUYER G]:[BUYER S]])</f>
        <v>40</v>
      </c>
      <c r="R4084">
        <v>18</v>
      </c>
      <c r="S4084">
        <v>9</v>
      </c>
      <c r="T4084">
        <f>SUM(Table2[[#This Row],[SALE G]:[SALE S]])</f>
        <v>27</v>
      </c>
      <c r="U4084">
        <v>314</v>
      </c>
      <c r="V4084">
        <v>0.65</v>
      </c>
    </row>
    <row r="4085" spans="1:22" x14ac:dyDescent="0.25">
      <c r="A4085">
        <v>4084</v>
      </c>
      <c r="B4085" t="s">
        <v>26</v>
      </c>
      <c r="C4085" t="s">
        <v>665</v>
      </c>
      <c r="D4085" t="s">
        <v>7</v>
      </c>
      <c r="E4085" t="s">
        <v>363</v>
      </c>
      <c r="F4085" s="138">
        <v>44156</v>
      </c>
      <c r="G4085" t="s">
        <v>685</v>
      </c>
      <c r="H4085" t="s">
        <v>668</v>
      </c>
      <c r="I4085" t="s">
        <v>571</v>
      </c>
      <c r="J4085" t="s">
        <v>671</v>
      </c>
      <c r="K4085">
        <v>1000</v>
      </c>
      <c r="L4085">
        <v>208</v>
      </c>
      <c r="O4085">
        <v>16</v>
      </c>
      <c r="P4085">
        <v>17</v>
      </c>
      <c r="Q4085">
        <f>SUM(Table2[[#This Row],[ BUYER G]:[BUYER S]])</f>
        <v>33</v>
      </c>
      <c r="R4085">
        <v>8</v>
      </c>
      <c r="S4085">
        <v>10.25</v>
      </c>
      <c r="T4085">
        <f>SUM(Table2[[#This Row],[SALE G]:[SALE S]])</f>
        <v>18.25</v>
      </c>
      <c r="U4085">
        <v>388</v>
      </c>
      <c r="V4085">
        <v>0.65</v>
      </c>
    </row>
    <row r="4086" spans="1:22" x14ac:dyDescent="0.25">
      <c r="A4086">
        <v>4085</v>
      </c>
      <c r="B4086" t="s">
        <v>26</v>
      </c>
      <c r="C4086" t="s">
        <v>665</v>
      </c>
      <c r="D4086" t="s">
        <v>7</v>
      </c>
      <c r="E4086" t="s">
        <v>363</v>
      </c>
      <c r="F4086" s="138">
        <v>44156</v>
      </c>
      <c r="G4086" t="s">
        <v>685</v>
      </c>
      <c r="H4086" t="s">
        <v>668</v>
      </c>
      <c r="I4086" t="s">
        <v>416</v>
      </c>
      <c r="J4086" t="s">
        <v>671</v>
      </c>
      <c r="K4086">
        <v>1000</v>
      </c>
      <c r="L4086">
        <v>288</v>
      </c>
      <c r="O4086">
        <v>48</v>
      </c>
      <c r="P4086">
        <v>56</v>
      </c>
      <c r="Q4086">
        <f>SUM(Table2[[#This Row],[ BUYER G]:[BUYER S]])</f>
        <v>104</v>
      </c>
      <c r="R4086">
        <v>35.75</v>
      </c>
      <c r="S4086">
        <v>36.25</v>
      </c>
      <c r="T4086">
        <f>SUM(Table2[[#This Row],[SALE G]:[SALE S]])</f>
        <v>72</v>
      </c>
      <c r="U4086">
        <v>543</v>
      </c>
      <c r="V4086">
        <v>0.7</v>
      </c>
    </row>
    <row r="4087" spans="1:22" x14ac:dyDescent="0.25">
      <c r="A4087">
        <v>4086</v>
      </c>
      <c r="B4087" t="s">
        <v>26</v>
      </c>
      <c r="C4087" t="s">
        <v>665</v>
      </c>
      <c r="D4087" t="s">
        <v>7</v>
      </c>
      <c r="E4087" t="s">
        <v>363</v>
      </c>
      <c r="F4087" s="138">
        <v>44156</v>
      </c>
      <c r="G4087" t="s">
        <v>712</v>
      </c>
      <c r="H4087" t="s">
        <v>668</v>
      </c>
      <c r="I4087" t="s">
        <v>561</v>
      </c>
      <c r="J4087" t="s">
        <v>711</v>
      </c>
      <c r="K4087">
        <v>320</v>
      </c>
      <c r="L4087">
        <v>160</v>
      </c>
      <c r="O4087">
        <v>16</v>
      </c>
      <c r="P4087">
        <v>0</v>
      </c>
      <c r="Q4087">
        <f>SUM(Table2[[#This Row],[ BUYER G]:[BUYER S]])</f>
        <v>16</v>
      </c>
      <c r="R4087">
        <v>9</v>
      </c>
      <c r="S4087">
        <v>0</v>
      </c>
      <c r="T4087">
        <f>SUM(Table2[[#This Row],[SALE G]:[SALE S]])</f>
        <v>9</v>
      </c>
      <c r="U4087">
        <v>215</v>
      </c>
      <c r="V4087">
        <v>0.7</v>
      </c>
    </row>
    <row r="4088" spans="1:22" x14ac:dyDescent="0.25">
      <c r="A4088">
        <v>4087</v>
      </c>
      <c r="B4088" t="s">
        <v>26</v>
      </c>
      <c r="C4088" t="s">
        <v>665</v>
      </c>
      <c r="D4088" t="s">
        <v>7</v>
      </c>
      <c r="E4088" t="s">
        <v>363</v>
      </c>
      <c r="F4088" s="138">
        <v>44156</v>
      </c>
      <c r="G4088" t="s">
        <v>715</v>
      </c>
      <c r="H4088" t="s">
        <v>668</v>
      </c>
      <c r="I4088" t="s">
        <v>635</v>
      </c>
      <c r="J4088" t="s">
        <v>711</v>
      </c>
      <c r="K4088">
        <v>180</v>
      </c>
      <c r="L4088">
        <v>74</v>
      </c>
      <c r="O4088">
        <v>2</v>
      </c>
      <c r="P4088">
        <v>2</v>
      </c>
      <c r="Q4088">
        <f>SUM(Table2[[#This Row],[ BUYER G]:[BUYER S]])</f>
        <v>4</v>
      </c>
      <c r="R4088">
        <v>2</v>
      </c>
      <c r="S4088">
        <v>2</v>
      </c>
      <c r="T4088">
        <f>SUM(Table2[[#This Row],[SALE G]:[SALE S]])</f>
        <v>4</v>
      </c>
      <c r="U4088">
        <v>60</v>
      </c>
      <c r="V4088">
        <v>0.7</v>
      </c>
    </row>
    <row r="4089" spans="1:22" x14ac:dyDescent="0.25">
      <c r="A4089">
        <v>4088</v>
      </c>
      <c r="B4089" t="s">
        <v>26</v>
      </c>
      <c r="C4089" t="s">
        <v>678</v>
      </c>
      <c r="D4089" t="s">
        <v>7</v>
      </c>
      <c r="E4089" t="s">
        <v>363</v>
      </c>
      <c r="F4089" s="138">
        <v>44156</v>
      </c>
      <c r="G4089" t="s">
        <v>670</v>
      </c>
      <c r="H4089" t="s">
        <v>679</v>
      </c>
      <c r="I4089" t="s">
        <v>382</v>
      </c>
      <c r="J4089" t="s">
        <v>671</v>
      </c>
      <c r="K4089">
        <v>1200</v>
      </c>
      <c r="L4089">
        <v>336</v>
      </c>
      <c r="O4089">
        <v>107</v>
      </c>
      <c r="P4089">
        <v>0</v>
      </c>
      <c r="Q4089">
        <f>SUM(Table2[[#This Row],[ BUYER G]:[BUYER S]])</f>
        <v>107</v>
      </c>
      <c r="R4089">
        <v>82.55</v>
      </c>
      <c r="S4089">
        <v>0</v>
      </c>
      <c r="T4089">
        <f>SUM(Table2[[#This Row],[SALE G]:[SALE S]])</f>
        <v>82.55</v>
      </c>
      <c r="U4089">
        <v>569</v>
      </c>
      <c r="V4089">
        <v>0.8</v>
      </c>
    </row>
    <row r="4090" spans="1:22" x14ac:dyDescent="0.25">
      <c r="A4090">
        <v>4089</v>
      </c>
      <c r="B4090" t="s">
        <v>26</v>
      </c>
      <c r="C4090" t="s">
        <v>678</v>
      </c>
      <c r="D4090" t="s">
        <v>7</v>
      </c>
      <c r="E4090" t="s">
        <v>363</v>
      </c>
      <c r="F4090" s="138">
        <v>44156</v>
      </c>
      <c r="G4090" t="s">
        <v>682</v>
      </c>
      <c r="H4090" t="s">
        <v>679</v>
      </c>
      <c r="I4090" t="s">
        <v>437</v>
      </c>
      <c r="J4090" t="s">
        <v>671</v>
      </c>
      <c r="K4090">
        <v>1200</v>
      </c>
      <c r="L4090">
        <v>212</v>
      </c>
      <c r="O4090">
        <v>39</v>
      </c>
      <c r="P4090">
        <v>31</v>
      </c>
      <c r="Q4090">
        <f>SUM(Table2[[#This Row],[ BUYER G]:[BUYER S]])</f>
        <v>70</v>
      </c>
      <c r="R4090">
        <v>36</v>
      </c>
      <c r="S4090">
        <v>8</v>
      </c>
      <c r="T4090">
        <f>SUM(Table2[[#This Row],[SALE G]:[SALE S]])</f>
        <v>44</v>
      </c>
      <c r="U4090">
        <v>275</v>
      </c>
      <c r="V4090">
        <v>0.8</v>
      </c>
    </row>
    <row r="4091" spans="1:22" x14ac:dyDescent="0.25">
      <c r="A4091">
        <v>4090</v>
      </c>
      <c r="B4091" t="s">
        <v>26</v>
      </c>
      <c r="C4091" t="s">
        <v>678</v>
      </c>
      <c r="D4091" t="s">
        <v>7</v>
      </c>
      <c r="E4091" t="s">
        <v>363</v>
      </c>
      <c r="F4091" s="138">
        <v>44156</v>
      </c>
      <c r="G4091" t="s">
        <v>682</v>
      </c>
      <c r="H4091" t="s">
        <v>688</v>
      </c>
      <c r="I4091" t="s">
        <v>492</v>
      </c>
      <c r="J4091" t="s">
        <v>671</v>
      </c>
      <c r="K4091">
        <v>1200</v>
      </c>
      <c r="L4091">
        <v>200</v>
      </c>
      <c r="O4091">
        <v>33</v>
      </c>
      <c r="P4091">
        <v>25</v>
      </c>
      <c r="Q4091">
        <f>SUM(Table2[[#This Row],[ BUYER G]:[BUYER S]])</f>
        <v>58</v>
      </c>
      <c r="R4091">
        <v>20</v>
      </c>
      <c r="S4091">
        <v>8.75</v>
      </c>
      <c r="T4091">
        <f>SUM(Table2[[#This Row],[SALE G]:[SALE S]])</f>
        <v>28.75</v>
      </c>
      <c r="U4091">
        <v>260</v>
      </c>
      <c r="V4091">
        <v>0.7</v>
      </c>
    </row>
    <row r="4092" spans="1:22" x14ac:dyDescent="0.25">
      <c r="A4092">
        <v>4091</v>
      </c>
      <c r="B4092" t="s">
        <v>26</v>
      </c>
      <c r="C4092" t="s">
        <v>678</v>
      </c>
      <c r="D4092" t="s">
        <v>7</v>
      </c>
      <c r="E4092" t="s">
        <v>363</v>
      </c>
      <c r="F4092" s="138">
        <v>44156</v>
      </c>
      <c r="G4092" t="s">
        <v>684</v>
      </c>
      <c r="H4092" t="s">
        <v>706</v>
      </c>
      <c r="I4092" t="s">
        <v>456</v>
      </c>
      <c r="J4092" t="s">
        <v>669</v>
      </c>
      <c r="K4092">
        <v>1250</v>
      </c>
      <c r="L4092">
        <v>226</v>
      </c>
      <c r="O4092">
        <v>25</v>
      </c>
      <c r="P4092">
        <v>18</v>
      </c>
      <c r="Q4092">
        <f>SUM(Table2[[#This Row],[ BUYER G]:[BUYER S]])</f>
        <v>43</v>
      </c>
      <c r="R4092">
        <v>19.25</v>
      </c>
      <c r="S4092">
        <v>12</v>
      </c>
      <c r="T4092">
        <f>SUM(Table2[[#This Row],[SALE G]:[SALE S]])</f>
        <v>31.25</v>
      </c>
      <c r="U4092">
        <v>190</v>
      </c>
      <c r="V4092">
        <v>0.7</v>
      </c>
    </row>
    <row r="4093" spans="1:22" x14ac:dyDescent="0.25">
      <c r="A4093">
        <v>4092</v>
      </c>
      <c r="B4093" t="s">
        <v>26</v>
      </c>
      <c r="C4093" t="s">
        <v>678</v>
      </c>
      <c r="D4093" t="s">
        <v>7</v>
      </c>
      <c r="E4093" t="s">
        <v>363</v>
      </c>
      <c r="F4093" s="138">
        <v>44156</v>
      </c>
      <c r="G4093" t="s">
        <v>684</v>
      </c>
      <c r="H4093" t="s">
        <v>698</v>
      </c>
      <c r="I4093" t="s">
        <v>458</v>
      </c>
      <c r="J4093" t="s">
        <v>669</v>
      </c>
      <c r="K4093">
        <v>1250</v>
      </c>
      <c r="L4093">
        <v>232</v>
      </c>
      <c r="O4093">
        <v>24</v>
      </c>
      <c r="P4093">
        <v>18</v>
      </c>
      <c r="Q4093">
        <f>SUM(Table2[[#This Row],[ BUYER G]:[BUYER S]])</f>
        <v>42</v>
      </c>
      <c r="R4093">
        <v>11.5</v>
      </c>
      <c r="S4093">
        <v>13.75</v>
      </c>
      <c r="T4093">
        <f>SUM(Table2[[#This Row],[SALE G]:[SALE S]])</f>
        <v>25.25</v>
      </c>
      <c r="U4093">
        <v>100</v>
      </c>
      <c r="V4093">
        <v>0.7</v>
      </c>
    </row>
    <row r="4094" spans="1:22" x14ac:dyDescent="0.25">
      <c r="A4094">
        <v>4093</v>
      </c>
      <c r="B4094" t="s">
        <v>26</v>
      </c>
      <c r="C4094" t="s">
        <v>680</v>
      </c>
      <c r="D4094" t="s">
        <v>7</v>
      </c>
      <c r="E4094" t="s">
        <v>363</v>
      </c>
      <c r="F4094" s="138">
        <v>44156</v>
      </c>
      <c r="G4094" t="s">
        <v>666</v>
      </c>
      <c r="H4094" t="s">
        <v>681</v>
      </c>
      <c r="I4094" t="s">
        <v>236</v>
      </c>
      <c r="J4094" t="s">
        <v>669</v>
      </c>
      <c r="K4094">
        <v>2700</v>
      </c>
      <c r="L4094">
        <v>552</v>
      </c>
      <c r="O4094">
        <v>67</v>
      </c>
      <c r="P4094">
        <v>147</v>
      </c>
      <c r="Q4094">
        <f>SUM(Table2[[#This Row],[ BUYER G]:[BUYER S]])</f>
        <v>214</v>
      </c>
      <c r="R4094">
        <v>67</v>
      </c>
      <c r="S4094">
        <v>159.80000000000001</v>
      </c>
      <c r="T4094">
        <f>SUM(Table2[[#This Row],[SALE G]:[SALE S]])</f>
        <v>226.8</v>
      </c>
      <c r="U4094">
        <v>634</v>
      </c>
      <c r="V4094">
        <v>0.7</v>
      </c>
    </row>
    <row r="4095" spans="1:22" x14ac:dyDescent="0.25">
      <c r="A4095">
        <v>4094</v>
      </c>
      <c r="B4095" t="s">
        <v>26</v>
      </c>
      <c r="C4095" t="s">
        <v>680</v>
      </c>
      <c r="D4095" t="s">
        <v>7</v>
      </c>
      <c r="E4095" t="s">
        <v>363</v>
      </c>
      <c r="F4095" s="138">
        <v>44156</v>
      </c>
      <c r="G4095" t="s">
        <v>666</v>
      </c>
      <c r="H4095" t="s">
        <v>681</v>
      </c>
      <c r="I4095" t="s">
        <v>428</v>
      </c>
      <c r="J4095" t="s">
        <v>669</v>
      </c>
      <c r="K4095">
        <v>2700</v>
      </c>
      <c r="L4095">
        <v>592</v>
      </c>
      <c r="O4095">
        <v>57</v>
      </c>
      <c r="P4095">
        <v>61</v>
      </c>
      <c r="Q4095">
        <f>SUM(Table2[[#This Row],[ BUYER G]:[BUYER S]])</f>
        <v>118</v>
      </c>
      <c r="R4095">
        <v>95.95</v>
      </c>
      <c r="S4095">
        <v>69</v>
      </c>
      <c r="T4095">
        <f>SUM(Table2[[#This Row],[SALE G]:[SALE S]])</f>
        <v>164.95</v>
      </c>
      <c r="U4095">
        <v>692</v>
      </c>
      <c r="V4095">
        <v>0.7</v>
      </c>
    </row>
    <row r="4096" spans="1:22" x14ac:dyDescent="0.25">
      <c r="A4096">
        <v>4095</v>
      </c>
      <c r="B4096" t="s">
        <v>26</v>
      </c>
      <c r="C4096" t="s">
        <v>680</v>
      </c>
      <c r="D4096" t="s">
        <v>7</v>
      </c>
      <c r="E4096" t="s">
        <v>363</v>
      </c>
      <c r="F4096" s="138">
        <v>44156</v>
      </c>
      <c r="G4096" t="s">
        <v>684</v>
      </c>
      <c r="H4096" t="s">
        <v>681</v>
      </c>
      <c r="I4096" t="s">
        <v>403</v>
      </c>
      <c r="J4096" t="s">
        <v>669</v>
      </c>
      <c r="K4096">
        <v>1250</v>
      </c>
      <c r="L4096">
        <v>320</v>
      </c>
      <c r="O4096">
        <v>64</v>
      </c>
      <c r="P4096">
        <v>71</v>
      </c>
      <c r="Q4096">
        <f>SUM(Table2[[#This Row],[ BUYER G]:[BUYER S]])</f>
        <v>135</v>
      </c>
      <c r="R4096">
        <v>66</v>
      </c>
      <c r="S4096">
        <v>80.75</v>
      </c>
      <c r="T4096">
        <f>SUM(Table2[[#This Row],[SALE G]:[SALE S]])</f>
        <v>146.75</v>
      </c>
      <c r="U4096">
        <v>530</v>
      </c>
      <c r="V4096">
        <v>0.65</v>
      </c>
    </row>
    <row r="4097" spans="1:22" x14ac:dyDescent="0.25">
      <c r="A4097">
        <v>4096</v>
      </c>
      <c r="B4097" t="s">
        <v>26</v>
      </c>
      <c r="C4097" t="s">
        <v>680</v>
      </c>
      <c r="D4097" t="s">
        <v>7</v>
      </c>
      <c r="E4097" t="s">
        <v>363</v>
      </c>
      <c r="F4097" s="138">
        <v>44156</v>
      </c>
      <c r="G4097" t="s">
        <v>684</v>
      </c>
      <c r="H4097" t="s">
        <v>681</v>
      </c>
      <c r="I4097" t="s">
        <v>398</v>
      </c>
      <c r="J4097" t="s">
        <v>669</v>
      </c>
      <c r="K4097">
        <v>1250</v>
      </c>
      <c r="L4097">
        <v>276</v>
      </c>
      <c r="O4097">
        <v>25</v>
      </c>
      <c r="P4097">
        <v>30</v>
      </c>
      <c r="Q4097">
        <f>SUM(Table2[[#This Row],[ BUYER G]:[BUYER S]])</f>
        <v>55</v>
      </c>
      <c r="R4097">
        <v>19.05</v>
      </c>
      <c r="S4097">
        <v>24.3</v>
      </c>
      <c r="T4097">
        <f>SUM(Table2[[#This Row],[SALE G]:[SALE S]])</f>
        <v>43.35</v>
      </c>
      <c r="U4097">
        <v>303</v>
      </c>
      <c r="V4097">
        <v>0.65</v>
      </c>
    </row>
    <row r="4098" spans="1:22" x14ac:dyDescent="0.25">
      <c r="A4098">
        <v>4097</v>
      </c>
      <c r="B4098" t="s">
        <v>26</v>
      </c>
      <c r="C4098" t="s">
        <v>680</v>
      </c>
      <c r="D4098" t="s">
        <v>7</v>
      </c>
      <c r="E4098" t="s">
        <v>363</v>
      </c>
      <c r="F4098" s="138">
        <v>44156</v>
      </c>
      <c r="G4098" t="s">
        <v>685</v>
      </c>
      <c r="H4098" t="s">
        <v>681</v>
      </c>
      <c r="I4098" t="s">
        <v>413</v>
      </c>
      <c r="J4098" t="s">
        <v>671</v>
      </c>
      <c r="K4098">
        <v>1000</v>
      </c>
      <c r="L4098">
        <v>240</v>
      </c>
      <c r="O4098">
        <v>21</v>
      </c>
      <c r="P4098">
        <v>31</v>
      </c>
      <c r="Q4098">
        <f>SUM(Table2[[#This Row],[ BUYER G]:[BUYER S]])</f>
        <v>52</v>
      </c>
      <c r="R4098">
        <v>20.75</v>
      </c>
      <c r="S4098">
        <v>34</v>
      </c>
      <c r="T4098">
        <f>SUM(Table2[[#This Row],[SALE G]:[SALE S]])</f>
        <v>54.75</v>
      </c>
      <c r="U4098">
        <v>300</v>
      </c>
      <c r="V4098">
        <v>0.7</v>
      </c>
    </row>
    <row r="4099" spans="1:22" x14ac:dyDescent="0.25">
      <c r="A4099">
        <v>4098</v>
      </c>
      <c r="B4099" t="s">
        <v>26</v>
      </c>
      <c r="C4099" t="s">
        <v>680</v>
      </c>
      <c r="D4099" t="s">
        <v>7</v>
      </c>
      <c r="E4099" t="s">
        <v>363</v>
      </c>
      <c r="F4099" s="138">
        <v>44156</v>
      </c>
      <c r="G4099" t="s">
        <v>685</v>
      </c>
      <c r="H4099" t="s">
        <v>681</v>
      </c>
      <c r="I4099" t="s">
        <v>417</v>
      </c>
      <c r="J4099" t="s">
        <v>671</v>
      </c>
      <c r="K4099">
        <v>1000</v>
      </c>
      <c r="L4099">
        <v>408</v>
      </c>
      <c r="O4099">
        <v>17</v>
      </c>
      <c r="P4099">
        <v>77</v>
      </c>
      <c r="Q4099">
        <f>SUM(Table2[[#This Row],[ BUYER G]:[BUYER S]])</f>
        <v>94</v>
      </c>
      <c r="R4099">
        <v>3.25</v>
      </c>
      <c r="S4099">
        <v>82.5</v>
      </c>
      <c r="T4099">
        <f>SUM(Table2[[#This Row],[SALE G]:[SALE S]])</f>
        <v>85.75</v>
      </c>
      <c r="U4099">
        <v>540</v>
      </c>
      <c r="V4099">
        <v>0.7</v>
      </c>
    </row>
    <row r="4100" spans="1:22" x14ac:dyDescent="0.25">
      <c r="A4100">
        <v>4099</v>
      </c>
      <c r="B4100" t="s">
        <v>26</v>
      </c>
      <c r="C4100" t="s">
        <v>680</v>
      </c>
      <c r="D4100" t="s">
        <v>7</v>
      </c>
      <c r="E4100" t="s">
        <v>363</v>
      </c>
      <c r="F4100" s="138">
        <v>44156</v>
      </c>
      <c r="G4100" t="s">
        <v>685</v>
      </c>
      <c r="H4100" t="s">
        <v>681</v>
      </c>
      <c r="I4100" t="s">
        <v>404</v>
      </c>
      <c r="J4100" t="s">
        <v>671</v>
      </c>
      <c r="K4100">
        <v>1000</v>
      </c>
      <c r="L4100">
        <v>280</v>
      </c>
      <c r="O4100">
        <v>35</v>
      </c>
      <c r="P4100">
        <v>30</v>
      </c>
      <c r="Q4100">
        <f>SUM(Table2[[#This Row],[ BUYER G]:[BUYER S]])</f>
        <v>65</v>
      </c>
      <c r="R4100">
        <v>43.5</v>
      </c>
      <c r="S4100">
        <v>31</v>
      </c>
      <c r="T4100">
        <f>SUM(Table2[[#This Row],[SALE G]:[SALE S]])</f>
        <v>74.5</v>
      </c>
      <c r="U4100">
        <v>422</v>
      </c>
      <c r="V4100">
        <v>0.7</v>
      </c>
    </row>
    <row r="4101" spans="1:22" x14ac:dyDescent="0.25">
      <c r="A4101">
        <v>4100</v>
      </c>
      <c r="B4101" t="s">
        <v>26</v>
      </c>
      <c r="C4101" t="s">
        <v>680</v>
      </c>
      <c r="D4101" t="s">
        <v>7</v>
      </c>
      <c r="E4101" t="s">
        <v>363</v>
      </c>
      <c r="F4101" s="138">
        <v>44156</v>
      </c>
      <c r="G4101" t="s">
        <v>685</v>
      </c>
      <c r="H4101" t="s">
        <v>681</v>
      </c>
      <c r="I4101" t="s">
        <v>636</v>
      </c>
      <c r="J4101" t="s">
        <v>671</v>
      </c>
      <c r="K4101">
        <v>1000</v>
      </c>
      <c r="L4101">
        <v>240</v>
      </c>
      <c r="O4101">
        <v>9</v>
      </c>
      <c r="P4101">
        <v>33</v>
      </c>
      <c r="Q4101">
        <f>SUM(Table2[[#This Row],[ BUYER G]:[BUYER S]])</f>
        <v>42</v>
      </c>
      <c r="R4101">
        <v>22</v>
      </c>
      <c r="S4101">
        <v>7</v>
      </c>
      <c r="T4101">
        <f>SUM(Table2[[#This Row],[SALE G]:[SALE S]])</f>
        <v>29</v>
      </c>
      <c r="U4101">
        <v>521</v>
      </c>
      <c r="V4101">
        <v>0.7</v>
      </c>
    </row>
    <row r="4102" spans="1:22" x14ac:dyDescent="0.25">
      <c r="A4102">
        <v>4101</v>
      </c>
      <c r="B4102" t="s">
        <v>26</v>
      </c>
      <c r="C4102" t="s">
        <v>680</v>
      </c>
      <c r="D4102" t="s">
        <v>7</v>
      </c>
      <c r="E4102" t="s">
        <v>363</v>
      </c>
      <c r="F4102" s="138">
        <v>44156</v>
      </c>
      <c r="G4102" t="s">
        <v>685</v>
      </c>
      <c r="H4102" t="s">
        <v>681</v>
      </c>
      <c r="I4102" t="s">
        <v>255</v>
      </c>
      <c r="J4102" t="s">
        <v>671</v>
      </c>
      <c r="K4102">
        <v>1000</v>
      </c>
      <c r="L4102">
        <v>260</v>
      </c>
      <c r="O4102">
        <v>31</v>
      </c>
      <c r="P4102">
        <v>22</v>
      </c>
      <c r="Q4102">
        <f>SUM(Table2[[#This Row],[ BUYER G]:[BUYER S]])</f>
        <v>53</v>
      </c>
      <c r="R4102">
        <v>30.3</v>
      </c>
      <c r="S4102">
        <v>15.7</v>
      </c>
      <c r="T4102">
        <f>SUM(Table2[[#This Row],[SALE G]:[SALE S]])</f>
        <v>46</v>
      </c>
      <c r="U4102">
        <v>316</v>
      </c>
      <c r="V4102">
        <v>0.65</v>
      </c>
    </row>
    <row r="4103" spans="1:22" x14ac:dyDescent="0.25">
      <c r="A4103">
        <v>4102</v>
      </c>
      <c r="B4103" t="s">
        <v>26</v>
      </c>
      <c r="C4103" t="s">
        <v>680</v>
      </c>
      <c r="D4103" t="s">
        <v>7</v>
      </c>
      <c r="E4103" t="s">
        <v>363</v>
      </c>
      <c r="F4103" s="138">
        <v>44156</v>
      </c>
      <c r="G4103" t="s">
        <v>685</v>
      </c>
      <c r="H4103" t="s">
        <v>681</v>
      </c>
      <c r="I4103" t="s">
        <v>252</v>
      </c>
      <c r="J4103" t="s">
        <v>671</v>
      </c>
      <c r="K4103">
        <v>1000</v>
      </c>
      <c r="L4103">
        <v>360</v>
      </c>
      <c r="O4103">
        <v>23</v>
      </c>
      <c r="P4103">
        <v>24</v>
      </c>
      <c r="Q4103">
        <f>SUM(Table2[[#This Row],[ BUYER G]:[BUYER S]])</f>
        <v>47</v>
      </c>
      <c r="R4103">
        <v>23</v>
      </c>
      <c r="S4103">
        <v>25.5</v>
      </c>
      <c r="T4103">
        <f>SUM(Table2[[#This Row],[SALE G]:[SALE S]])</f>
        <v>48.5</v>
      </c>
      <c r="U4103">
        <v>498</v>
      </c>
      <c r="V4103">
        <v>0.7</v>
      </c>
    </row>
    <row r="4104" spans="1:22" x14ac:dyDescent="0.25">
      <c r="A4104">
        <v>4103</v>
      </c>
      <c r="B4104" t="s">
        <v>26</v>
      </c>
      <c r="C4104" t="s">
        <v>680</v>
      </c>
      <c r="D4104" t="s">
        <v>7</v>
      </c>
      <c r="E4104" t="s">
        <v>363</v>
      </c>
      <c r="F4104" s="138">
        <v>44156</v>
      </c>
      <c r="G4104" t="s">
        <v>685</v>
      </c>
      <c r="H4104" t="s">
        <v>681</v>
      </c>
      <c r="I4104" t="s">
        <v>637</v>
      </c>
      <c r="J4104" t="s">
        <v>671</v>
      </c>
      <c r="K4104">
        <v>1000</v>
      </c>
      <c r="L4104">
        <v>200</v>
      </c>
      <c r="O4104">
        <v>31</v>
      </c>
      <c r="P4104">
        <v>7</v>
      </c>
      <c r="Q4104">
        <f>SUM(Table2[[#This Row],[ BUYER G]:[BUYER S]])</f>
        <v>38</v>
      </c>
      <c r="R4104">
        <v>31.8</v>
      </c>
      <c r="S4104">
        <v>7.5</v>
      </c>
      <c r="T4104">
        <f>SUM(Table2[[#This Row],[SALE G]:[SALE S]])</f>
        <v>39.299999999999997</v>
      </c>
      <c r="U4104">
        <v>310</v>
      </c>
      <c r="V4104">
        <v>0.65</v>
      </c>
    </row>
    <row r="4105" spans="1:22" x14ac:dyDescent="0.25">
      <c r="A4105">
        <v>4104</v>
      </c>
      <c r="B4105" t="s">
        <v>26</v>
      </c>
      <c r="C4105" t="s">
        <v>680</v>
      </c>
      <c r="D4105" t="s">
        <v>7</v>
      </c>
      <c r="E4105" t="s">
        <v>363</v>
      </c>
      <c r="F4105" s="138">
        <v>44156</v>
      </c>
      <c r="G4105" t="s">
        <v>685</v>
      </c>
      <c r="H4105" t="s">
        <v>681</v>
      </c>
      <c r="I4105" t="s">
        <v>248</v>
      </c>
      <c r="J4105" t="s">
        <v>671</v>
      </c>
      <c r="K4105">
        <v>1000</v>
      </c>
      <c r="L4105">
        <v>210</v>
      </c>
      <c r="O4105">
        <v>18</v>
      </c>
      <c r="P4105">
        <v>37</v>
      </c>
      <c r="Q4105">
        <f>SUM(Table2[[#This Row],[ BUYER G]:[BUYER S]])</f>
        <v>55</v>
      </c>
      <c r="R4105">
        <v>17.600000000000001</v>
      </c>
      <c r="S4105">
        <v>46.6</v>
      </c>
      <c r="T4105">
        <f>SUM(Table2[[#This Row],[SALE G]:[SALE S]])</f>
        <v>64.2</v>
      </c>
      <c r="U4105">
        <v>215</v>
      </c>
      <c r="V4105">
        <v>0.65</v>
      </c>
    </row>
    <row r="4106" spans="1:22" x14ac:dyDescent="0.25">
      <c r="A4106">
        <v>4105</v>
      </c>
      <c r="B4106" t="s">
        <v>26</v>
      </c>
      <c r="C4106" t="s">
        <v>680</v>
      </c>
      <c r="D4106" t="s">
        <v>7</v>
      </c>
      <c r="E4106" t="s">
        <v>363</v>
      </c>
      <c r="F4106" s="138">
        <v>44156</v>
      </c>
      <c r="G4106" t="s">
        <v>685</v>
      </c>
      <c r="H4106" t="s">
        <v>681</v>
      </c>
      <c r="I4106" t="s">
        <v>445</v>
      </c>
      <c r="J4106" t="s">
        <v>671</v>
      </c>
      <c r="K4106">
        <v>1000</v>
      </c>
      <c r="L4106">
        <v>210</v>
      </c>
      <c r="O4106">
        <v>9</v>
      </c>
      <c r="P4106">
        <v>32</v>
      </c>
      <c r="Q4106">
        <f>SUM(Table2[[#This Row],[ BUYER G]:[BUYER S]])</f>
        <v>41</v>
      </c>
      <c r="R4106">
        <v>4.5</v>
      </c>
      <c r="S4106">
        <v>27</v>
      </c>
      <c r="T4106">
        <f>SUM(Table2[[#This Row],[SALE G]:[SALE S]])</f>
        <v>31.5</v>
      </c>
      <c r="U4106">
        <v>256</v>
      </c>
      <c r="V4106">
        <v>0.65</v>
      </c>
    </row>
    <row r="4107" spans="1:22" x14ac:dyDescent="0.25">
      <c r="A4107">
        <v>4106</v>
      </c>
      <c r="B4107" t="s">
        <v>26</v>
      </c>
      <c r="C4107" t="s">
        <v>680</v>
      </c>
      <c r="D4107" t="s">
        <v>7</v>
      </c>
      <c r="E4107" t="s">
        <v>363</v>
      </c>
      <c r="F4107" s="138">
        <v>44156</v>
      </c>
      <c r="G4107" t="s">
        <v>685</v>
      </c>
      <c r="H4107" t="s">
        <v>681</v>
      </c>
      <c r="I4107" t="s">
        <v>448</v>
      </c>
      <c r="J4107" t="s">
        <v>671</v>
      </c>
      <c r="K4107">
        <v>1000</v>
      </c>
      <c r="L4107">
        <v>260</v>
      </c>
      <c r="O4107">
        <v>20</v>
      </c>
      <c r="P4107">
        <v>13</v>
      </c>
      <c r="Q4107">
        <f>SUM(Table2[[#This Row],[ BUYER G]:[BUYER S]])</f>
        <v>33</v>
      </c>
      <c r="R4107">
        <v>14.25</v>
      </c>
      <c r="S4107">
        <v>10.5</v>
      </c>
      <c r="T4107">
        <f>SUM(Table2[[#This Row],[SALE G]:[SALE S]])</f>
        <v>24.75</v>
      </c>
      <c r="U4107">
        <v>290</v>
      </c>
      <c r="V4107">
        <v>0.65</v>
      </c>
    </row>
    <row r="4108" spans="1:22" x14ac:dyDescent="0.25">
      <c r="A4108">
        <v>4107</v>
      </c>
      <c r="B4108" t="s">
        <v>26</v>
      </c>
      <c r="C4108" t="s">
        <v>680</v>
      </c>
      <c r="D4108" t="s">
        <v>7</v>
      </c>
      <c r="E4108" t="s">
        <v>363</v>
      </c>
      <c r="F4108" s="138">
        <v>44156</v>
      </c>
      <c r="G4108" t="s">
        <v>685</v>
      </c>
      <c r="H4108" t="s">
        <v>681</v>
      </c>
      <c r="I4108" t="s">
        <v>264</v>
      </c>
      <c r="J4108" t="s">
        <v>671</v>
      </c>
      <c r="K4108">
        <v>1000</v>
      </c>
      <c r="L4108">
        <v>210</v>
      </c>
      <c r="O4108">
        <v>16</v>
      </c>
      <c r="P4108">
        <v>37</v>
      </c>
      <c r="Q4108">
        <f>SUM(Table2[[#This Row],[ BUYER G]:[BUYER S]])</f>
        <v>53</v>
      </c>
      <c r="R4108">
        <v>10</v>
      </c>
      <c r="S4108">
        <v>23</v>
      </c>
      <c r="T4108">
        <f>SUM(Table2[[#This Row],[SALE G]:[SALE S]])</f>
        <v>33</v>
      </c>
      <c r="U4108">
        <v>250</v>
      </c>
      <c r="V4108">
        <v>0.65</v>
      </c>
    </row>
    <row r="4109" spans="1:22" x14ac:dyDescent="0.25">
      <c r="A4109">
        <v>4108</v>
      </c>
      <c r="B4109" t="s">
        <v>26</v>
      </c>
      <c r="C4109" t="s">
        <v>680</v>
      </c>
      <c r="D4109" t="s">
        <v>7</v>
      </c>
      <c r="E4109" t="s">
        <v>363</v>
      </c>
      <c r="F4109" s="138">
        <v>44156</v>
      </c>
      <c r="G4109" t="s">
        <v>685</v>
      </c>
      <c r="H4109" t="s">
        <v>681</v>
      </c>
      <c r="I4109" t="s">
        <v>410</v>
      </c>
      <c r="J4109" t="s">
        <v>671</v>
      </c>
      <c r="K4109">
        <v>1000</v>
      </c>
      <c r="L4109">
        <v>210</v>
      </c>
      <c r="O4109">
        <v>32</v>
      </c>
      <c r="P4109">
        <v>35</v>
      </c>
      <c r="Q4109">
        <f>SUM(Table2[[#This Row],[ BUYER G]:[BUYER S]])</f>
        <v>67</v>
      </c>
      <c r="R4109">
        <v>24.5</v>
      </c>
      <c r="S4109">
        <v>31</v>
      </c>
      <c r="T4109">
        <f>SUM(Table2[[#This Row],[SALE G]:[SALE S]])</f>
        <v>55.5</v>
      </c>
      <c r="U4109">
        <v>277</v>
      </c>
      <c r="V4109">
        <v>0.65</v>
      </c>
    </row>
    <row r="4110" spans="1:22" x14ac:dyDescent="0.25">
      <c r="A4110">
        <v>4109</v>
      </c>
      <c r="B4110" t="s">
        <v>26</v>
      </c>
      <c r="C4110" t="s">
        <v>680</v>
      </c>
      <c r="D4110" t="s">
        <v>7</v>
      </c>
      <c r="E4110" t="s">
        <v>363</v>
      </c>
      <c r="F4110" s="138">
        <v>44156</v>
      </c>
      <c r="G4110" t="s">
        <v>685</v>
      </c>
      <c r="H4110" t="s">
        <v>681</v>
      </c>
      <c r="I4110" t="s">
        <v>261</v>
      </c>
      <c r="J4110" t="s">
        <v>671</v>
      </c>
      <c r="K4110">
        <v>1000</v>
      </c>
      <c r="L4110">
        <v>210</v>
      </c>
      <c r="O4110">
        <v>16</v>
      </c>
      <c r="P4110">
        <v>19</v>
      </c>
      <c r="Q4110">
        <f>SUM(Table2[[#This Row],[ BUYER G]:[BUYER S]])</f>
        <v>35</v>
      </c>
      <c r="R4110">
        <v>12</v>
      </c>
      <c r="S4110">
        <v>17.5</v>
      </c>
      <c r="T4110">
        <f>SUM(Table2[[#This Row],[SALE G]:[SALE S]])</f>
        <v>29.5</v>
      </c>
      <c r="U4110">
        <v>223</v>
      </c>
      <c r="V4110">
        <v>0.65</v>
      </c>
    </row>
    <row r="4111" spans="1:22" x14ac:dyDescent="0.25">
      <c r="A4111">
        <v>4110</v>
      </c>
      <c r="B4111" t="s">
        <v>26</v>
      </c>
      <c r="C4111" t="s">
        <v>680</v>
      </c>
      <c r="D4111" t="s">
        <v>7</v>
      </c>
      <c r="E4111" t="s">
        <v>363</v>
      </c>
      <c r="F4111" s="138">
        <v>44156</v>
      </c>
      <c r="G4111" t="s">
        <v>682</v>
      </c>
      <c r="H4111" t="s">
        <v>689</v>
      </c>
      <c r="I4111" t="s">
        <v>438</v>
      </c>
      <c r="J4111" t="s">
        <v>671</v>
      </c>
      <c r="K4111">
        <v>1000</v>
      </c>
      <c r="L4111">
        <v>272</v>
      </c>
      <c r="O4111">
        <v>21</v>
      </c>
      <c r="P4111">
        <v>49</v>
      </c>
      <c r="Q4111">
        <f>SUM(Table2[[#This Row],[ BUYER G]:[BUYER S]])</f>
        <v>70</v>
      </c>
      <c r="R4111">
        <v>20.5</v>
      </c>
      <c r="S4111">
        <v>56.25</v>
      </c>
      <c r="T4111">
        <f>SUM(Table2[[#This Row],[SALE G]:[SALE S]])</f>
        <v>76.75</v>
      </c>
      <c r="U4111">
        <v>234</v>
      </c>
      <c r="V4111">
        <v>0.6</v>
      </c>
    </row>
    <row r="4112" spans="1:22" x14ac:dyDescent="0.25">
      <c r="A4112">
        <v>4111</v>
      </c>
      <c r="B4112" t="s">
        <v>26</v>
      </c>
      <c r="C4112" t="s">
        <v>665</v>
      </c>
      <c r="D4112" t="s">
        <v>7</v>
      </c>
      <c r="E4112" t="s">
        <v>363</v>
      </c>
      <c r="F4112" s="138">
        <v>44157</v>
      </c>
      <c r="G4112" t="s">
        <v>666</v>
      </c>
      <c r="H4112" t="s">
        <v>668</v>
      </c>
      <c r="I4112" t="s">
        <v>129</v>
      </c>
      <c r="J4112" t="s">
        <v>669</v>
      </c>
      <c r="K4112">
        <v>2700</v>
      </c>
      <c r="L4112">
        <v>571</v>
      </c>
      <c r="O4112">
        <v>71</v>
      </c>
      <c r="P4112">
        <v>112</v>
      </c>
      <c r="Q4112">
        <f>SUM(Table2[[#This Row],[ BUYER G]:[BUYER S]])</f>
        <v>183</v>
      </c>
      <c r="R4112">
        <v>42.75</v>
      </c>
      <c r="S4112">
        <v>75.75</v>
      </c>
      <c r="T4112">
        <f>SUM(Table2[[#This Row],[SALE G]:[SALE S]])</f>
        <v>118.5</v>
      </c>
      <c r="U4112">
        <v>612</v>
      </c>
      <c r="V4112">
        <v>0.8</v>
      </c>
    </row>
    <row r="4113" spans="1:22" x14ac:dyDescent="0.25">
      <c r="A4113">
        <v>4112</v>
      </c>
      <c r="B4113" t="s">
        <v>26</v>
      </c>
      <c r="C4113" t="s">
        <v>665</v>
      </c>
      <c r="D4113" t="s">
        <v>7</v>
      </c>
      <c r="E4113" t="s">
        <v>363</v>
      </c>
      <c r="F4113" s="138">
        <v>44157</v>
      </c>
      <c r="G4113" t="s">
        <v>666</v>
      </c>
      <c r="H4113" t="s">
        <v>668</v>
      </c>
      <c r="I4113" t="s">
        <v>130</v>
      </c>
      <c r="J4113" t="s">
        <v>669</v>
      </c>
      <c r="K4113">
        <v>2700</v>
      </c>
      <c r="L4113">
        <v>566</v>
      </c>
      <c r="O4113">
        <v>63</v>
      </c>
      <c r="P4113">
        <v>95</v>
      </c>
      <c r="Q4113">
        <f>SUM(Table2[[#This Row],[ BUYER G]:[BUYER S]])</f>
        <v>158</v>
      </c>
      <c r="R4113">
        <v>38.5</v>
      </c>
      <c r="S4113">
        <v>76.75</v>
      </c>
      <c r="T4113">
        <f>SUM(Table2[[#This Row],[SALE G]:[SALE S]])</f>
        <v>115.25</v>
      </c>
      <c r="U4113">
        <v>510</v>
      </c>
      <c r="V4113">
        <v>0.8</v>
      </c>
    </row>
    <row r="4114" spans="1:22" x14ac:dyDescent="0.25">
      <c r="A4114">
        <v>4113</v>
      </c>
      <c r="B4114" t="s">
        <v>26</v>
      </c>
      <c r="C4114" t="s">
        <v>665</v>
      </c>
      <c r="D4114" t="s">
        <v>7</v>
      </c>
      <c r="E4114" t="s">
        <v>363</v>
      </c>
      <c r="F4114" s="138">
        <v>44157</v>
      </c>
      <c r="G4114" t="s">
        <v>666</v>
      </c>
      <c r="H4114" t="s">
        <v>672</v>
      </c>
      <c r="I4114" t="s">
        <v>189</v>
      </c>
      <c r="J4114" t="s">
        <v>669</v>
      </c>
      <c r="K4114">
        <v>2700</v>
      </c>
      <c r="L4114">
        <v>768</v>
      </c>
      <c r="O4114">
        <v>81</v>
      </c>
      <c r="P4114">
        <v>120</v>
      </c>
      <c r="Q4114">
        <f>SUM(Table2[[#This Row],[ BUYER G]:[BUYER S]])</f>
        <v>201</v>
      </c>
      <c r="R4114">
        <v>77.7</v>
      </c>
      <c r="S4114">
        <v>122.3</v>
      </c>
      <c r="T4114">
        <f>SUM(Table2[[#This Row],[SALE G]:[SALE S]])</f>
        <v>200</v>
      </c>
      <c r="U4114">
        <v>509</v>
      </c>
      <c r="V4114">
        <v>0.8</v>
      </c>
    </row>
    <row r="4115" spans="1:22" x14ac:dyDescent="0.25">
      <c r="A4115">
        <v>4114</v>
      </c>
      <c r="B4115" t="s">
        <v>26</v>
      </c>
      <c r="C4115" t="s">
        <v>665</v>
      </c>
      <c r="D4115" t="s">
        <v>7</v>
      </c>
      <c r="E4115" t="s">
        <v>363</v>
      </c>
      <c r="F4115" s="138">
        <v>44157</v>
      </c>
      <c r="G4115" t="s">
        <v>703</v>
      </c>
      <c r="H4115" t="s">
        <v>668</v>
      </c>
      <c r="I4115" t="s">
        <v>451</v>
      </c>
      <c r="J4115" t="s">
        <v>669</v>
      </c>
      <c r="K4115">
        <v>2700</v>
      </c>
      <c r="L4115">
        <v>516</v>
      </c>
      <c r="O4115">
        <v>57</v>
      </c>
      <c r="P4115">
        <v>63</v>
      </c>
      <c r="Q4115">
        <f>SUM(Table2[[#This Row],[ BUYER G]:[BUYER S]])</f>
        <v>120</v>
      </c>
      <c r="R4115">
        <v>32</v>
      </c>
      <c r="S4115">
        <v>41.5</v>
      </c>
      <c r="T4115">
        <f>SUM(Table2[[#This Row],[SALE G]:[SALE S]])</f>
        <v>73.5</v>
      </c>
      <c r="U4115">
        <v>475</v>
      </c>
      <c r="V4115">
        <v>0.8</v>
      </c>
    </row>
    <row r="4116" spans="1:22" x14ac:dyDescent="0.25">
      <c r="A4116">
        <v>4115</v>
      </c>
      <c r="B4116" t="s">
        <v>26</v>
      </c>
      <c r="C4116" t="s">
        <v>665</v>
      </c>
      <c r="D4116" t="s">
        <v>7</v>
      </c>
      <c r="E4116" t="s">
        <v>363</v>
      </c>
      <c r="F4116" s="138">
        <v>44157</v>
      </c>
      <c r="G4116" t="s">
        <v>670</v>
      </c>
      <c r="H4116" t="s">
        <v>668</v>
      </c>
      <c r="I4116" t="s">
        <v>137</v>
      </c>
      <c r="J4116" t="s">
        <v>671</v>
      </c>
      <c r="K4116">
        <v>1200</v>
      </c>
      <c r="L4116">
        <v>336</v>
      </c>
      <c r="O4116">
        <v>52</v>
      </c>
      <c r="P4116">
        <v>27</v>
      </c>
      <c r="Q4116">
        <f>SUM(Table2[[#This Row],[ BUYER G]:[BUYER S]])</f>
        <v>79</v>
      </c>
      <c r="R4116">
        <v>39</v>
      </c>
      <c r="S4116">
        <v>13.5</v>
      </c>
      <c r="T4116">
        <f>SUM(Table2[[#This Row],[SALE G]:[SALE S]])</f>
        <v>52.5</v>
      </c>
      <c r="U4116">
        <v>359</v>
      </c>
      <c r="V4116">
        <v>0.7</v>
      </c>
    </row>
    <row r="4117" spans="1:22" x14ac:dyDescent="0.25">
      <c r="A4117">
        <v>4116</v>
      </c>
      <c r="B4117" t="s">
        <v>26</v>
      </c>
      <c r="C4117" t="s">
        <v>665</v>
      </c>
      <c r="D4117" t="s">
        <v>7</v>
      </c>
      <c r="E4117" t="s">
        <v>363</v>
      </c>
      <c r="F4117" s="138">
        <v>44157</v>
      </c>
      <c r="G4117" t="s">
        <v>670</v>
      </c>
      <c r="H4117" t="s">
        <v>668</v>
      </c>
      <c r="I4117" t="s">
        <v>140</v>
      </c>
      <c r="J4117" t="s">
        <v>671</v>
      </c>
      <c r="K4117">
        <v>1200</v>
      </c>
      <c r="L4117">
        <v>320</v>
      </c>
      <c r="O4117">
        <v>30</v>
      </c>
      <c r="P4117">
        <v>71</v>
      </c>
      <c r="Q4117">
        <f>SUM(Table2[[#This Row],[ BUYER G]:[BUYER S]])</f>
        <v>101</v>
      </c>
      <c r="R4117">
        <v>56.25</v>
      </c>
      <c r="S4117">
        <v>23</v>
      </c>
      <c r="T4117">
        <f>SUM(Table2[[#This Row],[SALE G]:[SALE S]])</f>
        <v>79.25</v>
      </c>
      <c r="U4117">
        <v>440</v>
      </c>
      <c r="V4117">
        <v>0.7</v>
      </c>
    </row>
    <row r="4118" spans="1:22" x14ac:dyDescent="0.25">
      <c r="A4118">
        <v>4117</v>
      </c>
      <c r="B4118" t="s">
        <v>26</v>
      </c>
      <c r="C4118" t="s">
        <v>665</v>
      </c>
      <c r="D4118" t="s">
        <v>7</v>
      </c>
      <c r="E4118" t="s">
        <v>363</v>
      </c>
      <c r="F4118" s="138">
        <v>44157</v>
      </c>
      <c r="G4118" t="s">
        <v>670</v>
      </c>
      <c r="H4118" t="s">
        <v>668</v>
      </c>
      <c r="I4118" t="s">
        <v>141</v>
      </c>
      <c r="J4118" t="s">
        <v>671</v>
      </c>
      <c r="K4118">
        <v>1200</v>
      </c>
      <c r="L4118">
        <v>340</v>
      </c>
      <c r="O4118">
        <v>36</v>
      </c>
      <c r="P4118">
        <v>20</v>
      </c>
      <c r="Q4118">
        <f>SUM(Table2[[#This Row],[ BUYER G]:[BUYER S]])</f>
        <v>56</v>
      </c>
      <c r="R4118">
        <v>33.35</v>
      </c>
      <c r="S4118">
        <v>9.5</v>
      </c>
      <c r="T4118">
        <f>SUM(Table2[[#This Row],[SALE G]:[SALE S]])</f>
        <v>42.85</v>
      </c>
      <c r="U4118">
        <v>640</v>
      </c>
      <c r="V4118">
        <v>0.7</v>
      </c>
    </row>
    <row r="4119" spans="1:22" x14ac:dyDescent="0.25">
      <c r="A4119">
        <v>4118</v>
      </c>
      <c r="B4119" t="s">
        <v>26</v>
      </c>
      <c r="C4119" t="s">
        <v>665</v>
      </c>
      <c r="D4119" t="s">
        <v>7</v>
      </c>
      <c r="E4119" t="s">
        <v>363</v>
      </c>
      <c r="F4119" s="138">
        <v>44157</v>
      </c>
      <c r="G4119" t="s">
        <v>670</v>
      </c>
      <c r="H4119" t="s">
        <v>674</v>
      </c>
      <c r="I4119" t="s">
        <v>371</v>
      </c>
      <c r="J4119" t="s">
        <v>671</v>
      </c>
      <c r="K4119">
        <v>2700</v>
      </c>
      <c r="L4119">
        <v>240</v>
      </c>
      <c r="O4119">
        <v>35</v>
      </c>
      <c r="P4119">
        <v>41</v>
      </c>
      <c r="Q4119">
        <f>SUM(Table2[[#This Row],[ BUYER G]:[BUYER S]])</f>
        <v>76</v>
      </c>
      <c r="R4119">
        <v>21</v>
      </c>
      <c r="S4119">
        <v>45</v>
      </c>
      <c r="T4119">
        <f>SUM(Table2[[#This Row],[SALE G]:[SALE S]])</f>
        <v>66</v>
      </c>
      <c r="U4119">
        <v>302</v>
      </c>
      <c r="V4119">
        <v>0.8</v>
      </c>
    </row>
    <row r="4120" spans="1:22" x14ac:dyDescent="0.25">
      <c r="A4120">
        <v>4119</v>
      </c>
      <c r="B4120" t="s">
        <v>26</v>
      </c>
      <c r="C4120" t="s">
        <v>665</v>
      </c>
      <c r="D4120" t="s">
        <v>7</v>
      </c>
      <c r="E4120" t="s">
        <v>363</v>
      </c>
      <c r="F4120" s="138">
        <v>44157</v>
      </c>
      <c r="G4120" t="s">
        <v>670</v>
      </c>
      <c r="H4120" t="s">
        <v>673</v>
      </c>
      <c r="I4120" t="s">
        <v>370</v>
      </c>
      <c r="J4120" t="s">
        <v>671</v>
      </c>
      <c r="K4120">
        <v>1200</v>
      </c>
      <c r="L4120">
        <v>240</v>
      </c>
      <c r="O4120">
        <v>46</v>
      </c>
      <c r="P4120">
        <v>18</v>
      </c>
      <c r="Q4120">
        <f>SUM(Table2[[#This Row],[ BUYER G]:[BUYER S]])</f>
        <v>64</v>
      </c>
      <c r="R4120">
        <v>25.3</v>
      </c>
      <c r="S4120">
        <v>6</v>
      </c>
      <c r="T4120">
        <f>SUM(Table2[[#This Row],[SALE G]:[SALE S]])</f>
        <v>31.3</v>
      </c>
      <c r="U4120">
        <v>293</v>
      </c>
      <c r="V4120">
        <v>0.8</v>
      </c>
    </row>
    <row r="4121" spans="1:22" x14ac:dyDescent="0.25">
      <c r="A4121">
        <v>4120</v>
      </c>
      <c r="B4121" t="s">
        <v>26</v>
      </c>
      <c r="C4121" t="s">
        <v>665</v>
      </c>
      <c r="D4121" t="s">
        <v>7</v>
      </c>
      <c r="E4121" t="s">
        <v>363</v>
      </c>
      <c r="F4121" s="138">
        <v>44157</v>
      </c>
      <c r="G4121" t="s">
        <v>670</v>
      </c>
      <c r="H4121" t="s">
        <v>677</v>
      </c>
      <c r="I4121" t="s">
        <v>195</v>
      </c>
      <c r="J4121" t="s">
        <v>671</v>
      </c>
      <c r="K4121">
        <v>1200</v>
      </c>
      <c r="L4121">
        <v>230</v>
      </c>
      <c r="O4121">
        <v>35</v>
      </c>
      <c r="P4121">
        <v>50</v>
      </c>
      <c r="Q4121">
        <f>SUM(Table2[[#This Row],[ BUYER G]:[BUYER S]])</f>
        <v>85</v>
      </c>
      <c r="R4121">
        <v>22</v>
      </c>
      <c r="S4121">
        <v>52</v>
      </c>
      <c r="T4121">
        <f>SUM(Table2[[#This Row],[SALE G]:[SALE S]])</f>
        <v>74</v>
      </c>
      <c r="U4121">
        <v>600</v>
      </c>
      <c r="V4121">
        <v>0.7</v>
      </c>
    </row>
    <row r="4122" spans="1:22" x14ac:dyDescent="0.25">
      <c r="A4122">
        <v>4121</v>
      </c>
      <c r="B4122" t="s">
        <v>26</v>
      </c>
      <c r="C4122" t="s">
        <v>665</v>
      </c>
      <c r="D4122" t="s">
        <v>7</v>
      </c>
      <c r="E4122" t="s">
        <v>363</v>
      </c>
      <c r="F4122" s="138">
        <v>44157</v>
      </c>
      <c r="G4122" t="s">
        <v>670</v>
      </c>
      <c r="H4122" t="s">
        <v>677</v>
      </c>
      <c r="I4122" t="s">
        <v>196</v>
      </c>
      <c r="J4122" t="s">
        <v>671</v>
      </c>
      <c r="K4122">
        <v>1200</v>
      </c>
      <c r="L4122">
        <v>240</v>
      </c>
      <c r="O4122">
        <v>30</v>
      </c>
      <c r="P4122">
        <v>35</v>
      </c>
      <c r="Q4122">
        <f>SUM(Table2[[#This Row],[ BUYER G]:[BUYER S]])</f>
        <v>65</v>
      </c>
      <c r="R4122">
        <v>20</v>
      </c>
      <c r="S4122">
        <v>41</v>
      </c>
      <c r="T4122">
        <f>SUM(Table2[[#This Row],[SALE G]:[SALE S]])</f>
        <v>61</v>
      </c>
      <c r="U4122">
        <v>500</v>
      </c>
      <c r="V4122">
        <v>0.7</v>
      </c>
    </row>
    <row r="4123" spans="1:22" x14ac:dyDescent="0.25">
      <c r="A4123">
        <v>4122</v>
      </c>
      <c r="B4123" t="s">
        <v>26</v>
      </c>
      <c r="C4123" t="s">
        <v>665</v>
      </c>
      <c r="D4123" t="s">
        <v>7</v>
      </c>
      <c r="E4123" t="s">
        <v>363</v>
      </c>
      <c r="F4123" s="138">
        <v>44157</v>
      </c>
      <c r="G4123" t="s">
        <v>682</v>
      </c>
      <c r="H4123" t="s">
        <v>668</v>
      </c>
      <c r="I4123" t="s">
        <v>151</v>
      </c>
      <c r="J4123" t="s">
        <v>671</v>
      </c>
      <c r="K4123">
        <v>1200</v>
      </c>
      <c r="L4123">
        <v>224</v>
      </c>
      <c r="O4123">
        <v>56</v>
      </c>
      <c r="P4123">
        <v>26</v>
      </c>
      <c r="Q4123">
        <f>SUM(Table2[[#This Row],[ BUYER G]:[BUYER S]])</f>
        <v>82</v>
      </c>
      <c r="R4123">
        <v>25.5</v>
      </c>
      <c r="S4123">
        <v>12.25</v>
      </c>
      <c r="T4123">
        <f>SUM(Table2[[#This Row],[SALE G]:[SALE S]])</f>
        <v>37.75</v>
      </c>
      <c r="U4123">
        <v>301</v>
      </c>
      <c r="V4123">
        <v>0.8</v>
      </c>
    </row>
    <row r="4124" spans="1:22" x14ac:dyDescent="0.25">
      <c r="A4124">
        <v>4123</v>
      </c>
      <c r="B4124" t="s">
        <v>26</v>
      </c>
      <c r="C4124" t="s">
        <v>665</v>
      </c>
      <c r="D4124" t="s">
        <v>7</v>
      </c>
      <c r="E4124" t="s">
        <v>363</v>
      </c>
      <c r="F4124" s="138">
        <v>44157</v>
      </c>
      <c r="G4124" t="s">
        <v>682</v>
      </c>
      <c r="H4124" t="s">
        <v>668</v>
      </c>
      <c r="I4124" t="s">
        <v>147</v>
      </c>
      <c r="J4124" t="s">
        <v>671</v>
      </c>
      <c r="K4124">
        <v>1200</v>
      </c>
      <c r="L4124">
        <v>200</v>
      </c>
      <c r="O4124">
        <v>17</v>
      </c>
      <c r="P4124">
        <v>22</v>
      </c>
      <c r="Q4124">
        <f>SUM(Table2[[#This Row],[ BUYER G]:[BUYER S]])</f>
        <v>39</v>
      </c>
      <c r="R4124">
        <v>18.75</v>
      </c>
      <c r="S4124">
        <v>5.25</v>
      </c>
      <c r="T4124">
        <f>SUM(Table2[[#This Row],[SALE G]:[SALE S]])</f>
        <v>24</v>
      </c>
      <c r="U4124">
        <v>276</v>
      </c>
      <c r="V4124">
        <v>0.7</v>
      </c>
    </row>
    <row r="4125" spans="1:22" x14ac:dyDescent="0.25">
      <c r="A4125">
        <v>4124</v>
      </c>
      <c r="B4125" t="s">
        <v>26</v>
      </c>
      <c r="C4125" t="s">
        <v>665</v>
      </c>
      <c r="D4125" t="s">
        <v>7</v>
      </c>
      <c r="E4125" t="s">
        <v>363</v>
      </c>
      <c r="F4125" s="138">
        <v>44157</v>
      </c>
      <c r="G4125" t="s">
        <v>676</v>
      </c>
      <c r="H4125" t="s">
        <v>668</v>
      </c>
      <c r="I4125" t="s">
        <v>167</v>
      </c>
      <c r="J4125" t="s">
        <v>669</v>
      </c>
      <c r="K4125">
        <v>1200</v>
      </c>
      <c r="L4125">
        <v>356</v>
      </c>
      <c r="O4125">
        <v>42</v>
      </c>
      <c r="P4125">
        <v>25</v>
      </c>
      <c r="Q4125">
        <f>SUM(Table2[[#This Row],[ BUYER G]:[BUYER S]])</f>
        <v>67</v>
      </c>
      <c r="R4125">
        <v>43.67</v>
      </c>
      <c r="S4125">
        <v>5</v>
      </c>
      <c r="T4125">
        <f>SUM(Table2[[#This Row],[SALE G]:[SALE S]])</f>
        <v>48.67</v>
      </c>
      <c r="U4125">
        <v>290</v>
      </c>
      <c r="V4125">
        <v>0.7</v>
      </c>
    </row>
    <row r="4126" spans="1:22" x14ac:dyDescent="0.25">
      <c r="A4126">
        <v>4125</v>
      </c>
      <c r="B4126" t="s">
        <v>26</v>
      </c>
      <c r="C4126" t="s">
        <v>665</v>
      </c>
      <c r="D4126" t="s">
        <v>7</v>
      </c>
      <c r="E4126" t="s">
        <v>363</v>
      </c>
      <c r="F4126" s="138">
        <v>44157</v>
      </c>
      <c r="G4126" t="s">
        <v>676</v>
      </c>
      <c r="H4126" t="s">
        <v>668</v>
      </c>
      <c r="I4126" t="s">
        <v>168</v>
      </c>
      <c r="J4126" t="s">
        <v>669</v>
      </c>
      <c r="K4126">
        <v>1200</v>
      </c>
      <c r="L4126">
        <v>320</v>
      </c>
      <c r="O4126">
        <v>23</v>
      </c>
      <c r="P4126">
        <v>34</v>
      </c>
      <c r="Q4126">
        <f>SUM(Table2[[#This Row],[ BUYER G]:[BUYER S]])</f>
        <v>57</v>
      </c>
      <c r="R4126">
        <v>24.5</v>
      </c>
      <c r="S4126">
        <v>20.5</v>
      </c>
      <c r="T4126">
        <f>SUM(Table2[[#This Row],[SALE G]:[SALE S]])</f>
        <v>45</v>
      </c>
      <c r="U4126">
        <v>477</v>
      </c>
      <c r="V4126">
        <v>0.7</v>
      </c>
    </row>
    <row r="4127" spans="1:22" x14ac:dyDescent="0.25">
      <c r="A4127">
        <v>4126</v>
      </c>
      <c r="B4127" t="s">
        <v>26</v>
      </c>
      <c r="C4127" t="s">
        <v>665</v>
      </c>
      <c r="D4127" t="s">
        <v>7</v>
      </c>
      <c r="E4127" t="s">
        <v>363</v>
      </c>
      <c r="F4127" s="138">
        <v>44157</v>
      </c>
      <c r="G4127" t="s">
        <v>684</v>
      </c>
      <c r="H4127" t="s">
        <v>668</v>
      </c>
      <c r="I4127" t="s">
        <v>171</v>
      </c>
      <c r="J4127" t="s">
        <v>669</v>
      </c>
      <c r="K4127">
        <v>1250</v>
      </c>
      <c r="L4127">
        <v>228</v>
      </c>
      <c r="O4127">
        <v>28</v>
      </c>
      <c r="P4127">
        <v>29</v>
      </c>
      <c r="Q4127">
        <f>SUM(Table2[[#This Row],[ BUYER G]:[BUYER S]])</f>
        <v>57</v>
      </c>
      <c r="R4127">
        <v>26</v>
      </c>
      <c r="S4127">
        <v>26.5</v>
      </c>
      <c r="T4127">
        <f>SUM(Table2[[#This Row],[SALE G]:[SALE S]])</f>
        <v>52.5</v>
      </c>
      <c r="U4127">
        <v>145</v>
      </c>
      <c r="V4127">
        <v>0.7</v>
      </c>
    </row>
    <row r="4128" spans="1:22" x14ac:dyDescent="0.25">
      <c r="A4128">
        <v>4127</v>
      </c>
      <c r="B4128" t="s">
        <v>26</v>
      </c>
      <c r="C4128" t="s">
        <v>665</v>
      </c>
      <c r="D4128" t="s">
        <v>7</v>
      </c>
      <c r="E4128" t="s">
        <v>363</v>
      </c>
      <c r="F4128" s="138">
        <v>44157</v>
      </c>
      <c r="G4128" t="s">
        <v>675</v>
      </c>
      <c r="H4128" t="s">
        <v>668</v>
      </c>
      <c r="I4128" t="s">
        <v>164</v>
      </c>
      <c r="J4128" t="s">
        <v>669</v>
      </c>
      <c r="K4128">
        <v>4200</v>
      </c>
      <c r="L4128">
        <v>672</v>
      </c>
      <c r="O4128">
        <v>84</v>
      </c>
      <c r="P4128">
        <v>126</v>
      </c>
      <c r="Q4128">
        <f>SUM(Table2[[#This Row],[ BUYER G]:[BUYER S]])</f>
        <v>210</v>
      </c>
      <c r="R4128">
        <v>63</v>
      </c>
      <c r="S4128">
        <v>44</v>
      </c>
      <c r="T4128">
        <f>SUM(Table2[[#This Row],[SALE G]:[SALE S]])</f>
        <v>107</v>
      </c>
      <c r="U4128">
        <v>821</v>
      </c>
      <c r="V4128">
        <v>0.8</v>
      </c>
    </row>
    <row r="4129" spans="1:22" x14ac:dyDescent="0.25">
      <c r="A4129">
        <v>4128</v>
      </c>
      <c r="B4129" t="s">
        <v>26</v>
      </c>
      <c r="C4129" t="s">
        <v>665</v>
      </c>
      <c r="D4129" t="s">
        <v>7</v>
      </c>
      <c r="E4129" t="s">
        <v>363</v>
      </c>
      <c r="F4129" s="138">
        <v>44157</v>
      </c>
      <c r="G4129" t="s">
        <v>685</v>
      </c>
      <c r="H4129" t="s">
        <v>668</v>
      </c>
      <c r="I4129" t="s">
        <v>173</v>
      </c>
      <c r="J4129" t="s">
        <v>671</v>
      </c>
      <c r="K4129">
        <v>1000</v>
      </c>
      <c r="L4129">
        <v>218</v>
      </c>
      <c r="O4129">
        <v>40</v>
      </c>
      <c r="P4129">
        <v>0</v>
      </c>
      <c r="Q4129">
        <f>SUM(Table2[[#This Row],[ BUYER G]:[BUYER S]])</f>
        <v>40</v>
      </c>
      <c r="R4129">
        <v>16.75</v>
      </c>
      <c r="S4129">
        <v>1.875</v>
      </c>
      <c r="T4129">
        <f>SUM(Table2[[#This Row],[SALE G]:[SALE S]])</f>
        <v>18.625</v>
      </c>
      <c r="U4129">
        <v>130</v>
      </c>
      <c r="V4129">
        <v>0.7</v>
      </c>
    </row>
    <row r="4130" spans="1:22" x14ac:dyDescent="0.25">
      <c r="A4130">
        <v>4129</v>
      </c>
      <c r="B4130" t="s">
        <v>26</v>
      </c>
      <c r="C4130" t="s">
        <v>665</v>
      </c>
      <c r="D4130" t="s">
        <v>7</v>
      </c>
      <c r="E4130" t="s">
        <v>363</v>
      </c>
      <c r="F4130" s="138">
        <v>44157</v>
      </c>
      <c r="G4130" t="s">
        <v>685</v>
      </c>
      <c r="H4130" t="s">
        <v>668</v>
      </c>
      <c r="I4130" t="s">
        <v>175</v>
      </c>
      <c r="J4130" t="s">
        <v>671</v>
      </c>
      <c r="K4130">
        <v>1000</v>
      </c>
      <c r="L4130">
        <v>288</v>
      </c>
      <c r="O4130">
        <v>57</v>
      </c>
      <c r="P4130">
        <v>0</v>
      </c>
      <c r="Q4130">
        <f>SUM(Table2[[#This Row],[ BUYER G]:[BUYER S]])</f>
        <v>57</v>
      </c>
      <c r="R4130">
        <v>37.5</v>
      </c>
      <c r="S4130">
        <v>0</v>
      </c>
      <c r="T4130">
        <f>SUM(Table2[[#This Row],[SALE G]:[SALE S]])</f>
        <v>37.5</v>
      </c>
      <c r="U4130">
        <v>298</v>
      </c>
      <c r="V4130">
        <v>0.7</v>
      </c>
    </row>
    <row r="4131" spans="1:22" x14ac:dyDescent="0.25">
      <c r="A4131">
        <v>4130</v>
      </c>
      <c r="B4131" t="s">
        <v>26</v>
      </c>
      <c r="C4131" t="s">
        <v>665</v>
      </c>
      <c r="D4131" t="s">
        <v>7</v>
      </c>
      <c r="E4131" t="s">
        <v>363</v>
      </c>
      <c r="F4131" s="138">
        <v>44157</v>
      </c>
      <c r="G4131" t="s">
        <v>685</v>
      </c>
      <c r="H4131" t="s">
        <v>668</v>
      </c>
      <c r="I4131" t="s">
        <v>177</v>
      </c>
      <c r="J4131" t="s">
        <v>671</v>
      </c>
      <c r="K4131">
        <v>1000</v>
      </c>
      <c r="L4131">
        <v>208</v>
      </c>
      <c r="O4131">
        <v>29</v>
      </c>
      <c r="P4131">
        <v>27</v>
      </c>
      <c r="Q4131">
        <f>SUM(Table2[[#This Row],[ BUYER G]:[BUYER S]])</f>
        <v>56</v>
      </c>
      <c r="R4131">
        <v>26.67</v>
      </c>
      <c r="S4131">
        <v>20.83</v>
      </c>
      <c r="T4131">
        <f>SUM(Table2[[#This Row],[SALE G]:[SALE S]])</f>
        <v>47.5</v>
      </c>
      <c r="U4131">
        <v>389</v>
      </c>
      <c r="V4131">
        <v>0.65</v>
      </c>
    </row>
    <row r="4132" spans="1:22" x14ac:dyDescent="0.25">
      <c r="A4132">
        <v>4131</v>
      </c>
      <c r="B4132" t="s">
        <v>26</v>
      </c>
      <c r="C4132" t="s">
        <v>665</v>
      </c>
      <c r="D4132" t="s">
        <v>7</v>
      </c>
      <c r="E4132" t="s">
        <v>363</v>
      </c>
      <c r="F4132" s="138">
        <v>44157</v>
      </c>
      <c r="G4132" t="s">
        <v>685</v>
      </c>
      <c r="H4132" t="s">
        <v>668</v>
      </c>
      <c r="I4132" t="s">
        <v>186</v>
      </c>
      <c r="J4132" t="s">
        <v>671</v>
      </c>
      <c r="K4132">
        <v>1000</v>
      </c>
      <c r="L4132">
        <v>208</v>
      </c>
      <c r="O4132">
        <v>33</v>
      </c>
      <c r="P4132">
        <v>19</v>
      </c>
      <c r="Q4132">
        <f>SUM(Table2[[#This Row],[ BUYER G]:[BUYER S]])</f>
        <v>52</v>
      </c>
      <c r="R4132">
        <v>16</v>
      </c>
      <c r="S4132">
        <v>9</v>
      </c>
      <c r="T4132">
        <f>SUM(Table2[[#This Row],[SALE G]:[SALE S]])</f>
        <v>25</v>
      </c>
      <c r="U4132">
        <v>145</v>
      </c>
      <c r="V4132">
        <v>0.65</v>
      </c>
    </row>
    <row r="4133" spans="1:22" x14ac:dyDescent="0.25">
      <c r="A4133">
        <v>4132</v>
      </c>
      <c r="B4133" t="s">
        <v>26</v>
      </c>
      <c r="C4133" t="s">
        <v>665</v>
      </c>
      <c r="D4133" t="s">
        <v>7</v>
      </c>
      <c r="E4133" t="s">
        <v>363</v>
      </c>
      <c r="F4133" s="138">
        <v>44157</v>
      </c>
      <c r="G4133" t="s">
        <v>685</v>
      </c>
      <c r="H4133" t="s">
        <v>668</v>
      </c>
      <c r="I4133" t="s">
        <v>179</v>
      </c>
      <c r="J4133" t="s">
        <v>671</v>
      </c>
      <c r="K4133">
        <v>1000</v>
      </c>
      <c r="L4133">
        <v>194</v>
      </c>
      <c r="O4133">
        <v>10</v>
      </c>
      <c r="P4133">
        <v>12</v>
      </c>
      <c r="Q4133">
        <f>SUM(Table2[[#This Row],[ BUYER G]:[BUYER S]])</f>
        <v>22</v>
      </c>
      <c r="R4133">
        <v>13.5</v>
      </c>
      <c r="S4133">
        <v>5.75</v>
      </c>
      <c r="T4133">
        <f>SUM(Table2[[#This Row],[SALE G]:[SALE S]])</f>
        <v>19.25</v>
      </c>
      <c r="U4133">
        <v>362</v>
      </c>
      <c r="V4133">
        <v>0.65</v>
      </c>
    </row>
    <row r="4134" spans="1:22" x14ac:dyDescent="0.25">
      <c r="A4134">
        <v>4133</v>
      </c>
      <c r="B4134" t="s">
        <v>26</v>
      </c>
      <c r="C4134" t="s">
        <v>665</v>
      </c>
      <c r="D4134" t="s">
        <v>7</v>
      </c>
      <c r="E4134" t="s">
        <v>363</v>
      </c>
      <c r="F4134" s="138">
        <v>44157</v>
      </c>
      <c r="G4134" t="s">
        <v>685</v>
      </c>
      <c r="H4134" t="s">
        <v>668</v>
      </c>
      <c r="I4134" t="s">
        <v>571</v>
      </c>
      <c r="J4134" t="s">
        <v>671</v>
      </c>
      <c r="K4134">
        <v>1000</v>
      </c>
      <c r="L4134">
        <v>192</v>
      </c>
      <c r="O4134">
        <v>18</v>
      </c>
      <c r="P4134">
        <v>8</v>
      </c>
      <c r="Q4134">
        <f>SUM(Table2[[#This Row],[ BUYER G]:[BUYER S]])</f>
        <v>26</v>
      </c>
      <c r="R4134">
        <v>9</v>
      </c>
      <c r="S4134">
        <v>4</v>
      </c>
      <c r="T4134">
        <f>SUM(Table2[[#This Row],[SALE G]:[SALE S]])</f>
        <v>13</v>
      </c>
      <c r="U4134">
        <v>235</v>
      </c>
      <c r="V4134">
        <v>0.65</v>
      </c>
    </row>
    <row r="4135" spans="1:22" x14ac:dyDescent="0.25">
      <c r="A4135">
        <v>4134</v>
      </c>
      <c r="B4135" t="s">
        <v>26</v>
      </c>
      <c r="C4135" t="s">
        <v>665</v>
      </c>
      <c r="D4135" t="s">
        <v>7</v>
      </c>
      <c r="E4135" t="s">
        <v>363</v>
      </c>
      <c r="F4135" s="138">
        <v>44157</v>
      </c>
      <c r="G4135" t="s">
        <v>685</v>
      </c>
      <c r="H4135" t="s">
        <v>668</v>
      </c>
      <c r="I4135" t="s">
        <v>607</v>
      </c>
      <c r="J4135" t="s">
        <v>671</v>
      </c>
      <c r="K4135">
        <v>1000</v>
      </c>
      <c r="L4135">
        <v>244</v>
      </c>
      <c r="O4135">
        <v>26</v>
      </c>
      <c r="P4135">
        <v>0</v>
      </c>
      <c r="Q4135">
        <f>SUM(Table2[[#This Row],[ BUYER G]:[BUYER S]])</f>
        <v>26</v>
      </c>
      <c r="R4135">
        <v>18</v>
      </c>
      <c r="S4135">
        <v>0</v>
      </c>
      <c r="T4135">
        <f>SUM(Table2[[#This Row],[SALE G]:[SALE S]])</f>
        <v>18</v>
      </c>
      <c r="U4135">
        <v>413</v>
      </c>
      <c r="V4135">
        <v>0.65</v>
      </c>
    </row>
    <row r="4136" spans="1:22" x14ac:dyDescent="0.25">
      <c r="A4136">
        <v>4135</v>
      </c>
      <c r="B4136" t="s">
        <v>26</v>
      </c>
      <c r="C4136" t="s">
        <v>665</v>
      </c>
      <c r="D4136" t="s">
        <v>7</v>
      </c>
      <c r="E4136" t="s">
        <v>363</v>
      </c>
      <c r="F4136" s="138">
        <v>44157</v>
      </c>
      <c r="G4136" t="s">
        <v>685</v>
      </c>
      <c r="H4136" t="s">
        <v>668</v>
      </c>
      <c r="I4136" t="s">
        <v>416</v>
      </c>
      <c r="J4136" t="s">
        <v>671</v>
      </c>
      <c r="K4136">
        <v>1000</v>
      </c>
      <c r="L4136">
        <v>288</v>
      </c>
      <c r="O4136">
        <v>54</v>
      </c>
      <c r="P4136">
        <v>23</v>
      </c>
      <c r="Q4136">
        <f>SUM(Table2[[#This Row],[ BUYER G]:[BUYER S]])</f>
        <v>77</v>
      </c>
      <c r="R4136">
        <v>46</v>
      </c>
      <c r="S4136">
        <v>20.75</v>
      </c>
      <c r="T4136">
        <f>SUM(Table2[[#This Row],[SALE G]:[SALE S]])</f>
        <v>66.75</v>
      </c>
      <c r="U4136">
        <v>435</v>
      </c>
      <c r="V4136">
        <v>0.7</v>
      </c>
    </row>
    <row r="4137" spans="1:22" x14ac:dyDescent="0.25">
      <c r="A4137">
        <v>4136</v>
      </c>
      <c r="B4137" t="s">
        <v>26</v>
      </c>
      <c r="C4137" t="s">
        <v>665</v>
      </c>
      <c r="D4137" t="s">
        <v>7</v>
      </c>
      <c r="E4137" t="s">
        <v>363</v>
      </c>
      <c r="F4137" s="138">
        <v>44157</v>
      </c>
      <c r="G4137" t="s">
        <v>712</v>
      </c>
      <c r="H4137" t="s">
        <v>668</v>
      </c>
      <c r="I4137" t="s">
        <v>561</v>
      </c>
      <c r="J4137" t="s">
        <v>711</v>
      </c>
      <c r="K4137">
        <v>320</v>
      </c>
      <c r="L4137">
        <v>154</v>
      </c>
      <c r="O4137">
        <v>16</v>
      </c>
      <c r="P4137">
        <v>1</v>
      </c>
      <c r="Q4137">
        <f>SUM(Table2[[#This Row],[ BUYER G]:[BUYER S]])</f>
        <v>17</v>
      </c>
      <c r="R4137">
        <v>11</v>
      </c>
      <c r="S4137">
        <v>0</v>
      </c>
      <c r="T4137">
        <f>SUM(Table2[[#This Row],[SALE G]:[SALE S]])</f>
        <v>11</v>
      </c>
      <c r="U4137">
        <v>335</v>
      </c>
      <c r="V4137">
        <v>0.7</v>
      </c>
    </row>
    <row r="4138" spans="1:22" x14ac:dyDescent="0.25">
      <c r="A4138">
        <v>4137</v>
      </c>
      <c r="B4138" t="s">
        <v>26</v>
      </c>
      <c r="C4138" t="s">
        <v>678</v>
      </c>
      <c r="D4138" t="s">
        <v>7</v>
      </c>
      <c r="E4138" t="s">
        <v>363</v>
      </c>
      <c r="F4138" s="138">
        <v>44157</v>
      </c>
      <c r="G4138" t="s">
        <v>670</v>
      </c>
      <c r="H4138" t="s">
        <v>679</v>
      </c>
      <c r="I4138" t="s">
        <v>382</v>
      </c>
      <c r="J4138" t="s">
        <v>671</v>
      </c>
      <c r="K4138">
        <v>1200</v>
      </c>
      <c r="L4138">
        <v>334</v>
      </c>
      <c r="O4138">
        <v>72</v>
      </c>
      <c r="P4138">
        <v>5</v>
      </c>
      <c r="Q4138">
        <f>SUM(Table2[[#This Row],[ BUYER G]:[BUYER S]])</f>
        <v>77</v>
      </c>
      <c r="R4138">
        <v>29</v>
      </c>
      <c r="S4138">
        <v>3.75</v>
      </c>
      <c r="T4138">
        <f>SUM(Table2[[#This Row],[SALE G]:[SALE S]])</f>
        <v>32.75</v>
      </c>
      <c r="U4138">
        <v>539</v>
      </c>
      <c r="V4138">
        <v>0.8</v>
      </c>
    </row>
    <row r="4139" spans="1:22" x14ac:dyDescent="0.25">
      <c r="A4139">
        <v>4138</v>
      </c>
      <c r="B4139" t="s">
        <v>26</v>
      </c>
      <c r="C4139" t="s">
        <v>678</v>
      </c>
      <c r="D4139" t="s">
        <v>7</v>
      </c>
      <c r="E4139" t="s">
        <v>363</v>
      </c>
      <c r="F4139" s="138">
        <v>44157</v>
      </c>
      <c r="G4139" t="s">
        <v>682</v>
      </c>
      <c r="H4139" t="s">
        <v>679</v>
      </c>
      <c r="I4139" t="s">
        <v>437</v>
      </c>
      <c r="J4139" t="s">
        <v>671</v>
      </c>
      <c r="K4139">
        <v>1200</v>
      </c>
      <c r="L4139">
        <v>200</v>
      </c>
      <c r="O4139">
        <v>33</v>
      </c>
      <c r="P4139">
        <v>21</v>
      </c>
      <c r="Q4139">
        <f>SUM(Table2[[#This Row],[ BUYER G]:[BUYER S]])</f>
        <v>54</v>
      </c>
      <c r="R4139">
        <v>19.2</v>
      </c>
      <c r="S4139">
        <v>13.6</v>
      </c>
      <c r="T4139">
        <f>SUM(Table2[[#This Row],[SALE G]:[SALE S]])</f>
        <v>32.799999999999997</v>
      </c>
      <c r="U4139">
        <v>280</v>
      </c>
      <c r="V4139">
        <v>0.8</v>
      </c>
    </row>
    <row r="4140" spans="1:22" x14ac:dyDescent="0.25">
      <c r="A4140">
        <v>4139</v>
      </c>
      <c r="B4140" t="s">
        <v>26</v>
      </c>
      <c r="C4140" t="s">
        <v>678</v>
      </c>
      <c r="D4140" t="s">
        <v>7</v>
      </c>
      <c r="E4140" t="s">
        <v>363</v>
      </c>
      <c r="F4140" s="138">
        <v>44157</v>
      </c>
      <c r="G4140" t="s">
        <v>682</v>
      </c>
      <c r="H4140" t="s">
        <v>688</v>
      </c>
      <c r="I4140" t="s">
        <v>492</v>
      </c>
      <c r="J4140" t="s">
        <v>671</v>
      </c>
      <c r="K4140">
        <v>1200</v>
      </c>
      <c r="L4140">
        <v>200</v>
      </c>
      <c r="O4140">
        <v>23</v>
      </c>
      <c r="P4140">
        <v>21</v>
      </c>
      <c r="Q4140">
        <f>SUM(Table2[[#This Row],[ BUYER G]:[BUYER S]])</f>
        <v>44</v>
      </c>
      <c r="R4140">
        <v>14</v>
      </c>
      <c r="S4140">
        <v>10.5</v>
      </c>
      <c r="T4140">
        <f>SUM(Table2[[#This Row],[SALE G]:[SALE S]])</f>
        <v>24.5</v>
      </c>
      <c r="U4140">
        <v>370</v>
      </c>
      <c r="V4140">
        <v>0.7</v>
      </c>
    </row>
    <row r="4141" spans="1:22" x14ac:dyDescent="0.25">
      <c r="A4141">
        <v>4140</v>
      </c>
      <c r="B4141" t="s">
        <v>26</v>
      </c>
      <c r="C4141" t="s">
        <v>678</v>
      </c>
      <c r="D4141" t="s">
        <v>7</v>
      </c>
      <c r="E4141" t="s">
        <v>363</v>
      </c>
      <c r="F4141" s="138">
        <v>44157</v>
      </c>
      <c r="G4141" t="s">
        <v>684</v>
      </c>
      <c r="H4141" t="s">
        <v>706</v>
      </c>
      <c r="I4141" t="s">
        <v>456</v>
      </c>
      <c r="J4141" t="s">
        <v>669</v>
      </c>
      <c r="K4141">
        <v>1250</v>
      </c>
      <c r="L4141">
        <v>246</v>
      </c>
      <c r="O4141">
        <v>31</v>
      </c>
      <c r="P4141">
        <v>18</v>
      </c>
      <c r="Q4141">
        <f>SUM(Table2[[#This Row],[ BUYER G]:[BUYER S]])</f>
        <v>49</v>
      </c>
      <c r="R4141">
        <v>21.5</v>
      </c>
      <c r="S4141">
        <v>14.25</v>
      </c>
      <c r="T4141">
        <f>SUM(Table2[[#This Row],[SALE G]:[SALE S]])</f>
        <v>35.75</v>
      </c>
      <c r="U4141">
        <v>380</v>
      </c>
      <c r="V4141">
        <v>0.7</v>
      </c>
    </row>
    <row r="4142" spans="1:22" x14ac:dyDescent="0.25">
      <c r="A4142">
        <v>4141</v>
      </c>
      <c r="B4142" t="s">
        <v>26</v>
      </c>
      <c r="C4142" t="s">
        <v>678</v>
      </c>
      <c r="D4142" t="s">
        <v>7</v>
      </c>
      <c r="E4142" t="s">
        <v>363</v>
      </c>
      <c r="F4142" s="138">
        <v>44157</v>
      </c>
      <c r="G4142" t="s">
        <v>684</v>
      </c>
      <c r="H4142" t="s">
        <v>698</v>
      </c>
      <c r="I4142" t="s">
        <v>458</v>
      </c>
      <c r="J4142" t="s">
        <v>669</v>
      </c>
      <c r="K4142">
        <v>1250</v>
      </c>
      <c r="L4142">
        <v>241</v>
      </c>
      <c r="O4142">
        <v>18</v>
      </c>
      <c r="P4142">
        <v>24</v>
      </c>
      <c r="Q4142">
        <f>SUM(Table2[[#This Row],[ BUYER G]:[BUYER S]])</f>
        <v>42</v>
      </c>
      <c r="R4142">
        <v>8.25</v>
      </c>
      <c r="S4142">
        <v>18</v>
      </c>
      <c r="T4142">
        <f>SUM(Table2[[#This Row],[SALE G]:[SALE S]])</f>
        <v>26.25</v>
      </c>
      <c r="U4142">
        <v>257</v>
      </c>
      <c r="V4142">
        <v>0.7</v>
      </c>
    </row>
    <row r="4143" spans="1:22" x14ac:dyDescent="0.25">
      <c r="A4143">
        <v>4142</v>
      </c>
      <c r="B4143" t="s">
        <v>26</v>
      </c>
      <c r="C4143" t="s">
        <v>680</v>
      </c>
      <c r="D4143" t="s">
        <v>7</v>
      </c>
      <c r="E4143" t="s">
        <v>363</v>
      </c>
      <c r="F4143" s="138">
        <v>44157</v>
      </c>
      <c r="G4143" t="s">
        <v>666</v>
      </c>
      <c r="H4143" t="s">
        <v>681</v>
      </c>
      <c r="I4143" t="s">
        <v>236</v>
      </c>
      <c r="J4143" t="s">
        <v>669</v>
      </c>
      <c r="K4143">
        <v>2700</v>
      </c>
      <c r="L4143">
        <v>448</v>
      </c>
      <c r="O4143">
        <v>131</v>
      </c>
      <c r="P4143">
        <v>198</v>
      </c>
      <c r="Q4143">
        <f>SUM(Table2[[#This Row],[ BUYER G]:[BUYER S]])</f>
        <v>329</v>
      </c>
      <c r="R4143">
        <v>131.25</v>
      </c>
      <c r="S4143">
        <v>241.25</v>
      </c>
      <c r="T4143">
        <f>SUM(Table2[[#This Row],[SALE G]:[SALE S]])</f>
        <v>372.5</v>
      </c>
      <c r="U4143">
        <v>586</v>
      </c>
      <c r="V4143">
        <v>0.7</v>
      </c>
    </row>
    <row r="4144" spans="1:22" x14ac:dyDescent="0.25">
      <c r="A4144">
        <v>4143</v>
      </c>
      <c r="B4144" t="s">
        <v>26</v>
      </c>
      <c r="C4144" t="s">
        <v>680</v>
      </c>
      <c r="D4144" t="s">
        <v>7</v>
      </c>
      <c r="E4144" t="s">
        <v>363</v>
      </c>
      <c r="F4144" s="138">
        <v>44157</v>
      </c>
      <c r="G4144" t="s">
        <v>666</v>
      </c>
      <c r="H4144" t="s">
        <v>681</v>
      </c>
      <c r="I4144" t="s">
        <v>428</v>
      </c>
      <c r="J4144" t="s">
        <v>669</v>
      </c>
      <c r="K4144">
        <v>2700</v>
      </c>
      <c r="L4144">
        <v>492</v>
      </c>
      <c r="O4144">
        <v>69</v>
      </c>
      <c r="P4144">
        <v>168</v>
      </c>
      <c r="Q4144">
        <f>SUM(Table2[[#This Row],[ BUYER G]:[BUYER S]])</f>
        <v>237</v>
      </c>
      <c r="R4144">
        <v>67.8</v>
      </c>
      <c r="S4144">
        <v>82.25</v>
      </c>
      <c r="T4144">
        <f>SUM(Table2[[#This Row],[SALE G]:[SALE S]])</f>
        <v>150.05000000000001</v>
      </c>
      <c r="U4144">
        <v>622</v>
      </c>
      <c r="V4144">
        <v>0.7</v>
      </c>
    </row>
    <row r="4145" spans="1:22" x14ac:dyDescent="0.25">
      <c r="A4145">
        <v>4144</v>
      </c>
      <c r="B4145" t="s">
        <v>26</v>
      </c>
      <c r="C4145" t="s">
        <v>680</v>
      </c>
      <c r="D4145" t="s">
        <v>7</v>
      </c>
      <c r="E4145" t="s">
        <v>363</v>
      </c>
      <c r="F4145" s="138">
        <v>44157</v>
      </c>
      <c r="G4145" t="s">
        <v>684</v>
      </c>
      <c r="H4145" t="s">
        <v>681</v>
      </c>
      <c r="I4145" t="s">
        <v>403</v>
      </c>
      <c r="J4145" t="s">
        <v>669</v>
      </c>
      <c r="K4145">
        <v>1250</v>
      </c>
      <c r="L4145">
        <v>320</v>
      </c>
      <c r="O4145">
        <v>50</v>
      </c>
      <c r="P4145">
        <v>80</v>
      </c>
      <c r="Q4145">
        <f>SUM(Table2[[#This Row],[ BUYER G]:[BUYER S]])</f>
        <v>130</v>
      </c>
      <c r="R4145">
        <v>41.5</v>
      </c>
      <c r="S4145">
        <v>92</v>
      </c>
      <c r="T4145">
        <f>SUM(Table2[[#This Row],[SALE G]:[SALE S]])</f>
        <v>133.5</v>
      </c>
      <c r="U4145">
        <v>440</v>
      </c>
      <c r="V4145">
        <v>0.65</v>
      </c>
    </row>
    <row r="4146" spans="1:22" x14ac:dyDescent="0.25">
      <c r="A4146">
        <v>4145</v>
      </c>
      <c r="B4146" t="s">
        <v>26</v>
      </c>
      <c r="C4146" t="s">
        <v>680</v>
      </c>
      <c r="D4146" t="s">
        <v>7</v>
      </c>
      <c r="E4146" t="s">
        <v>363</v>
      </c>
      <c r="F4146" s="138">
        <v>44157</v>
      </c>
      <c r="G4146" t="s">
        <v>684</v>
      </c>
      <c r="H4146" t="s">
        <v>681</v>
      </c>
      <c r="I4146" t="s">
        <v>398</v>
      </c>
      <c r="J4146" t="s">
        <v>669</v>
      </c>
      <c r="K4146">
        <v>1250</v>
      </c>
      <c r="L4146">
        <v>276</v>
      </c>
      <c r="O4146">
        <v>24</v>
      </c>
      <c r="P4146">
        <v>28</v>
      </c>
      <c r="Q4146">
        <f>SUM(Table2[[#This Row],[ BUYER G]:[BUYER S]])</f>
        <v>52</v>
      </c>
      <c r="R4146">
        <v>16.75</v>
      </c>
      <c r="S4146">
        <v>21.35</v>
      </c>
      <c r="T4146">
        <f>SUM(Table2[[#This Row],[SALE G]:[SALE S]])</f>
        <v>38.1</v>
      </c>
      <c r="U4146">
        <v>305</v>
      </c>
      <c r="V4146">
        <v>0.65</v>
      </c>
    </row>
    <row r="4147" spans="1:22" x14ac:dyDescent="0.25">
      <c r="A4147">
        <v>4146</v>
      </c>
      <c r="B4147" t="s">
        <v>26</v>
      </c>
      <c r="C4147" t="s">
        <v>680</v>
      </c>
      <c r="D4147" t="s">
        <v>7</v>
      </c>
      <c r="E4147" t="s">
        <v>363</v>
      </c>
      <c r="F4147" s="138">
        <v>44157</v>
      </c>
      <c r="G4147" t="s">
        <v>685</v>
      </c>
      <c r="H4147" t="s">
        <v>681</v>
      </c>
      <c r="I4147" t="s">
        <v>413</v>
      </c>
      <c r="J4147" t="s">
        <v>671</v>
      </c>
      <c r="K4147">
        <v>1000</v>
      </c>
      <c r="L4147">
        <v>240</v>
      </c>
      <c r="O4147">
        <v>30</v>
      </c>
      <c r="P4147">
        <v>39</v>
      </c>
      <c r="Q4147">
        <f>SUM(Table2[[#This Row],[ BUYER G]:[BUYER S]])</f>
        <v>69</v>
      </c>
      <c r="R4147">
        <v>26.5</v>
      </c>
      <c r="S4147">
        <v>44</v>
      </c>
      <c r="T4147">
        <f>SUM(Table2[[#This Row],[SALE G]:[SALE S]])</f>
        <v>70.5</v>
      </c>
      <c r="U4147">
        <v>330</v>
      </c>
      <c r="V4147">
        <v>0.7</v>
      </c>
    </row>
    <row r="4148" spans="1:22" x14ac:dyDescent="0.25">
      <c r="A4148">
        <v>4147</v>
      </c>
      <c r="B4148" t="s">
        <v>26</v>
      </c>
      <c r="C4148" t="s">
        <v>680</v>
      </c>
      <c r="D4148" t="s">
        <v>7</v>
      </c>
      <c r="E4148" t="s">
        <v>363</v>
      </c>
      <c r="F4148" s="138">
        <v>44157</v>
      </c>
      <c r="G4148" t="s">
        <v>685</v>
      </c>
      <c r="H4148" t="s">
        <v>681</v>
      </c>
      <c r="I4148" t="s">
        <v>417</v>
      </c>
      <c r="J4148" t="s">
        <v>671</v>
      </c>
      <c r="K4148">
        <v>1000</v>
      </c>
      <c r="L4148">
        <v>440</v>
      </c>
      <c r="O4148">
        <v>19</v>
      </c>
      <c r="P4148">
        <v>100</v>
      </c>
      <c r="Q4148">
        <f>SUM(Table2[[#This Row],[ BUYER G]:[BUYER S]])</f>
        <v>119</v>
      </c>
      <c r="R4148">
        <v>3.25</v>
      </c>
      <c r="S4148">
        <v>64</v>
      </c>
      <c r="T4148">
        <f>SUM(Table2[[#This Row],[SALE G]:[SALE S]])</f>
        <v>67.25</v>
      </c>
      <c r="U4148">
        <v>553</v>
      </c>
      <c r="V4148">
        <v>0.7</v>
      </c>
    </row>
    <row r="4149" spans="1:22" x14ac:dyDescent="0.25">
      <c r="A4149">
        <v>4148</v>
      </c>
      <c r="B4149" t="s">
        <v>26</v>
      </c>
      <c r="C4149" t="s">
        <v>680</v>
      </c>
      <c r="D4149" t="s">
        <v>7</v>
      </c>
      <c r="E4149" t="s">
        <v>363</v>
      </c>
      <c r="F4149" s="138">
        <v>44157</v>
      </c>
      <c r="G4149" t="s">
        <v>685</v>
      </c>
      <c r="H4149" t="s">
        <v>681</v>
      </c>
      <c r="I4149" t="s">
        <v>404</v>
      </c>
      <c r="J4149" t="s">
        <v>671</v>
      </c>
      <c r="K4149">
        <v>1000</v>
      </c>
      <c r="L4149">
        <v>280</v>
      </c>
      <c r="O4149">
        <v>42</v>
      </c>
      <c r="P4149">
        <v>24</v>
      </c>
      <c r="Q4149">
        <f>SUM(Table2[[#This Row],[ BUYER G]:[BUYER S]])</f>
        <v>66</v>
      </c>
      <c r="R4149">
        <v>39</v>
      </c>
      <c r="S4149">
        <v>23.5</v>
      </c>
      <c r="T4149">
        <f>SUM(Table2[[#This Row],[SALE G]:[SALE S]])</f>
        <v>62.5</v>
      </c>
      <c r="U4149">
        <v>326</v>
      </c>
      <c r="V4149">
        <v>0.7</v>
      </c>
    </row>
    <row r="4150" spans="1:22" x14ac:dyDescent="0.25">
      <c r="A4150">
        <v>4149</v>
      </c>
      <c r="B4150" t="s">
        <v>26</v>
      </c>
      <c r="C4150" t="s">
        <v>680</v>
      </c>
      <c r="D4150" t="s">
        <v>7</v>
      </c>
      <c r="E4150" t="s">
        <v>363</v>
      </c>
      <c r="F4150" s="138">
        <v>44157</v>
      </c>
      <c r="G4150" t="s">
        <v>685</v>
      </c>
      <c r="H4150" t="s">
        <v>681</v>
      </c>
      <c r="I4150" t="s">
        <v>636</v>
      </c>
      <c r="J4150" t="s">
        <v>671</v>
      </c>
      <c r="K4150">
        <v>1000</v>
      </c>
      <c r="L4150">
        <v>340</v>
      </c>
      <c r="O4150">
        <v>38</v>
      </c>
      <c r="P4150">
        <v>15</v>
      </c>
      <c r="Q4150">
        <f>SUM(Table2[[#This Row],[ BUYER G]:[BUYER S]])</f>
        <v>53</v>
      </c>
      <c r="R4150">
        <v>28.5</v>
      </c>
      <c r="S4150">
        <v>8.25</v>
      </c>
      <c r="T4150">
        <f>SUM(Table2[[#This Row],[SALE G]:[SALE S]])</f>
        <v>36.75</v>
      </c>
      <c r="U4150">
        <v>382</v>
      </c>
      <c r="V4150">
        <v>0.7</v>
      </c>
    </row>
    <row r="4151" spans="1:22" x14ac:dyDescent="0.25">
      <c r="A4151">
        <v>4150</v>
      </c>
      <c r="B4151" t="s">
        <v>26</v>
      </c>
      <c r="C4151" t="s">
        <v>680</v>
      </c>
      <c r="D4151" t="s">
        <v>7</v>
      </c>
      <c r="E4151" t="s">
        <v>363</v>
      </c>
      <c r="F4151" s="138">
        <v>44157</v>
      </c>
      <c r="G4151" t="s">
        <v>685</v>
      </c>
      <c r="H4151" t="s">
        <v>681</v>
      </c>
      <c r="I4151" t="s">
        <v>255</v>
      </c>
      <c r="J4151" t="s">
        <v>671</v>
      </c>
      <c r="K4151">
        <v>1000</v>
      </c>
      <c r="L4151">
        <v>260</v>
      </c>
      <c r="O4151">
        <v>30</v>
      </c>
      <c r="P4151">
        <v>33</v>
      </c>
      <c r="Q4151">
        <f>SUM(Table2[[#This Row],[ BUYER G]:[BUYER S]])</f>
        <v>63</v>
      </c>
      <c r="R4151">
        <v>25.3</v>
      </c>
      <c r="S4151">
        <v>22.3</v>
      </c>
      <c r="T4151">
        <f>SUM(Table2[[#This Row],[SALE G]:[SALE S]])</f>
        <v>47.6</v>
      </c>
      <c r="U4151">
        <v>326</v>
      </c>
      <c r="V4151">
        <v>0.65</v>
      </c>
    </row>
    <row r="4152" spans="1:22" x14ac:dyDescent="0.25">
      <c r="A4152">
        <v>4151</v>
      </c>
      <c r="B4152" t="s">
        <v>26</v>
      </c>
      <c r="C4152" t="s">
        <v>680</v>
      </c>
      <c r="D4152" t="s">
        <v>7</v>
      </c>
      <c r="E4152" t="s">
        <v>363</v>
      </c>
      <c r="F4152" s="138">
        <v>44157</v>
      </c>
      <c r="G4152" t="s">
        <v>685</v>
      </c>
      <c r="H4152" t="s">
        <v>681</v>
      </c>
      <c r="I4152" t="s">
        <v>252</v>
      </c>
      <c r="J4152" t="s">
        <v>671</v>
      </c>
      <c r="K4152">
        <v>1000</v>
      </c>
      <c r="L4152">
        <v>260</v>
      </c>
      <c r="O4152">
        <v>21</v>
      </c>
      <c r="P4152">
        <v>31</v>
      </c>
      <c r="Q4152">
        <f>SUM(Table2[[#This Row],[ BUYER G]:[BUYER S]])</f>
        <v>52</v>
      </c>
      <c r="R4152">
        <v>17</v>
      </c>
      <c r="S4152">
        <v>34.5</v>
      </c>
      <c r="T4152">
        <f>SUM(Table2[[#This Row],[SALE G]:[SALE S]])</f>
        <v>51.5</v>
      </c>
      <c r="U4152">
        <v>340</v>
      </c>
      <c r="V4152">
        <v>0.7</v>
      </c>
    </row>
    <row r="4153" spans="1:22" x14ac:dyDescent="0.25">
      <c r="A4153">
        <v>4152</v>
      </c>
      <c r="B4153" t="s">
        <v>26</v>
      </c>
      <c r="C4153" t="s">
        <v>680</v>
      </c>
      <c r="D4153" t="s">
        <v>7</v>
      </c>
      <c r="E4153" t="s">
        <v>363</v>
      </c>
      <c r="F4153" s="138">
        <v>44157</v>
      </c>
      <c r="G4153" t="s">
        <v>685</v>
      </c>
      <c r="H4153" t="s">
        <v>681</v>
      </c>
      <c r="I4153" t="s">
        <v>637</v>
      </c>
      <c r="J4153" t="s">
        <v>671</v>
      </c>
      <c r="K4153">
        <v>1000</v>
      </c>
      <c r="L4153">
        <v>208</v>
      </c>
      <c r="O4153">
        <v>21</v>
      </c>
      <c r="P4153">
        <v>18</v>
      </c>
      <c r="Q4153">
        <f>SUM(Table2[[#This Row],[ BUYER G]:[BUYER S]])</f>
        <v>39</v>
      </c>
      <c r="R4153">
        <v>26.5</v>
      </c>
      <c r="S4153">
        <v>16.75</v>
      </c>
      <c r="T4153">
        <f>SUM(Table2[[#This Row],[SALE G]:[SALE S]])</f>
        <v>43.25</v>
      </c>
      <c r="U4153">
        <v>310</v>
      </c>
      <c r="V4153">
        <v>0.65</v>
      </c>
    </row>
    <row r="4154" spans="1:22" x14ac:dyDescent="0.25">
      <c r="A4154">
        <v>4153</v>
      </c>
      <c r="B4154" t="s">
        <v>26</v>
      </c>
      <c r="C4154" t="s">
        <v>680</v>
      </c>
      <c r="D4154" t="s">
        <v>7</v>
      </c>
      <c r="E4154" t="s">
        <v>363</v>
      </c>
      <c r="F4154" s="138">
        <v>44157</v>
      </c>
      <c r="G4154" t="s">
        <v>685</v>
      </c>
      <c r="H4154" t="s">
        <v>681</v>
      </c>
      <c r="I4154" t="s">
        <v>248</v>
      </c>
      <c r="J4154" t="s">
        <v>671</v>
      </c>
      <c r="K4154">
        <v>1000</v>
      </c>
      <c r="L4154">
        <v>210</v>
      </c>
      <c r="O4154">
        <v>20</v>
      </c>
      <c r="P4154">
        <v>46</v>
      </c>
      <c r="Q4154">
        <f>SUM(Table2[[#This Row],[ BUYER G]:[BUYER S]])</f>
        <v>66</v>
      </c>
      <c r="R4154">
        <v>20.3</v>
      </c>
      <c r="S4154">
        <v>53.55</v>
      </c>
      <c r="T4154">
        <f>SUM(Table2[[#This Row],[SALE G]:[SALE S]])</f>
        <v>73.849999999999994</v>
      </c>
      <c r="U4154">
        <v>308</v>
      </c>
      <c r="V4154">
        <v>0.65</v>
      </c>
    </row>
    <row r="4155" spans="1:22" x14ac:dyDescent="0.25">
      <c r="A4155">
        <v>4154</v>
      </c>
      <c r="B4155" t="s">
        <v>26</v>
      </c>
      <c r="C4155" t="s">
        <v>680</v>
      </c>
      <c r="D4155" t="s">
        <v>7</v>
      </c>
      <c r="E4155" t="s">
        <v>363</v>
      </c>
      <c r="F4155" s="138">
        <v>44157</v>
      </c>
      <c r="G4155" t="s">
        <v>685</v>
      </c>
      <c r="H4155" t="s">
        <v>681</v>
      </c>
      <c r="I4155" t="s">
        <v>445</v>
      </c>
      <c r="J4155" t="s">
        <v>671</v>
      </c>
      <c r="K4155">
        <v>1000</v>
      </c>
      <c r="L4155">
        <v>160</v>
      </c>
      <c r="O4155">
        <v>4</v>
      </c>
      <c r="P4155">
        <v>32</v>
      </c>
      <c r="Q4155">
        <f>SUM(Table2[[#This Row],[ BUYER G]:[BUYER S]])</f>
        <v>36</v>
      </c>
      <c r="R4155">
        <v>2.5</v>
      </c>
      <c r="S4155">
        <v>30.1</v>
      </c>
      <c r="T4155">
        <f>SUM(Table2[[#This Row],[SALE G]:[SALE S]])</f>
        <v>32.6</v>
      </c>
      <c r="U4155">
        <v>215</v>
      </c>
      <c r="V4155">
        <v>0.65</v>
      </c>
    </row>
    <row r="4156" spans="1:22" x14ac:dyDescent="0.25">
      <c r="A4156">
        <v>4155</v>
      </c>
      <c r="B4156" t="s">
        <v>26</v>
      </c>
      <c r="C4156" t="s">
        <v>680</v>
      </c>
      <c r="D4156" t="s">
        <v>7</v>
      </c>
      <c r="E4156" t="s">
        <v>363</v>
      </c>
      <c r="F4156" s="138">
        <v>44157</v>
      </c>
      <c r="G4156" t="s">
        <v>685</v>
      </c>
      <c r="H4156" t="s">
        <v>681</v>
      </c>
      <c r="I4156" t="s">
        <v>448</v>
      </c>
      <c r="J4156" t="s">
        <v>671</v>
      </c>
      <c r="K4156">
        <v>1000</v>
      </c>
      <c r="L4156">
        <v>184</v>
      </c>
      <c r="O4156">
        <v>25</v>
      </c>
      <c r="P4156">
        <v>17</v>
      </c>
      <c r="Q4156">
        <f>SUM(Table2[[#This Row],[ BUYER G]:[BUYER S]])</f>
        <v>42</v>
      </c>
      <c r="R4156">
        <v>19.25</v>
      </c>
      <c r="S4156">
        <v>13</v>
      </c>
      <c r="T4156">
        <f>SUM(Table2[[#This Row],[SALE G]:[SALE S]])</f>
        <v>32.25</v>
      </c>
      <c r="U4156">
        <v>230</v>
      </c>
      <c r="V4156">
        <v>0.65</v>
      </c>
    </row>
    <row r="4157" spans="1:22" x14ac:dyDescent="0.25">
      <c r="A4157">
        <v>4156</v>
      </c>
      <c r="B4157" t="s">
        <v>26</v>
      </c>
      <c r="C4157" t="s">
        <v>680</v>
      </c>
      <c r="D4157" t="s">
        <v>7</v>
      </c>
      <c r="E4157" t="s">
        <v>363</v>
      </c>
      <c r="F4157" s="138">
        <v>44157</v>
      </c>
      <c r="G4157" t="s">
        <v>685</v>
      </c>
      <c r="H4157" t="s">
        <v>681</v>
      </c>
      <c r="I4157" t="s">
        <v>264</v>
      </c>
      <c r="J4157" t="s">
        <v>671</v>
      </c>
      <c r="K4157">
        <v>1000</v>
      </c>
      <c r="L4157">
        <v>176</v>
      </c>
      <c r="O4157">
        <v>16</v>
      </c>
      <c r="P4157">
        <v>21</v>
      </c>
      <c r="Q4157">
        <f>SUM(Table2[[#This Row],[ BUYER G]:[BUYER S]])</f>
        <v>37</v>
      </c>
      <c r="R4157">
        <v>20.8</v>
      </c>
      <c r="S4157">
        <v>22.5</v>
      </c>
      <c r="T4157">
        <f>SUM(Table2[[#This Row],[SALE G]:[SALE S]])</f>
        <v>43.3</v>
      </c>
      <c r="U4157">
        <v>212</v>
      </c>
      <c r="V4157">
        <v>0.65</v>
      </c>
    </row>
    <row r="4158" spans="1:22" x14ac:dyDescent="0.25">
      <c r="A4158">
        <v>4157</v>
      </c>
      <c r="B4158" t="s">
        <v>26</v>
      </c>
      <c r="C4158" t="s">
        <v>680</v>
      </c>
      <c r="D4158" t="s">
        <v>7</v>
      </c>
      <c r="E4158" t="s">
        <v>363</v>
      </c>
      <c r="F4158" s="138">
        <v>44157</v>
      </c>
      <c r="G4158" t="s">
        <v>685</v>
      </c>
      <c r="H4158" t="s">
        <v>681</v>
      </c>
      <c r="I4158" t="s">
        <v>410</v>
      </c>
      <c r="J4158" t="s">
        <v>671</v>
      </c>
      <c r="K4158">
        <v>1000</v>
      </c>
      <c r="L4158">
        <v>204</v>
      </c>
      <c r="O4158">
        <v>27</v>
      </c>
      <c r="P4158">
        <v>37</v>
      </c>
      <c r="Q4158">
        <f>SUM(Table2[[#This Row],[ BUYER G]:[BUYER S]])</f>
        <v>64</v>
      </c>
      <c r="R4158">
        <v>24</v>
      </c>
      <c r="S4158">
        <v>32.6</v>
      </c>
      <c r="T4158">
        <f>SUM(Table2[[#This Row],[SALE G]:[SALE S]])</f>
        <v>56.6</v>
      </c>
      <c r="U4158">
        <v>313</v>
      </c>
      <c r="V4158">
        <v>0.65</v>
      </c>
    </row>
    <row r="4159" spans="1:22" x14ac:dyDescent="0.25">
      <c r="A4159">
        <v>4158</v>
      </c>
      <c r="B4159" t="s">
        <v>26</v>
      </c>
      <c r="C4159" t="s">
        <v>680</v>
      </c>
      <c r="D4159" t="s">
        <v>7</v>
      </c>
      <c r="E4159" t="s">
        <v>363</v>
      </c>
      <c r="F4159" s="138">
        <v>44157</v>
      </c>
      <c r="G4159" t="s">
        <v>685</v>
      </c>
      <c r="H4159" t="s">
        <v>681</v>
      </c>
      <c r="I4159" t="s">
        <v>261</v>
      </c>
      <c r="J4159" t="s">
        <v>671</v>
      </c>
      <c r="K4159">
        <v>1000</v>
      </c>
      <c r="L4159">
        <v>160</v>
      </c>
      <c r="O4159">
        <v>20</v>
      </c>
      <c r="P4159">
        <v>24</v>
      </c>
      <c r="Q4159">
        <f>SUM(Table2[[#This Row],[ BUYER G]:[BUYER S]])</f>
        <v>44</v>
      </c>
      <c r="R4159">
        <v>19</v>
      </c>
      <c r="S4159">
        <v>27.1</v>
      </c>
      <c r="T4159">
        <f>SUM(Table2[[#This Row],[SALE G]:[SALE S]])</f>
        <v>46.1</v>
      </c>
      <c r="U4159">
        <v>241</v>
      </c>
      <c r="V4159">
        <v>0.65</v>
      </c>
    </row>
    <row r="4160" spans="1:22" x14ac:dyDescent="0.25">
      <c r="A4160">
        <v>4159</v>
      </c>
      <c r="B4160" t="s">
        <v>26</v>
      </c>
      <c r="C4160" t="s">
        <v>680</v>
      </c>
      <c r="D4160" t="s">
        <v>7</v>
      </c>
      <c r="E4160" t="s">
        <v>363</v>
      </c>
      <c r="F4160" s="138">
        <v>44157</v>
      </c>
      <c r="G4160" t="s">
        <v>682</v>
      </c>
      <c r="H4160" t="s">
        <v>689</v>
      </c>
      <c r="I4160" t="s">
        <v>438</v>
      </c>
      <c r="J4160" t="s">
        <v>671</v>
      </c>
      <c r="K4160">
        <v>1000</v>
      </c>
      <c r="L4160">
        <v>320</v>
      </c>
      <c r="O4160">
        <v>30</v>
      </c>
      <c r="P4160">
        <v>55</v>
      </c>
      <c r="Q4160">
        <f>SUM(Table2[[#This Row],[ BUYER G]:[BUYER S]])</f>
        <v>85</v>
      </c>
      <c r="R4160">
        <v>34</v>
      </c>
      <c r="S4160">
        <v>60.25</v>
      </c>
      <c r="T4160">
        <f>SUM(Table2[[#This Row],[SALE G]:[SALE S]])</f>
        <v>94.25</v>
      </c>
      <c r="U4160">
        <v>347</v>
      </c>
      <c r="V4160">
        <v>0.6</v>
      </c>
    </row>
    <row r="4161" spans="1:22" x14ac:dyDescent="0.25">
      <c r="A4161">
        <v>4160</v>
      </c>
      <c r="B4161" t="s">
        <v>26</v>
      </c>
      <c r="C4161" t="s">
        <v>665</v>
      </c>
      <c r="D4161" t="s">
        <v>7</v>
      </c>
      <c r="E4161" t="s">
        <v>364</v>
      </c>
      <c r="F4161" s="138">
        <v>44163</v>
      </c>
      <c r="G4161" t="s">
        <v>666</v>
      </c>
      <c r="H4161" t="s">
        <v>668</v>
      </c>
      <c r="I4161" t="s">
        <v>129</v>
      </c>
      <c r="J4161" t="s">
        <v>669</v>
      </c>
      <c r="K4161">
        <v>2700</v>
      </c>
      <c r="L4161">
        <v>549</v>
      </c>
      <c r="O4161">
        <v>88</v>
      </c>
      <c r="P4161">
        <v>66</v>
      </c>
      <c r="Q4161">
        <f>SUM(Table2[[#This Row],[ BUYER G]:[BUYER S]])</f>
        <v>154</v>
      </c>
      <c r="R4161">
        <v>71.75</v>
      </c>
      <c r="S4161">
        <v>66</v>
      </c>
      <c r="T4161">
        <f>SUM(Table2[[#This Row],[SALE G]:[SALE S]])</f>
        <v>137.75</v>
      </c>
      <c r="U4161">
        <v>505</v>
      </c>
      <c r="V4161">
        <v>0.8</v>
      </c>
    </row>
    <row r="4162" spans="1:22" x14ac:dyDescent="0.25">
      <c r="A4162">
        <v>4161</v>
      </c>
      <c r="B4162" t="s">
        <v>26</v>
      </c>
      <c r="C4162" t="s">
        <v>665</v>
      </c>
      <c r="D4162" t="s">
        <v>7</v>
      </c>
      <c r="E4162" t="s">
        <v>364</v>
      </c>
      <c r="F4162" s="138">
        <v>44163</v>
      </c>
      <c r="G4162" t="s">
        <v>666</v>
      </c>
      <c r="H4162" t="s">
        <v>668</v>
      </c>
      <c r="I4162" t="s">
        <v>130</v>
      </c>
      <c r="J4162" t="s">
        <v>669</v>
      </c>
      <c r="K4162">
        <v>2700</v>
      </c>
      <c r="L4162">
        <v>608</v>
      </c>
      <c r="O4162">
        <v>165</v>
      </c>
      <c r="P4162">
        <v>89</v>
      </c>
      <c r="Q4162">
        <f>SUM(Table2[[#This Row],[ BUYER G]:[BUYER S]])</f>
        <v>254</v>
      </c>
      <c r="R4162">
        <v>83.5</v>
      </c>
      <c r="S4162">
        <v>39</v>
      </c>
      <c r="T4162">
        <f>SUM(Table2[[#This Row],[SALE G]:[SALE S]])</f>
        <v>122.5</v>
      </c>
      <c r="U4162">
        <v>400</v>
      </c>
      <c r="V4162">
        <v>0.8</v>
      </c>
    </row>
    <row r="4163" spans="1:22" x14ac:dyDescent="0.25">
      <c r="A4163">
        <v>4162</v>
      </c>
      <c r="B4163" t="s">
        <v>26</v>
      </c>
      <c r="C4163" t="s">
        <v>665</v>
      </c>
      <c r="D4163" t="s">
        <v>7</v>
      </c>
      <c r="E4163" t="s">
        <v>364</v>
      </c>
      <c r="F4163" s="138">
        <v>44163</v>
      </c>
      <c r="G4163" t="s">
        <v>666</v>
      </c>
      <c r="H4163" t="s">
        <v>672</v>
      </c>
      <c r="I4163" t="s">
        <v>189</v>
      </c>
      <c r="J4163" t="s">
        <v>669</v>
      </c>
      <c r="K4163">
        <v>2700</v>
      </c>
      <c r="L4163">
        <v>608</v>
      </c>
      <c r="O4163">
        <v>121</v>
      </c>
      <c r="P4163">
        <v>39</v>
      </c>
      <c r="Q4163">
        <f>SUM(Table2[[#This Row],[ BUYER G]:[BUYER S]])</f>
        <v>160</v>
      </c>
      <c r="R4163">
        <v>85.45</v>
      </c>
      <c r="S4163">
        <v>31</v>
      </c>
      <c r="T4163">
        <f>SUM(Table2[[#This Row],[SALE G]:[SALE S]])</f>
        <v>116.45</v>
      </c>
      <c r="U4163">
        <v>538</v>
      </c>
      <c r="V4163">
        <v>0.8</v>
      </c>
    </row>
    <row r="4164" spans="1:22" x14ac:dyDescent="0.25">
      <c r="A4164">
        <v>4163</v>
      </c>
      <c r="B4164" t="s">
        <v>26</v>
      </c>
      <c r="C4164" t="s">
        <v>665</v>
      </c>
      <c r="D4164" t="s">
        <v>7</v>
      </c>
      <c r="E4164" t="s">
        <v>364</v>
      </c>
      <c r="F4164" s="138">
        <v>44163</v>
      </c>
      <c r="G4164" t="s">
        <v>670</v>
      </c>
      <c r="H4164" t="s">
        <v>668</v>
      </c>
      <c r="I4164" t="s">
        <v>138</v>
      </c>
      <c r="J4164" t="s">
        <v>671</v>
      </c>
      <c r="K4164">
        <v>1200</v>
      </c>
      <c r="L4164">
        <v>316</v>
      </c>
      <c r="O4164">
        <v>45</v>
      </c>
      <c r="P4164">
        <v>19</v>
      </c>
      <c r="Q4164">
        <f>SUM(Table2[[#This Row],[ BUYER G]:[BUYER S]])</f>
        <v>64</v>
      </c>
      <c r="R4164">
        <v>33</v>
      </c>
      <c r="S4164">
        <v>8.75</v>
      </c>
      <c r="T4164">
        <f>SUM(Table2[[#This Row],[SALE G]:[SALE S]])</f>
        <v>41.75</v>
      </c>
      <c r="U4164">
        <v>280</v>
      </c>
      <c r="V4164">
        <v>0.7</v>
      </c>
    </row>
    <row r="4165" spans="1:22" x14ac:dyDescent="0.25">
      <c r="A4165">
        <v>4164</v>
      </c>
      <c r="B4165" t="s">
        <v>26</v>
      </c>
      <c r="C4165" t="s">
        <v>665</v>
      </c>
      <c r="D4165" t="s">
        <v>7</v>
      </c>
      <c r="E4165" t="s">
        <v>364</v>
      </c>
      <c r="F4165" s="138">
        <v>44163</v>
      </c>
      <c r="G4165" t="s">
        <v>670</v>
      </c>
      <c r="H4165" t="s">
        <v>668</v>
      </c>
      <c r="I4165" t="s">
        <v>139</v>
      </c>
      <c r="J4165" t="s">
        <v>671</v>
      </c>
      <c r="K4165">
        <v>2700</v>
      </c>
      <c r="L4165">
        <v>226</v>
      </c>
      <c r="O4165">
        <v>27</v>
      </c>
      <c r="P4165">
        <v>47</v>
      </c>
      <c r="Q4165">
        <f>SUM(Table2[[#This Row],[ BUYER G]:[BUYER S]])</f>
        <v>74</v>
      </c>
      <c r="R4165">
        <v>29</v>
      </c>
      <c r="S4165">
        <v>17</v>
      </c>
      <c r="T4165">
        <f>SUM(Table2[[#This Row],[SALE G]:[SALE S]])</f>
        <v>46</v>
      </c>
      <c r="U4165">
        <v>480</v>
      </c>
      <c r="V4165">
        <v>0.8</v>
      </c>
    </row>
    <row r="4166" spans="1:22" x14ac:dyDescent="0.25">
      <c r="A4166">
        <v>4165</v>
      </c>
      <c r="B4166" t="s">
        <v>26</v>
      </c>
      <c r="C4166" t="s">
        <v>665</v>
      </c>
      <c r="D4166" t="s">
        <v>7</v>
      </c>
      <c r="E4166" t="s">
        <v>364</v>
      </c>
      <c r="F4166" s="138">
        <v>44163</v>
      </c>
      <c r="G4166" t="s">
        <v>670</v>
      </c>
      <c r="H4166" t="s">
        <v>668</v>
      </c>
      <c r="I4166" t="s">
        <v>142</v>
      </c>
      <c r="J4166" t="s">
        <v>671</v>
      </c>
      <c r="K4166">
        <v>1200</v>
      </c>
      <c r="L4166">
        <v>331</v>
      </c>
      <c r="O4166">
        <v>63</v>
      </c>
      <c r="P4166">
        <v>42</v>
      </c>
      <c r="Q4166">
        <f>SUM(Table2[[#This Row],[ BUYER G]:[BUYER S]])</f>
        <v>105</v>
      </c>
      <c r="R4166">
        <v>25.5</v>
      </c>
      <c r="S4166">
        <v>34.75</v>
      </c>
      <c r="T4166">
        <f>SUM(Table2[[#This Row],[SALE G]:[SALE S]])</f>
        <v>60.25</v>
      </c>
      <c r="U4166">
        <v>432</v>
      </c>
      <c r="V4166">
        <v>0.7</v>
      </c>
    </row>
    <row r="4167" spans="1:22" x14ac:dyDescent="0.25">
      <c r="A4167">
        <v>4166</v>
      </c>
      <c r="B4167" t="s">
        <v>26</v>
      </c>
      <c r="C4167" t="s">
        <v>665</v>
      </c>
      <c r="D4167" t="s">
        <v>7</v>
      </c>
      <c r="E4167" t="s">
        <v>364</v>
      </c>
      <c r="F4167" s="138">
        <v>44163</v>
      </c>
      <c r="G4167" t="s">
        <v>670</v>
      </c>
      <c r="H4167" t="s">
        <v>668</v>
      </c>
      <c r="I4167" t="s">
        <v>143</v>
      </c>
      <c r="J4167" t="s">
        <v>671</v>
      </c>
      <c r="K4167">
        <v>2700</v>
      </c>
      <c r="L4167">
        <v>240</v>
      </c>
      <c r="O4167">
        <v>33</v>
      </c>
      <c r="P4167">
        <v>17</v>
      </c>
      <c r="Q4167">
        <f>SUM(Table2[[#This Row],[ BUYER G]:[BUYER S]])</f>
        <v>50</v>
      </c>
      <c r="R4167">
        <v>18</v>
      </c>
      <c r="S4167">
        <v>10.25</v>
      </c>
      <c r="T4167">
        <f>SUM(Table2[[#This Row],[SALE G]:[SALE S]])</f>
        <v>28.25</v>
      </c>
      <c r="U4167">
        <v>200</v>
      </c>
      <c r="V4167">
        <v>0.8</v>
      </c>
    </row>
    <row r="4168" spans="1:22" x14ac:dyDescent="0.25">
      <c r="A4168">
        <v>4167</v>
      </c>
      <c r="B4168" t="s">
        <v>26</v>
      </c>
      <c r="C4168" t="s">
        <v>665</v>
      </c>
      <c r="D4168" t="s">
        <v>7</v>
      </c>
      <c r="E4168" t="s">
        <v>364</v>
      </c>
      <c r="F4168" s="138">
        <v>44163</v>
      </c>
      <c r="G4168" t="s">
        <v>670</v>
      </c>
      <c r="H4168" t="s">
        <v>668</v>
      </c>
      <c r="I4168" t="s">
        <v>144</v>
      </c>
      <c r="J4168" t="s">
        <v>671</v>
      </c>
      <c r="K4168">
        <v>1200</v>
      </c>
      <c r="L4168">
        <v>234</v>
      </c>
      <c r="O4168">
        <v>62</v>
      </c>
      <c r="P4168">
        <v>19</v>
      </c>
      <c r="Q4168">
        <f>SUM(Table2[[#This Row],[ BUYER G]:[BUYER S]])</f>
        <v>81</v>
      </c>
      <c r="R4168">
        <v>36</v>
      </c>
      <c r="S4168">
        <v>7.5</v>
      </c>
      <c r="T4168">
        <f>SUM(Table2[[#This Row],[SALE G]:[SALE S]])</f>
        <v>43.5</v>
      </c>
      <c r="U4168">
        <v>312</v>
      </c>
      <c r="V4168">
        <v>0.8</v>
      </c>
    </row>
    <row r="4169" spans="1:22" x14ac:dyDescent="0.25">
      <c r="A4169">
        <v>4168</v>
      </c>
      <c r="B4169" t="s">
        <v>26</v>
      </c>
      <c r="C4169" t="s">
        <v>665</v>
      </c>
      <c r="D4169" t="s">
        <v>7</v>
      </c>
      <c r="E4169" t="s">
        <v>364</v>
      </c>
      <c r="F4169" s="138">
        <v>44163</v>
      </c>
      <c r="G4169" t="s">
        <v>670</v>
      </c>
      <c r="H4169" t="s">
        <v>668</v>
      </c>
      <c r="I4169" t="s">
        <v>145</v>
      </c>
      <c r="J4169" t="s">
        <v>671</v>
      </c>
      <c r="K4169">
        <v>1200</v>
      </c>
      <c r="L4169">
        <v>248</v>
      </c>
      <c r="O4169">
        <v>60</v>
      </c>
      <c r="P4169">
        <v>6</v>
      </c>
      <c r="Q4169">
        <f>SUM(Table2[[#This Row],[ BUYER G]:[BUYER S]])</f>
        <v>66</v>
      </c>
      <c r="R4169">
        <v>33.25</v>
      </c>
      <c r="S4169">
        <v>3.75</v>
      </c>
      <c r="T4169">
        <f>SUM(Table2[[#This Row],[SALE G]:[SALE S]])</f>
        <v>37</v>
      </c>
      <c r="U4169">
        <v>250</v>
      </c>
      <c r="V4169">
        <v>0.7</v>
      </c>
    </row>
    <row r="4170" spans="1:22" x14ac:dyDescent="0.25">
      <c r="A4170">
        <v>4169</v>
      </c>
      <c r="B4170" t="s">
        <v>26</v>
      </c>
      <c r="C4170" t="s">
        <v>665</v>
      </c>
      <c r="D4170" t="s">
        <v>7</v>
      </c>
      <c r="E4170" t="s">
        <v>364</v>
      </c>
      <c r="F4170" s="138">
        <v>44163</v>
      </c>
      <c r="G4170" t="s">
        <v>670</v>
      </c>
      <c r="H4170" t="s">
        <v>672</v>
      </c>
      <c r="I4170" t="s">
        <v>190</v>
      </c>
      <c r="J4170" t="s">
        <v>671</v>
      </c>
      <c r="K4170">
        <v>1200</v>
      </c>
      <c r="L4170">
        <v>246</v>
      </c>
      <c r="O4170">
        <v>42</v>
      </c>
      <c r="P4170">
        <v>6</v>
      </c>
      <c r="Q4170">
        <f>SUM(Table2[[#This Row],[ BUYER G]:[BUYER S]])</f>
        <v>48</v>
      </c>
      <c r="R4170">
        <v>22</v>
      </c>
      <c r="S4170">
        <v>2.75</v>
      </c>
      <c r="T4170">
        <f>SUM(Table2[[#This Row],[SALE G]:[SALE S]])</f>
        <v>24.75</v>
      </c>
      <c r="U4170">
        <v>312</v>
      </c>
      <c r="V4170">
        <v>0.7</v>
      </c>
    </row>
    <row r="4171" spans="1:22" x14ac:dyDescent="0.25">
      <c r="A4171">
        <v>4170</v>
      </c>
      <c r="B4171" t="s">
        <v>26</v>
      </c>
      <c r="C4171" t="s">
        <v>665</v>
      </c>
      <c r="D4171" t="s">
        <v>7</v>
      </c>
      <c r="E4171" t="s">
        <v>364</v>
      </c>
      <c r="F4171" s="138">
        <v>44163</v>
      </c>
      <c r="G4171" t="s">
        <v>670</v>
      </c>
      <c r="H4171" t="s">
        <v>672</v>
      </c>
      <c r="I4171" t="s">
        <v>191</v>
      </c>
      <c r="J4171" t="s">
        <v>671</v>
      </c>
      <c r="K4171">
        <v>1200</v>
      </c>
      <c r="L4171">
        <v>240</v>
      </c>
      <c r="O4171">
        <v>46</v>
      </c>
      <c r="P4171">
        <v>23</v>
      </c>
      <c r="Q4171">
        <f>SUM(Table2[[#This Row],[ BUYER G]:[BUYER S]])</f>
        <v>69</v>
      </c>
      <c r="R4171">
        <v>20.75</v>
      </c>
      <c r="S4171">
        <v>8.5</v>
      </c>
      <c r="T4171">
        <f>SUM(Table2[[#This Row],[SALE G]:[SALE S]])</f>
        <v>29.25</v>
      </c>
      <c r="U4171">
        <v>266</v>
      </c>
      <c r="V4171">
        <v>0.7</v>
      </c>
    </row>
    <row r="4172" spans="1:22" x14ac:dyDescent="0.25">
      <c r="A4172">
        <v>4171</v>
      </c>
      <c r="B4172" t="s">
        <v>26</v>
      </c>
      <c r="C4172" t="s">
        <v>665</v>
      </c>
      <c r="D4172" t="s">
        <v>7</v>
      </c>
      <c r="E4172" t="s">
        <v>364</v>
      </c>
      <c r="F4172" s="138">
        <v>44163</v>
      </c>
      <c r="G4172" t="s">
        <v>682</v>
      </c>
      <c r="H4172" t="s">
        <v>668</v>
      </c>
      <c r="I4172" t="s">
        <v>149</v>
      </c>
      <c r="J4172" t="s">
        <v>671</v>
      </c>
      <c r="K4172">
        <v>1200</v>
      </c>
      <c r="L4172">
        <v>208</v>
      </c>
      <c r="O4172">
        <v>28</v>
      </c>
      <c r="P4172">
        <v>22</v>
      </c>
      <c r="Q4172">
        <f>SUM(Table2[[#This Row],[ BUYER G]:[BUYER S]])</f>
        <v>50</v>
      </c>
      <c r="R4172">
        <v>24.3</v>
      </c>
      <c r="S4172">
        <v>6.8</v>
      </c>
      <c r="T4172">
        <f>SUM(Table2[[#This Row],[SALE G]:[SALE S]])</f>
        <v>31.1</v>
      </c>
      <c r="U4172">
        <v>231</v>
      </c>
      <c r="V4172">
        <v>0.8</v>
      </c>
    </row>
    <row r="4173" spans="1:22" x14ac:dyDescent="0.25">
      <c r="A4173">
        <v>4172</v>
      </c>
      <c r="B4173" t="s">
        <v>26</v>
      </c>
      <c r="C4173" t="s">
        <v>665</v>
      </c>
      <c r="D4173" t="s">
        <v>7</v>
      </c>
      <c r="E4173" t="s">
        <v>364</v>
      </c>
      <c r="F4173" s="138">
        <v>44163</v>
      </c>
      <c r="G4173" t="s">
        <v>682</v>
      </c>
      <c r="H4173" t="s">
        <v>668</v>
      </c>
      <c r="I4173" t="s">
        <v>152</v>
      </c>
      <c r="J4173" t="s">
        <v>671</v>
      </c>
      <c r="K4173">
        <v>1200</v>
      </c>
      <c r="L4173">
        <v>210</v>
      </c>
      <c r="O4173">
        <v>43</v>
      </c>
      <c r="P4173">
        <v>30</v>
      </c>
      <c r="Q4173">
        <f>SUM(Table2[[#This Row],[ BUYER G]:[BUYER S]])</f>
        <v>73</v>
      </c>
      <c r="R4173">
        <v>34</v>
      </c>
      <c r="S4173">
        <v>21.5</v>
      </c>
      <c r="T4173">
        <f>SUM(Table2[[#This Row],[SALE G]:[SALE S]])</f>
        <v>55.5</v>
      </c>
      <c r="U4173">
        <v>215</v>
      </c>
      <c r="V4173">
        <v>0.7</v>
      </c>
    </row>
    <row r="4174" spans="1:22" x14ac:dyDescent="0.25">
      <c r="A4174">
        <v>4173</v>
      </c>
      <c r="B4174" t="s">
        <v>26</v>
      </c>
      <c r="C4174" t="s">
        <v>665</v>
      </c>
      <c r="D4174" t="s">
        <v>7</v>
      </c>
      <c r="E4174" t="s">
        <v>364</v>
      </c>
      <c r="F4174" s="138">
        <v>44163</v>
      </c>
      <c r="G4174" t="s">
        <v>682</v>
      </c>
      <c r="H4174" t="s">
        <v>668</v>
      </c>
      <c r="I4174" t="s">
        <v>153</v>
      </c>
      <c r="J4174" t="s">
        <v>671</v>
      </c>
      <c r="K4174">
        <v>1200</v>
      </c>
      <c r="L4174">
        <v>208</v>
      </c>
      <c r="O4174">
        <v>32</v>
      </c>
      <c r="P4174">
        <v>0</v>
      </c>
      <c r="Q4174">
        <f>SUM(Table2[[#This Row],[ BUYER G]:[BUYER S]])</f>
        <v>32</v>
      </c>
      <c r="R4174">
        <v>24.33</v>
      </c>
      <c r="S4174">
        <v>0</v>
      </c>
      <c r="T4174">
        <f>SUM(Table2[[#This Row],[SALE G]:[SALE S]])</f>
        <v>24.33</v>
      </c>
      <c r="U4174">
        <v>356</v>
      </c>
      <c r="V4174">
        <v>0.6</v>
      </c>
    </row>
    <row r="4175" spans="1:22" x14ac:dyDescent="0.25">
      <c r="A4175">
        <v>4174</v>
      </c>
      <c r="B4175" t="s">
        <v>26</v>
      </c>
      <c r="C4175" t="s">
        <v>665</v>
      </c>
      <c r="D4175" t="s">
        <v>7</v>
      </c>
      <c r="E4175" t="s">
        <v>364</v>
      </c>
      <c r="F4175" s="138">
        <v>44163</v>
      </c>
      <c r="G4175" t="s">
        <v>682</v>
      </c>
      <c r="H4175" t="s">
        <v>668</v>
      </c>
      <c r="I4175" t="s">
        <v>154</v>
      </c>
      <c r="J4175" t="s">
        <v>671</v>
      </c>
      <c r="K4175">
        <v>1200</v>
      </c>
      <c r="L4175">
        <v>208</v>
      </c>
      <c r="O4175">
        <v>32</v>
      </c>
      <c r="P4175">
        <v>0</v>
      </c>
      <c r="Q4175">
        <f>SUM(Table2[[#This Row],[ BUYER G]:[BUYER S]])</f>
        <v>32</v>
      </c>
      <c r="R4175">
        <v>15</v>
      </c>
      <c r="S4175">
        <v>0</v>
      </c>
      <c r="T4175">
        <f>SUM(Table2[[#This Row],[SALE G]:[SALE S]])</f>
        <v>15</v>
      </c>
      <c r="U4175">
        <v>330</v>
      </c>
      <c r="V4175">
        <v>0.6</v>
      </c>
    </row>
    <row r="4176" spans="1:22" x14ac:dyDescent="0.25">
      <c r="A4176">
        <v>4175</v>
      </c>
      <c r="B4176" t="s">
        <v>26</v>
      </c>
      <c r="C4176" t="s">
        <v>665</v>
      </c>
      <c r="D4176" t="s">
        <v>7</v>
      </c>
      <c r="E4176" t="s">
        <v>364</v>
      </c>
      <c r="F4176" s="138">
        <v>44163</v>
      </c>
      <c r="G4176" t="s">
        <v>682</v>
      </c>
      <c r="H4176" t="s">
        <v>668</v>
      </c>
      <c r="I4176" t="s">
        <v>146</v>
      </c>
      <c r="J4176" t="s">
        <v>671</v>
      </c>
      <c r="K4176">
        <v>1200</v>
      </c>
      <c r="L4176">
        <v>220</v>
      </c>
      <c r="O4176">
        <v>72</v>
      </c>
      <c r="P4176">
        <v>15</v>
      </c>
      <c r="Q4176">
        <f>SUM(Table2[[#This Row],[ BUYER G]:[BUYER S]])</f>
        <v>87</v>
      </c>
      <c r="R4176">
        <v>28</v>
      </c>
      <c r="S4176">
        <v>13.5</v>
      </c>
      <c r="T4176">
        <f>SUM(Table2[[#This Row],[SALE G]:[SALE S]])</f>
        <v>41.5</v>
      </c>
      <c r="U4176">
        <v>232</v>
      </c>
      <c r="V4176">
        <v>0.6</v>
      </c>
    </row>
    <row r="4177" spans="1:22" x14ac:dyDescent="0.25">
      <c r="A4177">
        <v>4176</v>
      </c>
      <c r="B4177" t="s">
        <v>26</v>
      </c>
      <c r="C4177" t="s">
        <v>665</v>
      </c>
      <c r="D4177" t="s">
        <v>7</v>
      </c>
      <c r="E4177" t="s">
        <v>364</v>
      </c>
      <c r="F4177" s="138">
        <v>44163</v>
      </c>
      <c r="G4177" t="s">
        <v>682</v>
      </c>
      <c r="H4177" t="s">
        <v>668</v>
      </c>
      <c r="I4177" t="s">
        <v>395</v>
      </c>
      <c r="J4177" t="s">
        <v>671</v>
      </c>
      <c r="K4177">
        <v>1200</v>
      </c>
      <c r="L4177">
        <v>202</v>
      </c>
      <c r="O4177">
        <v>26</v>
      </c>
      <c r="P4177">
        <v>12</v>
      </c>
      <c r="Q4177">
        <f>SUM(Table2[[#This Row],[ BUYER G]:[BUYER S]])</f>
        <v>38</v>
      </c>
      <c r="R4177">
        <v>21.5</v>
      </c>
      <c r="S4177">
        <v>5.5</v>
      </c>
      <c r="T4177">
        <f>SUM(Table2[[#This Row],[SALE G]:[SALE S]])</f>
        <v>27</v>
      </c>
      <c r="U4177">
        <v>200</v>
      </c>
      <c r="V4177">
        <v>0.6</v>
      </c>
    </row>
    <row r="4178" spans="1:22" x14ac:dyDescent="0.25">
      <c r="A4178">
        <v>4177</v>
      </c>
      <c r="B4178" t="s">
        <v>26</v>
      </c>
      <c r="C4178" t="s">
        <v>665</v>
      </c>
      <c r="D4178" t="s">
        <v>7</v>
      </c>
      <c r="E4178" t="s">
        <v>364</v>
      </c>
      <c r="F4178" s="138">
        <v>44163</v>
      </c>
      <c r="G4178" t="s">
        <v>682</v>
      </c>
      <c r="H4178" t="s">
        <v>668</v>
      </c>
      <c r="I4178" t="s">
        <v>396</v>
      </c>
      <c r="J4178" t="s">
        <v>671</v>
      </c>
      <c r="K4178">
        <v>1200</v>
      </c>
      <c r="L4178">
        <v>208</v>
      </c>
      <c r="O4178">
        <v>79</v>
      </c>
      <c r="P4178">
        <v>16</v>
      </c>
      <c r="Q4178">
        <f>SUM(Table2[[#This Row],[ BUYER G]:[BUYER S]])</f>
        <v>95</v>
      </c>
      <c r="R4178">
        <v>45</v>
      </c>
      <c r="S4178">
        <v>8</v>
      </c>
      <c r="T4178">
        <f>SUM(Table2[[#This Row],[SALE G]:[SALE S]])</f>
        <v>53</v>
      </c>
      <c r="U4178">
        <v>287</v>
      </c>
      <c r="V4178">
        <v>0.6</v>
      </c>
    </row>
    <row r="4179" spans="1:22" x14ac:dyDescent="0.25">
      <c r="A4179">
        <v>4178</v>
      </c>
      <c r="B4179" t="s">
        <v>26</v>
      </c>
      <c r="C4179" t="s">
        <v>665</v>
      </c>
      <c r="D4179" t="s">
        <v>7</v>
      </c>
      <c r="E4179" t="s">
        <v>364</v>
      </c>
      <c r="F4179" s="138">
        <v>44163</v>
      </c>
      <c r="G4179" t="s">
        <v>682</v>
      </c>
      <c r="H4179" t="s">
        <v>668</v>
      </c>
      <c r="I4179" t="s">
        <v>472</v>
      </c>
      <c r="J4179" t="s">
        <v>671</v>
      </c>
      <c r="K4179">
        <v>1200</v>
      </c>
      <c r="L4179">
        <v>190</v>
      </c>
      <c r="O4179">
        <v>29</v>
      </c>
      <c r="P4179">
        <v>14</v>
      </c>
      <c r="Q4179">
        <f>SUM(Table2[[#This Row],[ BUYER G]:[BUYER S]])</f>
        <v>43</v>
      </c>
      <c r="R4179">
        <v>13</v>
      </c>
      <c r="S4179">
        <v>5.875</v>
      </c>
      <c r="T4179">
        <f>SUM(Table2[[#This Row],[SALE G]:[SALE S]])</f>
        <v>18.875</v>
      </c>
      <c r="U4179">
        <v>211</v>
      </c>
      <c r="V4179">
        <v>0.6</v>
      </c>
    </row>
    <row r="4180" spans="1:22" x14ac:dyDescent="0.25">
      <c r="A4180">
        <v>4179</v>
      </c>
      <c r="B4180" t="s">
        <v>26</v>
      </c>
      <c r="C4180" t="s">
        <v>665</v>
      </c>
      <c r="D4180" t="s">
        <v>7</v>
      </c>
      <c r="E4180" t="s">
        <v>364</v>
      </c>
      <c r="F4180" s="138">
        <v>44163</v>
      </c>
      <c r="G4180" t="s">
        <v>683</v>
      </c>
      <c r="H4180" t="s">
        <v>668</v>
      </c>
      <c r="I4180" t="s">
        <v>391</v>
      </c>
      <c r="J4180" t="s">
        <v>669</v>
      </c>
      <c r="K4180">
        <v>1500</v>
      </c>
      <c r="L4180">
        <v>432</v>
      </c>
      <c r="O4180">
        <v>59</v>
      </c>
      <c r="P4180">
        <v>48</v>
      </c>
      <c r="Q4180">
        <f>SUM(Table2[[#This Row],[ BUYER G]:[BUYER S]])</f>
        <v>107</v>
      </c>
      <c r="R4180">
        <v>85</v>
      </c>
      <c r="S4180">
        <v>24.875</v>
      </c>
      <c r="T4180">
        <f>SUM(Table2[[#This Row],[SALE G]:[SALE S]])</f>
        <v>109.875</v>
      </c>
      <c r="U4180">
        <v>440</v>
      </c>
      <c r="V4180">
        <v>0.7</v>
      </c>
    </row>
    <row r="4181" spans="1:22" x14ac:dyDescent="0.25">
      <c r="A4181">
        <v>4180</v>
      </c>
      <c r="B4181" t="s">
        <v>26</v>
      </c>
      <c r="C4181" t="s">
        <v>665</v>
      </c>
      <c r="D4181" t="s">
        <v>7</v>
      </c>
      <c r="E4181" t="s">
        <v>364</v>
      </c>
      <c r="F4181" s="138">
        <v>44163</v>
      </c>
      <c r="G4181" t="s">
        <v>683</v>
      </c>
      <c r="H4181" t="s">
        <v>668</v>
      </c>
      <c r="I4181" t="s">
        <v>394</v>
      </c>
      <c r="J4181" t="s">
        <v>669</v>
      </c>
      <c r="K4181">
        <v>1500</v>
      </c>
      <c r="L4181">
        <v>409</v>
      </c>
      <c r="O4181">
        <v>65</v>
      </c>
      <c r="P4181">
        <v>16</v>
      </c>
      <c r="Q4181">
        <f>SUM(Table2[[#This Row],[ BUYER G]:[BUYER S]])</f>
        <v>81</v>
      </c>
      <c r="R4181">
        <v>36</v>
      </c>
      <c r="S4181">
        <v>8.5</v>
      </c>
      <c r="T4181">
        <f>SUM(Table2[[#This Row],[SALE G]:[SALE S]])</f>
        <v>44.5</v>
      </c>
      <c r="U4181">
        <v>300</v>
      </c>
      <c r="V4181">
        <v>0.6</v>
      </c>
    </row>
    <row r="4182" spans="1:22" x14ac:dyDescent="0.25">
      <c r="A4182">
        <v>4181</v>
      </c>
      <c r="B4182" t="s">
        <v>26</v>
      </c>
      <c r="C4182" t="s">
        <v>665</v>
      </c>
      <c r="D4182" t="s">
        <v>7</v>
      </c>
      <c r="E4182" t="s">
        <v>364</v>
      </c>
      <c r="F4182" s="138">
        <v>44163</v>
      </c>
      <c r="G4182" t="s">
        <v>683</v>
      </c>
      <c r="H4182" t="s">
        <v>668</v>
      </c>
      <c r="I4182" t="s">
        <v>392</v>
      </c>
      <c r="J4182" t="s">
        <v>669</v>
      </c>
      <c r="K4182">
        <v>1500</v>
      </c>
      <c r="L4182">
        <v>420</v>
      </c>
      <c r="O4182">
        <v>46</v>
      </c>
      <c r="P4182">
        <v>58</v>
      </c>
      <c r="Q4182">
        <f>SUM(Table2[[#This Row],[ BUYER G]:[BUYER S]])</f>
        <v>104</v>
      </c>
      <c r="R4182">
        <v>69.75</v>
      </c>
      <c r="S4182">
        <v>70</v>
      </c>
      <c r="T4182">
        <f>SUM(Table2[[#This Row],[SALE G]:[SALE S]])</f>
        <v>139.75</v>
      </c>
      <c r="U4182">
        <v>489</v>
      </c>
      <c r="V4182">
        <v>0.6</v>
      </c>
    </row>
    <row r="4183" spans="1:22" x14ac:dyDescent="0.25">
      <c r="A4183">
        <v>4182</v>
      </c>
      <c r="B4183" t="s">
        <v>26</v>
      </c>
      <c r="C4183" t="s">
        <v>665</v>
      </c>
      <c r="D4183" t="s">
        <v>7</v>
      </c>
      <c r="E4183" t="s">
        <v>364</v>
      </c>
      <c r="F4183" s="138">
        <v>44163</v>
      </c>
      <c r="G4183" t="s">
        <v>683</v>
      </c>
      <c r="H4183" t="s">
        <v>668</v>
      </c>
      <c r="I4183" t="s">
        <v>393</v>
      </c>
      <c r="J4183" t="s">
        <v>669</v>
      </c>
      <c r="K4183">
        <v>1500</v>
      </c>
      <c r="L4183">
        <v>410</v>
      </c>
      <c r="O4183">
        <v>64</v>
      </c>
      <c r="P4183">
        <v>0</v>
      </c>
      <c r="Q4183">
        <f>SUM(Table2[[#This Row],[ BUYER G]:[BUYER S]])</f>
        <v>64</v>
      </c>
      <c r="R4183">
        <v>39</v>
      </c>
      <c r="S4183">
        <v>3</v>
      </c>
      <c r="T4183">
        <f>SUM(Table2[[#This Row],[SALE G]:[SALE S]])</f>
        <v>42</v>
      </c>
      <c r="U4183">
        <v>395</v>
      </c>
      <c r="V4183">
        <v>0.6</v>
      </c>
    </row>
    <row r="4184" spans="1:22" x14ac:dyDescent="0.25">
      <c r="A4184">
        <v>4183</v>
      </c>
      <c r="B4184" t="s">
        <v>26</v>
      </c>
      <c r="C4184" t="s">
        <v>665</v>
      </c>
      <c r="D4184" t="s">
        <v>7</v>
      </c>
      <c r="E4184" t="s">
        <v>364</v>
      </c>
      <c r="F4184" s="138">
        <v>44163</v>
      </c>
      <c r="G4184" t="s">
        <v>675</v>
      </c>
      <c r="H4184" t="s">
        <v>668</v>
      </c>
      <c r="I4184" t="s">
        <v>164</v>
      </c>
      <c r="J4184" t="s">
        <v>669</v>
      </c>
      <c r="K4184">
        <v>4200</v>
      </c>
      <c r="L4184">
        <v>592</v>
      </c>
      <c r="O4184">
        <v>188</v>
      </c>
      <c r="P4184">
        <v>0</v>
      </c>
      <c r="Q4184">
        <f>SUM(Table2[[#This Row],[ BUYER G]:[BUYER S]])</f>
        <v>188</v>
      </c>
      <c r="R4184">
        <v>125.5</v>
      </c>
      <c r="S4184">
        <v>0</v>
      </c>
      <c r="T4184">
        <f>SUM(Table2[[#This Row],[SALE G]:[SALE S]])</f>
        <v>125.5</v>
      </c>
      <c r="U4184">
        <v>789</v>
      </c>
      <c r="V4184">
        <v>0.8</v>
      </c>
    </row>
    <row r="4185" spans="1:22" x14ac:dyDescent="0.25">
      <c r="A4185">
        <v>4184</v>
      </c>
      <c r="B4185" t="s">
        <v>26</v>
      </c>
      <c r="C4185" t="s">
        <v>665</v>
      </c>
      <c r="D4185" t="s">
        <v>7</v>
      </c>
      <c r="E4185" t="s">
        <v>364</v>
      </c>
      <c r="F4185" s="138">
        <v>44163</v>
      </c>
      <c r="G4185" t="s">
        <v>676</v>
      </c>
      <c r="H4185" t="s">
        <v>668</v>
      </c>
      <c r="I4185" t="s">
        <v>165</v>
      </c>
      <c r="J4185" t="s">
        <v>669</v>
      </c>
      <c r="K4185">
        <v>1200</v>
      </c>
      <c r="L4185">
        <v>334</v>
      </c>
      <c r="O4185">
        <v>43</v>
      </c>
      <c r="P4185">
        <v>34</v>
      </c>
      <c r="Q4185">
        <f>SUM(Table2[[#This Row],[ BUYER G]:[BUYER S]])</f>
        <v>77</v>
      </c>
      <c r="R4185">
        <v>41</v>
      </c>
      <c r="S4185">
        <v>15.25</v>
      </c>
      <c r="T4185">
        <f>SUM(Table2[[#This Row],[SALE G]:[SALE S]])</f>
        <v>56.25</v>
      </c>
      <c r="U4185">
        <v>789</v>
      </c>
      <c r="V4185">
        <v>0.8</v>
      </c>
    </row>
    <row r="4186" spans="1:22" x14ac:dyDescent="0.25">
      <c r="A4186">
        <v>4185</v>
      </c>
      <c r="B4186" t="s">
        <v>26</v>
      </c>
      <c r="C4186" t="s">
        <v>665</v>
      </c>
      <c r="D4186" t="s">
        <v>7</v>
      </c>
      <c r="E4186" t="s">
        <v>364</v>
      </c>
      <c r="F4186" s="138">
        <v>44163</v>
      </c>
      <c r="G4186" t="s">
        <v>676</v>
      </c>
      <c r="H4186" t="s">
        <v>668</v>
      </c>
      <c r="I4186" t="s">
        <v>166</v>
      </c>
      <c r="J4186" t="s">
        <v>669</v>
      </c>
      <c r="K4186">
        <v>1200</v>
      </c>
      <c r="L4186">
        <v>320</v>
      </c>
      <c r="O4186">
        <v>71</v>
      </c>
      <c r="P4186">
        <v>34</v>
      </c>
      <c r="Q4186">
        <f>SUM(Table2[[#This Row],[ BUYER G]:[BUYER S]])</f>
        <v>105</v>
      </c>
      <c r="R4186">
        <v>89</v>
      </c>
      <c r="S4186">
        <v>41.75</v>
      </c>
      <c r="T4186">
        <f>SUM(Table2[[#This Row],[SALE G]:[SALE S]])</f>
        <v>130.75</v>
      </c>
      <c r="U4186">
        <v>420</v>
      </c>
      <c r="V4186">
        <v>0.6</v>
      </c>
    </row>
    <row r="4187" spans="1:22" x14ac:dyDescent="0.25">
      <c r="A4187">
        <v>4186</v>
      </c>
      <c r="B4187" t="s">
        <v>26</v>
      </c>
      <c r="C4187" t="s">
        <v>665</v>
      </c>
      <c r="D4187" t="s">
        <v>7</v>
      </c>
      <c r="E4187" t="s">
        <v>364</v>
      </c>
      <c r="F4187" s="138">
        <v>44163</v>
      </c>
      <c r="G4187" t="s">
        <v>684</v>
      </c>
      <c r="H4187" t="s">
        <v>672</v>
      </c>
      <c r="I4187" t="s">
        <v>402</v>
      </c>
      <c r="J4187" t="s">
        <v>669</v>
      </c>
      <c r="K4187">
        <v>1250</v>
      </c>
      <c r="L4187">
        <v>330</v>
      </c>
      <c r="O4187">
        <v>9</v>
      </c>
      <c r="P4187">
        <v>17</v>
      </c>
      <c r="Q4187">
        <f>SUM(Table2[[#This Row],[ BUYER G]:[BUYER S]])</f>
        <v>26</v>
      </c>
      <c r="R4187">
        <v>12</v>
      </c>
      <c r="S4187">
        <v>6</v>
      </c>
      <c r="T4187">
        <f>SUM(Table2[[#This Row],[SALE G]:[SALE S]])</f>
        <v>18</v>
      </c>
      <c r="U4187" t="s">
        <v>724</v>
      </c>
      <c r="V4187">
        <v>0.7</v>
      </c>
    </row>
    <row r="4188" spans="1:22" x14ac:dyDescent="0.25">
      <c r="A4188">
        <v>4187</v>
      </c>
      <c r="B4188" t="s">
        <v>26</v>
      </c>
      <c r="C4188" t="s">
        <v>665</v>
      </c>
      <c r="D4188" t="s">
        <v>7</v>
      </c>
      <c r="E4188" t="s">
        <v>364</v>
      </c>
      <c r="F4188" s="138">
        <v>44163</v>
      </c>
      <c r="G4188" t="s">
        <v>684</v>
      </c>
      <c r="H4188" t="s">
        <v>677</v>
      </c>
      <c r="I4188" t="s">
        <v>401</v>
      </c>
      <c r="J4188" t="s">
        <v>669</v>
      </c>
      <c r="K4188">
        <v>1250</v>
      </c>
      <c r="L4188">
        <v>330</v>
      </c>
      <c r="O4188">
        <v>65</v>
      </c>
      <c r="P4188">
        <v>0</v>
      </c>
      <c r="Q4188">
        <f>SUM(Table2[[#This Row],[ BUYER G]:[BUYER S]])</f>
        <v>65</v>
      </c>
      <c r="R4188">
        <v>46</v>
      </c>
      <c r="S4188">
        <v>0</v>
      </c>
      <c r="T4188">
        <f>SUM(Table2[[#This Row],[SALE G]:[SALE S]])</f>
        <v>46</v>
      </c>
      <c r="U4188">
        <v>550</v>
      </c>
      <c r="V4188">
        <v>0.7</v>
      </c>
    </row>
    <row r="4189" spans="1:22" x14ac:dyDescent="0.25">
      <c r="A4189">
        <v>4188</v>
      </c>
      <c r="B4189" t="s">
        <v>26</v>
      </c>
      <c r="C4189" t="s">
        <v>665</v>
      </c>
      <c r="D4189" t="s">
        <v>7</v>
      </c>
      <c r="E4189" t="s">
        <v>364</v>
      </c>
      <c r="F4189" s="138">
        <v>44163</v>
      </c>
      <c r="G4189" t="s">
        <v>684</v>
      </c>
      <c r="H4189" t="s">
        <v>673</v>
      </c>
      <c r="I4189" t="s">
        <v>454</v>
      </c>
      <c r="J4189" t="s">
        <v>669</v>
      </c>
      <c r="K4189">
        <v>1250</v>
      </c>
      <c r="L4189">
        <v>256</v>
      </c>
      <c r="O4189">
        <v>23</v>
      </c>
      <c r="P4189">
        <v>26</v>
      </c>
      <c r="Q4189">
        <f>SUM(Table2[[#This Row],[ BUYER G]:[BUYER S]])</f>
        <v>49</v>
      </c>
      <c r="R4189">
        <v>21</v>
      </c>
      <c r="S4189">
        <v>13</v>
      </c>
      <c r="T4189">
        <f>SUM(Table2[[#This Row],[SALE G]:[SALE S]])</f>
        <v>34</v>
      </c>
      <c r="U4189">
        <v>293</v>
      </c>
      <c r="V4189">
        <v>0.7</v>
      </c>
    </row>
    <row r="4190" spans="1:22" x14ac:dyDescent="0.25">
      <c r="A4190">
        <v>4189</v>
      </c>
      <c r="B4190" t="s">
        <v>26</v>
      </c>
      <c r="C4190" t="s">
        <v>665</v>
      </c>
      <c r="D4190" t="s">
        <v>7</v>
      </c>
      <c r="E4190" t="s">
        <v>364</v>
      </c>
      <c r="F4190" s="138">
        <v>44163</v>
      </c>
      <c r="G4190" t="s">
        <v>684</v>
      </c>
      <c r="H4190" t="s">
        <v>704</v>
      </c>
      <c r="I4190" t="s">
        <v>453</v>
      </c>
      <c r="J4190" t="s">
        <v>669</v>
      </c>
      <c r="K4190">
        <v>1250</v>
      </c>
      <c r="L4190">
        <v>256</v>
      </c>
      <c r="O4190">
        <v>27</v>
      </c>
      <c r="P4190">
        <v>23</v>
      </c>
      <c r="Q4190">
        <f>SUM(Table2[[#This Row],[ BUYER G]:[BUYER S]])</f>
        <v>50</v>
      </c>
      <c r="R4190">
        <v>19</v>
      </c>
      <c r="S4190">
        <v>22.25</v>
      </c>
      <c r="T4190">
        <f>SUM(Table2[[#This Row],[SALE G]:[SALE S]])</f>
        <v>41.25</v>
      </c>
      <c r="U4190">
        <v>624</v>
      </c>
      <c r="V4190">
        <v>0.7</v>
      </c>
    </row>
    <row r="4191" spans="1:22" x14ac:dyDescent="0.25">
      <c r="A4191">
        <v>4190</v>
      </c>
      <c r="B4191" t="s">
        <v>26</v>
      </c>
      <c r="C4191" t="s">
        <v>665</v>
      </c>
      <c r="D4191" t="s">
        <v>7</v>
      </c>
      <c r="E4191" t="s">
        <v>364</v>
      </c>
      <c r="F4191" s="138">
        <v>44163</v>
      </c>
      <c r="G4191" t="s">
        <v>684</v>
      </c>
      <c r="H4191" t="s">
        <v>705</v>
      </c>
      <c r="I4191" t="s">
        <v>459</v>
      </c>
      <c r="J4191" t="s">
        <v>669</v>
      </c>
      <c r="K4191">
        <v>1250</v>
      </c>
      <c r="L4191">
        <v>256</v>
      </c>
      <c r="O4191">
        <v>28</v>
      </c>
      <c r="P4191">
        <v>23</v>
      </c>
      <c r="Q4191">
        <f>SUM(Table2[[#This Row],[ BUYER G]:[BUYER S]])</f>
        <v>51</v>
      </c>
      <c r="R4191">
        <v>28.5</v>
      </c>
      <c r="S4191">
        <v>12.25</v>
      </c>
      <c r="T4191">
        <f>SUM(Table2[[#This Row],[SALE G]:[SALE S]])</f>
        <v>40.75</v>
      </c>
      <c r="U4191">
        <v>297</v>
      </c>
      <c r="V4191">
        <v>0.7</v>
      </c>
    </row>
    <row r="4192" spans="1:22" x14ac:dyDescent="0.25">
      <c r="A4192">
        <v>4191</v>
      </c>
      <c r="B4192" t="s">
        <v>26</v>
      </c>
      <c r="C4192" t="s">
        <v>665</v>
      </c>
      <c r="D4192" t="s">
        <v>7</v>
      </c>
      <c r="E4192" t="s">
        <v>364</v>
      </c>
      <c r="F4192" s="138">
        <v>44163</v>
      </c>
      <c r="G4192" t="s">
        <v>684</v>
      </c>
      <c r="H4192" t="s">
        <v>697</v>
      </c>
      <c r="I4192" t="s">
        <v>460</v>
      </c>
      <c r="J4192" t="s">
        <v>669</v>
      </c>
      <c r="K4192">
        <v>1250</v>
      </c>
      <c r="L4192">
        <v>230</v>
      </c>
      <c r="O4192">
        <v>42</v>
      </c>
      <c r="P4192">
        <v>36</v>
      </c>
      <c r="Q4192">
        <f>SUM(Table2[[#This Row],[ BUYER G]:[BUYER S]])</f>
        <v>78</v>
      </c>
      <c r="R4192">
        <v>22</v>
      </c>
      <c r="S4192">
        <v>61</v>
      </c>
      <c r="T4192">
        <f>SUM(Table2[[#This Row],[SALE G]:[SALE S]])</f>
        <v>83</v>
      </c>
      <c r="U4192">
        <v>60</v>
      </c>
      <c r="V4192">
        <v>0.7</v>
      </c>
    </row>
    <row r="4193" spans="1:22" x14ac:dyDescent="0.25">
      <c r="A4193">
        <v>4192</v>
      </c>
      <c r="B4193" t="s">
        <v>26</v>
      </c>
      <c r="C4193" t="s">
        <v>665</v>
      </c>
      <c r="D4193" t="s">
        <v>7</v>
      </c>
      <c r="E4193" t="s">
        <v>364</v>
      </c>
      <c r="F4193" s="138">
        <v>44163</v>
      </c>
      <c r="G4193" t="s">
        <v>685</v>
      </c>
      <c r="H4193" t="s">
        <v>668</v>
      </c>
      <c r="I4193" t="s">
        <v>172</v>
      </c>
      <c r="J4193" t="s">
        <v>671</v>
      </c>
      <c r="K4193">
        <v>1000</v>
      </c>
      <c r="L4193">
        <v>192</v>
      </c>
      <c r="O4193">
        <v>32</v>
      </c>
      <c r="P4193">
        <v>0</v>
      </c>
      <c r="Q4193">
        <f>SUM(Table2[[#This Row],[ BUYER G]:[BUYER S]])</f>
        <v>32</v>
      </c>
      <c r="R4193">
        <v>18</v>
      </c>
      <c r="S4193">
        <v>0</v>
      </c>
      <c r="T4193">
        <f>SUM(Table2[[#This Row],[SALE G]:[SALE S]])</f>
        <v>18</v>
      </c>
      <c r="U4193">
        <v>562</v>
      </c>
      <c r="V4193">
        <v>0.7</v>
      </c>
    </row>
    <row r="4194" spans="1:22" x14ac:dyDescent="0.25">
      <c r="A4194">
        <v>4193</v>
      </c>
      <c r="B4194" t="s">
        <v>26</v>
      </c>
      <c r="C4194" t="s">
        <v>665</v>
      </c>
      <c r="D4194" t="s">
        <v>7</v>
      </c>
      <c r="E4194" t="s">
        <v>364</v>
      </c>
      <c r="F4194" s="138">
        <v>44163</v>
      </c>
      <c r="G4194" t="s">
        <v>685</v>
      </c>
      <c r="H4194" t="s">
        <v>668</v>
      </c>
      <c r="I4194" t="s">
        <v>174</v>
      </c>
      <c r="J4194" t="s">
        <v>671</v>
      </c>
      <c r="K4194">
        <v>1000</v>
      </c>
      <c r="L4194">
        <v>208</v>
      </c>
      <c r="O4194">
        <v>43</v>
      </c>
      <c r="P4194">
        <v>0</v>
      </c>
      <c r="Q4194">
        <f>SUM(Table2[[#This Row],[ BUYER G]:[BUYER S]])</f>
        <v>43</v>
      </c>
      <c r="R4194">
        <v>27.92</v>
      </c>
      <c r="S4194">
        <v>0</v>
      </c>
      <c r="T4194">
        <f>SUM(Table2[[#This Row],[SALE G]:[SALE S]])</f>
        <v>27.92</v>
      </c>
      <c r="U4194">
        <v>377</v>
      </c>
      <c r="V4194">
        <v>0.7</v>
      </c>
    </row>
    <row r="4195" spans="1:22" x14ac:dyDescent="0.25">
      <c r="A4195">
        <v>4194</v>
      </c>
      <c r="B4195" t="s">
        <v>26</v>
      </c>
      <c r="C4195" t="s">
        <v>665</v>
      </c>
      <c r="D4195" t="s">
        <v>7</v>
      </c>
      <c r="E4195" t="s">
        <v>364</v>
      </c>
      <c r="F4195" s="138">
        <v>44163</v>
      </c>
      <c r="G4195" t="s">
        <v>685</v>
      </c>
      <c r="H4195" t="s">
        <v>668</v>
      </c>
      <c r="I4195" t="s">
        <v>176</v>
      </c>
      <c r="J4195" t="s">
        <v>671</v>
      </c>
      <c r="K4195">
        <v>1000</v>
      </c>
      <c r="L4195">
        <v>220</v>
      </c>
      <c r="O4195">
        <v>55</v>
      </c>
      <c r="P4195">
        <v>0</v>
      </c>
      <c r="Q4195">
        <f>SUM(Table2[[#This Row],[ BUYER G]:[BUYER S]])</f>
        <v>55</v>
      </c>
      <c r="R4195">
        <v>28.62</v>
      </c>
      <c r="S4195">
        <v>0</v>
      </c>
      <c r="T4195">
        <f>SUM(Table2[[#This Row],[SALE G]:[SALE S]])</f>
        <v>28.62</v>
      </c>
      <c r="U4195">
        <v>413</v>
      </c>
      <c r="V4195">
        <v>0.7</v>
      </c>
    </row>
    <row r="4196" spans="1:22" x14ac:dyDescent="0.25">
      <c r="A4196">
        <v>4195</v>
      </c>
      <c r="B4196" t="s">
        <v>26</v>
      </c>
      <c r="C4196" t="s">
        <v>665</v>
      </c>
      <c r="D4196" t="s">
        <v>7</v>
      </c>
      <c r="E4196" t="s">
        <v>364</v>
      </c>
      <c r="F4196" s="138">
        <v>44163</v>
      </c>
      <c r="G4196" t="s">
        <v>685</v>
      </c>
      <c r="H4196" t="s">
        <v>668</v>
      </c>
      <c r="I4196" t="s">
        <v>187</v>
      </c>
      <c r="J4196" t="s">
        <v>671</v>
      </c>
      <c r="K4196">
        <v>1000</v>
      </c>
      <c r="L4196">
        <v>208</v>
      </c>
      <c r="O4196">
        <v>34</v>
      </c>
      <c r="P4196">
        <v>0</v>
      </c>
      <c r="Q4196">
        <f>SUM(Table2[[#This Row],[ BUYER G]:[BUYER S]])</f>
        <v>34</v>
      </c>
      <c r="R4196">
        <v>16.5</v>
      </c>
      <c r="S4196">
        <v>0</v>
      </c>
      <c r="T4196">
        <f>SUM(Table2[[#This Row],[SALE G]:[SALE S]])</f>
        <v>16.5</v>
      </c>
      <c r="U4196">
        <v>162</v>
      </c>
      <c r="V4196">
        <v>0.7</v>
      </c>
    </row>
    <row r="4197" spans="1:22" x14ac:dyDescent="0.25">
      <c r="A4197">
        <v>4196</v>
      </c>
      <c r="B4197" t="s">
        <v>26</v>
      </c>
      <c r="C4197" t="s">
        <v>665</v>
      </c>
      <c r="D4197" t="s">
        <v>7</v>
      </c>
      <c r="E4197" t="s">
        <v>364</v>
      </c>
      <c r="F4197" s="138">
        <v>44163</v>
      </c>
      <c r="G4197" t="s">
        <v>685</v>
      </c>
      <c r="H4197" t="s">
        <v>668</v>
      </c>
      <c r="I4197" t="s">
        <v>181</v>
      </c>
      <c r="J4197" t="s">
        <v>671</v>
      </c>
      <c r="K4197">
        <v>1000</v>
      </c>
      <c r="L4197">
        <v>198</v>
      </c>
      <c r="O4197">
        <v>13</v>
      </c>
      <c r="P4197">
        <v>11</v>
      </c>
      <c r="Q4197">
        <f>SUM(Table2[[#This Row],[ BUYER G]:[BUYER S]])</f>
        <v>24</v>
      </c>
      <c r="R4197">
        <v>8</v>
      </c>
      <c r="S4197">
        <v>7</v>
      </c>
      <c r="T4197">
        <f>SUM(Table2[[#This Row],[SALE G]:[SALE S]])</f>
        <v>15</v>
      </c>
      <c r="U4197">
        <v>70</v>
      </c>
      <c r="V4197">
        <v>0.7</v>
      </c>
    </row>
    <row r="4198" spans="1:22" x14ac:dyDescent="0.25">
      <c r="A4198">
        <v>4197</v>
      </c>
      <c r="B4198" t="s">
        <v>26</v>
      </c>
      <c r="C4198" t="s">
        <v>665</v>
      </c>
      <c r="D4198" t="s">
        <v>7</v>
      </c>
      <c r="E4198" t="s">
        <v>364</v>
      </c>
      <c r="F4198" s="138">
        <v>44163</v>
      </c>
      <c r="G4198" t="s">
        <v>685</v>
      </c>
      <c r="H4198" t="s">
        <v>668</v>
      </c>
      <c r="I4198" t="s">
        <v>608</v>
      </c>
      <c r="J4198" t="s">
        <v>671</v>
      </c>
      <c r="K4198">
        <v>1000</v>
      </c>
      <c r="L4198">
        <v>169</v>
      </c>
      <c r="O4198">
        <v>5</v>
      </c>
      <c r="P4198">
        <v>2</v>
      </c>
      <c r="Q4198">
        <f>SUM(Table2[[#This Row],[ BUYER G]:[BUYER S]])</f>
        <v>7</v>
      </c>
      <c r="R4198">
        <v>12</v>
      </c>
      <c r="S4198">
        <v>0.75</v>
      </c>
      <c r="T4198">
        <f>SUM(Table2[[#This Row],[SALE G]:[SALE S]])</f>
        <v>12.75</v>
      </c>
      <c r="U4198">
        <v>65</v>
      </c>
      <c r="V4198">
        <v>0.7</v>
      </c>
    </row>
    <row r="4199" spans="1:22" x14ac:dyDescent="0.25">
      <c r="A4199">
        <v>4198</v>
      </c>
      <c r="B4199" t="s">
        <v>26</v>
      </c>
      <c r="C4199" t="s">
        <v>665</v>
      </c>
      <c r="D4199" t="s">
        <v>7</v>
      </c>
      <c r="E4199" t="s">
        <v>364</v>
      </c>
      <c r="F4199" s="138">
        <v>44163</v>
      </c>
      <c r="G4199" t="s">
        <v>685</v>
      </c>
      <c r="H4199" t="s">
        <v>668</v>
      </c>
      <c r="I4199" t="s">
        <v>180</v>
      </c>
      <c r="J4199" t="s">
        <v>671</v>
      </c>
      <c r="K4199">
        <v>1000</v>
      </c>
      <c r="L4199">
        <v>170</v>
      </c>
      <c r="O4199">
        <v>20</v>
      </c>
      <c r="P4199">
        <v>10</v>
      </c>
      <c r="Q4199">
        <f>SUM(Table2[[#This Row],[ BUYER G]:[BUYER S]])</f>
        <v>30</v>
      </c>
      <c r="R4199">
        <v>14.5</v>
      </c>
      <c r="S4199">
        <v>2</v>
      </c>
      <c r="T4199">
        <f>SUM(Table2[[#This Row],[SALE G]:[SALE S]])</f>
        <v>16.5</v>
      </c>
      <c r="U4199">
        <v>320</v>
      </c>
      <c r="V4199">
        <v>0.7</v>
      </c>
    </row>
    <row r="4200" spans="1:22" x14ac:dyDescent="0.25">
      <c r="A4200">
        <v>4199</v>
      </c>
      <c r="B4200" t="s">
        <v>26</v>
      </c>
      <c r="C4200" t="s">
        <v>665</v>
      </c>
      <c r="D4200" t="s">
        <v>7</v>
      </c>
      <c r="E4200" t="s">
        <v>364</v>
      </c>
      <c r="F4200" s="138">
        <v>44163</v>
      </c>
      <c r="G4200" t="s">
        <v>685</v>
      </c>
      <c r="H4200" t="s">
        <v>677</v>
      </c>
      <c r="I4200" t="s">
        <v>529</v>
      </c>
      <c r="J4200" t="s">
        <v>671</v>
      </c>
      <c r="K4200">
        <v>1000</v>
      </c>
      <c r="L4200">
        <v>189</v>
      </c>
      <c r="O4200">
        <v>35</v>
      </c>
      <c r="P4200">
        <v>23</v>
      </c>
      <c r="Q4200">
        <f>SUM(Table2[[#This Row],[ BUYER G]:[BUYER S]])</f>
        <v>58</v>
      </c>
      <c r="R4200">
        <v>29.5</v>
      </c>
      <c r="S4200">
        <v>15</v>
      </c>
      <c r="T4200">
        <f>SUM(Table2[[#This Row],[SALE G]:[SALE S]])</f>
        <v>44.5</v>
      </c>
      <c r="U4200">
        <v>311</v>
      </c>
      <c r="V4200">
        <v>0.7</v>
      </c>
    </row>
    <row r="4201" spans="1:22" x14ac:dyDescent="0.25">
      <c r="A4201">
        <v>4200</v>
      </c>
      <c r="B4201" t="s">
        <v>26</v>
      </c>
      <c r="C4201" t="s">
        <v>665</v>
      </c>
      <c r="D4201" t="s">
        <v>7</v>
      </c>
      <c r="E4201" t="s">
        <v>364</v>
      </c>
      <c r="F4201" s="138">
        <v>44163</v>
      </c>
      <c r="G4201" t="s">
        <v>685</v>
      </c>
      <c r="H4201" t="s">
        <v>672</v>
      </c>
      <c r="I4201" t="s">
        <v>407</v>
      </c>
      <c r="J4201" t="s">
        <v>671</v>
      </c>
      <c r="K4201">
        <v>1000</v>
      </c>
      <c r="L4201">
        <v>169</v>
      </c>
      <c r="O4201">
        <v>42</v>
      </c>
      <c r="P4201">
        <v>0</v>
      </c>
      <c r="Q4201">
        <f>SUM(Table2[[#This Row],[ BUYER G]:[BUYER S]])</f>
        <v>42</v>
      </c>
      <c r="R4201">
        <v>31.8</v>
      </c>
      <c r="S4201">
        <v>0</v>
      </c>
      <c r="T4201">
        <f>SUM(Table2[[#This Row],[SALE G]:[SALE S]])</f>
        <v>31.8</v>
      </c>
      <c r="U4201">
        <v>312</v>
      </c>
      <c r="V4201">
        <v>0.7</v>
      </c>
    </row>
    <row r="4202" spans="1:22" x14ac:dyDescent="0.25">
      <c r="A4202">
        <v>4201</v>
      </c>
      <c r="B4202" t="s">
        <v>26</v>
      </c>
      <c r="C4202" t="s">
        <v>665</v>
      </c>
      <c r="D4202" t="s">
        <v>7</v>
      </c>
      <c r="E4202" t="s">
        <v>364</v>
      </c>
      <c r="F4202" s="138">
        <v>44163</v>
      </c>
      <c r="G4202" t="s">
        <v>685</v>
      </c>
      <c r="H4202" t="s">
        <v>677</v>
      </c>
      <c r="I4202" t="s">
        <v>405</v>
      </c>
      <c r="J4202" t="s">
        <v>671</v>
      </c>
      <c r="K4202">
        <v>320</v>
      </c>
      <c r="L4202">
        <v>188</v>
      </c>
      <c r="O4202">
        <v>26</v>
      </c>
      <c r="P4202">
        <v>19</v>
      </c>
      <c r="Q4202">
        <f>SUM(Table2[[#This Row],[ BUYER G]:[BUYER S]])</f>
        <v>45</v>
      </c>
      <c r="R4202">
        <v>20</v>
      </c>
      <c r="S4202">
        <v>15</v>
      </c>
      <c r="T4202">
        <f>SUM(Table2[[#This Row],[SALE G]:[SALE S]])</f>
        <v>35</v>
      </c>
      <c r="U4202">
        <v>400</v>
      </c>
      <c r="V4202">
        <v>0.7</v>
      </c>
    </row>
    <row r="4203" spans="1:22" x14ac:dyDescent="0.25">
      <c r="A4203">
        <v>4202</v>
      </c>
      <c r="B4203" t="s">
        <v>26</v>
      </c>
      <c r="C4203" t="s">
        <v>665</v>
      </c>
      <c r="D4203" t="s">
        <v>7</v>
      </c>
      <c r="E4203" t="s">
        <v>364</v>
      </c>
      <c r="F4203" s="138">
        <v>44163</v>
      </c>
      <c r="G4203" t="s">
        <v>712</v>
      </c>
      <c r="H4203" t="s">
        <v>668</v>
      </c>
      <c r="I4203" t="s">
        <v>466</v>
      </c>
      <c r="J4203" t="s">
        <v>711</v>
      </c>
      <c r="K4203">
        <v>320</v>
      </c>
      <c r="L4203">
        <v>160</v>
      </c>
      <c r="O4203">
        <v>26</v>
      </c>
      <c r="P4203">
        <v>12</v>
      </c>
      <c r="Q4203">
        <f>SUM(Table2[[#This Row],[ BUYER G]:[BUYER S]])</f>
        <v>38</v>
      </c>
      <c r="R4203">
        <v>12</v>
      </c>
      <c r="S4203">
        <v>4</v>
      </c>
      <c r="T4203">
        <f>SUM(Table2[[#This Row],[SALE G]:[SALE S]])</f>
        <v>16</v>
      </c>
      <c r="U4203">
        <v>342</v>
      </c>
      <c r="V4203">
        <v>0.7</v>
      </c>
    </row>
    <row r="4204" spans="1:22" x14ac:dyDescent="0.25">
      <c r="A4204">
        <v>4203</v>
      </c>
      <c r="B4204" t="s">
        <v>26</v>
      </c>
      <c r="C4204" t="s">
        <v>678</v>
      </c>
      <c r="D4204" t="s">
        <v>7</v>
      </c>
      <c r="E4204" t="s">
        <v>364</v>
      </c>
      <c r="F4204" s="138">
        <v>44163</v>
      </c>
      <c r="G4204" t="s">
        <v>676</v>
      </c>
      <c r="H4204" t="s">
        <v>679</v>
      </c>
      <c r="I4204" t="s">
        <v>380</v>
      </c>
      <c r="J4204" t="s">
        <v>669</v>
      </c>
      <c r="K4204">
        <v>1200</v>
      </c>
      <c r="L4204">
        <v>330</v>
      </c>
      <c r="O4204">
        <v>48</v>
      </c>
      <c r="P4204">
        <v>32</v>
      </c>
      <c r="Q4204">
        <f>SUM(Table2[[#This Row],[ BUYER G]:[BUYER S]])</f>
        <v>80</v>
      </c>
      <c r="R4204">
        <v>41</v>
      </c>
      <c r="S4204">
        <v>9.5</v>
      </c>
      <c r="T4204">
        <f>SUM(Table2[[#This Row],[SALE G]:[SALE S]])</f>
        <v>50.5</v>
      </c>
      <c r="U4204">
        <v>320</v>
      </c>
      <c r="V4204">
        <v>0.8</v>
      </c>
    </row>
    <row r="4205" spans="1:22" x14ac:dyDescent="0.25">
      <c r="A4205">
        <v>4204</v>
      </c>
      <c r="B4205" t="s">
        <v>26</v>
      </c>
      <c r="C4205" t="s">
        <v>678</v>
      </c>
      <c r="D4205" t="s">
        <v>7</v>
      </c>
      <c r="E4205" t="s">
        <v>364</v>
      </c>
      <c r="F4205" s="138">
        <v>44163</v>
      </c>
      <c r="G4205" t="s">
        <v>685</v>
      </c>
      <c r="H4205" t="s">
        <v>679</v>
      </c>
      <c r="I4205" t="s">
        <v>444</v>
      </c>
      <c r="J4205" t="s">
        <v>671</v>
      </c>
      <c r="K4205">
        <v>1000</v>
      </c>
      <c r="L4205">
        <v>278</v>
      </c>
      <c r="O4205">
        <v>28</v>
      </c>
      <c r="P4205">
        <v>43</v>
      </c>
      <c r="Q4205">
        <f>SUM(Table2[[#This Row],[ BUYER G]:[BUYER S]])</f>
        <v>71</v>
      </c>
      <c r="R4205">
        <v>24.67</v>
      </c>
      <c r="S4205">
        <v>34.5</v>
      </c>
      <c r="T4205">
        <f>SUM(Table2[[#This Row],[SALE G]:[SALE S]])</f>
        <v>59.17</v>
      </c>
      <c r="U4205">
        <v>715</v>
      </c>
      <c r="V4205">
        <v>0.7</v>
      </c>
    </row>
    <row r="4206" spans="1:22" x14ac:dyDescent="0.25">
      <c r="A4206">
        <v>4205</v>
      </c>
      <c r="B4206" t="s">
        <v>26</v>
      </c>
      <c r="C4206" t="s">
        <v>678</v>
      </c>
      <c r="D4206" t="s">
        <v>7</v>
      </c>
      <c r="E4206" t="s">
        <v>364</v>
      </c>
      <c r="F4206" s="138">
        <v>44163</v>
      </c>
      <c r="G4206" t="s">
        <v>685</v>
      </c>
      <c r="H4206" t="s">
        <v>686</v>
      </c>
      <c r="I4206" t="s">
        <v>234</v>
      </c>
      <c r="J4206" t="s">
        <v>671</v>
      </c>
      <c r="K4206">
        <v>1000</v>
      </c>
      <c r="L4206">
        <v>276</v>
      </c>
      <c r="O4206">
        <v>38</v>
      </c>
      <c r="P4206">
        <v>27</v>
      </c>
      <c r="Q4206">
        <f>SUM(Table2[[#This Row],[ BUYER G]:[BUYER S]])</f>
        <v>65</v>
      </c>
      <c r="R4206">
        <v>41</v>
      </c>
      <c r="S4206">
        <v>11.75</v>
      </c>
      <c r="T4206">
        <f>SUM(Table2[[#This Row],[SALE G]:[SALE S]])</f>
        <v>52.75</v>
      </c>
      <c r="U4206">
        <v>341</v>
      </c>
      <c r="V4206">
        <v>0.7</v>
      </c>
    </row>
    <row r="4207" spans="1:22" x14ac:dyDescent="0.25">
      <c r="A4207">
        <v>4206</v>
      </c>
      <c r="B4207" t="s">
        <v>26</v>
      </c>
      <c r="C4207" t="s">
        <v>680</v>
      </c>
      <c r="D4207" t="s">
        <v>7</v>
      </c>
      <c r="E4207" t="s">
        <v>364</v>
      </c>
      <c r="F4207" s="138">
        <v>44163</v>
      </c>
      <c r="G4207" t="s">
        <v>666</v>
      </c>
      <c r="H4207" t="s">
        <v>681</v>
      </c>
      <c r="I4207" t="s">
        <v>236</v>
      </c>
      <c r="J4207" t="s">
        <v>669</v>
      </c>
      <c r="K4207">
        <v>2700</v>
      </c>
      <c r="L4207">
        <v>672</v>
      </c>
      <c r="O4207">
        <v>85</v>
      </c>
      <c r="P4207">
        <v>194</v>
      </c>
      <c r="Q4207">
        <f>SUM(Table2[[#This Row],[ BUYER G]:[BUYER S]])</f>
        <v>279</v>
      </c>
      <c r="R4207">
        <v>78.25</v>
      </c>
      <c r="S4207">
        <v>140.1</v>
      </c>
      <c r="T4207">
        <f>SUM(Table2[[#This Row],[SALE G]:[SALE S]])</f>
        <v>218.35</v>
      </c>
      <c r="U4207">
        <v>968</v>
      </c>
      <c r="V4207">
        <v>0.7</v>
      </c>
    </row>
    <row r="4208" spans="1:22" x14ac:dyDescent="0.25">
      <c r="A4208">
        <v>4207</v>
      </c>
      <c r="B4208" t="s">
        <v>26</v>
      </c>
      <c r="C4208" t="s">
        <v>680</v>
      </c>
      <c r="D4208" t="s">
        <v>7</v>
      </c>
      <c r="E4208" t="s">
        <v>364</v>
      </c>
      <c r="F4208" s="138">
        <v>44163</v>
      </c>
      <c r="G4208" t="s">
        <v>666</v>
      </c>
      <c r="H4208" t="s">
        <v>681</v>
      </c>
      <c r="I4208" t="s">
        <v>428</v>
      </c>
      <c r="J4208" t="s">
        <v>669</v>
      </c>
      <c r="K4208">
        <v>2700</v>
      </c>
      <c r="L4208">
        <v>560</v>
      </c>
      <c r="O4208">
        <v>42</v>
      </c>
      <c r="P4208">
        <v>121</v>
      </c>
      <c r="Q4208">
        <f>SUM(Table2[[#This Row],[ BUYER G]:[BUYER S]])</f>
        <v>163</v>
      </c>
      <c r="R4208">
        <v>32.5</v>
      </c>
      <c r="S4208">
        <v>126.55</v>
      </c>
      <c r="T4208">
        <f>SUM(Table2[[#This Row],[SALE G]:[SALE S]])</f>
        <v>159.05000000000001</v>
      </c>
      <c r="U4208">
        <v>890</v>
      </c>
      <c r="V4208">
        <v>0.7</v>
      </c>
    </row>
    <row r="4209" spans="1:22" x14ac:dyDescent="0.25">
      <c r="A4209">
        <v>4208</v>
      </c>
      <c r="B4209" t="s">
        <v>26</v>
      </c>
      <c r="C4209" t="s">
        <v>680</v>
      </c>
      <c r="D4209" t="s">
        <v>7</v>
      </c>
      <c r="E4209" t="s">
        <v>364</v>
      </c>
      <c r="F4209" s="138">
        <v>44163</v>
      </c>
      <c r="G4209" t="s">
        <v>670</v>
      </c>
      <c r="H4209" t="s">
        <v>681</v>
      </c>
      <c r="I4209" t="s">
        <v>375</v>
      </c>
      <c r="J4209" t="s">
        <v>671</v>
      </c>
      <c r="K4209">
        <v>1200</v>
      </c>
      <c r="L4209">
        <v>400</v>
      </c>
      <c r="O4209">
        <v>63</v>
      </c>
      <c r="P4209">
        <v>80</v>
      </c>
      <c r="Q4209">
        <f>SUM(Table2[[#This Row],[ BUYER G]:[BUYER S]])</f>
        <v>143</v>
      </c>
      <c r="R4209">
        <v>63.25</v>
      </c>
      <c r="S4209">
        <v>86</v>
      </c>
      <c r="T4209">
        <f>SUM(Table2[[#This Row],[SALE G]:[SALE S]])</f>
        <v>149.25</v>
      </c>
      <c r="U4209">
        <v>735</v>
      </c>
      <c r="V4209">
        <v>0.7</v>
      </c>
    </row>
    <row r="4210" spans="1:22" x14ac:dyDescent="0.25">
      <c r="A4210">
        <v>4209</v>
      </c>
      <c r="B4210" t="s">
        <v>26</v>
      </c>
      <c r="C4210" t="s">
        <v>680</v>
      </c>
      <c r="D4210" t="s">
        <v>7</v>
      </c>
      <c r="E4210" t="s">
        <v>364</v>
      </c>
      <c r="F4210" s="138">
        <v>44163</v>
      </c>
      <c r="G4210" t="s">
        <v>670</v>
      </c>
      <c r="H4210" t="s">
        <v>681</v>
      </c>
      <c r="I4210" t="s">
        <v>376</v>
      </c>
      <c r="J4210" t="s">
        <v>671</v>
      </c>
      <c r="K4210">
        <v>1200</v>
      </c>
      <c r="L4210">
        <v>320</v>
      </c>
      <c r="O4210">
        <v>36</v>
      </c>
      <c r="P4210">
        <v>34</v>
      </c>
      <c r="Q4210">
        <f>SUM(Table2[[#This Row],[ BUYER G]:[BUYER S]])</f>
        <v>70</v>
      </c>
      <c r="R4210">
        <v>43.5</v>
      </c>
      <c r="S4210">
        <v>36.5</v>
      </c>
      <c r="T4210">
        <f>SUM(Table2[[#This Row],[SALE G]:[SALE S]])</f>
        <v>80</v>
      </c>
      <c r="U4210">
        <v>350</v>
      </c>
      <c r="V4210">
        <v>0.65</v>
      </c>
    </row>
    <row r="4211" spans="1:22" x14ac:dyDescent="0.25">
      <c r="A4211">
        <v>4210</v>
      </c>
      <c r="B4211" t="s">
        <v>26</v>
      </c>
      <c r="C4211" t="s">
        <v>680</v>
      </c>
      <c r="D4211" t="s">
        <v>7</v>
      </c>
      <c r="E4211" t="s">
        <v>364</v>
      </c>
      <c r="F4211" s="138">
        <v>44163</v>
      </c>
      <c r="G4211" t="s">
        <v>670</v>
      </c>
      <c r="H4211" t="s">
        <v>681</v>
      </c>
      <c r="I4211" t="s">
        <v>384</v>
      </c>
      <c r="J4211" t="s">
        <v>671</v>
      </c>
      <c r="K4211">
        <v>1000</v>
      </c>
      <c r="L4211">
        <v>192</v>
      </c>
      <c r="O4211">
        <v>6</v>
      </c>
      <c r="P4211">
        <v>11</v>
      </c>
      <c r="Q4211">
        <f>SUM(Table2[[#This Row],[ BUYER G]:[BUYER S]])</f>
        <v>17</v>
      </c>
      <c r="R4211">
        <v>6</v>
      </c>
      <c r="S4211">
        <v>9.1999999999999993</v>
      </c>
      <c r="T4211">
        <f>SUM(Table2[[#This Row],[SALE G]:[SALE S]])</f>
        <v>15.2</v>
      </c>
      <c r="U4211">
        <v>220</v>
      </c>
      <c r="V4211">
        <v>0.65</v>
      </c>
    </row>
    <row r="4212" spans="1:22" x14ac:dyDescent="0.25">
      <c r="A4212">
        <v>4211</v>
      </c>
      <c r="B4212" t="s">
        <v>26</v>
      </c>
      <c r="C4212" t="s">
        <v>680</v>
      </c>
      <c r="D4212" t="s">
        <v>7</v>
      </c>
      <c r="E4212" t="s">
        <v>364</v>
      </c>
      <c r="F4212" s="138">
        <v>44163</v>
      </c>
      <c r="G4212" t="s">
        <v>670</v>
      </c>
      <c r="H4212" t="s">
        <v>681</v>
      </c>
      <c r="I4212" t="s">
        <v>386</v>
      </c>
      <c r="J4212" t="s">
        <v>671</v>
      </c>
      <c r="K4212">
        <v>1250</v>
      </c>
      <c r="L4212">
        <v>160</v>
      </c>
      <c r="O4212">
        <v>34</v>
      </c>
      <c r="P4212">
        <v>26</v>
      </c>
      <c r="Q4212">
        <f>SUM(Table2[[#This Row],[ BUYER G]:[BUYER S]])</f>
        <v>60</v>
      </c>
      <c r="R4212">
        <v>30.5</v>
      </c>
      <c r="S4212">
        <v>24</v>
      </c>
      <c r="T4212">
        <f>SUM(Table2[[#This Row],[SALE G]:[SALE S]])</f>
        <v>54.5</v>
      </c>
      <c r="U4212">
        <v>200</v>
      </c>
      <c r="V4212">
        <v>0.65</v>
      </c>
    </row>
    <row r="4213" spans="1:22" x14ac:dyDescent="0.25">
      <c r="A4213">
        <v>4212</v>
      </c>
      <c r="B4213" t="s">
        <v>26</v>
      </c>
      <c r="C4213" t="s">
        <v>680</v>
      </c>
      <c r="D4213" t="s">
        <v>7</v>
      </c>
      <c r="E4213" t="s">
        <v>364</v>
      </c>
      <c r="F4213" s="138">
        <v>44163</v>
      </c>
      <c r="G4213" t="s">
        <v>682</v>
      </c>
      <c r="H4213" t="s">
        <v>681</v>
      </c>
      <c r="I4213" t="s">
        <v>493</v>
      </c>
      <c r="J4213" t="s">
        <v>671</v>
      </c>
      <c r="K4213">
        <v>1000</v>
      </c>
      <c r="L4213">
        <v>160</v>
      </c>
      <c r="O4213">
        <v>11</v>
      </c>
      <c r="P4213">
        <v>32</v>
      </c>
      <c r="Q4213">
        <f>SUM(Table2[[#This Row],[ BUYER G]:[BUYER S]])</f>
        <v>43</v>
      </c>
      <c r="R4213">
        <v>8.6</v>
      </c>
      <c r="S4213">
        <v>25.5</v>
      </c>
      <c r="T4213">
        <f>SUM(Table2[[#This Row],[SALE G]:[SALE S]])</f>
        <v>34.1</v>
      </c>
      <c r="U4213">
        <v>198</v>
      </c>
      <c r="V4213">
        <v>0.65</v>
      </c>
    </row>
    <row r="4214" spans="1:22" x14ac:dyDescent="0.25">
      <c r="A4214">
        <v>4213</v>
      </c>
      <c r="B4214" t="s">
        <v>26</v>
      </c>
      <c r="C4214" t="s">
        <v>680</v>
      </c>
      <c r="D4214" t="s">
        <v>7</v>
      </c>
      <c r="E4214" t="s">
        <v>364</v>
      </c>
      <c r="F4214" s="138">
        <v>44163</v>
      </c>
      <c r="G4214" t="s">
        <v>682</v>
      </c>
      <c r="H4214" t="s">
        <v>681</v>
      </c>
      <c r="I4214" t="s">
        <v>397</v>
      </c>
      <c r="J4214" t="s">
        <v>671</v>
      </c>
      <c r="K4214">
        <v>1000</v>
      </c>
      <c r="L4214">
        <v>112</v>
      </c>
      <c r="O4214">
        <v>9</v>
      </c>
      <c r="P4214">
        <v>13</v>
      </c>
      <c r="Q4214">
        <f>SUM(Table2[[#This Row],[ BUYER G]:[BUYER S]])</f>
        <v>22</v>
      </c>
      <c r="R4214">
        <v>7</v>
      </c>
      <c r="S4214">
        <v>6.05</v>
      </c>
      <c r="T4214">
        <f>SUM(Table2[[#This Row],[SALE G]:[SALE S]])</f>
        <v>13.05</v>
      </c>
      <c r="U4214">
        <v>160</v>
      </c>
      <c r="V4214">
        <v>0.65</v>
      </c>
    </row>
    <row r="4215" spans="1:22" x14ac:dyDescent="0.25">
      <c r="A4215">
        <v>4214</v>
      </c>
      <c r="B4215" t="s">
        <v>26</v>
      </c>
      <c r="C4215" t="s">
        <v>680</v>
      </c>
      <c r="D4215" t="s">
        <v>7</v>
      </c>
      <c r="E4215" t="s">
        <v>364</v>
      </c>
      <c r="F4215" s="138">
        <v>44163</v>
      </c>
      <c r="G4215" t="s">
        <v>676</v>
      </c>
      <c r="H4215" t="s">
        <v>681</v>
      </c>
      <c r="I4215" t="s">
        <v>379</v>
      </c>
      <c r="J4215" t="s">
        <v>669</v>
      </c>
      <c r="K4215">
        <v>1200</v>
      </c>
      <c r="L4215">
        <v>288</v>
      </c>
      <c r="O4215">
        <v>47</v>
      </c>
      <c r="P4215">
        <v>65</v>
      </c>
      <c r="Q4215">
        <f>SUM(Table2[[#This Row],[ BUYER G]:[BUYER S]])</f>
        <v>112</v>
      </c>
      <c r="R4215">
        <v>33.1</v>
      </c>
      <c r="S4215">
        <v>29</v>
      </c>
      <c r="T4215">
        <f>SUM(Table2[[#This Row],[SALE G]:[SALE S]])</f>
        <v>62.1</v>
      </c>
      <c r="U4215">
        <v>319</v>
      </c>
      <c r="V4215">
        <v>0.65</v>
      </c>
    </row>
    <row r="4216" spans="1:22" x14ac:dyDescent="0.25">
      <c r="A4216">
        <v>4215</v>
      </c>
      <c r="B4216" t="s">
        <v>26</v>
      </c>
      <c r="C4216" t="s">
        <v>680</v>
      </c>
      <c r="D4216" t="s">
        <v>7</v>
      </c>
      <c r="E4216" t="s">
        <v>364</v>
      </c>
      <c r="F4216" s="138">
        <v>44163</v>
      </c>
      <c r="G4216" t="s">
        <v>676</v>
      </c>
      <c r="H4216" t="s">
        <v>681</v>
      </c>
      <c r="I4216" t="s">
        <v>377</v>
      </c>
      <c r="J4216" t="s">
        <v>669</v>
      </c>
      <c r="K4216">
        <v>1200</v>
      </c>
      <c r="L4216">
        <v>336</v>
      </c>
      <c r="O4216">
        <v>17</v>
      </c>
      <c r="P4216">
        <v>23</v>
      </c>
      <c r="Q4216">
        <f>SUM(Table2[[#This Row],[ BUYER G]:[BUYER S]])</f>
        <v>40</v>
      </c>
      <c r="R4216">
        <v>30.25</v>
      </c>
      <c r="S4216">
        <v>34.5</v>
      </c>
      <c r="T4216">
        <f>SUM(Table2[[#This Row],[SALE G]:[SALE S]])</f>
        <v>64.75</v>
      </c>
      <c r="U4216">
        <v>530</v>
      </c>
      <c r="V4216">
        <v>0.65</v>
      </c>
    </row>
    <row r="4217" spans="1:22" x14ac:dyDescent="0.25">
      <c r="A4217">
        <v>4216</v>
      </c>
      <c r="B4217" t="s">
        <v>26</v>
      </c>
      <c r="C4217" t="s">
        <v>680</v>
      </c>
      <c r="D4217" t="s">
        <v>7</v>
      </c>
      <c r="E4217" t="s">
        <v>364</v>
      </c>
      <c r="F4217" s="138">
        <v>44163</v>
      </c>
      <c r="G4217" t="s">
        <v>676</v>
      </c>
      <c r="H4217" t="s">
        <v>681</v>
      </c>
      <c r="I4217" t="s">
        <v>378</v>
      </c>
      <c r="J4217" t="s">
        <v>669</v>
      </c>
      <c r="K4217">
        <v>1200</v>
      </c>
      <c r="L4217">
        <v>240</v>
      </c>
      <c r="O4217">
        <v>35</v>
      </c>
      <c r="P4217">
        <v>42</v>
      </c>
      <c r="Q4217">
        <f>SUM(Table2[[#This Row],[ BUYER G]:[BUYER S]])</f>
        <v>77</v>
      </c>
      <c r="R4217">
        <v>28.75</v>
      </c>
      <c r="S4217">
        <v>37.5</v>
      </c>
      <c r="T4217">
        <f>SUM(Table2[[#This Row],[SALE G]:[SALE S]])</f>
        <v>66.25</v>
      </c>
      <c r="U4217">
        <v>310</v>
      </c>
      <c r="V4217">
        <v>0.65</v>
      </c>
    </row>
    <row r="4218" spans="1:22" x14ac:dyDescent="0.25">
      <c r="A4218">
        <v>4217</v>
      </c>
      <c r="B4218" t="s">
        <v>26</v>
      </c>
      <c r="C4218" t="s">
        <v>680</v>
      </c>
      <c r="D4218" t="s">
        <v>7</v>
      </c>
      <c r="E4218" t="s">
        <v>364</v>
      </c>
      <c r="F4218" s="138">
        <v>44163</v>
      </c>
      <c r="G4218" t="s">
        <v>684</v>
      </c>
      <c r="H4218" t="s">
        <v>681</v>
      </c>
      <c r="I4218" t="s">
        <v>461</v>
      </c>
      <c r="J4218" t="s">
        <v>669</v>
      </c>
      <c r="K4218">
        <v>1250</v>
      </c>
      <c r="L4218">
        <v>160</v>
      </c>
      <c r="O4218">
        <v>26</v>
      </c>
      <c r="P4218">
        <v>22</v>
      </c>
      <c r="Q4218">
        <f>SUM(Table2[[#This Row],[ BUYER G]:[BUYER S]])</f>
        <v>48</v>
      </c>
      <c r="R4218">
        <v>26</v>
      </c>
      <c r="S4218">
        <v>19</v>
      </c>
      <c r="T4218">
        <f>SUM(Table2[[#This Row],[SALE G]:[SALE S]])</f>
        <v>45</v>
      </c>
      <c r="U4218">
        <v>210</v>
      </c>
      <c r="V4218">
        <v>0.65</v>
      </c>
    </row>
    <row r="4219" spans="1:22" x14ac:dyDescent="0.25">
      <c r="A4219">
        <v>4218</v>
      </c>
      <c r="B4219" t="s">
        <v>26</v>
      </c>
      <c r="C4219" t="s">
        <v>680</v>
      </c>
      <c r="D4219" t="s">
        <v>7</v>
      </c>
      <c r="E4219" t="s">
        <v>364</v>
      </c>
      <c r="F4219" s="138">
        <v>44163</v>
      </c>
      <c r="G4219" t="s">
        <v>684</v>
      </c>
      <c r="H4219" t="s">
        <v>681</v>
      </c>
      <c r="I4219" t="s">
        <v>399</v>
      </c>
      <c r="J4219" t="s">
        <v>669</v>
      </c>
      <c r="K4219">
        <v>1250</v>
      </c>
      <c r="L4219">
        <v>240</v>
      </c>
      <c r="O4219">
        <v>58</v>
      </c>
      <c r="P4219">
        <v>26</v>
      </c>
      <c r="Q4219">
        <f>SUM(Table2[[#This Row],[ BUYER G]:[BUYER S]])</f>
        <v>84</v>
      </c>
      <c r="R4219">
        <v>36.5</v>
      </c>
      <c r="S4219">
        <v>13</v>
      </c>
      <c r="T4219">
        <f>SUM(Table2[[#This Row],[SALE G]:[SALE S]])</f>
        <v>49.5</v>
      </c>
      <c r="U4219">
        <v>319</v>
      </c>
      <c r="V4219">
        <v>0.65</v>
      </c>
    </row>
    <row r="4220" spans="1:22" x14ac:dyDescent="0.25">
      <c r="A4220">
        <v>4219</v>
      </c>
      <c r="B4220" t="s">
        <v>26</v>
      </c>
      <c r="C4220" t="s">
        <v>680</v>
      </c>
      <c r="D4220" t="s">
        <v>7</v>
      </c>
      <c r="E4220" t="s">
        <v>364</v>
      </c>
      <c r="F4220" s="138">
        <v>44163</v>
      </c>
      <c r="G4220" t="s">
        <v>685</v>
      </c>
      <c r="H4220" t="s">
        <v>681</v>
      </c>
      <c r="I4220" t="s">
        <v>420</v>
      </c>
      <c r="J4220" t="s">
        <v>671</v>
      </c>
      <c r="K4220">
        <v>1000</v>
      </c>
      <c r="L4220">
        <v>160</v>
      </c>
      <c r="O4220">
        <v>13</v>
      </c>
      <c r="P4220">
        <v>33</v>
      </c>
      <c r="Q4220">
        <f>SUM(Table2[[#This Row],[ BUYER G]:[BUYER S]])</f>
        <v>46</v>
      </c>
      <c r="R4220">
        <v>13.5</v>
      </c>
      <c r="S4220">
        <v>30</v>
      </c>
      <c r="T4220">
        <f>SUM(Table2[[#This Row],[SALE G]:[SALE S]])</f>
        <v>43.5</v>
      </c>
      <c r="U4220">
        <v>401</v>
      </c>
      <c r="V4220">
        <v>0.65</v>
      </c>
    </row>
    <row r="4221" spans="1:22" x14ac:dyDescent="0.25">
      <c r="A4221">
        <v>4220</v>
      </c>
      <c r="B4221" t="s">
        <v>26</v>
      </c>
      <c r="C4221" t="s">
        <v>680</v>
      </c>
      <c r="D4221" t="s">
        <v>7</v>
      </c>
      <c r="E4221" t="s">
        <v>364</v>
      </c>
      <c r="F4221" s="138">
        <v>44163</v>
      </c>
      <c r="G4221" t="s">
        <v>685</v>
      </c>
      <c r="H4221" t="s">
        <v>681</v>
      </c>
      <c r="I4221" t="s">
        <v>406</v>
      </c>
      <c r="J4221" t="s">
        <v>671</v>
      </c>
      <c r="K4221">
        <v>1000</v>
      </c>
      <c r="L4221">
        <v>160</v>
      </c>
      <c r="O4221">
        <v>30</v>
      </c>
      <c r="P4221">
        <v>33</v>
      </c>
      <c r="Q4221">
        <f>SUM(Table2[[#This Row],[ BUYER G]:[BUYER S]])</f>
        <v>63</v>
      </c>
      <c r="R4221">
        <v>61</v>
      </c>
      <c r="S4221">
        <v>17.5</v>
      </c>
      <c r="T4221">
        <f>SUM(Table2[[#This Row],[SALE G]:[SALE S]])</f>
        <v>78.5</v>
      </c>
      <c r="U4221">
        <v>534</v>
      </c>
      <c r="V4221">
        <v>0.65</v>
      </c>
    </row>
    <row r="4222" spans="1:22" x14ac:dyDescent="0.25">
      <c r="A4222">
        <v>4221</v>
      </c>
      <c r="B4222" t="s">
        <v>26</v>
      </c>
      <c r="C4222" t="s">
        <v>680</v>
      </c>
      <c r="D4222" t="s">
        <v>7</v>
      </c>
      <c r="E4222" t="s">
        <v>364</v>
      </c>
      <c r="F4222" s="138">
        <v>44163</v>
      </c>
      <c r="G4222" t="s">
        <v>685</v>
      </c>
      <c r="H4222" t="s">
        <v>681</v>
      </c>
      <c r="I4222" t="s">
        <v>422</v>
      </c>
      <c r="J4222" t="s">
        <v>671</v>
      </c>
      <c r="K4222">
        <v>1000</v>
      </c>
      <c r="L4222">
        <v>240</v>
      </c>
      <c r="O4222">
        <v>37</v>
      </c>
      <c r="P4222">
        <v>8</v>
      </c>
      <c r="Q4222">
        <f>SUM(Table2[[#This Row],[ BUYER G]:[BUYER S]])</f>
        <v>45</v>
      </c>
      <c r="R4222">
        <v>31.5</v>
      </c>
      <c r="S4222">
        <v>3</v>
      </c>
      <c r="T4222">
        <f>SUM(Table2[[#This Row],[SALE G]:[SALE S]])</f>
        <v>34.5</v>
      </c>
      <c r="U4222">
        <v>221</v>
      </c>
      <c r="V4222">
        <v>0.65</v>
      </c>
    </row>
    <row r="4223" spans="1:22" x14ac:dyDescent="0.25">
      <c r="A4223">
        <v>4222</v>
      </c>
      <c r="B4223" t="s">
        <v>26</v>
      </c>
      <c r="C4223" t="s">
        <v>680</v>
      </c>
      <c r="D4223" t="s">
        <v>7</v>
      </c>
      <c r="E4223" t="s">
        <v>364</v>
      </c>
      <c r="F4223" s="138">
        <v>44163</v>
      </c>
      <c r="G4223" t="s">
        <v>685</v>
      </c>
      <c r="H4223" t="s">
        <v>681</v>
      </c>
      <c r="I4223" t="s">
        <v>411</v>
      </c>
      <c r="J4223" t="s">
        <v>671</v>
      </c>
      <c r="K4223">
        <v>1000</v>
      </c>
      <c r="L4223">
        <v>160</v>
      </c>
      <c r="O4223">
        <v>26</v>
      </c>
      <c r="P4223">
        <v>16</v>
      </c>
      <c r="Q4223">
        <f>SUM(Table2[[#This Row],[ BUYER G]:[BUYER S]])</f>
        <v>42</v>
      </c>
      <c r="R4223">
        <v>21.5</v>
      </c>
      <c r="S4223">
        <v>14.1</v>
      </c>
      <c r="T4223">
        <f>SUM(Table2[[#This Row],[SALE G]:[SALE S]])</f>
        <v>35.6</v>
      </c>
      <c r="U4223">
        <v>182</v>
      </c>
      <c r="V4223">
        <v>0.65</v>
      </c>
    </row>
    <row r="4224" spans="1:22" x14ac:dyDescent="0.25">
      <c r="A4224">
        <v>4223</v>
      </c>
      <c r="B4224" t="s">
        <v>26</v>
      </c>
      <c r="C4224" t="s">
        <v>680</v>
      </c>
      <c r="D4224" t="s">
        <v>7</v>
      </c>
      <c r="E4224" t="s">
        <v>364</v>
      </c>
      <c r="F4224" s="138">
        <v>44163</v>
      </c>
      <c r="G4224" t="s">
        <v>685</v>
      </c>
      <c r="H4224" t="s">
        <v>681</v>
      </c>
      <c r="I4224" t="s">
        <v>409</v>
      </c>
      <c r="J4224" t="s">
        <v>671</v>
      </c>
      <c r="K4224">
        <v>1000</v>
      </c>
      <c r="L4224">
        <v>160</v>
      </c>
      <c r="O4224">
        <v>9</v>
      </c>
      <c r="P4224">
        <v>25</v>
      </c>
      <c r="Q4224">
        <f>SUM(Table2[[#This Row],[ BUYER G]:[BUYER S]])</f>
        <v>34</v>
      </c>
      <c r="R4224">
        <v>9</v>
      </c>
      <c r="S4224">
        <v>20</v>
      </c>
      <c r="T4224">
        <f>SUM(Table2[[#This Row],[SALE G]:[SALE S]])</f>
        <v>29</v>
      </c>
      <c r="U4224">
        <v>184</v>
      </c>
      <c r="V4224">
        <v>0.65</v>
      </c>
    </row>
    <row r="4225" spans="1:22" x14ac:dyDescent="0.25">
      <c r="A4225">
        <v>4224</v>
      </c>
      <c r="B4225" t="s">
        <v>26</v>
      </c>
      <c r="C4225" t="s">
        <v>680</v>
      </c>
      <c r="D4225" t="s">
        <v>7</v>
      </c>
      <c r="E4225" t="s">
        <v>364</v>
      </c>
      <c r="F4225" s="138">
        <v>44163</v>
      </c>
      <c r="G4225" t="s">
        <v>685</v>
      </c>
      <c r="H4225" t="s">
        <v>681</v>
      </c>
      <c r="I4225" t="s">
        <v>408</v>
      </c>
      <c r="J4225" t="s">
        <v>671</v>
      </c>
      <c r="K4225">
        <v>1000</v>
      </c>
      <c r="L4225">
        <v>160</v>
      </c>
      <c r="O4225">
        <v>17</v>
      </c>
      <c r="P4225">
        <v>16</v>
      </c>
      <c r="Q4225">
        <f>SUM(Table2[[#This Row],[ BUYER G]:[BUYER S]])</f>
        <v>33</v>
      </c>
      <c r="R4225">
        <v>14</v>
      </c>
      <c r="S4225">
        <v>11</v>
      </c>
      <c r="T4225">
        <f>SUM(Table2[[#This Row],[SALE G]:[SALE S]])</f>
        <v>25</v>
      </c>
      <c r="U4225">
        <v>178</v>
      </c>
      <c r="V4225">
        <v>0.65</v>
      </c>
    </row>
    <row r="4226" spans="1:22" x14ac:dyDescent="0.25">
      <c r="A4226">
        <v>4225</v>
      </c>
      <c r="B4226" t="s">
        <v>26</v>
      </c>
      <c r="C4226" t="s">
        <v>680</v>
      </c>
      <c r="D4226" t="s">
        <v>7</v>
      </c>
      <c r="E4226" t="s">
        <v>364</v>
      </c>
      <c r="F4226" s="138">
        <v>44163</v>
      </c>
      <c r="G4226" t="s">
        <v>685</v>
      </c>
      <c r="H4226" t="s">
        <v>681</v>
      </c>
      <c r="I4226" t="s">
        <v>421</v>
      </c>
      <c r="J4226" t="s">
        <v>671</v>
      </c>
      <c r="K4226">
        <v>1000</v>
      </c>
      <c r="L4226">
        <v>160</v>
      </c>
      <c r="O4226">
        <v>26</v>
      </c>
      <c r="P4226">
        <v>23</v>
      </c>
      <c r="Q4226">
        <f>SUM(Table2[[#This Row],[ BUYER G]:[BUYER S]])</f>
        <v>49</v>
      </c>
      <c r="R4226">
        <v>21</v>
      </c>
      <c r="S4226">
        <v>22</v>
      </c>
      <c r="T4226">
        <f>SUM(Table2[[#This Row],[SALE G]:[SALE S]])</f>
        <v>43</v>
      </c>
      <c r="U4226">
        <v>213</v>
      </c>
      <c r="V4226">
        <v>0.65</v>
      </c>
    </row>
    <row r="4227" spans="1:22" x14ac:dyDescent="0.25">
      <c r="A4227">
        <v>4226</v>
      </c>
      <c r="B4227" t="s">
        <v>26</v>
      </c>
      <c r="C4227" t="s">
        <v>680</v>
      </c>
      <c r="D4227" t="s">
        <v>7</v>
      </c>
      <c r="E4227" t="s">
        <v>364</v>
      </c>
      <c r="F4227" s="138">
        <v>44163</v>
      </c>
      <c r="G4227" t="s">
        <v>685</v>
      </c>
      <c r="H4227" t="s">
        <v>681</v>
      </c>
      <c r="I4227" t="s">
        <v>415</v>
      </c>
      <c r="J4227" t="s">
        <v>671</v>
      </c>
      <c r="K4227">
        <v>1000</v>
      </c>
      <c r="L4227">
        <v>192</v>
      </c>
      <c r="O4227">
        <v>19</v>
      </c>
      <c r="P4227">
        <v>5</v>
      </c>
      <c r="Q4227">
        <f>SUM(Table2[[#This Row],[ BUYER G]:[BUYER S]])</f>
        <v>24</v>
      </c>
      <c r="R4227">
        <v>33.5</v>
      </c>
      <c r="S4227">
        <v>2</v>
      </c>
      <c r="T4227">
        <f>SUM(Table2[[#This Row],[SALE G]:[SALE S]])</f>
        <v>35.5</v>
      </c>
      <c r="U4227">
        <v>182</v>
      </c>
      <c r="V4227">
        <v>0.65</v>
      </c>
    </row>
    <row r="4228" spans="1:22" x14ac:dyDescent="0.25">
      <c r="A4228">
        <v>4227</v>
      </c>
      <c r="B4228" t="s">
        <v>26</v>
      </c>
      <c r="C4228" t="s">
        <v>680</v>
      </c>
      <c r="D4228" t="s">
        <v>7</v>
      </c>
      <c r="E4228" t="s">
        <v>364</v>
      </c>
      <c r="F4228" s="138">
        <v>44163</v>
      </c>
      <c r="G4228" t="s">
        <v>685</v>
      </c>
      <c r="H4228" t="s">
        <v>681</v>
      </c>
      <c r="I4228" t="s">
        <v>419</v>
      </c>
      <c r="J4228" t="s">
        <v>671</v>
      </c>
      <c r="K4228">
        <v>1000</v>
      </c>
      <c r="L4228">
        <v>160</v>
      </c>
      <c r="O4228">
        <v>23</v>
      </c>
      <c r="P4228">
        <v>10</v>
      </c>
      <c r="Q4228">
        <f>SUM(Table2[[#This Row],[ BUYER G]:[BUYER S]])</f>
        <v>33</v>
      </c>
      <c r="R4228">
        <v>20</v>
      </c>
      <c r="S4228">
        <v>4.75</v>
      </c>
      <c r="T4228">
        <f>SUM(Table2[[#This Row],[SALE G]:[SALE S]])</f>
        <v>24.75</v>
      </c>
      <c r="U4228">
        <v>225</v>
      </c>
      <c r="V4228">
        <v>0.65</v>
      </c>
    </row>
    <row r="4229" spans="1:22" x14ac:dyDescent="0.25">
      <c r="A4229">
        <v>4228</v>
      </c>
      <c r="B4229" t="s">
        <v>26</v>
      </c>
      <c r="C4229" t="s">
        <v>680</v>
      </c>
      <c r="D4229" t="s">
        <v>7</v>
      </c>
      <c r="E4229" t="s">
        <v>364</v>
      </c>
      <c r="F4229" s="138">
        <v>44163</v>
      </c>
      <c r="G4229" t="s">
        <v>685</v>
      </c>
      <c r="H4229" t="s">
        <v>681</v>
      </c>
      <c r="I4229" t="s">
        <v>447</v>
      </c>
      <c r="J4229" t="s">
        <v>671</v>
      </c>
      <c r="K4229">
        <v>1000</v>
      </c>
      <c r="L4229">
        <v>160</v>
      </c>
      <c r="O4229">
        <v>36</v>
      </c>
      <c r="P4229">
        <v>16</v>
      </c>
      <c r="Q4229">
        <f>SUM(Table2[[#This Row],[ BUYER G]:[BUYER S]])</f>
        <v>52</v>
      </c>
      <c r="R4229">
        <v>26.25</v>
      </c>
      <c r="S4229">
        <v>12.5</v>
      </c>
      <c r="T4229">
        <f>SUM(Table2[[#This Row],[SALE G]:[SALE S]])</f>
        <v>38.75</v>
      </c>
      <c r="U4229">
        <v>230</v>
      </c>
      <c r="V4229">
        <v>0.65</v>
      </c>
    </row>
    <row r="4230" spans="1:22" x14ac:dyDescent="0.25">
      <c r="A4230">
        <v>4229</v>
      </c>
      <c r="B4230" t="s">
        <v>26</v>
      </c>
      <c r="C4230" t="s">
        <v>680</v>
      </c>
      <c r="D4230" t="s">
        <v>7</v>
      </c>
      <c r="E4230" t="s">
        <v>364</v>
      </c>
      <c r="F4230" s="138">
        <v>44163</v>
      </c>
      <c r="G4230" t="s">
        <v>670</v>
      </c>
      <c r="H4230" t="s">
        <v>690</v>
      </c>
      <c r="I4230" t="s">
        <v>596</v>
      </c>
      <c r="J4230" t="s">
        <v>671</v>
      </c>
      <c r="K4230">
        <v>1200</v>
      </c>
      <c r="L4230">
        <v>208</v>
      </c>
      <c r="O4230">
        <v>18</v>
      </c>
      <c r="P4230">
        <v>25</v>
      </c>
      <c r="Q4230">
        <f>SUM(Table2[[#This Row],[ BUYER G]:[BUYER S]])</f>
        <v>43</v>
      </c>
      <c r="R4230">
        <v>18.25</v>
      </c>
      <c r="S4230">
        <v>31.75</v>
      </c>
      <c r="T4230">
        <f>SUM(Table2[[#This Row],[SALE G]:[SALE S]])</f>
        <v>50</v>
      </c>
      <c r="U4230">
        <v>380</v>
      </c>
      <c r="V4230">
        <v>0.65</v>
      </c>
    </row>
    <row r="4231" spans="1:22" x14ac:dyDescent="0.25">
      <c r="A4231">
        <v>4230</v>
      </c>
      <c r="B4231" t="s">
        <v>26</v>
      </c>
      <c r="C4231" t="s">
        <v>680</v>
      </c>
      <c r="D4231" t="s">
        <v>7</v>
      </c>
      <c r="E4231" t="s">
        <v>364</v>
      </c>
      <c r="F4231" s="138">
        <v>44163</v>
      </c>
      <c r="G4231" t="s">
        <v>685</v>
      </c>
      <c r="H4231" t="s">
        <v>690</v>
      </c>
      <c r="I4231" t="s">
        <v>309</v>
      </c>
      <c r="J4231" t="s">
        <v>671</v>
      </c>
      <c r="K4231">
        <v>1000</v>
      </c>
      <c r="L4231">
        <v>288</v>
      </c>
      <c r="O4231">
        <v>25</v>
      </c>
      <c r="P4231">
        <v>20</v>
      </c>
      <c r="Q4231">
        <f>SUM(Table2[[#This Row],[ BUYER G]:[BUYER S]])</f>
        <v>45</v>
      </c>
      <c r="R4231">
        <v>21.5</v>
      </c>
      <c r="S4231">
        <v>20.75</v>
      </c>
      <c r="T4231">
        <f>SUM(Table2[[#This Row],[SALE G]:[SALE S]])</f>
        <v>42.25</v>
      </c>
      <c r="U4231">
        <v>320</v>
      </c>
      <c r="V4231">
        <v>0.65</v>
      </c>
    </row>
    <row r="4232" spans="1:22" x14ac:dyDescent="0.25">
      <c r="A4232">
        <v>4231</v>
      </c>
      <c r="B4232" t="s">
        <v>26</v>
      </c>
      <c r="C4232" t="s">
        <v>680</v>
      </c>
      <c r="D4232" t="s">
        <v>7</v>
      </c>
      <c r="E4232" t="s">
        <v>364</v>
      </c>
      <c r="F4232" s="138">
        <v>44163</v>
      </c>
      <c r="G4232" t="s">
        <v>685</v>
      </c>
      <c r="H4232" t="s">
        <v>689</v>
      </c>
      <c r="I4232" t="s">
        <v>639</v>
      </c>
      <c r="J4232" t="s">
        <v>671</v>
      </c>
      <c r="K4232">
        <v>1000</v>
      </c>
      <c r="L4232">
        <v>272</v>
      </c>
      <c r="O4232">
        <v>27</v>
      </c>
      <c r="P4232">
        <v>59</v>
      </c>
      <c r="Q4232">
        <f>SUM(Table2[[#This Row],[ BUYER G]:[BUYER S]])</f>
        <v>86</v>
      </c>
      <c r="R4232">
        <v>23.25</v>
      </c>
      <c r="S4232">
        <v>65.5</v>
      </c>
      <c r="T4232">
        <f>SUM(Table2[[#This Row],[SALE G]:[SALE S]])</f>
        <v>88.75</v>
      </c>
      <c r="U4232">
        <v>164</v>
      </c>
      <c r="V4232">
        <v>0.65</v>
      </c>
    </row>
    <row r="4233" spans="1:22" x14ac:dyDescent="0.25">
      <c r="A4233">
        <v>4232</v>
      </c>
      <c r="B4233" t="s">
        <v>26</v>
      </c>
      <c r="C4233" t="s">
        <v>680</v>
      </c>
      <c r="D4233" t="s">
        <v>7</v>
      </c>
      <c r="E4233" t="s">
        <v>364</v>
      </c>
      <c r="F4233" s="138">
        <v>44163</v>
      </c>
      <c r="G4233" t="s">
        <v>685</v>
      </c>
      <c r="H4233" t="s">
        <v>689</v>
      </c>
      <c r="I4233" t="s">
        <v>638</v>
      </c>
      <c r="J4233" t="s">
        <v>671</v>
      </c>
      <c r="K4233">
        <v>1000</v>
      </c>
      <c r="L4233">
        <v>272</v>
      </c>
      <c r="O4233">
        <v>48</v>
      </c>
      <c r="P4233">
        <v>46</v>
      </c>
      <c r="Q4233">
        <f>SUM(Table2[[#This Row],[ BUYER G]:[BUYER S]])</f>
        <v>94</v>
      </c>
      <c r="R4233">
        <v>47</v>
      </c>
      <c r="S4233">
        <v>49.25</v>
      </c>
      <c r="T4233">
        <f>SUM(Table2[[#This Row],[SALE G]:[SALE S]])</f>
        <v>96.25</v>
      </c>
      <c r="U4233">
        <v>247</v>
      </c>
      <c r="V4233">
        <v>0.65</v>
      </c>
    </row>
    <row r="4234" spans="1:22" x14ac:dyDescent="0.25">
      <c r="A4234">
        <v>4233</v>
      </c>
      <c r="B4234" t="s">
        <v>26</v>
      </c>
      <c r="C4234" t="s">
        <v>680</v>
      </c>
      <c r="D4234" t="s">
        <v>7</v>
      </c>
      <c r="E4234" t="s">
        <v>364</v>
      </c>
      <c r="F4234" s="138">
        <v>44163</v>
      </c>
      <c r="G4234" t="s">
        <v>684</v>
      </c>
      <c r="H4234" t="s">
        <v>689</v>
      </c>
      <c r="I4234" t="s">
        <v>400</v>
      </c>
      <c r="J4234" t="s">
        <v>669</v>
      </c>
      <c r="K4234">
        <v>1250</v>
      </c>
      <c r="L4234">
        <v>368</v>
      </c>
      <c r="O4234">
        <v>57</v>
      </c>
      <c r="P4234">
        <v>28</v>
      </c>
      <c r="Q4234">
        <f>SUM(Table2[[#This Row],[ BUYER G]:[BUYER S]])</f>
        <v>85</v>
      </c>
      <c r="R4234">
        <v>51.5</v>
      </c>
      <c r="S4234">
        <v>33</v>
      </c>
      <c r="T4234">
        <f>SUM(Table2[[#This Row],[SALE G]:[SALE S]])</f>
        <v>84.5</v>
      </c>
      <c r="U4234">
        <v>330</v>
      </c>
      <c r="V4234">
        <v>0.65</v>
      </c>
    </row>
    <row r="4235" spans="1:22" x14ac:dyDescent="0.25">
      <c r="A4235">
        <v>4234</v>
      </c>
      <c r="B4235" t="s">
        <v>26</v>
      </c>
      <c r="C4235" t="s">
        <v>665</v>
      </c>
      <c r="D4235" t="s">
        <v>7</v>
      </c>
      <c r="E4235" t="s">
        <v>364</v>
      </c>
      <c r="F4235" s="138">
        <v>44164</v>
      </c>
      <c r="G4235" t="s">
        <v>666</v>
      </c>
      <c r="H4235" t="s">
        <v>668</v>
      </c>
      <c r="I4235" t="s">
        <v>129</v>
      </c>
      <c r="J4235" t="s">
        <v>669</v>
      </c>
      <c r="K4235">
        <v>2700</v>
      </c>
      <c r="L4235">
        <v>549</v>
      </c>
      <c r="O4235">
        <v>75</v>
      </c>
      <c r="P4235">
        <v>60</v>
      </c>
      <c r="Q4235">
        <f>SUM(Table2[[#This Row],[ BUYER G]:[BUYER S]])</f>
        <v>135</v>
      </c>
      <c r="R4235">
        <v>58.25</v>
      </c>
      <c r="S4235">
        <v>63.5</v>
      </c>
      <c r="T4235">
        <f>SUM(Table2[[#This Row],[SALE G]:[SALE S]])</f>
        <v>121.75</v>
      </c>
      <c r="U4235">
        <v>555</v>
      </c>
      <c r="V4235">
        <v>0.8</v>
      </c>
    </row>
    <row r="4236" spans="1:22" x14ac:dyDescent="0.25">
      <c r="A4236">
        <v>4235</v>
      </c>
      <c r="B4236" t="s">
        <v>26</v>
      </c>
      <c r="C4236" t="s">
        <v>665</v>
      </c>
      <c r="D4236" t="s">
        <v>7</v>
      </c>
      <c r="E4236" t="s">
        <v>364</v>
      </c>
      <c r="F4236" s="138">
        <v>44164</v>
      </c>
      <c r="G4236" t="s">
        <v>666</v>
      </c>
      <c r="H4236" t="s">
        <v>668</v>
      </c>
      <c r="I4236" t="s">
        <v>130</v>
      </c>
      <c r="J4236" t="s">
        <v>669</v>
      </c>
      <c r="K4236">
        <v>2700</v>
      </c>
      <c r="L4236">
        <v>608</v>
      </c>
      <c r="O4236">
        <v>79</v>
      </c>
      <c r="P4236">
        <v>69</v>
      </c>
      <c r="Q4236">
        <f>SUM(Table2[[#This Row],[ BUYER G]:[BUYER S]])</f>
        <v>148</v>
      </c>
      <c r="R4236">
        <v>63</v>
      </c>
      <c r="S4236">
        <v>66.5</v>
      </c>
      <c r="T4236">
        <f>SUM(Table2[[#This Row],[SALE G]:[SALE S]])</f>
        <v>129.5</v>
      </c>
      <c r="U4236">
        <v>491</v>
      </c>
      <c r="V4236">
        <v>0.8</v>
      </c>
    </row>
    <row r="4237" spans="1:22" x14ac:dyDescent="0.25">
      <c r="A4237">
        <v>4236</v>
      </c>
      <c r="B4237" t="s">
        <v>26</v>
      </c>
      <c r="C4237" t="s">
        <v>665</v>
      </c>
      <c r="D4237" t="s">
        <v>7</v>
      </c>
      <c r="E4237" t="s">
        <v>364</v>
      </c>
      <c r="F4237" s="138">
        <v>44164</v>
      </c>
      <c r="G4237" t="s">
        <v>666</v>
      </c>
      <c r="H4237" t="s">
        <v>672</v>
      </c>
      <c r="I4237" t="s">
        <v>189</v>
      </c>
      <c r="J4237" t="s">
        <v>669</v>
      </c>
      <c r="K4237">
        <v>2700</v>
      </c>
      <c r="L4237">
        <v>544</v>
      </c>
      <c r="O4237">
        <v>92</v>
      </c>
      <c r="P4237">
        <v>50</v>
      </c>
      <c r="Q4237">
        <f>SUM(Table2[[#This Row],[ BUYER G]:[BUYER S]])</f>
        <v>142</v>
      </c>
      <c r="R4237">
        <v>85.7</v>
      </c>
      <c r="S4237">
        <v>58.5</v>
      </c>
      <c r="T4237">
        <f>SUM(Table2[[#This Row],[SALE G]:[SALE S]])</f>
        <v>144.19999999999999</v>
      </c>
      <c r="U4237">
        <v>559</v>
      </c>
      <c r="V4237">
        <v>0.8</v>
      </c>
    </row>
    <row r="4238" spans="1:22" x14ac:dyDescent="0.25">
      <c r="A4238">
        <v>4237</v>
      </c>
      <c r="B4238" t="s">
        <v>26</v>
      </c>
      <c r="C4238" t="s">
        <v>665</v>
      </c>
      <c r="D4238" t="s">
        <v>7</v>
      </c>
      <c r="E4238" t="s">
        <v>364</v>
      </c>
      <c r="F4238" s="138">
        <v>44164</v>
      </c>
      <c r="G4238" t="s">
        <v>670</v>
      </c>
      <c r="H4238" t="s">
        <v>668</v>
      </c>
      <c r="I4238" t="s">
        <v>138</v>
      </c>
      <c r="J4238" t="s">
        <v>671</v>
      </c>
      <c r="K4238">
        <v>1200</v>
      </c>
      <c r="L4238">
        <v>338</v>
      </c>
      <c r="O4238">
        <v>51</v>
      </c>
      <c r="P4238">
        <v>0</v>
      </c>
      <c r="Q4238">
        <f>SUM(Table2[[#This Row],[ BUYER G]:[BUYER S]])</f>
        <v>51</v>
      </c>
      <c r="R4238">
        <v>48.5</v>
      </c>
      <c r="S4238">
        <v>0</v>
      </c>
      <c r="T4238">
        <f>SUM(Table2[[#This Row],[SALE G]:[SALE S]])</f>
        <v>48.5</v>
      </c>
      <c r="U4238">
        <v>310</v>
      </c>
      <c r="V4238">
        <v>0.7</v>
      </c>
    </row>
    <row r="4239" spans="1:22" x14ac:dyDescent="0.25">
      <c r="A4239">
        <v>4238</v>
      </c>
      <c r="B4239" t="s">
        <v>26</v>
      </c>
      <c r="C4239" t="s">
        <v>665</v>
      </c>
      <c r="D4239" t="s">
        <v>7</v>
      </c>
      <c r="E4239" t="s">
        <v>364</v>
      </c>
      <c r="F4239" s="138">
        <v>44164</v>
      </c>
      <c r="G4239" t="s">
        <v>670</v>
      </c>
      <c r="H4239" t="s">
        <v>668</v>
      </c>
      <c r="I4239" t="s">
        <v>139</v>
      </c>
      <c r="J4239" t="s">
        <v>671</v>
      </c>
      <c r="K4239">
        <v>2700</v>
      </c>
      <c r="L4239">
        <v>226</v>
      </c>
      <c r="O4239">
        <v>26</v>
      </c>
      <c r="P4239">
        <v>62</v>
      </c>
      <c r="Q4239">
        <f>SUM(Table2[[#This Row],[ BUYER G]:[BUYER S]])</f>
        <v>88</v>
      </c>
      <c r="R4239">
        <v>23.75</v>
      </c>
      <c r="S4239">
        <v>37</v>
      </c>
      <c r="T4239">
        <f>SUM(Table2[[#This Row],[SALE G]:[SALE S]])</f>
        <v>60.75</v>
      </c>
      <c r="U4239">
        <v>95</v>
      </c>
      <c r="V4239">
        <v>0.8</v>
      </c>
    </row>
    <row r="4240" spans="1:22" x14ac:dyDescent="0.25">
      <c r="A4240">
        <v>4239</v>
      </c>
      <c r="B4240" t="s">
        <v>26</v>
      </c>
      <c r="C4240" t="s">
        <v>665</v>
      </c>
      <c r="D4240" t="s">
        <v>7</v>
      </c>
      <c r="E4240" t="s">
        <v>364</v>
      </c>
      <c r="F4240" s="138">
        <v>44164</v>
      </c>
      <c r="G4240" t="s">
        <v>670</v>
      </c>
      <c r="H4240" t="s">
        <v>668</v>
      </c>
      <c r="I4240" t="s">
        <v>142</v>
      </c>
      <c r="J4240" t="s">
        <v>671</v>
      </c>
      <c r="K4240">
        <v>1200</v>
      </c>
      <c r="L4240">
        <v>320</v>
      </c>
      <c r="O4240">
        <v>41</v>
      </c>
      <c r="P4240">
        <v>39</v>
      </c>
      <c r="Q4240">
        <f>SUM(Table2[[#This Row],[ BUYER G]:[BUYER S]])</f>
        <v>80</v>
      </c>
      <c r="R4240">
        <v>38</v>
      </c>
      <c r="S4240">
        <v>36.25</v>
      </c>
      <c r="T4240">
        <f>SUM(Table2[[#This Row],[SALE G]:[SALE S]])</f>
        <v>74.25</v>
      </c>
      <c r="U4240">
        <v>1120</v>
      </c>
      <c r="V4240">
        <v>0.7</v>
      </c>
    </row>
    <row r="4241" spans="1:22" x14ac:dyDescent="0.25">
      <c r="A4241">
        <v>4240</v>
      </c>
      <c r="B4241" t="s">
        <v>26</v>
      </c>
      <c r="C4241" t="s">
        <v>665</v>
      </c>
      <c r="D4241" t="s">
        <v>7</v>
      </c>
      <c r="E4241" t="s">
        <v>364</v>
      </c>
      <c r="F4241" s="138">
        <v>44164</v>
      </c>
      <c r="G4241" t="s">
        <v>670</v>
      </c>
      <c r="H4241" t="s">
        <v>668</v>
      </c>
      <c r="I4241" t="s">
        <v>143</v>
      </c>
      <c r="J4241" t="s">
        <v>671</v>
      </c>
      <c r="K4241">
        <v>2700</v>
      </c>
      <c r="L4241">
        <v>220</v>
      </c>
      <c r="O4241">
        <v>29</v>
      </c>
      <c r="P4241">
        <v>14</v>
      </c>
      <c r="Q4241">
        <f>SUM(Table2[[#This Row],[ BUYER G]:[BUYER S]])</f>
        <v>43</v>
      </c>
      <c r="R4241">
        <v>19</v>
      </c>
      <c r="S4241">
        <v>9</v>
      </c>
      <c r="T4241">
        <f>SUM(Table2[[#This Row],[SALE G]:[SALE S]])</f>
        <v>28</v>
      </c>
      <c r="U4241">
        <v>300</v>
      </c>
      <c r="V4241">
        <v>0.8</v>
      </c>
    </row>
    <row r="4242" spans="1:22" x14ac:dyDescent="0.25">
      <c r="A4242">
        <v>4241</v>
      </c>
      <c r="B4242" t="s">
        <v>26</v>
      </c>
      <c r="C4242" t="s">
        <v>665</v>
      </c>
      <c r="D4242" t="s">
        <v>7</v>
      </c>
      <c r="E4242" t="s">
        <v>364</v>
      </c>
      <c r="F4242" s="138">
        <v>44164</v>
      </c>
      <c r="G4242" t="s">
        <v>670</v>
      </c>
      <c r="H4242" t="s">
        <v>668</v>
      </c>
      <c r="I4242" t="s">
        <v>144</v>
      </c>
      <c r="J4242" t="s">
        <v>671</v>
      </c>
      <c r="K4242">
        <v>1200</v>
      </c>
      <c r="L4242">
        <v>272</v>
      </c>
      <c r="O4242">
        <v>76</v>
      </c>
      <c r="P4242">
        <v>12</v>
      </c>
      <c r="Q4242">
        <f>SUM(Table2[[#This Row],[ BUYER G]:[BUYER S]])</f>
        <v>88</v>
      </c>
      <c r="R4242">
        <v>34.5</v>
      </c>
      <c r="S4242">
        <v>6.75</v>
      </c>
      <c r="T4242">
        <f>SUM(Table2[[#This Row],[SALE G]:[SALE S]])</f>
        <v>41.25</v>
      </c>
      <c r="U4242">
        <v>626</v>
      </c>
      <c r="V4242">
        <v>0.8</v>
      </c>
    </row>
    <row r="4243" spans="1:22" x14ac:dyDescent="0.25">
      <c r="A4243">
        <v>4242</v>
      </c>
      <c r="B4243" t="s">
        <v>26</v>
      </c>
      <c r="C4243" t="s">
        <v>665</v>
      </c>
      <c r="D4243" t="s">
        <v>7</v>
      </c>
      <c r="E4243" t="s">
        <v>364</v>
      </c>
      <c r="F4243" s="138">
        <v>44164</v>
      </c>
      <c r="G4243" t="s">
        <v>670</v>
      </c>
      <c r="H4243" t="s">
        <v>668</v>
      </c>
      <c r="I4243" t="s">
        <v>145</v>
      </c>
      <c r="J4243" t="s">
        <v>671</v>
      </c>
      <c r="K4243">
        <v>1200</v>
      </c>
      <c r="L4243">
        <v>220</v>
      </c>
      <c r="O4243">
        <v>55</v>
      </c>
      <c r="P4243">
        <v>0</v>
      </c>
      <c r="Q4243">
        <f>SUM(Table2[[#This Row],[ BUYER G]:[BUYER S]])</f>
        <v>55</v>
      </c>
      <c r="R4243">
        <v>29.75</v>
      </c>
      <c r="S4243">
        <v>9.5</v>
      </c>
      <c r="T4243">
        <f>SUM(Table2[[#This Row],[SALE G]:[SALE S]])</f>
        <v>39.25</v>
      </c>
      <c r="U4243">
        <v>300</v>
      </c>
      <c r="V4243">
        <v>0.7</v>
      </c>
    </row>
    <row r="4244" spans="1:22" x14ac:dyDescent="0.25">
      <c r="A4244">
        <v>4243</v>
      </c>
      <c r="B4244" t="s">
        <v>26</v>
      </c>
      <c r="C4244" t="s">
        <v>665</v>
      </c>
      <c r="D4244" t="s">
        <v>7</v>
      </c>
      <c r="E4244" t="s">
        <v>364</v>
      </c>
      <c r="F4244" s="138">
        <v>44164</v>
      </c>
      <c r="G4244" t="s">
        <v>670</v>
      </c>
      <c r="H4244" t="s">
        <v>672</v>
      </c>
      <c r="I4244" t="s">
        <v>190</v>
      </c>
      <c r="J4244" t="s">
        <v>671</v>
      </c>
      <c r="K4244">
        <v>1200</v>
      </c>
      <c r="L4244">
        <v>220</v>
      </c>
      <c r="O4244">
        <v>44</v>
      </c>
      <c r="P4244">
        <v>0</v>
      </c>
      <c r="Q4244">
        <f>SUM(Table2[[#This Row],[ BUYER G]:[BUYER S]])</f>
        <v>44</v>
      </c>
      <c r="R4244">
        <v>25.5</v>
      </c>
      <c r="S4244">
        <v>0</v>
      </c>
      <c r="T4244">
        <f>SUM(Table2[[#This Row],[SALE G]:[SALE S]])</f>
        <v>25.5</v>
      </c>
      <c r="U4244">
        <v>322</v>
      </c>
      <c r="V4244">
        <v>0.7</v>
      </c>
    </row>
    <row r="4245" spans="1:22" x14ac:dyDescent="0.25">
      <c r="A4245">
        <v>4244</v>
      </c>
      <c r="B4245" t="s">
        <v>26</v>
      </c>
      <c r="C4245" t="s">
        <v>665</v>
      </c>
      <c r="D4245" t="s">
        <v>7</v>
      </c>
      <c r="E4245" t="s">
        <v>364</v>
      </c>
      <c r="F4245" s="138">
        <v>44164</v>
      </c>
      <c r="G4245" t="s">
        <v>670</v>
      </c>
      <c r="H4245" t="s">
        <v>672</v>
      </c>
      <c r="I4245" t="s">
        <v>191</v>
      </c>
      <c r="J4245" t="s">
        <v>671</v>
      </c>
      <c r="K4245">
        <v>1200</v>
      </c>
      <c r="L4245">
        <v>240</v>
      </c>
      <c r="O4245">
        <v>37</v>
      </c>
      <c r="P4245">
        <v>47</v>
      </c>
      <c r="Q4245">
        <f>SUM(Table2[[#This Row],[ BUYER G]:[BUYER S]])</f>
        <v>84</v>
      </c>
      <c r="R4245">
        <v>14.25</v>
      </c>
      <c r="S4245">
        <v>36.5</v>
      </c>
      <c r="T4245">
        <f>SUM(Table2[[#This Row],[SALE G]:[SALE S]])</f>
        <v>50.75</v>
      </c>
      <c r="U4245">
        <v>490</v>
      </c>
      <c r="V4245">
        <v>0.7</v>
      </c>
    </row>
    <row r="4246" spans="1:22" x14ac:dyDescent="0.25">
      <c r="A4246">
        <v>4245</v>
      </c>
      <c r="B4246" t="s">
        <v>26</v>
      </c>
      <c r="C4246" t="s">
        <v>665</v>
      </c>
      <c r="D4246" t="s">
        <v>7</v>
      </c>
      <c r="E4246" t="s">
        <v>364</v>
      </c>
      <c r="F4246" s="138">
        <v>44164</v>
      </c>
      <c r="G4246" t="s">
        <v>682</v>
      </c>
      <c r="H4246" t="s">
        <v>668</v>
      </c>
      <c r="I4246" t="s">
        <v>149</v>
      </c>
      <c r="J4246" t="s">
        <v>671</v>
      </c>
      <c r="K4246">
        <v>1200</v>
      </c>
      <c r="L4246">
        <v>208</v>
      </c>
      <c r="O4246">
        <v>30</v>
      </c>
      <c r="P4246">
        <v>22</v>
      </c>
      <c r="Q4246">
        <f>SUM(Table2[[#This Row],[ BUYER G]:[BUYER S]])</f>
        <v>52</v>
      </c>
      <c r="R4246">
        <v>18.100000000000001</v>
      </c>
      <c r="S4246">
        <v>13.1</v>
      </c>
      <c r="T4246">
        <f>SUM(Table2[[#This Row],[SALE G]:[SALE S]])</f>
        <v>31.200000000000003</v>
      </c>
      <c r="U4246">
        <v>303</v>
      </c>
      <c r="V4246">
        <v>0.8</v>
      </c>
    </row>
    <row r="4247" spans="1:22" x14ac:dyDescent="0.25">
      <c r="A4247">
        <v>4246</v>
      </c>
      <c r="B4247" t="s">
        <v>26</v>
      </c>
      <c r="C4247" t="s">
        <v>665</v>
      </c>
      <c r="D4247" t="s">
        <v>7</v>
      </c>
      <c r="E4247" t="s">
        <v>364</v>
      </c>
      <c r="F4247" s="138">
        <v>44164</v>
      </c>
      <c r="G4247" t="s">
        <v>682</v>
      </c>
      <c r="H4247" t="s">
        <v>668</v>
      </c>
      <c r="I4247" t="s">
        <v>152</v>
      </c>
      <c r="J4247" t="s">
        <v>671</v>
      </c>
      <c r="K4247">
        <v>1200</v>
      </c>
      <c r="L4247">
        <v>196</v>
      </c>
      <c r="O4247">
        <v>31</v>
      </c>
      <c r="P4247">
        <v>30</v>
      </c>
      <c r="Q4247">
        <f>SUM(Table2[[#This Row],[ BUYER G]:[BUYER S]])</f>
        <v>61</v>
      </c>
      <c r="R4247">
        <v>23</v>
      </c>
      <c r="S4247">
        <v>19</v>
      </c>
      <c r="T4247">
        <f>SUM(Table2[[#This Row],[SALE G]:[SALE S]])</f>
        <v>42</v>
      </c>
      <c r="U4247">
        <v>255</v>
      </c>
      <c r="V4247">
        <v>0.7</v>
      </c>
    </row>
    <row r="4248" spans="1:22" x14ac:dyDescent="0.25">
      <c r="A4248">
        <v>4247</v>
      </c>
      <c r="B4248" t="s">
        <v>26</v>
      </c>
      <c r="C4248" t="s">
        <v>665</v>
      </c>
      <c r="D4248" t="s">
        <v>7</v>
      </c>
      <c r="E4248" t="s">
        <v>364</v>
      </c>
      <c r="F4248" s="138">
        <v>44164</v>
      </c>
      <c r="G4248" t="s">
        <v>682</v>
      </c>
      <c r="H4248" t="s">
        <v>668</v>
      </c>
      <c r="I4248" t="s">
        <v>153</v>
      </c>
      <c r="J4248" t="s">
        <v>671</v>
      </c>
      <c r="K4248">
        <v>1200</v>
      </c>
      <c r="L4248">
        <v>208</v>
      </c>
      <c r="O4248">
        <v>45</v>
      </c>
      <c r="P4248">
        <v>0</v>
      </c>
      <c r="Q4248">
        <f>SUM(Table2[[#This Row],[ BUYER G]:[BUYER S]])</f>
        <v>45</v>
      </c>
      <c r="R4248">
        <v>30.92</v>
      </c>
      <c r="S4248">
        <v>0</v>
      </c>
      <c r="T4248">
        <f>SUM(Table2[[#This Row],[SALE G]:[SALE S]])</f>
        <v>30.92</v>
      </c>
      <c r="U4248">
        <v>448</v>
      </c>
      <c r="V4248">
        <v>0.6</v>
      </c>
    </row>
    <row r="4249" spans="1:22" x14ac:dyDescent="0.25">
      <c r="A4249">
        <v>4248</v>
      </c>
      <c r="B4249" t="s">
        <v>26</v>
      </c>
      <c r="C4249" t="s">
        <v>665</v>
      </c>
      <c r="D4249" t="s">
        <v>7</v>
      </c>
      <c r="E4249" t="s">
        <v>364</v>
      </c>
      <c r="F4249" s="138">
        <v>44164</v>
      </c>
      <c r="G4249" t="s">
        <v>682</v>
      </c>
      <c r="H4249" t="s">
        <v>668</v>
      </c>
      <c r="I4249" t="s">
        <v>154</v>
      </c>
      <c r="J4249" t="s">
        <v>671</v>
      </c>
      <c r="K4249">
        <v>1200</v>
      </c>
      <c r="L4249">
        <v>208</v>
      </c>
      <c r="O4249">
        <v>43</v>
      </c>
      <c r="P4249">
        <v>0</v>
      </c>
      <c r="Q4249">
        <f>SUM(Table2[[#This Row],[ BUYER G]:[BUYER S]])</f>
        <v>43</v>
      </c>
      <c r="R4249">
        <v>20.5</v>
      </c>
      <c r="S4249">
        <v>0</v>
      </c>
      <c r="T4249">
        <f>SUM(Table2[[#This Row],[SALE G]:[SALE S]])</f>
        <v>20.5</v>
      </c>
      <c r="U4249">
        <v>370</v>
      </c>
      <c r="V4249">
        <v>0.5</v>
      </c>
    </row>
    <row r="4250" spans="1:22" x14ac:dyDescent="0.25">
      <c r="A4250">
        <v>4249</v>
      </c>
      <c r="B4250" t="s">
        <v>26</v>
      </c>
      <c r="C4250" t="s">
        <v>665</v>
      </c>
      <c r="D4250" t="s">
        <v>7</v>
      </c>
      <c r="E4250" t="s">
        <v>364</v>
      </c>
      <c r="F4250" s="138">
        <v>44164</v>
      </c>
      <c r="G4250" t="s">
        <v>682</v>
      </c>
      <c r="H4250" t="s">
        <v>668</v>
      </c>
      <c r="I4250" t="s">
        <v>146</v>
      </c>
      <c r="J4250" t="s">
        <v>671</v>
      </c>
      <c r="K4250">
        <v>1200</v>
      </c>
      <c r="L4250">
        <v>320</v>
      </c>
      <c r="O4250">
        <v>42</v>
      </c>
      <c r="P4250">
        <v>13</v>
      </c>
      <c r="Q4250">
        <f>SUM(Table2[[#This Row],[ BUYER G]:[BUYER S]])</f>
        <v>55</v>
      </c>
      <c r="R4250">
        <v>24</v>
      </c>
      <c r="S4250">
        <v>23.75</v>
      </c>
      <c r="T4250">
        <f>SUM(Table2[[#This Row],[SALE G]:[SALE S]])</f>
        <v>47.75</v>
      </c>
      <c r="U4250">
        <v>288</v>
      </c>
      <c r="V4250">
        <v>0.4</v>
      </c>
    </row>
    <row r="4251" spans="1:22" x14ac:dyDescent="0.25">
      <c r="A4251">
        <v>4250</v>
      </c>
      <c r="B4251" t="s">
        <v>26</v>
      </c>
      <c r="C4251" t="s">
        <v>665</v>
      </c>
      <c r="D4251" t="s">
        <v>7</v>
      </c>
      <c r="E4251" t="s">
        <v>364</v>
      </c>
      <c r="F4251" s="138">
        <v>44164</v>
      </c>
      <c r="G4251" t="s">
        <v>682</v>
      </c>
      <c r="H4251" t="s">
        <v>668</v>
      </c>
      <c r="I4251" t="s">
        <v>395</v>
      </c>
      <c r="J4251" t="s">
        <v>671</v>
      </c>
      <c r="K4251">
        <v>1200</v>
      </c>
      <c r="L4251">
        <v>202</v>
      </c>
      <c r="O4251">
        <v>31</v>
      </c>
      <c r="P4251">
        <v>19</v>
      </c>
      <c r="Q4251">
        <f>SUM(Table2[[#This Row],[ BUYER G]:[BUYER S]])</f>
        <v>50</v>
      </c>
      <c r="R4251">
        <v>11.5</v>
      </c>
      <c r="S4251">
        <v>14.5</v>
      </c>
      <c r="T4251">
        <f>SUM(Table2[[#This Row],[SALE G]:[SALE S]])</f>
        <v>26</v>
      </c>
      <c r="U4251">
        <v>200</v>
      </c>
      <c r="V4251">
        <v>0.3</v>
      </c>
    </row>
    <row r="4252" spans="1:22" x14ac:dyDescent="0.25">
      <c r="A4252">
        <v>4251</v>
      </c>
      <c r="B4252" t="s">
        <v>26</v>
      </c>
      <c r="C4252" t="s">
        <v>665</v>
      </c>
      <c r="D4252" t="s">
        <v>7</v>
      </c>
      <c r="E4252" t="s">
        <v>364</v>
      </c>
      <c r="F4252" s="138">
        <v>44164</v>
      </c>
      <c r="G4252" t="s">
        <v>682</v>
      </c>
      <c r="H4252" t="s">
        <v>668</v>
      </c>
      <c r="I4252" t="s">
        <v>396</v>
      </c>
      <c r="J4252" t="s">
        <v>671</v>
      </c>
      <c r="K4252">
        <v>1200</v>
      </c>
      <c r="L4252">
        <v>224</v>
      </c>
      <c r="O4252">
        <v>81</v>
      </c>
      <c r="P4252">
        <v>20</v>
      </c>
      <c r="Q4252">
        <f>SUM(Table2[[#This Row],[ BUYER G]:[BUYER S]])</f>
        <v>101</v>
      </c>
      <c r="R4252">
        <v>45.5</v>
      </c>
      <c r="S4252">
        <v>10</v>
      </c>
      <c r="T4252">
        <f>SUM(Table2[[#This Row],[SALE G]:[SALE S]])</f>
        <v>55.5</v>
      </c>
      <c r="U4252">
        <v>319</v>
      </c>
      <c r="V4252">
        <v>0.19999999999999901</v>
      </c>
    </row>
    <row r="4253" spans="1:22" x14ac:dyDescent="0.25">
      <c r="A4253">
        <v>4252</v>
      </c>
      <c r="B4253" t="s">
        <v>26</v>
      </c>
      <c r="C4253" t="s">
        <v>665</v>
      </c>
      <c r="D4253" t="s">
        <v>7</v>
      </c>
      <c r="E4253" t="s">
        <v>364</v>
      </c>
      <c r="F4253" s="138">
        <v>44164</v>
      </c>
      <c r="G4253" t="s">
        <v>682</v>
      </c>
      <c r="H4253" t="s">
        <v>668</v>
      </c>
      <c r="I4253" t="s">
        <v>472</v>
      </c>
      <c r="J4253" t="s">
        <v>671</v>
      </c>
      <c r="K4253">
        <v>1200</v>
      </c>
      <c r="L4253">
        <v>224</v>
      </c>
      <c r="O4253">
        <v>34</v>
      </c>
      <c r="P4253">
        <v>21</v>
      </c>
      <c r="Q4253">
        <f>SUM(Table2[[#This Row],[ BUYER G]:[BUYER S]])</f>
        <v>55</v>
      </c>
      <c r="R4253">
        <v>18.5</v>
      </c>
      <c r="S4253">
        <v>10.5</v>
      </c>
      <c r="T4253">
        <f>SUM(Table2[[#This Row],[SALE G]:[SALE S]])</f>
        <v>29</v>
      </c>
      <c r="U4253">
        <v>481</v>
      </c>
      <c r="V4253">
        <v>9.9999999999999103E-2</v>
      </c>
    </row>
    <row r="4254" spans="1:22" x14ac:dyDescent="0.25">
      <c r="A4254">
        <v>4253</v>
      </c>
      <c r="B4254" t="s">
        <v>26</v>
      </c>
      <c r="C4254" t="s">
        <v>665</v>
      </c>
      <c r="D4254" t="s">
        <v>7</v>
      </c>
      <c r="E4254" t="s">
        <v>364</v>
      </c>
      <c r="F4254" s="138">
        <v>44164</v>
      </c>
      <c r="G4254" t="s">
        <v>683</v>
      </c>
      <c r="H4254" t="s">
        <v>668</v>
      </c>
      <c r="I4254" t="s">
        <v>391</v>
      </c>
      <c r="J4254" t="s">
        <v>669</v>
      </c>
      <c r="K4254">
        <v>1500</v>
      </c>
      <c r="L4254">
        <v>432</v>
      </c>
      <c r="O4254">
        <v>94</v>
      </c>
      <c r="P4254">
        <v>36</v>
      </c>
      <c r="Q4254">
        <f>SUM(Table2[[#This Row],[ BUYER G]:[BUYER S]])</f>
        <v>130</v>
      </c>
      <c r="R4254">
        <v>85</v>
      </c>
      <c r="S4254">
        <v>24.5</v>
      </c>
      <c r="T4254">
        <f>SUM(Table2[[#This Row],[SALE G]:[SALE S]])</f>
        <v>109.5</v>
      </c>
      <c r="U4254">
        <v>447</v>
      </c>
      <c r="V4254">
        <v>0.7</v>
      </c>
    </row>
    <row r="4255" spans="1:22" x14ac:dyDescent="0.25">
      <c r="A4255">
        <v>4254</v>
      </c>
      <c r="B4255" t="s">
        <v>26</v>
      </c>
      <c r="C4255" t="s">
        <v>665</v>
      </c>
      <c r="D4255" t="s">
        <v>7</v>
      </c>
      <c r="E4255" t="s">
        <v>364</v>
      </c>
      <c r="F4255" s="138">
        <v>44164</v>
      </c>
      <c r="G4255" t="s">
        <v>683</v>
      </c>
      <c r="H4255" t="s">
        <v>668</v>
      </c>
      <c r="I4255" t="s">
        <v>394</v>
      </c>
      <c r="J4255" t="s">
        <v>669</v>
      </c>
      <c r="K4255">
        <v>1500</v>
      </c>
      <c r="L4255">
        <v>420</v>
      </c>
      <c r="O4255">
        <v>53</v>
      </c>
      <c r="P4255">
        <v>14</v>
      </c>
      <c r="Q4255">
        <f>SUM(Table2[[#This Row],[ BUYER G]:[BUYER S]])</f>
        <v>67</v>
      </c>
      <c r="R4255">
        <v>36.25</v>
      </c>
      <c r="S4255">
        <v>18.5</v>
      </c>
      <c r="T4255">
        <f>SUM(Table2[[#This Row],[SALE G]:[SALE S]])</f>
        <v>54.75</v>
      </c>
      <c r="U4255">
        <v>357</v>
      </c>
      <c r="V4255">
        <v>0.6</v>
      </c>
    </row>
    <row r="4256" spans="1:22" x14ac:dyDescent="0.25">
      <c r="A4256">
        <v>4255</v>
      </c>
      <c r="B4256" t="s">
        <v>26</v>
      </c>
      <c r="C4256" t="s">
        <v>665</v>
      </c>
      <c r="D4256" t="s">
        <v>7</v>
      </c>
      <c r="E4256" t="s">
        <v>364</v>
      </c>
      <c r="F4256" s="138">
        <v>44164</v>
      </c>
      <c r="G4256" t="s">
        <v>683</v>
      </c>
      <c r="H4256" t="s">
        <v>668</v>
      </c>
      <c r="I4256" t="s">
        <v>392</v>
      </c>
      <c r="J4256" t="s">
        <v>669</v>
      </c>
      <c r="K4256">
        <v>1500</v>
      </c>
      <c r="L4256">
        <v>412</v>
      </c>
      <c r="O4256">
        <v>86</v>
      </c>
      <c r="P4256">
        <v>95</v>
      </c>
      <c r="Q4256">
        <f>SUM(Table2[[#This Row],[ BUYER G]:[BUYER S]])</f>
        <v>181</v>
      </c>
      <c r="R4256">
        <v>75</v>
      </c>
      <c r="S4256">
        <v>84</v>
      </c>
      <c r="T4256">
        <f>SUM(Table2[[#This Row],[SALE G]:[SALE S]])</f>
        <v>159</v>
      </c>
      <c r="U4256">
        <v>623</v>
      </c>
      <c r="V4256">
        <v>0.6</v>
      </c>
    </row>
    <row r="4257" spans="1:22" x14ac:dyDescent="0.25">
      <c r="A4257">
        <v>4256</v>
      </c>
      <c r="B4257" t="s">
        <v>26</v>
      </c>
      <c r="C4257" t="s">
        <v>665</v>
      </c>
      <c r="D4257" t="s">
        <v>7</v>
      </c>
      <c r="E4257" t="s">
        <v>364</v>
      </c>
      <c r="F4257" s="138">
        <v>44164</v>
      </c>
      <c r="G4257" t="s">
        <v>683</v>
      </c>
      <c r="H4257" t="s">
        <v>668</v>
      </c>
      <c r="I4257" t="s">
        <v>393</v>
      </c>
      <c r="J4257" t="s">
        <v>669</v>
      </c>
      <c r="K4257">
        <v>1500</v>
      </c>
      <c r="L4257">
        <v>422</v>
      </c>
      <c r="O4257">
        <v>80</v>
      </c>
      <c r="P4257">
        <v>30</v>
      </c>
      <c r="Q4257">
        <f>SUM(Table2[[#This Row],[ BUYER G]:[BUYER S]])</f>
        <v>110</v>
      </c>
      <c r="R4257">
        <v>50.25</v>
      </c>
      <c r="S4257">
        <v>16.25</v>
      </c>
      <c r="T4257">
        <f>SUM(Table2[[#This Row],[SALE G]:[SALE S]])</f>
        <v>66.5</v>
      </c>
      <c r="U4257">
        <v>198</v>
      </c>
      <c r="V4257">
        <v>0.6</v>
      </c>
    </row>
    <row r="4258" spans="1:22" x14ac:dyDescent="0.25">
      <c r="A4258">
        <v>4257</v>
      </c>
      <c r="B4258" t="s">
        <v>26</v>
      </c>
      <c r="C4258" t="s">
        <v>665</v>
      </c>
      <c r="D4258" t="s">
        <v>7</v>
      </c>
      <c r="E4258" t="s">
        <v>364</v>
      </c>
      <c r="F4258" s="138">
        <v>44164</v>
      </c>
      <c r="G4258" t="s">
        <v>675</v>
      </c>
      <c r="H4258" t="s">
        <v>668</v>
      </c>
      <c r="I4258" t="s">
        <v>164</v>
      </c>
      <c r="J4258" t="s">
        <v>669</v>
      </c>
      <c r="K4258">
        <v>4200</v>
      </c>
      <c r="L4258">
        <v>688</v>
      </c>
      <c r="O4258">
        <v>256</v>
      </c>
      <c r="P4258">
        <v>0</v>
      </c>
      <c r="Q4258">
        <f>SUM(Table2[[#This Row],[ BUYER G]:[BUYER S]])</f>
        <v>256</v>
      </c>
      <c r="R4258">
        <v>159.5</v>
      </c>
      <c r="S4258">
        <v>0</v>
      </c>
      <c r="T4258">
        <f>SUM(Table2[[#This Row],[SALE G]:[SALE S]])</f>
        <v>159.5</v>
      </c>
      <c r="U4258">
        <v>891</v>
      </c>
      <c r="V4258">
        <v>0.8</v>
      </c>
    </row>
    <row r="4259" spans="1:22" x14ac:dyDescent="0.25">
      <c r="A4259">
        <v>4258</v>
      </c>
      <c r="B4259" t="s">
        <v>26</v>
      </c>
      <c r="C4259" t="s">
        <v>665</v>
      </c>
      <c r="D4259" t="s">
        <v>7</v>
      </c>
      <c r="E4259" t="s">
        <v>364</v>
      </c>
      <c r="F4259" s="138">
        <v>44164</v>
      </c>
      <c r="G4259" t="s">
        <v>676</v>
      </c>
      <c r="H4259" t="s">
        <v>668</v>
      </c>
      <c r="I4259" t="s">
        <v>165</v>
      </c>
      <c r="J4259" t="s">
        <v>669</v>
      </c>
      <c r="K4259">
        <v>1200</v>
      </c>
      <c r="L4259">
        <v>352</v>
      </c>
      <c r="O4259">
        <v>56</v>
      </c>
      <c r="P4259">
        <v>38</v>
      </c>
      <c r="Q4259">
        <f>SUM(Table2[[#This Row],[ BUYER G]:[BUYER S]])</f>
        <v>94</v>
      </c>
      <c r="R4259">
        <v>36.5</v>
      </c>
      <c r="S4259">
        <v>20.5</v>
      </c>
      <c r="T4259">
        <f>SUM(Table2[[#This Row],[SALE G]:[SALE S]])</f>
        <v>57</v>
      </c>
      <c r="U4259">
        <v>987</v>
      </c>
      <c r="V4259">
        <v>0.8</v>
      </c>
    </row>
    <row r="4260" spans="1:22" x14ac:dyDescent="0.25">
      <c r="A4260">
        <v>4259</v>
      </c>
      <c r="B4260" t="s">
        <v>26</v>
      </c>
      <c r="C4260" t="s">
        <v>665</v>
      </c>
      <c r="D4260" t="s">
        <v>7</v>
      </c>
      <c r="E4260" t="s">
        <v>364</v>
      </c>
      <c r="F4260" s="138">
        <v>44164</v>
      </c>
      <c r="G4260" t="s">
        <v>676</v>
      </c>
      <c r="H4260" t="s">
        <v>668</v>
      </c>
      <c r="I4260" t="s">
        <v>166</v>
      </c>
      <c r="J4260" t="s">
        <v>669</v>
      </c>
      <c r="K4260">
        <v>1200</v>
      </c>
      <c r="L4260">
        <v>320</v>
      </c>
      <c r="O4260">
        <v>105</v>
      </c>
      <c r="P4260">
        <v>43</v>
      </c>
      <c r="Q4260">
        <f>SUM(Table2[[#This Row],[ BUYER G]:[BUYER S]])</f>
        <v>148</v>
      </c>
      <c r="R4260">
        <v>87.5</v>
      </c>
      <c r="S4260">
        <v>37</v>
      </c>
      <c r="T4260">
        <f>SUM(Table2[[#This Row],[SALE G]:[SALE S]])</f>
        <v>124.5</v>
      </c>
      <c r="U4260">
        <v>450</v>
      </c>
      <c r="V4260">
        <v>0.6</v>
      </c>
    </row>
    <row r="4261" spans="1:22" x14ac:dyDescent="0.25">
      <c r="A4261">
        <v>4260</v>
      </c>
      <c r="B4261" t="s">
        <v>26</v>
      </c>
      <c r="C4261" t="s">
        <v>665</v>
      </c>
      <c r="D4261" t="s">
        <v>7</v>
      </c>
      <c r="E4261" t="s">
        <v>364</v>
      </c>
      <c r="F4261" s="138">
        <v>44164</v>
      </c>
      <c r="G4261" t="s">
        <v>684</v>
      </c>
      <c r="H4261" t="s">
        <v>677</v>
      </c>
      <c r="I4261" t="s">
        <v>401</v>
      </c>
      <c r="J4261" t="s">
        <v>669</v>
      </c>
      <c r="K4261">
        <v>1250</v>
      </c>
      <c r="L4261">
        <v>320</v>
      </c>
      <c r="O4261">
        <v>65</v>
      </c>
      <c r="P4261">
        <v>0</v>
      </c>
      <c r="Q4261">
        <f>SUM(Table2[[#This Row],[ BUYER G]:[BUYER S]])</f>
        <v>65</v>
      </c>
      <c r="R4261">
        <v>55.5</v>
      </c>
      <c r="S4261">
        <v>0</v>
      </c>
      <c r="T4261">
        <f>SUM(Table2[[#This Row],[SALE G]:[SALE S]])</f>
        <v>55.5</v>
      </c>
      <c r="U4261">
        <v>500</v>
      </c>
      <c r="V4261">
        <v>0.7</v>
      </c>
    </row>
    <row r="4262" spans="1:22" x14ac:dyDescent="0.25">
      <c r="A4262">
        <v>4261</v>
      </c>
      <c r="B4262" t="s">
        <v>26</v>
      </c>
      <c r="C4262" t="s">
        <v>665</v>
      </c>
      <c r="D4262" t="s">
        <v>7</v>
      </c>
      <c r="E4262" t="s">
        <v>364</v>
      </c>
      <c r="F4262" s="138">
        <v>44164</v>
      </c>
      <c r="G4262" t="s">
        <v>684</v>
      </c>
      <c r="H4262" t="s">
        <v>673</v>
      </c>
      <c r="I4262" t="s">
        <v>454</v>
      </c>
      <c r="J4262" t="s">
        <v>669</v>
      </c>
      <c r="K4262">
        <v>1250</v>
      </c>
      <c r="L4262">
        <v>256</v>
      </c>
      <c r="O4262">
        <v>26</v>
      </c>
      <c r="P4262">
        <v>14</v>
      </c>
      <c r="Q4262">
        <f>SUM(Table2[[#This Row],[ BUYER G]:[BUYER S]])</f>
        <v>40</v>
      </c>
      <c r="R4262">
        <v>20.5</v>
      </c>
      <c r="S4262">
        <v>4</v>
      </c>
      <c r="T4262">
        <f>SUM(Table2[[#This Row],[SALE G]:[SALE S]])</f>
        <v>24.5</v>
      </c>
      <c r="U4262">
        <v>283</v>
      </c>
      <c r="V4262">
        <v>0.7</v>
      </c>
    </row>
    <row r="4263" spans="1:22" x14ac:dyDescent="0.25">
      <c r="A4263">
        <v>4262</v>
      </c>
      <c r="B4263" t="s">
        <v>26</v>
      </c>
      <c r="C4263" t="s">
        <v>665</v>
      </c>
      <c r="D4263" t="s">
        <v>7</v>
      </c>
      <c r="E4263" t="s">
        <v>364</v>
      </c>
      <c r="F4263" s="138">
        <v>44164</v>
      </c>
      <c r="G4263" t="s">
        <v>684</v>
      </c>
      <c r="H4263" t="s">
        <v>704</v>
      </c>
      <c r="I4263" t="s">
        <v>453</v>
      </c>
      <c r="J4263" t="s">
        <v>669</v>
      </c>
      <c r="K4263">
        <v>1250</v>
      </c>
      <c r="L4263">
        <v>256</v>
      </c>
      <c r="O4263">
        <v>29</v>
      </c>
      <c r="P4263">
        <v>21</v>
      </c>
      <c r="Q4263">
        <f>SUM(Table2[[#This Row],[ BUYER G]:[BUYER S]])</f>
        <v>50</v>
      </c>
      <c r="R4263">
        <v>26</v>
      </c>
      <c r="S4263">
        <v>6</v>
      </c>
      <c r="T4263">
        <f>SUM(Table2[[#This Row],[SALE G]:[SALE S]])</f>
        <v>32</v>
      </c>
      <c r="U4263">
        <v>288</v>
      </c>
      <c r="V4263">
        <v>0.7</v>
      </c>
    </row>
    <row r="4264" spans="1:22" x14ac:dyDescent="0.25">
      <c r="A4264">
        <v>4263</v>
      </c>
      <c r="B4264" t="s">
        <v>26</v>
      </c>
      <c r="C4264" t="s">
        <v>665</v>
      </c>
      <c r="D4264" t="s">
        <v>7</v>
      </c>
      <c r="E4264" t="s">
        <v>364</v>
      </c>
      <c r="F4264" s="138">
        <v>44164</v>
      </c>
      <c r="G4264" t="s">
        <v>684</v>
      </c>
      <c r="H4264" t="s">
        <v>705</v>
      </c>
      <c r="I4264" t="s">
        <v>459</v>
      </c>
      <c r="J4264" t="s">
        <v>669</v>
      </c>
      <c r="K4264">
        <v>1250</v>
      </c>
      <c r="L4264">
        <v>256</v>
      </c>
      <c r="O4264">
        <v>34</v>
      </c>
      <c r="P4264">
        <v>12</v>
      </c>
      <c r="Q4264">
        <f>SUM(Table2[[#This Row],[ BUYER G]:[BUYER S]])</f>
        <v>46</v>
      </c>
      <c r="R4264">
        <v>22.25</v>
      </c>
      <c r="S4264">
        <v>12</v>
      </c>
      <c r="T4264">
        <f>SUM(Table2[[#This Row],[SALE G]:[SALE S]])</f>
        <v>34.25</v>
      </c>
      <c r="U4264">
        <v>310</v>
      </c>
      <c r="V4264">
        <v>0.7</v>
      </c>
    </row>
    <row r="4265" spans="1:22" x14ac:dyDescent="0.25">
      <c r="A4265">
        <v>4264</v>
      </c>
      <c r="B4265" t="s">
        <v>26</v>
      </c>
      <c r="C4265" t="s">
        <v>665</v>
      </c>
      <c r="D4265" t="s">
        <v>7</v>
      </c>
      <c r="E4265" t="s">
        <v>364</v>
      </c>
      <c r="F4265" s="138">
        <v>44164</v>
      </c>
      <c r="G4265" t="s">
        <v>684</v>
      </c>
      <c r="H4265" t="s">
        <v>697</v>
      </c>
      <c r="I4265" t="s">
        <v>460</v>
      </c>
      <c r="J4265" t="s">
        <v>669</v>
      </c>
      <c r="K4265">
        <v>1250</v>
      </c>
      <c r="L4265">
        <v>320</v>
      </c>
      <c r="O4265">
        <v>20</v>
      </c>
      <c r="P4265">
        <v>20</v>
      </c>
      <c r="Q4265">
        <f>SUM(Table2[[#This Row],[ BUYER G]:[BUYER S]])</f>
        <v>40</v>
      </c>
      <c r="R4265">
        <v>27</v>
      </c>
      <c r="S4265">
        <v>26</v>
      </c>
      <c r="T4265">
        <f>SUM(Table2[[#This Row],[SALE G]:[SALE S]])</f>
        <v>53</v>
      </c>
      <c r="U4265">
        <v>260</v>
      </c>
      <c r="V4265">
        <v>0.7</v>
      </c>
    </row>
    <row r="4266" spans="1:22" x14ac:dyDescent="0.25">
      <c r="A4266">
        <v>4265</v>
      </c>
      <c r="B4266" t="s">
        <v>26</v>
      </c>
      <c r="C4266" t="s">
        <v>665</v>
      </c>
      <c r="D4266" t="s">
        <v>7</v>
      </c>
      <c r="E4266" t="s">
        <v>364</v>
      </c>
      <c r="F4266" s="138">
        <v>44164</v>
      </c>
      <c r="G4266" t="s">
        <v>685</v>
      </c>
      <c r="H4266" t="s">
        <v>668</v>
      </c>
      <c r="I4266" t="s">
        <v>172</v>
      </c>
      <c r="J4266" t="s">
        <v>671</v>
      </c>
      <c r="K4266">
        <v>1000</v>
      </c>
      <c r="L4266">
        <v>208</v>
      </c>
      <c r="O4266">
        <v>32</v>
      </c>
      <c r="P4266">
        <v>0</v>
      </c>
      <c r="Q4266">
        <f>SUM(Table2[[#This Row],[ BUYER G]:[BUYER S]])</f>
        <v>32</v>
      </c>
      <c r="R4266">
        <v>26.75</v>
      </c>
      <c r="S4266">
        <v>0</v>
      </c>
      <c r="T4266">
        <f>SUM(Table2[[#This Row],[SALE G]:[SALE S]])</f>
        <v>26.75</v>
      </c>
      <c r="U4266">
        <v>654</v>
      </c>
      <c r="V4266">
        <v>0.7</v>
      </c>
    </row>
    <row r="4267" spans="1:22" x14ac:dyDescent="0.25">
      <c r="A4267">
        <v>4266</v>
      </c>
      <c r="B4267" t="s">
        <v>26</v>
      </c>
      <c r="C4267" t="s">
        <v>665</v>
      </c>
      <c r="D4267" t="s">
        <v>7</v>
      </c>
      <c r="E4267" t="s">
        <v>364</v>
      </c>
      <c r="F4267" s="138">
        <v>44164</v>
      </c>
      <c r="G4267" t="s">
        <v>685</v>
      </c>
      <c r="H4267" t="s">
        <v>668</v>
      </c>
      <c r="I4267" t="s">
        <v>174</v>
      </c>
      <c r="J4267" t="s">
        <v>671</v>
      </c>
      <c r="K4267">
        <v>1000</v>
      </c>
      <c r="L4267">
        <v>208</v>
      </c>
      <c r="O4267">
        <v>47</v>
      </c>
      <c r="P4267">
        <v>0</v>
      </c>
      <c r="Q4267">
        <f>SUM(Table2[[#This Row],[ BUYER G]:[BUYER S]])</f>
        <v>47</v>
      </c>
      <c r="R4267">
        <v>32.25</v>
      </c>
      <c r="S4267">
        <v>0</v>
      </c>
      <c r="T4267">
        <f>SUM(Table2[[#This Row],[SALE G]:[SALE S]])</f>
        <v>32.25</v>
      </c>
      <c r="U4267">
        <v>341</v>
      </c>
      <c r="V4267">
        <v>0.7</v>
      </c>
    </row>
    <row r="4268" spans="1:22" x14ac:dyDescent="0.25">
      <c r="A4268">
        <v>4267</v>
      </c>
      <c r="B4268" t="s">
        <v>26</v>
      </c>
      <c r="C4268" t="s">
        <v>665</v>
      </c>
      <c r="D4268" t="s">
        <v>7</v>
      </c>
      <c r="E4268" t="s">
        <v>364</v>
      </c>
      <c r="F4268" s="138">
        <v>44164</v>
      </c>
      <c r="G4268" t="s">
        <v>685</v>
      </c>
      <c r="H4268" t="s">
        <v>668</v>
      </c>
      <c r="I4268" t="s">
        <v>176</v>
      </c>
      <c r="J4268" t="s">
        <v>671</v>
      </c>
      <c r="K4268">
        <v>1000</v>
      </c>
      <c r="L4268">
        <v>200</v>
      </c>
      <c r="O4268">
        <v>45</v>
      </c>
      <c r="P4268">
        <v>0</v>
      </c>
      <c r="Q4268">
        <f>SUM(Table2[[#This Row],[ BUYER G]:[BUYER S]])</f>
        <v>45</v>
      </c>
      <c r="R4268">
        <v>21.3</v>
      </c>
      <c r="S4268">
        <v>0</v>
      </c>
      <c r="T4268">
        <f>SUM(Table2[[#This Row],[SALE G]:[SALE S]])</f>
        <v>21.3</v>
      </c>
      <c r="U4268">
        <v>410</v>
      </c>
      <c r="V4268">
        <v>0.7</v>
      </c>
    </row>
    <row r="4269" spans="1:22" x14ac:dyDescent="0.25">
      <c r="A4269">
        <v>4268</v>
      </c>
      <c r="B4269" t="s">
        <v>26</v>
      </c>
      <c r="C4269" t="s">
        <v>665</v>
      </c>
      <c r="D4269" t="s">
        <v>7</v>
      </c>
      <c r="E4269" t="s">
        <v>364</v>
      </c>
      <c r="F4269" s="138">
        <v>44164</v>
      </c>
      <c r="G4269" t="s">
        <v>685</v>
      </c>
      <c r="H4269" t="s">
        <v>668</v>
      </c>
      <c r="I4269" t="s">
        <v>187</v>
      </c>
      <c r="J4269" t="s">
        <v>671</v>
      </c>
      <c r="K4269">
        <v>1000</v>
      </c>
      <c r="L4269">
        <v>213</v>
      </c>
      <c r="O4269">
        <v>41</v>
      </c>
      <c r="P4269">
        <v>0</v>
      </c>
      <c r="Q4269">
        <f>SUM(Table2[[#This Row],[ BUYER G]:[BUYER S]])</f>
        <v>41</v>
      </c>
      <c r="R4269">
        <v>20.6</v>
      </c>
      <c r="S4269">
        <v>0</v>
      </c>
      <c r="T4269">
        <f>SUM(Table2[[#This Row],[SALE G]:[SALE S]])</f>
        <v>20.6</v>
      </c>
      <c r="U4269">
        <v>191</v>
      </c>
      <c r="V4269">
        <v>0.7</v>
      </c>
    </row>
    <row r="4270" spans="1:22" x14ac:dyDescent="0.25">
      <c r="A4270">
        <v>4269</v>
      </c>
      <c r="B4270" t="s">
        <v>26</v>
      </c>
      <c r="C4270" t="s">
        <v>665</v>
      </c>
      <c r="D4270" t="s">
        <v>7</v>
      </c>
      <c r="E4270" t="s">
        <v>364</v>
      </c>
      <c r="F4270" s="138">
        <v>44164</v>
      </c>
      <c r="G4270" t="s">
        <v>685</v>
      </c>
      <c r="H4270" t="s">
        <v>668</v>
      </c>
      <c r="I4270" t="s">
        <v>181</v>
      </c>
      <c r="J4270" t="s">
        <v>671</v>
      </c>
      <c r="K4270">
        <v>1000</v>
      </c>
      <c r="L4270">
        <v>211</v>
      </c>
      <c r="O4270">
        <v>25</v>
      </c>
      <c r="P4270">
        <v>12</v>
      </c>
      <c r="Q4270">
        <f>SUM(Table2[[#This Row],[ BUYER G]:[BUYER S]])</f>
        <v>37</v>
      </c>
      <c r="R4270">
        <v>18.5</v>
      </c>
      <c r="S4270">
        <v>9</v>
      </c>
      <c r="T4270">
        <f>SUM(Table2[[#This Row],[SALE G]:[SALE S]])</f>
        <v>27.5</v>
      </c>
      <c r="U4270">
        <v>260</v>
      </c>
      <c r="V4270">
        <v>0.7</v>
      </c>
    </row>
    <row r="4271" spans="1:22" x14ac:dyDescent="0.25">
      <c r="A4271">
        <v>4270</v>
      </c>
      <c r="B4271" t="s">
        <v>26</v>
      </c>
      <c r="C4271" t="s">
        <v>665</v>
      </c>
      <c r="D4271" t="s">
        <v>7</v>
      </c>
      <c r="E4271" t="s">
        <v>364</v>
      </c>
      <c r="F4271" s="138">
        <v>44164</v>
      </c>
      <c r="G4271" t="s">
        <v>685</v>
      </c>
      <c r="H4271" t="s">
        <v>668</v>
      </c>
      <c r="I4271" t="s">
        <v>608</v>
      </c>
      <c r="J4271" t="s">
        <v>671</v>
      </c>
      <c r="K4271">
        <v>1000</v>
      </c>
      <c r="L4271">
        <v>196</v>
      </c>
      <c r="O4271">
        <v>31</v>
      </c>
      <c r="P4271">
        <v>3</v>
      </c>
      <c r="Q4271">
        <f>SUM(Table2[[#This Row],[ BUYER G]:[BUYER S]])</f>
        <v>34</v>
      </c>
      <c r="R4271">
        <v>17.170000000000002</v>
      </c>
      <c r="S4271">
        <v>3.75</v>
      </c>
      <c r="T4271">
        <f>SUM(Table2[[#This Row],[SALE G]:[SALE S]])</f>
        <v>20.92</v>
      </c>
      <c r="U4271">
        <v>260</v>
      </c>
      <c r="V4271">
        <v>0.7</v>
      </c>
    </row>
    <row r="4272" spans="1:22" x14ac:dyDescent="0.25">
      <c r="A4272">
        <v>4271</v>
      </c>
      <c r="B4272" t="s">
        <v>26</v>
      </c>
      <c r="C4272" t="s">
        <v>665</v>
      </c>
      <c r="D4272" t="s">
        <v>7</v>
      </c>
      <c r="E4272" t="s">
        <v>364</v>
      </c>
      <c r="F4272" s="138">
        <v>44164</v>
      </c>
      <c r="G4272" t="s">
        <v>685</v>
      </c>
      <c r="H4272" t="s">
        <v>668</v>
      </c>
      <c r="I4272" t="s">
        <v>180</v>
      </c>
      <c r="J4272" t="s">
        <v>671</v>
      </c>
      <c r="K4272">
        <v>1000</v>
      </c>
      <c r="L4272">
        <v>200</v>
      </c>
      <c r="O4272">
        <v>20</v>
      </c>
      <c r="P4272">
        <v>10</v>
      </c>
      <c r="Q4272">
        <f>SUM(Table2[[#This Row],[ BUYER G]:[BUYER S]])</f>
        <v>30</v>
      </c>
      <c r="R4272">
        <v>13</v>
      </c>
      <c r="S4272">
        <v>2</v>
      </c>
      <c r="T4272">
        <f>SUM(Table2[[#This Row],[SALE G]:[SALE S]])</f>
        <v>15</v>
      </c>
      <c r="U4272">
        <v>240</v>
      </c>
      <c r="V4272">
        <v>0.7</v>
      </c>
    </row>
    <row r="4273" spans="1:22" x14ac:dyDescent="0.25">
      <c r="A4273">
        <v>4272</v>
      </c>
      <c r="B4273" t="s">
        <v>26</v>
      </c>
      <c r="C4273" t="s">
        <v>665</v>
      </c>
      <c r="D4273" t="s">
        <v>7</v>
      </c>
      <c r="E4273" t="s">
        <v>364</v>
      </c>
      <c r="F4273" s="138">
        <v>44164</v>
      </c>
      <c r="G4273" t="s">
        <v>685</v>
      </c>
      <c r="H4273" t="s">
        <v>677</v>
      </c>
      <c r="I4273" t="s">
        <v>529</v>
      </c>
      <c r="J4273" t="s">
        <v>671</v>
      </c>
      <c r="K4273">
        <v>1000</v>
      </c>
      <c r="L4273">
        <v>188</v>
      </c>
      <c r="O4273">
        <v>26</v>
      </c>
      <c r="P4273">
        <v>34</v>
      </c>
      <c r="Q4273">
        <f>SUM(Table2[[#This Row],[ BUYER G]:[BUYER S]])</f>
        <v>60</v>
      </c>
      <c r="R4273">
        <v>25</v>
      </c>
      <c r="S4273">
        <v>20</v>
      </c>
      <c r="T4273">
        <f>SUM(Table2[[#This Row],[SALE G]:[SALE S]])</f>
        <v>45</v>
      </c>
      <c r="U4273">
        <v>230</v>
      </c>
      <c r="V4273">
        <v>0.7</v>
      </c>
    </row>
    <row r="4274" spans="1:22" x14ac:dyDescent="0.25">
      <c r="A4274">
        <v>4273</v>
      </c>
      <c r="B4274" t="s">
        <v>26</v>
      </c>
      <c r="C4274" t="s">
        <v>665</v>
      </c>
      <c r="D4274" t="s">
        <v>7</v>
      </c>
      <c r="E4274" t="s">
        <v>364</v>
      </c>
      <c r="F4274" s="138">
        <v>44164</v>
      </c>
      <c r="G4274" t="s">
        <v>685</v>
      </c>
      <c r="H4274" t="s">
        <v>672</v>
      </c>
      <c r="I4274" t="s">
        <v>407</v>
      </c>
      <c r="J4274" t="s">
        <v>671</v>
      </c>
      <c r="K4274">
        <v>1000</v>
      </c>
      <c r="L4274">
        <v>192</v>
      </c>
      <c r="O4274">
        <v>54</v>
      </c>
      <c r="P4274">
        <v>0</v>
      </c>
      <c r="Q4274">
        <f>SUM(Table2[[#This Row],[ BUYER G]:[BUYER S]])</f>
        <v>54</v>
      </c>
      <c r="R4274">
        <v>17.66</v>
      </c>
      <c r="S4274">
        <v>0</v>
      </c>
      <c r="T4274">
        <f>SUM(Table2[[#This Row],[SALE G]:[SALE S]])</f>
        <v>17.66</v>
      </c>
      <c r="U4274">
        <v>287</v>
      </c>
      <c r="V4274">
        <v>0.7</v>
      </c>
    </row>
    <row r="4275" spans="1:22" x14ac:dyDescent="0.25">
      <c r="A4275">
        <v>4274</v>
      </c>
      <c r="B4275" t="s">
        <v>26</v>
      </c>
      <c r="C4275" t="s">
        <v>665</v>
      </c>
      <c r="D4275" t="s">
        <v>7</v>
      </c>
      <c r="E4275" t="s">
        <v>364</v>
      </c>
      <c r="F4275" s="138">
        <v>44164</v>
      </c>
      <c r="G4275" t="s">
        <v>685</v>
      </c>
      <c r="H4275" t="s">
        <v>677</v>
      </c>
      <c r="I4275" t="s">
        <v>405</v>
      </c>
      <c r="J4275" t="s">
        <v>671</v>
      </c>
      <c r="K4275">
        <v>320</v>
      </c>
      <c r="L4275">
        <v>160</v>
      </c>
      <c r="O4275">
        <v>20</v>
      </c>
      <c r="P4275">
        <v>25</v>
      </c>
      <c r="Q4275">
        <f>SUM(Table2[[#This Row],[ BUYER G]:[BUYER S]])</f>
        <v>45</v>
      </c>
      <c r="R4275">
        <v>10</v>
      </c>
      <c r="S4275">
        <v>20.75</v>
      </c>
      <c r="T4275">
        <f>SUM(Table2[[#This Row],[SALE G]:[SALE S]])</f>
        <v>30.75</v>
      </c>
      <c r="U4275">
        <v>500</v>
      </c>
      <c r="V4275">
        <v>0.7</v>
      </c>
    </row>
    <row r="4276" spans="1:22" x14ac:dyDescent="0.25">
      <c r="A4276">
        <v>4275</v>
      </c>
      <c r="B4276" t="s">
        <v>26</v>
      </c>
      <c r="C4276" t="s">
        <v>665</v>
      </c>
      <c r="D4276" t="s">
        <v>7</v>
      </c>
      <c r="E4276" t="s">
        <v>364</v>
      </c>
      <c r="F4276" s="138">
        <v>44164</v>
      </c>
      <c r="G4276" t="s">
        <v>712</v>
      </c>
      <c r="H4276" t="s">
        <v>668</v>
      </c>
      <c r="I4276" t="s">
        <v>466</v>
      </c>
      <c r="J4276" t="s">
        <v>711</v>
      </c>
      <c r="K4276">
        <v>320</v>
      </c>
      <c r="L4276">
        <v>160</v>
      </c>
      <c r="O4276">
        <v>27</v>
      </c>
      <c r="P4276">
        <v>0</v>
      </c>
      <c r="Q4276">
        <f>SUM(Table2[[#This Row],[ BUYER G]:[BUYER S]])</f>
        <v>27</v>
      </c>
      <c r="R4276">
        <v>12</v>
      </c>
      <c r="S4276">
        <v>0</v>
      </c>
      <c r="T4276">
        <f>SUM(Table2[[#This Row],[SALE G]:[SALE S]])</f>
        <v>12</v>
      </c>
      <c r="U4276">
        <v>279</v>
      </c>
      <c r="V4276">
        <v>0.7</v>
      </c>
    </row>
    <row r="4277" spans="1:22" x14ac:dyDescent="0.25">
      <c r="A4277">
        <v>4276</v>
      </c>
      <c r="B4277" t="s">
        <v>26</v>
      </c>
      <c r="C4277" t="s">
        <v>678</v>
      </c>
      <c r="D4277" t="s">
        <v>7</v>
      </c>
      <c r="E4277" t="s">
        <v>364</v>
      </c>
      <c r="F4277" s="138">
        <v>44164</v>
      </c>
      <c r="G4277" t="s">
        <v>676</v>
      </c>
      <c r="H4277" t="s">
        <v>679</v>
      </c>
      <c r="I4277" t="s">
        <v>380</v>
      </c>
      <c r="J4277" t="s">
        <v>669</v>
      </c>
      <c r="K4277">
        <v>1200</v>
      </c>
      <c r="L4277">
        <v>336</v>
      </c>
      <c r="O4277">
        <v>53</v>
      </c>
      <c r="P4277">
        <v>32</v>
      </c>
      <c r="Q4277">
        <f>SUM(Table2[[#This Row],[ BUYER G]:[BUYER S]])</f>
        <v>85</v>
      </c>
      <c r="R4277">
        <v>36.200000000000003</v>
      </c>
      <c r="S4277">
        <v>28.6</v>
      </c>
      <c r="T4277">
        <f>SUM(Table2[[#This Row],[SALE G]:[SALE S]])</f>
        <v>64.800000000000011</v>
      </c>
      <c r="U4277">
        <v>320</v>
      </c>
      <c r="V4277">
        <v>0.8</v>
      </c>
    </row>
    <row r="4278" spans="1:22" x14ac:dyDescent="0.25">
      <c r="A4278">
        <v>4277</v>
      </c>
      <c r="B4278" t="s">
        <v>26</v>
      </c>
      <c r="C4278" t="s">
        <v>678</v>
      </c>
      <c r="D4278" t="s">
        <v>7</v>
      </c>
      <c r="E4278" t="s">
        <v>364</v>
      </c>
      <c r="F4278" s="138">
        <v>44164</v>
      </c>
      <c r="G4278" t="s">
        <v>685</v>
      </c>
      <c r="H4278" t="s">
        <v>679</v>
      </c>
      <c r="I4278" t="s">
        <v>444</v>
      </c>
      <c r="J4278" t="s">
        <v>671</v>
      </c>
      <c r="K4278">
        <v>1000</v>
      </c>
      <c r="L4278">
        <v>289</v>
      </c>
      <c r="O4278">
        <v>30</v>
      </c>
      <c r="P4278">
        <v>48</v>
      </c>
      <c r="Q4278">
        <f>SUM(Table2[[#This Row],[ BUYER G]:[BUYER S]])</f>
        <v>78</v>
      </c>
      <c r="R4278">
        <v>26.42</v>
      </c>
      <c r="S4278">
        <v>39.1</v>
      </c>
      <c r="T4278">
        <f>SUM(Table2[[#This Row],[SALE G]:[SALE S]])</f>
        <v>65.52000000000001</v>
      </c>
      <c r="U4278">
        <v>746</v>
      </c>
      <c r="V4278">
        <v>0.7</v>
      </c>
    </row>
    <row r="4279" spans="1:22" x14ac:dyDescent="0.25">
      <c r="A4279">
        <v>4278</v>
      </c>
      <c r="B4279" t="s">
        <v>26</v>
      </c>
      <c r="C4279" t="s">
        <v>678</v>
      </c>
      <c r="D4279" t="s">
        <v>7</v>
      </c>
      <c r="E4279" t="s">
        <v>364</v>
      </c>
      <c r="F4279" s="138">
        <v>44164</v>
      </c>
      <c r="G4279" t="s">
        <v>685</v>
      </c>
      <c r="H4279" t="s">
        <v>686</v>
      </c>
      <c r="I4279" t="s">
        <v>234</v>
      </c>
      <c r="J4279" t="s">
        <v>671</v>
      </c>
      <c r="K4279">
        <v>1000</v>
      </c>
      <c r="L4279">
        <v>290</v>
      </c>
      <c r="O4279">
        <v>24</v>
      </c>
      <c r="P4279">
        <v>31</v>
      </c>
      <c r="Q4279">
        <f>SUM(Table2[[#This Row],[ BUYER G]:[BUYER S]])</f>
        <v>55</v>
      </c>
      <c r="R4279">
        <v>20</v>
      </c>
      <c r="S4279">
        <v>16</v>
      </c>
      <c r="T4279">
        <f>SUM(Table2[[#This Row],[SALE G]:[SALE S]])</f>
        <v>36</v>
      </c>
      <c r="U4279">
        <v>400</v>
      </c>
      <c r="V4279">
        <v>0.7</v>
      </c>
    </row>
    <row r="4280" spans="1:22" x14ac:dyDescent="0.25">
      <c r="A4280">
        <v>4279</v>
      </c>
      <c r="B4280" t="s">
        <v>26</v>
      </c>
      <c r="C4280" t="s">
        <v>680</v>
      </c>
      <c r="D4280" t="s">
        <v>7</v>
      </c>
      <c r="E4280" t="s">
        <v>364</v>
      </c>
      <c r="F4280" s="138">
        <v>44164</v>
      </c>
      <c r="G4280" t="s">
        <v>666</v>
      </c>
      <c r="H4280" t="s">
        <v>681</v>
      </c>
      <c r="I4280" t="s">
        <v>236</v>
      </c>
      <c r="J4280" t="s">
        <v>669</v>
      </c>
      <c r="K4280">
        <v>2700</v>
      </c>
      <c r="L4280">
        <v>720</v>
      </c>
      <c r="O4280">
        <v>102</v>
      </c>
      <c r="P4280">
        <v>204</v>
      </c>
      <c r="Q4280">
        <f>SUM(Table2[[#This Row],[ BUYER G]:[BUYER S]])</f>
        <v>306</v>
      </c>
      <c r="R4280">
        <v>101.85</v>
      </c>
      <c r="S4280">
        <v>189.75</v>
      </c>
      <c r="T4280">
        <f>SUM(Table2[[#This Row],[SALE G]:[SALE S]])</f>
        <v>291.60000000000002</v>
      </c>
      <c r="U4280">
        <v>821</v>
      </c>
      <c r="V4280">
        <v>0.7</v>
      </c>
    </row>
    <row r="4281" spans="1:22" x14ac:dyDescent="0.25">
      <c r="A4281">
        <v>4280</v>
      </c>
      <c r="B4281" t="s">
        <v>26</v>
      </c>
      <c r="C4281" t="s">
        <v>680</v>
      </c>
      <c r="D4281" t="s">
        <v>7</v>
      </c>
      <c r="E4281" t="s">
        <v>364</v>
      </c>
      <c r="F4281" s="138">
        <v>44164</v>
      </c>
      <c r="G4281" t="s">
        <v>666</v>
      </c>
      <c r="H4281" t="s">
        <v>681</v>
      </c>
      <c r="I4281" t="s">
        <v>428</v>
      </c>
      <c r="J4281" t="s">
        <v>669</v>
      </c>
      <c r="K4281">
        <v>2700</v>
      </c>
      <c r="L4281">
        <v>688</v>
      </c>
      <c r="O4281">
        <v>38</v>
      </c>
      <c r="P4281">
        <v>94</v>
      </c>
      <c r="Q4281">
        <f>SUM(Table2[[#This Row],[ BUYER G]:[BUYER S]])</f>
        <v>132</v>
      </c>
      <c r="R4281">
        <v>27.5</v>
      </c>
      <c r="S4281">
        <v>73.55</v>
      </c>
      <c r="T4281">
        <f>SUM(Table2[[#This Row],[SALE G]:[SALE S]])</f>
        <v>101.05</v>
      </c>
      <c r="U4281">
        <v>712</v>
      </c>
      <c r="V4281">
        <v>0.7</v>
      </c>
    </row>
    <row r="4282" spans="1:22" x14ac:dyDescent="0.25">
      <c r="A4282">
        <v>4281</v>
      </c>
      <c r="B4282" t="s">
        <v>26</v>
      </c>
      <c r="C4282" t="s">
        <v>680</v>
      </c>
      <c r="D4282" t="s">
        <v>7</v>
      </c>
      <c r="E4282" t="s">
        <v>364</v>
      </c>
      <c r="F4282" s="138">
        <v>44164</v>
      </c>
      <c r="G4282" t="s">
        <v>670</v>
      </c>
      <c r="H4282" t="s">
        <v>681</v>
      </c>
      <c r="I4282" t="s">
        <v>375</v>
      </c>
      <c r="J4282" t="s">
        <v>671</v>
      </c>
      <c r="K4282">
        <v>1200</v>
      </c>
      <c r="L4282">
        <v>620</v>
      </c>
      <c r="O4282">
        <v>89</v>
      </c>
      <c r="P4282">
        <v>64</v>
      </c>
      <c r="Q4282">
        <f>SUM(Table2[[#This Row],[ BUYER G]:[BUYER S]])</f>
        <v>153</v>
      </c>
      <c r="R4282">
        <v>101.75</v>
      </c>
      <c r="S4282">
        <v>58.5</v>
      </c>
      <c r="T4282">
        <f>SUM(Table2[[#This Row],[SALE G]:[SALE S]])</f>
        <v>160.25</v>
      </c>
      <c r="U4282">
        <v>770</v>
      </c>
      <c r="V4282">
        <v>0.7</v>
      </c>
    </row>
    <row r="4283" spans="1:22" x14ac:dyDescent="0.25">
      <c r="A4283">
        <v>4282</v>
      </c>
      <c r="B4283" t="s">
        <v>26</v>
      </c>
      <c r="C4283" t="s">
        <v>680</v>
      </c>
      <c r="D4283" t="s">
        <v>7</v>
      </c>
      <c r="E4283" t="s">
        <v>364</v>
      </c>
      <c r="F4283" s="138">
        <v>44164</v>
      </c>
      <c r="G4283" t="s">
        <v>670</v>
      </c>
      <c r="H4283" t="s">
        <v>681</v>
      </c>
      <c r="I4283" t="s">
        <v>376</v>
      </c>
      <c r="J4283" t="s">
        <v>671</v>
      </c>
      <c r="K4283">
        <v>1200</v>
      </c>
      <c r="L4283">
        <v>356</v>
      </c>
      <c r="O4283">
        <v>30</v>
      </c>
      <c r="P4283">
        <v>38</v>
      </c>
      <c r="Q4283">
        <f>SUM(Table2[[#This Row],[ BUYER G]:[BUYER S]])</f>
        <v>68</v>
      </c>
      <c r="R4283">
        <v>31.25</v>
      </c>
      <c r="S4283">
        <v>38</v>
      </c>
      <c r="T4283">
        <f>SUM(Table2[[#This Row],[SALE G]:[SALE S]])</f>
        <v>69.25</v>
      </c>
      <c r="U4283">
        <v>368</v>
      </c>
      <c r="V4283">
        <v>0.65</v>
      </c>
    </row>
    <row r="4284" spans="1:22" x14ac:dyDescent="0.25">
      <c r="A4284">
        <v>4283</v>
      </c>
      <c r="B4284" t="s">
        <v>26</v>
      </c>
      <c r="C4284" t="s">
        <v>680</v>
      </c>
      <c r="D4284" t="s">
        <v>7</v>
      </c>
      <c r="E4284" t="s">
        <v>364</v>
      </c>
      <c r="F4284" s="138">
        <v>44164</v>
      </c>
      <c r="G4284" t="s">
        <v>670</v>
      </c>
      <c r="H4284" t="s">
        <v>681</v>
      </c>
      <c r="I4284" t="s">
        <v>384</v>
      </c>
      <c r="J4284" t="s">
        <v>671</v>
      </c>
      <c r="K4284">
        <v>1000</v>
      </c>
      <c r="L4284">
        <v>240</v>
      </c>
      <c r="O4284">
        <v>10</v>
      </c>
      <c r="P4284">
        <v>9</v>
      </c>
      <c r="Q4284">
        <f>SUM(Table2[[#This Row],[ BUYER G]:[BUYER S]])</f>
        <v>19</v>
      </c>
      <c r="R4284">
        <v>7.2</v>
      </c>
      <c r="S4284">
        <v>5.8</v>
      </c>
      <c r="T4284">
        <f>SUM(Table2[[#This Row],[SALE G]:[SALE S]])</f>
        <v>13</v>
      </c>
      <c r="U4284">
        <v>315</v>
      </c>
      <c r="V4284">
        <v>0.65</v>
      </c>
    </row>
    <row r="4285" spans="1:22" x14ac:dyDescent="0.25">
      <c r="A4285">
        <v>4284</v>
      </c>
      <c r="B4285" t="s">
        <v>26</v>
      </c>
      <c r="C4285" t="s">
        <v>680</v>
      </c>
      <c r="D4285" t="s">
        <v>7</v>
      </c>
      <c r="E4285" t="s">
        <v>364</v>
      </c>
      <c r="F4285" s="138">
        <v>44164</v>
      </c>
      <c r="G4285" t="s">
        <v>670</v>
      </c>
      <c r="H4285" t="s">
        <v>681</v>
      </c>
      <c r="I4285" t="s">
        <v>386</v>
      </c>
      <c r="J4285" t="s">
        <v>671</v>
      </c>
      <c r="K4285">
        <v>1250</v>
      </c>
      <c r="L4285">
        <v>260</v>
      </c>
      <c r="O4285">
        <v>33</v>
      </c>
      <c r="P4285">
        <v>14</v>
      </c>
      <c r="Q4285">
        <f>SUM(Table2[[#This Row],[ BUYER G]:[BUYER S]])</f>
        <v>47</v>
      </c>
      <c r="R4285">
        <v>29.5</v>
      </c>
      <c r="S4285">
        <v>11.5</v>
      </c>
      <c r="T4285">
        <f>SUM(Table2[[#This Row],[SALE G]:[SALE S]])</f>
        <v>41</v>
      </c>
      <c r="U4285">
        <v>272</v>
      </c>
      <c r="V4285">
        <v>0.65</v>
      </c>
    </row>
    <row r="4286" spans="1:22" x14ac:dyDescent="0.25">
      <c r="A4286">
        <v>4285</v>
      </c>
      <c r="B4286" t="s">
        <v>26</v>
      </c>
      <c r="C4286" t="s">
        <v>680</v>
      </c>
      <c r="D4286" t="s">
        <v>7</v>
      </c>
      <c r="E4286" t="s">
        <v>364</v>
      </c>
      <c r="F4286" s="138">
        <v>44164</v>
      </c>
      <c r="G4286" t="s">
        <v>682</v>
      </c>
      <c r="H4286" t="s">
        <v>681</v>
      </c>
      <c r="I4286" t="s">
        <v>493</v>
      </c>
      <c r="J4286" t="s">
        <v>671</v>
      </c>
      <c r="K4286">
        <v>1000</v>
      </c>
      <c r="L4286">
        <v>256</v>
      </c>
      <c r="O4286">
        <v>7</v>
      </c>
      <c r="P4286">
        <v>28</v>
      </c>
      <c r="Q4286">
        <f>SUM(Table2[[#This Row],[ BUYER G]:[BUYER S]])</f>
        <v>35</v>
      </c>
      <c r="R4286">
        <v>5</v>
      </c>
      <c r="S4286">
        <v>24.3</v>
      </c>
      <c r="T4286">
        <f>SUM(Table2[[#This Row],[SALE G]:[SALE S]])</f>
        <v>29.3</v>
      </c>
      <c r="U4286">
        <v>330</v>
      </c>
      <c r="V4286">
        <v>0.65</v>
      </c>
    </row>
    <row r="4287" spans="1:22" x14ac:dyDescent="0.25">
      <c r="A4287">
        <v>4286</v>
      </c>
      <c r="B4287" t="s">
        <v>26</v>
      </c>
      <c r="C4287" t="s">
        <v>680</v>
      </c>
      <c r="D4287" t="s">
        <v>7</v>
      </c>
      <c r="E4287" t="s">
        <v>364</v>
      </c>
      <c r="F4287" s="138">
        <v>44164</v>
      </c>
      <c r="G4287" t="s">
        <v>682</v>
      </c>
      <c r="H4287" t="s">
        <v>681</v>
      </c>
      <c r="I4287" t="s">
        <v>397</v>
      </c>
      <c r="J4287" t="s">
        <v>671</v>
      </c>
      <c r="K4287">
        <v>1000</v>
      </c>
      <c r="L4287">
        <v>240</v>
      </c>
      <c r="O4287">
        <v>8</v>
      </c>
      <c r="P4287">
        <v>13</v>
      </c>
      <c r="Q4287">
        <f>SUM(Table2[[#This Row],[ BUYER G]:[BUYER S]])</f>
        <v>21</v>
      </c>
      <c r="R4287">
        <v>7.1</v>
      </c>
      <c r="S4287">
        <v>8</v>
      </c>
      <c r="T4287">
        <f>SUM(Table2[[#This Row],[SALE G]:[SALE S]])</f>
        <v>15.1</v>
      </c>
      <c r="U4287">
        <v>333</v>
      </c>
      <c r="V4287">
        <v>0.65</v>
      </c>
    </row>
    <row r="4288" spans="1:22" x14ac:dyDescent="0.25">
      <c r="A4288">
        <v>4287</v>
      </c>
      <c r="B4288" t="s">
        <v>26</v>
      </c>
      <c r="C4288" t="s">
        <v>680</v>
      </c>
      <c r="D4288" t="s">
        <v>7</v>
      </c>
      <c r="E4288" t="s">
        <v>364</v>
      </c>
      <c r="F4288" s="138">
        <v>44164</v>
      </c>
      <c r="G4288" t="s">
        <v>676</v>
      </c>
      <c r="H4288" t="s">
        <v>681</v>
      </c>
      <c r="I4288" t="s">
        <v>379</v>
      </c>
      <c r="J4288" t="s">
        <v>669</v>
      </c>
      <c r="K4288">
        <v>1200</v>
      </c>
      <c r="L4288">
        <v>260</v>
      </c>
      <c r="O4288">
        <v>49</v>
      </c>
      <c r="P4288">
        <v>20</v>
      </c>
      <c r="Q4288">
        <f>SUM(Table2[[#This Row],[ BUYER G]:[BUYER S]])</f>
        <v>69</v>
      </c>
      <c r="R4288">
        <v>34.5</v>
      </c>
      <c r="S4288">
        <v>13.05</v>
      </c>
      <c r="T4288">
        <f>SUM(Table2[[#This Row],[SALE G]:[SALE S]])</f>
        <v>47.55</v>
      </c>
      <c r="U4288">
        <v>292</v>
      </c>
      <c r="V4288">
        <v>0.65</v>
      </c>
    </row>
    <row r="4289" spans="1:22" x14ac:dyDescent="0.25">
      <c r="A4289">
        <v>4288</v>
      </c>
      <c r="B4289" t="s">
        <v>26</v>
      </c>
      <c r="C4289" t="s">
        <v>680</v>
      </c>
      <c r="D4289" t="s">
        <v>7</v>
      </c>
      <c r="E4289" t="s">
        <v>364</v>
      </c>
      <c r="F4289" s="138">
        <v>44164</v>
      </c>
      <c r="G4289" t="s">
        <v>676</v>
      </c>
      <c r="H4289" t="s">
        <v>681</v>
      </c>
      <c r="I4289" t="s">
        <v>377</v>
      </c>
      <c r="J4289" t="s">
        <v>669</v>
      </c>
      <c r="K4289">
        <v>1200</v>
      </c>
      <c r="L4289">
        <v>270</v>
      </c>
      <c r="O4289">
        <v>18</v>
      </c>
      <c r="P4289">
        <v>22</v>
      </c>
      <c r="Q4289">
        <f>SUM(Table2[[#This Row],[ BUYER G]:[BUYER S]])</f>
        <v>40</v>
      </c>
      <c r="R4289">
        <v>32.75</v>
      </c>
      <c r="S4289">
        <v>25.5</v>
      </c>
      <c r="T4289">
        <f>SUM(Table2[[#This Row],[SALE G]:[SALE S]])</f>
        <v>58.25</v>
      </c>
      <c r="U4289">
        <v>330</v>
      </c>
      <c r="V4289">
        <v>0.65</v>
      </c>
    </row>
    <row r="4290" spans="1:22" x14ac:dyDescent="0.25">
      <c r="A4290">
        <v>4289</v>
      </c>
      <c r="B4290" t="s">
        <v>26</v>
      </c>
      <c r="C4290" t="s">
        <v>680</v>
      </c>
      <c r="D4290" t="s">
        <v>7</v>
      </c>
      <c r="E4290" t="s">
        <v>364</v>
      </c>
      <c r="F4290" s="138">
        <v>44164</v>
      </c>
      <c r="G4290" t="s">
        <v>676</v>
      </c>
      <c r="H4290" t="s">
        <v>681</v>
      </c>
      <c r="I4290" t="s">
        <v>378</v>
      </c>
      <c r="J4290" t="s">
        <v>669</v>
      </c>
      <c r="K4290">
        <v>1200</v>
      </c>
      <c r="L4290">
        <v>310</v>
      </c>
      <c r="O4290">
        <v>28</v>
      </c>
      <c r="P4290">
        <v>45</v>
      </c>
      <c r="Q4290">
        <f>SUM(Table2[[#This Row],[ BUYER G]:[BUYER S]])</f>
        <v>73</v>
      </c>
      <c r="R4290">
        <v>25.25</v>
      </c>
      <c r="S4290">
        <v>44.75</v>
      </c>
      <c r="T4290">
        <f>SUM(Table2[[#This Row],[SALE G]:[SALE S]])</f>
        <v>70</v>
      </c>
      <c r="U4290">
        <v>350</v>
      </c>
      <c r="V4290">
        <v>0.65</v>
      </c>
    </row>
    <row r="4291" spans="1:22" x14ac:dyDescent="0.25">
      <c r="A4291">
        <v>4290</v>
      </c>
      <c r="B4291" t="s">
        <v>26</v>
      </c>
      <c r="C4291" t="s">
        <v>680</v>
      </c>
      <c r="D4291" t="s">
        <v>7</v>
      </c>
      <c r="E4291" t="s">
        <v>364</v>
      </c>
      <c r="F4291" s="138">
        <v>44164</v>
      </c>
      <c r="G4291" t="s">
        <v>684</v>
      </c>
      <c r="H4291" t="s">
        <v>681</v>
      </c>
      <c r="I4291" t="s">
        <v>461</v>
      </c>
      <c r="J4291" t="s">
        <v>669</v>
      </c>
      <c r="K4291">
        <v>1250</v>
      </c>
      <c r="L4291">
        <v>280</v>
      </c>
      <c r="O4291">
        <v>26</v>
      </c>
      <c r="P4291">
        <v>11</v>
      </c>
      <c r="Q4291">
        <f>SUM(Table2[[#This Row],[ BUYER G]:[BUYER S]])</f>
        <v>37</v>
      </c>
      <c r="R4291">
        <v>26</v>
      </c>
      <c r="S4291">
        <v>8</v>
      </c>
      <c r="T4291">
        <f>SUM(Table2[[#This Row],[SALE G]:[SALE S]])</f>
        <v>34</v>
      </c>
      <c r="U4291">
        <v>311</v>
      </c>
      <c r="V4291">
        <v>0.65</v>
      </c>
    </row>
    <row r="4292" spans="1:22" x14ac:dyDescent="0.25">
      <c r="A4292">
        <v>4291</v>
      </c>
      <c r="B4292" t="s">
        <v>26</v>
      </c>
      <c r="C4292" t="s">
        <v>680</v>
      </c>
      <c r="D4292" t="s">
        <v>7</v>
      </c>
      <c r="E4292" t="s">
        <v>364</v>
      </c>
      <c r="F4292" s="138">
        <v>44164</v>
      </c>
      <c r="G4292" t="s">
        <v>684</v>
      </c>
      <c r="H4292" t="s">
        <v>681</v>
      </c>
      <c r="I4292" t="s">
        <v>399</v>
      </c>
      <c r="J4292" t="s">
        <v>669</v>
      </c>
      <c r="K4292">
        <v>1250</v>
      </c>
      <c r="L4292">
        <v>224</v>
      </c>
      <c r="O4292">
        <v>75</v>
      </c>
      <c r="P4292">
        <v>27</v>
      </c>
      <c r="Q4292">
        <f>SUM(Table2[[#This Row],[ BUYER G]:[BUYER S]])</f>
        <v>102</v>
      </c>
      <c r="R4292">
        <v>62.25</v>
      </c>
      <c r="S4292">
        <v>25.25</v>
      </c>
      <c r="T4292">
        <f>SUM(Table2[[#This Row],[SALE G]:[SALE S]])</f>
        <v>87.5</v>
      </c>
      <c r="U4292">
        <v>382</v>
      </c>
      <c r="V4292">
        <v>0.65</v>
      </c>
    </row>
    <row r="4293" spans="1:22" x14ac:dyDescent="0.25">
      <c r="A4293">
        <v>4292</v>
      </c>
      <c r="B4293" t="s">
        <v>26</v>
      </c>
      <c r="C4293" t="s">
        <v>680</v>
      </c>
      <c r="D4293" t="s">
        <v>7</v>
      </c>
      <c r="E4293" t="s">
        <v>364</v>
      </c>
      <c r="F4293" s="138">
        <v>44164</v>
      </c>
      <c r="G4293" t="s">
        <v>685</v>
      </c>
      <c r="H4293" t="s">
        <v>681</v>
      </c>
      <c r="I4293" t="s">
        <v>420</v>
      </c>
      <c r="J4293" t="s">
        <v>671</v>
      </c>
      <c r="K4293">
        <v>1000</v>
      </c>
      <c r="L4293">
        <v>220</v>
      </c>
      <c r="O4293">
        <v>15</v>
      </c>
      <c r="P4293">
        <v>23</v>
      </c>
      <c r="Q4293">
        <f>SUM(Table2[[#This Row],[ BUYER G]:[BUYER S]])</f>
        <v>38</v>
      </c>
      <c r="R4293">
        <v>17</v>
      </c>
      <c r="S4293">
        <v>22.5</v>
      </c>
      <c r="T4293">
        <f>SUM(Table2[[#This Row],[SALE G]:[SALE S]])</f>
        <v>39.5</v>
      </c>
      <c r="U4293">
        <v>308</v>
      </c>
      <c r="V4293">
        <v>0.65</v>
      </c>
    </row>
    <row r="4294" spans="1:22" x14ac:dyDescent="0.25">
      <c r="A4294">
        <v>4293</v>
      </c>
      <c r="B4294" t="s">
        <v>26</v>
      </c>
      <c r="C4294" t="s">
        <v>680</v>
      </c>
      <c r="D4294" t="s">
        <v>7</v>
      </c>
      <c r="E4294" t="s">
        <v>364</v>
      </c>
      <c r="F4294" s="138">
        <v>44164</v>
      </c>
      <c r="G4294" t="s">
        <v>685</v>
      </c>
      <c r="H4294" t="s">
        <v>681</v>
      </c>
      <c r="I4294" t="s">
        <v>406</v>
      </c>
      <c r="J4294" t="s">
        <v>671</v>
      </c>
      <c r="K4294">
        <v>1000</v>
      </c>
      <c r="L4294">
        <v>240</v>
      </c>
      <c r="O4294">
        <v>44</v>
      </c>
      <c r="P4294">
        <v>19</v>
      </c>
      <c r="Q4294">
        <f>SUM(Table2[[#This Row],[ BUYER G]:[BUYER S]])</f>
        <v>63</v>
      </c>
      <c r="R4294">
        <v>33.25</v>
      </c>
      <c r="S4294">
        <v>12.5</v>
      </c>
      <c r="T4294">
        <f>SUM(Table2[[#This Row],[SALE G]:[SALE S]])</f>
        <v>45.75</v>
      </c>
      <c r="U4294">
        <v>331</v>
      </c>
      <c r="V4294">
        <v>0.65</v>
      </c>
    </row>
    <row r="4295" spans="1:22" x14ac:dyDescent="0.25">
      <c r="A4295">
        <v>4294</v>
      </c>
      <c r="B4295" t="s">
        <v>26</v>
      </c>
      <c r="C4295" t="s">
        <v>680</v>
      </c>
      <c r="D4295" t="s">
        <v>7</v>
      </c>
      <c r="E4295" t="s">
        <v>364</v>
      </c>
      <c r="F4295" s="138">
        <v>44164</v>
      </c>
      <c r="G4295" t="s">
        <v>685</v>
      </c>
      <c r="H4295" t="s">
        <v>681</v>
      </c>
      <c r="I4295" t="s">
        <v>422</v>
      </c>
      <c r="J4295" t="s">
        <v>671</v>
      </c>
      <c r="K4295">
        <v>1000</v>
      </c>
      <c r="L4295">
        <v>230</v>
      </c>
      <c r="O4295">
        <v>38</v>
      </c>
      <c r="P4295">
        <v>7</v>
      </c>
      <c r="Q4295">
        <f>SUM(Table2[[#This Row],[ BUYER G]:[BUYER S]])</f>
        <v>45</v>
      </c>
      <c r="R4295">
        <v>29</v>
      </c>
      <c r="S4295">
        <v>5.5</v>
      </c>
      <c r="T4295">
        <f>SUM(Table2[[#This Row],[SALE G]:[SALE S]])</f>
        <v>34.5</v>
      </c>
      <c r="U4295">
        <v>240</v>
      </c>
      <c r="V4295">
        <v>0.65</v>
      </c>
    </row>
    <row r="4296" spans="1:22" x14ac:dyDescent="0.25">
      <c r="A4296">
        <v>4295</v>
      </c>
      <c r="B4296" t="s">
        <v>26</v>
      </c>
      <c r="C4296" t="s">
        <v>680</v>
      </c>
      <c r="D4296" t="s">
        <v>7</v>
      </c>
      <c r="E4296" t="s">
        <v>364</v>
      </c>
      <c r="F4296" s="138">
        <v>44164</v>
      </c>
      <c r="G4296" t="s">
        <v>685</v>
      </c>
      <c r="H4296" t="s">
        <v>681</v>
      </c>
      <c r="I4296" t="s">
        <v>411</v>
      </c>
      <c r="J4296" t="s">
        <v>671</v>
      </c>
      <c r="K4296">
        <v>1000</v>
      </c>
      <c r="L4296">
        <v>210</v>
      </c>
      <c r="O4296">
        <v>24</v>
      </c>
      <c r="P4296">
        <v>17</v>
      </c>
      <c r="Q4296">
        <f>SUM(Table2[[#This Row],[ BUYER G]:[BUYER S]])</f>
        <v>41</v>
      </c>
      <c r="R4296">
        <v>22</v>
      </c>
      <c r="S4296">
        <v>13.5</v>
      </c>
      <c r="T4296">
        <f>SUM(Table2[[#This Row],[SALE G]:[SALE S]])</f>
        <v>35.5</v>
      </c>
      <c r="U4296">
        <v>217</v>
      </c>
      <c r="V4296">
        <v>0.65</v>
      </c>
    </row>
    <row r="4297" spans="1:22" x14ac:dyDescent="0.25">
      <c r="A4297">
        <v>4296</v>
      </c>
      <c r="B4297" t="s">
        <v>26</v>
      </c>
      <c r="C4297" t="s">
        <v>680</v>
      </c>
      <c r="D4297" t="s">
        <v>7</v>
      </c>
      <c r="E4297" t="s">
        <v>364</v>
      </c>
      <c r="F4297" s="138">
        <v>44164</v>
      </c>
      <c r="G4297" t="s">
        <v>685</v>
      </c>
      <c r="H4297" t="s">
        <v>681</v>
      </c>
      <c r="I4297" t="s">
        <v>409</v>
      </c>
      <c r="J4297" t="s">
        <v>671</v>
      </c>
      <c r="K4297">
        <v>1000</v>
      </c>
      <c r="L4297">
        <v>206</v>
      </c>
      <c r="O4297">
        <v>6</v>
      </c>
      <c r="P4297">
        <v>28</v>
      </c>
      <c r="Q4297">
        <f>SUM(Table2[[#This Row],[ BUYER G]:[BUYER S]])</f>
        <v>34</v>
      </c>
      <c r="R4297">
        <v>3</v>
      </c>
      <c r="S4297">
        <v>20.75</v>
      </c>
      <c r="T4297">
        <f>SUM(Table2[[#This Row],[SALE G]:[SALE S]])</f>
        <v>23.75</v>
      </c>
      <c r="U4297">
        <v>284</v>
      </c>
      <c r="V4297">
        <v>0.65</v>
      </c>
    </row>
    <row r="4298" spans="1:22" x14ac:dyDescent="0.25">
      <c r="A4298">
        <v>4297</v>
      </c>
      <c r="B4298" t="s">
        <v>26</v>
      </c>
      <c r="C4298" t="s">
        <v>680</v>
      </c>
      <c r="D4298" t="s">
        <v>7</v>
      </c>
      <c r="E4298" t="s">
        <v>364</v>
      </c>
      <c r="F4298" s="138">
        <v>44164</v>
      </c>
      <c r="G4298" t="s">
        <v>685</v>
      </c>
      <c r="H4298" t="s">
        <v>681</v>
      </c>
      <c r="I4298" t="s">
        <v>408</v>
      </c>
      <c r="J4298" t="s">
        <v>671</v>
      </c>
      <c r="K4298">
        <v>1000</v>
      </c>
      <c r="L4298">
        <v>210</v>
      </c>
      <c r="O4298">
        <v>27</v>
      </c>
      <c r="P4298">
        <v>18</v>
      </c>
      <c r="Q4298">
        <f>SUM(Table2[[#This Row],[ BUYER G]:[BUYER S]])</f>
        <v>45</v>
      </c>
      <c r="R4298">
        <v>28</v>
      </c>
      <c r="S4298">
        <v>15</v>
      </c>
      <c r="T4298">
        <f>SUM(Table2[[#This Row],[SALE G]:[SALE S]])</f>
        <v>43</v>
      </c>
      <c r="U4298">
        <v>310</v>
      </c>
      <c r="V4298">
        <v>0.65</v>
      </c>
    </row>
    <row r="4299" spans="1:22" x14ac:dyDescent="0.25">
      <c r="A4299">
        <v>4298</v>
      </c>
      <c r="B4299" t="s">
        <v>26</v>
      </c>
      <c r="C4299" t="s">
        <v>680</v>
      </c>
      <c r="D4299" t="s">
        <v>7</v>
      </c>
      <c r="E4299" t="s">
        <v>364</v>
      </c>
      <c r="F4299" s="138">
        <v>44164</v>
      </c>
      <c r="G4299" t="s">
        <v>685</v>
      </c>
      <c r="H4299" t="s">
        <v>681</v>
      </c>
      <c r="I4299" t="s">
        <v>421</v>
      </c>
      <c r="J4299" t="s">
        <v>671</v>
      </c>
      <c r="K4299">
        <v>1000</v>
      </c>
      <c r="L4299">
        <v>210</v>
      </c>
      <c r="O4299">
        <v>6</v>
      </c>
      <c r="P4299">
        <v>33</v>
      </c>
      <c r="Q4299">
        <f>SUM(Table2[[#This Row],[ BUYER G]:[BUYER S]])</f>
        <v>39</v>
      </c>
      <c r="R4299">
        <v>6</v>
      </c>
      <c r="S4299">
        <v>29.75</v>
      </c>
      <c r="T4299">
        <f>SUM(Table2[[#This Row],[SALE G]:[SALE S]])</f>
        <v>35.75</v>
      </c>
      <c r="U4299">
        <v>290</v>
      </c>
      <c r="V4299">
        <v>0.65</v>
      </c>
    </row>
    <row r="4300" spans="1:22" x14ac:dyDescent="0.25">
      <c r="A4300">
        <v>4299</v>
      </c>
      <c r="B4300" t="s">
        <v>26</v>
      </c>
      <c r="C4300" t="s">
        <v>680</v>
      </c>
      <c r="D4300" t="s">
        <v>7</v>
      </c>
      <c r="E4300" t="s">
        <v>364</v>
      </c>
      <c r="F4300" s="138">
        <v>44164</v>
      </c>
      <c r="G4300" t="s">
        <v>685</v>
      </c>
      <c r="H4300" t="s">
        <v>681</v>
      </c>
      <c r="I4300" t="s">
        <v>415</v>
      </c>
      <c r="J4300" t="s">
        <v>671</v>
      </c>
      <c r="K4300">
        <v>1000</v>
      </c>
      <c r="L4300">
        <v>220</v>
      </c>
      <c r="O4300">
        <v>20</v>
      </c>
      <c r="P4300">
        <v>5</v>
      </c>
      <c r="Q4300">
        <f>SUM(Table2[[#This Row],[ BUYER G]:[BUYER S]])</f>
        <v>25</v>
      </c>
      <c r="R4300">
        <v>35.5</v>
      </c>
      <c r="S4300">
        <v>6.5</v>
      </c>
      <c r="T4300">
        <f>SUM(Table2[[#This Row],[SALE G]:[SALE S]])</f>
        <v>42</v>
      </c>
      <c r="U4300">
        <v>300</v>
      </c>
      <c r="V4300">
        <v>0.65</v>
      </c>
    </row>
    <row r="4301" spans="1:22" x14ac:dyDescent="0.25">
      <c r="A4301">
        <v>4300</v>
      </c>
      <c r="B4301" t="s">
        <v>26</v>
      </c>
      <c r="C4301" t="s">
        <v>680</v>
      </c>
      <c r="D4301" t="s">
        <v>7</v>
      </c>
      <c r="E4301" t="s">
        <v>364</v>
      </c>
      <c r="F4301" s="138">
        <v>44164</v>
      </c>
      <c r="G4301" t="s">
        <v>685</v>
      </c>
      <c r="H4301" t="s">
        <v>681</v>
      </c>
      <c r="I4301" t="s">
        <v>419</v>
      </c>
      <c r="J4301" t="s">
        <v>671</v>
      </c>
      <c r="K4301">
        <v>1000</v>
      </c>
      <c r="L4301">
        <v>220</v>
      </c>
      <c r="O4301">
        <v>22</v>
      </c>
      <c r="P4301">
        <v>9</v>
      </c>
      <c r="Q4301">
        <f>SUM(Table2[[#This Row],[ BUYER G]:[BUYER S]])</f>
        <v>31</v>
      </c>
      <c r="R4301">
        <v>20</v>
      </c>
      <c r="S4301">
        <v>2.25</v>
      </c>
      <c r="T4301">
        <f>SUM(Table2[[#This Row],[SALE G]:[SALE S]])</f>
        <v>22.25</v>
      </c>
      <c r="U4301">
        <v>260</v>
      </c>
      <c r="V4301">
        <v>0.65</v>
      </c>
    </row>
    <row r="4302" spans="1:22" x14ac:dyDescent="0.25">
      <c r="A4302">
        <v>4301</v>
      </c>
      <c r="B4302" t="s">
        <v>26</v>
      </c>
      <c r="C4302" t="s">
        <v>680</v>
      </c>
      <c r="D4302" t="s">
        <v>7</v>
      </c>
      <c r="E4302" t="s">
        <v>364</v>
      </c>
      <c r="F4302" s="138">
        <v>44164</v>
      </c>
      <c r="G4302" t="s">
        <v>685</v>
      </c>
      <c r="H4302" t="s">
        <v>681</v>
      </c>
      <c r="I4302" t="s">
        <v>447</v>
      </c>
      <c r="J4302" t="s">
        <v>671</v>
      </c>
      <c r="K4302">
        <v>1000</v>
      </c>
      <c r="L4302">
        <v>280</v>
      </c>
      <c r="O4302">
        <v>34</v>
      </c>
      <c r="P4302">
        <v>15</v>
      </c>
      <c r="Q4302">
        <f>SUM(Table2[[#This Row],[ BUYER G]:[BUYER S]])</f>
        <v>49</v>
      </c>
      <c r="R4302">
        <v>30.25</v>
      </c>
      <c r="S4302">
        <v>19</v>
      </c>
      <c r="T4302">
        <f>SUM(Table2[[#This Row],[SALE G]:[SALE S]])</f>
        <v>49.25</v>
      </c>
      <c r="U4302">
        <v>345</v>
      </c>
      <c r="V4302">
        <v>0.65</v>
      </c>
    </row>
    <row r="4303" spans="1:22" x14ac:dyDescent="0.25">
      <c r="A4303">
        <v>4302</v>
      </c>
      <c r="B4303" t="s">
        <v>26</v>
      </c>
      <c r="C4303" t="s">
        <v>680</v>
      </c>
      <c r="D4303" t="s">
        <v>7</v>
      </c>
      <c r="E4303" t="s">
        <v>364</v>
      </c>
      <c r="F4303" s="138">
        <v>44164</v>
      </c>
      <c r="G4303" t="s">
        <v>670</v>
      </c>
      <c r="H4303" t="s">
        <v>690</v>
      </c>
      <c r="I4303" t="s">
        <v>596</v>
      </c>
      <c r="J4303" t="s">
        <v>671</v>
      </c>
      <c r="K4303">
        <v>1200</v>
      </c>
      <c r="L4303">
        <v>240</v>
      </c>
      <c r="O4303">
        <v>21</v>
      </c>
      <c r="P4303">
        <v>25</v>
      </c>
      <c r="Q4303">
        <f>SUM(Table2[[#This Row],[ BUYER G]:[BUYER S]])</f>
        <v>46</v>
      </c>
      <c r="R4303">
        <v>23</v>
      </c>
      <c r="S4303">
        <v>32</v>
      </c>
      <c r="T4303">
        <f>SUM(Table2[[#This Row],[SALE G]:[SALE S]])</f>
        <v>55</v>
      </c>
      <c r="U4303">
        <v>270</v>
      </c>
      <c r="V4303">
        <v>0.65</v>
      </c>
    </row>
    <row r="4304" spans="1:22" x14ac:dyDescent="0.25">
      <c r="A4304">
        <v>4303</v>
      </c>
      <c r="B4304" t="s">
        <v>26</v>
      </c>
      <c r="C4304" t="s">
        <v>680</v>
      </c>
      <c r="D4304" t="s">
        <v>7</v>
      </c>
      <c r="E4304" t="s">
        <v>364</v>
      </c>
      <c r="F4304" s="138">
        <v>44164</v>
      </c>
      <c r="G4304" t="s">
        <v>685</v>
      </c>
      <c r="H4304" t="s">
        <v>690</v>
      </c>
      <c r="I4304" t="s">
        <v>309</v>
      </c>
      <c r="J4304" t="s">
        <v>671</v>
      </c>
      <c r="K4304">
        <v>1000</v>
      </c>
      <c r="L4304">
        <v>304</v>
      </c>
      <c r="O4304">
        <v>26</v>
      </c>
      <c r="P4304">
        <v>22</v>
      </c>
      <c r="Q4304">
        <f>SUM(Table2[[#This Row],[ BUYER G]:[BUYER S]])</f>
        <v>48</v>
      </c>
      <c r="R4304">
        <v>29.5</v>
      </c>
      <c r="S4304">
        <v>26.25</v>
      </c>
      <c r="T4304">
        <f>SUM(Table2[[#This Row],[SALE G]:[SALE S]])</f>
        <v>55.75</v>
      </c>
      <c r="U4304">
        <v>350</v>
      </c>
      <c r="V4304">
        <v>0.65</v>
      </c>
    </row>
    <row r="4305" spans="1:22" x14ac:dyDescent="0.25">
      <c r="A4305">
        <v>4304</v>
      </c>
      <c r="B4305" t="s">
        <v>26</v>
      </c>
      <c r="C4305" t="s">
        <v>680</v>
      </c>
      <c r="D4305" t="s">
        <v>7</v>
      </c>
      <c r="E4305" t="s">
        <v>364</v>
      </c>
      <c r="F4305" s="138">
        <v>44164</v>
      </c>
      <c r="G4305" t="s">
        <v>685</v>
      </c>
      <c r="H4305" t="s">
        <v>689</v>
      </c>
      <c r="I4305" t="s">
        <v>639</v>
      </c>
      <c r="J4305" t="s">
        <v>671</v>
      </c>
      <c r="K4305">
        <v>1000</v>
      </c>
      <c r="L4305">
        <v>208</v>
      </c>
      <c r="O4305">
        <v>25</v>
      </c>
      <c r="P4305">
        <v>28</v>
      </c>
      <c r="Q4305">
        <f>SUM(Table2[[#This Row],[ BUYER G]:[BUYER S]])</f>
        <v>53</v>
      </c>
      <c r="R4305">
        <v>28.25</v>
      </c>
      <c r="S4305">
        <v>33.75</v>
      </c>
      <c r="T4305">
        <f>SUM(Table2[[#This Row],[SALE G]:[SALE S]])</f>
        <v>62</v>
      </c>
      <c r="U4305">
        <v>290</v>
      </c>
      <c r="V4305">
        <v>0.65</v>
      </c>
    </row>
    <row r="4306" spans="1:22" x14ac:dyDescent="0.25">
      <c r="A4306">
        <v>4305</v>
      </c>
      <c r="B4306" t="s">
        <v>26</v>
      </c>
      <c r="C4306" t="s">
        <v>680</v>
      </c>
      <c r="D4306" t="s">
        <v>7</v>
      </c>
      <c r="E4306" t="s">
        <v>364</v>
      </c>
      <c r="F4306" s="138">
        <v>44164</v>
      </c>
      <c r="G4306" t="s">
        <v>685</v>
      </c>
      <c r="H4306" t="s">
        <v>689</v>
      </c>
      <c r="I4306" t="s">
        <v>638</v>
      </c>
      <c r="J4306" t="s">
        <v>671</v>
      </c>
      <c r="K4306">
        <v>1000</v>
      </c>
      <c r="L4306">
        <v>320</v>
      </c>
      <c r="O4306">
        <v>33</v>
      </c>
      <c r="P4306">
        <v>34</v>
      </c>
      <c r="Q4306">
        <f>SUM(Table2[[#This Row],[ BUYER G]:[BUYER S]])</f>
        <v>67</v>
      </c>
      <c r="R4306">
        <v>42.5</v>
      </c>
      <c r="S4306">
        <v>38.5</v>
      </c>
      <c r="T4306">
        <f>SUM(Table2[[#This Row],[SALE G]:[SALE S]])</f>
        <v>81</v>
      </c>
      <c r="U4306">
        <v>374</v>
      </c>
      <c r="V4306">
        <v>0.65</v>
      </c>
    </row>
    <row r="4307" spans="1:22" x14ac:dyDescent="0.25">
      <c r="A4307">
        <v>4306</v>
      </c>
      <c r="B4307" t="s">
        <v>26</v>
      </c>
      <c r="C4307" t="s">
        <v>680</v>
      </c>
      <c r="D4307" t="s">
        <v>7</v>
      </c>
      <c r="E4307" t="s">
        <v>364</v>
      </c>
      <c r="F4307" s="138">
        <v>44164</v>
      </c>
      <c r="G4307" t="s">
        <v>684</v>
      </c>
      <c r="H4307" t="s">
        <v>689</v>
      </c>
      <c r="I4307" t="s">
        <v>400</v>
      </c>
      <c r="J4307" t="s">
        <v>669</v>
      </c>
      <c r="K4307">
        <v>1250</v>
      </c>
      <c r="L4307">
        <v>320</v>
      </c>
      <c r="O4307">
        <v>34</v>
      </c>
      <c r="P4307">
        <v>27</v>
      </c>
      <c r="Q4307">
        <f>SUM(Table2[[#This Row],[ BUYER G]:[BUYER S]])</f>
        <v>61</v>
      </c>
      <c r="R4307">
        <v>47</v>
      </c>
      <c r="S4307">
        <v>23</v>
      </c>
      <c r="T4307">
        <f>SUM(Table2[[#This Row],[SALE G]:[SALE S]])</f>
        <v>70</v>
      </c>
      <c r="U4307">
        <v>376</v>
      </c>
      <c r="V4307">
        <v>0.65</v>
      </c>
    </row>
    <row r="4308" spans="1:22" x14ac:dyDescent="0.25">
      <c r="A4308">
        <v>4307</v>
      </c>
      <c r="B4308" t="s">
        <v>26</v>
      </c>
      <c r="C4308" t="s">
        <v>665</v>
      </c>
      <c r="D4308" t="s">
        <v>8</v>
      </c>
      <c r="E4308" t="s">
        <v>365</v>
      </c>
      <c r="F4308" s="138">
        <v>44170</v>
      </c>
      <c r="G4308" t="s">
        <v>666</v>
      </c>
      <c r="H4308" t="s">
        <v>668</v>
      </c>
      <c r="I4308" t="s">
        <v>129</v>
      </c>
      <c r="J4308" t="s">
        <v>669</v>
      </c>
      <c r="K4308">
        <v>2700</v>
      </c>
      <c r="L4308">
        <v>566</v>
      </c>
      <c r="O4308">
        <v>88</v>
      </c>
      <c r="P4308">
        <v>70</v>
      </c>
      <c r="Q4308">
        <f>SUM(Table2[[#This Row],[ BUYER G]:[BUYER S]])</f>
        <v>158</v>
      </c>
      <c r="R4308">
        <v>64.5</v>
      </c>
      <c r="S4308">
        <v>45.75</v>
      </c>
      <c r="T4308">
        <f>SUM(Table2[[#This Row],[SALE G]:[SALE S]])</f>
        <v>110.25</v>
      </c>
      <c r="U4308">
        <v>510</v>
      </c>
      <c r="V4308">
        <v>0.8</v>
      </c>
    </row>
    <row r="4309" spans="1:22" x14ac:dyDescent="0.25">
      <c r="A4309">
        <v>4308</v>
      </c>
      <c r="B4309" t="s">
        <v>26</v>
      </c>
      <c r="C4309" t="s">
        <v>665</v>
      </c>
      <c r="D4309" t="s">
        <v>8</v>
      </c>
      <c r="E4309" t="s">
        <v>365</v>
      </c>
      <c r="F4309" s="138">
        <v>44170</v>
      </c>
      <c r="G4309" t="s">
        <v>666</v>
      </c>
      <c r="H4309" t="s">
        <v>668</v>
      </c>
      <c r="I4309" t="s">
        <v>130</v>
      </c>
      <c r="J4309" t="s">
        <v>669</v>
      </c>
      <c r="K4309">
        <v>2700</v>
      </c>
      <c r="L4309">
        <v>548</v>
      </c>
      <c r="O4309">
        <v>89</v>
      </c>
      <c r="P4309">
        <v>71</v>
      </c>
      <c r="Q4309">
        <f>SUM(Table2[[#This Row],[ BUYER G]:[BUYER S]])</f>
        <v>160</v>
      </c>
      <c r="R4309">
        <v>56.5</v>
      </c>
      <c r="S4309">
        <v>33</v>
      </c>
      <c r="T4309">
        <f>SUM(Table2[[#This Row],[SALE G]:[SALE S]])</f>
        <v>89.5</v>
      </c>
      <c r="U4309">
        <v>570</v>
      </c>
      <c r="V4309">
        <v>0.8</v>
      </c>
    </row>
    <row r="4310" spans="1:22" x14ac:dyDescent="0.25">
      <c r="A4310">
        <v>4309</v>
      </c>
      <c r="B4310" t="s">
        <v>26</v>
      </c>
      <c r="C4310" t="s">
        <v>665</v>
      </c>
      <c r="D4310" t="s">
        <v>8</v>
      </c>
      <c r="E4310" t="s">
        <v>365</v>
      </c>
      <c r="F4310" s="138">
        <v>44170</v>
      </c>
      <c r="G4310" t="s">
        <v>666</v>
      </c>
      <c r="H4310" t="s">
        <v>672</v>
      </c>
      <c r="I4310" t="s">
        <v>189</v>
      </c>
      <c r="J4310" t="s">
        <v>669</v>
      </c>
      <c r="K4310">
        <v>2700</v>
      </c>
      <c r="L4310">
        <v>568</v>
      </c>
      <c r="O4310">
        <v>84</v>
      </c>
      <c r="P4310">
        <v>65</v>
      </c>
      <c r="Q4310">
        <f>SUM(Table2[[#This Row],[ BUYER G]:[BUYER S]])</f>
        <v>149</v>
      </c>
      <c r="R4310">
        <v>99.5</v>
      </c>
      <c r="S4310">
        <v>42.5</v>
      </c>
      <c r="T4310">
        <f>SUM(Table2[[#This Row],[SALE G]:[SALE S]])</f>
        <v>142</v>
      </c>
      <c r="U4310">
        <v>579</v>
      </c>
      <c r="V4310">
        <v>0.8</v>
      </c>
    </row>
    <row r="4311" spans="1:22" x14ac:dyDescent="0.25">
      <c r="A4311">
        <v>4310</v>
      </c>
      <c r="B4311" t="s">
        <v>26</v>
      </c>
      <c r="C4311" t="s">
        <v>665</v>
      </c>
      <c r="D4311" t="s">
        <v>8</v>
      </c>
      <c r="E4311" t="s">
        <v>365</v>
      </c>
      <c r="F4311" s="138">
        <v>44170</v>
      </c>
      <c r="G4311" t="s">
        <v>703</v>
      </c>
      <c r="H4311" t="s">
        <v>668</v>
      </c>
      <c r="I4311" t="s">
        <v>451</v>
      </c>
      <c r="J4311" t="s">
        <v>669</v>
      </c>
      <c r="K4311">
        <v>2700</v>
      </c>
      <c r="L4311">
        <v>520</v>
      </c>
      <c r="O4311">
        <v>40</v>
      </c>
      <c r="P4311">
        <v>74</v>
      </c>
      <c r="Q4311">
        <f>SUM(Table2[[#This Row],[ BUYER G]:[BUYER S]])</f>
        <v>114</v>
      </c>
      <c r="R4311">
        <v>34</v>
      </c>
      <c r="S4311">
        <v>25</v>
      </c>
      <c r="T4311">
        <f>SUM(Table2[[#This Row],[SALE G]:[SALE S]])</f>
        <v>59</v>
      </c>
      <c r="U4311">
        <v>365</v>
      </c>
      <c r="V4311">
        <v>0.8</v>
      </c>
    </row>
    <row r="4312" spans="1:22" x14ac:dyDescent="0.25">
      <c r="A4312">
        <v>4311</v>
      </c>
      <c r="B4312" t="s">
        <v>26</v>
      </c>
      <c r="C4312" t="s">
        <v>665</v>
      </c>
      <c r="D4312" t="s">
        <v>8</v>
      </c>
      <c r="E4312" t="s">
        <v>365</v>
      </c>
      <c r="F4312" s="138">
        <v>44170</v>
      </c>
      <c r="G4312" t="s">
        <v>670</v>
      </c>
      <c r="H4312" t="s">
        <v>668</v>
      </c>
      <c r="I4312" t="s">
        <v>138</v>
      </c>
      <c r="J4312" t="s">
        <v>671</v>
      </c>
      <c r="K4312">
        <v>1200</v>
      </c>
      <c r="L4312">
        <v>321</v>
      </c>
      <c r="O4312">
        <v>54</v>
      </c>
      <c r="P4312">
        <v>24</v>
      </c>
      <c r="Q4312">
        <f>SUM(Table2[[#This Row],[ BUYER G]:[BUYER S]])</f>
        <v>78</v>
      </c>
      <c r="R4312">
        <v>41.25</v>
      </c>
      <c r="S4312">
        <v>2</v>
      </c>
      <c r="T4312">
        <f>SUM(Table2[[#This Row],[SALE G]:[SALE S]])</f>
        <v>43.25</v>
      </c>
      <c r="U4312">
        <v>347</v>
      </c>
      <c r="V4312">
        <v>0.7</v>
      </c>
    </row>
    <row r="4313" spans="1:22" x14ac:dyDescent="0.25">
      <c r="A4313">
        <v>4312</v>
      </c>
      <c r="B4313" t="s">
        <v>26</v>
      </c>
      <c r="C4313" t="s">
        <v>665</v>
      </c>
      <c r="D4313" t="s">
        <v>8</v>
      </c>
      <c r="E4313" t="s">
        <v>365</v>
      </c>
      <c r="F4313" s="138">
        <v>44170</v>
      </c>
      <c r="G4313" t="s">
        <v>670</v>
      </c>
      <c r="H4313" t="s">
        <v>668</v>
      </c>
      <c r="I4313" t="s">
        <v>139</v>
      </c>
      <c r="J4313" t="s">
        <v>671</v>
      </c>
      <c r="K4313">
        <v>1200</v>
      </c>
      <c r="L4313">
        <v>246</v>
      </c>
      <c r="O4313">
        <v>61</v>
      </c>
      <c r="P4313">
        <v>9</v>
      </c>
      <c r="Q4313">
        <f>SUM(Table2[[#This Row],[ BUYER G]:[BUYER S]])</f>
        <v>70</v>
      </c>
      <c r="R4313">
        <v>21</v>
      </c>
      <c r="S4313">
        <v>4.25</v>
      </c>
      <c r="T4313">
        <f>SUM(Table2[[#This Row],[SALE G]:[SALE S]])</f>
        <v>25.25</v>
      </c>
      <c r="U4313">
        <v>434</v>
      </c>
      <c r="V4313">
        <v>0.8</v>
      </c>
    </row>
    <row r="4314" spans="1:22" x14ac:dyDescent="0.25">
      <c r="A4314">
        <v>4313</v>
      </c>
      <c r="B4314" t="s">
        <v>26</v>
      </c>
      <c r="C4314" t="s">
        <v>665</v>
      </c>
      <c r="D4314" t="s">
        <v>8</v>
      </c>
      <c r="E4314" t="s">
        <v>365</v>
      </c>
      <c r="F4314" s="138">
        <v>44170</v>
      </c>
      <c r="G4314" t="s">
        <v>670</v>
      </c>
      <c r="H4314" t="s">
        <v>668</v>
      </c>
      <c r="I4314" t="s">
        <v>137</v>
      </c>
      <c r="J4314" t="s">
        <v>671</v>
      </c>
      <c r="K4314">
        <v>1200</v>
      </c>
      <c r="L4314">
        <v>325</v>
      </c>
      <c r="O4314">
        <v>60</v>
      </c>
      <c r="P4314">
        <v>25</v>
      </c>
      <c r="Q4314">
        <f>SUM(Table2[[#This Row],[ BUYER G]:[BUYER S]])</f>
        <v>85</v>
      </c>
      <c r="R4314">
        <v>39</v>
      </c>
      <c r="S4314">
        <v>31</v>
      </c>
      <c r="T4314">
        <f>SUM(Table2[[#This Row],[SALE G]:[SALE S]])</f>
        <v>70</v>
      </c>
      <c r="U4314">
        <v>367</v>
      </c>
      <c r="V4314">
        <v>0.7</v>
      </c>
    </row>
    <row r="4315" spans="1:22" x14ac:dyDescent="0.25">
      <c r="A4315">
        <v>4314</v>
      </c>
      <c r="B4315" t="s">
        <v>26</v>
      </c>
      <c r="C4315" t="s">
        <v>665</v>
      </c>
      <c r="D4315" t="s">
        <v>8</v>
      </c>
      <c r="E4315" t="s">
        <v>365</v>
      </c>
      <c r="F4315" s="138">
        <v>44170</v>
      </c>
      <c r="G4315" t="s">
        <v>670</v>
      </c>
      <c r="H4315" t="s">
        <v>668</v>
      </c>
      <c r="I4315" t="s">
        <v>140</v>
      </c>
      <c r="J4315" t="s">
        <v>671</v>
      </c>
      <c r="K4315">
        <v>1200</v>
      </c>
      <c r="L4315">
        <v>329</v>
      </c>
      <c r="O4315">
        <v>87</v>
      </c>
      <c r="P4315">
        <v>0</v>
      </c>
      <c r="Q4315">
        <f>SUM(Table2[[#This Row],[ BUYER G]:[BUYER S]])</f>
        <v>87</v>
      </c>
      <c r="R4315">
        <v>49.5</v>
      </c>
      <c r="S4315">
        <v>0</v>
      </c>
      <c r="T4315">
        <f>SUM(Table2[[#This Row],[SALE G]:[SALE S]])</f>
        <v>49.5</v>
      </c>
      <c r="U4315">
        <v>370</v>
      </c>
      <c r="V4315">
        <v>0.7</v>
      </c>
    </row>
    <row r="4316" spans="1:22" x14ac:dyDescent="0.25">
      <c r="A4316">
        <v>4315</v>
      </c>
      <c r="B4316" t="s">
        <v>26</v>
      </c>
      <c r="C4316" t="s">
        <v>665</v>
      </c>
      <c r="D4316" t="s">
        <v>8</v>
      </c>
      <c r="E4316" t="s">
        <v>365</v>
      </c>
      <c r="F4316" s="138">
        <v>44170</v>
      </c>
      <c r="G4316" t="s">
        <v>670</v>
      </c>
      <c r="H4316" t="s">
        <v>668</v>
      </c>
      <c r="I4316" t="s">
        <v>141</v>
      </c>
      <c r="J4316" t="s">
        <v>671</v>
      </c>
      <c r="K4316">
        <v>1200</v>
      </c>
      <c r="L4316">
        <v>336</v>
      </c>
      <c r="O4316">
        <v>54</v>
      </c>
      <c r="P4316">
        <v>16</v>
      </c>
      <c r="Q4316">
        <f>SUM(Table2[[#This Row],[ BUYER G]:[BUYER S]])</f>
        <v>70</v>
      </c>
      <c r="R4316">
        <v>42</v>
      </c>
      <c r="S4316">
        <v>9</v>
      </c>
      <c r="T4316">
        <f>SUM(Table2[[#This Row],[SALE G]:[SALE S]])</f>
        <v>51</v>
      </c>
      <c r="U4316">
        <v>600</v>
      </c>
      <c r="V4316">
        <v>0.7</v>
      </c>
    </row>
    <row r="4317" spans="1:22" x14ac:dyDescent="0.25">
      <c r="A4317">
        <v>4316</v>
      </c>
      <c r="B4317" t="s">
        <v>26</v>
      </c>
      <c r="C4317" t="s">
        <v>665</v>
      </c>
      <c r="D4317" t="s">
        <v>8</v>
      </c>
      <c r="E4317" t="s">
        <v>365</v>
      </c>
      <c r="F4317" s="138">
        <v>44170</v>
      </c>
      <c r="G4317" t="s">
        <v>682</v>
      </c>
      <c r="H4317" t="s">
        <v>668</v>
      </c>
      <c r="I4317" t="s">
        <v>151</v>
      </c>
      <c r="J4317" t="s">
        <v>671</v>
      </c>
      <c r="K4317">
        <v>1200</v>
      </c>
      <c r="L4317">
        <v>204</v>
      </c>
      <c r="O4317">
        <v>44</v>
      </c>
      <c r="P4317">
        <v>40</v>
      </c>
      <c r="Q4317">
        <f>SUM(Table2[[#This Row],[ BUYER G]:[BUYER S]])</f>
        <v>84</v>
      </c>
      <c r="R4317">
        <v>30</v>
      </c>
      <c r="S4317">
        <v>19.25</v>
      </c>
      <c r="T4317">
        <f>SUM(Table2[[#This Row],[SALE G]:[SALE S]])</f>
        <v>49.25</v>
      </c>
      <c r="U4317">
        <v>312</v>
      </c>
      <c r="V4317">
        <v>0.7</v>
      </c>
    </row>
    <row r="4318" spans="1:22" x14ac:dyDescent="0.25">
      <c r="A4318">
        <v>4317</v>
      </c>
      <c r="B4318" t="s">
        <v>26</v>
      </c>
      <c r="C4318" t="s">
        <v>665</v>
      </c>
      <c r="D4318" t="s">
        <v>8</v>
      </c>
      <c r="E4318" t="s">
        <v>365</v>
      </c>
      <c r="F4318" s="138">
        <v>44170</v>
      </c>
      <c r="G4318" t="s">
        <v>682</v>
      </c>
      <c r="H4318" t="s">
        <v>668</v>
      </c>
      <c r="I4318" t="s">
        <v>152</v>
      </c>
      <c r="J4318" t="s">
        <v>671</v>
      </c>
      <c r="K4318">
        <v>1200</v>
      </c>
      <c r="L4318">
        <v>196</v>
      </c>
      <c r="O4318">
        <v>46</v>
      </c>
      <c r="P4318">
        <v>13</v>
      </c>
      <c r="Q4318">
        <f>SUM(Table2[[#This Row],[ BUYER G]:[BUYER S]])</f>
        <v>59</v>
      </c>
      <c r="R4318">
        <v>28.5</v>
      </c>
      <c r="S4318">
        <v>6.5</v>
      </c>
      <c r="T4318">
        <f>SUM(Table2[[#This Row],[SALE G]:[SALE S]])</f>
        <v>35</v>
      </c>
      <c r="U4318">
        <v>380</v>
      </c>
      <c r="V4318">
        <v>0.7</v>
      </c>
    </row>
    <row r="4319" spans="1:22" x14ac:dyDescent="0.25">
      <c r="A4319">
        <v>4318</v>
      </c>
      <c r="B4319" t="s">
        <v>26</v>
      </c>
      <c r="C4319" t="s">
        <v>665</v>
      </c>
      <c r="D4319" t="s">
        <v>8</v>
      </c>
      <c r="E4319" t="s">
        <v>365</v>
      </c>
      <c r="F4319" s="138">
        <v>44170</v>
      </c>
      <c r="G4319" t="s">
        <v>682</v>
      </c>
      <c r="H4319" t="s">
        <v>668</v>
      </c>
      <c r="I4319" t="s">
        <v>153</v>
      </c>
      <c r="J4319" t="s">
        <v>671</v>
      </c>
      <c r="K4319">
        <v>1200</v>
      </c>
      <c r="L4319">
        <v>208</v>
      </c>
      <c r="O4319">
        <v>46</v>
      </c>
      <c r="P4319">
        <v>6</v>
      </c>
      <c r="Q4319">
        <f>SUM(Table2[[#This Row],[ BUYER G]:[BUYER S]])</f>
        <v>52</v>
      </c>
      <c r="R4319">
        <v>17.579999999999998</v>
      </c>
      <c r="S4319">
        <v>8</v>
      </c>
      <c r="T4319">
        <f>SUM(Table2[[#This Row],[SALE G]:[SALE S]])</f>
        <v>25.58</v>
      </c>
      <c r="U4319">
        <v>398</v>
      </c>
      <c r="V4319">
        <v>0.7</v>
      </c>
    </row>
    <row r="4320" spans="1:22" x14ac:dyDescent="0.25">
      <c r="A4320">
        <v>4319</v>
      </c>
      <c r="B4320" t="s">
        <v>26</v>
      </c>
      <c r="C4320" t="s">
        <v>665</v>
      </c>
      <c r="D4320" t="s">
        <v>8</v>
      </c>
      <c r="E4320" t="s">
        <v>365</v>
      </c>
      <c r="F4320" s="138">
        <v>44170</v>
      </c>
      <c r="G4320" t="s">
        <v>682</v>
      </c>
      <c r="H4320" t="s">
        <v>668</v>
      </c>
      <c r="I4320" t="s">
        <v>150</v>
      </c>
      <c r="J4320" t="s">
        <v>671</v>
      </c>
      <c r="K4320">
        <v>1200</v>
      </c>
      <c r="L4320">
        <v>194</v>
      </c>
      <c r="O4320">
        <v>39</v>
      </c>
      <c r="P4320">
        <v>0</v>
      </c>
      <c r="Q4320">
        <f>SUM(Table2[[#This Row],[ BUYER G]:[BUYER S]])</f>
        <v>39</v>
      </c>
      <c r="R4320">
        <v>26.55</v>
      </c>
      <c r="S4320">
        <v>0</v>
      </c>
      <c r="T4320">
        <f>SUM(Table2[[#This Row],[SALE G]:[SALE S]])</f>
        <v>26.55</v>
      </c>
      <c r="U4320">
        <v>257</v>
      </c>
      <c r="V4320">
        <v>0.7</v>
      </c>
    </row>
    <row r="4321" spans="1:22" x14ac:dyDescent="0.25">
      <c r="A4321">
        <v>4320</v>
      </c>
      <c r="B4321" t="s">
        <v>26</v>
      </c>
      <c r="C4321" t="s">
        <v>665</v>
      </c>
      <c r="D4321" t="s">
        <v>8</v>
      </c>
      <c r="E4321" t="s">
        <v>365</v>
      </c>
      <c r="F4321" s="138">
        <v>44170</v>
      </c>
      <c r="G4321" t="s">
        <v>682</v>
      </c>
      <c r="H4321" t="s">
        <v>668</v>
      </c>
      <c r="I4321" t="s">
        <v>434</v>
      </c>
      <c r="J4321" t="s">
        <v>671</v>
      </c>
      <c r="K4321">
        <v>1200</v>
      </c>
      <c r="L4321">
        <v>200</v>
      </c>
      <c r="O4321">
        <v>33</v>
      </c>
      <c r="P4321">
        <v>12</v>
      </c>
      <c r="Q4321">
        <f>SUM(Table2[[#This Row],[ BUYER G]:[BUYER S]])</f>
        <v>45</v>
      </c>
      <c r="R4321">
        <v>14.5</v>
      </c>
      <c r="S4321">
        <v>9.25</v>
      </c>
      <c r="T4321">
        <f>SUM(Table2[[#This Row],[SALE G]:[SALE S]])</f>
        <v>23.75</v>
      </c>
      <c r="U4321">
        <v>223</v>
      </c>
      <c r="V4321">
        <v>0.7</v>
      </c>
    </row>
    <row r="4322" spans="1:22" x14ac:dyDescent="0.25">
      <c r="A4322">
        <v>4321</v>
      </c>
      <c r="B4322" t="s">
        <v>26</v>
      </c>
      <c r="C4322" t="s">
        <v>665</v>
      </c>
      <c r="D4322" t="s">
        <v>8</v>
      </c>
      <c r="E4322" t="s">
        <v>365</v>
      </c>
      <c r="F4322" s="138">
        <v>44170</v>
      </c>
      <c r="G4322" t="s">
        <v>682</v>
      </c>
      <c r="H4322" t="s">
        <v>668</v>
      </c>
      <c r="I4322" t="s">
        <v>396</v>
      </c>
      <c r="J4322" t="s">
        <v>671</v>
      </c>
      <c r="K4322">
        <v>1200</v>
      </c>
      <c r="L4322">
        <v>224</v>
      </c>
      <c r="O4322">
        <v>37</v>
      </c>
      <c r="P4322">
        <v>11</v>
      </c>
      <c r="Q4322">
        <f>SUM(Table2[[#This Row],[ BUYER G]:[BUYER S]])</f>
        <v>48</v>
      </c>
      <c r="R4322">
        <v>24.25</v>
      </c>
      <c r="S4322">
        <v>6</v>
      </c>
      <c r="T4322">
        <f>SUM(Table2[[#This Row],[SALE G]:[SALE S]])</f>
        <v>30.25</v>
      </c>
      <c r="U4322">
        <v>313</v>
      </c>
      <c r="V4322">
        <v>0.7</v>
      </c>
    </row>
    <row r="4323" spans="1:22" x14ac:dyDescent="0.25">
      <c r="A4323">
        <v>4322</v>
      </c>
      <c r="B4323" t="s">
        <v>26</v>
      </c>
      <c r="C4323" t="s">
        <v>665</v>
      </c>
      <c r="D4323" t="s">
        <v>8</v>
      </c>
      <c r="E4323" t="s">
        <v>365</v>
      </c>
      <c r="F4323" s="138">
        <v>44170</v>
      </c>
      <c r="G4323" t="s">
        <v>683</v>
      </c>
      <c r="H4323" t="s">
        <v>668</v>
      </c>
      <c r="I4323" t="s">
        <v>391</v>
      </c>
      <c r="J4323" t="s">
        <v>669</v>
      </c>
      <c r="K4323">
        <v>1500</v>
      </c>
      <c r="L4323">
        <v>432</v>
      </c>
      <c r="O4323">
        <v>62</v>
      </c>
      <c r="P4323">
        <v>59</v>
      </c>
      <c r="Q4323">
        <f>SUM(Table2[[#This Row],[ BUYER G]:[BUYER S]])</f>
        <v>121</v>
      </c>
      <c r="R4323">
        <v>45</v>
      </c>
      <c r="S4323">
        <v>39</v>
      </c>
      <c r="T4323">
        <f>SUM(Table2[[#This Row],[SALE G]:[SALE S]])</f>
        <v>84</v>
      </c>
      <c r="U4323">
        <v>476</v>
      </c>
      <c r="V4323">
        <v>0.7</v>
      </c>
    </row>
    <row r="4324" spans="1:22" x14ac:dyDescent="0.25">
      <c r="A4324">
        <v>4323</v>
      </c>
      <c r="B4324" t="s">
        <v>26</v>
      </c>
      <c r="C4324" t="s">
        <v>665</v>
      </c>
      <c r="D4324" t="s">
        <v>8</v>
      </c>
      <c r="E4324" t="s">
        <v>365</v>
      </c>
      <c r="F4324" s="138">
        <v>44170</v>
      </c>
      <c r="G4324" t="s">
        <v>683</v>
      </c>
      <c r="H4324" t="s">
        <v>668</v>
      </c>
      <c r="I4324" t="s">
        <v>394</v>
      </c>
      <c r="J4324" t="s">
        <v>669</v>
      </c>
      <c r="K4324">
        <v>1500</v>
      </c>
      <c r="L4324">
        <v>404</v>
      </c>
      <c r="O4324">
        <v>56</v>
      </c>
      <c r="P4324">
        <v>26</v>
      </c>
      <c r="Q4324">
        <f>SUM(Table2[[#This Row],[ BUYER G]:[BUYER S]])</f>
        <v>82</v>
      </c>
      <c r="R4324">
        <v>37.25</v>
      </c>
      <c r="S4324">
        <v>9.25</v>
      </c>
      <c r="T4324">
        <f>SUM(Table2[[#This Row],[SALE G]:[SALE S]])</f>
        <v>46.5</v>
      </c>
      <c r="U4324">
        <v>290</v>
      </c>
      <c r="V4324">
        <v>0.6</v>
      </c>
    </row>
    <row r="4325" spans="1:22" x14ac:dyDescent="0.25">
      <c r="A4325">
        <v>4324</v>
      </c>
      <c r="B4325" t="s">
        <v>26</v>
      </c>
      <c r="C4325" t="s">
        <v>665</v>
      </c>
      <c r="D4325" t="s">
        <v>8</v>
      </c>
      <c r="E4325" t="s">
        <v>365</v>
      </c>
      <c r="F4325" s="138">
        <v>44170</v>
      </c>
      <c r="G4325" t="s">
        <v>683</v>
      </c>
      <c r="H4325" t="s">
        <v>668</v>
      </c>
      <c r="I4325" t="s">
        <v>393</v>
      </c>
      <c r="J4325" t="s">
        <v>669</v>
      </c>
      <c r="K4325">
        <v>1500</v>
      </c>
      <c r="L4325">
        <v>425</v>
      </c>
      <c r="O4325">
        <v>45</v>
      </c>
      <c r="P4325">
        <v>25</v>
      </c>
      <c r="Q4325">
        <f>SUM(Table2[[#This Row],[ BUYER G]:[BUYER S]])</f>
        <v>70</v>
      </c>
      <c r="R4325">
        <v>21</v>
      </c>
      <c r="S4325">
        <v>21</v>
      </c>
      <c r="T4325">
        <f>SUM(Table2[[#This Row],[SALE G]:[SALE S]])</f>
        <v>42</v>
      </c>
      <c r="U4325">
        <v>367</v>
      </c>
      <c r="V4325">
        <v>0.6</v>
      </c>
    </row>
    <row r="4326" spans="1:22" x14ac:dyDescent="0.25">
      <c r="A4326">
        <v>4325</v>
      </c>
      <c r="B4326" t="s">
        <v>26</v>
      </c>
      <c r="C4326" t="s">
        <v>665</v>
      </c>
      <c r="D4326" t="s">
        <v>8</v>
      </c>
      <c r="E4326" t="s">
        <v>365</v>
      </c>
      <c r="F4326" s="138">
        <v>44170</v>
      </c>
      <c r="G4326" t="s">
        <v>675</v>
      </c>
      <c r="H4326" t="s">
        <v>668</v>
      </c>
      <c r="I4326" t="s">
        <v>164</v>
      </c>
      <c r="J4326" t="s">
        <v>669</v>
      </c>
      <c r="K4326">
        <v>5400</v>
      </c>
      <c r="L4326">
        <v>627</v>
      </c>
      <c r="O4326">
        <v>102</v>
      </c>
      <c r="P4326">
        <v>0</v>
      </c>
      <c r="Q4326">
        <f>SUM(Table2[[#This Row],[ BUYER G]:[BUYER S]])</f>
        <v>102</v>
      </c>
      <c r="R4326">
        <v>84.25</v>
      </c>
      <c r="S4326">
        <v>0</v>
      </c>
      <c r="T4326">
        <f>SUM(Table2[[#This Row],[SALE G]:[SALE S]])</f>
        <v>84.25</v>
      </c>
      <c r="U4326">
        <v>500</v>
      </c>
      <c r="V4326">
        <v>0.8</v>
      </c>
    </row>
    <row r="4327" spans="1:22" x14ac:dyDescent="0.25">
      <c r="A4327">
        <v>4326</v>
      </c>
      <c r="B4327" t="s">
        <v>26</v>
      </c>
      <c r="C4327" t="s">
        <v>665</v>
      </c>
      <c r="D4327" t="s">
        <v>8</v>
      </c>
      <c r="E4327" t="s">
        <v>365</v>
      </c>
      <c r="F4327" s="138">
        <v>44170</v>
      </c>
      <c r="G4327" t="s">
        <v>676</v>
      </c>
      <c r="H4327" t="s">
        <v>668</v>
      </c>
      <c r="I4327" t="s">
        <v>165</v>
      </c>
      <c r="J4327" t="s">
        <v>669</v>
      </c>
      <c r="K4327">
        <v>1200</v>
      </c>
      <c r="L4327">
        <v>369</v>
      </c>
      <c r="O4327">
        <v>71</v>
      </c>
      <c r="P4327">
        <v>21</v>
      </c>
      <c r="Q4327">
        <f>SUM(Table2[[#This Row],[ BUYER G]:[BUYER S]])</f>
        <v>92</v>
      </c>
      <c r="R4327">
        <v>47</v>
      </c>
      <c r="S4327">
        <v>8</v>
      </c>
      <c r="T4327">
        <f>SUM(Table2[[#This Row],[SALE G]:[SALE S]])</f>
        <v>55</v>
      </c>
      <c r="U4327">
        <v>789</v>
      </c>
      <c r="V4327">
        <v>0.8</v>
      </c>
    </row>
    <row r="4328" spans="1:22" x14ac:dyDescent="0.25">
      <c r="A4328">
        <v>4327</v>
      </c>
      <c r="B4328" t="s">
        <v>26</v>
      </c>
      <c r="C4328" t="s">
        <v>665</v>
      </c>
      <c r="D4328" t="s">
        <v>8</v>
      </c>
      <c r="E4328" t="s">
        <v>365</v>
      </c>
      <c r="F4328" s="138">
        <v>44170</v>
      </c>
      <c r="G4328" t="s">
        <v>676</v>
      </c>
      <c r="H4328" t="s">
        <v>668</v>
      </c>
      <c r="I4328" t="s">
        <v>166</v>
      </c>
      <c r="J4328" t="s">
        <v>669</v>
      </c>
      <c r="K4328">
        <v>1200</v>
      </c>
      <c r="L4328">
        <v>334</v>
      </c>
      <c r="O4328">
        <v>91</v>
      </c>
      <c r="P4328">
        <v>42</v>
      </c>
      <c r="Q4328">
        <f>SUM(Table2[[#This Row],[ BUYER G]:[BUYER S]])</f>
        <v>133</v>
      </c>
      <c r="R4328">
        <v>32.5</v>
      </c>
      <c r="S4328">
        <v>21.25</v>
      </c>
      <c r="T4328">
        <f>SUM(Table2[[#This Row],[SALE G]:[SALE S]])</f>
        <v>53.75</v>
      </c>
      <c r="U4328">
        <v>492</v>
      </c>
      <c r="V4328">
        <v>0.6</v>
      </c>
    </row>
    <row r="4329" spans="1:22" x14ac:dyDescent="0.25">
      <c r="A4329">
        <v>4328</v>
      </c>
      <c r="B4329" t="s">
        <v>26</v>
      </c>
      <c r="C4329" t="s">
        <v>665</v>
      </c>
      <c r="D4329" t="s">
        <v>8</v>
      </c>
      <c r="E4329" t="s">
        <v>365</v>
      </c>
      <c r="F4329" s="138">
        <v>44170</v>
      </c>
      <c r="G4329" t="s">
        <v>684</v>
      </c>
      <c r="H4329" t="s">
        <v>668</v>
      </c>
      <c r="I4329" t="s">
        <v>169</v>
      </c>
      <c r="J4329" t="s">
        <v>669</v>
      </c>
      <c r="K4329">
        <v>1250</v>
      </c>
      <c r="L4329">
        <v>353</v>
      </c>
      <c r="O4329">
        <v>67</v>
      </c>
      <c r="P4329">
        <v>35</v>
      </c>
      <c r="Q4329">
        <f>SUM(Table2[[#This Row],[ BUYER G]:[BUYER S]])</f>
        <v>102</v>
      </c>
      <c r="R4329">
        <v>32</v>
      </c>
      <c r="S4329">
        <v>38.5</v>
      </c>
      <c r="T4329">
        <f>SUM(Table2[[#This Row],[SALE G]:[SALE S]])</f>
        <v>70.5</v>
      </c>
      <c r="U4329">
        <v>512</v>
      </c>
      <c r="V4329">
        <v>0.7</v>
      </c>
    </row>
    <row r="4330" spans="1:22" x14ac:dyDescent="0.25">
      <c r="A4330">
        <v>4329</v>
      </c>
      <c r="B4330" t="s">
        <v>26</v>
      </c>
      <c r="C4330" t="s">
        <v>665</v>
      </c>
      <c r="D4330" t="s">
        <v>8</v>
      </c>
      <c r="E4330" t="s">
        <v>365</v>
      </c>
      <c r="F4330" s="138">
        <v>44170</v>
      </c>
      <c r="G4330" t="s">
        <v>684</v>
      </c>
      <c r="H4330" t="s">
        <v>668</v>
      </c>
      <c r="I4330" t="s">
        <v>171</v>
      </c>
      <c r="J4330" t="s">
        <v>669</v>
      </c>
      <c r="K4330">
        <v>1250</v>
      </c>
      <c r="L4330">
        <v>254</v>
      </c>
      <c r="O4330">
        <v>34</v>
      </c>
      <c r="P4330">
        <v>8</v>
      </c>
      <c r="Q4330">
        <f>SUM(Table2[[#This Row],[ BUYER G]:[BUYER S]])</f>
        <v>42</v>
      </c>
      <c r="R4330">
        <v>23</v>
      </c>
      <c r="S4330">
        <v>3.5</v>
      </c>
      <c r="T4330">
        <f>SUM(Table2[[#This Row],[SALE G]:[SALE S]])</f>
        <v>26.5</v>
      </c>
      <c r="U4330">
        <v>103</v>
      </c>
      <c r="V4330">
        <v>0.7</v>
      </c>
    </row>
    <row r="4331" spans="1:22" x14ac:dyDescent="0.25">
      <c r="A4331">
        <v>4330</v>
      </c>
      <c r="B4331" t="s">
        <v>26</v>
      </c>
      <c r="C4331" t="s">
        <v>665</v>
      </c>
      <c r="D4331" t="s">
        <v>8</v>
      </c>
      <c r="E4331" t="s">
        <v>365</v>
      </c>
      <c r="F4331" s="138">
        <v>44170</v>
      </c>
      <c r="G4331" t="s">
        <v>685</v>
      </c>
      <c r="H4331" t="s">
        <v>668</v>
      </c>
      <c r="I4331" t="s">
        <v>172</v>
      </c>
      <c r="J4331" t="s">
        <v>671</v>
      </c>
      <c r="K4331">
        <v>1000</v>
      </c>
      <c r="L4331">
        <v>192</v>
      </c>
      <c r="O4331">
        <v>19</v>
      </c>
      <c r="P4331">
        <v>0</v>
      </c>
      <c r="Q4331">
        <f>SUM(Table2[[#This Row],[ BUYER G]:[BUYER S]])</f>
        <v>19</v>
      </c>
      <c r="R4331">
        <v>14.5</v>
      </c>
      <c r="S4331">
        <v>0</v>
      </c>
      <c r="T4331">
        <f>SUM(Table2[[#This Row],[SALE G]:[SALE S]])</f>
        <v>14.5</v>
      </c>
      <c r="U4331">
        <v>402</v>
      </c>
      <c r="V4331">
        <v>0.7</v>
      </c>
    </row>
    <row r="4332" spans="1:22" x14ac:dyDescent="0.25">
      <c r="A4332">
        <v>4331</v>
      </c>
      <c r="B4332" t="s">
        <v>26</v>
      </c>
      <c r="C4332" t="s">
        <v>665</v>
      </c>
      <c r="D4332" t="s">
        <v>8</v>
      </c>
      <c r="E4332" t="s">
        <v>365</v>
      </c>
      <c r="F4332" s="138">
        <v>44170</v>
      </c>
      <c r="G4332" t="s">
        <v>685</v>
      </c>
      <c r="H4332" t="s">
        <v>668</v>
      </c>
      <c r="I4332" t="s">
        <v>176</v>
      </c>
      <c r="J4332" t="s">
        <v>671</v>
      </c>
      <c r="K4332">
        <v>1000</v>
      </c>
      <c r="L4332">
        <v>208</v>
      </c>
      <c r="O4332">
        <v>34</v>
      </c>
      <c r="P4332">
        <v>28</v>
      </c>
      <c r="Q4332">
        <f>SUM(Table2[[#This Row],[ BUYER G]:[BUYER S]])</f>
        <v>62</v>
      </c>
      <c r="R4332">
        <v>27</v>
      </c>
      <c r="S4332">
        <v>12</v>
      </c>
      <c r="T4332">
        <f>SUM(Table2[[#This Row],[SALE G]:[SALE S]])</f>
        <v>39</v>
      </c>
      <c r="U4332">
        <v>358</v>
      </c>
      <c r="V4332">
        <v>0.7</v>
      </c>
    </row>
    <row r="4333" spans="1:22" x14ac:dyDescent="0.25">
      <c r="A4333">
        <v>4332</v>
      </c>
      <c r="B4333" t="s">
        <v>26</v>
      </c>
      <c r="C4333" t="s">
        <v>665</v>
      </c>
      <c r="D4333" t="s">
        <v>8</v>
      </c>
      <c r="E4333" t="s">
        <v>365</v>
      </c>
      <c r="F4333" s="138">
        <v>44170</v>
      </c>
      <c r="G4333" t="s">
        <v>685</v>
      </c>
      <c r="H4333" t="s">
        <v>668</v>
      </c>
      <c r="I4333" t="s">
        <v>175</v>
      </c>
      <c r="J4333" t="s">
        <v>671</v>
      </c>
      <c r="K4333">
        <v>1000</v>
      </c>
      <c r="L4333">
        <v>272</v>
      </c>
      <c r="O4333">
        <v>48</v>
      </c>
      <c r="P4333">
        <v>30</v>
      </c>
      <c r="Q4333">
        <f>SUM(Table2[[#This Row],[ BUYER G]:[BUYER S]])</f>
        <v>78</v>
      </c>
      <c r="R4333">
        <v>41</v>
      </c>
      <c r="S4333">
        <v>17</v>
      </c>
      <c r="T4333">
        <f>SUM(Table2[[#This Row],[SALE G]:[SALE S]])</f>
        <v>58</v>
      </c>
      <c r="U4333">
        <v>640</v>
      </c>
      <c r="V4333">
        <v>0.7</v>
      </c>
    </row>
    <row r="4334" spans="1:22" x14ac:dyDescent="0.25">
      <c r="A4334">
        <v>4333</v>
      </c>
      <c r="B4334" t="s">
        <v>26</v>
      </c>
      <c r="C4334" t="s">
        <v>665</v>
      </c>
      <c r="D4334" t="s">
        <v>8</v>
      </c>
      <c r="E4334" t="s">
        <v>365</v>
      </c>
      <c r="F4334" s="138">
        <v>44170</v>
      </c>
      <c r="G4334" t="s">
        <v>712</v>
      </c>
      <c r="H4334" t="s">
        <v>668</v>
      </c>
      <c r="I4334" t="s">
        <v>561</v>
      </c>
      <c r="J4334" t="s">
        <v>711</v>
      </c>
      <c r="K4334">
        <v>320</v>
      </c>
      <c r="L4334">
        <v>138</v>
      </c>
      <c r="O4334">
        <v>17</v>
      </c>
      <c r="P4334">
        <v>23</v>
      </c>
      <c r="Q4334">
        <f>SUM(Table2[[#This Row],[ BUYER G]:[BUYER S]])</f>
        <v>40</v>
      </c>
      <c r="R4334">
        <v>22</v>
      </c>
      <c r="S4334">
        <v>17</v>
      </c>
      <c r="T4334">
        <f>SUM(Table2[[#This Row],[SALE G]:[SALE S]])</f>
        <v>39</v>
      </c>
      <c r="U4334">
        <v>280</v>
      </c>
      <c r="V4334">
        <v>0.7</v>
      </c>
    </row>
    <row r="4335" spans="1:22" x14ac:dyDescent="0.25">
      <c r="A4335">
        <v>4334</v>
      </c>
      <c r="B4335" t="s">
        <v>26</v>
      </c>
      <c r="C4335" t="s">
        <v>678</v>
      </c>
      <c r="D4335" t="s">
        <v>8</v>
      </c>
      <c r="E4335" t="s">
        <v>365</v>
      </c>
      <c r="F4335" s="138">
        <v>44170</v>
      </c>
      <c r="G4335" t="s">
        <v>670</v>
      </c>
      <c r="H4335" t="s">
        <v>679</v>
      </c>
      <c r="I4335" t="s">
        <v>382</v>
      </c>
      <c r="J4335" t="s">
        <v>671</v>
      </c>
      <c r="K4335">
        <v>1200</v>
      </c>
      <c r="L4335">
        <v>342</v>
      </c>
      <c r="O4335">
        <v>86</v>
      </c>
      <c r="P4335">
        <v>0</v>
      </c>
      <c r="Q4335">
        <f>SUM(Table2[[#This Row],[ BUYER G]:[BUYER S]])</f>
        <v>86</v>
      </c>
      <c r="R4335">
        <v>52.75</v>
      </c>
      <c r="S4335">
        <v>0</v>
      </c>
      <c r="T4335">
        <f>SUM(Table2[[#This Row],[SALE G]:[SALE S]])</f>
        <v>52.75</v>
      </c>
      <c r="U4335">
        <v>304</v>
      </c>
      <c r="V4335">
        <v>0.7</v>
      </c>
    </row>
    <row r="4336" spans="1:22" x14ac:dyDescent="0.25">
      <c r="A4336">
        <v>4335</v>
      </c>
      <c r="B4336" t="s">
        <v>26</v>
      </c>
      <c r="C4336" t="s">
        <v>678</v>
      </c>
      <c r="D4336" t="s">
        <v>8</v>
      </c>
      <c r="E4336" t="s">
        <v>365</v>
      </c>
      <c r="F4336" s="138">
        <v>44170</v>
      </c>
      <c r="G4336" t="s">
        <v>685</v>
      </c>
      <c r="H4336" t="s">
        <v>679</v>
      </c>
      <c r="I4336" t="s">
        <v>444</v>
      </c>
      <c r="J4336" t="s">
        <v>671</v>
      </c>
      <c r="K4336">
        <v>1000</v>
      </c>
      <c r="L4336">
        <v>287</v>
      </c>
      <c r="O4336">
        <v>34</v>
      </c>
      <c r="P4336">
        <v>52</v>
      </c>
      <c r="Q4336">
        <f>SUM(Table2[[#This Row],[ BUYER G]:[BUYER S]])</f>
        <v>86</v>
      </c>
      <c r="R4336">
        <v>35.75</v>
      </c>
      <c r="S4336">
        <v>27.75</v>
      </c>
      <c r="T4336">
        <f>SUM(Table2[[#This Row],[SALE G]:[SALE S]])</f>
        <v>63.5</v>
      </c>
      <c r="U4336">
        <v>505</v>
      </c>
      <c r="V4336">
        <v>0.7</v>
      </c>
    </row>
    <row r="4337" spans="1:22" x14ac:dyDescent="0.25">
      <c r="A4337">
        <v>4336</v>
      </c>
      <c r="B4337" t="s">
        <v>26</v>
      </c>
      <c r="C4337" t="s">
        <v>680</v>
      </c>
      <c r="D4337" t="s">
        <v>8</v>
      </c>
      <c r="E4337" t="s">
        <v>365</v>
      </c>
      <c r="F4337" s="138">
        <v>44170</v>
      </c>
      <c r="G4337" t="s">
        <v>666</v>
      </c>
      <c r="H4337" t="s">
        <v>681</v>
      </c>
      <c r="I4337" t="s">
        <v>236</v>
      </c>
      <c r="J4337" t="s">
        <v>669</v>
      </c>
      <c r="K4337">
        <v>2700</v>
      </c>
      <c r="L4337">
        <v>784</v>
      </c>
      <c r="O4337">
        <v>170</v>
      </c>
      <c r="P4337">
        <v>101</v>
      </c>
      <c r="Q4337">
        <f>SUM(Table2[[#This Row],[ BUYER G]:[BUYER S]])</f>
        <v>271</v>
      </c>
      <c r="R4337">
        <v>92.67</v>
      </c>
      <c r="S4337">
        <v>168.33</v>
      </c>
      <c r="T4337">
        <f>SUM(Table2[[#This Row],[SALE G]:[SALE S]])</f>
        <v>261</v>
      </c>
      <c r="U4337">
        <v>561</v>
      </c>
      <c r="V4337">
        <v>0.7</v>
      </c>
    </row>
    <row r="4338" spans="1:22" x14ac:dyDescent="0.25">
      <c r="A4338">
        <v>4337</v>
      </c>
      <c r="B4338" t="s">
        <v>26</v>
      </c>
      <c r="C4338" t="s">
        <v>680</v>
      </c>
      <c r="D4338" t="s">
        <v>8</v>
      </c>
      <c r="E4338" t="s">
        <v>365</v>
      </c>
      <c r="F4338" s="138">
        <v>44170</v>
      </c>
      <c r="G4338" t="s">
        <v>666</v>
      </c>
      <c r="H4338" t="s">
        <v>681</v>
      </c>
      <c r="I4338" t="s">
        <v>428</v>
      </c>
      <c r="J4338" t="s">
        <v>669</v>
      </c>
      <c r="K4338">
        <v>2700</v>
      </c>
      <c r="L4338">
        <v>816</v>
      </c>
      <c r="O4338">
        <v>71</v>
      </c>
      <c r="P4338">
        <v>34</v>
      </c>
      <c r="Q4338">
        <f>SUM(Table2[[#This Row],[ BUYER G]:[BUYER S]])</f>
        <v>105</v>
      </c>
      <c r="R4338">
        <v>60</v>
      </c>
      <c r="S4338">
        <v>63.67</v>
      </c>
      <c r="T4338">
        <f>SUM(Table2[[#This Row],[SALE G]:[SALE S]])</f>
        <v>123.67</v>
      </c>
      <c r="U4338">
        <v>625</v>
      </c>
      <c r="V4338">
        <v>0.7</v>
      </c>
    </row>
    <row r="4339" spans="1:22" x14ac:dyDescent="0.25">
      <c r="A4339">
        <v>4338</v>
      </c>
      <c r="B4339" t="s">
        <v>26</v>
      </c>
      <c r="C4339" t="s">
        <v>680</v>
      </c>
      <c r="D4339" t="s">
        <v>8</v>
      </c>
      <c r="E4339" t="s">
        <v>365</v>
      </c>
      <c r="F4339" s="138">
        <v>44170</v>
      </c>
      <c r="G4339" t="s">
        <v>670</v>
      </c>
      <c r="H4339" t="s">
        <v>681</v>
      </c>
      <c r="I4339" t="s">
        <v>375</v>
      </c>
      <c r="J4339" t="s">
        <v>671</v>
      </c>
      <c r="K4339">
        <v>1200</v>
      </c>
      <c r="L4339">
        <v>480</v>
      </c>
      <c r="O4339">
        <v>99</v>
      </c>
      <c r="P4339">
        <v>18</v>
      </c>
      <c r="Q4339">
        <f>SUM(Table2[[#This Row],[ BUYER G]:[BUYER S]])</f>
        <v>117</v>
      </c>
      <c r="R4339">
        <v>35</v>
      </c>
      <c r="S4339">
        <v>97</v>
      </c>
      <c r="T4339">
        <f>SUM(Table2[[#This Row],[SALE G]:[SALE S]])</f>
        <v>132</v>
      </c>
      <c r="U4339">
        <v>735</v>
      </c>
      <c r="V4339">
        <v>0.7</v>
      </c>
    </row>
    <row r="4340" spans="1:22" x14ac:dyDescent="0.25">
      <c r="A4340">
        <v>4339</v>
      </c>
      <c r="B4340" t="s">
        <v>26</v>
      </c>
      <c r="C4340" t="s">
        <v>680</v>
      </c>
      <c r="D4340" t="s">
        <v>8</v>
      </c>
      <c r="E4340" t="s">
        <v>365</v>
      </c>
      <c r="F4340" s="138">
        <v>44170</v>
      </c>
      <c r="G4340" t="s">
        <v>670</v>
      </c>
      <c r="H4340" t="s">
        <v>681</v>
      </c>
      <c r="I4340" t="s">
        <v>376</v>
      </c>
      <c r="J4340" t="s">
        <v>671</v>
      </c>
      <c r="K4340">
        <v>1200</v>
      </c>
      <c r="L4340">
        <v>320</v>
      </c>
      <c r="O4340">
        <v>26</v>
      </c>
      <c r="P4340">
        <v>25</v>
      </c>
      <c r="Q4340">
        <f>SUM(Table2[[#This Row],[ BUYER G]:[BUYER S]])</f>
        <v>51</v>
      </c>
      <c r="R4340">
        <v>42</v>
      </c>
      <c r="S4340">
        <v>43</v>
      </c>
      <c r="T4340">
        <f>SUM(Table2[[#This Row],[SALE G]:[SALE S]])</f>
        <v>85</v>
      </c>
      <c r="U4340">
        <v>350</v>
      </c>
      <c r="V4340">
        <v>0.65</v>
      </c>
    </row>
    <row r="4341" spans="1:22" x14ac:dyDescent="0.25">
      <c r="A4341">
        <v>4340</v>
      </c>
      <c r="B4341" t="s">
        <v>26</v>
      </c>
      <c r="C4341" t="s">
        <v>680</v>
      </c>
      <c r="D4341" t="s">
        <v>8</v>
      </c>
      <c r="E4341" t="s">
        <v>365</v>
      </c>
      <c r="F4341" s="138">
        <v>44170</v>
      </c>
      <c r="G4341" t="s">
        <v>670</v>
      </c>
      <c r="H4341" t="s">
        <v>681</v>
      </c>
      <c r="I4341" t="s">
        <v>369</v>
      </c>
      <c r="J4341" t="s">
        <v>671</v>
      </c>
      <c r="K4341">
        <v>1200</v>
      </c>
      <c r="L4341">
        <v>320</v>
      </c>
      <c r="O4341">
        <v>31</v>
      </c>
      <c r="P4341">
        <v>40</v>
      </c>
      <c r="Q4341">
        <f>SUM(Table2[[#This Row],[ BUYER G]:[BUYER S]])</f>
        <v>71</v>
      </c>
      <c r="R4341">
        <v>31.67</v>
      </c>
      <c r="S4341">
        <v>18.329999999999998</v>
      </c>
      <c r="T4341">
        <f>SUM(Table2[[#This Row],[SALE G]:[SALE S]])</f>
        <v>50</v>
      </c>
      <c r="U4341">
        <v>329</v>
      </c>
      <c r="V4341">
        <v>0.7</v>
      </c>
    </row>
    <row r="4342" spans="1:22" x14ac:dyDescent="0.25">
      <c r="A4342">
        <v>4341</v>
      </c>
      <c r="B4342" t="s">
        <v>26</v>
      </c>
      <c r="C4342" t="s">
        <v>680</v>
      </c>
      <c r="D4342" t="s">
        <v>8</v>
      </c>
      <c r="E4342" t="s">
        <v>365</v>
      </c>
      <c r="F4342" s="138">
        <v>44170</v>
      </c>
      <c r="G4342" t="s">
        <v>682</v>
      </c>
      <c r="H4342" t="s">
        <v>681</v>
      </c>
      <c r="I4342" t="s">
        <v>493</v>
      </c>
      <c r="J4342" t="s">
        <v>671</v>
      </c>
      <c r="K4342">
        <v>1000</v>
      </c>
      <c r="L4342">
        <v>160</v>
      </c>
      <c r="O4342">
        <v>36</v>
      </c>
      <c r="P4342">
        <v>10</v>
      </c>
      <c r="Q4342">
        <f>SUM(Table2[[#This Row],[ BUYER G]:[BUYER S]])</f>
        <v>46</v>
      </c>
      <c r="R4342">
        <v>5.3</v>
      </c>
      <c r="S4342">
        <v>28.67</v>
      </c>
      <c r="T4342">
        <f>SUM(Table2[[#This Row],[SALE G]:[SALE S]])</f>
        <v>33.97</v>
      </c>
      <c r="U4342">
        <v>260</v>
      </c>
      <c r="V4342">
        <v>0.65</v>
      </c>
    </row>
    <row r="4343" spans="1:22" x14ac:dyDescent="0.25">
      <c r="A4343">
        <v>4342</v>
      </c>
      <c r="B4343" t="s">
        <v>26</v>
      </c>
      <c r="C4343" t="s">
        <v>680</v>
      </c>
      <c r="D4343" t="s">
        <v>8</v>
      </c>
      <c r="E4343" t="s">
        <v>365</v>
      </c>
      <c r="F4343" s="138">
        <v>44170</v>
      </c>
      <c r="G4343" t="s">
        <v>684</v>
      </c>
      <c r="H4343" t="s">
        <v>681</v>
      </c>
      <c r="I4343" t="s">
        <v>403</v>
      </c>
      <c r="J4343" t="s">
        <v>669</v>
      </c>
      <c r="K4343">
        <v>1250</v>
      </c>
      <c r="L4343">
        <v>320</v>
      </c>
      <c r="O4343">
        <v>19</v>
      </c>
      <c r="P4343">
        <v>37</v>
      </c>
      <c r="Q4343">
        <f>SUM(Table2[[#This Row],[ BUYER G]:[BUYER S]])</f>
        <v>56</v>
      </c>
      <c r="R4343">
        <v>35</v>
      </c>
      <c r="S4343">
        <v>18</v>
      </c>
      <c r="T4343">
        <f>SUM(Table2[[#This Row],[SALE G]:[SALE S]])</f>
        <v>53</v>
      </c>
      <c r="U4343">
        <v>432</v>
      </c>
      <c r="V4343">
        <v>0.65</v>
      </c>
    </row>
    <row r="4344" spans="1:22" x14ac:dyDescent="0.25">
      <c r="A4344">
        <v>4343</v>
      </c>
      <c r="B4344" t="s">
        <v>26</v>
      </c>
      <c r="C4344" t="s">
        <v>680</v>
      </c>
      <c r="D4344" t="s">
        <v>8</v>
      </c>
      <c r="E4344" t="s">
        <v>365</v>
      </c>
      <c r="F4344" s="138">
        <v>44170</v>
      </c>
      <c r="G4344" t="s">
        <v>684</v>
      </c>
      <c r="H4344" t="s">
        <v>681</v>
      </c>
      <c r="I4344" t="s">
        <v>398</v>
      </c>
      <c r="J4344" t="s">
        <v>669</v>
      </c>
      <c r="K4344">
        <v>1250</v>
      </c>
      <c r="L4344">
        <v>240</v>
      </c>
      <c r="O4344">
        <v>19</v>
      </c>
      <c r="P4344">
        <v>22</v>
      </c>
      <c r="Q4344">
        <f>SUM(Table2[[#This Row],[ BUYER G]:[BUYER S]])</f>
        <v>41</v>
      </c>
      <c r="R4344">
        <v>22</v>
      </c>
      <c r="S4344">
        <v>7.2</v>
      </c>
      <c r="T4344">
        <f>SUM(Table2[[#This Row],[SALE G]:[SALE S]])</f>
        <v>29.2</v>
      </c>
      <c r="U4344">
        <v>297</v>
      </c>
      <c r="V4344">
        <v>0.65</v>
      </c>
    </row>
    <row r="4345" spans="1:22" x14ac:dyDescent="0.25">
      <c r="A4345">
        <v>4344</v>
      </c>
      <c r="B4345" t="s">
        <v>26</v>
      </c>
      <c r="C4345" t="s">
        <v>680</v>
      </c>
      <c r="D4345" t="s">
        <v>8</v>
      </c>
      <c r="E4345" t="s">
        <v>365</v>
      </c>
      <c r="F4345" s="138">
        <v>44170</v>
      </c>
      <c r="G4345" t="s">
        <v>676</v>
      </c>
      <c r="H4345" t="s">
        <v>681</v>
      </c>
      <c r="I4345" t="s">
        <v>379</v>
      </c>
      <c r="J4345" t="s">
        <v>669</v>
      </c>
      <c r="K4345">
        <v>1200</v>
      </c>
      <c r="L4345">
        <v>272</v>
      </c>
      <c r="O4345">
        <v>28</v>
      </c>
      <c r="P4345">
        <v>55</v>
      </c>
      <c r="Q4345">
        <f>SUM(Table2[[#This Row],[ BUYER G]:[BUYER S]])</f>
        <v>83</v>
      </c>
      <c r="R4345">
        <v>26.65</v>
      </c>
      <c r="S4345">
        <v>18.12</v>
      </c>
      <c r="T4345">
        <f>SUM(Table2[[#This Row],[SALE G]:[SALE S]])</f>
        <v>44.769999999999996</v>
      </c>
      <c r="U4345">
        <v>310</v>
      </c>
      <c r="V4345">
        <v>0.65</v>
      </c>
    </row>
    <row r="4346" spans="1:22" x14ac:dyDescent="0.25">
      <c r="A4346">
        <v>4345</v>
      </c>
      <c r="B4346" t="s">
        <v>26</v>
      </c>
      <c r="C4346" t="s">
        <v>680</v>
      </c>
      <c r="D4346" t="s">
        <v>8</v>
      </c>
      <c r="E4346" t="s">
        <v>365</v>
      </c>
      <c r="F4346" s="138">
        <v>44170</v>
      </c>
      <c r="G4346" t="s">
        <v>676</v>
      </c>
      <c r="H4346" t="s">
        <v>681</v>
      </c>
      <c r="I4346" t="s">
        <v>377</v>
      </c>
      <c r="J4346" t="s">
        <v>669</v>
      </c>
      <c r="K4346">
        <v>1200</v>
      </c>
      <c r="L4346">
        <v>320</v>
      </c>
      <c r="O4346">
        <v>12</v>
      </c>
      <c r="P4346">
        <v>41</v>
      </c>
      <c r="Q4346">
        <f>SUM(Table2[[#This Row],[ BUYER G]:[BUYER S]])</f>
        <v>53</v>
      </c>
      <c r="R4346">
        <v>41</v>
      </c>
      <c r="S4346">
        <v>15</v>
      </c>
      <c r="T4346">
        <f>SUM(Table2[[#This Row],[SALE G]:[SALE S]])</f>
        <v>56</v>
      </c>
      <c r="U4346">
        <v>286</v>
      </c>
      <c r="V4346">
        <v>0.65</v>
      </c>
    </row>
    <row r="4347" spans="1:22" x14ac:dyDescent="0.25">
      <c r="A4347">
        <v>4346</v>
      </c>
      <c r="B4347" t="s">
        <v>26</v>
      </c>
      <c r="C4347" t="s">
        <v>680</v>
      </c>
      <c r="D4347" t="s">
        <v>8</v>
      </c>
      <c r="E4347" t="s">
        <v>365</v>
      </c>
      <c r="F4347" s="138">
        <v>44170</v>
      </c>
      <c r="G4347" t="s">
        <v>676</v>
      </c>
      <c r="H4347" t="s">
        <v>681</v>
      </c>
      <c r="I4347" t="s">
        <v>378</v>
      </c>
      <c r="J4347" t="s">
        <v>669</v>
      </c>
      <c r="K4347">
        <v>1200</v>
      </c>
      <c r="L4347">
        <v>336</v>
      </c>
      <c r="O4347">
        <v>35</v>
      </c>
      <c r="P4347">
        <v>29</v>
      </c>
      <c r="Q4347">
        <f>SUM(Table2[[#This Row],[ BUYER G]:[BUYER S]])</f>
        <v>64</v>
      </c>
      <c r="R4347">
        <v>21</v>
      </c>
      <c r="S4347">
        <v>26</v>
      </c>
      <c r="T4347">
        <f>SUM(Table2[[#This Row],[SALE G]:[SALE S]])</f>
        <v>47</v>
      </c>
      <c r="U4347">
        <v>325</v>
      </c>
      <c r="V4347">
        <v>0.65</v>
      </c>
    </row>
    <row r="4348" spans="1:22" x14ac:dyDescent="0.25">
      <c r="A4348">
        <v>4347</v>
      </c>
      <c r="B4348" t="s">
        <v>26</v>
      </c>
      <c r="C4348" t="s">
        <v>680</v>
      </c>
      <c r="D4348" t="s">
        <v>8</v>
      </c>
      <c r="E4348" t="s">
        <v>365</v>
      </c>
      <c r="F4348" s="138">
        <v>44170</v>
      </c>
      <c r="G4348" t="s">
        <v>685</v>
      </c>
      <c r="H4348" t="s">
        <v>681</v>
      </c>
      <c r="I4348" t="s">
        <v>251</v>
      </c>
      <c r="J4348" t="s">
        <v>671</v>
      </c>
      <c r="K4348">
        <v>1000</v>
      </c>
      <c r="L4348">
        <v>320</v>
      </c>
      <c r="O4348">
        <v>10</v>
      </c>
      <c r="P4348">
        <v>24</v>
      </c>
      <c r="Q4348">
        <f>SUM(Table2[[#This Row],[ BUYER G]:[BUYER S]])</f>
        <v>34</v>
      </c>
      <c r="R4348">
        <v>25</v>
      </c>
      <c r="S4348">
        <v>5</v>
      </c>
      <c r="T4348">
        <f>SUM(Table2[[#This Row],[SALE G]:[SALE S]])</f>
        <v>30</v>
      </c>
      <c r="U4348">
        <v>381</v>
      </c>
      <c r="V4348">
        <v>0.7</v>
      </c>
    </row>
    <row r="4349" spans="1:22" x14ac:dyDescent="0.25">
      <c r="A4349">
        <v>4348</v>
      </c>
      <c r="B4349" t="s">
        <v>26</v>
      </c>
      <c r="C4349" t="s">
        <v>680</v>
      </c>
      <c r="D4349" t="s">
        <v>8</v>
      </c>
      <c r="E4349" t="s">
        <v>365</v>
      </c>
      <c r="F4349" s="138">
        <v>44170</v>
      </c>
      <c r="G4349" t="s">
        <v>685</v>
      </c>
      <c r="H4349" t="s">
        <v>681</v>
      </c>
      <c r="I4349" t="s">
        <v>404</v>
      </c>
      <c r="J4349" t="s">
        <v>671</v>
      </c>
      <c r="K4349">
        <v>1000</v>
      </c>
      <c r="L4349">
        <v>180</v>
      </c>
      <c r="O4349">
        <v>21</v>
      </c>
      <c r="P4349">
        <v>44</v>
      </c>
      <c r="Q4349">
        <f>SUM(Table2[[#This Row],[ BUYER G]:[BUYER S]])</f>
        <v>65</v>
      </c>
      <c r="R4349">
        <v>38</v>
      </c>
      <c r="S4349">
        <v>20</v>
      </c>
      <c r="T4349">
        <f>SUM(Table2[[#This Row],[SALE G]:[SALE S]])</f>
        <v>58</v>
      </c>
      <c r="U4349">
        <v>333</v>
      </c>
      <c r="V4349">
        <v>0.7</v>
      </c>
    </row>
    <row r="4350" spans="1:22" x14ac:dyDescent="0.25">
      <c r="A4350">
        <v>4349</v>
      </c>
      <c r="B4350" t="s">
        <v>26</v>
      </c>
      <c r="C4350" t="s">
        <v>680</v>
      </c>
      <c r="D4350" t="s">
        <v>8</v>
      </c>
      <c r="E4350" t="s">
        <v>365</v>
      </c>
      <c r="F4350" s="138">
        <v>44170</v>
      </c>
      <c r="G4350" t="s">
        <v>685</v>
      </c>
      <c r="H4350" t="s">
        <v>681</v>
      </c>
      <c r="I4350" t="s">
        <v>413</v>
      </c>
      <c r="J4350" t="s">
        <v>671</v>
      </c>
      <c r="K4350">
        <v>1000</v>
      </c>
      <c r="L4350">
        <v>192</v>
      </c>
      <c r="O4350">
        <v>33</v>
      </c>
      <c r="P4350">
        <v>44</v>
      </c>
      <c r="Q4350">
        <f>SUM(Table2[[#This Row],[ BUYER G]:[BUYER S]])</f>
        <v>77</v>
      </c>
      <c r="R4350">
        <v>48</v>
      </c>
      <c r="S4350">
        <v>0</v>
      </c>
      <c r="T4350">
        <f>SUM(Table2[[#This Row],[SALE G]:[SALE S]])</f>
        <v>48</v>
      </c>
      <c r="U4350">
        <v>350</v>
      </c>
      <c r="V4350">
        <v>0.7</v>
      </c>
    </row>
    <row r="4351" spans="1:22" x14ac:dyDescent="0.25">
      <c r="A4351">
        <v>4350</v>
      </c>
      <c r="B4351" t="s">
        <v>26</v>
      </c>
      <c r="C4351" t="s">
        <v>680</v>
      </c>
      <c r="D4351" t="s">
        <v>8</v>
      </c>
      <c r="E4351" t="s">
        <v>365</v>
      </c>
      <c r="F4351" s="138">
        <v>44170</v>
      </c>
      <c r="G4351" t="s">
        <v>685</v>
      </c>
      <c r="H4351" t="s">
        <v>681</v>
      </c>
      <c r="I4351" t="s">
        <v>252</v>
      </c>
      <c r="J4351" t="s">
        <v>671</v>
      </c>
      <c r="K4351">
        <v>1000</v>
      </c>
      <c r="L4351">
        <v>288</v>
      </c>
      <c r="O4351">
        <v>32</v>
      </c>
      <c r="P4351">
        <v>19</v>
      </c>
      <c r="Q4351">
        <f>SUM(Table2[[#This Row],[ BUYER G]:[BUYER S]])</f>
        <v>51</v>
      </c>
      <c r="R4351">
        <v>21</v>
      </c>
      <c r="S4351">
        <v>37</v>
      </c>
      <c r="T4351">
        <f>SUM(Table2[[#This Row],[SALE G]:[SALE S]])</f>
        <v>58</v>
      </c>
      <c r="U4351">
        <v>410</v>
      </c>
      <c r="V4351">
        <v>0.65</v>
      </c>
    </row>
    <row r="4352" spans="1:22" x14ac:dyDescent="0.25">
      <c r="A4352">
        <v>4351</v>
      </c>
      <c r="B4352" t="s">
        <v>26</v>
      </c>
      <c r="C4352" t="s">
        <v>680</v>
      </c>
      <c r="D4352" t="s">
        <v>8</v>
      </c>
      <c r="E4352" t="s">
        <v>365</v>
      </c>
      <c r="F4352" s="138">
        <v>44170</v>
      </c>
      <c r="G4352" t="s">
        <v>685</v>
      </c>
      <c r="H4352" t="s">
        <v>681</v>
      </c>
      <c r="I4352" t="s">
        <v>261</v>
      </c>
      <c r="J4352" t="s">
        <v>671</v>
      </c>
      <c r="K4352">
        <v>1000</v>
      </c>
      <c r="L4352">
        <v>320</v>
      </c>
      <c r="O4352">
        <v>29</v>
      </c>
      <c r="P4352">
        <v>15</v>
      </c>
      <c r="Q4352">
        <f>SUM(Table2[[#This Row],[ BUYER G]:[BUYER S]])</f>
        <v>44</v>
      </c>
      <c r="R4352">
        <v>12</v>
      </c>
      <c r="S4352">
        <v>24</v>
      </c>
      <c r="T4352">
        <f>SUM(Table2[[#This Row],[SALE G]:[SALE S]])</f>
        <v>36</v>
      </c>
      <c r="U4352">
        <v>235</v>
      </c>
      <c r="V4352">
        <v>0.65</v>
      </c>
    </row>
    <row r="4353" spans="1:22" x14ac:dyDescent="0.25">
      <c r="A4353">
        <v>4352</v>
      </c>
      <c r="B4353" t="s">
        <v>26</v>
      </c>
      <c r="C4353" t="s">
        <v>680</v>
      </c>
      <c r="D4353" t="s">
        <v>8</v>
      </c>
      <c r="E4353" t="s">
        <v>365</v>
      </c>
      <c r="F4353" s="138">
        <v>44170</v>
      </c>
      <c r="G4353" t="s">
        <v>670</v>
      </c>
      <c r="H4353" t="s">
        <v>689</v>
      </c>
      <c r="I4353" t="s">
        <v>307</v>
      </c>
      <c r="J4353" t="s">
        <v>671</v>
      </c>
      <c r="K4353">
        <v>1200</v>
      </c>
      <c r="L4353">
        <v>288</v>
      </c>
      <c r="O4353">
        <v>28</v>
      </c>
      <c r="P4353">
        <v>35</v>
      </c>
      <c r="Q4353">
        <f>SUM(Table2[[#This Row],[ BUYER G]:[BUYER S]])</f>
        <v>63</v>
      </c>
      <c r="R4353">
        <v>40</v>
      </c>
      <c r="S4353">
        <v>40</v>
      </c>
      <c r="T4353">
        <f>SUM(Table2[[#This Row],[SALE G]:[SALE S]])</f>
        <v>80</v>
      </c>
      <c r="U4353">
        <v>271</v>
      </c>
      <c r="V4353">
        <v>0.65</v>
      </c>
    </row>
    <row r="4354" spans="1:22" x14ac:dyDescent="0.25">
      <c r="A4354">
        <v>4353</v>
      </c>
      <c r="B4354" t="s">
        <v>26</v>
      </c>
      <c r="C4354" t="s">
        <v>665</v>
      </c>
      <c r="D4354" t="s">
        <v>8</v>
      </c>
      <c r="E4354" t="s">
        <v>365</v>
      </c>
      <c r="F4354" s="138">
        <v>44171</v>
      </c>
      <c r="G4354" t="s">
        <v>666</v>
      </c>
      <c r="H4354" t="s">
        <v>668</v>
      </c>
      <c r="I4354" t="s">
        <v>129</v>
      </c>
      <c r="J4354" t="s">
        <v>669</v>
      </c>
      <c r="K4354">
        <v>2700</v>
      </c>
      <c r="L4354">
        <v>560</v>
      </c>
      <c r="O4354">
        <v>89</v>
      </c>
      <c r="P4354">
        <v>54</v>
      </c>
      <c r="Q4354">
        <f>SUM(Table2[[#This Row],[ BUYER G]:[BUYER S]])</f>
        <v>143</v>
      </c>
      <c r="R4354">
        <v>51.5</v>
      </c>
      <c r="S4354">
        <v>44.5</v>
      </c>
      <c r="T4354">
        <f>SUM(Table2[[#This Row],[SALE G]:[SALE S]])</f>
        <v>96</v>
      </c>
      <c r="U4354">
        <v>480</v>
      </c>
      <c r="V4354">
        <v>0.8</v>
      </c>
    </row>
    <row r="4355" spans="1:22" x14ac:dyDescent="0.25">
      <c r="A4355">
        <v>4354</v>
      </c>
      <c r="B4355" t="s">
        <v>26</v>
      </c>
      <c r="C4355" t="s">
        <v>665</v>
      </c>
      <c r="D4355" t="s">
        <v>8</v>
      </c>
      <c r="E4355" t="s">
        <v>365</v>
      </c>
      <c r="F4355" s="138">
        <v>44171</v>
      </c>
      <c r="G4355" t="s">
        <v>666</v>
      </c>
      <c r="H4355" t="s">
        <v>668</v>
      </c>
      <c r="I4355" t="s">
        <v>130</v>
      </c>
      <c r="J4355" t="s">
        <v>669</v>
      </c>
      <c r="K4355">
        <v>2700</v>
      </c>
      <c r="L4355">
        <v>640</v>
      </c>
      <c r="O4355">
        <v>75</v>
      </c>
      <c r="P4355">
        <v>85</v>
      </c>
      <c r="Q4355">
        <f>SUM(Table2[[#This Row],[ BUYER G]:[BUYER S]])</f>
        <v>160</v>
      </c>
      <c r="R4355">
        <v>63.75</v>
      </c>
      <c r="S4355">
        <v>70.5</v>
      </c>
      <c r="T4355">
        <f>SUM(Table2[[#This Row],[SALE G]:[SALE S]])</f>
        <v>134.25</v>
      </c>
      <c r="U4355">
        <v>480</v>
      </c>
      <c r="V4355">
        <v>0.8</v>
      </c>
    </row>
    <row r="4356" spans="1:22" x14ac:dyDescent="0.25">
      <c r="A4356">
        <v>4355</v>
      </c>
      <c r="B4356" t="s">
        <v>26</v>
      </c>
      <c r="C4356" t="s">
        <v>665</v>
      </c>
      <c r="D4356" t="s">
        <v>8</v>
      </c>
      <c r="E4356" t="s">
        <v>365</v>
      </c>
      <c r="F4356" s="138">
        <v>44171</v>
      </c>
      <c r="G4356" t="s">
        <v>666</v>
      </c>
      <c r="H4356" t="s">
        <v>672</v>
      </c>
      <c r="I4356" t="s">
        <v>189</v>
      </c>
      <c r="J4356" t="s">
        <v>669</v>
      </c>
      <c r="K4356">
        <v>2700</v>
      </c>
      <c r="L4356">
        <v>550</v>
      </c>
      <c r="O4356">
        <v>106</v>
      </c>
      <c r="P4356">
        <v>37</v>
      </c>
      <c r="Q4356">
        <f>SUM(Table2[[#This Row],[ BUYER G]:[BUYER S]])</f>
        <v>143</v>
      </c>
      <c r="R4356">
        <v>96</v>
      </c>
      <c r="S4356">
        <v>25.5</v>
      </c>
      <c r="T4356">
        <f>SUM(Table2[[#This Row],[SALE G]:[SALE S]])</f>
        <v>121.5</v>
      </c>
      <c r="U4356">
        <v>602</v>
      </c>
      <c r="V4356">
        <v>0.8</v>
      </c>
    </row>
    <row r="4357" spans="1:22" x14ac:dyDescent="0.25">
      <c r="A4357">
        <v>4356</v>
      </c>
      <c r="B4357" t="s">
        <v>26</v>
      </c>
      <c r="C4357" t="s">
        <v>665</v>
      </c>
      <c r="D4357" t="s">
        <v>8</v>
      </c>
      <c r="E4357" t="s">
        <v>365</v>
      </c>
      <c r="F4357" s="138">
        <v>44171</v>
      </c>
      <c r="G4357" t="s">
        <v>703</v>
      </c>
      <c r="H4357" t="s">
        <v>668</v>
      </c>
      <c r="I4357" t="s">
        <v>451</v>
      </c>
      <c r="J4357" t="s">
        <v>669</v>
      </c>
      <c r="K4357">
        <v>2700</v>
      </c>
      <c r="L4357">
        <v>520</v>
      </c>
      <c r="O4357">
        <v>79</v>
      </c>
      <c r="P4357">
        <v>33</v>
      </c>
      <c r="Q4357">
        <f>SUM(Table2[[#This Row],[ BUYER G]:[BUYER S]])</f>
        <v>112</v>
      </c>
      <c r="R4357">
        <v>40</v>
      </c>
      <c r="S4357">
        <v>28</v>
      </c>
      <c r="T4357">
        <f>SUM(Table2[[#This Row],[SALE G]:[SALE S]])</f>
        <v>68</v>
      </c>
      <c r="U4357">
        <v>400</v>
      </c>
      <c r="V4357">
        <v>0.8</v>
      </c>
    </row>
    <row r="4358" spans="1:22" x14ac:dyDescent="0.25">
      <c r="A4358">
        <v>4357</v>
      </c>
      <c r="B4358" t="s">
        <v>26</v>
      </c>
      <c r="C4358" t="s">
        <v>665</v>
      </c>
      <c r="D4358" t="s">
        <v>8</v>
      </c>
      <c r="E4358" t="s">
        <v>365</v>
      </c>
      <c r="F4358" s="138">
        <v>44171</v>
      </c>
      <c r="G4358" t="s">
        <v>670</v>
      </c>
      <c r="H4358" t="s">
        <v>668</v>
      </c>
      <c r="I4358" t="s">
        <v>138</v>
      </c>
      <c r="J4358" t="s">
        <v>671</v>
      </c>
      <c r="K4358">
        <v>1200</v>
      </c>
      <c r="L4358">
        <v>330</v>
      </c>
      <c r="O4358">
        <v>41</v>
      </c>
      <c r="P4358">
        <v>23</v>
      </c>
      <c r="Q4358">
        <f>SUM(Table2[[#This Row],[ BUYER G]:[BUYER S]])</f>
        <v>64</v>
      </c>
      <c r="R4358">
        <v>35</v>
      </c>
      <c r="S4358">
        <v>18</v>
      </c>
      <c r="T4358">
        <f>SUM(Table2[[#This Row],[SALE G]:[SALE S]])</f>
        <v>53</v>
      </c>
      <c r="U4358">
        <v>420</v>
      </c>
      <c r="V4358">
        <v>0.7</v>
      </c>
    </row>
    <row r="4359" spans="1:22" x14ac:dyDescent="0.25">
      <c r="A4359">
        <v>4358</v>
      </c>
      <c r="B4359" t="s">
        <v>26</v>
      </c>
      <c r="C4359" t="s">
        <v>665</v>
      </c>
      <c r="D4359" t="s">
        <v>8</v>
      </c>
      <c r="E4359" t="s">
        <v>365</v>
      </c>
      <c r="F4359" s="138">
        <v>44171</v>
      </c>
      <c r="G4359" t="s">
        <v>670</v>
      </c>
      <c r="H4359" t="s">
        <v>668</v>
      </c>
      <c r="I4359" t="s">
        <v>139</v>
      </c>
      <c r="J4359" t="s">
        <v>671</v>
      </c>
      <c r="K4359">
        <v>1200</v>
      </c>
      <c r="L4359">
        <v>230</v>
      </c>
      <c r="O4359">
        <v>46</v>
      </c>
      <c r="P4359">
        <v>0</v>
      </c>
      <c r="Q4359">
        <f>SUM(Table2[[#This Row],[ BUYER G]:[BUYER S]])</f>
        <v>46</v>
      </c>
      <c r="R4359">
        <v>22.5</v>
      </c>
      <c r="S4359">
        <v>2.75</v>
      </c>
      <c r="T4359">
        <f>SUM(Table2[[#This Row],[SALE G]:[SALE S]])</f>
        <v>25.25</v>
      </c>
      <c r="U4359">
        <v>823</v>
      </c>
      <c r="V4359">
        <v>0.8</v>
      </c>
    </row>
    <row r="4360" spans="1:22" x14ac:dyDescent="0.25">
      <c r="A4360">
        <v>4359</v>
      </c>
      <c r="B4360" t="s">
        <v>26</v>
      </c>
      <c r="C4360" t="s">
        <v>665</v>
      </c>
      <c r="D4360" t="s">
        <v>8</v>
      </c>
      <c r="E4360" t="s">
        <v>365</v>
      </c>
      <c r="F4360" s="138">
        <v>44171</v>
      </c>
      <c r="G4360" t="s">
        <v>670</v>
      </c>
      <c r="H4360" t="s">
        <v>668</v>
      </c>
      <c r="I4360" t="s">
        <v>137</v>
      </c>
      <c r="J4360" t="s">
        <v>671</v>
      </c>
      <c r="K4360">
        <v>1200</v>
      </c>
      <c r="L4360">
        <v>325</v>
      </c>
      <c r="O4360">
        <v>69</v>
      </c>
      <c r="P4360">
        <v>25</v>
      </c>
      <c r="Q4360">
        <f>SUM(Table2[[#This Row],[ BUYER G]:[BUYER S]])</f>
        <v>94</v>
      </c>
      <c r="R4360">
        <v>35</v>
      </c>
      <c r="S4360">
        <v>23.5</v>
      </c>
      <c r="T4360">
        <f>SUM(Table2[[#This Row],[SALE G]:[SALE S]])</f>
        <v>58.5</v>
      </c>
      <c r="U4360">
        <v>410</v>
      </c>
      <c r="V4360">
        <v>0.7</v>
      </c>
    </row>
    <row r="4361" spans="1:22" x14ac:dyDescent="0.25">
      <c r="A4361">
        <v>4360</v>
      </c>
      <c r="B4361" t="s">
        <v>26</v>
      </c>
      <c r="C4361" t="s">
        <v>665</v>
      </c>
      <c r="D4361" t="s">
        <v>8</v>
      </c>
      <c r="E4361" t="s">
        <v>365</v>
      </c>
      <c r="F4361" s="138">
        <v>44171</v>
      </c>
      <c r="G4361" t="s">
        <v>670</v>
      </c>
      <c r="H4361" t="s">
        <v>668</v>
      </c>
      <c r="I4361" t="s">
        <v>140</v>
      </c>
      <c r="J4361" t="s">
        <v>671</v>
      </c>
      <c r="K4361">
        <v>1200</v>
      </c>
      <c r="L4361">
        <v>322</v>
      </c>
      <c r="O4361">
        <v>74</v>
      </c>
      <c r="P4361">
        <v>0</v>
      </c>
      <c r="Q4361">
        <f>SUM(Table2[[#This Row],[ BUYER G]:[BUYER S]])</f>
        <v>74</v>
      </c>
      <c r="R4361">
        <v>60.5</v>
      </c>
      <c r="S4361">
        <v>0</v>
      </c>
      <c r="T4361">
        <f>SUM(Table2[[#This Row],[SALE G]:[SALE S]])</f>
        <v>60.5</v>
      </c>
      <c r="U4361">
        <v>326</v>
      </c>
      <c r="V4361">
        <v>0.7</v>
      </c>
    </row>
    <row r="4362" spans="1:22" x14ac:dyDescent="0.25">
      <c r="A4362">
        <v>4361</v>
      </c>
      <c r="B4362" t="s">
        <v>26</v>
      </c>
      <c r="C4362" t="s">
        <v>665</v>
      </c>
      <c r="D4362" t="s">
        <v>8</v>
      </c>
      <c r="E4362" t="s">
        <v>365</v>
      </c>
      <c r="F4362" s="138">
        <v>44171</v>
      </c>
      <c r="G4362" t="s">
        <v>670</v>
      </c>
      <c r="H4362" t="s">
        <v>668</v>
      </c>
      <c r="I4362" t="s">
        <v>141</v>
      </c>
      <c r="J4362" t="s">
        <v>671</v>
      </c>
      <c r="K4362">
        <v>1200</v>
      </c>
      <c r="L4362">
        <v>329</v>
      </c>
      <c r="O4362">
        <v>63</v>
      </c>
      <c r="P4362">
        <v>12</v>
      </c>
      <c r="Q4362">
        <f>SUM(Table2[[#This Row],[ BUYER G]:[BUYER S]])</f>
        <v>75</v>
      </c>
      <c r="R4362">
        <v>25.75</v>
      </c>
      <c r="S4362">
        <v>13.25</v>
      </c>
      <c r="T4362">
        <f>SUM(Table2[[#This Row],[SALE G]:[SALE S]])</f>
        <v>39</v>
      </c>
      <c r="U4362">
        <v>550</v>
      </c>
      <c r="V4362">
        <v>0.7</v>
      </c>
    </row>
    <row r="4363" spans="1:22" x14ac:dyDescent="0.25">
      <c r="A4363">
        <v>4362</v>
      </c>
      <c r="B4363" t="s">
        <v>26</v>
      </c>
      <c r="C4363" t="s">
        <v>665</v>
      </c>
      <c r="D4363" t="s">
        <v>8</v>
      </c>
      <c r="E4363" t="s">
        <v>365</v>
      </c>
      <c r="F4363" s="138">
        <v>44171</v>
      </c>
      <c r="G4363" t="s">
        <v>682</v>
      </c>
      <c r="H4363" t="s">
        <v>668</v>
      </c>
      <c r="I4363" t="s">
        <v>151</v>
      </c>
      <c r="J4363" t="s">
        <v>671</v>
      </c>
      <c r="K4363">
        <v>1200</v>
      </c>
      <c r="L4363">
        <v>224</v>
      </c>
      <c r="O4363">
        <v>38</v>
      </c>
      <c r="P4363">
        <v>25</v>
      </c>
      <c r="Q4363">
        <f>SUM(Table2[[#This Row],[ BUYER G]:[BUYER S]])</f>
        <v>63</v>
      </c>
      <c r="R4363">
        <v>27</v>
      </c>
      <c r="S4363">
        <v>8.25</v>
      </c>
      <c r="T4363">
        <f>SUM(Table2[[#This Row],[SALE G]:[SALE S]])</f>
        <v>35.25</v>
      </c>
      <c r="U4363">
        <v>171</v>
      </c>
      <c r="V4363">
        <v>0.7</v>
      </c>
    </row>
    <row r="4364" spans="1:22" x14ac:dyDescent="0.25">
      <c r="A4364">
        <v>4363</v>
      </c>
      <c r="B4364" t="s">
        <v>26</v>
      </c>
      <c r="C4364" t="s">
        <v>665</v>
      </c>
      <c r="D4364" t="s">
        <v>8</v>
      </c>
      <c r="E4364" t="s">
        <v>365</v>
      </c>
      <c r="F4364" s="138">
        <v>44171</v>
      </c>
      <c r="G4364" t="s">
        <v>682</v>
      </c>
      <c r="H4364" t="s">
        <v>668</v>
      </c>
      <c r="I4364" t="s">
        <v>152</v>
      </c>
      <c r="J4364" t="s">
        <v>671</v>
      </c>
      <c r="K4364">
        <v>1200</v>
      </c>
      <c r="L4364">
        <v>208</v>
      </c>
      <c r="O4364">
        <v>71</v>
      </c>
      <c r="P4364">
        <v>14</v>
      </c>
      <c r="Q4364">
        <f>SUM(Table2[[#This Row],[ BUYER G]:[BUYER S]])</f>
        <v>85</v>
      </c>
      <c r="R4364">
        <v>43.5</v>
      </c>
      <c r="S4364">
        <v>7</v>
      </c>
      <c r="T4364">
        <f>SUM(Table2[[#This Row],[SALE G]:[SALE S]])</f>
        <v>50.5</v>
      </c>
      <c r="U4364">
        <v>230</v>
      </c>
      <c r="V4364">
        <v>0.7</v>
      </c>
    </row>
    <row r="4365" spans="1:22" x14ac:dyDescent="0.25">
      <c r="A4365">
        <v>4364</v>
      </c>
      <c r="B4365" t="s">
        <v>26</v>
      </c>
      <c r="C4365" t="s">
        <v>665</v>
      </c>
      <c r="D4365" t="s">
        <v>8</v>
      </c>
      <c r="E4365" t="s">
        <v>365</v>
      </c>
      <c r="F4365" s="138">
        <v>44171</v>
      </c>
      <c r="G4365" t="s">
        <v>682</v>
      </c>
      <c r="H4365" t="s">
        <v>668</v>
      </c>
      <c r="I4365" t="s">
        <v>153</v>
      </c>
      <c r="J4365" t="s">
        <v>671</v>
      </c>
      <c r="K4365">
        <v>1200</v>
      </c>
      <c r="L4365">
        <v>208</v>
      </c>
      <c r="O4365">
        <v>59</v>
      </c>
      <c r="P4365">
        <v>0</v>
      </c>
      <c r="Q4365">
        <f>SUM(Table2[[#This Row],[ BUYER G]:[BUYER S]])</f>
        <v>59</v>
      </c>
      <c r="R4365">
        <v>18.420000000000002</v>
      </c>
      <c r="S4365">
        <v>7.5</v>
      </c>
      <c r="T4365">
        <f>SUM(Table2[[#This Row],[SALE G]:[SALE S]])</f>
        <v>25.92</v>
      </c>
      <c r="U4365">
        <v>431</v>
      </c>
      <c r="V4365">
        <v>0.7</v>
      </c>
    </row>
    <row r="4366" spans="1:22" x14ac:dyDescent="0.25">
      <c r="A4366">
        <v>4365</v>
      </c>
      <c r="B4366" t="s">
        <v>26</v>
      </c>
      <c r="C4366" t="s">
        <v>665</v>
      </c>
      <c r="D4366" t="s">
        <v>8</v>
      </c>
      <c r="E4366" t="s">
        <v>365</v>
      </c>
      <c r="F4366" s="138">
        <v>44171</v>
      </c>
      <c r="G4366" t="s">
        <v>682</v>
      </c>
      <c r="H4366" t="s">
        <v>668</v>
      </c>
      <c r="I4366" t="s">
        <v>150</v>
      </c>
      <c r="J4366" t="s">
        <v>671</v>
      </c>
      <c r="K4366">
        <v>1200</v>
      </c>
      <c r="L4366">
        <v>192</v>
      </c>
      <c r="O4366">
        <v>65</v>
      </c>
      <c r="P4366">
        <v>0</v>
      </c>
      <c r="Q4366">
        <f>SUM(Table2[[#This Row],[ BUYER G]:[BUYER S]])</f>
        <v>65</v>
      </c>
      <c r="R4366">
        <v>27.05</v>
      </c>
      <c r="S4366">
        <v>0</v>
      </c>
      <c r="T4366">
        <f>SUM(Table2[[#This Row],[SALE G]:[SALE S]])</f>
        <v>27.05</v>
      </c>
      <c r="U4366">
        <v>288</v>
      </c>
      <c r="V4366">
        <v>0.7</v>
      </c>
    </row>
    <row r="4367" spans="1:22" x14ac:dyDescent="0.25">
      <c r="A4367">
        <v>4366</v>
      </c>
      <c r="B4367" t="s">
        <v>26</v>
      </c>
      <c r="C4367" t="s">
        <v>665</v>
      </c>
      <c r="D4367" t="s">
        <v>8</v>
      </c>
      <c r="E4367" t="s">
        <v>365</v>
      </c>
      <c r="F4367" s="138">
        <v>44171</v>
      </c>
      <c r="G4367" t="s">
        <v>682</v>
      </c>
      <c r="H4367" t="s">
        <v>668</v>
      </c>
      <c r="I4367" t="s">
        <v>434</v>
      </c>
      <c r="J4367" t="s">
        <v>671</v>
      </c>
      <c r="K4367">
        <v>1200</v>
      </c>
      <c r="L4367">
        <v>200</v>
      </c>
      <c r="O4367">
        <v>41</v>
      </c>
      <c r="P4367">
        <v>14</v>
      </c>
      <c r="Q4367">
        <f>SUM(Table2[[#This Row],[ BUYER G]:[BUYER S]])</f>
        <v>55</v>
      </c>
      <c r="R4367">
        <v>13.5</v>
      </c>
      <c r="S4367">
        <v>15</v>
      </c>
      <c r="T4367">
        <f>SUM(Table2[[#This Row],[SALE G]:[SALE S]])</f>
        <v>28.5</v>
      </c>
      <c r="U4367">
        <v>442</v>
      </c>
      <c r="V4367">
        <v>0.7</v>
      </c>
    </row>
    <row r="4368" spans="1:22" x14ac:dyDescent="0.25">
      <c r="A4368">
        <v>4367</v>
      </c>
      <c r="B4368" t="s">
        <v>26</v>
      </c>
      <c r="C4368" t="s">
        <v>665</v>
      </c>
      <c r="D4368" t="s">
        <v>8</v>
      </c>
      <c r="E4368" t="s">
        <v>365</v>
      </c>
      <c r="F4368" s="138">
        <v>44171</v>
      </c>
      <c r="G4368" t="s">
        <v>682</v>
      </c>
      <c r="H4368" t="s">
        <v>668</v>
      </c>
      <c r="I4368" t="s">
        <v>396</v>
      </c>
      <c r="J4368" t="s">
        <v>671</v>
      </c>
      <c r="K4368">
        <v>1200</v>
      </c>
      <c r="L4368">
        <v>202</v>
      </c>
      <c r="O4368">
        <v>66</v>
      </c>
      <c r="P4368">
        <v>6</v>
      </c>
      <c r="Q4368">
        <f>SUM(Table2[[#This Row],[ BUYER G]:[BUYER S]])</f>
        <v>72</v>
      </c>
      <c r="R4368">
        <v>28.667000000000002</v>
      </c>
      <c r="S4368">
        <v>13.5</v>
      </c>
      <c r="T4368">
        <f>SUM(Table2[[#This Row],[SALE G]:[SALE S]])</f>
        <v>42.167000000000002</v>
      </c>
      <c r="U4368">
        <v>388</v>
      </c>
      <c r="V4368">
        <v>0.7</v>
      </c>
    </row>
    <row r="4369" spans="1:22" x14ac:dyDescent="0.25">
      <c r="A4369">
        <v>4368</v>
      </c>
      <c r="B4369" t="s">
        <v>26</v>
      </c>
      <c r="C4369" t="s">
        <v>665</v>
      </c>
      <c r="D4369" t="s">
        <v>8</v>
      </c>
      <c r="E4369" t="s">
        <v>365</v>
      </c>
      <c r="F4369" s="138">
        <v>44171</v>
      </c>
      <c r="G4369" t="s">
        <v>683</v>
      </c>
      <c r="H4369" t="s">
        <v>668</v>
      </c>
      <c r="I4369" t="s">
        <v>391</v>
      </c>
      <c r="J4369" t="s">
        <v>669</v>
      </c>
      <c r="K4369">
        <v>1500</v>
      </c>
      <c r="L4369">
        <v>436</v>
      </c>
      <c r="O4369">
        <v>109</v>
      </c>
      <c r="P4369">
        <v>91</v>
      </c>
      <c r="Q4369">
        <f>SUM(Table2[[#This Row],[ BUYER G]:[BUYER S]])</f>
        <v>200</v>
      </c>
      <c r="R4369">
        <v>76.5</v>
      </c>
      <c r="S4369">
        <v>54.25</v>
      </c>
      <c r="T4369">
        <f>SUM(Table2[[#This Row],[SALE G]:[SALE S]])</f>
        <v>130.75</v>
      </c>
      <c r="U4369">
        <v>463</v>
      </c>
      <c r="V4369">
        <v>0.7</v>
      </c>
    </row>
    <row r="4370" spans="1:22" x14ac:dyDescent="0.25">
      <c r="A4370">
        <v>4369</v>
      </c>
      <c r="B4370" t="s">
        <v>26</v>
      </c>
      <c r="C4370" t="s">
        <v>665</v>
      </c>
      <c r="D4370" t="s">
        <v>8</v>
      </c>
      <c r="E4370" t="s">
        <v>365</v>
      </c>
      <c r="F4370" s="138">
        <v>44171</v>
      </c>
      <c r="G4370" t="s">
        <v>683</v>
      </c>
      <c r="H4370" t="s">
        <v>668</v>
      </c>
      <c r="I4370" t="s">
        <v>394</v>
      </c>
      <c r="J4370" t="s">
        <v>669</v>
      </c>
      <c r="K4370">
        <v>1500</v>
      </c>
      <c r="L4370">
        <v>416</v>
      </c>
      <c r="O4370">
        <v>67</v>
      </c>
      <c r="P4370">
        <v>25</v>
      </c>
      <c r="Q4370">
        <f>SUM(Table2[[#This Row],[ BUYER G]:[BUYER S]])</f>
        <v>92</v>
      </c>
      <c r="R4370">
        <v>39.5</v>
      </c>
      <c r="S4370">
        <v>7.25</v>
      </c>
      <c r="T4370">
        <f>SUM(Table2[[#This Row],[SALE G]:[SALE S]])</f>
        <v>46.75</v>
      </c>
      <c r="U4370">
        <v>314</v>
      </c>
      <c r="V4370">
        <v>0.6</v>
      </c>
    </row>
    <row r="4371" spans="1:22" x14ac:dyDescent="0.25">
      <c r="A4371">
        <v>4370</v>
      </c>
      <c r="B4371" t="s">
        <v>26</v>
      </c>
      <c r="C4371" t="s">
        <v>665</v>
      </c>
      <c r="D4371" t="s">
        <v>8</v>
      </c>
      <c r="E4371" t="s">
        <v>365</v>
      </c>
      <c r="F4371" s="138">
        <v>44171</v>
      </c>
      <c r="G4371" t="s">
        <v>683</v>
      </c>
      <c r="H4371" t="s">
        <v>668</v>
      </c>
      <c r="I4371" t="s">
        <v>393</v>
      </c>
      <c r="J4371" t="s">
        <v>669</v>
      </c>
      <c r="K4371">
        <v>1500</v>
      </c>
      <c r="L4371">
        <v>410</v>
      </c>
      <c r="O4371">
        <v>59</v>
      </c>
      <c r="P4371">
        <v>15</v>
      </c>
      <c r="Q4371">
        <f>SUM(Table2[[#This Row],[ BUYER G]:[BUYER S]])</f>
        <v>74</v>
      </c>
      <c r="R4371">
        <v>34.5</v>
      </c>
      <c r="S4371">
        <v>10</v>
      </c>
      <c r="T4371">
        <f>SUM(Table2[[#This Row],[SALE G]:[SALE S]])</f>
        <v>44.5</v>
      </c>
      <c r="U4371">
        <v>450</v>
      </c>
      <c r="V4371">
        <v>0.6</v>
      </c>
    </row>
    <row r="4372" spans="1:22" x14ac:dyDescent="0.25">
      <c r="A4372">
        <v>4371</v>
      </c>
      <c r="B4372" t="s">
        <v>26</v>
      </c>
      <c r="C4372" t="s">
        <v>665</v>
      </c>
      <c r="D4372" t="s">
        <v>8</v>
      </c>
      <c r="E4372" t="s">
        <v>365</v>
      </c>
      <c r="F4372" s="138">
        <v>44171</v>
      </c>
      <c r="G4372" t="s">
        <v>675</v>
      </c>
      <c r="H4372" t="s">
        <v>668</v>
      </c>
      <c r="I4372" t="s">
        <v>164</v>
      </c>
      <c r="J4372" t="s">
        <v>669</v>
      </c>
      <c r="K4372">
        <v>5400</v>
      </c>
      <c r="L4372">
        <v>620</v>
      </c>
      <c r="O4372">
        <v>172</v>
      </c>
      <c r="P4372">
        <v>0</v>
      </c>
      <c r="Q4372">
        <f>SUM(Table2[[#This Row],[ BUYER G]:[BUYER S]])</f>
        <v>172</v>
      </c>
      <c r="R4372">
        <v>88.75</v>
      </c>
      <c r="S4372">
        <v>0</v>
      </c>
      <c r="T4372">
        <f>SUM(Table2[[#This Row],[SALE G]:[SALE S]])</f>
        <v>88.75</v>
      </c>
      <c r="U4372">
        <v>450</v>
      </c>
      <c r="V4372">
        <v>0.8</v>
      </c>
    </row>
    <row r="4373" spans="1:22" x14ac:dyDescent="0.25">
      <c r="A4373">
        <v>4372</v>
      </c>
      <c r="B4373" t="s">
        <v>26</v>
      </c>
      <c r="C4373" t="s">
        <v>665</v>
      </c>
      <c r="D4373" t="s">
        <v>8</v>
      </c>
      <c r="E4373" t="s">
        <v>365</v>
      </c>
      <c r="F4373" s="138">
        <v>44171</v>
      </c>
      <c r="G4373" t="s">
        <v>676</v>
      </c>
      <c r="H4373" t="s">
        <v>668</v>
      </c>
      <c r="I4373" t="s">
        <v>165</v>
      </c>
      <c r="J4373" t="s">
        <v>669</v>
      </c>
      <c r="K4373">
        <v>1200</v>
      </c>
      <c r="L4373">
        <v>352</v>
      </c>
      <c r="O4373">
        <v>67</v>
      </c>
      <c r="P4373">
        <v>20</v>
      </c>
      <c r="Q4373">
        <f>SUM(Table2[[#This Row],[ BUYER G]:[BUYER S]])</f>
        <v>87</v>
      </c>
      <c r="R4373">
        <v>56</v>
      </c>
      <c r="S4373">
        <v>8</v>
      </c>
      <c r="T4373">
        <f>SUM(Table2[[#This Row],[SALE G]:[SALE S]])</f>
        <v>64</v>
      </c>
      <c r="U4373">
        <v>789</v>
      </c>
      <c r="V4373">
        <v>0.8</v>
      </c>
    </row>
    <row r="4374" spans="1:22" x14ac:dyDescent="0.25">
      <c r="A4374">
        <v>4373</v>
      </c>
      <c r="B4374" t="s">
        <v>26</v>
      </c>
      <c r="C4374" t="s">
        <v>665</v>
      </c>
      <c r="D4374" t="s">
        <v>8</v>
      </c>
      <c r="E4374" t="s">
        <v>365</v>
      </c>
      <c r="F4374" s="138">
        <v>44171</v>
      </c>
      <c r="G4374" t="s">
        <v>676</v>
      </c>
      <c r="H4374" t="s">
        <v>668</v>
      </c>
      <c r="I4374" t="s">
        <v>166</v>
      </c>
      <c r="J4374" t="s">
        <v>669</v>
      </c>
      <c r="K4374">
        <v>1200</v>
      </c>
      <c r="L4374">
        <v>322</v>
      </c>
      <c r="O4374">
        <v>72</v>
      </c>
      <c r="P4374">
        <v>55</v>
      </c>
      <c r="Q4374">
        <f>SUM(Table2[[#This Row],[ BUYER G]:[BUYER S]])</f>
        <v>127</v>
      </c>
      <c r="R4374">
        <v>36</v>
      </c>
      <c r="S4374">
        <v>23.5</v>
      </c>
      <c r="T4374">
        <f>SUM(Table2[[#This Row],[SALE G]:[SALE S]])</f>
        <v>59.5</v>
      </c>
      <c r="U4374">
        <v>260</v>
      </c>
      <c r="V4374">
        <v>0.6</v>
      </c>
    </row>
    <row r="4375" spans="1:22" x14ac:dyDescent="0.25">
      <c r="A4375">
        <v>4374</v>
      </c>
      <c r="B4375" t="s">
        <v>26</v>
      </c>
      <c r="C4375" t="s">
        <v>665</v>
      </c>
      <c r="D4375" t="s">
        <v>8</v>
      </c>
      <c r="E4375" t="s">
        <v>365</v>
      </c>
      <c r="F4375" s="138">
        <v>44171</v>
      </c>
      <c r="G4375" t="s">
        <v>684</v>
      </c>
      <c r="H4375" t="s">
        <v>668</v>
      </c>
      <c r="I4375" t="s">
        <v>169</v>
      </c>
      <c r="J4375" t="s">
        <v>669</v>
      </c>
      <c r="K4375">
        <v>1250</v>
      </c>
      <c r="L4375">
        <v>358</v>
      </c>
      <c r="O4375">
        <v>78</v>
      </c>
      <c r="P4375">
        <v>0</v>
      </c>
      <c r="Q4375">
        <f>SUM(Table2[[#This Row],[ BUYER G]:[BUYER S]])</f>
        <v>78</v>
      </c>
      <c r="R4375">
        <v>46.5</v>
      </c>
      <c r="S4375">
        <v>0</v>
      </c>
      <c r="T4375">
        <f>SUM(Table2[[#This Row],[SALE G]:[SALE S]])</f>
        <v>46.5</v>
      </c>
      <c r="U4375">
        <v>698</v>
      </c>
      <c r="V4375">
        <v>0.7</v>
      </c>
    </row>
    <row r="4376" spans="1:22" x14ac:dyDescent="0.25">
      <c r="A4376">
        <v>4375</v>
      </c>
      <c r="B4376" t="s">
        <v>26</v>
      </c>
      <c r="C4376" t="s">
        <v>665</v>
      </c>
      <c r="D4376" t="s">
        <v>8</v>
      </c>
      <c r="E4376" t="s">
        <v>365</v>
      </c>
      <c r="F4376" s="138">
        <v>44171</v>
      </c>
      <c r="G4376" t="s">
        <v>684</v>
      </c>
      <c r="H4376" t="s">
        <v>668</v>
      </c>
      <c r="I4376" t="s">
        <v>171</v>
      </c>
      <c r="J4376" t="s">
        <v>669</v>
      </c>
      <c r="K4376">
        <v>1250</v>
      </c>
      <c r="L4376">
        <v>244</v>
      </c>
      <c r="O4376">
        <v>35</v>
      </c>
      <c r="P4376">
        <v>15</v>
      </c>
      <c r="Q4376">
        <f>SUM(Table2[[#This Row],[ BUYER G]:[BUYER S]])</f>
        <v>50</v>
      </c>
      <c r="R4376">
        <v>34.5</v>
      </c>
      <c r="S4376">
        <v>6.5</v>
      </c>
      <c r="T4376">
        <f>SUM(Table2[[#This Row],[SALE G]:[SALE S]])</f>
        <v>41</v>
      </c>
      <c r="U4376">
        <v>125</v>
      </c>
      <c r="V4376">
        <v>0.7</v>
      </c>
    </row>
    <row r="4377" spans="1:22" x14ac:dyDescent="0.25">
      <c r="A4377">
        <v>4376</v>
      </c>
      <c r="B4377" t="s">
        <v>26</v>
      </c>
      <c r="C4377" t="s">
        <v>665</v>
      </c>
      <c r="D4377" t="s">
        <v>8</v>
      </c>
      <c r="E4377" t="s">
        <v>365</v>
      </c>
      <c r="F4377" s="138">
        <v>44171</v>
      </c>
      <c r="G4377" t="s">
        <v>685</v>
      </c>
      <c r="H4377" t="s">
        <v>668</v>
      </c>
      <c r="I4377" t="s">
        <v>172</v>
      </c>
      <c r="J4377" t="s">
        <v>671</v>
      </c>
      <c r="K4377">
        <v>1000</v>
      </c>
      <c r="L4377">
        <v>192</v>
      </c>
      <c r="O4377">
        <v>23</v>
      </c>
      <c r="P4377">
        <v>0</v>
      </c>
      <c r="Q4377">
        <f>SUM(Table2[[#This Row],[ BUYER G]:[BUYER S]])</f>
        <v>23</v>
      </c>
      <c r="R4377">
        <v>17.5</v>
      </c>
      <c r="S4377">
        <v>0</v>
      </c>
      <c r="T4377">
        <f>SUM(Table2[[#This Row],[SALE G]:[SALE S]])</f>
        <v>17.5</v>
      </c>
      <c r="U4377">
        <v>412</v>
      </c>
      <c r="V4377">
        <v>0.7</v>
      </c>
    </row>
    <row r="4378" spans="1:22" x14ac:dyDescent="0.25">
      <c r="A4378">
        <v>4377</v>
      </c>
      <c r="B4378" t="s">
        <v>26</v>
      </c>
      <c r="C4378" t="s">
        <v>665</v>
      </c>
      <c r="D4378" t="s">
        <v>8</v>
      </c>
      <c r="E4378" t="s">
        <v>365</v>
      </c>
      <c r="F4378" s="138">
        <v>44171</v>
      </c>
      <c r="G4378" t="s">
        <v>685</v>
      </c>
      <c r="H4378" t="s">
        <v>668</v>
      </c>
      <c r="I4378" t="s">
        <v>176</v>
      </c>
      <c r="J4378" t="s">
        <v>671</v>
      </c>
      <c r="K4378">
        <v>1000</v>
      </c>
      <c r="L4378">
        <v>208</v>
      </c>
      <c r="O4378">
        <v>38</v>
      </c>
      <c r="P4378">
        <v>27</v>
      </c>
      <c r="Q4378">
        <f>SUM(Table2[[#This Row],[ BUYER G]:[BUYER S]])</f>
        <v>65</v>
      </c>
      <c r="R4378">
        <v>30</v>
      </c>
      <c r="S4378">
        <v>23</v>
      </c>
      <c r="T4378">
        <f>SUM(Table2[[#This Row],[SALE G]:[SALE S]])</f>
        <v>53</v>
      </c>
      <c r="U4378">
        <v>342</v>
      </c>
      <c r="V4378">
        <v>0.7</v>
      </c>
    </row>
    <row r="4379" spans="1:22" x14ac:dyDescent="0.25">
      <c r="A4379">
        <v>4378</v>
      </c>
      <c r="B4379" t="s">
        <v>26</v>
      </c>
      <c r="C4379" t="s">
        <v>665</v>
      </c>
      <c r="D4379" t="s">
        <v>8</v>
      </c>
      <c r="E4379" t="s">
        <v>365</v>
      </c>
      <c r="F4379" s="138">
        <v>44171</v>
      </c>
      <c r="G4379" t="s">
        <v>685</v>
      </c>
      <c r="H4379" t="s">
        <v>668</v>
      </c>
      <c r="I4379" t="s">
        <v>175</v>
      </c>
      <c r="J4379" t="s">
        <v>671</v>
      </c>
      <c r="K4379">
        <v>1000</v>
      </c>
      <c r="L4379">
        <v>320</v>
      </c>
      <c r="O4379">
        <v>60</v>
      </c>
      <c r="P4379">
        <v>40</v>
      </c>
      <c r="Q4379">
        <f>SUM(Table2[[#This Row],[ BUYER G]:[BUYER S]])</f>
        <v>100</v>
      </c>
      <c r="R4379">
        <v>49.75</v>
      </c>
      <c r="S4379">
        <v>28</v>
      </c>
      <c r="T4379">
        <f>SUM(Table2[[#This Row],[SALE G]:[SALE S]])</f>
        <v>77.75</v>
      </c>
      <c r="U4379">
        <v>848</v>
      </c>
      <c r="V4379">
        <v>0.7</v>
      </c>
    </row>
    <row r="4380" spans="1:22" x14ac:dyDescent="0.25">
      <c r="A4380">
        <v>4379</v>
      </c>
      <c r="B4380" t="s">
        <v>26</v>
      </c>
      <c r="C4380" t="s">
        <v>665</v>
      </c>
      <c r="D4380" t="s">
        <v>8</v>
      </c>
      <c r="E4380" t="s">
        <v>365</v>
      </c>
      <c r="F4380" s="138">
        <v>44171</v>
      </c>
      <c r="G4380" t="s">
        <v>712</v>
      </c>
      <c r="H4380" t="s">
        <v>668</v>
      </c>
      <c r="I4380" t="s">
        <v>561</v>
      </c>
      <c r="J4380" t="s">
        <v>711</v>
      </c>
      <c r="K4380">
        <v>320</v>
      </c>
      <c r="L4380">
        <v>142</v>
      </c>
      <c r="O4380">
        <v>24</v>
      </c>
      <c r="P4380">
        <v>16</v>
      </c>
      <c r="Q4380">
        <f>SUM(Table2[[#This Row],[ BUYER G]:[BUYER S]])</f>
        <v>40</v>
      </c>
      <c r="R4380">
        <v>25</v>
      </c>
      <c r="S4380">
        <v>13</v>
      </c>
      <c r="T4380">
        <f>SUM(Table2[[#This Row],[SALE G]:[SALE S]])</f>
        <v>38</v>
      </c>
      <c r="U4380">
        <v>380</v>
      </c>
      <c r="V4380">
        <v>0.7</v>
      </c>
    </row>
    <row r="4381" spans="1:22" x14ac:dyDescent="0.25">
      <c r="A4381">
        <v>4380</v>
      </c>
      <c r="B4381" t="s">
        <v>26</v>
      </c>
      <c r="C4381" t="s">
        <v>678</v>
      </c>
      <c r="D4381" t="s">
        <v>8</v>
      </c>
      <c r="E4381" t="s">
        <v>365</v>
      </c>
      <c r="F4381" s="138">
        <v>44171</v>
      </c>
      <c r="G4381" t="s">
        <v>670</v>
      </c>
      <c r="H4381" t="s">
        <v>679</v>
      </c>
      <c r="I4381" t="s">
        <v>382</v>
      </c>
      <c r="J4381" t="s">
        <v>671</v>
      </c>
      <c r="K4381">
        <v>1200</v>
      </c>
      <c r="L4381">
        <v>304</v>
      </c>
      <c r="O4381">
        <v>89</v>
      </c>
      <c r="P4381">
        <v>0</v>
      </c>
      <c r="Q4381">
        <f>SUM(Table2[[#This Row],[ BUYER G]:[BUYER S]])</f>
        <v>89</v>
      </c>
      <c r="R4381">
        <v>62.25</v>
      </c>
      <c r="S4381">
        <v>0</v>
      </c>
      <c r="T4381">
        <f>SUM(Table2[[#This Row],[SALE G]:[SALE S]])</f>
        <v>62.25</v>
      </c>
      <c r="U4381">
        <v>304</v>
      </c>
      <c r="V4381">
        <v>0.7</v>
      </c>
    </row>
    <row r="4382" spans="1:22" x14ac:dyDescent="0.25">
      <c r="A4382">
        <v>4381</v>
      </c>
      <c r="B4382" t="s">
        <v>26</v>
      </c>
      <c r="C4382" t="s">
        <v>678</v>
      </c>
      <c r="D4382" t="s">
        <v>8</v>
      </c>
      <c r="E4382" t="s">
        <v>365</v>
      </c>
      <c r="F4382" s="138">
        <v>44171</v>
      </c>
      <c r="G4382" t="s">
        <v>685</v>
      </c>
      <c r="H4382" t="s">
        <v>679</v>
      </c>
      <c r="I4382" t="s">
        <v>444</v>
      </c>
      <c r="J4382" t="s">
        <v>671</v>
      </c>
      <c r="K4382">
        <v>1000</v>
      </c>
      <c r="L4382">
        <v>352</v>
      </c>
      <c r="O4382">
        <v>57</v>
      </c>
      <c r="P4382">
        <v>34</v>
      </c>
      <c r="Q4382">
        <f>SUM(Table2[[#This Row],[ BUYER G]:[BUYER S]])</f>
        <v>91</v>
      </c>
      <c r="R4382">
        <v>29.5</v>
      </c>
      <c r="S4382">
        <v>24.75</v>
      </c>
      <c r="T4382">
        <f>SUM(Table2[[#This Row],[SALE G]:[SALE S]])</f>
        <v>54.25</v>
      </c>
      <c r="U4382">
        <v>690</v>
      </c>
      <c r="V4382">
        <v>0.7</v>
      </c>
    </row>
    <row r="4383" spans="1:22" x14ac:dyDescent="0.25">
      <c r="A4383">
        <v>4382</v>
      </c>
      <c r="B4383" t="s">
        <v>26</v>
      </c>
      <c r="C4383" t="s">
        <v>680</v>
      </c>
      <c r="D4383" t="s">
        <v>8</v>
      </c>
      <c r="E4383" t="s">
        <v>365</v>
      </c>
      <c r="F4383" s="138">
        <v>44171</v>
      </c>
      <c r="G4383" t="s">
        <v>666</v>
      </c>
      <c r="H4383" t="s">
        <v>681</v>
      </c>
      <c r="I4383" t="s">
        <v>236</v>
      </c>
      <c r="J4383" t="s">
        <v>669</v>
      </c>
      <c r="K4383">
        <v>2700</v>
      </c>
      <c r="L4383">
        <v>768</v>
      </c>
      <c r="O4383">
        <v>112</v>
      </c>
      <c r="P4383">
        <v>180</v>
      </c>
      <c r="Q4383">
        <f>SUM(Table2[[#This Row],[ BUYER G]:[BUYER S]])</f>
        <v>292</v>
      </c>
      <c r="R4383">
        <v>85.17</v>
      </c>
      <c r="S4383">
        <v>167</v>
      </c>
      <c r="T4383">
        <f>SUM(Table2[[#This Row],[SALE G]:[SALE S]])</f>
        <v>252.17000000000002</v>
      </c>
      <c r="U4383">
        <v>620</v>
      </c>
      <c r="V4383">
        <v>0.7</v>
      </c>
    </row>
    <row r="4384" spans="1:22" x14ac:dyDescent="0.25">
      <c r="A4384">
        <v>4383</v>
      </c>
      <c r="B4384" t="s">
        <v>26</v>
      </c>
      <c r="C4384" t="s">
        <v>680</v>
      </c>
      <c r="D4384" t="s">
        <v>8</v>
      </c>
      <c r="E4384" t="s">
        <v>365</v>
      </c>
      <c r="F4384" s="138">
        <v>44171</v>
      </c>
      <c r="G4384" t="s">
        <v>666</v>
      </c>
      <c r="H4384" t="s">
        <v>681</v>
      </c>
      <c r="I4384" t="s">
        <v>428</v>
      </c>
      <c r="J4384" t="s">
        <v>669</v>
      </c>
      <c r="K4384">
        <v>2700</v>
      </c>
      <c r="L4384">
        <v>720</v>
      </c>
      <c r="O4384">
        <v>31</v>
      </c>
      <c r="P4384">
        <v>82</v>
      </c>
      <c r="Q4384">
        <f>SUM(Table2[[#This Row],[ BUYER G]:[BUYER S]])</f>
        <v>113</v>
      </c>
      <c r="R4384">
        <v>50</v>
      </c>
      <c r="S4384">
        <v>65.3</v>
      </c>
      <c r="T4384">
        <f>SUM(Table2[[#This Row],[SALE G]:[SALE S]])</f>
        <v>115.3</v>
      </c>
      <c r="U4384">
        <v>871</v>
      </c>
      <c r="V4384">
        <v>0.7</v>
      </c>
    </row>
    <row r="4385" spans="1:22" x14ac:dyDescent="0.25">
      <c r="A4385">
        <v>4384</v>
      </c>
      <c r="B4385" t="s">
        <v>26</v>
      </c>
      <c r="C4385" t="s">
        <v>680</v>
      </c>
      <c r="D4385" t="s">
        <v>8</v>
      </c>
      <c r="E4385" t="s">
        <v>365</v>
      </c>
      <c r="F4385" s="138">
        <v>44171</v>
      </c>
      <c r="G4385" t="s">
        <v>670</v>
      </c>
      <c r="H4385" t="s">
        <v>681</v>
      </c>
      <c r="I4385" t="s">
        <v>375</v>
      </c>
      <c r="J4385" t="s">
        <v>671</v>
      </c>
      <c r="K4385">
        <v>1200</v>
      </c>
      <c r="L4385">
        <v>576</v>
      </c>
      <c r="O4385">
        <v>59</v>
      </c>
      <c r="P4385">
        <v>89</v>
      </c>
      <c r="Q4385">
        <f>SUM(Table2[[#This Row],[ BUYER G]:[BUYER S]])</f>
        <v>148</v>
      </c>
      <c r="R4385">
        <v>52</v>
      </c>
      <c r="S4385">
        <v>96</v>
      </c>
      <c r="T4385">
        <f>SUM(Table2[[#This Row],[SALE G]:[SALE S]])</f>
        <v>148</v>
      </c>
      <c r="U4385">
        <v>770</v>
      </c>
      <c r="V4385">
        <v>0.7</v>
      </c>
    </row>
    <row r="4386" spans="1:22" x14ac:dyDescent="0.25">
      <c r="A4386">
        <v>4385</v>
      </c>
      <c r="B4386" t="s">
        <v>26</v>
      </c>
      <c r="C4386" t="s">
        <v>680</v>
      </c>
      <c r="D4386" t="s">
        <v>8</v>
      </c>
      <c r="E4386" t="s">
        <v>365</v>
      </c>
      <c r="F4386" s="138">
        <v>44171</v>
      </c>
      <c r="G4386" t="s">
        <v>670</v>
      </c>
      <c r="H4386" t="s">
        <v>681</v>
      </c>
      <c r="I4386" t="s">
        <v>376</v>
      </c>
      <c r="J4386" t="s">
        <v>671</v>
      </c>
      <c r="K4386">
        <v>1200</v>
      </c>
      <c r="L4386">
        <v>320</v>
      </c>
      <c r="O4386">
        <v>25</v>
      </c>
      <c r="P4386">
        <v>26</v>
      </c>
      <c r="Q4386">
        <f>SUM(Table2[[#This Row],[ BUYER G]:[BUYER S]])</f>
        <v>51</v>
      </c>
      <c r="R4386">
        <v>42</v>
      </c>
      <c r="S4386">
        <v>43</v>
      </c>
      <c r="T4386">
        <f>SUM(Table2[[#This Row],[SALE G]:[SALE S]])</f>
        <v>85</v>
      </c>
      <c r="U4386">
        <v>368</v>
      </c>
      <c r="V4386">
        <v>0.65</v>
      </c>
    </row>
    <row r="4387" spans="1:22" x14ac:dyDescent="0.25">
      <c r="A4387">
        <v>4386</v>
      </c>
      <c r="B4387" t="s">
        <v>26</v>
      </c>
      <c r="C4387" t="s">
        <v>680</v>
      </c>
      <c r="D4387" t="s">
        <v>8</v>
      </c>
      <c r="E4387" t="s">
        <v>365</v>
      </c>
      <c r="F4387" s="138">
        <v>44171</v>
      </c>
      <c r="G4387" t="s">
        <v>670</v>
      </c>
      <c r="H4387" t="s">
        <v>681</v>
      </c>
      <c r="I4387" t="s">
        <v>369</v>
      </c>
      <c r="J4387" t="s">
        <v>671</v>
      </c>
      <c r="K4387">
        <v>1200</v>
      </c>
      <c r="L4387">
        <v>320</v>
      </c>
      <c r="O4387">
        <v>44</v>
      </c>
      <c r="P4387">
        <v>38</v>
      </c>
      <c r="Q4387">
        <f>SUM(Table2[[#This Row],[ BUYER G]:[BUYER S]])</f>
        <v>82</v>
      </c>
      <c r="R4387">
        <v>32</v>
      </c>
      <c r="S4387">
        <v>24</v>
      </c>
      <c r="T4387">
        <f>SUM(Table2[[#This Row],[SALE G]:[SALE S]])</f>
        <v>56</v>
      </c>
      <c r="U4387">
        <v>273</v>
      </c>
      <c r="V4387">
        <v>0.7</v>
      </c>
    </row>
    <row r="4388" spans="1:22" x14ac:dyDescent="0.25">
      <c r="A4388">
        <v>4387</v>
      </c>
      <c r="B4388" t="s">
        <v>26</v>
      </c>
      <c r="C4388" t="s">
        <v>680</v>
      </c>
      <c r="D4388" t="s">
        <v>8</v>
      </c>
      <c r="E4388" t="s">
        <v>365</v>
      </c>
      <c r="F4388" s="138">
        <v>44171</v>
      </c>
      <c r="G4388" t="s">
        <v>682</v>
      </c>
      <c r="H4388" t="s">
        <v>681</v>
      </c>
      <c r="I4388" t="s">
        <v>493</v>
      </c>
      <c r="J4388" t="s">
        <v>671</v>
      </c>
      <c r="K4388">
        <v>1000</v>
      </c>
      <c r="L4388">
        <v>144</v>
      </c>
      <c r="O4388">
        <v>12</v>
      </c>
      <c r="P4388">
        <v>32</v>
      </c>
      <c r="Q4388">
        <f>SUM(Table2[[#This Row],[ BUYER G]:[BUYER S]])</f>
        <v>44</v>
      </c>
      <c r="R4388">
        <v>5.67</v>
      </c>
      <c r="S4388">
        <v>28</v>
      </c>
      <c r="T4388">
        <f>SUM(Table2[[#This Row],[SALE G]:[SALE S]])</f>
        <v>33.67</v>
      </c>
      <c r="U4388">
        <v>200</v>
      </c>
      <c r="V4388">
        <v>0.65</v>
      </c>
    </row>
    <row r="4389" spans="1:22" x14ac:dyDescent="0.25">
      <c r="A4389">
        <v>4388</v>
      </c>
      <c r="B4389" t="s">
        <v>26</v>
      </c>
      <c r="C4389" t="s">
        <v>680</v>
      </c>
      <c r="D4389" t="s">
        <v>8</v>
      </c>
      <c r="E4389" t="s">
        <v>365</v>
      </c>
      <c r="F4389" s="138">
        <v>44171</v>
      </c>
      <c r="G4389" t="s">
        <v>684</v>
      </c>
      <c r="H4389" t="s">
        <v>681</v>
      </c>
      <c r="I4389" t="s">
        <v>403</v>
      </c>
      <c r="J4389" t="s">
        <v>669</v>
      </c>
      <c r="K4389">
        <v>1250</v>
      </c>
      <c r="L4389">
        <v>320</v>
      </c>
      <c r="O4389">
        <v>35</v>
      </c>
      <c r="P4389">
        <v>34</v>
      </c>
      <c r="Q4389">
        <f>SUM(Table2[[#This Row],[ BUYER G]:[BUYER S]])</f>
        <v>69</v>
      </c>
      <c r="R4389">
        <v>42</v>
      </c>
      <c r="S4389">
        <v>38</v>
      </c>
      <c r="T4389">
        <f>SUM(Table2[[#This Row],[SALE G]:[SALE S]])</f>
        <v>80</v>
      </c>
      <c r="U4389">
        <v>525</v>
      </c>
      <c r="V4389">
        <v>0.65</v>
      </c>
    </row>
    <row r="4390" spans="1:22" x14ac:dyDescent="0.25">
      <c r="A4390">
        <v>4389</v>
      </c>
      <c r="B4390" t="s">
        <v>26</v>
      </c>
      <c r="C4390" t="s">
        <v>680</v>
      </c>
      <c r="D4390" t="s">
        <v>8</v>
      </c>
      <c r="E4390" t="s">
        <v>365</v>
      </c>
      <c r="F4390" s="138">
        <v>44171</v>
      </c>
      <c r="G4390" t="s">
        <v>684</v>
      </c>
      <c r="H4390" t="s">
        <v>681</v>
      </c>
      <c r="I4390" t="s">
        <v>398</v>
      </c>
      <c r="J4390" t="s">
        <v>669</v>
      </c>
      <c r="K4390">
        <v>1250</v>
      </c>
      <c r="L4390">
        <v>256</v>
      </c>
      <c r="O4390">
        <v>23</v>
      </c>
      <c r="P4390">
        <v>8</v>
      </c>
      <c r="Q4390">
        <f>SUM(Table2[[#This Row],[ BUYER G]:[BUYER S]])</f>
        <v>31</v>
      </c>
      <c r="R4390">
        <v>21.67</v>
      </c>
      <c r="S4390">
        <v>12</v>
      </c>
      <c r="T4390">
        <f>SUM(Table2[[#This Row],[SALE G]:[SALE S]])</f>
        <v>33.67</v>
      </c>
      <c r="U4390">
        <v>268</v>
      </c>
      <c r="V4390">
        <v>0.65</v>
      </c>
    </row>
    <row r="4391" spans="1:22" x14ac:dyDescent="0.25">
      <c r="A4391">
        <v>4390</v>
      </c>
      <c r="B4391" t="s">
        <v>26</v>
      </c>
      <c r="C4391" t="s">
        <v>680</v>
      </c>
      <c r="D4391" t="s">
        <v>8</v>
      </c>
      <c r="E4391" t="s">
        <v>365</v>
      </c>
      <c r="F4391" s="138">
        <v>44171</v>
      </c>
      <c r="G4391" t="s">
        <v>676</v>
      </c>
      <c r="H4391" t="s">
        <v>681</v>
      </c>
      <c r="I4391" t="s">
        <v>379</v>
      </c>
      <c r="J4391" t="s">
        <v>669</v>
      </c>
      <c r="K4391">
        <v>1200</v>
      </c>
      <c r="L4391">
        <v>288</v>
      </c>
      <c r="O4391">
        <v>60</v>
      </c>
      <c r="P4391">
        <v>25</v>
      </c>
      <c r="Q4391">
        <f>SUM(Table2[[#This Row],[ BUYER G]:[BUYER S]])</f>
        <v>85</v>
      </c>
      <c r="R4391">
        <v>23.7</v>
      </c>
      <c r="S4391">
        <v>17.3</v>
      </c>
      <c r="T4391">
        <f>SUM(Table2[[#This Row],[SALE G]:[SALE S]])</f>
        <v>41</v>
      </c>
      <c r="U4391">
        <v>422</v>
      </c>
      <c r="V4391">
        <v>0.65</v>
      </c>
    </row>
    <row r="4392" spans="1:22" x14ac:dyDescent="0.25">
      <c r="A4392">
        <v>4391</v>
      </c>
      <c r="B4392" t="s">
        <v>26</v>
      </c>
      <c r="C4392" t="s">
        <v>680</v>
      </c>
      <c r="D4392" t="s">
        <v>8</v>
      </c>
      <c r="E4392" t="s">
        <v>365</v>
      </c>
      <c r="F4392" s="138">
        <v>44171</v>
      </c>
      <c r="G4392" t="s">
        <v>676</v>
      </c>
      <c r="H4392" t="s">
        <v>681</v>
      </c>
      <c r="I4392" t="s">
        <v>377</v>
      </c>
      <c r="J4392" t="s">
        <v>669</v>
      </c>
      <c r="K4392">
        <v>1200</v>
      </c>
      <c r="L4392">
        <v>320</v>
      </c>
      <c r="O4392">
        <v>41</v>
      </c>
      <c r="P4392">
        <v>26</v>
      </c>
      <c r="Q4392">
        <f>SUM(Table2[[#This Row],[ BUYER G]:[BUYER S]])</f>
        <v>67</v>
      </c>
      <c r="R4392">
        <v>40</v>
      </c>
      <c r="S4392">
        <v>28</v>
      </c>
      <c r="T4392">
        <f>SUM(Table2[[#This Row],[SALE G]:[SALE S]])</f>
        <v>68</v>
      </c>
      <c r="U4392">
        <v>418</v>
      </c>
      <c r="V4392">
        <v>0.65</v>
      </c>
    </row>
    <row r="4393" spans="1:22" x14ac:dyDescent="0.25">
      <c r="A4393">
        <v>4392</v>
      </c>
      <c r="B4393" t="s">
        <v>26</v>
      </c>
      <c r="C4393" t="s">
        <v>680</v>
      </c>
      <c r="D4393" t="s">
        <v>8</v>
      </c>
      <c r="E4393" t="s">
        <v>365</v>
      </c>
      <c r="F4393" s="138">
        <v>44171</v>
      </c>
      <c r="G4393" t="s">
        <v>676</v>
      </c>
      <c r="H4393" t="s">
        <v>681</v>
      </c>
      <c r="I4393" t="s">
        <v>378</v>
      </c>
      <c r="J4393" t="s">
        <v>669</v>
      </c>
      <c r="K4393">
        <v>1200</v>
      </c>
      <c r="L4393">
        <v>336</v>
      </c>
      <c r="O4393">
        <v>39</v>
      </c>
      <c r="P4393">
        <v>45</v>
      </c>
      <c r="Q4393">
        <f>SUM(Table2[[#This Row],[ BUYER G]:[BUYER S]])</f>
        <v>84</v>
      </c>
      <c r="R4393">
        <v>42</v>
      </c>
      <c r="S4393">
        <v>33</v>
      </c>
      <c r="T4393">
        <f>SUM(Table2[[#This Row],[SALE G]:[SALE S]])</f>
        <v>75</v>
      </c>
      <c r="U4393">
        <v>475</v>
      </c>
      <c r="V4393">
        <v>0.65</v>
      </c>
    </row>
    <row r="4394" spans="1:22" x14ac:dyDescent="0.25">
      <c r="A4394">
        <v>4393</v>
      </c>
      <c r="B4394" t="s">
        <v>26</v>
      </c>
      <c r="C4394" t="s">
        <v>680</v>
      </c>
      <c r="D4394" t="s">
        <v>8</v>
      </c>
      <c r="E4394" t="s">
        <v>365</v>
      </c>
      <c r="F4394" s="138">
        <v>44171</v>
      </c>
      <c r="G4394" t="s">
        <v>685</v>
      </c>
      <c r="H4394" t="s">
        <v>681</v>
      </c>
      <c r="I4394" t="s">
        <v>251</v>
      </c>
      <c r="J4394" t="s">
        <v>671</v>
      </c>
      <c r="K4394">
        <v>1000</v>
      </c>
      <c r="L4394">
        <v>320</v>
      </c>
      <c r="O4394">
        <v>21</v>
      </c>
      <c r="P4394">
        <v>0</v>
      </c>
      <c r="Q4394">
        <f>SUM(Table2[[#This Row],[ BUYER G]:[BUYER S]])</f>
        <v>21</v>
      </c>
      <c r="R4394">
        <v>21</v>
      </c>
      <c r="S4394">
        <v>0</v>
      </c>
      <c r="T4394">
        <f>SUM(Table2[[#This Row],[SALE G]:[SALE S]])</f>
        <v>21</v>
      </c>
      <c r="U4394">
        <v>415</v>
      </c>
      <c r="V4394">
        <v>0.7</v>
      </c>
    </row>
    <row r="4395" spans="1:22" x14ac:dyDescent="0.25">
      <c r="A4395">
        <v>4394</v>
      </c>
      <c r="B4395" t="s">
        <v>26</v>
      </c>
      <c r="C4395" t="s">
        <v>680</v>
      </c>
      <c r="D4395" t="s">
        <v>8</v>
      </c>
      <c r="E4395" t="s">
        <v>365</v>
      </c>
      <c r="F4395" s="138">
        <v>44171</v>
      </c>
      <c r="G4395" t="s">
        <v>685</v>
      </c>
      <c r="H4395" t="s">
        <v>681</v>
      </c>
      <c r="I4395" t="s">
        <v>404</v>
      </c>
      <c r="J4395" t="s">
        <v>671</v>
      </c>
      <c r="K4395">
        <v>1000</v>
      </c>
      <c r="L4395">
        <v>240</v>
      </c>
      <c r="O4395">
        <v>36</v>
      </c>
      <c r="P4395">
        <v>0</v>
      </c>
      <c r="Q4395">
        <f>SUM(Table2[[#This Row],[ BUYER G]:[BUYER S]])</f>
        <v>36</v>
      </c>
      <c r="R4395">
        <v>39</v>
      </c>
      <c r="S4395">
        <v>0</v>
      </c>
      <c r="T4395">
        <f>SUM(Table2[[#This Row],[SALE G]:[SALE S]])</f>
        <v>39</v>
      </c>
      <c r="U4395">
        <v>229</v>
      </c>
      <c r="V4395">
        <v>0.7</v>
      </c>
    </row>
    <row r="4396" spans="1:22" x14ac:dyDescent="0.25">
      <c r="A4396">
        <v>4395</v>
      </c>
      <c r="B4396" t="s">
        <v>26</v>
      </c>
      <c r="C4396" t="s">
        <v>680</v>
      </c>
      <c r="D4396" t="s">
        <v>8</v>
      </c>
      <c r="E4396" t="s">
        <v>365</v>
      </c>
      <c r="F4396" s="138">
        <v>44171</v>
      </c>
      <c r="G4396" t="s">
        <v>685</v>
      </c>
      <c r="H4396" t="s">
        <v>681</v>
      </c>
      <c r="I4396" t="s">
        <v>413</v>
      </c>
      <c r="J4396" t="s">
        <v>671</v>
      </c>
      <c r="K4396">
        <v>1000</v>
      </c>
      <c r="L4396">
        <v>160</v>
      </c>
      <c r="O4396">
        <v>41</v>
      </c>
      <c r="P4396">
        <v>23</v>
      </c>
      <c r="Q4396">
        <f>SUM(Table2[[#This Row],[ BUYER G]:[BUYER S]])</f>
        <v>64</v>
      </c>
      <c r="R4396">
        <v>35</v>
      </c>
      <c r="S4396">
        <v>16</v>
      </c>
      <c r="T4396">
        <f>SUM(Table2[[#This Row],[SALE G]:[SALE S]])</f>
        <v>51</v>
      </c>
      <c r="U4396">
        <v>350</v>
      </c>
      <c r="V4396">
        <v>0.7</v>
      </c>
    </row>
    <row r="4397" spans="1:22" x14ac:dyDescent="0.25">
      <c r="A4397">
        <v>4396</v>
      </c>
      <c r="B4397" t="s">
        <v>26</v>
      </c>
      <c r="C4397" t="s">
        <v>680</v>
      </c>
      <c r="D4397" t="s">
        <v>8</v>
      </c>
      <c r="E4397" t="s">
        <v>365</v>
      </c>
      <c r="F4397" s="138">
        <v>44171</v>
      </c>
      <c r="G4397" t="s">
        <v>685</v>
      </c>
      <c r="H4397" t="s">
        <v>681</v>
      </c>
      <c r="I4397" t="s">
        <v>252</v>
      </c>
      <c r="J4397" t="s">
        <v>671</v>
      </c>
      <c r="K4397">
        <v>1000</v>
      </c>
      <c r="L4397">
        <v>288</v>
      </c>
      <c r="O4397">
        <v>24</v>
      </c>
      <c r="P4397">
        <v>33</v>
      </c>
      <c r="Q4397">
        <f>SUM(Table2[[#This Row],[ BUYER G]:[BUYER S]])</f>
        <v>57</v>
      </c>
      <c r="R4397">
        <v>24</v>
      </c>
      <c r="S4397">
        <v>38</v>
      </c>
      <c r="T4397">
        <f>SUM(Table2[[#This Row],[SALE G]:[SALE S]])</f>
        <v>62</v>
      </c>
      <c r="U4397">
        <v>410</v>
      </c>
      <c r="V4397">
        <v>0.65</v>
      </c>
    </row>
    <row r="4398" spans="1:22" x14ac:dyDescent="0.25">
      <c r="A4398">
        <v>4397</v>
      </c>
      <c r="B4398" t="s">
        <v>26</v>
      </c>
      <c r="C4398" t="s">
        <v>680</v>
      </c>
      <c r="D4398" t="s">
        <v>8</v>
      </c>
      <c r="E4398" t="s">
        <v>365</v>
      </c>
      <c r="F4398" s="138">
        <v>44171</v>
      </c>
      <c r="G4398" t="s">
        <v>685</v>
      </c>
      <c r="H4398" t="s">
        <v>681</v>
      </c>
      <c r="I4398" t="s">
        <v>261</v>
      </c>
      <c r="J4398" t="s">
        <v>671</v>
      </c>
      <c r="K4398">
        <v>1000</v>
      </c>
      <c r="L4398">
        <v>320</v>
      </c>
      <c r="O4398">
        <v>14</v>
      </c>
      <c r="P4398">
        <v>0</v>
      </c>
      <c r="Q4398">
        <f>SUM(Table2[[#This Row],[ BUYER G]:[BUYER S]])</f>
        <v>14</v>
      </c>
      <c r="R4398">
        <v>25</v>
      </c>
      <c r="S4398">
        <v>0</v>
      </c>
      <c r="T4398">
        <f>SUM(Table2[[#This Row],[SALE G]:[SALE S]])</f>
        <v>25</v>
      </c>
      <c r="U4398">
        <v>239</v>
      </c>
      <c r="V4398">
        <v>0.65</v>
      </c>
    </row>
    <row r="4399" spans="1:22" x14ac:dyDescent="0.25">
      <c r="A4399">
        <v>4398</v>
      </c>
      <c r="B4399" t="s">
        <v>26</v>
      </c>
      <c r="C4399" t="s">
        <v>680</v>
      </c>
      <c r="D4399" t="s">
        <v>8</v>
      </c>
      <c r="E4399" t="s">
        <v>365</v>
      </c>
      <c r="F4399" s="138">
        <v>44171</v>
      </c>
      <c r="G4399" t="s">
        <v>670</v>
      </c>
      <c r="H4399" t="s">
        <v>689</v>
      </c>
      <c r="I4399" t="s">
        <v>307</v>
      </c>
      <c r="J4399" t="s">
        <v>671</v>
      </c>
      <c r="K4399">
        <v>1200</v>
      </c>
      <c r="L4399">
        <v>320</v>
      </c>
      <c r="O4399">
        <v>34</v>
      </c>
      <c r="P4399">
        <v>34</v>
      </c>
      <c r="Q4399">
        <f>SUM(Table2[[#This Row],[ BUYER G]:[BUYER S]])</f>
        <v>68</v>
      </c>
      <c r="R4399">
        <v>34</v>
      </c>
      <c r="S4399">
        <v>28</v>
      </c>
      <c r="T4399">
        <f>SUM(Table2[[#This Row],[SALE G]:[SALE S]])</f>
        <v>62</v>
      </c>
      <c r="U4399">
        <v>299</v>
      </c>
      <c r="V4399">
        <v>0.65</v>
      </c>
    </row>
    <row r="4400" spans="1:22" x14ac:dyDescent="0.25">
      <c r="A4400">
        <v>4399</v>
      </c>
      <c r="B4400" t="s">
        <v>26</v>
      </c>
      <c r="C4400" t="s">
        <v>665</v>
      </c>
      <c r="D4400" t="s">
        <v>8</v>
      </c>
      <c r="E4400" t="s">
        <v>366</v>
      </c>
      <c r="F4400" s="138">
        <v>44177</v>
      </c>
      <c r="G4400" t="s">
        <v>666</v>
      </c>
      <c r="H4400" t="s">
        <v>668</v>
      </c>
      <c r="I4400" t="s">
        <v>129</v>
      </c>
      <c r="J4400" t="s">
        <v>669</v>
      </c>
      <c r="K4400">
        <v>2700</v>
      </c>
      <c r="L4400">
        <v>566</v>
      </c>
      <c r="O4400">
        <v>80</v>
      </c>
      <c r="P4400">
        <v>40</v>
      </c>
      <c r="Q4400">
        <f>SUM(Table2[[#This Row],[ BUYER G]:[BUYER S]])</f>
        <v>120</v>
      </c>
      <c r="R4400">
        <v>70.5</v>
      </c>
      <c r="S4400">
        <v>42.5</v>
      </c>
      <c r="T4400">
        <f>SUM(Table2[[#This Row],[SALE G]:[SALE S]])</f>
        <v>113</v>
      </c>
      <c r="U4400">
        <v>510</v>
      </c>
      <c r="V4400">
        <v>0.8</v>
      </c>
    </row>
    <row r="4401" spans="1:22" x14ac:dyDescent="0.25">
      <c r="A4401">
        <v>4400</v>
      </c>
      <c r="B4401" t="s">
        <v>26</v>
      </c>
      <c r="C4401" t="s">
        <v>665</v>
      </c>
      <c r="D4401" t="s">
        <v>8</v>
      </c>
      <c r="E4401" t="s">
        <v>366</v>
      </c>
      <c r="F4401" s="138">
        <v>44177</v>
      </c>
      <c r="G4401" t="s">
        <v>666</v>
      </c>
      <c r="H4401" t="s">
        <v>668</v>
      </c>
      <c r="I4401" t="s">
        <v>130</v>
      </c>
      <c r="J4401" t="s">
        <v>669</v>
      </c>
      <c r="K4401">
        <v>2700</v>
      </c>
      <c r="L4401">
        <v>572</v>
      </c>
      <c r="O4401">
        <v>87</v>
      </c>
      <c r="P4401">
        <v>0</v>
      </c>
      <c r="Q4401">
        <f>SUM(Table2[[#This Row],[ BUYER G]:[BUYER S]])</f>
        <v>87</v>
      </c>
      <c r="R4401">
        <v>82.5</v>
      </c>
      <c r="S4401">
        <v>0</v>
      </c>
      <c r="T4401">
        <f>SUM(Table2[[#This Row],[SALE G]:[SALE S]])</f>
        <v>82.5</v>
      </c>
      <c r="U4401">
        <v>730</v>
      </c>
      <c r="V4401">
        <v>0.8</v>
      </c>
    </row>
    <row r="4402" spans="1:22" x14ac:dyDescent="0.25">
      <c r="A4402">
        <v>4401</v>
      </c>
      <c r="B4402" t="s">
        <v>26</v>
      </c>
      <c r="C4402" t="s">
        <v>665</v>
      </c>
      <c r="D4402" t="s">
        <v>8</v>
      </c>
      <c r="E4402" t="s">
        <v>366</v>
      </c>
      <c r="F4402" s="138">
        <v>44177</v>
      </c>
      <c r="G4402" t="s">
        <v>666</v>
      </c>
      <c r="H4402" t="s">
        <v>672</v>
      </c>
      <c r="I4402" t="s">
        <v>189</v>
      </c>
      <c r="J4402" t="s">
        <v>669</v>
      </c>
      <c r="K4402">
        <v>2700</v>
      </c>
      <c r="L4402">
        <v>624</v>
      </c>
      <c r="O4402">
        <v>105</v>
      </c>
      <c r="P4402">
        <v>0</v>
      </c>
      <c r="Q4402">
        <f>SUM(Table2[[#This Row],[ BUYER G]:[BUYER S]])</f>
        <v>105</v>
      </c>
      <c r="R4402">
        <v>89</v>
      </c>
      <c r="S4402">
        <v>0</v>
      </c>
      <c r="T4402">
        <f>SUM(Table2[[#This Row],[SALE G]:[SALE S]])</f>
        <v>89</v>
      </c>
      <c r="U4402">
        <v>567</v>
      </c>
      <c r="V4402">
        <v>0.8</v>
      </c>
    </row>
    <row r="4403" spans="1:22" x14ac:dyDescent="0.25">
      <c r="A4403">
        <v>4402</v>
      </c>
      <c r="B4403" t="s">
        <v>26</v>
      </c>
      <c r="C4403" t="s">
        <v>665</v>
      </c>
      <c r="D4403" t="s">
        <v>8</v>
      </c>
      <c r="E4403" t="s">
        <v>366</v>
      </c>
      <c r="F4403" s="138">
        <v>44177</v>
      </c>
      <c r="G4403" t="s">
        <v>670</v>
      </c>
      <c r="H4403" t="s">
        <v>668</v>
      </c>
      <c r="I4403" t="s">
        <v>138</v>
      </c>
      <c r="J4403" t="s">
        <v>671</v>
      </c>
      <c r="K4403">
        <v>1200</v>
      </c>
      <c r="L4403">
        <v>322</v>
      </c>
      <c r="O4403">
        <v>62</v>
      </c>
      <c r="P4403">
        <v>0</v>
      </c>
      <c r="Q4403">
        <f>SUM(Table2[[#This Row],[ BUYER G]:[BUYER S]])</f>
        <v>62</v>
      </c>
      <c r="R4403">
        <v>44.75</v>
      </c>
      <c r="S4403">
        <v>0</v>
      </c>
      <c r="T4403">
        <f>SUM(Table2[[#This Row],[SALE G]:[SALE S]])</f>
        <v>44.75</v>
      </c>
      <c r="U4403">
        <v>312</v>
      </c>
      <c r="V4403">
        <v>0.7</v>
      </c>
    </row>
    <row r="4404" spans="1:22" x14ac:dyDescent="0.25">
      <c r="A4404">
        <v>4403</v>
      </c>
      <c r="B4404" t="s">
        <v>26</v>
      </c>
      <c r="C4404" t="s">
        <v>665</v>
      </c>
      <c r="D4404" t="s">
        <v>8</v>
      </c>
      <c r="E4404" t="s">
        <v>366</v>
      </c>
      <c r="F4404" s="138">
        <v>44177</v>
      </c>
      <c r="G4404" t="s">
        <v>670</v>
      </c>
      <c r="H4404" t="s">
        <v>668</v>
      </c>
      <c r="I4404" t="s">
        <v>139</v>
      </c>
      <c r="J4404" t="s">
        <v>671</v>
      </c>
      <c r="K4404">
        <v>1200</v>
      </c>
      <c r="L4404">
        <v>214</v>
      </c>
      <c r="O4404">
        <v>50</v>
      </c>
      <c r="P4404">
        <v>13</v>
      </c>
      <c r="Q4404">
        <f>SUM(Table2[[#This Row],[ BUYER G]:[BUYER S]])</f>
        <v>63</v>
      </c>
      <c r="R4404">
        <v>29.5</v>
      </c>
      <c r="S4404">
        <v>6.75</v>
      </c>
      <c r="T4404">
        <f>SUM(Table2[[#This Row],[SALE G]:[SALE S]])</f>
        <v>36.25</v>
      </c>
      <c r="U4404">
        <v>270</v>
      </c>
      <c r="V4404">
        <v>0.8</v>
      </c>
    </row>
    <row r="4405" spans="1:22" x14ac:dyDescent="0.25">
      <c r="A4405">
        <v>4404</v>
      </c>
      <c r="B4405" t="s">
        <v>26</v>
      </c>
      <c r="C4405" t="s">
        <v>665</v>
      </c>
      <c r="D4405" t="s">
        <v>8</v>
      </c>
      <c r="E4405" t="s">
        <v>366</v>
      </c>
      <c r="F4405" s="138">
        <v>44177</v>
      </c>
      <c r="G4405" t="s">
        <v>670</v>
      </c>
      <c r="H4405" t="s">
        <v>668</v>
      </c>
      <c r="I4405" t="s">
        <v>137</v>
      </c>
      <c r="J4405" t="s">
        <v>671</v>
      </c>
      <c r="K4405">
        <v>1200</v>
      </c>
      <c r="L4405">
        <v>332</v>
      </c>
      <c r="O4405">
        <v>74</v>
      </c>
      <c r="P4405">
        <v>27</v>
      </c>
      <c r="Q4405">
        <f>SUM(Table2[[#This Row],[ BUYER G]:[BUYER S]])</f>
        <v>101</v>
      </c>
      <c r="R4405">
        <v>81</v>
      </c>
      <c r="S4405">
        <v>14.5</v>
      </c>
      <c r="T4405">
        <f>SUM(Table2[[#This Row],[SALE G]:[SALE S]])</f>
        <v>95.5</v>
      </c>
      <c r="U4405">
        <v>487</v>
      </c>
      <c r="V4405">
        <v>0.7</v>
      </c>
    </row>
    <row r="4406" spans="1:22" x14ac:dyDescent="0.25">
      <c r="A4406">
        <v>4405</v>
      </c>
      <c r="B4406" t="s">
        <v>26</v>
      </c>
      <c r="C4406" t="s">
        <v>665</v>
      </c>
      <c r="D4406" t="s">
        <v>8</v>
      </c>
      <c r="E4406" t="s">
        <v>366</v>
      </c>
      <c r="F4406" s="138">
        <v>44177</v>
      </c>
      <c r="G4406" t="s">
        <v>670</v>
      </c>
      <c r="H4406" t="s">
        <v>668</v>
      </c>
      <c r="I4406" t="s">
        <v>140</v>
      </c>
      <c r="J4406" t="s">
        <v>671</v>
      </c>
      <c r="K4406">
        <v>1200</v>
      </c>
      <c r="L4406">
        <v>320</v>
      </c>
      <c r="O4406">
        <v>89</v>
      </c>
      <c r="P4406">
        <v>34</v>
      </c>
      <c r="Q4406">
        <f>SUM(Table2[[#This Row],[ BUYER G]:[BUYER S]])</f>
        <v>123</v>
      </c>
      <c r="R4406">
        <v>67.75</v>
      </c>
      <c r="S4406">
        <v>28.25</v>
      </c>
      <c r="T4406">
        <f>SUM(Table2[[#This Row],[SALE G]:[SALE S]])</f>
        <v>96</v>
      </c>
      <c r="U4406">
        <v>625</v>
      </c>
      <c r="V4406">
        <v>0.7</v>
      </c>
    </row>
    <row r="4407" spans="1:22" x14ac:dyDescent="0.25">
      <c r="A4407">
        <v>4406</v>
      </c>
      <c r="B4407" t="s">
        <v>26</v>
      </c>
      <c r="C4407" t="s">
        <v>665</v>
      </c>
      <c r="D4407" t="s">
        <v>8</v>
      </c>
      <c r="E4407" t="s">
        <v>366</v>
      </c>
      <c r="F4407" s="138">
        <v>44177</v>
      </c>
      <c r="G4407" t="s">
        <v>670</v>
      </c>
      <c r="H4407" t="s">
        <v>668</v>
      </c>
      <c r="I4407" t="s">
        <v>141</v>
      </c>
      <c r="J4407" t="s">
        <v>671</v>
      </c>
      <c r="K4407">
        <v>1200</v>
      </c>
      <c r="L4407">
        <v>328</v>
      </c>
      <c r="O4407">
        <v>77</v>
      </c>
      <c r="P4407">
        <v>13</v>
      </c>
      <c r="Q4407">
        <f>SUM(Table2[[#This Row],[ BUYER G]:[BUYER S]])</f>
        <v>90</v>
      </c>
      <c r="R4407">
        <v>36.75</v>
      </c>
      <c r="S4407">
        <v>5</v>
      </c>
      <c r="T4407">
        <f>SUM(Table2[[#This Row],[SALE G]:[SALE S]])</f>
        <v>41.75</v>
      </c>
      <c r="U4407">
        <v>635</v>
      </c>
      <c r="V4407">
        <v>0.7</v>
      </c>
    </row>
    <row r="4408" spans="1:22" x14ac:dyDescent="0.25">
      <c r="A4408">
        <v>4407</v>
      </c>
      <c r="B4408" t="s">
        <v>26</v>
      </c>
      <c r="C4408" t="s">
        <v>665</v>
      </c>
      <c r="D4408" t="s">
        <v>8</v>
      </c>
      <c r="E4408" t="s">
        <v>366</v>
      </c>
      <c r="F4408" s="138">
        <v>44177</v>
      </c>
      <c r="G4408" t="s">
        <v>670</v>
      </c>
      <c r="H4408" t="s">
        <v>668</v>
      </c>
      <c r="I4408" t="s">
        <v>142</v>
      </c>
      <c r="J4408" t="s">
        <v>671</v>
      </c>
      <c r="K4408">
        <v>1200</v>
      </c>
      <c r="L4408">
        <v>320</v>
      </c>
      <c r="O4408">
        <v>89</v>
      </c>
      <c r="P4408">
        <v>6</v>
      </c>
      <c r="Q4408">
        <f>SUM(Table2[[#This Row],[ BUYER G]:[BUYER S]])</f>
        <v>95</v>
      </c>
      <c r="R4408">
        <v>51</v>
      </c>
      <c r="S4408">
        <v>8.5</v>
      </c>
      <c r="T4408">
        <f>SUM(Table2[[#This Row],[SALE G]:[SALE S]])</f>
        <v>59.5</v>
      </c>
      <c r="U4408">
        <v>769</v>
      </c>
      <c r="V4408">
        <v>0.7</v>
      </c>
    </row>
    <row r="4409" spans="1:22" x14ac:dyDescent="0.25">
      <c r="A4409">
        <v>4408</v>
      </c>
      <c r="B4409" t="s">
        <v>26</v>
      </c>
      <c r="C4409" t="s">
        <v>665</v>
      </c>
      <c r="D4409" t="s">
        <v>8</v>
      </c>
      <c r="E4409" t="s">
        <v>366</v>
      </c>
      <c r="F4409" s="138">
        <v>44177</v>
      </c>
      <c r="G4409" t="s">
        <v>670</v>
      </c>
      <c r="H4409" t="s">
        <v>668</v>
      </c>
      <c r="I4409" t="s">
        <v>143</v>
      </c>
      <c r="J4409" t="s">
        <v>671</v>
      </c>
      <c r="K4409">
        <v>1200</v>
      </c>
      <c r="L4409">
        <v>236</v>
      </c>
      <c r="O4409">
        <v>43</v>
      </c>
      <c r="P4409">
        <v>11</v>
      </c>
      <c r="Q4409">
        <f>SUM(Table2[[#This Row],[ BUYER G]:[BUYER S]])</f>
        <v>54</v>
      </c>
      <c r="R4409">
        <v>25.75</v>
      </c>
      <c r="S4409">
        <v>6</v>
      </c>
      <c r="T4409">
        <f>SUM(Table2[[#This Row],[SALE G]:[SALE S]])</f>
        <v>31.75</v>
      </c>
      <c r="U4409">
        <v>356</v>
      </c>
      <c r="V4409">
        <v>0.8</v>
      </c>
    </row>
    <row r="4410" spans="1:22" x14ac:dyDescent="0.25">
      <c r="A4410">
        <v>4409</v>
      </c>
      <c r="B4410" t="s">
        <v>26</v>
      </c>
      <c r="C4410" t="s">
        <v>665</v>
      </c>
      <c r="D4410" t="s">
        <v>8</v>
      </c>
      <c r="E4410" t="s">
        <v>366</v>
      </c>
      <c r="F4410" s="138">
        <v>44177</v>
      </c>
      <c r="G4410" t="s">
        <v>670</v>
      </c>
      <c r="H4410" t="s">
        <v>668</v>
      </c>
      <c r="I4410" t="s">
        <v>144</v>
      </c>
      <c r="J4410" t="s">
        <v>671</v>
      </c>
      <c r="K4410">
        <v>1200</v>
      </c>
      <c r="L4410">
        <v>222</v>
      </c>
      <c r="O4410">
        <v>56</v>
      </c>
      <c r="P4410">
        <v>22</v>
      </c>
      <c r="Q4410">
        <f>SUM(Table2[[#This Row],[ BUYER G]:[BUYER S]])</f>
        <v>78</v>
      </c>
      <c r="R4410">
        <v>24.25</v>
      </c>
      <c r="S4410">
        <v>8.25</v>
      </c>
      <c r="T4410">
        <f>SUM(Table2[[#This Row],[SALE G]:[SALE S]])</f>
        <v>32.5</v>
      </c>
      <c r="U4410">
        <v>200</v>
      </c>
      <c r="V4410">
        <v>0.8</v>
      </c>
    </row>
    <row r="4411" spans="1:22" x14ac:dyDescent="0.25">
      <c r="A4411">
        <v>4410</v>
      </c>
      <c r="B4411" t="s">
        <v>26</v>
      </c>
      <c r="C4411" t="s">
        <v>665</v>
      </c>
      <c r="D4411" t="s">
        <v>8</v>
      </c>
      <c r="E4411" t="s">
        <v>366</v>
      </c>
      <c r="F4411" s="138">
        <v>44177</v>
      </c>
      <c r="G4411" t="s">
        <v>670</v>
      </c>
      <c r="H4411" t="s">
        <v>668</v>
      </c>
      <c r="I4411" t="s">
        <v>145</v>
      </c>
      <c r="J4411" t="s">
        <v>671</v>
      </c>
      <c r="K4411">
        <v>1200</v>
      </c>
      <c r="L4411">
        <v>240</v>
      </c>
      <c r="O4411">
        <v>44</v>
      </c>
      <c r="P4411">
        <v>8</v>
      </c>
      <c r="Q4411">
        <f>SUM(Table2[[#This Row],[ BUYER G]:[BUYER S]])</f>
        <v>52</v>
      </c>
      <c r="R4411">
        <v>23.5</v>
      </c>
      <c r="S4411">
        <v>3</v>
      </c>
      <c r="T4411">
        <f>SUM(Table2[[#This Row],[SALE G]:[SALE S]])</f>
        <v>26.5</v>
      </c>
      <c r="U4411">
        <v>165</v>
      </c>
      <c r="V4411">
        <v>0.7</v>
      </c>
    </row>
    <row r="4412" spans="1:22" x14ac:dyDescent="0.25">
      <c r="A4412">
        <v>4411</v>
      </c>
      <c r="B4412" t="s">
        <v>26</v>
      </c>
      <c r="C4412" t="s">
        <v>665</v>
      </c>
      <c r="D4412" t="s">
        <v>8</v>
      </c>
      <c r="E4412" t="s">
        <v>366</v>
      </c>
      <c r="F4412" s="138">
        <v>44177</v>
      </c>
      <c r="G4412" t="s">
        <v>682</v>
      </c>
      <c r="H4412" t="s">
        <v>668</v>
      </c>
      <c r="I4412" t="s">
        <v>151</v>
      </c>
      <c r="J4412" t="s">
        <v>671</v>
      </c>
      <c r="K4412">
        <v>1200</v>
      </c>
      <c r="L4412">
        <v>196</v>
      </c>
      <c r="O4412">
        <v>47</v>
      </c>
      <c r="P4412">
        <v>0</v>
      </c>
      <c r="Q4412">
        <f>SUM(Table2[[#This Row],[ BUYER G]:[BUYER S]])</f>
        <v>47</v>
      </c>
      <c r="R4412">
        <v>24.5</v>
      </c>
      <c r="S4412">
        <v>0</v>
      </c>
      <c r="T4412">
        <f>SUM(Table2[[#This Row],[SALE G]:[SALE S]])</f>
        <v>24.5</v>
      </c>
      <c r="U4412">
        <v>180</v>
      </c>
      <c r="V4412">
        <v>0.7</v>
      </c>
    </row>
    <row r="4413" spans="1:22" x14ac:dyDescent="0.25">
      <c r="A4413">
        <v>4412</v>
      </c>
      <c r="B4413" t="s">
        <v>26</v>
      </c>
      <c r="C4413" t="s">
        <v>665</v>
      </c>
      <c r="D4413" t="s">
        <v>8</v>
      </c>
      <c r="E4413" t="s">
        <v>366</v>
      </c>
      <c r="F4413" s="138">
        <v>44177</v>
      </c>
      <c r="G4413" t="s">
        <v>682</v>
      </c>
      <c r="H4413" t="s">
        <v>668</v>
      </c>
      <c r="I4413" t="s">
        <v>152</v>
      </c>
      <c r="J4413" t="s">
        <v>671</v>
      </c>
      <c r="K4413">
        <v>1200</v>
      </c>
      <c r="L4413">
        <v>208</v>
      </c>
      <c r="O4413">
        <v>42</v>
      </c>
      <c r="P4413">
        <v>0</v>
      </c>
      <c r="Q4413">
        <f>SUM(Table2[[#This Row],[ BUYER G]:[BUYER S]])</f>
        <v>42</v>
      </c>
      <c r="R4413">
        <v>27.5</v>
      </c>
      <c r="S4413">
        <v>0</v>
      </c>
      <c r="T4413">
        <f>SUM(Table2[[#This Row],[SALE G]:[SALE S]])</f>
        <v>27.5</v>
      </c>
      <c r="U4413">
        <v>200</v>
      </c>
      <c r="V4413">
        <v>0.7</v>
      </c>
    </row>
    <row r="4414" spans="1:22" x14ac:dyDescent="0.25">
      <c r="A4414">
        <v>4413</v>
      </c>
      <c r="B4414" t="s">
        <v>26</v>
      </c>
      <c r="C4414" t="s">
        <v>665</v>
      </c>
      <c r="D4414" t="s">
        <v>8</v>
      </c>
      <c r="E4414" t="s">
        <v>366</v>
      </c>
      <c r="F4414" s="138">
        <v>44177</v>
      </c>
      <c r="G4414" t="s">
        <v>682</v>
      </c>
      <c r="H4414" t="s">
        <v>668</v>
      </c>
      <c r="I4414" t="s">
        <v>153</v>
      </c>
      <c r="J4414" t="s">
        <v>671</v>
      </c>
      <c r="K4414">
        <v>1200</v>
      </c>
      <c r="L4414">
        <v>198</v>
      </c>
      <c r="O4414">
        <v>40</v>
      </c>
      <c r="P4414">
        <v>20</v>
      </c>
      <c r="Q4414">
        <f>SUM(Table2[[#This Row],[ BUYER G]:[BUYER S]])</f>
        <v>60</v>
      </c>
      <c r="R4414">
        <v>32</v>
      </c>
      <c r="S4414">
        <v>7</v>
      </c>
      <c r="T4414">
        <f>SUM(Table2[[#This Row],[SALE G]:[SALE S]])</f>
        <v>39</v>
      </c>
      <c r="U4414">
        <v>457</v>
      </c>
      <c r="V4414">
        <v>0.7</v>
      </c>
    </row>
    <row r="4415" spans="1:22" x14ac:dyDescent="0.25">
      <c r="A4415">
        <v>4414</v>
      </c>
      <c r="B4415" t="s">
        <v>26</v>
      </c>
      <c r="C4415" t="s">
        <v>665</v>
      </c>
      <c r="D4415" t="s">
        <v>8</v>
      </c>
      <c r="E4415" t="s">
        <v>366</v>
      </c>
      <c r="F4415" s="138">
        <v>44177</v>
      </c>
      <c r="G4415" t="s">
        <v>682</v>
      </c>
      <c r="H4415" t="s">
        <v>668</v>
      </c>
      <c r="I4415" t="s">
        <v>435</v>
      </c>
      <c r="J4415" t="s">
        <v>671</v>
      </c>
      <c r="K4415">
        <v>1200</v>
      </c>
      <c r="L4415">
        <v>208</v>
      </c>
      <c r="O4415">
        <v>37</v>
      </c>
      <c r="P4415">
        <v>14</v>
      </c>
      <c r="Q4415">
        <f>SUM(Table2[[#This Row],[ BUYER G]:[BUYER S]])</f>
        <v>51</v>
      </c>
      <c r="R4415">
        <v>23.75</v>
      </c>
      <c r="S4415">
        <v>10.5</v>
      </c>
      <c r="T4415">
        <f>SUM(Table2[[#This Row],[SALE G]:[SALE S]])</f>
        <v>34.25</v>
      </c>
      <c r="U4415">
        <v>164</v>
      </c>
      <c r="V4415">
        <v>0.7</v>
      </c>
    </row>
    <row r="4416" spans="1:22" x14ac:dyDescent="0.25">
      <c r="A4416">
        <v>4415</v>
      </c>
      <c r="B4416" t="s">
        <v>26</v>
      </c>
      <c r="C4416" t="s">
        <v>665</v>
      </c>
      <c r="D4416" t="s">
        <v>8</v>
      </c>
      <c r="E4416" t="s">
        <v>366</v>
      </c>
      <c r="F4416" s="138">
        <v>44177</v>
      </c>
      <c r="G4416" t="s">
        <v>682</v>
      </c>
      <c r="H4416" t="s">
        <v>668</v>
      </c>
      <c r="I4416" t="s">
        <v>436</v>
      </c>
      <c r="J4416" t="s">
        <v>671</v>
      </c>
      <c r="K4416">
        <v>1200</v>
      </c>
      <c r="L4416">
        <v>200</v>
      </c>
      <c r="O4416">
        <v>31</v>
      </c>
      <c r="P4416">
        <v>0</v>
      </c>
      <c r="Q4416">
        <f>SUM(Table2[[#This Row],[ BUYER G]:[BUYER S]])</f>
        <v>31</v>
      </c>
      <c r="R4416">
        <v>16.5</v>
      </c>
      <c r="S4416">
        <v>0</v>
      </c>
      <c r="T4416">
        <f>SUM(Table2[[#This Row],[SALE G]:[SALE S]])</f>
        <v>16.5</v>
      </c>
      <c r="U4416">
        <v>320</v>
      </c>
      <c r="V4416">
        <v>0.7</v>
      </c>
    </row>
    <row r="4417" spans="1:22" x14ac:dyDescent="0.25">
      <c r="A4417">
        <v>4416</v>
      </c>
      <c r="B4417" t="s">
        <v>26</v>
      </c>
      <c r="C4417" t="s">
        <v>665</v>
      </c>
      <c r="D4417" t="s">
        <v>8</v>
      </c>
      <c r="E4417" t="s">
        <v>366</v>
      </c>
      <c r="F4417" s="138">
        <v>44177</v>
      </c>
      <c r="G4417" t="s">
        <v>682</v>
      </c>
      <c r="H4417" t="s">
        <v>668</v>
      </c>
      <c r="I4417" t="s">
        <v>148</v>
      </c>
      <c r="J4417" t="s">
        <v>671</v>
      </c>
      <c r="K4417">
        <v>1200</v>
      </c>
      <c r="L4417">
        <v>200</v>
      </c>
      <c r="O4417">
        <v>27</v>
      </c>
      <c r="P4417">
        <v>0</v>
      </c>
      <c r="Q4417">
        <f>SUM(Table2[[#This Row],[ BUYER G]:[BUYER S]])</f>
        <v>27</v>
      </c>
      <c r="R4417">
        <v>15</v>
      </c>
      <c r="S4417">
        <v>0</v>
      </c>
      <c r="T4417">
        <f>SUM(Table2[[#This Row],[SALE G]:[SALE S]])</f>
        <v>15</v>
      </c>
      <c r="U4417">
        <v>300</v>
      </c>
      <c r="V4417">
        <v>0.7</v>
      </c>
    </row>
    <row r="4418" spans="1:22" x14ac:dyDescent="0.25">
      <c r="A4418">
        <v>4417</v>
      </c>
      <c r="B4418" t="s">
        <v>26</v>
      </c>
      <c r="C4418" t="s">
        <v>665</v>
      </c>
      <c r="D4418" t="s">
        <v>8</v>
      </c>
      <c r="E4418" t="s">
        <v>366</v>
      </c>
      <c r="F4418" s="138">
        <v>44177</v>
      </c>
      <c r="G4418" t="s">
        <v>682</v>
      </c>
      <c r="H4418" t="s">
        <v>668</v>
      </c>
      <c r="I4418" t="s">
        <v>396</v>
      </c>
      <c r="J4418" t="s">
        <v>671</v>
      </c>
      <c r="K4418">
        <v>1200</v>
      </c>
      <c r="L4418">
        <v>224</v>
      </c>
      <c r="O4418">
        <v>58</v>
      </c>
      <c r="P4418">
        <v>14</v>
      </c>
      <c r="Q4418">
        <f>SUM(Table2[[#This Row],[ BUYER G]:[BUYER S]])</f>
        <v>72</v>
      </c>
      <c r="R4418">
        <v>46</v>
      </c>
      <c r="S4418">
        <v>7</v>
      </c>
      <c r="T4418">
        <f>SUM(Table2[[#This Row],[SALE G]:[SALE S]])</f>
        <v>53</v>
      </c>
      <c r="U4418">
        <v>260</v>
      </c>
      <c r="V4418">
        <v>0.7</v>
      </c>
    </row>
    <row r="4419" spans="1:22" x14ac:dyDescent="0.25">
      <c r="A4419">
        <v>4418</v>
      </c>
      <c r="B4419" t="s">
        <v>26</v>
      </c>
      <c r="C4419" t="s">
        <v>665</v>
      </c>
      <c r="D4419" t="s">
        <v>8</v>
      </c>
      <c r="E4419" t="s">
        <v>366</v>
      </c>
      <c r="F4419" s="138">
        <v>44177</v>
      </c>
      <c r="G4419" t="s">
        <v>683</v>
      </c>
      <c r="H4419" t="s">
        <v>668</v>
      </c>
      <c r="I4419" t="s">
        <v>392</v>
      </c>
      <c r="J4419" t="s">
        <v>669</v>
      </c>
      <c r="K4419">
        <v>1500</v>
      </c>
      <c r="L4419">
        <v>399</v>
      </c>
      <c r="O4419">
        <v>48</v>
      </c>
      <c r="P4419">
        <v>41</v>
      </c>
      <c r="Q4419">
        <f>SUM(Table2[[#This Row],[ BUYER G]:[BUYER S]])</f>
        <v>89</v>
      </c>
      <c r="R4419">
        <v>36.5</v>
      </c>
      <c r="S4419">
        <v>24.25</v>
      </c>
      <c r="T4419">
        <f>SUM(Table2[[#This Row],[SALE G]:[SALE S]])</f>
        <v>60.75</v>
      </c>
      <c r="U4419">
        <v>376</v>
      </c>
      <c r="V4419">
        <v>0.7</v>
      </c>
    </row>
    <row r="4420" spans="1:22" x14ac:dyDescent="0.25">
      <c r="A4420">
        <v>4419</v>
      </c>
      <c r="B4420" t="s">
        <v>26</v>
      </c>
      <c r="C4420" t="s">
        <v>665</v>
      </c>
      <c r="D4420" t="s">
        <v>8</v>
      </c>
      <c r="E4420" t="s">
        <v>366</v>
      </c>
      <c r="F4420" s="138">
        <v>44177</v>
      </c>
      <c r="G4420" t="s">
        <v>675</v>
      </c>
      <c r="H4420" t="s">
        <v>668</v>
      </c>
      <c r="I4420" t="s">
        <v>164</v>
      </c>
      <c r="J4420" t="s">
        <v>669</v>
      </c>
      <c r="K4420">
        <v>5400</v>
      </c>
      <c r="L4420">
        <v>629</v>
      </c>
      <c r="O4420">
        <v>133</v>
      </c>
      <c r="P4420">
        <v>0</v>
      </c>
      <c r="Q4420">
        <f>SUM(Table2[[#This Row],[ BUYER G]:[BUYER S]])</f>
        <v>133</v>
      </c>
      <c r="R4420">
        <v>104.33</v>
      </c>
      <c r="S4420">
        <v>0</v>
      </c>
      <c r="T4420">
        <f>SUM(Table2[[#This Row],[SALE G]:[SALE S]])</f>
        <v>104.33</v>
      </c>
      <c r="U4420">
        <v>710</v>
      </c>
      <c r="V4420">
        <v>0.8</v>
      </c>
    </row>
    <row r="4421" spans="1:22" x14ac:dyDescent="0.25">
      <c r="A4421">
        <v>4420</v>
      </c>
      <c r="B4421" t="s">
        <v>26</v>
      </c>
      <c r="C4421" t="s">
        <v>665</v>
      </c>
      <c r="D4421" t="s">
        <v>8</v>
      </c>
      <c r="E4421" t="s">
        <v>366</v>
      </c>
      <c r="F4421" s="138">
        <v>44177</v>
      </c>
      <c r="G4421" t="s">
        <v>676</v>
      </c>
      <c r="H4421" t="s">
        <v>668</v>
      </c>
      <c r="I4421" t="s">
        <v>165</v>
      </c>
      <c r="J4421" t="s">
        <v>669</v>
      </c>
      <c r="K4421">
        <v>1200</v>
      </c>
      <c r="L4421">
        <v>352</v>
      </c>
      <c r="O4421">
        <v>64</v>
      </c>
      <c r="P4421">
        <v>0</v>
      </c>
      <c r="Q4421">
        <f>SUM(Table2[[#This Row],[ BUYER G]:[BUYER S]])</f>
        <v>64</v>
      </c>
      <c r="R4421">
        <v>44</v>
      </c>
      <c r="S4421">
        <v>0</v>
      </c>
      <c r="T4421">
        <f>SUM(Table2[[#This Row],[SALE G]:[SALE S]])</f>
        <v>44</v>
      </c>
      <c r="U4421">
        <v>320</v>
      </c>
      <c r="V4421">
        <v>0.8</v>
      </c>
    </row>
    <row r="4422" spans="1:22" x14ac:dyDescent="0.25">
      <c r="A4422">
        <v>4421</v>
      </c>
      <c r="B4422" t="s">
        <v>26</v>
      </c>
      <c r="C4422" t="s">
        <v>665</v>
      </c>
      <c r="D4422" t="s">
        <v>8</v>
      </c>
      <c r="E4422" t="s">
        <v>366</v>
      </c>
      <c r="F4422" s="138">
        <v>44177</v>
      </c>
      <c r="G4422" t="s">
        <v>676</v>
      </c>
      <c r="H4422" t="s">
        <v>668</v>
      </c>
      <c r="I4422" t="s">
        <v>166</v>
      </c>
      <c r="J4422" t="s">
        <v>669</v>
      </c>
      <c r="K4422">
        <v>1200</v>
      </c>
      <c r="L4422">
        <v>332</v>
      </c>
      <c r="O4422">
        <v>71</v>
      </c>
      <c r="P4422">
        <v>45</v>
      </c>
      <c r="Q4422">
        <f>SUM(Table2[[#This Row],[ BUYER G]:[BUYER S]])</f>
        <v>116</v>
      </c>
      <c r="R4422">
        <v>52</v>
      </c>
      <c r="S4422">
        <v>40</v>
      </c>
      <c r="T4422">
        <f>SUM(Table2[[#This Row],[SALE G]:[SALE S]])</f>
        <v>92</v>
      </c>
      <c r="U4422">
        <v>420</v>
      </c>
      <c r="V4422">
        <v>0.6</v>
      </c>
    </row>
    <row r="4423" spans="1:22" x14ac:dyDescent="0.25">
      <c r="A4423">
        <v>4422</v>
      </c>
      <c r="B4423" t="s">
        <v>26</v>
      </c>
      <c r="C4423" t="s">
        <v>665</v>
      </c>
      <c r="D4423" t="s">
        <v>8</v>
      </c>
      <c r="E4423" t="s">
        <v>366</v>
      </c>
      <c r="F4423" s="138">
        <v>44177</v>
      </c>
      <c r="G4423" t="s">
        <v>684</v>
      </c>
      <c r="H4423" t="s">
        <v>668</v>
      </c>
      <c r="I4423" t="s">
        <v>170</v>
      </c>
      <c r="J4423" t="s">
        <v>669</v>
      </c>
      <c r="K4423">
        <v>1250</v>
      </c>
      <c r="L4423">
        <v>240</v>
      </c>
      <c r="O4423">
        <v>45</v>
      </c>
      <c r="P4423">
        <v>0</v>
      </c>
      <c r="Q4423">
        <f>SUM(Table2[[#This Row],[ BUYER G]:[BUYER S]])</f>
        <v>45</v>
      </c>
      <c r="R4423">
        <v>33.25</v>
      </c>
      <c r="S4423">
        <v>0</v>
      </c>
      <c r="T4423">
        <f>SUM(Table2[[#This Row],[SALE G]:[SALE S]])</f>
        <v>33.25</v>
      </c>
      <c r="U4423">
        <v>175</v>
      </c>
      <c r="V4423">
        <v>0.7</v>
      </c>
    </row>
    <row r="4424" spans="1:22" x14ac:dyDescent="0.25">
      <c r="A4424">
        <v>4423</v>
      </c>
      <c r="B4424" t="s">
        <v>26</v>
      </c>
      <c r="C4424" t="s">
        <v>665</v>
      </c>
      <c r="D4424" t="s">
        <v>8</v>
      </c>
      <c r="E4424" t="s">
        <v>366</v>
      </c>
      <c r="F4424" s="138">
        <v>44177</v>
      </c>
      <c r="G4424" t="s">
        <v>685</v>
      </c>
      <c r="H4424" t="s">
        <v>668</v>
      </c>
      <c r="I4424" t="s">
        <v>187</v>
      </c>
      <c r="J4424" t="s">
        <v>671</v>
      </c>
      <c r="K4424">
        <v>1000</v>
      </c>
      <c r="L4424">
        <v>198</v>
      </c>
      <c r="O4424">
        <v>24</v>
      </c>
      <c r="P4424">
        <v>0</v>
      </c>
      <c r="Q4424">
        <f>SUM(Table2[[#This Row],[ BUYER G]:[BUYER S]])</f>
        <v>24</v>
      </c>
      <c r="R4424">
        <v>13</v>
      </c>
      <c r="S4424">
        <v>0</v>
      </c>
      <c r="T4424">
        <f>SUM(Table2[[#This Row],[SALE G]:[SALE S]])</f>
        <v>13</v>
      </c>
      <c r="U4424">
        <v>153</v>
      </c>
      <c r="V4424">
        <v>0.7</v>
      </c>
    </row>
    <row r="4425" spans="1:22" x14ac:dyDescent="0.25">
      <c r="A4425">
        <v>4424</v>
      </c>
      <c r="B4425" t="s">
        <v>26</v>
      </c>
      <c r="C4425" t="s">
        <v>665</v>
      </c>
      <c r="D4425" t="s">
        <v>8</v>
      </c>
      <c r="E4425" t="s">
        <v>366</v>
      </c>
      <c r="F4425" s="138">
        <v>44177</v>
      </c>
      <c r="G4425" t="s">
        <v>685</v>
      </c>
      <c r="H4425" t="s">
        <v>668</v>
      </c>
      <c r="I4425" t="s">
        <v>177</v>
      </c>
      <c r="J4425" t="s">
        <v>671</v>
      </c>
      <c r="K4425">
        <v>1000</v>
      </c>
      <c r="L4425">
        <v>208</v>
      </c>
      <c r="O4425">
        <v>43</v>
      </c>
      <c r="P4425">
        <v>17</v>
      </c>
      <c r="Q4425">
        <f>SUM(Table2[[#This Row],[ BUYER G]:[BUYER S]])</f>
        <v>60</v>
      </c>
      <c r="R4425">
        <v>35</v>
      </c>
      <c r="S4425">
        <v>12.5</v>
      </c>
      <c r="T4425">
        <f>SUM(Table2[[#This Row],[SALE G]:[SALE S]])</f>
        <v>47.5</v>
      </c>
      <c r="U4425">
        <v>519</v>
      </c>
      <c r="V4425">
        <v>0.7</v>
      </c>
    </row>
    <row r="4426" spans="1:22" x14ac:dyDescent="0.25">
      <c r="A4426">
        <v>4425</v>
      </c>
      <c r="B4426" t="s">
        <v>26</v>
      </c>
      <c r="C4426" t="s">
        <v>665</v>
      </c>
      <c r="D4426" t="s">
        <v>8</v>
      </c>
      <c r="E4426" t="s">
        <v>366</v>
      </c>
      <c r="F4426" s="138">
        <v>44177</v>
      </c>
      <c r="G4426" t="s">
        <v>685</v>
      </c>
      <c r="H4426" t="s">
        <v>668</v>
      </c>
      <c r="I4426" t="s">
        <v>186</v>
      </c>
      <c r="J4426" t="s">
        <v>671</v>
      </c>
      <c r="K4426">
        <v>1000</v>
      </c>
      <c r="L4426">
        <v>194</v>
      </c>
      <c r="O4426">
        <v>28</v>
      </c>
      <c r="P4426">
        <v>0</v>
      </c>
      <c r="Q4426">
        <f>SUM(Table2[[#This Row],[ BUYER G]:[BUYER S]])</f>
        <v>28</v>
      </c>
      <c r="R4426">
        <v>11.83</v>
      </c>
      <c r="S4426">
        <v>0</v>
      </c>
      <c r="T4426">
        <f>SUM(Table2[[#This Row],[SALE G]:[SALE S]])</f>
        <v>11.83</v>
      </c>
      <c r="U4426">
        <v>178</v>
      </c>
      <c r="V4426">
        <v>0.7</v>
      </c>
    </row>
    <row r="4427" spans="1:22" x14ac:dyDescent="0.25">
      <c r="A4427">
        <v>4426</v>
      </c>
      <c r="B4427" t="s">
        <v>26</v>
      </c>
      <c r="C4427" t="s">
        <v>665</v>
      </c>
      <c r="D4427" t="s">
        <v>8</v>
      </c>
      <c r="E4427" t="s">
        <v>366</v>
      </c>
      <c r="F4427" s="138">
        <v>44177</v>
      </c>
      <c r="G4427" t="s">
        <v>685</v>
      </c>
      <c r="H4427" t="s">
        <v>668</v>
      </c>
      <c r="I4427" t="s">
        <v>179</v>
      </c>
      <c r="J4427" t="s">
        <v>671</v>
      </c>
      <c r="K4427">
        <v>1000</v>
      </c>
      <c r="L4427">
        <v>194</v>
      </c>
      <c r="O4427">
        <v>24</v>
      </c>
      <c r="P4427">
        <v>0</v>
      </c>
      <c r="Q4427">
        <f>SUM(Table2[[#This Row],[ BUYER G]:[BUYER S]])</f>
        <v>24</v>
      </c>
      <c r="R4427">
        <v>9.5</v>
      </c>
      <c r="S4427">
        <v>0</v>
      </c>
      <c r="T4427">
        <f>SUM(Table2[[#This Row],[SALE G]:[SALE S]])</f>
        <v>9.5</v>
      </c>
      <c r="U4427">
        <v>223</v>
      </c>
      <c r="V4427">
        <v>0.7</v>
      </c>
    </row>
    <row r="4428" spans="1:22" x14ac:dyDescent="0.25">
      <c r="A4428">
        <v>4427</v>
      </c>
      <c r="B4428" t="s">
        <v>26</v>
      </c>
      <c r="C4428" t="s">
        <v>665</v>
      </c>
      <c r="D4428" t="s">
        <v>8</v>
      </c>
      <c r="E4428" t="s">
        <v>366</v>
      </c>
      <c r="F4428" s="138">
        <v>44177</v>
      </c>
      <c r="G4428" t="s">
        <v>712</v>
      </c>
      <c r="H4428" t="s">
        <v>668</v>
      </c>
      <c r="I4428" t="s">
        <v>466</v>
      </c>
      <c r="J4428" t="s">
        <v>711</v>
      </c>
      <c r="K4428">
        <v>320</v>
      </c>
      <c r="L4428">
        <v>138</v>
      </c>
      <c r="O4428">
        <v>45</v>
      </c>
      <c r="P4428">
        <v>0</v>
      </c>
      <c r="Q4428">
        <f>SUM(Table2[[#This Row],[ BUYER G]:[BUYER S]])</f>
        <v>45</v>
      </c>
      <c r="R4428">
        <v>16</v>
      </c>
      <c r="S4428">
        <v>0</v>
      </c>
      <c r="T4428">
        <f>SUM(Table2[[#This Row],[SALE G]:[SALE S]])</f>
        <v>16</v>
      </c>
      <c r="U4428">
        <v>245</v>
      </c>
      <c r="V4428">
        <v>0.7</v>
      </c>
    </row>
    <row r="4429" spans="1:22" x14ac:dyDescent="0.25">
      <c r="A4429">
        <v>4428</v>
      </c>
      <c r="B4429" t="s">
        <v>26</v>
      </c>
      <c r="C4429" t="s">
        <v>678</v>
      </c>
      <c r="D4429" t="s">
        <v>8</v>
      </c>
      <c r="E4429" t="s">
        <v>366</v>
      </c>
      <c r="F4429" s="138">
        <v>44177</v>
      </c>
      <c r="G4429" t="s">
        <v>676</v>
      </c>
      <c r="H4429" t="s">
        <v>679</v>
      </c>
      <c r="I4429" t="s">
        <v>380</v>
      </c>
      <c r="J4429" t="s">
        <v>669</v>
      </c>
      <c r="K4429">
        <v>1200</v>
      </c>
      <c r="L4429">
        <v>334</v>
      </c>
      <c r="O4429">
        <v>51</v>
      </c>
      <c r="P4429">
        <v>31</v>
      </c>
      <c r="Q4429">
        <f>SUM(Table2[[#This Row],[ BUYER G]:[BUYER S]])</f>
        <v>82</v>
      </c>
      <c r="R4429">
        <v>37.5</v>
      </c>
      <c r="S4429">
        <v>15.5</v>
      </c>
      <c r="T4429">
        <f>SUM(Table2[[#This Row],[SALE G]:[SALE S]])</f>
        <v>53</v>
      </c>
      <c r="U4429">
        <v>304</v>
      </c>
      <c r="V4429">
        <v>0.7</v>
      </c>
    </row>
    <row r="4430" spans="1:22" x14ac:dyDescent="0.25">
      <c r="A4430">
        <v>4429</v>
      </c>
      <c r="B4430" t="s">
        <v>26</v>
      </c>
      <c r="C4430" t="s">
        <v>680</v>
      </c>
      <c r="D4430" t="s">
        <v>8</v>
      </c>
      <c r="E4430" t="s">
        <v>366</v>
      </c>
      <c r="F4430" s="138">
        <v>44177</v>
      </c>
      <c r="G4430" t="s">
        <v>666</v>
      </c>
      <c r="H4430" t="s">
        <v>681</v>
      </c>
      <c r="I4430" t="s">
        <v>236</v>
      </c>
      <c r="J4430" t="s">
        <v>669</v>
      </c>
      <c r="K4430">
        <v>2700</v>
      </c>
      <c r="L4430">
        <v>880</v>
      </c>
      <c r="O4430">
        <v>114</v>
      </c>
      <c r="P4430">
        <v>167</v>
      </c>
      <c r="Q4430">
        <f>SUM(Table2[[#This Row],[ BUYER G]:[BUYER S]])</f>
        <v>281</v>
      </c>
      <c r="R4430">
        <v>129</v>
      </c>
      <c r="S4430">
        <v>174.5</v>
      </c>
      <c r="T4430">
        <f>SUM(Table2[[#This Row],[SALE G]:[SALE S]])</f>
        <v>303.5</v>
      </c>
      <c r="U4430">
        <v>968</v>
      </c>
      <c r="V4430">
        <v>0.7</v>
      </c>
    </row>
    <row r="4431" spans="1:22" x14ac:dyDescent="0.25">
      <c r="A4431">
        <v>4430</v>
      </c>
      <c r="B4431" t="s">
        <v>26</v>
      </c>
      <c r="C4431" t="s">
        <v>680</v>
      </c>
      <c r="D4431" t="s">
        <v>8</v>
      </c>
      <c r="E4431" t="s">
        <v>366</v>
      </c>
      <c r="F4431" s="138">
        <v>44177</v>
      </c>
      <c r="G4431" t="s">
        <v>666</v>
      </c>
      <c r="H4431" t="s">
        <v>681</v>
      </c>
      <c r="I4431" t="s">
        <v>428</v>
      </c>
      <c r="J4431" t="s">
        <v>669</v>
      </c>
      <c r="K4431">
        <v>2700</v>
      </c>
      <c r="L4431">
        <v>640</v>
      </c>
      <c r="O4431">
        <v>19</v>
      </c>
      <c r="P4431">
        <v>70</v>
      </c>
      <c r="Q4431">
        <f>SUM(Table2[[#This Row],[ BUYER G]:[BUYER S]])</f>
        <v>89</v>
      </c>
      <c r="R4431">
        <v>7.25</v>
      </c>
      <c r="S4431">
        <v>73.3</v>
      </c>
      <c r="T4431">
        <f>SUM(Table2[[#This Row],[SALE G]:[SALE S]])</f>
        <v>80.55</v>
      </c>
      <c r="U4431">
        <v>890</v>
      </c>
      <c r="V4431">
        <v>0.7</v>
      </c>
    </row>
    <row r="4432" spans="1:22" x14ac:dyDescent="0.25">
      <c r="A4432">
        <v>4431</v>
      </c>
      <c r="B4432" t="s">
        <v>26</v>
      </c>
      <c r="C4432" t="s">
        <v>680</v>
      </c>
      <c r="D4432" t="s">
        <v>8</v>
      </c>
      <c r="E4432" t="s">
        <v>366</v>
      </c>
      <c r="F4432" s="138">
        <v>44177</v>
      </c>
      <c r="G4432" t="s">
        <v>670</v>
      </c>
      <c r="H4432" t="s">
        <v>681</v>
      </c>
      <c r="I4432" t="s">
        <v>375</v>
      </c>
      <c r="J4432" t="s">
        <v>671</v>
      </c>
      <c r="K4432">
        <v>1200</v>
      </c>
      <c r="L4432">
        <v>650</v>
      </c>
      <c r="O4432">
        <v>55</v>
      </c>
      <c r="P4432">
        <v>99</v>
      </c>
      <c r="Q4432">
        <f>SUM(Table2[[#This Row],[ BUYER G]:[BUYER S]])</f>
        <v>154</v>
      </c>
      <c r="R4432">
        <v>101.25</v>
      </c>
      <c r="S4432">
        <v>47.75</v>
      </c>
      <c r="T4432">
        <f>SUM(Table2[[#This Row],[SALE G]:[SALE S]])</f>
        <v>149</v>
      </c>
      <c r="U4432">
        <v>735</v>
      </c>
      <c r="V4432">
        <v>0.7</v>
      </c>
    </row>
    <row r="4433" spans="1:22" x14ac:dyDescent="0.25">
      <c r="A4433">
        <v>4432</v>
      </c>
      <c r="B4433" t="s">
        <v>26</v>
      </c>
      <c r="C4433" t="s">
        <v>680</v>
      </c>
      <c r="D4433" t="s">
        <v>8</v>
      </c>
      <c r="E4433" t="s">
        <v>366</v>
      </c>
      <c r="F4433" s="138">
        <v>44177</v>
      </c>
      <c r="G4433" t="s">
        <v>670</v>
      </c>
      <c r="H4433" t="s">
        <v>681</v>
      </c>
      <c r="I4433" t="s">
        <v>376</v>
      </c>
      <c r="J4433" t="s">
        <v>671</v>
      </c>
      <c r="K4433">
        <v>1200</v>
      </c>
      <c r="L4433">
        <v>320</v>
      </c>
      <c r="O4433">
        <v>24</v>
      </c>
      <c r="P4433">
        <v>44</v>
      </c>
      <c r="Q4433">
        <f>SUM(Table2[[#This Row],[ BUYER G]:[BUYER S]])</f>
        <v>68</v>
      </c>
      <c r="R4433">
        <v>47</v>
      </c>
      <c r="S4433">
        <v>44.5</v>
      </c>
      <c r="T4433">
        <f>SUM(Table2[[#This Row],[SALE G]:[SALE S]])</f>
        <v>91.5</v>
      </c>
      <c r="U4433">
        <v>350</v>
      </c>
      <c r="V4433">
        <v>0.65</v>
      </c>
    </row>
    <row r="4434" spans="1:22" x14ac:dyDescent="0.25">
      <c r="A4434">
        <v>4433</v>
      </c>
      <c r="B4434" t="s">
        <v>26</v>
      </c>
      <c r="C4434" t="s">
        <v>680</v>
      </c>
      <c r="D4434" t="s">
        <v>8</v>
      </c>
      <c r="E4434" t="s">
        <v>366</v>
      </c>
      <c r="F4434" s="138">
        <v>44177</v>
      </c>
      <c r="G4434" t="s">
        <v>670</v>
      </c>
      <c r="H4434" t="s">
        <v>681</v>
      </c>
      <c r="I4434" t="s">
        <v>373</v>
      </c>
      <c r="J4434" t="s">
        <v>671</v>
      </c>
      <c r="K4434">
        <v>1200</v>
      </c>
      <c r="L4434">
        <v>496</v>
      </c>
      <c r="O4434">
        <v>36</v>
      </c>
      <c r="P4434">
        <v>35</v>
      </c>
      <c r="Q4434">
        <f>SUM(Table2[[#This Row],[ BUYER G]:[BUYER S]])</f>
        <v>71</v>
      </c>
      <c r="R4434">
        <v>23</v>
      </c>
      <c r="S4434">
        <v>28</v>
      </c>
      <c r="T4434">
        <f>SUM(Table2[[#This Row],[SALE G]:[SALE S]])</f>
        <v>51</v>
      </c>
      <c r="U4434">
        <v>252</v>
      </c>
      <c r="V4434">
        <v>0.7</v>
      </c>
    </row>
    <row r="4435" spans="1:22" x14ac:dyDescent="0.25">
      <c r="A4435">
        <v>4434</v>
      </c>
      <c r="B4435" t="s">
        <v>26</v>
      </c>
      <c r="C4435" t="s">
        <v>680</v>
      </c>
      <c r="D4435" t="s">
        <v>8</v>
      </c>
      <c r="E4435" t="s">
        <v>366</v>
      </c>
      <c r="F4435" s="138">
        <v>44177</v>
      </c>
      <c r="G4435" t="s">
        <v>670</v>
      </c>
      <c r="H4435" t="s">
        <v>681</v>
      </c>
      <c r="I4435" t="s">
        <v>369</v>
      </c>
      <c r="J4435" t="s">
        <v>671</v>
      </c>
      <c r="K4435">
        <v>1200</v>
      </c>
      <c r="L4435">
        <v>224</v>
      </c>
      <c r="O4435">
        <v>29</v>
      </c>
      <c r="P4435">
        <v>25</v>
      </c>
      <c r="Q4435">
        <f>SUM(Table2[[#This Row],[ BUYER G]:[BUYER S]])</f>
        <v>54</v>
      </c>
      <c r="R4435">
        <v>30.33</v>
      </c>
      <c r="S4435">
        <v>25.55</v>
      </c>
      <c r="T4435">
        <f>SUM(Table2[[#This Row],[SALE G]:[SALE S]])</f>
        <v>55.879999999999995</v>
      </c>
      <c r="U4435">
        <v>329</v>
      </c>
      <c r="V4435">
        <v>0.7</v>
      </c>
    </row>
    <row r="4436" spans="1:22" x14ac:dyDescent="0.25">
      <c r="A4436">
        <v>4435</v>
      </c>
      <c r="B4436" t="s">
        <v>26</v>
      </c>
      <c r="C4436" t="s">
        <v>680</v>
      </c>
      <c r="D4436" t="s">
        <v>8</v>
      </c>
      <c r="E4436" t="s">
        <v>366</v>
      </c>
      <c r="F4436" s="138">
        <v>44177</v>
      </c>
      <c r="G4436" t="s">
        <v>670</v>
      </c>
      <c r="H4436" t="s">
        <v>681</v>
      </c>
      <c r="I4436" t="s">
        <v>374</v>
      </c>
      <c r="J4436" t="s">
        <v>671</v>
      </c>
      <c r="K4436">
        <v>1200</v>
      </c>
      <c r="L4436">
        <v>400</v>
      </c>
      <c r="O4436">
        <v>32</v>
      </c>
      <c r="P4436">
        <v>53</v>
      </c>
      <c r="Q4436">
        <f>SUM(Table2[[#This Row],[ BUYER G]:[BUYER S]])</f>
        <v>85</v>
      </c>
      <c r="R4436">
        <v>36.67</v>
      </c>
      <c r="S4436">
        <v>62.67</v>
      </c>
      <c r="T4436">
        <f>SUM(Table2[[#This Row],[SALE G]:[SALE S]])</f>
        <v>99.34</v>
      </c>
      <c r="U4436">
        <v>420</v>
      </c>
      <c r="V4436">
        <v>0.65</v>
      </c>
    </row>
    <row r="4437" spans="1:22" x14ac:dyDescent="0.25">
      <c r="A4437">
        <v>4436</v>
      </c>
      <c r="B4437" t="s">
        <v>26</v>
      </c>
      <c r="C4437" t="s">
        <v>680</v>
      </c>
      <c r="D4437" t="s">
        <v>8</v>
      </c>
      <c r="E4437" t="s">
        <v>366</v>
      </c>
      <c r="F4437" s="138">
        <v>44177</v>
      </c>
      <c r="G4437" t="s">
        <v>670</v>
      </c>
      <c r="H4437" t="s">
        <v>681</v>
      </c>
      <c r="I4437" t="s">
        <v>384</v>
      </c>
      <c r="J4437" t="s">
        <v>671</v>
      </c>
      <c r="K4437">
        <v>1000</v>
      </c>
      <c r="L4437">
        <v>240</v>
      </c>
      <c r="O4437">
        <v>21</v>
      </c>
      <c r="P4437">
        <v>9</v>
      </c>
      <c r="Q4437">
        <f>SUM(Table2[[#This Row],[ BUYER G]:[BUYER S]])</f>
        <v>30</v>
      </c>
      <c r="R4437">
        <v>22.85</v>
      </c>
      <c r="S4437">
        <v>7.17</v>
      </c>
      <c r="T4437">
        <f>SUM(Table2[[#This Row],[SALE G]:[SALE S]])</f>
        <v>30.020000000000003</v>
      </c>
      <c r="U4437">
        <v>220</v>
      </c>
      <c r="V4437">
        <v>0.65</v>
      </c>
    </row>
    <row r="4438" spans="1:22" x14ac:dyDescent="0.25">
      <c r="A4438">
        <v>4437</v>
      </c>
      <c r="B4438" t="s">
        <v>26</v>
      </c>
      <c r="C4438" t="s">
        <v>680</v>
      </c>
      <c r="D4438" t="s">
        <v>8</v>
      </c>
      <c r="E4438" t="s">
        <v>366</v>
      </c>
      <c r="F4438" s="138">
        <v>44177</v>
      </c>
      <c r="G4438" t="s">
        <v>670</v>
      </c>
      <c r="H4438" t="s">
        <v>681</v>
      </c>
      <c r="I4438" t="s">
        <v>386</v>
      </c>
      <c r="J4438" t="s">
        <v>671</v>
      </c>
      <c r="K4438">
        <v>1250</v>
      </c>
      <c r="L4438">
        <v>288</v>
      </c>
      <c r="O4438">
        <v>35</v>
      </c>
      <c r="P4438">
        <v>17</v>
      </c>
      <c r="Q4438">
        <f>SUM(Table2[[#This Row],[ BUYER G]:[BUYER S]])</f>
        <v>52</v>
      </c>
      <c r="R4438">
        <v>22.5</v>
      </c>
      <c r="S4438">
        <v>13</v>
      </c>
      <c r="T4438">
        <f>SUM(Table2[[#This Row],[SALE G]:[SALE S]])</f>
        <v>35.5</v>
      </c>
      <c r="U4438">
        <v>200</v>
      </c>
      <c r="V4438">
        <v>0.65</v>
      </c>
    </row>
    <row r="4439" spans="1:22" x14ac:dyDescent="0.25">
      <c r="A4439">
        <v>4438</v>
      </c>
      <c r="B4439" t="s">
        <v>26</v>
      </c>
      <c r="C4439" t="s">
        <v>680</v>
      </c>
      <c r="D4439" t="s">
        <v>8</v>
      </c>
      <c r="E4439" t="s">
        <v>366</v>
      </c>
      <c r="F4439" s="138">
        <v>44177</v>
      </c>
      <c r="G4439" t="s">
        <v>676</v>
      </c>
      <c r="H4439" t="s">
        <v>681</v>
      </c>
      <c r="I4439" t="s">
        <v>379</v>
      </c>
      <c r="J4439" t="s">
        <v>669</v>
      </c>
      <c r="K4439">
        <v>1200</v>
      </c>
      <c r="L4439">
        <v>240</v>
      </c>
      <c r="O4439">
        <v>56</v>
      </c>
      <c r="P4439">
        <v>26</v>
      </c>
      <c r="Q4439">
        <f>SUM(Table2[[#This Row],[ BUYER G]:[BUYER S]])</f>
        <v>82</v>
      </c>
      <c r="R4439">
        <v>42</v>
      </c>
      <c r="S4439">
        <v>19.66</v>
      </c>
      <c r="T4439">
        <f>SUM(Table2[[#This Row],[SALE G]:[SALE S]])</f>
        <v>61.66</v>
      </c>
      <c r="U4439">
        <v>319</v>
      </c>
      <c r="V4439">
        <v>0.65</v>
      </c>
    </row>
    <row r="4440" spans="1:22" x14ac:dyDescent="0.25">
      <c r="A4440">
        <v>4439</v>
      </c>
      <c r="B4440" t="s">
        <v>26</v>
      </c>
      <c r="C4440" t="s">
        <v>680</v>
      </c>
      <c r="D4440" t="s">
        <v>8</v>
      </c>
      <c r="E4440" t="s">
        <v>366</v>
      </c>
      <c r="F4440" s="138">
        <v>44177</v>
      </c>
      <c r="G4440" t="s">
        <v>684</v>
      </c>
      <c r="H4440" t="s">
        <v>681</v>
      </c>
      <c r="I4440" t="s">
        <v>399</v>
      </c>
      <c r="J4440" t="s">
        <v>669</v>
      </c>
      <c r="K4440">
        <v>1250</v>
      </c>
      <c r="L4440">
        <v>160</v>
      </c>
      <c r="O4440">
        <v>7</v>
      </c>
      <c r="P4440">
        <v>12</v>
      </c>
      <c r="Q4440">
        <f>SUM(Table2[[#This Row],[ BUYER G]:[BUYER S]])</f>
        <v>19</v>
      </c>
      <c r="R4440">
        <v>7.25</v>
      </c>
      <c r="S4440">
        <v>5</v>
      </c>
      <c r="T4440">
        <f>SUM(Table2[[#This Row],[SALE G]:[SALE S]])</f>
        <v>12.25</v>
      </c>
      <c r="U4440">
        <v>319</v>
      </c>
      <c r="V4440">
        <v>0.65</v>
      </c>
    </row>
    <row r="4441" spans="1:22" x14ac:dyDescent="0.25">
      <c r="A4441">
        <v>4440</v>
      </c>
      <c r="B4441" t="s">
        <v>26</v>
      </c>
      <c r="C4441" t="s">
        <v>680</v>
      </c>
      <c r="D4441" t="s">
        <v>8</v>
      </c>
      <c r="E4441" t="s">
        <v>366</v>
      </c>
      <c r="F4441" s="138">
        <v>44177</v>
      </c>
      <c r="G4441" t="s">
        <v>685</v>
      </c>
      <c r="H4441" t="s">
        <v>681</v>
      </c>
      <c r="I4441" t="s">
        <v>264</v>
      </c>
      <c r="J4441" t="s">
        <v>671</v>
      </c>
      <c r="K4441">
        <v>1000</v>
      </c>
      <c r="L4441">
        <v>160</v>
      </c>
      <c r="O4441">
        <v>26</v>
      </c>
      <c r="P4441">
        <v>0</v>
      </c>
      <c r="Q4441">
        <f>SUM(Table2[[#This Row],[ BUYER G]:[BUYER S]])</f>
        <v>26</v>
      </c>
      <c r="R4441">
        <v>11</v>
      </c>
      <c r="S4441">
        <v>0</v>
      </c>
      <c r="T4441">
        <f>SUM(Table2[[#This Row],[SALE G]:[SALE S]])</f>
        <v>11</v>
      </c>
      <c r="U4441">
        <v>248</v>
      </c>
      <c r="V4441">
        <v>0.65</v>
      </c>
    </row>
    <row r="4442" spans="1:22" x14ac:dyDescent="0.25">
      <c r="A4442">
        <v>4441</v>
      </c>
      <c r="B4442" t="s">
        <v>26</v>
      </c>
      <c r="C4442" t="s">
        <v>680</v>
      </c>
      <c r="D4442" t="s">
        <v>8</v>
      </c>
      <c r="E4442" t="s">
        <v>366</v>
      </c>
      <c r="F4442" s="138">
        <v>44177</v>
      </c>
      <c r="G4442" t="s">
        <v>685</v>
      </c>
      <c r="H4442" t="s">
        <v>681</v>
      </c>
      <c r="I4442" t="s">
        <v>637</v>
      </c>
      <c r="J4442" t="s">
        <v>671</v>
      </c>
      <c r="K4442">
        <v>1000</v>
      </c>
      <c r="L4442">
        <v>240</v>
      </c>
      <c r="O4442">
        <v>43</v>
      </c>
      <c r="P4442">
        <v>4</v>
      </c>
      <c r="Q4442">
        <f>SUM(Table2[[#This Row],[ BUYER G]:[BUYER S]])</f>
        <v>47</v>
      </c>
      <c r="R4442">
        <v>49</v>
      </c>
      <c r="S4442">
        <v>2.5</v>
      </c>
      <c r="T4442">
        <f>SUM(Table2[[#This Row],[SALE G]:[SALE S]])</f>
        <v>51.5</v>
      </c>
      <c r="U4442">
        <v>310</v>
      </c>
      <c r="V4442">
        <v>0.7</v>
      </c>
    </row>
    <row r="4443" spans="1:22" x14ac:dyDescent="0.25">
      <c r="A4443">
        <v>4442</v>
      </c>
      <c r="B4443" t="s">
        <v>26</v>
      </c>
      <c r="C4443" t="s">
        <v>680</v>
      </c>
      <c r="D4443" t="s">
        <v>8</v>
      </c>
      <c r="E4443" t="s">
        <v>366</v>
      </c>
      <c r="F4443" s="138">
        <v>44177</v>
      </c>
      <c r="G4443" t="s">
        <v>685</v>
      </c>
      <c r="H4443" t="s">
        <v>681</v>
      </c>
      <c r="I4443" t="s">
        <v>641</v>
      </c>
      <c r="J4443" t="s">
        <v>671</v>
      </c>
      <c r="K4443">
        <v>1000</v>
      </c>
      <c r="L4443">
        <v>160</v>
      </c>
      <c r="O4443">
        <v>37</v>
      </c>
      <c r="P4443">
        <v>0</v>
      </c>
      <c r="Q4443">
        <f>SUM(Table2[[#This Row],[ BUYER G]:[BUYER S]])</f>
        <v>37</v>
      </c>
      <c r="R4443">
        <v>31.92</v>
      </c>
      <c r="S4443">
        <v>0</v>
      </c>
      <c r="T4443">
        <f>SUM(Table2[[#This Row],[SALE G]:[SALE S]])</f>
        <v>31.92</v>
      </c>
      <c r="U4443">
        <v>305</v>
      </c>
      <c r="V4443">
        <v>0.65</v>
      </c>
    </row>
    <row r="4444" spans="1:22" x14ac:dyDescent="0.25">
      <c r="A4444">
        <v>4443</v>
      </c>
      <c r="B4444" t="s">
        <v>26</v>
      </c>
      <c r="C4444" t="s">
        <v>680</v>
      </c>
      <c r="D4444" t="s">
        <v>8</v>
      </c>
      <c r="E4444" t="s">
        <v>366</v>
      </c>
      <c r="F4444" s="138">
        <v>44177</v>
      </c>
      <c r="G4444" t="s">
        <v>685</v>
      </c>
      <c r="H4444" t="s">
        <v>681</v>
      </c>
      <c r="I4444" t="s">
        <v>640</v>
      </c>
      <c r="J4444" t="s">
        <v>671</v>
      </c>
      <c r="K4444">
        <v>1000</v>
      </c>
      <c r="L4444">
        <v>160</v>
      </c>
      <c r="O4444">
        <v>29</v>
      </c>
      <c r="P4444">
        <v>1</v>
      </c>
      <c r="Q4444">
        <f>SUM(Table2[[#This Row],[ BUYER G]:[BUYER S]])</f>
        <v>30</v>
      </c>
      <c r="R4444">
        <v>30.33</v>
      </c>
      <c r="S4444">
        <v>0.5</v>
      </c>
      <c r="T4444">
        <f>SUM(Table2[[#This Row],[SALE G]:[SALE S]])</f>
        <v>30.83</v>
      </c>
      <c r="U4444">
        <v>297</v>
      </c>
      <c r="V4444">
        <v>0.65</v>
      </c>
    </row>
    <row r="4445" spans="1:22" x14ac:dyDescent="0.25">
      <c r="A4445">
        <v>4444</v>
      </c>
      <c r="B4445" t="s">
        <v>26</v>
      </c>
      <c r="C4445" t="s">
        <v>680</v>
      </c>
      <c r="D4445" t="s">
        <v>8</v>
      </c>
      <c r="E4445" t="s">
        <v>366</v>
      </c>
      <c r="F4445" s="138">
        <v>44177</v>
      </c>
      <c r="G4445" t="s">
        <v>685</v>
      </c>
      <c r="H4445" t="s">
        <v>681</v>
      </c>
      <c r="I4445" t="s">
        <v>417</v>
      </c>
      <c r="J4445" t="s">
        <v>671</v>
      </c>
      <c r="K4445">
        <v>1000</v>
      </c>
      <c r="L4445">
        <v>320</v>
      </c>
      <c r="O4445">
        <v>130</v>
      </c>
      <c r="P4445">
        <v>0</v>
      </c>
      <c r="Q4445">
        <f>SUM(Table2[[#This Row],[ BUYER G]:[BUYER S]])</f>
        <v>130</v>
      </c>
      <c r="R4445">
        <v>158.5</v>
      </c>
      <c r="S4445">
        <v>0</v>
      </c>
      <c r="T4445">
        <f>SUM(Table2[[#This Row],[SALE G]:[SALE S]])</f>
        <v>158.5</v>
      </c>
      <c r="U4445">
        <v>755</v>
      </c>
      <c r="V4445">
        <v>0.7</v>
      </c>
    </row>
    <row r="4446" spans="1:22" x14ac:dyDescent="0.25">
      <c r="A4446">
        <v>4445</v>
      </c>
      <c r="B4446" t="s">
        <v>26</v>
      </c>
      <c r="C4446" t="s">
        <v>680</v>
      </c>
      <c r="D4446" t="s">
        <v>8</v>
      </c>
      <c r="E4446" t="s">
        <v>366</v>
      </c>
      <c r="F4446" s="138">
        <v>44177</v>
      </c>
      <c r="G4446" t="s">
        <v>685</v>
      </c>
      <c r="H4446" t="s">
        <v>681</v>
      </c>
      <c r="I4446" t="s">
        <v>448</v>
      </c>
      <c r="J4446" t="s">
        <v>671</v>
      </c>
      <c r="K4446">
        <v>1000</v>
      </c>
      <c r="L4446">
        <v>160</v>
      </c>
      <c r="O4446">
        <v>42</v>
      </c>
      <c r="P4446">
        <v>0</v>
      </c>
      <c r="Q4446">
        <f>SUM(Table2[[#This Row],[ BUYER G]:[BUYER S]])</f>
        <v>42</v>
      </c>
      <c r="R4446">
        <v>49.75</v>
      </c>
      <c r="S4446">
        <v>0</v>
      </c>
      <c r="T4446">
        <f>SUM(Table2[[#This Row],[SALE G]:[SALE S]])</f>
        <v>49.75</v>
      </c>
      <c r="U4446">
        <v>300</v>
      </c>
      <c r="V4446">
        <v>0.65</v>
      </c>
    </row>
    <row r="4447" spans="1:22" x14ac:dyDescent="0.25">
      <c r="A4447">
        <v>4446</v>
      </c>
      <c r="B4447" t="s">
        <v>26</v>
      </c>
      <c r="C4447" t="s">
        <v>680</v>
      </c>
      <c r="D4447" t="s">
        <v>8</v>
      </c>
      <c r="E4447" t="s">
        <v>366</v>
      </c>
      <c r="F4447" s="138">
        <v>44177</v>
      </c>
      <c r="G4447" t="s">
        <v>685</v>
      </c>
      <c r="H4447" t="s">
        <v>681</v>
      </c>
      <c r="I4447" t="s">
        <v>248</v>
      </c>
      <c r="J4447" t="s">
        <v>671</v>
      </c>
      <c r="K4447">
        <v>1000</v>
      </c>
      <c r="L4447">
        <v>240</v>
      </c>
      <c r="O4447">
        <v>47</v>
      </c>
      <c r="P4447">
        <v>6</v>
      </c>
      <c r="Q4447">
        <f>SUM(Table2[[#This Row],[ BUYER G]:[BUYER S]])</f>
        <v>53</v>
      </c>
      <c r="R4447">
        <v>50.17</v>
      </c>
      <c r="S4447">
        <v>3</v>
      </c>
      <c r="T4447">
        <f>SUM(Table2[[#This Row],[SALE G]:[SALE S]])</f>
        <v>53.17</v>
      </c>
      <c r="U4447">
        <v>286</v>
      </c>
      <c r="V4447">
        <v>0.7</v>
      </c>
    </row>
    <row r="4448" spans="1:22" x14ac:dyDescent="0.25">
      <c r="A4448">
        <v>4447</v>
      </c>
      <c r="B4448" t="s">
        <v>26</v>
      </c>
      <c r="C4448" t="s">
        <v>680</v>
      </c>
      <c r="D4448" t="s">
        <v>8</v>
      </c>
      <c r="E4448" t="s">
        <v>366</v>
      </c>
      <c r="F4448" s="138">
        <v>44177</v>
      </c>
      <c r="G4448" t="s">
        <v>684</v>
      </c>
      <c r="H4448" t="s">
        <v>689</v>
      </c>
      <c r="I4448" t="s">
        <v>400</v>
      </c>
      <c r="J4448" t="s">
        <v>669</v>
      </c>
      <c r="K4448">
        <v>1250</v>
      </c>
      <c r="L4448">
        <v>288</v>
      </c>
      <c r="O4448">
        <v>30</v>
      </c>
      <c r="P4448">
        <v>15</v>
      </c>
      <c r="Q4448">
        <f>SUM(Table2[[#This Row],[ BUYER G]:[BUYER S]])</f>
        <v>45</v>
      </c>
      <c r="R4448">
        <v>54</v>
      </c>
      <c r="S4448">
        <v>23.25</v>
      </c>
      <c r="T4448">
        <f>SUM(Table2[[#This Row],[SALE G]:[SALE S]])</f>
        <v>77.25</v>
      </c>
      <c r="U4448">
        <v>330</v>
      </c>
      <c r="V4448">
        <v>0.65</v>
      </c>
    </row>
    <row r="4449" spans="1:22" x14ac:dyDescent="0.25">
      <c r="A4449">
        <v>4448</v>
      </c>
      <c r="B4449" t="s">
        <v>26</v>
      </c>
      <c r="C4449" t="s">
        <v>665</v>
      </c>
      <c r="D4449" t="s">
        <v>8</v>
      </c>
      <c r="E4449" t="s">
        <v>366</v>
      </c>
      <c r="F4449" s="138">
        <v>44178</v>
      </c>
      <c r="G4449" t="s">
        <v>666</v>
      </c>
      <c r="H4449" t="s">
        <v>668</v>
      </c>
      <c r="I4449" t="s">
        <v>129</v>
      </c>
      <c r="J4449" t="s">
        <v>669</v>
      </c>
      <c r="K4449">
        <v>2700</v>
      </c>
      <c r="L4449">
        <v>552</v>
      </c>
      <c r="O4449">
        <v>78</v>
      </c>
      <c r="P4449">
        <v>62</v>
      </c>
      <c r="Q4449">
        <f>SUM(Table2[[#This Row],[ BUYER G]:[BUYER S]])</f>
        <v>140</v>
      </c>
      <c r="R4449">
        <v>46.75</v>
      </c>
      <c r="S4449">
        <v>44.5</v>
      </c>
      <c r="T4449">
        <f>SUM(Table2[[#This Row],[SALE G]:[SALE S]])</f>
        <v>91.25</v>
      </c>
      <c r="U4449">
        <v>550</v>
      </c>
      <c r="V4449">
        <v>0.8</v>
      </c>
    </row>
    <row r="4450" spans="1:22" x14ac:dyDescent="0.25">
      <c r="A4450">
        <v>4449</v>
      </c>
      <c r="B4450" t="s">
        <v>26</v>
      </c>
      <c r="C4450" t="s">
        <v>665</v>
      </c>
      <c r="D4450" t="s">
        <v>8</v>
      </c>
      <c r="E4450" t="s">
        <v>366</v>
      </c>
      <c r="F4450" s="138">
        <v>44178</v>
      </c>
      <c r="G4450" t="s">
        <v>666</v>
      </c>
      <c r="H4450" t="s">
        <v>668</v>
      </c>
      <c r="I4450" t="s">
        <v>130</v>
      </c>
      <c r="J4450" t="s">
        <v>669</v>
      </c>
      <c r="K4450">
        <v>2700</v>
      </c>
      <c r="L4450">
        <v>572</v>
      </c>
      <c r="O4450">
        <v>124</v>
      </c>
      <c r="P4450">
        <v>0</v>
      </c>
      <c r="Q4450">
        <f>SUM(Table2[[#This Row],[ BUYER G]:[BUYER S]])</f>
        <v>124</v>
      </c>
      <c r="R4450">
        <v>83</v>
      </c>
      <c r="S4450">
        <v>0</v>
      </c>
      <c r="T4450">
        <f>SUM(Table2[[#This Row],[SALE G]:[SALE S]])</f>
        <v>83</v>
      </c>
      <c r="U4450">
        <v>737</v>
      </c>
      <c r="V4450">
        <v>0.8</v>
      </c>
    </row>
    <row r="4451" spans="1:22" x14ac:dyDescent="0.25">
      <c r="A4451">
        <v>4450</v>
      </c>
      <c r="B4451" t="s">
        <v>26</v>
      </c>
      <c r="C4451" t="s">
        <v>665</v>
      </c>
      <c r="D4451" t="s">
        <v>8</v>
      </c>
      <c r="E4451" t="s">
        <v>366</v>
      </c>
      <c r="F4451" s="138">
        <v>44178</v>
      </c>
      <c r="G4451" t="s">
        <v>666</v>
      </c>
      <c r="H4451" t="s">
        <v>672</v>
      </c>
      <c r="I4451" t="s">
        <v>189</v>
      </c>
      <c r="J4451" t="s">
        <v>669</v>
      </c>
      <c r="K4451">
        <v>2700</v>
      </c>
      <c r="L4451">
        <v>636</v>
      </c>
      <c r="O4451">
        <v>152</v>
      </c>
      <c r="P4451">
        <v>0</v>
      </c>
      <c r="Q4451">
        <f>SUM(Table2[[#This Row],[ BUYER G]:[BUYER S]])</f>
        <v>152</v>
      </c>
      <c r="R4451">
        <v>122.17</v>
      </c>
      <c r="S4451">
        <v>0</v>
      </c>
      <c r="T4451">
        <f>SUM(Table2[[#This Row],[SALE G]:[SALE S]])</f>
        <v>122.17</v>
      </c>
      <c r="U4451">
        <v>580</v>
      </c>
      <c r="V4451">
        <v>0.8</v>
      </c>
    </row>
    <row r="4452" spans="1:22" x14ac:dyDescent="0.25">
      <c r="A4452">
        <v>4451</v>
      </c>
      <c r="B4452" t="s">
        <v>26</v>
      </c>
      <c r="C4452" t="s">
        <v>665</v>
      </c>
      <c r="D4452" t="s">
        <v>8</v>
      </c>
      <c r="E4452" t="s">
        <v>366</v>
      </c>
      <c r="F4452" s="138">
        <v>44178</v>
      </c>
      <c r="G4452" t="s">
        <v>670</v>
      </c>
      <c r="H4452" t="s">
        <v>668</v>
      </c>
      <c r="I4452" t="s">
        <v>138</v>
      </c>
      <c r="J4452" t="s">
        <v>671</v>
      </c>
      <c r="K4452">
        <v>1200</v>
      </c>
      <c r="L4452">
        <v>346</v>
      </c>
      <c r="O4452">
        <v>67</v>
      </c>
      <c r="P4452">
        <v>0</v>
      </c>
      <c r="Q4452">
        <f>SUM(Table2[[#This Row],[ BUYER G]:[BUYER S]])</f>
        <v>67</v>
      </c>
      <c r="R4452">
        <v>39</v>
      </c>
      <c r="S4452">
        <v>0</v>
      </c>
      <c r="T4452">
        <f>SUM(Table2[[#This Row],[SALE G]:[SALE S]])</f>
        <v>39</v>
      </c>
      <c r="U4452">
        <v>276</v>
      </c>
      <c r="V4452">
        <v>0.7</v>
      </c>
    </row>
    <row r="4453" spans="1:22" x14ac:dyDescent="0.25">
      <c r="A4453">
        <v>4452</v>
      </c>
      <c r="B4453" t="s">
        <v>26</v>
      </c>
      <c r="C4453" t="s">
        <v>665</v>
      </c>
      <c r="D4453" t="s">
        <v>8</v>
      </c>
      <c r="E4453" t="s">
        <v>366</v>
      </c>
      <c r="F4453" s="138">
        <v>44178</v>
      </c>
      <c r="G4453" t="s">
        <v>670</v>
      </c>
      <c r="H4453" t="s">
        <v>668</v>
      </c>
      <c r="I4453" t="s">
        <v>139</v>
      </c>
      <c r="J4453" t="s">
        <v>671</v>
      </c>
      <c r="K4453">
        <v>1200</v>
      </c>
      <c r="L4453">
        <v>244</v>
      </c>
      <c r="O4453">
        <v>76</v>
      </c>
      <c r="P4453">
        <v>21</v>
      </c>
      <c r="Q4453">
        <f>SUM(Table2[[#This Row],[ BUYER G]:[BUYER S]])</f>
        <v>97</v>
      </c>
      <c r="R4453">
        <v>32</v>
      </c>
      <c r="S4453">
        <v>8.25</v>
      </c>
      <c r="T4453">
        <f>SUM(Table2[[#This Row],[SALE G]:[SALE S]])</f>
        <v>40.25</v>
      </c>
      <c r="U4453">
        <v>180</v>
      </c>
      <c r="V4453">
        <v>0.8</v>
      </c>
    </row>
    <row r="4454" spans="1:22" x14ac:dyDescent="0.25">
      <c r="A4454">
        <v>4453</v>
      </c>
      <c r="B4454" t="s">
        <v>26</v>
      </c>
      <c r="C4454" t="s">
        <v>665</v>
      </c>
      <c r="D4454" t="s">
        <v>8</v>
      </c>
      <c r="E4454" t="s">
        <v>366</v>
      </c>
      <c r="F4454" s="138">
        <v>44178</v>
      </c>
      <c r="G4454" t="s">
        <v>670</v>
      </c>
      <c r="H4454" t="s">
        <v>668</v>
      </c>
      <c r="I4454" t="s">
        <v>137</v>
      </c>
      <c r="J4454" t="s">
        <v>671</v>
      </c>
      <c r="K4454">
        <v>1200</v>
      </c>
      <c r="L4454">
        <v>328</v>
      </c>
      <c r="O4454">
        <v>78</v>
      </c>
      <c r="P4454">
        <v>39</v>
      </c>
      <c r="Q4454">
        <f>SUM(Table2[[#This Row],[ BUYER G]:[BUYER S]])</f>
        <v>117</v>
      </c>
      <c r="R4454">
        <v>66.5</v>
      </c>
      <c r="S4454">
        <v>28.5</v>
      </c>
      <c r="T4454">
        <f>SUM(Table2[[#This Row],[SALE G]:[SALE S]])</f>
        <v>95</v>
      </c>
      <c r="U4454">
        <v>393</v>
      </c>
      <c r="V4454">
        <v>0.7</v>
      </c>
    </row>
    <row r="4455" spans="1:22" x14ac:dyDescent="0.25">
      <c r="A4455">
        <v>4454</v>
      </c>
      <c r="B4455" t="s">
        <v>26</v>
      </c>
      <c r="C4455" t="s">
        <v>665</v>
      </c>
      <c r="D4455" t="s">
        <v>8</v>
      </c>
      <c r="E4455" t="s">
        <v>366</v>
      </c>
      <c r="F4455" s="138">
        <v>44178</v>
      </c>
      <c r="G4455" t="s">
        <v>670</v>
      </c>
      <c r="H4455" t="s">
        <v>668</v>
      </c>
      <c r="I4455" t="s">
        <v>140</v>
      </c>
      <c r="J4455" t="s">
        <v>671</v>
      </c>
      <c r="K4455">
        <v>1200</v>
      </c>
      <c r="L4455">
        <v>329</v>
      </c>
      <c r="O4455">
        <v>79</v>
      </c>
      <c r="P4455">
        <v>56</v>
      </c>
      <c r="Q4455">
        <f>SUM(Table2[[#This Row],[ BUYER G]:[BUYER S]])</f>
        <v>135</v>
      </c>
      <c r="R4455">
        <v>66</v>
      </c>
      <c r="S4455">
        <v>60.75</v>
      </c>
      <c r="T4455">
        <f>SUM(Table2[[#This Row],[SALE G]:[SALE S]])</f>
        <v>126.75</v>
      </c>
      <c r="U4455">
        <v>785</v>
      </c>
      <c r="V4455">
        <v>0.7</v>
      </c>
    </row>
    <row r="4456" spans="1:22" x14ac:dyDescent="0.25">
      <c r="A4456">
        <v>4455</v>
      </c>
      <c r="B4456" t="s">
        <v>26</v>
      </c>
      <c r="C4456" t="s">
        <v>665</v>
      </c>
      <c r="D4456" t="s">
        <v>8</v>
      </c>
      <c r="E4456" t="s">
        <v>366</v>
      </c>
      <c r="F4456" s="138">
        <v>44178</v>
      </c>
      <c r="G4456" t="s">
        <v>670</v>
      </c>
      <c r="H4456" t="s">
        <v>668</v>
      </c>
      <c r="I4456" t="s">
        <v>141</v>
      </c>
      <c r="J4456" t="s">
        <v>671</v>
      </c>
      <c r="K4456">
        <v>1200</v>
      </c>
      <c r="L4456">
        <v>326</v>
      </c>
      <c r="O4456">
        <v>82</v>
      </c>
      <c r="P4456">
        <v>34</v>
      </c>
      <c r="Q4456">
        <f>SUM(Table2[[#This Row],[ BUYER G]:[BUYER S]])</f>
        <v>116</v>
      </c>
      <c r="R4456">
        <v>46.25</v>
      </c>
      <c r="S4456">
        <v>7.75</v>
      </c>
      <c r="T4456">
        <f>SUM(Table2[[#This Row],[SALE G]:[SALE S]])</f>
        <v>54</v>
      </c>
      <c r="U4456">
        <v>765</v>
      </c>
      <c r="V4456">
        <v>0.7</v>
      </c>
    </row>
    <row r="4457" spans="1:22" x14ac:dyDescent="0.25">
      <c r="A4457">
        <v>4456</v>
      </c>
      <c r="B4457" t="s">
        <v>26</v>
      </c>
      <c r="C4457" t="s">
        <v>665</v>
      </c>
      <c r="D4457" t="s">
        <v>8</v>
      </c>
      <c r="E4457" t="s">
        <v>366</v>
      </c>
      <c r="F4457" s="138">
        <v>44178</v>
      </c>
      <c r="G4457" t="s">
        <v>670</v>
      </c>
      <c r="H4457" t="s">
        <v>668</v>
      </c>
      <c r="I4457" t="s">
        <v>142</v>
      </c>
      <c r="J4457" t="s">
        <v>671</v>
      </c>
      <c r="K4457">
        <v>1200</v>
      </c>
      <c r="L4457">
        <v>320</v>
      </c>
      <c r="O4457">
        <v>73</v>
      </c>
      <c r="P4457">
        <v>14</v>
      </c>
      <c r="Q4457">
        <f>SUM(Table2[[#This Row],[ BUYER G]:[BUYER S]])</f>
        <v>87</v>
      </c>
      <c r="R4457">
        <v>41</v>
      </c>
      <c r="S4457">
        <v>6</v>
      </c>
      <c r="T4457">
        <f>SUM(Table2[[#This Row],[SALE G]:[SALE S]])</f>
        <v>47</v>
      </c>
      <c r="U4457">
        <v>670</v>
      </c>
      <c r="V4457">
        <v>0.7</v>
      </c>
    </row>
    <row r="4458" spans="1:22" x14ac:dyDescent="0.25">
      <c r="A4458">
        <v>4457</v>
      </c>
      <c r="B4458" t="s">
        <v>26</v>
      </c>
      <c r="C4458" t="s">
        <v>665</v>
      </c>
      <c r="D4458" t="s">
        <v>8</v>
      </c>
      <c r="E4458" t="s">
        <v>366</v>
      </c>
      <c r="F4458" s="138">
        <v>44178</v>
      </c>
      <c r="G4458" t="s">
        <v>670</v>
      </c>
      <c r="H4458" t="s">
        <v>668</v>
      </c>
      <c r="I4458" t="s">
        <v>143</v>
      </c>
      <c r="J4458" t="s">
        <v>671</v>
      </c>
      <c r="K4458">
        <v>1200</v>
      </c>
      <c r="L4458">
        <v>212</v>
      </c>
      <c r="O4458">
        <v>80</v>
      </c>
      <c r="P4458">
        <v>0</v>
      </c>
      <c r="Q4458">
        <f>SUM(Table2[[#This Row],[ BUYER G]:[BUYER S]])</f>
        <v>80</v>
      </c>
      <c r="R4458">
        <v>30.75</v>
      </c>
      <c r="S4458">
        <v>0</v>
      </c>
      <c r="T4458">
        <f>SUM(Table2[[#This Row],[SALE G]:[SALE S]])</f>
        <v>30.75</v>
      </c>
      <c r="U4458">
        <v>313</v>
      </c>
      <c r="V4458">
        <v>0.8</v>
      </c>
    </row>
    <row r="4459" spans="1:22" x14ac:dyDescent="0.25">
      <c r="A4459">
        <v>4458</v>
      </c>
      <c r="B4459" t="s">
        <v>26</v>
      </c>
      <c r="C4459" t="s">
        <v>665</v>
      </c>
      <c r="D4459" t="s">
        <v>8</v>
      </c>
      <c r="E4459" t="s">
        <v>366</v>
      </c>
      <c r="F4459" s="138">
        <v>44178</v>
      </c>
      <c r="G4459" t="s">
        <v>670</v>
      </c>
      <c r="H4459" t="s">
        <v>668</v>
      </c>
      <c r="I4459" t="s">
        <v>144</v>
      </c>
      <c r="J4459" t="s">
        <v>671</v>
      </c>
      <c r="K4459">
        <v>1200</v>
      </c>
      <c r="L4459">
        <v>238</v>
      </c>
      <c r="O4459">
        <v>76</v>
      </c>
      <c r="P4459">
        <v>22</v>
      </c>
      <c r="Q4459">
        <f>SUM(Table2[[#This Row],[ BUYER G]:[BUYER S]])</f>
        <v>98</v>
      </c>
      <c r="R4459">
        <v>49.25</v>
      </c>
      <c r="S4459">
        <v>9</v>
      </c>
      <c r="T4459">
        <f>SUM(Table2[[#This Row],[SALE G]:[SALE S]])</f>
        <v>58.25</v>
      </c>
      <c r="U4459">
        <v>412</v>
      </c>
      <c r="V4459">
        <v>0.8</v>
      </c>
    </row>
    <row r="4460" spans="1:22" x14ac:dyDescent="0.25">
      <c r="A4460">
        <v>4459</v>
      </c>
      <c r="B4460" t="s">
        <v>26</v>
      </c>
      <c r="C4460" t="s">
        <v>665</v>
      </c>
      <c r="D4460" t="s">
        <v>8</v>
      </c>
      <c r="E4460" t="s">
        <v>366</v>
      </c>
      <c r="F4460" s="138">
        <v>44178</v>
      </c>
      <c r="G4460" t="s">
        <v>670</v>
      </c>
      <c r="H4460" t="s">
        <v>668</v>
      </c>
      <c r="I4460" t="s">
        <v>145</v>
      </c>
      <c r="J4460" t="s">
        <v>671</v>
      </c>
      <c r="K4460">
        <v>1200</v>
      </c>
      <c r="L4460">
        <v>240</v>
      </c>
      <c r="O4460">
        <v>72</v>
      </c>
      <c r="P4460">
        <v>14</v>
      </c>
      <c r="Q4460">
        <f>SUM(Table2[[#This Row],[ BUYER G]:[BUYER S]])</f>
        <v>86</v>
      </c>
      <c r="R4460">
        <v>25.5</v>
      </c>
      <c r="S4460">
        <v>6.5</v>
      </c>
      <c r="T4460">
        <f>SUM(Table2[[#This Row],[SALE G]:[SALE S]])</f>
        <v>32</v>
      </c>
      <c r="U4460">
        <v>250</v>
      </c>
      <c r="V4460">
        <v>0.7</v>
      </c>
    </row>
    <row r="4461" spans="1:22" x14ac:dyDescent="0.25">
      <c r="A4461">
        <v>4460</v>
      </c>
      <c r="B4461" t="s">
        <v>26</v>
      </c>
      <c r="C4461" t="s">
        <v>665</v>
      </c>
      <c r="D4461" t="s">
        <v>8</v>
      </c>
      <c r="E4461" t="s">
        <v>366</v>
      </c>
      <c r="F4461" s="138">
        <v>44178</v>
      </c>
      <c r="G4461" t="s">
        <v>682</v>
      </c>
      <c r="H4461" t="s">
        <v>668</v>
      </c>
      <c r="I4461" t="s">
        <v>151</v>
      </c>
      <c r="J4461" t="s">
        <v>671</v>
      </c>
      <c r="K4461">
        <v>1200</v>
      </c>
      <c r="L4461">
        <v>194</v>
      </c>
      <c r="O4461">
        <v>72</v>
      </c>
      <c r="P4461">
        <v>0</v>
      </c>
      <c r="Q4461">
        <f>SUM(Table2[[#This Row],[ BUYER G]:[BUYER S]])</f>
        <v>72</v>
      </c>
      <c r="R4461">
        <v>36</v>
      </c>
      <c r="S4461">
        <v>0</v>
      </c>
      <c r="T4461">
        <f>SUM(Table2[[#This Row],[SALE G]:[SALE S]])</f>
        <v>36</v>
      </c>
      <c r="U4461">
        <v>214</v>
      </c>
      <c r="V4461">
        <v>0.7</v>
      </c>
    </row>
    <row r="4462" spans="1:22" x14ac:dyDescent="0.25">
      <c r="A4462">
        <v>4461</v>
      </c>
      <c r="B4462" t="s">
        <v>26</v>
      </c>
      <c r="C4462" t="s">
        <v>665</v>
      </c>
      <c r="D4462" t="s">
        <v>8</v>
      </c>
      <c r="E4462" t="s">
        <v>366</v>
      </c>
      <c r="F4462" s="138">
        <v>44178</v>
      </c>
      <c r="G4462" t="s">
        <v>682</v>
      </c>
      <c r="H4462" t="s">
        <v>668</v>
      </c>
      <c r="I4462" t="s">
        <v>152</v>
      </c>
      <c r="J4462" t="s">
        <v>671</v>
      </c>
      <c r="K4462">
        <v>1200</v>
      </c>
      <c r="L4462">
        <v>208</v>
      </c>
      <c r="O4462">
        <v>48</v>
      </c>
      <c r="P4462">
        <v>0</v>
      </c>
      <c r="Q4462">
        <f>SUM(Table2[[#This Row],[ BUYER G]:[BUYER S]])</f>
        <v>48</v>
      </c>
      <c r="R4462">
        <v>25</v>
      </c>
      <c r="S4462">
        <v>0</v>
      </c>
      <c r="T4462">
        <f>SUM(Table2[[#This Row],[SALE G]:[SALE S]])</f>
        <v>25</v>
      </c>
      <c r="U4462">
        <v>194</v>
      </c>
      <c r="V4462">
        <v>0.7</v>
      </c>
    </row>
    <row r="4463" spans="1:22" x14ac:dyDescent="0.25">
      <c r="A4463">
        <v>4462</v>
      </c>
      <c r="B4463" t="s">
        <v>26</v>
      </c>
      <c r="C4463" t="s">
        <v>665</v>
      </c>
      <c r="D4463" t="s">
        <v>8</v>
      </c>
      <c r="E4463" t="s">
        <v>366</v>
      </c>
      <c r="F4463" s="138">
        <v>44178</v>
      </c>
      <c r="G4463" t="s">
        <v>682</v>
      </c>
      <c r="H4463" t="s">
        <v>668</v>
      </c>
      <c r="I4463" t="s">
        <v>153</v>
      </c>
      <c r="J4463" t="s">
        <v>671</v>
      </c>
      <c r="K4463">
        <v>1200</v>
      </c>
      <c r="L4463">
        <v>228</v>
      </c>
      <c r="O4463">
        <v>55</v>
      </c>
      <c r="P4463">
        <v>0</v>
      </c>
      <c r="Q4463">
        <f>SUM(Table2[[#This Row],[ BUYER G]:[BUYER S]])</f>
        <v>55</v>
      </c>
      <c r="R4463">
        <v>32</v>
      </c>
      <c r="S4463">
        <v>0</v>
      </c>
      <c r="T4463">
        <f>SUM(Table2[[#This Row],[SALE G]:[SALE S]])</f>
        <v>32</v>
      </c>
      <c r="U4463">
        <v>420</v>
      </c>
      <c r="V4463">
        <v>0.7</v>
      </c>
    </row>
    <row r="4464" spans="1:22" x14ac:dyDescent="0.25">
      <c r="A4464">
        <v>4463</v>
      </c>
      <c r="B4464" t="s">
        <v>26</v>
      </c>
      <c r="C4464" t="s">
        <v>665</v>
      </c>
      <c r="D4464" t="s">
        <v>8</v>
      </c>
      <c r="E4464" t="s">
        <v>366</v>
      </c>
      <c r="F4464" s="138">
        <v>44178</v>
      </c>
      <c r="G4464" t="s">
        <v>682</v>
      </c>
      <c r="H4464" t="s">
        <v>668</v>
      </c>
      <c r="I4464" t="s">
        <v>435</v>
      </c>
      <c r="J4464" t="s">
        <v>671</v>
      </c>
      <c r="K4464">
        <v>1200</v>
      </c>
      <c r="L4464">
        <v>208</v>
      </c>
      <c r="O4464">
        <v>42</v>
      </c>
      <c r="P4464">
        <v>10</v>
      </c>
      <c r="Q4464">
        <f>SUM(Table2[[#This Row],[ BUYER G]:[BUYER S]])</f>
        <v>52</v>
      </c>
      <c r="R4464">
        <v>24.85</v>
      </c>
      <c r="S4464">
        <v>3.75</v>
      </c>
      <c r="T4464">
        <f>SUM(Table2[[#This Row],[SALE G]:[SALE S]])</f>
        <v>28.6</v>
      </c>
      <c r="U4464">
        <v>170</v>
      </c>
      <c r="V4464">
        <v>0.7</v>
      </c>
    </row>
    <row r="4465" spans="1:22" x14ac:dyDescent="0.25">
      <c r="A4465">
        <v>4464</v>
      </c>
      <c r="B4465" t="s">
        <v>26</v>
      </c>
      <c r="C4465" t="s">
        <v>665</v>
      </c>
      <c r="D4465" t="s">
        <v>8</v>
      </c>
      <c r="E4465" t="s">
        <v>366</v>
      </c>
      <c r="F4465" s="138">
        <v>44178</v>
      </c>
      <c r="G4465" t="s">
        <v>682</v>
      </c>
      <c r="H4465" t="s">
        <v>668</v>
      </c>
      <c r="I4465" t="s">
        <v>436</v>
      </c>
      <c r="J4465" t="s">
        <v>671</v>
      </c>
      <c r="K4465">
        <v>1200</v>
      </c>
      <c r="L4465">
        <v>194</v>
      </c>
      <c r="O4465">
        <v>47</v>
      </c>
      <c r="P4465">
        <v>0</v>
      </c>
      <c r="Q4465">
        <f>SUM(Table2[[#This Row],[ BUYER G]:[BUYER S]])</f>
        <v>47</v>
      </c>
      <c r="R4465">
        <v>18</v>
      </c>
      <c r="S4465">
        <v>0</v>
      </c>
      <c r="T4465">
        <f>SUM(Table2[[#This Row],[SALE G]:[SALE S]])</f>
        <v>18</v>
      </c>
      <c r="U4465">
        <v>230</v>
      </c>
      <c r="V4465">
        <v>0.7</v>
      </c>
    </row>
    <row r="4466" spans="1:22" x14ac:dyDescent="0.25">
      <c r="A4466">
        <v>4465</v>
      </c>
      <c r="B4466" t="s">
        <v>26</v>
      </c>
      <c r="C4466" t="s">
        <v>665</v>
      </c>
      <c r="D4466" t="s">
        <v>8</v>
      </c>
      <c r="E4466" t="s">
        <v>366</v>
      </c>
      <c r="F4466" s="138">
        <v>44178</v>
      </c>
      <c r="G4466" t="s">
        <v>682</v>
      </c>
      <c r="H4466" t="s">
        <v>668</v>
      </c>
      <c r="I4466" t="s">
        <v>148</v>
      </c>
      <c r="J4466" t="s">
        <v>671</v>
      </c>
      <c r="K4466">
        <v>1200</v>
      </c>
      <c r="L4466">
        <v>202</v>
      </c>
      <c r="O4466">
        <v>39</v>
      </c>
      <c r="P4466">
        <v>0</v>
      </c>
      <c r="Q4466">
        <f>SUM(Table2[[#This Row],[ BUYER G]:[BUYER S]])</f>
        <v>39</v>
      </c>
      <c r="R4466">
        <v>19.5</v>
      </c>
      <c r="S4466">
        <v>0</v>
      </c>
      <c r="T4466">
        <f>SUM(Table2[[#This Row],[SALE G]:[SALE S]])</f>
        <v>19.5</v>
      </c>
      <c r="U4466">
        <v>600</v>
      </c>
      <c r="V4466">
        <v>0.7</v>
      </c>
    </row>
    <row r="4467" spans="1:22" x14ac:dyDescent="0.25">
      <c r="A4467">
        <v>4466</v>
      </c>
      <c r="B4467" t="s">
        <v>26</v>
      </c>
      <c r="C4467" t="s">
        <v>665</v>
      </c>
      <c r="D4467" t="s">
        <v>8</v>
      </c>
      <c r="E4467" t="s">
        <v>366</v>
      </c>
      <c r="F4467" s="138">
        <v>44178</v>
      </c>
      <c r="G4467" t="s">
        <v>682</v>
      </c>
      <c r="H4467" t="s">
        <v>668</v>
      </c>
      <c r="I4467" t="s">
        <v>396</v>
      </c>
      <c r="J4467" t="s">
        <v>671</v>
      </c>
      <c r="K4467">
        <v>1200</v>
      </c>
      <c r="L4467">
        <v>224</v>
      </c>
      <c r="O4467">
        <v>82</v>
      </c>
      <c r="P4467">
        <v>0</v>
      </c>
      <c r="Q4467">
        <f>SUM(Table2[[#This Row],[ BUYER G]:[BUYER S]])</f>
        <v>82</v>
      </c>
      <c r="R4467">
        <v>58.5</v>
      </c>
      <c r="S4467">
        <v>0</v>
      </c>
      <c r="T4467">
        <f>SUM(Table2[[#This Row],[SALE G]:[SALE S]])</f>
        <v>58.5</v>
      </c>
      <c r="U4467">
        <v>293</v>
      </c>
      <c r="V4467">
        <v>0.7</v>
      </c>
    </row>
    <row r="4468" spans="1:22" x14ac:dyDescent="0.25">
      <c r="A4468">
        <v>4467</v>
      </c>
      <c r="B4468" t="s">
        <v>26</v>
      </c>
      <c r="C4468" t="s">
        <v>665</v>
      </c>
      <c r="D4468" t="s">
        <v>8</v>
      </c>
      <c r="E4468" t="s">
        <v>366</v>
      </c>
      <c r="F4468" s="138">
        <v>44178</v>
      </c>
      <c r="G4468" t="s">
        <v>683</v>
      </c>
      <c r="H4468" t="s">
        <v>668</v>
      </c>
      <c r="I4468" t="s">
        <v>392</v>
      </c>
      <c r="J4468" t="s">
        <v>669</v>
      </c>
      <c r="K4468">
        <v>1500</v>
      </c>
      <c r="L4468">
        <v>420</v>
      </c>
      <c r="O4468">
        <v>67</v>
      </c>
      <c r="P4468">
        <v>41</v>
      </c>
      <c r="Q4468">
        <f>SUM(Table2[[#This Row],[ BUYER G]:[BUYER S]])</f>
        <v>108</v>
      </c>
      <c r="R4468">
        <v>43.5</v>
      </c>
      <c r="S4468">
        <v>22.5</v>
      </c>
      <c r="T4468">
        <f>SUM(Table2[[#This Row],[SALE G]:[SALE S]])</f>
        <v>66</v>
      </c>
      <c r="U4468">
        <v>390</v>
      </c>
      <c r="V4468">
        <v>0.7</v>
      </c>
    </row>
    <row r="4469" spans="1:22" x14ac:dyDescent="0.25">
      <c r="A4469">
        <v>4468</v>
      </c>
      <c r="B4469" t="s">
        <v>26</v>
      </c>
      <c r="C4469" t="s">
        <v>665</v>
      </c>
      <c r="D4469" t="s">
        <v>8</v>
      </c>
      <c r="E4469" t="s">
        <v>366</v>
      </c>
      <c r="F4469" s="138">
        <v>44178</v>
      </c>
      <c r="G4469" t="s">
        <v>675</v>
      </c>
      <c r="H4469" t="s">
        <v>668</v>
      </c>
      <c r="I4469" t="s">
        <v>164</v>
      </c>
      <c r="J4469" t="s">
        <v>669</v>
      </c>
      <c r="K4469">
        <v>2700</v>
      </c>
      <c r="L4469">
        <v>640</v>
      </c>
      <c r="O4469">
        <v>142</v>
      </c>
      <c r="P4469">
        <v>0</v>
      </c>
      <c r="Q4469">
        <f>SUM(Table2[[#This Row],[ BUYER G]:[BUYER S]])</f>
        <v>142</v>
      </c>
      <c r="R4469">
        <v>98.92</v>
      </c>
      <c r="S4469">
        <v>0</v>
      </c>
      <c r="T4469">
        <f>SUM(Table2[[#This Row],[SALE G]:[SALE S]])</f>
        <v>98.92</v>
      </c>
      <c r="U4469">
        <v>595</v>
      </c>
      <c r="V4469">
        <v>0.8</v>
      </c>
    </row>
    <row r="4470" spans="1:22" x14ac:dyDescent="0.25">
      <c r="A4470">
        <v>4469</v>
      </c>
      <c r="B4470" t="s">
        <v>26</v>
      </c>
      <c r="C4470" t="s">
        <v>665</v>
      </c>
      <c r="D4470" t="s">
        <v>8</v>
      </c>
      <c r="E4470" t="s">
        <v>366</v>
      </c>
      <c r="F4470" s="138">
        <v>44178</v>
      </c>
      <c r="G4470" t="s">
        <v>676</v>
      </c>
      <c r="H4470" t="s">
        <v>668</v>
      </c>
      <c r="I4470" t="s">
        <v>165</v>
      </c>
      <c r="J4470" t="s">
        <v>669</v>
      </c>
      <c r="K4470">
        <v>1200</v>
      </c>
      <c r="L4470">
        <v>352</v>
      </c>
      <c r="O4470">
        <v>70</v>
      </c>
      <c r="P4470">
        <v>0</v>
      </c>
      <c r="Q4470">
        <f>SUM(Table2[[#This Row],[ BUYER G]:[BUYER S]])</f>
        <v>70</v>
      </c>
      <c r="R4470">
        <v>50</v>
      </c>
      <c r="S4470">
        <v>0</v>
      </c>
      <c r="T4470">
        <f>SUM(Table2[[#This Row],[SALE G]:[SALE S]])</f>
        <v>50</v>
      </c>
      <c r="U4470">
        <v>300</v>
      </c>
      <c r="V4470">
        <v>0.8</v>
      </c>
    </row>
    <row r="4471" spans="1:22" x14ac:dyDescent="0.25">
      <c r="A4471">
        <v>4470</v>
      </c>
      <c r="B4471" t="s">
        <v>26</v>
      </c>
      <c r="C4471" t="s">
        <v>665</v>
      </c>
      <c r="D4471" t="s">
        <v>8</v>
      </c>
      <c r="E4471" t="s">
        <v>366</v>
      </c>
      <c r="F4471" s="138">
        <v>44178</v>
      </c>
      <c r="G4471" t="s">
        <v>676</v>
      </c>
      <c r="H4471" t="s">
        <v>668</v>
      </c>
      <c r="I4471" t="s">
        <v>166</v>
      </c>
      <c r="J4471" t="s">
        <v>669</v>
      </c>
      <c r="K4471">
        <v>1200</v>
      </c>
      <c r="L4471">
        <v>340</v>
      </c>
      <c r="O4471">
        <v>67</v>
      </c>
      <c r="P4471">
        <v>65</v>
      </c>
      <c r="Q4471">
        <f>SUM(Table2[[#This Row],[ BUYER G]:[BUYER S]])</f>
        <v>132</v>
      </c>
      <c r="R4471">
        <v>63</v>
      </c>
      <c r="S4471">
        <v>43.5</v>
      </c>
      <c r="T4471">
        <f>SUM(Table2[[#This Row],[SALE G]:[SALE S]])</f>
        <v>106.5</v>
      </c>
      <c r="U4471">
        <v>540</v>
      </c>
      <c r="V4471">
        <v>0.6</v>
      </c>
    </row>
    <row r="4472" spans="1:22" x14ac:dyDescent="0.25">
      <c r="A4472">
        <v>4471</v>
      </c>
      <c r="B4472" t="s">
        <v>26</v>
      </c>
      <c r="C4472" t="s">
        <v>665</v>
      </c>
      <c r="D4472" t="s">
        <v>8</v>
      </c>
      <c r="E4472" t="s">
        <v>366</v>
      </c>
      <c r="F4472" s="138">
        <v>44178</v>
      </c>
      <c r="G4472" t="s">
        <v>684</v>
      </c>
      <c r="H4472" t="s">
        <v>668</v>
      </c>
      <c r="I4472" t="s">
        <v>170</v>
      </c>
      <c r="J4472" t="s">
        <v>669</v>
      </c>
      <c r="K4472">
        <v>1250</v>
      </c>
      <c r="L4472">
        <v>246</v>
      </c>
      <c r="O4472">
        <v>65</v>
      </c>
      <c r="P4472">
        <v>0</v>
      </c>
      <c r="Q4472">
        <f>SUM(Table2[[#This Row],[ BUYER G]:[BUYER S]])</f>
        <v>65</v>
      </c>
      <c r="R4472">
        <v>38</v>
      </c>
      <c r="S4472">
        <v>0</v>
      </c>
      <c r="T4472">
        <f>SUM(Table2[[#This Row],[SALE G]:[SALE S]])</f>
        <v>38</v>
      </c>
      <c r="U4472">
        <v>180</v>
      </c>
      <c r="V4472">
        <v>0.7</v>
      </c>
    </row>
    <row r="4473" spans="1:22" x14ac:dyDescent="0.25">
      <c r="A4473">
        <v>4472</v>
      </c>
      <c r="B4473" t="s">
        <v>26</v>
      </c>
      <c r="C4473" t="s">
        <v>665</v>
      </c>
      <c r="D4473" t="s">
        <v>8</v>
      </c>
      <c r="E4473" t="s">
        <v>366</v>
      </c>
      <c r="F4473" s="138">
        <v>44178</v>
      </c>
      <c r="G4473" t="s">
        <v>685</v>
      </c>
      <c r="H4473" t="s">
        <v>668</v>
      </c>
      <c r="I4473" t="s">
        <v>187</v>
      </c>
      <c r="J4473" t="s">
        <v>671</v>
      </c>
      <c r="K4473">
        <v>1000</v>
      </c>
      <c r="L4473">
        <v>208</v>
      </c>
      <c r="O4473">
        <v>32</v>
      </c>
      <c r="P4473">
        <v>0</v>
      </c>
      <c r="Q4473">
        <f>SUM(Table2[[#This Row],[ BUYER G]:[BUYER S]])</f>
        <v>32</v>
      </c>
      <c r="R4473">
        <v>18</v>
      </c>
      <c r="S4473">
        <v>0</v>
      </c>
      <c r="T4473">
        <f>SUM(Table2[[#This Row],[SALE G]:[SALE S]])</f>
        <v>18</v>
      </c>
      <c r="U4473">
        <v>163</v>
      </c>
      <c r="V4473">
        <v>0.7</v>
      </c>
    </row>
    <row r="4474" spans="1:22" x14ac:dyDescent="0.25">
      <c r="A4474">
        <v>4473</v>
      </c>
      <c r="B4474" t="s">
        <v>26</v>
      </c>
      <c r="C4474" t="s">
        <v>665</v>
      </c>
      <c r="D4474" t="s">
        <v>8</v>
      </c>
      <c r="E4474" t="s">
        <v>366</v>
      </c>
      <c r="F4474" s="138">
        <v>44178</v>
      </c>
      <c r="G4474" t="s">
        <v>685</v>
      </c>
      <c r="H4474" t="s">
        <v>668</v>
      </c>
      <c r="I4474" t="s">
        <v>177</v>
      </c>
      <c r="J4474" t="s">
        <v>671</v>
      </c>
      <c r="K4474">
        <v>1000</v>
      </c>
      <c r="L4474">
        <v>208</v>
      </c>
      <c r="O4474">
        <v>38</v>
      </c>
      <c r="P4474">
        <v>31</v>
      </c>
      <c r="Q4474">
        <f>SUM(Table2[[#This Row],[ BUYER G]:[BUYER S]])</f>
        <v>69</v>
      </c>
      <c r="R4474">
        <v>19.670000000000002</v>
      </c>
      <c r="S4474">
        <v>13.16</v>
      </c>
      <c r="T4474">
        <f>SUM(Table2[[#This Row],[SALE G]:[SALE S]])</f>
        <v>32.83</v>
      </c>
      <c r="U4474">
        <v>478</v>
      </c>
      <c r="V4474">
        <v>0.7</v>
      </c>
    </row>
    <row r="4475" spans="1:22" x14ac:dyDescent="0.25">
      <c r="A4475">
        <v>4474</v>
      </c>
      <c r="B4475" t="s">
        <v>26</v>
      </c>
      <c r="C4475" t="s">
        <v>665</v>
      </c>
      <c r="D4475" t="s">
        <v>8</v>
      </c>
      <c r="E4475" t="s">
        <v>366</v>
      </c>
      <c r="F4475" s="138">
        <v>44178</v>
      </c>
      <c r="G4475" t="s">
        <v>685</v>
      </c>
      <c r="H4475" t="s">
        <v>668</v>
      </c>
      <c r="I4475" t="s">
        <v>186</v>
      </c>
      <c r="J4475" t="s">
        <v>671</v>
      </c>
      <c r="K4475">
        <v>1000</v>
      </c>
      <c r="L4475">
        <v>194</v>
      </c>
      <c r="O4475">
        <v>35</v>
      </c>
      <c r="P4475">
        <v>0</v>
      </c>
      <c r="Q4475">
        <f>SUM(Table2[[#This Row],[ BUYER G]:[BUYER S]])</f>
        <v>35</v>
      </c>
      <c r="R4475">
        <v>17</v>
      </c>
      <c r="S4475">
        <v>0</v>
      </c>
      <c r="T4475">
        <f>SUM(Table2[[#This Row],[SALE G]:[SALE S]])</f>
        <v>17</v>
      </c>
      <c r="U4475">
        <v>190</v>
      </c>
      <c r="V4475">
        <v>0.7</v>
      </c>
    </row>
    <row r="4476" spans="1:22" x14ac:dyDescent="0.25">
      <c r="A4476">
        <v>4475</v>
      </c>
      <c r="B4476" t="s">
        <v>26</v>
      </c>
      <c r="C4476" t="s">
        <v>665</v>
      </c>
      <c r="D4476" t="s">
        <v>8</v>
      </c>
      <c r="E4476" t="s">
        <v>366</v>
      </c>
      <c r="F4476" s="138">
        <v>44178</v>
      </c>
      <c r="G4476" t="s">
        <v>685</v>
      </c>
      <c r="H4476" t="s">
        <v>668</v>
      </c>
      <c r="I4476" t="s">
        <v>179</v>
      </c>
      <c r="J4476" t="s">
        <v>671</v>
      </c>
      <c r="K4476">
        <v>1000</v>
      </c>
      <c r="L4476">
        <v>194</v>
      </c>
      <c r="O4476">
        <v>23</v>
      </c>
      <c r="P4476">
        <v>0</v>
      </c>
      <c r="Q4476">
        <f>SUM(Table2[[#This Row],[ BUYER G]:[BUYER S]])</f>
        <v>23</v>
      </c>
      <c r="R4476">
        <v>11.5</v>
      </c>
      <c r="S4476">
        <v>0</v>
      </c>
      <c r="T4476">
        <f>SUM(Table2[[#This Row],[SALE G]:[SALE S]])</f>
        <v>11.5</v>
      </c>
      <c r="U4476">
        <v>200</v>
      </c>
      <c r="V4476">
        <v>0.7</v>
      </c>
    </row>
    <row r="4477" spans="1:22" x14ac:dyDescent="0.25">
      <c r="A4477">
        <v>4476</v>
      </c>
      <c r="B4477" t="s">
        <v>26</v>
      </c>
      <c r="C4477" t="s">
        <v>665</v>
      </c>
      <c r="D4477" t="s">
        <v>8</v>
      </c>
      <c r="E4477" t="s">
        <v>366</v>
      </c>
      <c r="F4477" s="138">
        <v>44178</v>
      </c>
      <c r="G4477" t="s">
        <v>712</v>
      </c>
      <c r="H4477" t="s">
        <v>668</v>
      </c>
      <c r="I4477" t="s">
        <v>466</v>
      </c>
      <c r="J4477" t="s">
        <v>711</v>
      </c>
      <c r="K4477">
        <v>320</v>
      </c>
      <c r="L4477">
        <v>145</v>
      </c>
      <c r="O4477">
        <v>38</v>
      </c>
      <c r="P4477">
        <v>0</v>
      </c>
      <c r="Q4477">
        <f>SUM(Table2[[#This Row],[ BUYER G]:[BUYER S]])</f>
        <v>38</v>
      </c>
      <c r="R4477">
        <v>26</v>
      </c>
      <c r="S4477">
        <v>0</v>
      </c>
      <c r="T4477">
        <f>SUM(Table2[[#This Row],[SALE G]:[SALE S]])</f>
        <v>26</v>
      </c>
      <c r="U4477">
        <v>323</v>
      </c>
      <c r="V4477">
        <v>0.7</v>
      </c>
    </row>
    <row r="4478" spans="1:22" x14ac:dyDescent="0.25">
      <c r="A4478">
        <v>4477</v>
      </c>
      <c r="B4478" t="s">
        <v>26</v>
      </c>
      <c r="C4478" t="s">
        <v>678</v>
      </c>
      <c r="D4478" t="s">
        <v>8</v>
      </c>
      <c r="E4478" t="s">
        <v>366</v>
      </c>
      <c r="F4478" s="138">
        <v>44178</v>
      </c>
      <c r="G4478" t="s">
        <v>676</v>
      </c>
      <c r="H4478" t="s">
        <v>679</v>
      </c>
      <c r="I4478" t="s">
        <v>380</v>
      </c>
      <c r="J4478" t="s">
        <v>669</v>
      </c>
      <c r="K4478">
        <v>1200</v>
      </c>
      <c r="L4478">
        <v>334</v>
      </c>
      <c r="O4478">
        <v>63</v>
      </c>
      <c r="P4478">
        <v>42</v>
      </c>
      <c r="Q4478">
        <f>SUM(Table2[[#This Row],[ BUYER G]:[BUYER S]])</f>
        <v>105</v>
      </c>
      <c r="R4478">
        <v>48.8</v>
      </c>
      <c r="S4478">
        <v>32</v>
      </c>
      <c r="T4478">
        <f>SUM(Table2[[#This Row],[SALE G]:[SALE S]])</f>
        <v>80.8</v>
      </c>
      <c r="U4478">
        <v>368</v>
      </c>
      <c r="V4478">
        <v>0.7</v>
      </c>
    </row>
    <row r="4479" spans="1:22" x14ac:dyDescent="0.25">
      <c r="A4479">
        <v>4478</v>
      </c>
      <c r="B4479" t="s">
        <v>26</v>
      </c>
      <c r="C4479" t="s">
        <v>680</v>
      </c>
      <c r="D4479" t="s">
        <v>8</v>
      </c>
      <c r="E4479" t="s">
        <v>366</v>
      </c>
      <c r="F4479" s="138">
        <v>44178</v>
      </c>
      <c r="G4479" t="s">
        <v>666</v>
      </c>
      <c r="H4479" t="s">
        <v>681</v>
      </c>
      <c r="I4479" t="s">
        <v>236</v>
      </c>
      <c r="J4479" t="s">
        <v>669</v>
      </c>
      <c r="K4479">
        <v>2700</v>
      </c>
      <c r="L4479">
        <v>768</v>
      </c>
      <c r="O4479">
        <v>137</v>
      </c>
      <c r="P4479">
        <v>153</v>
      </c>
      <c r="Q4479">
        <f>SUM(Table2[[#This Row],[ BUYER G]:[BUYER S]])</f>
        <v>290</v>
      </c>
      <c r="R4479">
        <v>153.32999999999998</v>
      </c>
      <c r="S4479">
        <v>165.67</v>
      </c>
      <c r="T4479">
        <f>SUM(Table2[[#This Row],[SALE G]:[SALE S]])</f>
        <v>319</v>
      </c>
      <c r="U4479">
        <v>821</v>
      </c>
      <c r="V4479">
        <v>0.7</v>
      </c>
    </row>
    <row r="4480" spans="1:22" x14ac:dyDescent="0.25">
      <c r="A4480">
        <v>4479</v>
      </c>
      <c r="B4480" t="s">
        <v>26</v>
      </c>
      <c r="C4480" t="s">
        <v>680</v>
      </c>
      <c r="D4480" t="s">
        <v>8</v>
      </c>
      <c r="E4480" t="s">
        <v>366</v>
      </c>
      <c r="F4480" s="138">
        <v>44178</v>
      </c>
      <c r="G4480" t="s">
        <v>666</v>
      </c>
      <c r="H4480" t="s">
        <v>681</v>
      </c>
      <c r="I4480" t="s">
        <v>428</v>
      </c>
      <c r="J4480" t="s">
        <v>669</v>
      </c>
      <c r="K4480">
        <v>2700</v>
      </c>
      <c r="L4480">
        <v>672</v>
      </c>
      <c r="O4480">
        <v>32</v>
      </c>
      <c r="P4480">
        <v>89</v>
      </c>
      <c r="Q4480">
        <f>SUM(Table2[[#This Row],[ BUYER G]:[BUYER S]])</f>
        <v>121</v>
      </c>
      <c r="R4480">
        <v>12.5</v>
      </c>
      <c r="S4480">
        <v>70.55</v>
      </c>
      <c r="T4480">
        <f>SUM(Table2[[#This Row],[SALE G]:[SALE S]])</f>
        <v>83.05</v>
      </c>
      <c r="U4480">
        <v>712</v>
      </c>
      <c r="V4480">
        <v>0.7</v>
      </c>
    </row>
    <row r="4481" spans="1:22" x14ac:dyDescent="0.25">
      <c r="A4481">
        <v>4480</v>
      </c>
      <c r="B4481" t="s">
        <v>26</v>
      </c>
      <c r="C4481" t="s">
        <v>680</v>
      </c>
      <c r="D4481" t="s">
        <v>8</v>
      </c>
      <c r="E4481" t="s">
        <v>366</v>
      </c>
      <c r="F4481" s="138">
        <v>44178</v>
      </c>
      <c r="G4481" t="s">
        <v>670</v>
      </c>
      <c r="H4481" t="s">
        <v>681</v>
      </c>
      <c r="I4481" t="s">
        <v>375</v>
      </c>
      <c r="J4481" t="s">
        <v>671</v>
      </c>
      <c r="K4481">
        <v>1200</v>
      </c>
      <c r="L4481">
        <v>560</v>
      </c>
      <c r="O4481">
        <v>114</v>
      </c>
      <c r="P4481">
        <v>51</v>
      </c>
      <c r="Q4481">
        <f>SUM(Table2[[#This Row],[ BUYER G]:[BUYER S]])</f>
        <v>165</v>
      </c>
      <c r="R4481">
        <v>114.75</v>
      </c>
      <c r="S4481">
        <v>46.5</v>
      </c>
      <c r="T4481">
        <f>SUM(Table2[[#This Row],[SALE G]:[SALE S]])</f>
        <v>161.25</v>
      </c>
      <c r="U4481">
        <v>770</v>
      </c>
      <c r="V4481">
        <v>0.7</v>
      </c>
    </row>
    <row r="4482" spans="1:22" x14ac:dyDescent="0.25">
      <c r="A4482">
        <v>4481</v>
      </c>
      <c r="B4482" t="s">
        <v>26</v>
      </c>
      <c r="C4482" t="s">
        <v>680</v>
      </c>
      <c r="D4482" t="s">
        <v>8</v>
      </c>
      <c r="E4482" t="s">
        <v>366</v>
      </c>
      <c r="F4482" s="138">
        <v>44178</v>
      </c>
      <c r="G4482" t="s">
        <v>670</v>
      </c>
      <c r="H4482" t="s">
        <v>681</v>
      </c>
      <c r="I4482" t="s">
        <v>376</v>
      </c>
      <c r="J4482" t="s">
        <v>671</v>
      </c>
      <c r="K4482">
        <v>1200</v>
      </c>
      <c r="L4482">
        <v>320</v>
      </c>
      <c r="O4482">
        <v>22</v>
      </c>
      <c r="P4482">
        <v>24</v>
      </c>
      <c r="Q4482">
        <f>SUM(Table2[[#This Row],[ BUYER G]:[BUYER S]])</f>
        <v>46</v>
      </c>
      <c r="R4482">
        <v>40.5</v>
      </c>
      <c r="S4482">
        <v>41</v>
      </c>
      <c r="T4482">
        <f>SUM(Table2[[#This Row],[SALE G]:[SALE S]])</f>
        <v>81.5</v>
      </c>
      <c r="U4482">
        <v>368</v>
      </c>
      <c r="V4482">
        <v>0.65</v>
      </c>
    </row>
    <row r="4483" spans="1:22" x14ac:dyDescent="0.25">
      <c r="A4483">
        <v>4482</v>
      </c>
      <c r="B4483" t="s">
        <v>26</v>
      </c>
      <c r="C4483" t="s">
        <v>680</v>
      </c>
      <c r="D4483" t="s">
        <v>8</v>
      </c>
      <c r="E4483" t="s">
        <v>366</v>
      </c>
      <c r="F4483" s="138">
        <v>44178</v>
      </c>
      <c r="G4483" t="s">
        <v>670</v>
      </c>
      <c r="H4483" t="s">
        <v>681</v>
      </c>
      <c r="I4483" t="s">
        <v>373</v>
      </c>
      <c r="J4483" t="s">
        <v>671</v>
      </c>
      <c r="K4483">
        <v>1200</v>
      </c>
      <c r="L4483">
        <v>416</v>
      </c>
      <c r="O4483">
        <v>14</v>
      </c>
      <c r="P4483">
        <v>43</v>
      </c>
      <c r="Q4483">
        <f>SUM(Table2[[#This Row],[ BUYER G]:[BUYER S]])</f>
        <v>57</v>
      </c>
      <c r="R4483">
        <v>9.25</v>
      </c>
      <c r="S4483">
        <v>36</v>
      </c>
      <c r="T4483">
        <f>SUM(Table2[[#This Row],[SALE G]:[SALE S]])</f>
        <v>45.25</v>
      </c>
      <c r="U4483">
        <v>270</v>
      </c>
      <c r="V4483">
        <v>0.7</v>
      </c>
    </row>
    <row r="4484" spans="1:22" x14ac:dyDescent="0.25">
      <c r="A4484">
        <v>4483</v>
      </c>
      <c r="B4484" t="s">
        <v>26</v>
      </c>
      <c r="C4484" t="s">
        <v>680</v>
      </c>
      <c r="D4484" t="s">
        <v>8</v>
      </c>
      <c r="E4484" t="s">
        <v>366</v>
      </c>
      <c r="F4484" s="138">
        <v>44178</v>
      </c>
      <c r="G4484" t="s">
        <v>670</v>
      </c>
      <c r="H4484" t="s">
        <v>681</v>
      </c>
      <c r="I4484" t="s">
        <v>369</v>
      </c>
      <c r="J4484" t="s">
        <v>671</v>
      </c>
      <c r="K4484">
        <v>1200</v>
      </c>
      <c r="L4484">
        <v>320</v>
      </c>
      <c r="O4484">
        <v>20</v>
      </c>
      <c r="P4484">
        <v>24</v>
      </c>
      <c r="Q4484">
        <f>SUM(Table2[[#This Row],[ BUYER G]:[BUYER S]])</f>
        <v>44</v>
      </c>
      <c r="R4484">
        <v>19.16</v>
      </c>
      <c r="S4484">
        <v>17.25</v>
      </c>
      <c r="T4484">
        <f>SUM(Table2[[#This Row],[SALE G]:[SALE S]])</f>
        <v>36.409999999999997</v>
      </c>
      <c r="U4484">
        <v>273</v>
      </c>
      <c r="V4484">
        <v>0.7</v>
      </c>
    </row>
    <row r="4485" spans="1:22" x14ac:dyDescent="0.25">
      <c r="A4485">
        <v>4484</v>
      </c>
      <c r="B4485" t="s">
        <v>26</v>
      </c>
      <c r="C4485" t="s">
        <v>680</v>
      </c>
      <c r="D4485" t="s">
        <v>8</v>
      </c>
      <c r="E4485" t="s">
        <v>366</v>
      </c>
      <c r="F4485" s="138">
        <v>44178</v>
      </c>
      <c r="G4485" t="s">
        <v>670</v>
      </c>
      <c r="H4485" t="s">
        <v>681</v>
      </c>
      <c r="I4485" t="s">
        <v>374</v>
      </c>
      <c r="J4485" t="s">
        <v>671</v>
      </c>
      <c r="K4485">
        <v>1200</v>
      </c>
      <c r="L4485">
        <v>496</v>
      </c>
      <c r="O4485">
        <v>33</v>
      </c>
      <c r="P4485">
        <v>51</v>
      </c>
      <c r="Q4485">
        <f>SUM(Table2[[#This Row],[ BUYER G]:[BUYER S]])</f>
        <v>84</v>
      </c>
      <c r="R4485">
        <v>31.67</v>
      </c>
      <c r="S4485">
        <v>57.83</v>
      </c>
      <c r="T4485">
        <f>SUM(Table2[[#This Row],[SALE G]:[SALE S]])</f>
        <v>89.5</v>
      </c>
      <c r="U4485">
        <v>320</v>
      </c>
      <c r="V4485">
        <v>0.65</v>
      </c>
    </row>
    <row r="4486" spans="1:22" x14ac:dyDescent="0.25">
      <c r="A4486">
        <v>4485</v>
      </c>
      <c r="B4486" t="s">
        <v>26</v>
      </c>
      <c r="C4486" t="s">
        <v>680</v>
      </c>
      <c r="D4486" t="s">
        <v>8</v>
      </c>
      <c r="E4486" t="s">
        <v>366</v>
      </c>
      <c r="F4486" s="138">
        <v>44178</v>
      </c>
      <c r="G4486" t="s">
        <v>670</v>
      </c>
      <c r="H4486" t="s">
        <v>681</v>
      </c>
      <c r="I4486" t="s">
        <v>384</v>
      </c>
      <c r="J4486" t="s">
        <v>671</v>
      </c>
      <c r="K4486">
        <v>1000</v>
      </c>
      <c r="L4486">
        <v>160</v>
      </c>
      <c r="O4486">
        <v>29</v>
      </c>
      <c r="P4486">
        <v>11</v>
      </c>
      <c r="Q4486">
        <f>SUM(Table2[[#This Row],[ BUYER G]:[BUYER S]])</f>
        <v>40</v>
      </c>
      <c r="R4486">
        <v>28.1</v>
      </c>
      <c r="S4486">
        <v>8</v>
      </c>
      <c r="T4486">
        <f>SUM(Table2[[#This Row],[SALE G]:[SALE S]])</f>
        <v>36.1</v>
      </c>
      <c r="U4486">
        <v>315</v>
      </c>
      <c r="V4486">
        <v>0.65</v>
      </c>
    </row>
    <row r="4487" spans="1:22" x14ac:dyDescent="0.25">
      <c r="A4487">
        <v>4486</v>
      </c>
      <c r="B4487" t="s">
        <v>26</v>
      </c>
      <c r="C4487" t="s">
        <v>680</v>
      </c>
      <c r="D4487" t="s">
        <v>8</v>
      </c>
      <c r="E4487" t="s">
        <v>366</v>
      </c>
      <c r="F4487" s="138">
        <v>44178</v>
      </c>
      <c r="G4487" t="s">
        <v>670</v>
      </c>
      <c r="H4487" t="s">
        <v>681</v>
      </c>
      <c r="I4487" t="s">
        <v>386</v>
      </c>
      <c r="J4487" t="s">
        <v>671</v>
      </c>
      <c r="K4487">
        <v>1250</v>
      </c>
      <c r="L4487">
        <v>240</v>
      </c>
      <c r="O4487">
        <v>13</v>
      </c>
      <c r="P4487">
        <v>33</v>
      </c>
      <c r="Q4487">
        <f>SUM(Table2[[#This Row],[ BUYER G]:[BUYER S]])</f>
        <v>46</v>
      </c>
      <c r="R4487">
        <v>26</v>
      </c>
      <c r="S4487">
        <v>7</v>
      </c>
      <c r="T4487">
        <f>SUM(Table2[[#This Row],[SALE G]:[SALE S]])</f>
        <v>33</v>
      </c>
      <c r="U4487">
        <v>272</v>
      </c>
      <c r="V4487">
        <v>0.65</v>
      </c>
    </row>
    <row r="4488" spans="1:22" x14ac:dyDescent="0.25">
      <c r="A4488">
        <v>4487</v>
      </c>
      <c r="B4488" t="s">
        <v>26</v>
      </c>
      <c r="C4488" t="s">
        <v>680</v>
      </c>
      <c r="D4488" t="s">
        <v>8</v>
      </c>
      <c r="E4488" t="s">
        <v>366</v>
      </c>
      <c r="F4488" s="138">
        <v>44178</v>
      </c>
      <c r="G4488" t="s">
        <v>676</v>
      </c>
      <c r="H4488" t="s">
        <v>681</v>
      </c>
      <c r="I4488" t="s">
        <v>379</v>
      </c>
      <c r="J4488" t="s">
        <v>669</v>
      </c>
      <c r="K4488">
        <v>1200</v>
      </c>
      <c r="L4488">
        <v>336</v>
      </c>
      <c r="O4488">
        <v>67</v>
      </c>
      <c r="P4488">
        <v>15</v>
      </c>
      <c r="Q4488">
        <f>SUM(Table2[[#This Row],[ BUYER G]:[BUYER S]])</f>
        <v>82</v>
      </c>
      <c r="R4488">
        <v>52.66</v>
      </c>
      <c r="S4488">
        <v>10.5</v>
      </c>
      <c r="T4488">
        <f>SUM(Table2[[#This Row],[SALE G]:[SALE S]])</f>
        <v>63.16</v>
      </c>
      <c r="U4488">
        <v>292</v>
      </c>
      <c r="V4488">
        <v>0.65</v>
      </c>
    </row>
    <row r="4489" spans="1:22" x14ac:dyDescent="0.25">
      <c r="A4489">
        <v>4488</v>
      </c>
      <c r="B4489" t="s">
        <v>26</v>
      </c>
      <c r="C4489" t="s">
        <v>680</v>
      </c>
      <c r="D4489" t="s">
        <v>8</v>
      </c>
      <c r="E4489" t="s">
        <v>366</v>
      </c>
      <c r="F4489" s="138">
        <v>44178</v>
      </c>
      <c r="G4489" t="s">
        <v>684</v>
      </c>
      <c r="H4489" t="s">
        <v>681</v>
      </c>
      <c r="I4489" t="s">
        <v>399</v>
      </c>
      <c r="J4489" t="s">
        <v>669</v>
      </c>
      <c r="K4489">
        <v>1250</v>
      </c>
      <c r="L4489">
        <v>160</v>
      </c>
      <c r="O4489">
        <v>15</v>
      </c>
      <c r="P4489">
        <v>11</v>
      </c>
      <c r="Q4489">
        <f>SUM(Table2[[#This Row],[ BUYER G]:[BUYER S]])</f>
        <v>26</v>
      </c>
      <c r="R4489">
        <v>3.25</v>
      </c>
      <c r="S4489">
        <v>4.5</v>
      </c>
      <c r="T4489">
        <f>SUM(Table2[[#This Row],[SALE G]:[SALE S]])</f>
        <v>7.75</v>
      </c>
      <c r="U4489">
        <v>382</v>
      </c>
      <c r="V4489">
        <v>0.65</v>
      </c>
    </row>
    <row r="4490" spans="1:22" x14ac:dyDescent="0.25">
      <c r="A4490">
        <v>4489</v>
      </c>
      <c r="B4490" t="s">
        <v>26</v>
      </c>
      <c r="C4490" t="s">
        <v>680</v>
      </c>
      <c r="D4490" t="s">
        <v>8</v>
      </c>
      <c r="E4490" t="s">
        <v>366</v>
      </c>
      <c r="F4490" s="138">
        <v>44178</v>
      </c>
      <c r="G4490" t="s">
        <v>685</v>
      </c>
      <c r="H4490" t="s">
        <v>681</v>
      </c>
      <c r="I4490" t="s">
        <v>264</v>
      </c>
      <c r="J4490" t="s">
        <v>671</v>
      </c>
      <c r="K4490">
        <v>1000</v>
      </c>
      <c r="L4490">
        <v>160</v>
      </c>
      <c r="O4490">
        <v>17</v>
      </c>
      <c r="P4490">
        <v>0</v>
      </c>
      <c r="Q4490">
        <f>SUM(Table2[[#This Row],[ BUYER G]:[BUYER S]])</f>
        <v>17</v>
      </c>
      <c r="R4490">
        <v>29</v>
      </c>
      <c r="S4490">
        <v>0</v>
      </c>
      <c r="T4490">
        <f>SUM(Table2[[#This Row],[SALE G]:[SALE S]])</f>
        <v>29</v>
      </c>
      <c r="U4490">
        <v>231</v>
      </c>
      <c r="V4490">
        <v>0.65</v>
      </c>
    </row>
    <row r="4491" spans="1:22" x14ac:dyDescent="0.25">
      <c r="A4491">
        <v>4490</v>
      </c>
      <c r="B4491" t="s">
        <v>26</v>
      </c>
      <c r="C4491" t="s">
        <v>680</v>
      </c>
      <c r="D4491" t="s">
        <v>8</v>
      </c>
      <c r="E4491" t="s">
        <v>366</v>
      </c>
      <c r="F4491" s="138">
        <v>44178</v>
      </c>
      <c r="G4491" t="s">
        <v>685</v>
      </c>
      <c r="H4491" t="s">
        <v>681</v>
      </c>
      <c r="I4491" t="s">
        <v>637</v>
      </c>
      <c r="J4491" t="s">
        <v>671</v>
      </c>
      <c r="K4491">
        <v>1000</v>
      </c>
      <c r="L4491">
        <v>192</v>
      </c>
      <c r="O4491">
        <v>39</v>
      </c>
      <c r="P4491">
        <v>20</v>
      </c>
      <c r="Q4491">
        <f>SUM(Table2[[#This Row],[ BUYER G]:[BUYER S]])</f>
        <v>59</v>
      </c>
      <c r="R4491">
        <v>39.5</v>
      </c>
      <c r="S4491">
        <v>4</v>
      </c>
      <c r="T4491">
        <f>SUM(Table2[[#This Row],[SALE G]:[SALE S]])</f>
        <v>43.5</v>
      </c>
      <c r="U4491">
        <v>310</v>
      </c>
      <c r="V4491">
        <v>0.7</v>
      </c>
    </row>
    <row r="4492" spans="1:22" x14ac:dyDescent="0.25">
      <c r="A4492">
        <v>4491</v>
      </c>
      <c r="B4492" t="s">
        <v>26</v>
      </c>
      <c r="C4492" t="s">
        <v>680</v>
      </c>
      <c r="D4492" t="s">
        <v>8</v>
      </c>
      <c r="E4492" t="s">
        <v>366</v>
      </c>
      <c r="F4492" s="138">
        <v>44178</v>
      </c>
      <c r="G4492" t="s">
        <v>685</v>
      </c>
      <c r="H4492" t="s">
        <v>681</v>
      </c>
      <c r="I4492" t="s">
        <v>641</v>
      </c>
      <c r="J4492" t="s">
        <v>671</v>
      </c>
      <c r="K4492">
        <v>1000</v>
      </c>
      <c r="L4492">
        <v>208</v>
      </c>
      <c r="O4492">
        <v>39</v>
      </c>
      <c r="P4492">
        <v>0</v>
      </c>
      <c r="Q4492">
        <f>SUM(Table2[[#This Row],[ BUYER G]:[BUYER S]])</f>
        <v>39</v>
      </c>
      <c r="R4492">
        <v>32.1</v>
      </c>
      <c r="S4492">
        <v>0</v>
      </c>
      <c r="T4492">
        <f>SUM(Table2[[#This Row],[SALE G]:[SALE S]])</f>
        <v>32.1</v>
      </c>
      <c r="U4492">
        <v>220</v>
      </c>
      <c r="V4492">
        <v>0.65</v>
      </c>
    </row>
    <row r="4493" spans="1:22" x14ac:dyDescent="0.25">
      <c r="A4493">
        <v>4492</v>
      </c>
      <c r="B4493" t="s">
        <v>26</v>
      </c>
      <c r="C4493" t="s">
        <v>680</v>
      </c>
      <c r="D4493" t="s">
        <v>8</v>
      </c>
      <c r="E4493" t="s">
        <v>366</v>
      </c>
      <c r="F4493" s="138">
        <v>44178</v>
      </c>
      <c r="G4493" t="s">
        <v>685</v>
      </c>
      <c r="H4493" t="s">
        <v>681</v>
      </c>
      <c r="I4493" t="s">
        <v>640</v>
      </c>
      <c r="J4493" t="s">
        <v>671</v>
      </c>
      <c r="K4493">
        <v>1000</v>
      </c>
      <c r="L4493">
        <v>96</v>
      </c>
      <c r="O4493">
        <v>26</v>
      </c>
      <c r="P4493">
        <v>8</v>
      </c>
      <c r="Q4493">
        <f>SUM(Table2[[#This Row],[ BUYER G]:[BUYER S]])</f>
        <v>34</v>
      </c>
      <c r="R4493">
        <v>31.5</v>
      </c>
      <c r="S4493">
        <v>2</v>
      </c>
      <c r="T4493">
        <f>SUM(Table2[[#This Row],[SALE G]:[SALE S]])</f>
        <v>33.5</v>
      </c>
      <c r="U4493">
        <v>168</v>
      </c>
      <c r="V4493">
        <v>0.65</v>
      </c>
    </row>
    <row r="4494" spans="1:22" x14ac:dyDescent="0.25">
      <c r="A4494">
        <v>4493</v>
      </c>
      <c r="B4494" t="s">
        <v>26</v>
      </c>
      <c r="C4494" t="s">
        <v>680</v>
      </c>
      <c r="D4494" t="s">
        <v>8</v>
      </c>
      <c r="E4494" t="s">
        <v>366</v>
      </c>
      <c r="F4494" s="138">
        <v>44178</v>
      </c>
      <c r="G4494" t="s">
        <v>685</v>
      </c>
      <c r="H4494" t="s">
        <v>681</v>
      </c>
      <c r="I4494" t="s">
        <v>417</v>
      </c>
      <c r="J4494" t="s">
        <v>671</v>
      </c>
      <c r="K4494">
        <v>1000</v>
      </c>
      <c r="L4494">
        <v>288</v>
      </c>
      <c r="O4494">
        <v>130</v>
      </c>
      <c r="P4494">
        <v>0</v>
      </c>
      <c r="Q4494">
        <f>SUM(Table2[[#This Row],[ BUYER G]:[BUYER S]])</f>
        <v>130</v>
      </c>
      <c r="R4494">
        <v>166.5</v>
      </c>
      <c r="S4494">
        <v>0</v>
      </c>
      <c r="T4494">
        <f>SUM(Table2[[#This Row],[SALE G]:[SALE S]])</f>
        <v>166.5</v>
      </c>
      <c r="U4494">
        <v>570</v>
      </c>
      <c r="V4494">
        <v>0.7</v>
      </c>
    </row>
    <row r="4495" spans="1:22" x14ac:dyDescent="0.25">
      <c r="A4495">
        <v>4494</v>
      </c>
      <c r="B4495" t="s">
        <v>26</v>
      </c>
      <c r="C4495" t="s">
        <v>680</v>
      </c>
      <c r="D4495" t="s">
        <v>8</v>
      </c>
      <c r="E4495" t="s">
        <v>366</v>
      </c>
      <c r="F4495" s="138">
        <v>44178</v>
      </c>
      <c r="G4495" t="s">
        <v>685</v>
      </c>
      <c r="H4495" t="s">
        <v>681</v>
      </c>
      <c r="I4495" t="s">
        <v>448</v>
      </c>
      <c r="J4495" t="s">
        <v>671</v>
      </c>
      <c r="K4495">
        <v>1000</v>
      </c>
      <c r="L4495">
        <v>160</v>
      </c>
      <c r="O4495">
        <v>55</v>
      </c>
      <c r="P4495">
        <v>0</v>
      </c>
      <c r="Q4495">
        <f>SUM(Table2[[#This Row],[ BUYER G]:[BUYER S]])</f>
        <v>55</v>
      </c>
      <c r="R4495">
        <v>65</v>
      </c>
      <c r="S4495">
        <v>0</v>
      </c>
      <c r="T4495">
        <f>SUM(Table2[[#This Row],[SALE G]:[SALE S]])</f>
        <v>65</v>
      </c>
      <c r="U4495">
        <v>300</v>
      </c>
      <c r="V4495">
        <v>0.65</v>
      </c>
    </row>
    <row r="4496" spans="1:22" x14ac:dyDescent="0.25">
      <c r="A4496">
        <v>4495</v>
      </c>
      <c r="B4496" t="s">
        <v>26</v>
      </c>
      <c r="C4496" t="s">
        <v>680</v>
      </c>
      <c r="D4496" t="s">
        <v>8</v>
      </c>
      <c r="E4496" t="s">
        <v>366</v>
      </c>
      <c r="F4496" s="138">
        <v>44178</v>
      </c>
      <c r="G4496" t="s">
        <v>685</v>
      </c>
      <c r="H4496" t="s">
        <v>681</v>
      </c>
      <c r="I4496" t="s">
        <v>248</v>
      </c>
      <c r="J4496" t="s">
        <v>671</v>
      </c>
      <c r="K4496">
        <v>1000</v>
      </c>
      <c r="L4496">
        <v>192</v>
      </c>
      <c r="O4496">
        <v>51</v>
      </c>
      <c r="P4496">
        <v>3</v>
      </c>
      <c r="Q4496">
        <f>SUM(Table2[[#This Row],[ BUYER G]:[BUYER S]])</f>
        <v>54</v>
      </c>
      <c r="R4496">
        <v>57.5</v>
      </c>
      <c r="S4496">
        <v>2</v>
      </c>
      <c r="T4496">
        <f>SUM(Table2[[#This Row],[SALE G]:[SALE S]])</f>
        <v>59.5</v>
      </c>
      <c r="U4496">
        <v>278</v>
      </c>
      <c r="V4496">
        <v>0.7</v>
      </c>
    </row>
    <row r="4497" spans="1:22" x14ac:dyDescent="0.25">
      <c r="A4497">
        <v>4496</v>
      </c>
      <c r="B4497" t="s">
        <v>26</v>
      </c>
      <c r="C4497" t="s">
        <v>680</v>
      </c>
      <c r="D4497" t="s">
        <v>8</v>
      </c>
      <c r="E4497" t="s">
        <v>366</v>
      </c>
      <c r="F4497" s="138">
        <v>44178</v>
      </c>
      <c r="G4497" t="s">
        <v>684</v>
      </c>
      <c r="H4497" t="s">
        <v>689</v>
      </c>
      <c r="I4497" t="s">
        <v>400</v>
      </c>
      <c r="J4497" t="s">
        <v>669</v>
      </c>
      <c r="K4497">
        <v>1250</v>
      </c>
      <c r="L4497">
        <v>448</v>
      </c>
      <c r="O4497">
        <v>40</v>
      </c>
      <c r="P4497">
        <v>26</v>
      </c>
      <c r="Q4497">
        <f>SUM(Table2[[#This Row],[ BUYER G]:[BUYER S]])</f>
        <v>66</v>
      </c>
      <c r="R4497">
        <v>32.25</v>
      </c>
      <c r="S4497">
        <v>27</v>
      </c>
      <c r="T4497">
        <f>SUM(Table2[[#This Row],[SALE G]:[SALE S]])</f>
        <v>59.25</v>
      </c>
      <c r="U4497">
        <v>376</v>
      </c>
      <c r="V4497">
        <v>0.65</v>
      </c>
    </row>
    <row r="4498" spans="1:22" x14ac:dyDescent="0.25">
      <c r="A4498">
        <v>4497</v>
      </c>
      <c r="B4498" t="s">
        <v>26</v>
      </c>
      <c r="C4498" t="s">
        <v>680</v>
      </c>
      <c r="D4498" t="s">
        <v>8</v>
      </c>
      <c r="E4498" t="s">
        <v>367</v>
      </c>
      <c r="F4498" s="138">
        <v>44179</v>
      </c>
      <c r="G4498" t="s">
        <v>666</v>
      </c>
      <c r="H4498" t="s">
        <v>689</v>
      </c>
      <c r="I4498" t="s">
        <v>642</v>
      </c>
      <c r="J4498" t="s">
        <v>669</v>
      </c>
      <c r="K4498">
        <v>2700</v>
      </c>
      <c r="L4498">
        <v>560</v>
      </c>
      <c r="O4498">
        <v>121</v>
      </c>
      <c r="P4498">
        <v>0</v>
      </c>
      <c r="Q4498">
        <f>SUM(Table2[[#This Row],[ BUYER G]:[BUYER S]])</f>
        <v>121</v>
      </c>
      <c r="R4498">
        <v>103</v>
      </c>
      <c r="S4498">
        <v>0</v>
      </c>
      <c r="T4498">
        <f>SUM(Table2[[#This Row],[SALE G]:[SALE S]])</f>
        <v>103</v>
      </c>
      <c r="U4498">
        <v>1012</v>
      </c>
      <c r="V4498">
        <v>0.65</v>
      </c>
    </row>
    <row r="4499" spans="1:22" x14ac:dyDescent="0.25">
      <c r="A4499">
        <v>4498</v>
      </c>
      <c r="B4499" t="s">
        <v>26</v>
      </c>
      <c r="C4499" t="s">
        <v>680</v>
      </c>
      <c r="D4499" t="s">
        <v>8</v>
      </c>
      <c r="E4499" t="s">
        <v>367</v>
      </c>
      <c r="F4499" s="138">
        <v>44180</v>
      </c>
      <c r="G4499" t="s">
        <v>666</v>
      </c>
      <c r="H4499" t="s">
        <v>689</v>
      </c>
      <c r="I4499" t="s">
        <v>642</v>
      </c>
      <c r="J4499" t="s">
        <v>669</v>
      </c>
      <c r="K4499">
        <v>2700</v>
      </c>
      <c r="L4499">
        <v>496</v>
      </c>
      <c r="O4499">
        <v>95</v>
      </c>
      <c r="P4499">
        <v>0</v>
      </c>
      <c r="Q4499">
        <f>SUM(Table2[[#This Row],[ BUYER G]:[BUYER S]])</f>
        <v>95</v>
      </c>
      <c r="R4499">
        <v>76</v>
      </c>
      <c r="S4499">
        <v>0</v>
      </c>
      <c r="T4499">
        <f>SUM(Table2[[#This Row],[SALE G]:[SALE S]])</f>
        <v>76</v>
      </c>
      <c r="U4499">
        <v>720</v>
      </c>
      <c r="V4499">
        <v>0.65</v>
      </c>
    </row>
    <row r="4500" spans="1:22" x14ac:dyDescent="0.25">
      <c r="A4500">
        <v>4499</v>
      </c>
      <c r="B4500" t="s">
        <v>26</v>
      </c>
      <c r="C4500" t="s">
        <v>680</v>
      </c>
      <c r="D4500" t="s">
        <v>8</v>
      </c>
      <c r="E4500" t="s">
        <v>367</v>
      </c>
      <c r="F4500" s="138">
        <v>44181</v>
      </c>
      <c r="G4500" t="s">
        <v>666</v>
      </c>
      <c r="H4500" t="s">
        <v>689</v>
      </c>
      <c r="I4500" t="s">
        <v>642</v>
      </c>
      <c r="J4500" t="s">
        <v>669</v>
      </c>
      <c r="K4500">
        <v>2700</v>
      </c>
      <c r="L4500">
        <v>656</v>
      </c>
      <c r="O4500">
        <v>154</v>
      </c>
      <c r="P4500">
        <v>0</v>
      </c>
      <c r="Q4500">
        <f>SUM(Table2[[#This Row],[ BUYER G]:[BUYER S]])</f>
        <v>154</v>
      </c>
      <c r="R4500">
        <v>149</v>
      </c>
      <c r="S4500">
        <v>0</v>
      </c>
      <c r="T4500">
        <f>SUM(Table2[[#This Row],[SALE G]:[SALE S]])</f>
        <v>149</v>
      </c>
      <c r="U4500">
        <v>900</v>
      </c>
      <c r="V4500">
        <v>0.65</v>
      </c>
    </row>
    <row r="4501" spans="1:22" x14ac:dyDescent="0.25">
      <c r="A4501">
        <v>4500</v>
      </c>
      <c r="B4501" t="s">
        <v>26</v>
      </c>
      <c r="C4501" t="s">
        <v>680</v>
      </c>
      <c r="D4501" t="s">
        <v>8</v>
      </c>
      <c r="E4501" t="s">
        <v>367</v>
      </c>
      <c r="F4501" s="138">
        <v>44182</v>
      </c>
      <c r="G4501" t="s">
        <v>666</v>
      </c>
      <c r="H4501" t="s">
        <v>689</v>
      </c>
      <c r="I4501" t="s">
        <v>642</v>
      </c>
      <c r="J4501" t="s">
        <v>669</v>
      </c>
      <c r="K4501">
        <v>2700</v>
      </c>
      <c r="L4501">
        <v>528</v>
      </c>
      <c r="O4501">
        <v>126</v>
      </c>
      <c r="P4501">
        <v>0</v>
      </c>
      <c r="Q4501">
        <f>SUM(Table2[[#This Row],[ BUYER G]:[BUYER S]])</f>
        <v>126</v>
      </c>
      <c r="R4501">
        <v>118</v>
      </c>
      <c r="S4501">
        <v>0</v>
      </c>
      <c r="T4501">
        <f>SUM(Table2[[#This Row],[SALE G]:[SALE S]])</f>
        <v>118</v>
      </c>
      <c r="U4501">
        <v>880</v>
      </c>
      <c r="V4501">
        <v>0.65</v>
      </c>
    </row>
    <row r="4502" spans="1:22" x14ac:dyDescent="0.25">
      <c r="A4502">
        <v>4501</v>
      </c>
      <c r="B4502" t="s">
        <v>26</v>
      </c>
      <c r="C4502" t="s">
        <v>680</v>
      </c>
      <c r="D4502" t="s">
        <v>8</v>
      </c>
      <c r="E4502" t="s">
        <v>367</v>
      </c>
      <c r="F4502" s="138">
        <v>44183</v>
      </c>
      <c r="G4502" t="s">
        <v>666</v>
      </c>
      <c r="H4502" t="s">
        <v>689</v>
      </c>
      <c r="I4502" t="s">
        <v>642</v>
      </c>
      <c r="J4502" t="s">
        <v>669</v>
      </c>
      <c r="K4502">
        <v>2700</v>
      </c>
      <c r="L4502">
        <v>576</v>
      </c>
      <c r="O4502">
        <v>98</v>
      </c>
      <c r="P4502">
        <v>0</v>
      </c>
      <c r="Q4502">
        <f>SUM(Table2[[#This Row],[ BUYER G]:[BUYER S]])</f>
        <v>98</v>
      </c>
      <c r="R4502">
        <v>114</v>
      </c>
      <c r="S4502">
        <v>0</v>
      </c>
      <c r="T4502">
        <f>SUM(Table2[[#This Row],[SALE G]:[SALE S]])</f>
        <v>114</v>
      </c>
      <c r="U4502">
        <v>950</v>
      </c>
      <c r="V4502">
        <v>0.65</v>
      </c>
    </row>
    <row r="4503" spans="1:22" x14ac:dyDescent="0.25">
      <c r="A4503">
        <v>4497</v>
      </c>
      <c r="B4503" t="s">
        <v>26</v>
      </c>
      <c r="C4503" t="s">
        <v>665</v>
      </c>
      <c r="D4503" t="s">
        <v>8</v>
      </c>
      <c r="E4503" t="s">
        <v>367</v>
      </c>
      <c r="F4503" s="138">
        <v>44184</v>
      </c>
      <c r="G4503" t="s">
        <v>666</v>
      </c>
      <c r="H4503" t="s">
        <v>668</v>
      </c>
      <c r="I4503" t="s">
        <v>129</v>
      </c>
      <c r="J4503" t="s">
        <v>669</v>
      </c>
      <c r="K4503">
        <v>2700</v>
      </c>
      <c r="L4503">
        <v>562</v>
      </c>
      <c r="O4503">
        <v>132</v>
      </c>
      <c r="P4503">
        <v>0</v>
      </c>
      <c r="Q4503">
        <f>SUM(Table2[[#This Row],[ BUYER G]:[BUYER S]])</f>
        <v>132</v>
      </c>
      <c r="R4503">
        <v>110.75</v>
      </c>
      <c r="S4503">
        <v>0</v>
      </c>
      <c r="T4503">
        <f>SUM(Table2[[#This Row],[SALE G]:[SALE S]])</f>
        <v>110.75</v>
      </c>
      <c r="U4503">
        <v>560</v>
      </c>
      <c r="V4503">
        <v>0.8</v>
      </c>
    </row>
    <row r="4504" spans="1:22" x14ac:dyDescent="0.25">
      <c r="A4504">
        <v>4498</v>
      </c>
      <c r="B4504" t="s">
        <v>26</v>
      </c>
      <c r="C4504" t="s">
        <v>665</v>
      </c>
      <c r="D4504" t="s">
        <v>8</v>
      </c>
      <c r="E4504" t="s">
        <v>367</v>
      </c>
      <c r="F4504" s="138">
        <v>44184</v>
      </c>
      <c r="G4504" t="s">
        <v>666</v>
      </c>
      <c r="H4504" t="s">
        <v>668</v>
      </c>
      <c r="I4504" t="s">
        <v>130</v>
      </c>
      <c r="J4504" t="s">
        <v>669</v>
      </c>
      <c r="K4504">
        <v>2700</v>
      </c>
      <c r="L4504">
        <v>560</v>
      </c>
      <c r="O4504">
        <v>122</v>
      </c>
      <c r="P4504">
        <v>0</v>
      </c>
      <c r="Q4504">
        <f>SUM(Table2[[#This Row],[ BUYER G]:[BUYER S]])</f>
        <v>122</v>
      </c>
      <c r="R4504">
        <v>99</v>
      </c>
      <c r="S4504">
        <v>0</v>
      </c>
      <c r="T4504">
        <f>SUM(Table2[[#This Row],[SALE G]:[SALE S]])</f>
        <v>99</v>
      </c>
      <c r="U4504">
        <v>642</v>
      </c>
      <c r="V4504">
        <v>0.8</v>
      </c>
    </row>
    <row r="4505" spans="1:22" x14ac:dyDescent="0.25">
      <c r="A4505">
        <v>4499</v>
      </c>
      <c r="B4505" t="s">
        <v>26</v>
      </c>
      <c r="C4505" t="s">
        <v>665</v>
      </c>
      <c r="D4505" t="s">
        <v>8</v>
      </c>
      <c r="E4505" t="s">
        <v>367</v>
      </c>
      <c r="F4505" s="138">
        <v>44184</v>
      </c>
      <c r="G4505" t="s">
        <v>666</v>
      </c>
      <c r="H4505" t="s">
        <v>672</v>
      </c>
      <c r="I4505" t="s">
        <v>189</v>
      </c>
      <c r="J4505" t="s">
        <v>669</v>
      </c>
      <c r="K4505">
        <v>2700</v>
      </c>
      <c r="L4505">
        <v>564</v>
      </c>
      <c r="O4505">
        <v>135</v>
      </c>
      <c r="P4505">
        <v>31</v>
      </c>
      <c r="Q4505">
        <f>SUM(Table2[[#This Row],[ BUYER G]:[BUYER S]])</f>
        <v>166</v>
      </c>
      <c r="R4505">
        <v>115.65</v>
      </c>
      <c r="S4505">
        <v>25.5</v>
      </c>
      <c r="T4505">
        <f>SUM(Table2[[#This Row],[SALE G]:[SALE S]])</f>
        <v>141.15</v>
      </c>
      <c r="U4505">
        <v>538</v>
      </c>
      <c r="V4505">
        <v>0.8</v>
      </c>
    </row>
    <row r="4506" spans="1:22" x14ac:dyDescent="0.25">
      <c r="A4506">
        <v>4500</v>
      </c>
      <c r="B4506" t="s">
        <v>26</v>
      </c>
      <c r="C4506" t="s">
        <v>665</v>
      </c>
      <c r="D4506" t="s">
        <v>8</v>
      </c>
      <c r="E4506" t="s">
        <v>367</v>
      </c>
      <c r="F4506" s="138">
        <v>44184</v>
      </c>
      <c r="G4506" t="s">
        <v>703</v>
      </c>
      <c r="H4506" t="s">
        <v>668</v>
      </c>
      <c r="I4506" t="s">
        <v>451</v>
      </c>
      <c r="J4506" t="s">
        <v>669</v>
      </c>
      <c r="K4506">
        <v>2700</v>
      </c>
      <c r="L4506">
        <v>512</v>
      </c>
      <c r="O4506">
        <v>75</v>
      </c>
      <c r="P4506">
        <v>0</v>
      </c>
      <c r="Q4506">
        <f>SUM(Table2[[#This Row],[ BUYER G]:[BUYER S]])</f>
        <v>75</v>
      </c>
      <c r="R4506">
        <v>43.5</v>
      </c>
      <c r="S4506">
        <v>0</v>
      </c>
      <c r="T4506">
        <f>SUM(Table2[[#This Row],[SALE G]:[SALE S]])</f>
        <v>43.5</v>
      </c>
      <c r="U4506">
        <v>400</v>
      </c>
      <c r="V4506">
        <v>0.8</v>
      </c>
    </row>
    <row r="4507" spans="1:22" x14ac:dyDescent="0.25">
      <c r="A4507">
        <v>4501</v>
      </c>
      <c r="B4507" t="s">
        <v>26</v>
      </c>
      <c r="C4507" t="s">
        <v>665</v>
      </c>
      <c r="D4507" t="s">
        <v>8</v>
      </c>
      <c r="E4507" t="s">
        <v>367</v>
      </c>
      <c r="F4507" s="138">
        <v>44184</v>
      </c>
      <c r="G4507" t="s">
        <v>670</v>
      </c>
      <c r="H4507" t="s">
        <v>668</v>
      </c>
      <c r="I4507" t="s">
        <v>138</v>
      </c>
      <c r="J4507" t="s">
        <v>671</v>
      </c>
      <c r="K4507">
        <v>1200</v>
      </c>
      <c r="L4507">
        <v>340</v>
      </c>
      <c r="O4507">
        <v>74</v>
      </c>
      <c r="P4507">
        <v>0</v>
      </c>
      <c r="Q4507">
        <f>SUM(Table2[[#This Row],[ BUYER G]:[BUYER S]])</f>
        <v>74</v>
      </c>
      <c r="R4507">
        <v>45</v>
      </c>
      <c r="S4507">
        <v>0</v>
      </c>
      <c r="T4507">
        <f>SUM(Table2[[#This Row],[SALE G]:[SALE S]])</f>
        <v>45</v>
      </c>
      <c r="U4507">
        <v>300</v>
      </c>
      <c r="V4507">
        <v>0.7</v>
      </c>
    </row>
    <row r="4508" spans="1:22" x14ac:dyDescent="0.25">
      <c r="A4508">
        <v>4502</v>
      </c>
      <c r="B4508" t="s">
        <v>26</v>
      </c>
      <c r="C4508" t="s">
        <v>665</v>
      </c>
      <c r="D4508" t="s">
        <v>8</v>
      </c>
      <c r="E4508" t="s">
        <v>367</v>
      </c>
      <c r="F4508" s="138">
        <v>44184</v>
      </c>
      <c r="G4508" t="s">
        <v>670</v>
      </c>
      <c r="H4508" t="s">
        <v>668</v>
      </c>
      <c r="I4508" t="s">
        <v>139</v>
      </c>
      <c r="J4508" t="s">
        <v>671</v>
      </c>
      <c r="K4508">
        <v>1200</v>
      </c>
      <c r="L4508">
        <v>240</v>
      </c>
      <c r="O4508">
        <v>60</v>
      </c>
      <c r="P4508">
        <v>0</v>
      </c>
      <c r="Q4508">
        <f>SUM(Table2[[#This Row],[ BUYER G]:[BUYER S]])</f>
        <v>60</v>
      </c>
      <c r="R4508">
        <v>23.75</v>
      </c>
      <c r="S4508">
        <v>0</v>
      </c>
      <c r="T4508">
        <f>SUM(Table2[[#This Row],[SALE G]:[SALE S]])</f>
        <v>23.75</v>
      </c>
      <c r="U4508">
        <v>290</v>
      </c>
      <c r="V4508">
        <v>0.8</v>
      </c>
    </row>
    <row r="4509" spans="1:22" x14ac:dyDescent="0.25">
      <c r="A4509">
        <v>4503</v>
      </c>
      <c r="B4509" t="s">
        <v>26</v>
      </c>
      <c r="C4509" t="s">
        <v>665</v>
      </c>
      <c r="D4509" t="s">
        <v>8</v>
      </c>
      <c r="E4509" t="s">
        <v>367</v>
      </c>
      <c r="F4509" s="138">
        <v>44184</v>
      </c>
      <c r="G4509" t="s">
        <v>670</v>
      </c>
      <c r="H4509" t="s">
        <v>668</v>
      </c>
      <c r="I4509" t="s">
        <v>137</v>
      </c>
      <c r="J4509" t="s">
        <v>671</v>
      </c>
      <c r="K4509">
        <v>1200</v>
      </c>
      <c r="L4509">
        <v>324</v>
      </c>
      <c r="O4509">
        <v>86</v>
      </c>
      <c r="P4509">
        <v>33</v>
      </c>
      <c r="Q4509">
        <f>SUM(Table2[[#This Row],[ BUYER G]:[BUYER S]])</f>
        <v>119</v>
      </c>
      <c r="R4509">
        <v>51.75</v>
      </c>
      <c r="S4509">
        <v>18.5</v>
      </c>
      <c r="T4509">
        <f>SUM(Table2[[#This Row],[SALE G]:[SALE S]])</f>
        <v>70.25</v>
      </c>
      <c r="U4509">
        <v>323</v>
      </c>
      <c r="V4509">
        <v>0.7</v>
      </c>
    </row>
    <row r="4510" spans="1:22" x14ac:dyDescent="0.25">
      <c r="A4510">
        <v>4504</v>
      </c>
      <c r="B4510" t="s">
        <v>26</v>
      </c>
      <c r="C4510" t="s">
        <v>665</v>
      </c>
      <c r="D4510" t="s">
        <v>8</v>
      </c>
      <c r="E4510" t="s">
        <v>367</v>
      </c>
      <c r="F4510" s="138">
        <v>44184</v>
      </c>
      <c r="G4510" t="s">
        <v>670</v>
      </c>
      <c r="H4510" t="s">
        <v>668</v>
      </c>
      <c r="I4510" t="s">
        <v>140</v>
      </c>
      <c r="J4510" t="s">
        <v>671</v>
      </c>
      <c r="K4510">
        <v>1200</v>
      </c>
      <c r="L4510">
        <v>334</v>
      </c>
      <c r="O4510">
        <v>86</v>
      </c>
      <c r="P4510">
        <v>0</v>
      </c>
      <c r="Q4510">
        <f>SUM(Table2[[#This Row],[ BUYER G]:[BUYER S]])</f>
        <v>86</v>
      </c>
      <c r="R4510">
        <v>38.75</v>
      </c>
      <c r="S4510">
        <v>0</v>
      </c>
      <c r="T4510">
        <f>SUM(Table2[[#This Row],[SALE G]:[SALE S]])</f>
        <v>38.75</v>
      </c>
      <c r="U4510">
        <v>323</v>
      </c>
      <c r="V4510">
        <v>0.7</v>
      </c>
    </row>
    <row r="4511" spans="1:22" x14ac:dyDescent="0.25">
      <c r="A4511">
        <v>4505</v>
      </c>
      <c r="B4511" t="s">
        <v>26</v>
      </c>
      <c r="C4511" t="s">
        <v>665</v>
      </c>
      <c r="D4511" t="s">
        <v>8</v>
      </c>
      <c r="E4511" t="s">
        <v>367</v>
      </c>
      <c r="F4511" s="138">
        <v>44184</v>
      </c>
      <c r="G4511" t="s">
        <v>670</v>
      </c>
      <c r="H4511" t="s">
        <v>668</v>
      </c>
      <c r="I4511" t="s">
        <v>141</v>
      </c>
      <c r="J4511" t="s">
        <v>671</v>
      </c>
      <c r="K4511">
        <v>1200</v>
      </c>
      <c r="L4511">
        <v>340</v>
      </c>
      <c r="O4511">
        <v>76</v>
      </c>
      <c r="P4511">
        <v>6</v>
      </c>
      <c r="Q4511">
        <f>SUM(Table2[[#This Row],[ BUYER G]:[BUYER S]])</f>
        <v>82</v>
      </c>
      <c r="R4511">
        <v>49.25</v>
      </c>
      <c r="S4511">
        <v>2.25</v>
      </c>
      <c r="T4511">
        <f>SUM(Table2[[#This Row],[SALE G]:[SALE S]])</f>
        <v>51.5</v>
      </c>
      <c r="U4511">
        <v>221</v>
      </c>
      <c r="V4511">
        <v>0.7</v>
      </c>
    </row>
    <row r="4512" spans="1:22" x14ac:dyDescent="0.25">
      <c r="A4512">
        <v>4506</v>
      </c>
      <c r="B4512" t="s">
        <v>26</v>
      </c>
      <c r="C4512" t="s">
        <v>665</v>
      </c>
      <c r="D4512" t="s">
        <v>8</v>
      </c>
      <c r="E4512" t="s">
        <v>367</v>
      </c>
      <c r="F4512" s="138">
        <v>44184</v>
      </c>
      <c r="G4512" t="s">
        <v>682</v>
      </c>
      <c r="H4512" t="s">
        <v>668</v>
      </c>
      <c r="I4512" t="s">
        <v>151</v>
      </c>
      <c r="J4512" t="s">
        <v>671</v>
      </c>
      <c r="K4512">
        <v>1000</v>
      </c>
      <c r="L4512">
        <v>198</v>
      </c>
      <c r="O4512">
        <v>58</v>
      </c>
      <c r="P4512">
        <v>0</v>
      </c>
      <c r="Q4512">
        <f>SUM(Table2[[#This Row],[ BUYER G]:[BUYER S]])</f>
        <v>58</v>
      </c>
      <c r="R4512">
        <v>31.5</v>
      </c>
      <c r="S4512">
        <v>0</v>
      </c>
      <c r="T4512">
        <f>SUM(Table2[[#This Row],[SALE G]:[SALE S]])</f>
        <v>31.5</v>
      </c>
      <c r="U4512">
        <v>198</v>
      </c>
      <c r="V4512">
        <v>0.7</v>
      </c>
    </row>
    <row r="4513" spans="1:22" x14ac:dyDescent="0.25">
      <c r="A4513">
        <v>4507</v>
      </c>
      <c r="B4513" t="s">
        <v>26</v>
      </c>
      <c r="C4513" t="s">
        <v>665</v>
      </c>
      <c r="D4513" t="s">
        <v>8</v>
      </c>
      <c r="E4513" t="s">
        <v>367</v>
      </c>
      <c r="F4513" s="138">
        <v>44184</v>
      </c>
      <c r="G4513" t="s">
        <v>682</v>
      </c>
      <c r="H4513" t="s">
        <v>668</v>
      </c>
      <c r="I4513" t="s">
        <v>152</v>
      </c>
      <c r="J4513" t="s">
        <v>671</v>
      </c>
      <c r="K4513">
        <v>1000</v>
      </c>
      <c r="L4513">
        <v>201</v>
      </c>
      <c r="O4513">
        <v>61</v>
      </c>
      <c r="P4513">
        <v>0</v>
      </c>
      <c r="Q4513">
        <f>SUM(Table2[[#This Row],[ BUYER G]:[BUYER S]])</f>
        <v>61</v>
      </c>
      <c r="R4513">
        <v>24</v>
      </c>
      <c r="S4513">
        <v>0</v>
      </c>
      <c r="T4513">
        <f>SUM(Table2[[#This Row],[SALE G]:[SALE S]])</f>
        <v>24</v>
      </c>
      <c r="U4513">
        <v>255</v>
      </c>
      <c r="V4513">
        <v>0.7</v>
      </c>
    </row>
    <row r="4514" spans="1:22" x14ac:dyDescent="0.25">
      <c r="A4514">
        <v>4508</v>
      </c>
      <c r="B4514" t="s">
        <v>26</v>
      </c>
      <c r="C4514" t="s">
        <v>665</v>
      </c>
      <c r="D4514" t="s">
        <v>8</v>
      </c>
      <c r="E4514" t="s">
        <v>367</v>
      </c>
      <c r="F4514" s="138">
        <v>44184</v>
      </c>
      <c r="G4514" t="s">
        <v>682</v>
      </c>
      <c r="H4514" t="s">
        <v>668</v>
      </c>
      <c r="I4514" t="s">
        <v>153</v>
      </c>
      <c r="J4514" t="s">
        <v>671</v>
      </c>
      <c r="K4514">
        <v>1000</v>
      </c>
      <c r="L4514">
        <v>208</v>
      </c>
      <c r="O4514">
        <v>71</v>
      </c>
      <c r="P4514">
        <v>0</v>
      </c>
      <c r="Q4514">
        <f>SUM(Table2[[#This Row],[ BUYER G]:[BUYER S]])</f>
        <v>71</v>
      </c>
      <c r="R4514">
        <v>40.299999999999997</v>
      </c>
      <c r="S4514">
        <v>0</v>
      </c>
      <c r="T4514">
        <f>SUM(Table2[[#This Row],[SALE G]:[SALE S]])</f>
        <v>40.299999999999997</v>
      </c>
      <c r="U4514">
        <v>459</v>
      </c>
      <c r="V4514">
        <v>0.7</v>
      </c>
    </row>
    <row r="4515" spans="1:22" x14ac:dyDescent="0.25">
      <c r="A4515">
        <v>4509</v>
      </c>
      <c r="B4515" t="s">
        <v>26</v>
      </c>
      <c r="C4515" t="s">
        <v>665</v>
      </c>
      <c r="D4515" t="s">
        <v>8</v>
      </c>
      <c r="E4515" t="s">
        <v>367</v>
      </c>
      <c r="F4515" s="138">
        <v>44184</v>
      </c>
      <c r="G4515" t="s">
        <v>682</v>
      </c>
      <c r="H4515" t="s">
        <v>668</v>
      </c>
      <c r="I4515" t="s">
        <v>147</v>
      </c>
      <c r="J4515" t="s">
        <v>671</v>
      </c>
      <c r="K4515">
        <v>1000</v>
      </c>
      <c r="L4515">
        <v>198</v>
      </c>
      <c r="O4515">
        <v>43</v>
      </c>
      <c r="P4515">
        <v>0</v>
      </c>
      <c r="Q4515">
        <f>SUM(Table2[[#This Row],[ BUYER G]:[BUYER S]])</f>
        <v>43</v>
      </c>
      <c r="R4515">
        <v>15.5</v>
      </c>
      <c r="S4515">
        <v>0</v>
      </c>
      <c r="T4515">
        <f>SUM(Table2[[#This Row],[SALE G]:[SALE S]])</f>
        <v>15.5</v>
      </c>
      <c r="U4515">
        <v>178</v>
      </c>
      <c r="V4515">
        <v>0.7</v>
      </c>
    </row>
    <row r="4516" spans="1:22" x14ac:dyDescent="0.25">
      <c r="A4516">
        <v>4510</v>
      </c>
      <c r="B4516" t="s">
        <v>26</v>
      </c>
      <c r="C4516" t="s">
        <v>665</v>
      </c>
      <c r="D4516" t="s">
        <v>8</v>
      </c>
      <c r="E4516" t="s">
        <v>367</v>
      </c>
      <c r="F4516" s="138">
        <v>44184</v>
      </c>
      <c r="G4516" t="s">
        <v>682</v>
      </c>
      <c r="H4516" t="s">
        <v>668</v>
      </c>
      <c r="I4516" t="s">
        <v>396</v>
      </c>
      <c r="J4516" t="s">
        <v>671</v>
      </c>
      <c r="K4516">
        <v>1000</v>
      </c>
      <c r="L4516">
        <v>224</v>
      </c>
      <c r="O4516">
        <v>85</v>
      </c>
      <c r="P4516">
        <v>0</v>
      </c>
      <c r="Q4516">
        <f>SUM(Table2[[#This Row],[ BUYER G]:[BUYER S]])</f>
        <v>85</v>
      </c>
      <c r="R4516">
        <v>50</v>
      </c>
      <c r="S4516">
        <v>0</v>
      </c>
      <c r="T4516">
        <f>SUM(Table2[[#This Row],[SALE G]:[SALE S]])</f>
        <v>50</v>
      </c>
      <c r="U4516">
        <v>253</v>
      </c>
      <c r="V4516">
        <v>0.7</v>
      </c>
    </row>
    <row r="4517" spans="1:22" x14ac:dyDescent="0.25">
      <c r="A4517">
        <v>4511</v>
      </c>
      <c r="B4517" t="s">
        <v>26</v>
      </c>
      <c r="C4517" t="s">
        <v>665</v>
      </c>
      <c r="D4517" t="s">
        <v>8</v>
      </c>
      <c r="E4517" t="s">
        <v>367</v>
      </c>
      <c r="F4517" s="138">
        <v>44184</v>
      </c>
      <c r="G4517" t="s">
        <v>683</v>
      </c>
      <c r="H4517" t="s">
        <v>668</v>
      </c>
      <c r="I4517" t="s">
        <v>391</v>
      </c>
      <c r="J4517" t="s">
        <v>669</v>
      </c>
      <c r="K4517">
        <v>1500</v>
      </c>
      <c r="L4517">
        <v>432</v>
      </c>
      <c r="O4517">
        <v>94</v>
      </c>
      <c r="P4517">
        <v>0</v>
      </c>
      <c r="Q4517">
        <f>SUM(Table2[[#This Row],[ BUYER G]:[BUYER S]])</f>
        <v>94</v>
      </c>
      <c r="R4517">
        <v>76.25</v>
      </c>
      <c r="S4517">
        <v>0</v>
      </c>
      <c r="T4517">
        <f>SUM(Table2[[#This Row],[SALE G]:[SALE S]])</f>
        <v>76.25</v>
      </c>
      <c r="U4517">
        <v>470</v>
      </c>
      <c r="V4517">
        <v>0.7</v>
      </c>
    </row>
    <row r="4518" spans="1:22" x14ac:dyDescent="0.25">
      <c r="A4518">
        <v>4512</v>
      </c>
      <c r="B4518" t="s">
        <v>26</v>
      </c>
      <c r="C4518" t="s">
        <v>665</v>
      </c>
      <c r="D4518" t="s">
        <v>8</v>
      </c>
      <c r="E4518" t="s">
        <v>367</v>
      </c>
      <c r="F4518" s="138">
        <v>44184</v>
      </c>
      <c r="G4518" t="s">
        <v>683</v>
      </c>
      <c r="H4518" t="s">
        <v>668</v>
      </c>
      <c r="I4518" t="s">
        <v>394</v>
      </c>
      <c r="J4518" t="s">
        <v>669</v>
      </c>
      <c r="K4518">
        <v>1500</v>
      </c>
      <c r="L4518">
        <v>417</v>
      </c>
      <c r="O4518">
        <v>82</v>
      </c>
      <c r="P4518">
        <v>4</v>
      </c>
      <c r="Q4518">
        <f>SUM(Table2[[#This Row],[ BUYER G]:[BUYER S]])</f>
        <v>86</v>
      </c>
      <c r="R4518">
        <v>50.5</v>
      </c>
      <c r="S4518">
        <v>1.25</v>
      </c>
      <c r="T4518">
        <f>SUM(Table2[[#This Row],[SALE G]:[SALE S]])</f>
        <v>51.75</v>
      </c>
      <c r="U4518">
        <v>336</v>
      </c>
      <c r="V4518">
        <v>0.6</v>
      </c>
    </row>
    <row r="4519" spans="1:22" x14ac:dyDescent="0.25">
      <c r="A4519">
        <v>4513</v>
      </c>
      <c r="B4519" t="s">
        <v>26</v>
      </c>
      <c r="C4519" t="s">
        <v>665</v>
      </c>
      <c r="D4519" t="s">
        <v>8</v>
      </c>
      <c r="E4519" t="s">
        <v>367</v>
      </c>
      <c r="F4519" s="138">
        <v>44184</v>
      </c>
      <c r="G4519" t="s">
        <v>675</v>
      </c>
      <c r="H4519" t="s">
        <v>668</v>
      </c>
      <c r="I4519" t="s">
        <v>164</v>
      </c>
      <c r="J4519" t="s">
        <v>669</v>
      </c>
      <c r="K4519">
        <v>5400</v>
      </c>
      <c r="L4519">
        <v>608</v>
      </c>
      <c r="O4519">
        <v>167</v>
      </c>
      <c r="P4519">
        <v>0</v>
      </c>
      <c r="Q4519">
        <f>SUM(Table2[[#This Row],[ BUYER G]:[BUYER S]])</f>
        <v>167</v>
      </c>
      <c r="R4519">
        <v>87.5</v>
      </c>
      <c r="S4519">
        <v>0</v>
      </c>
      <c r="T4519">
        <f>SUM(Table2[[#This Row],[SALE G]:[SALE S]])</f>
        <v>87.5</v>
      </c>
      <c r="U4519">
        <v>479</v>
      </c>
      <c r="V4519">
        <v>0.8</v>
      </c>
    </row>
    <row r="4520" spans="1:22" x14ac:dyDescent="0.25">
      <c r="A4520">
        <v>4514</v>
      </c>
      <c r="B4520" t="s">
        <v>26</v>
      </c>
      <c r="C4520" t="s">
        <v>665</v>
      </c>
      <c r="D4520" t="s">
        <v>8</v>
      </c>
      <c r="E4520" t="s">
        <v>367</v>
      </c>
      <c r="F4520" s="138">
        <v>44184</v>
      </c>
      <c r="G4520" t="s">
        <v>676</v>
      </c>
      <c r="H4520" t="s">
        <v>668</v>
      </c>
      <c r="I4520" t="s">
        <v>165</v>
      </c>
      <c r="J4520" t="s">
        <v>669</v>
      </c>
      <c r="K4520">
        <v>1200</v>
      </c>
      <c r="L4520">
        <v>325</v>
      </c>
      <c r="O4520">
        <v>70</v>
      </c>
      <c r="P4520">
        <v>0</v>
      </c>
      <c r="Q4520">
        <f>SUM(Table2[[#This Row],[ BUYER G]:[BUYER S]])</f>
        <v>70</v>
      </c>
      <c r="R4520">
        <v>54.5</v>
      </c>
      <c r="S4520">
        <v>0</v>
      </c>
      <c r="T4520">
        <f>SUM(Table2[[#This Row],[SALE G]:[SALE S]])</f>
        <v>54.5</v>
      </c>
      <c r="U4520">
        <v>290</v>
      </c>
      <c r="V4520">
        <v>0.8</v>
      </c>
    </row>
    <row r="4521" spans="1:22" x14ac:dyDescent="0.25">
      <c r="A4521">
        <v>4515</v>
      </c>
      <c r="B4521" t="s">
        <v>26</v>
      </c>
      <c r="C4521" t="s">
        <v>665</v>
      </c>
      <c r="D4521" t="s">
        <v>8</v>
      </c>
      <c r="E4521" t="s">
        <v>367</v>
      </c>
      <c r="F4521" s="138">
        <v>44184</v>
      </c>
      <c r="G4521" t="s">
        <v>676</v>
      </c>
      <c r="H4521" t="s">
        <v>668</v>
      </c>
      <c r="I4521" t="s">
        <v>166</v>
      </c>
      <c r="J4521" t="s">
        <v>669</v>
      </c>
      <c r="K4521">
        <v>1200</v>
      </c>
      <c r="L4521">
        <v>334</v>
      </c>
      <c r="O4521">
        <v>80</v>
      </c>
      <c r="P4521">
        <v>19</v>
      </c>
      <c r="Q4521">
        <f>SUM(Table2[[#This Row],[ BUYER G]:[BUYER S]])</f>
        <v>99</v>
      </c>
      <c r="R4521">
        <v>74.5</v>
      </c>
      <c r="S4521">
        <v>8</v>
      </c>
      <c r="T4521">
        <f>SUM(Table2[[#This Row],[SALE G]:[SALE S]])</f>
        <v>82.5</v>
      </c>
      <c r="U4521">
        <v>580</v>
      </c>
      <c r="V4521">
        <v>0.6</v>
      </c>
    </row>
    <row r="4522" spans="1:22" x14ac:dyDescent="0.25">
      <c r="A4522">
        <v>4516</v>
      </c>
      <c r="B4522" t="s">
        <v>26</v>
      </c>
      <c r="C4522" t="s">
        <v>665</v>
      </c>
      <c r="D4522" t="s">
        <v>8</v>
      </c>
      <c r="E4522" t="s">
        <v>367</v>
      </c>
      <c r="F4522" s="138">
        <v>44184</v>
      </c>
      <c r="G4522" t="s">
        <v>684</v>
      </c>
      <c r="H4522" t="s">
        <v>668</v>
      </c>
      <c r="I4522" t="s">
        <v>169</v>
      </c>
      <c r="J4522" t="s">
        <v>669</v>
      </c>
      <c r="K4522">
        <v>1250</v>
      </c>
      <c r="L4522">
        <v>356</v>
      </c>
      <c r="O4522">
        <v>71</v>
      </c>
      <c r="P4522">
        <v>0</v>
      </c>
      <c r="Q4522">
        <f>SUM(Table2[[#This Row],[ BUYER G]:[BUYER S]])</f>
        <v>71</v>
      </c>
      <c r="R4522">
        <v>45.5</v>
      </c>
      <c r="S4522">
        <v>0</v>
      </c>
      <c r="T4522">
        <f>SUM(Table2[[#This Row],[SALE G]:[SALE S]])</f>
        <v>45.5</v>
      </c>
      <c r="U4522">
        <v>505</v>
      </c>
      <c r="V4522">
        <v>0.7</v>
      </c>
    </row>
    <row r="4523" spans="1:22" x14ac:dyDescent="0.25">
      <c r="A4523">
        <v>4517</v>
      </c>
      <c r="B4523" t="s">
        <v>26</v>
      </c>
      <c r="C4523" t="s">
        <v>665</v>
      </c>
      <c r="D4523" t="s">
        <v>8</v>
      </c>
      <c r="E4523" t="s">
        <v>367</v>
      </c>
      <c r="F4523" s="138">
        <v>44184</v>
      </c>
      <c r="G4523" t="s">
        <v>684</v>
      </c>
      <c r="H4523" t="s">
        <v>668</v>
      </c>
      <c r="I4523" t="s">
        <v>171</v>
      </c>
      <c r="J4523" t="s">
        <v>669</v>
      </c>
      <c r="K4523">
        <v>1250</v>
      </c>
      <c r="L4523">
        <v>234</v>
      </c>
      <c r="O4523">
        <v>41</v>
      </c>
      <c r="P4523">
        <v>0</v>
      </c>
      <c r="Q4523">
        <f>SUM(Table2[[#This Row],[ BUYER G]:[BUYER S]])</f>
        <v>41</v>
      </c>
      <c r="R4523">
        <v>31</v>
      </c>
      <c r="S4523">
        <v>0</v>
      </c>
      <c r="T4523">
        <f>SUM(Table2[[#This Row],[SALE G]:[SALE S]])</f>
        <v>31</v>
      </c>
      <c r="U4523">
        <v>290</v>
      </c>
      <c r="V4523">
        <v>0.7</v>
      </c>
    </row>
    <row r="4524" spans="1:22" x14ac:dyDescent="0.25">
      <c r="A4524">
        <v>4518</v>
      </c>
      <c r="B4524" t="s">
        <v>26</v>
      </c>
      <c r="C4524" t="s">
        <v>665</v>
      </c>
      <c r="D4524" t="s">
        <v>8</v>
      </c>
      <c r="E4524" t="s">
        <v>367</v>
      </c>
      <c r="F4524" s="138">
        <v>44184</v>
      </c>
      <c r="G4524" t="s">
        <v>685</v>
      </c>
      <c r="H4524" t="s">
        <v>668</v>
      </c>
      <c r="I4524" t="s">
        <v>172</v>
      </c>
      <c r="J4524" t="s">
        <v>671</v>
      </c>
      <c r="K4524">
        <v>1000</v>
      </c>
      <c r="L4524">
        <v>200</v>
      </c>
      <c r="O4524">
        <v>26</v>
      </c>
      <c r="P4524">
        <v>0</v>
      </c>
      <c r="Q4524">
        <f>SUM(Table2[[#This Row],[ BUYER G]:[BUYER S]])</f>
        <v>26</v>
      </c>
      <c r="R4524">
        <v>13</v>
      </c>
      <c r="S4524">
        <v>0</v>
      </c>
      <c r="T4524">
        <f>SUM(Table2[[#This Row],[SALE G]:[SALE S]])</f>
        <v>13</v>
      </c>
      <c r="U4524">
        <v>220</v>
      </c>
      <c r="V4524">
        <v>0.7</v>
      </c>
    </row>
    <row r="4525" spans="1:22" x14ac:dyDescent="0.25">
      <c r="A4525">
        <v>4519</v>
      </c>
      <c r="B4525" t="s">
        <v>26</v>
      </c>
      <c r="C4525" t="s">
        <v>665</v>
      </c>
      <c r="D4525" t="s">
        <v>8</v>
      </c>
      <c r="E4525" t="s">
        <v>367</v>
      </c>
      <c r="F4525" s="138">
        <v>44184</v>
      </c>
      <c r="G4525" t="s">
        <v>685</v>
      </c>
      <c r="H4525" t="s">
        <v>668</v>
      </c>
      <c r="I4525" t="s">
        <v>176</v>
      </c>
      <c r="J4525" t="s">
        <v>671</v>
      </c>
      <c r="K4525">
        <v>1000</v>
      </c>
      <c r="L4525">
        <v>224</v>
      </c>
      <c r="O4525">
        <v>35</v>
      </c>
      <c r="P4525">
        <v>0</v>
      </c>
      <c r="Q4525">
        <f>SUM(Table2[[#This Row],[ BUYER G]:[BUYER S]])</f>
        <v>35</v>
      </c>
      <c r="R4525">
        <v>24.25</v>
      </c>
      <c r="S4525">
        <v>0</v>
      </c>
      <c r="T4525">
        <f>SUM(Table2[[#This Row],[SALE G]:[SALE S]])</f>
        <v>24.25</v>
      </c>
      <c r="U4525">
        <v>352</v>
      </c>
      <c r="V4525">
        <v>0.7</v>
      </c>
    </row>
    <row r="4526" spans="1:22" x14ac:dyDescent="0.25">
      <c r="A4526">
        <v>4520</v>
      </c>
      <c r="B4526" t="s">
        <v>26</v>
      </c>
      <c r="C4526" t="s">
        <v>665</v>
      </c>
      <c r="D4526" t="s">
        <v>8</v>
      </c>
      <c r="E4526" t="s">
        <v>367</v>
      </c>
      <c r="F4526" s="138">
        <v>44184</v>
      </c>
      <c r="G4526" t="s">
        <v>685</v>
      </c>
      <c r="H4526" t="s">
        <v>668</v>
      </c>
      <c r="I4526" t="s">
        <v>175</v>
      </c>
      <c r="J4526" t="s">
        <v>671</v>
      </c>
      <c r="K4526">
        <v>1000</v>
      </c>
      <c r="L4526">
        <v>288</v>
      </c>
      <c r="O4526">
        <v>54</v>
      </c>
      <c r="P4526">
        <v>0</v>
      </c>
      <c r="Q4526">
        <f>SUM(Table2[[#This Row],[ BUYER G]:[BUYER S]])</f>
        <v>54</v>
      </c>
      <c r="R4526">
        <v>44.5</v>
      </c>
      <c r="S4526">
        <v>0</v>
      </c>
      <c r="T4526">
        <f>SUM(Table2[[#This Row],[SALE G]:[SALE S]])</f>
        <v>44.5</v>
      </c>
      <c r="U4526">
        <v>504</v>
      </c>
      <c r="V4526">
        <v>0.7</v>
      </c>
    </row>
    <row r="4527" spans="1:22" x14ac:dyDescent="0.25">
      <c r="A4527">
        <v>4521</v>
      </c>
      <c r="B4527" t="s">
        <v>26</v>
      </c>
      <c r="C4527" t="s">
        <v>665</v>
      </c>
      <c r="D4527" t="s">
        <v>8</v>
      </c>
      <c r="E4527" t="s">
        <v>367</v>
      </c>
      <c r="F4527" s="138">
        <v>44184</v>
      </c>
      <c r="G4527" t="s">
        <v>712</v>
      </c>
      <c r="H4527" t="s">
        <v>668</v>
      </c>
      <c r="I4527" t="s">
        <v>561</v>
      </c>
      <c r="J4527" t="s">
        <v>711</v>
      </c>
      <c r="K4527">
        <v>320</v>
      </c>
      <c r="L4527">
        <v>160</v>
      </c>
      <c r="O4527">
        <v>25</v>
      </c>
      <c r="P4527">
        <v>0</v>
      </c>
      <c r="Q4527">
        <f>SUM(Table2[[#This Row],[ BUYER G]:[BUYER S]])</f>
        <v>25</v>
      </c>
      <c r="R4527">
        <v>15</v>
      </c>
      <c r="S4527">
        <v>0</v>
      </c>
      <c r="T4527">
        <f>SUM(Table2[[#This Row],[SALE G]:[SALE S]])</f>
        <v>15</v>
      </c>
      <c r="U4527">
        <v>325</v>
      </c>
      <c r="V4527">
        <v>0.7</v>
      </c>
    </row>
    <row r="4528" spans="1:22" x14ac:dyDescent="0.25">
      <c r="A4528">
        <v>4522</v>
      </c>
      <c r="B4528" t="s">
        <v>26</v>
      </c>
      <c r="C4528" t="s">
        <v>678</v>
      </c>
      <c r="D4528" t="s">
        <v>8</v>
      </c>
      <c r="E4528" t="s">
        <v>367</v>
      </c>
      <c r="F4528" s="138">
        <v>44184</v>
      </c>
      <c r="G4528" t="s">
        <v>670</v>
      </c>
      <c r="H4528" t="s">
        <v>679</v>
      </c>
      <c r="I4528" t="s">
        <v>382</v>
      </c>
      <c r="J4528" t="s">
        <v>671</v>
      </c>
      <c r="K4528">
        <v>1200</v>
      </c>
      <c r="L4528">
        <v>336</v>
      </c>
      <c r="O4528">
        <v>70</v>
      </c>
      <c r="P4528">
        <v>0</v>
      </c>
      <c r="Q4528">
        <f>SUM(Table2[[#This Row],[ BUYER G]:[BUYER S]])</f>
        <v>70</v>
      </c>
      <c r="R4528">
        <v>48.75</v>
      </c>
      <c r="S4528">
        <v>0</v>
      </c>
      <c r="T4528">
        <f>SUM(Table2[[#This Row],[SALE G]:[SALE S]])</f>
        <v>48.75</v>
      </c>
      <c r="U4528">
        <v>536</v>
      </c>
      <c r="V4528">
        <v>0.7</v>
      </c>
    </row>
    <row r="4529" spans="1:22" x14ac:dyDescent="0.25">
      <c r="A4529">
        <v>4523</v>
      </c>
      <c r="B4529" t="s">
        <v>26</v>
      </c>
      <c r="C4529" t="s">
        <v>678</v>
      </c>
      <c r="D4529" t="s">
        <v>8</v>
      </c>
      <c r="E4529" t="s">
        <v>367</v>
      </c>
      <c r="F4529" s="138">
        <v>44184</v>
      </c>
      <c r="G4529" t="s">
        <v>682</v>
      </c>
      <c r="H4529" t="s">
        <v>679</v>
      </c>
      <c r="I4529" t="s">
        <v>437</v>
      </c>
      <c r="J4529" t="s">
        <v>671</v>
      </c>
      <c r="K4529">
        <v>1000</v>
      </c>
      <c r="L4529">
        <v>242</v>
      </c>
      <c r="O4529">
        <v>41</v>
      </c>
      <c r="P4529">
        <v>0</v>
      </c>
      <c r="Q4529">
        <f>SUM(Table2[[#This Row],[ BUYER G]:[BUYER S]])</f>
        <v>41</v>
      </c>
      <c r="R4529">
        <v>23.3</v>
      </c>
      <c r="S4529">
        <v>0</v>
      </c>
      <c r="T4529">
        <f>SUM(Table2[[#This Row],[SALE G]:[SALE S]])</f>
        <v>23.3</v>
      </c>
      <c r="U4529">
        <v>336</v>
      </c>
      <c r="V4529">
        <v>0.7</v>
      </c>
    </row>
    <row r="4530" spans="1:22" x14ac:dyDescent="0.25">
      <c r="A4530">
        <v>4524</v>
      </c>
      <c r="B4530" t="s">
        <v>26</v>
      </c>
      <c r="C4530" t="s">
        <v>678</v>
      </c>
      <c r="D4530" t="s">
        <v>8</v>
      </c>
      <c r="E4530" t="s">
        <v>367</v>
      </c>
      <c r="F4530" s="138">
        <v>44184</v>
      </c>
      <c r="G4530" t="s">
        <v>685</v>
      </c>
      <c r="H4530" t="s">
        <v>679</v>
      </c>
      <c r="I4530" t="s">
        <v>444</v>
      </c>
      <c r="J4530" t="s">
        <v>671</v>
      </c>
      <c r="K4530">
        <v>1000</v>
      </c>
      <c r="L4530">
        <v>280</v>
      </c>
      <c r="O4530">
        <v>56</v>
      </c>
      <c r="P4530">
        <v>0</v>
      </c>
      <c r="Q4530">
        <f>SUM(Table2[[#This Row],[ BUYER G]:[BUYER S]])</f>
        <v>56</v>
      </c>
      <c r="R4530">
        <v>24.17</v>
      </c>
      <c r="S4530">
        <v>0</v>
      </c>
      <c r="T4530">
        <f>SUM(Table2[[#This Row],[SALE G]:[SALE S]])</f>
        <v>24.17</v>
      </c>
      <c r="U4530">
        <v>543</v>
      </c>
      <c r="V4530">
        <v>0.7</v>
      </c>
    </row>
    <row r="4531" spans="1:22" x14ac:dyDescent="0.25">
      <c r="A4531">
        <v>4525</v>
      </c>
      <c r="B4531" t="s">
        <v>26</v>
      </c>
      <c r="C4531" t="s">
        <v>680</v>
      </c>
      <c r="D4531" t="s">
        <v>8</v>
      </c>
      <c r="E4531" t="s">
        <v>367</v>
      </c>
      <c r="F4531" s="138">
        <v>44184</v>
      </c>
      <c r="G4531" t="s">
        <v>666</v>
      </c>
      <c r="H4531" t="s">
        <v>681</v>
      </c>
      <c r="I4531" t="s">
        <v>236</v>
      </c>
      <c r="J4531" t="s">
        <v>669</v>
      </c>
      <c r="K4531">
        <v>2700</v>
      </c>
      <c r="L4531">
        <v>720</v>
      </c>
      <c r="O4531">
        <v>74</v>
      </c>
      <c r="P4531">
        <v>148</v>
      </c>
      <c r="Q4531">
        <f>SUM(Table2[[#This Row],[ BUYER G]:[BUYER S]])</f>
        <v>222</v>
      </c>
      <c r="R4531">
        <v>175.5</v>
      </c>
      <c r="S4531">
        <v>25</v>
      </c>
      <c r="T4531">
        <f>SUM(Table2[[#This Row],[SALE G]:[SALE S]])</f>
        <v>200.5</v>
      </c>
      <c r="U4531">
        <v>830</v>
      </c>
      <c r="V4531">
        <v>0.7</v>
      </c>
    </row>
    <row r="4532" spans="1:22" x14ac:dyDescent="0.25">
      <c r="A4532">
        <v>4526</v>
      </c>
      <c r="B4532" t="s">
        <v>26</v>
      </c>
      <c r="C4532" t="s">
        <v>680</v>
      </c>
      <c r="D4532" t="s">
        <v>8</v>
      </c>
      <c r="E4532" t="s">
        <v>367</v>
      </c>
      <c r="F4532" s="138">
        <v>44184</v>
      </c>
      <c r="G4532" t="s">
        <v>666</v>
      </c>
      <c r="H4532" t="s">
        <v>681</v>
      </c>
      <c r="I4532" t="s">
        <v>428</v>
      </c>
      <c r="J4532" t="s">
        <v>669</v>
      </c>
      <c r="K4532">
        <v>2700</v>
      </c>
      <c r="L4532">
        <v>832</v>
      </c>
      <c r="O4532">
        <v>95</v>
      </c>
      <c r="P4532">
        <v>40</v>
      </c>
      <c r="Q4532">
        <f>SUM(Table2[[#This Row],[ BUYER G]:[BUYER S]])</f>
        <v>135</v>
      </c>
      <c r="R4532">
        <v>74</v>
      </c>
      <c r="S4532">
        <v>32.08</v>
      </c>
      <c r="T4532">
        <f>SUM(Table2[[#This Row],[SALE G]:[SALE S]])</f>
        <v>106.08</v>
      </c>
      <c r="U4532">
        <v>978</v>
      </c>
      <c r="V4532">
        <v>0.7</v>
      </c>
    </row>
    <row r="4533" spans="1:22" x14ac:dyDescent="0.25">
      <c r="A4533">
        <v>4527</v>
      </c>
      <c r="B4533" t="s">
        <v>26</v>
      </c>
      <c r="C4533" t="s">
        <v>680</v>
      </c>
      <c r="D4533" t="s">
        <v>8</v>
      </c>
      <c r="E4533" t="s">
        <v>367</v>
      </c>
      <c r="F4533" s="138">
        <v>44184</v>
      </c>
      <c r="G4533" t="s">
        <v>670</v>
      </c>
      <c r="H4533" t="s">
        <v>681</v>
      </c>
      <c r="I4533" t="s">
        <v>375</v>
      </c>
      <c r="J4533" t="s">
        <v>671</v>
      </c>
      <c r="K4533">
        <v>1200</v>
      </c>
      <c r="L4533">
        <v>400</v>
      </c>
      <c r="O4533">
        <v>115</v>
      </c>
      <c r="P4533">
        <v>8</v>
      </c>
      <c r="Q4533">
        <f>SUM(Table2[[#This Row],[ BUYER G]:[BUYER S]])</f>
        <v>123</v>
      </c>
      <c r="R4533">
        <v>124.25</v>
      </c>
      <c r="S4533">
        <v>5.75</v>
      </c>
      <c r="T4533">
        <f>SUM(Table2[[#This Row],[SALE G]:[SALE S]])</f>
        <v>130</v>
      </c>
      <c r="U4533">
        <v>795</v>
      </c>
      <c r="V4533">
        <v>0.7</v>
      </c>
    </row>
    <row r="4534" spans="1:22" x14ac:dyDescent="0.25">
      <c r="A4534">
        <v>4528</v>
      </c>
      <c r="B4534" t="s">
        <v>26</v>
      </c>
      <c r="C4534" t="s">
        <v>680</v>
      </c>
      <c r="D4534" t="s">
        <v>8</v>
      </c>
      <c r="E4534" t="s">
        <v>367</v>
      </c>
      <c r="F4534" s="138">
        <v>44184</v>
      </c>
      <c r="G4534" t="s">
        <v>670</v>
      </c>
      <c r="H4534" t="s">
        <v>681</v>
      </c>
      <c r="I4534" t="s">
        <v>376</v>
      </c>
      <c r="J4534" t="s">
        <v>671</v>
      </c>
      <c r="K4534">
        <v>1200</v>
      </c>
      <c r="L4534">
        <v>320</v>
      </c>
      <c r="O4534">
        <v>21</v>
      </c>
      <c r="P4534">
        <v>15</v>
      </c>
      <c r="Q4534">
        <f>SUM(Table2[[#This Row],[ BUYER G]:[BUYER S]])</f>
        <v>36</v>
      </c>
      <c r="R4534">
        <v>47</v>
      </c>
      <c r="S4534">
        <v>15</v>
      </c>
      <c r="T4534">
        <f>SUM(Table2[[#This Row],[SALE G]:[SALE S]])</f>
        <v>62</v>
      </c>
      <c r="U4534">
        <v>620</v>
      </c>
      <c r="V4534">
        <v>0.7</v>
      </c>
    </row>
    <row r="4535" spans="1:22" x14ac:dyDescent="0.25">
      <c r="A4535">
        <v>4529</v>
      </c>
      <c r="B4535" t="s">
        <v>26</v>
      </c>
      <c r="C4535" t="s">
        <v>680</v>
      </c>
      <c r="D4535" t="s">
        <v>8</v>
      </c>
      <c r="E4535" t="s">
        <v>367</v>
      </c>
      <c r="F4535" s="138">
        <v>44184</v>
      </c>
      <c r="G4535" t="s">
        <v>670</v>
      </c>
      <c r="H4535" t="s">
        <v>681</v>
      </c>
      <c r="I4535" t="s">
        <v>369</v>
      </c>
      <c r="J4535" t="s">
        <v>671</v>
      </c>
      <c r="K4535">
        <v>1200</v>
      </c>
      <c r="L4535">
        <v>336</v>
      </c>
      <c r="O4535">
        <v>59</v>
      </c>
      <c r="P4535">
        <v>5</v>
      </c>
      <c r="Q4535">
        <f>SUM(Table2[[#This Row],[ BUYER G]:[BUYER S]])</f>
        <v>64</v>
      </c>
      <c r="R4535">
        <v>46</v>
      </c>
      <c r="S4535">
        <v>2.5</v>
      </c>
      <c r="T4535">
        <f>SUM(Table2[[#This Row],[SALE G]:[SALE S]])</f>
        <v>48.5</v>
      </c>
      <c r="U4535">
        <v>445</v>
      </c>
      <c r="V4535">
        <v>0.7</v>
      </c>
    </row>
    <row r="4536" spans="1:22" x14ac:dyDescent="0.25">
      <c r="A4536">
        <v>4530</v>
      </c>
      <c r="B4536" t="s">
        <v>26</v>
      </c>
      <c r="C4536" t="s">
        <v>680</v>
      </c>
      <c r="D4536" t="s">
        <v>8</v>
      </c>
      <c r="E4536" t="s">
        <v>367</v>
      </c>
      <c r="F4536" s="138">
        <v>44184</v>
      </c>
      <c r="G4536" t="s">
        <v>670</v>
      </c>
      <c r="H4536" t="s">
        <v>681</v>
      </c>
      <c r="I4536" t="s">
        <v>373</v>
      </c>
      <c r="J4536" t="s">
        <v>671</v>
      </c>
      <c r="K4536">
        <v>1200</v>
      </c>
      <c r="L4536">
        <v>352</v>
      </c>
      <c r="O4536">
        <v>31</v>
      </c>
      <c r="P4536">
        <v>5</v>
      </c>
      <c r="Q4536">
        <f>SUM(Table2[[#This Row],[ BUYER G]:[BUYER S]])</f>
        <v>36</v>
      </c>
      <c r="R4536">
        <v>32.5</v>
      </c>
      <c r="S4536">
        <v>2</v>
      </c>
      <c r="T4536">
        <f>SUM(Table2[[#This Row],[SALE G]:[SALE S]])</f>
        <v>34.5</v>
      </c>
      <c r="U4536">
        <v>450</v>
      </c>
      <c r="V4536">
        <v>0.7</v>
      </c>
    </row>
    <row r="4537" spans="1:22" x14ac:dyDescent="0.25">
      <c r="A4537">
        <v>4531</v>
      </c>
      <c r="B4537" t="s">
        <v>26</v>
      </c>
      <c r="C4537" t="s">
        <v>680</v>
      </c>
      <c r="D4537" t="s">
        <v>8</v>
      </c>
      <c r="E4537" t="s">
        <v>367</v>
      </c>
      <c r="F4537" s="138">
        <v>44184</v>
      </c>
      <c r="G4537" t="s">
        <v>676</v>
      </c>
      <c r="H4537" t="s">
        <v>681</v>
      </c>
      <c r="I4537" t="s">
        <v>378</v>
      </c>
      <c r="J4537" t="s">
        <v>669</v>
      </c>
      <c r="K4537">
        <v>1200</v>
      </c>
      <c r="L4537">
        <v>336</v>
      </c>
      <c r="O4537">
        <v>43</v>
      </c>
      <c r="P4537">
        <v>30</v>
      </c>
      <c r="Q4537">
        <f>SUM(Table2[[#This Row],[ BUYER G]:[BUYER S]])</f>
        <v>73</v>
      </c>
      <c r="R4537">
        <v>45</v>
      </c>
      <c r="S4537">
        <v>24.5</v>
      </c>
      <c r="T4537">
        <f>SUM(Table2[[#This Row],[SALE G]:[SALE S]])</f>
        <v>69.5</v>
      </c>
      <c r="U4537">
        <v>475</v>
      </c>
      <c r="V4537">
        <v>0.65</v>
      </c>
    </row>
    <row r="4538" spans="1:22" x14ac:dyDescent="0.25">
      <c r="A4538">
        <v>4532</v>
      </c>
      <c r="B4538" t="s">
        <v>26</v>
      </c>
      <c r="C4538" t="s">
        <v>680</v>
      </c>
      <c r="D4538" t="s">
        <v>8</v>
      </c>
      <c r="E4538" t="s">
        <v>367</v>
      </c>
      <c r="F4538" s="138">
        <v>44184</v>
      </c>
      <c r="G4538" t="s">
        <v>676</v>
      </c>
      <c r="H4538" t="s">
        <v>681</v>
      </c>
      <c r="I4538" t="s">
        <v>379</v>
      </c>
      <c r="J4538" t="s">
        <v>669</v>
      </c>
      <c r="K4538">
        <v>1200</v>
      </c>
      <c r="L4538">
        <v>288</v>
      </c>
      <c r="O4538">
        <v>66</v>
      </c>
      <c r="P4538">
        <v>16</v>
      </c>
      <c r="Q4538">
        <f>SUM(Table2[[#This Row],[ BUYER G]:[BUYER S]])</f>
        <v>82</v>
      </c>
      <c r="R4538">
        <v>51.67</v>
      </c>
      <c r="S4538">
        <v>8.3000000000000007</v>
      </c>
      <c r="T4538">
        <f>SUM(Table2[[#This Row],[SALE G]:[SALE S]])</f>
        <v>59.97</v>
      </c>
      <c r="U4538">
        <v>338</v>
      </c>
      <c r="V4538">
        <v>0.65</v>
      </c>
    </row>
    <row r="4539" spans="1:22" x14ac:dyDescent="0.25">
      <c r="A4539">
        <v>4533</v>
      </c>
      <c r="B4539" t="s">
        <v>26</v>
      </c>
      <c r="C4539" t="s">
        <v>680</v>
      </c>
      <c r="D4539" t="s">
        <v>8</v>
      </c>
      <c r="E4539" t="s">
        <v>367</v>
      </c>
      <c r="F4539" s="138">
        <v>44184</v>
      </c>
      <c r="G4539" t="s">
        <v>676</v>
      </c>
      <c r="H4539" t="s">
        <v>681</v>
      </c>
      <c r="I4539" t="s">
        <v>377</v>
      </c>
      <c r="J4539" t="s">
        <v>669</v>
      </c>
      <c r="K4539">
        <v>1200</v>
      </c>
      <c r="L4539">
        <v>400</v>
      </c>
      <c r="O4539">
        <v>43</v>
      </c>
      <c r="P4539">
        <v>6</v>
      </c>
      <c r="Q4539">
        <f>SUM(Table2[[#This Row],[ BUYER G]:[BUYER S]])</f>
        <v>49</v>
      </c>
      <c r="R4539">
        <v>38.5</v>
      </c>
      <c r="S4539">
        <v>8.25</v>
      </c>
      <c r="T4539">
        <f>SUM(Table2[[#This Row],[SALE G]:[SALE S]])</f>
        <v>46.75</v>
      </c>
      <c r="U4539">
        <v>450</v>
      </c>
      <c r="V4539">
        <v>0.65</v>
      </c>
    </row>
    <row r="4540" spans="1:22" x14ac:dyDescent="0.25">
      <c r="A4540">
        <v>4534</v>
      </c>
      <c r="B4540" t="s">
        <v>26</v>
      </c>
      <c r="C4540" t="s">
        <v>680</v>
      </c>
      <c r="D4540" t="s">
        <v>8</v>
      </c>
      <c r="E4540" t="s">
        <v>367</v>
      </c>
      <c r="F4540" s="138">
        <v>44184</v>
      </c>
      <c r="G4540" t="s">
        <v>684</v>
      </c>
      <c r="H4540" t="s">
        <v>681</v>
      </c>
      <c r="I4540" t="s">
        <v>403</v>
      </c>
      <c r="J4540" t="s">
        <v>669</v>
      </c>
      <c r="K4540">
        <v>1250</v>
      </c>
      <c r="L4540">
        <v>358</v>
      </c>
      <c r="O4540">
        <v>67</v>
      </c>
      <c r="P4540">
        <v>0</v>
      </c>
      <c r="Q4540">
        <f>SUM(Table2[[#This Row],[ BUYER G]:[BUYER S]])</f>
        <v>67</v>
      </c>
      <c r="R4540">
        <v>66.125</v>
      </c>
      <c r="S4540">
        <v>0</v>
      </c>
      <c r="T4540">
        <f>SUM(Table2[[#This Row],[SALE G]:[SALE S]])</f>
        <v>66.125</v>
      </c>
      <c r="U4540">
        <v>540</v>
      </c>
      <c r="V4540">
        <v>0.65</v>
      </c>
    </row>
    <row r="4541" spans="1:22" x14ac:dyDescent="0.25">
      <c r="A4541">
        <v>4535</v>
      </c>
      <c r="B4541" t="s">
        <v>26</v>
      </c>
      <c r="C4541" t="s">
        <v>680</v>
      </c>
      <c r="D4541" t="s">
        <v>8</v>
      </c>
      <c r="E4541" t="s">
        <v>367</v>
      </c>
      <c r="F4541" s="138">
        <v>44184</v>
      </c>
      <c r="G4541" t="s">
        <v>684</v>
      </c>
      <c r="H4541" t="s">
        <v>681</v>
      </c>
      <c r="I4541" t="s">
        <v>398</v>
      </c>
      <c r="J4541" t="s">
        <v>669</v>
      </c>
      <c r="K4541">
        <v>1250</v>
      </c>
      <c r="L4541">
        <v>208</v>
      </c>
      <c r="O4541">
        <v>24</v>
      </c>
      <c r="P4541">
        <v>4</v>
      </c>
      <c r="Q4541">
        <f>SUM(Table2[[#This Row],[ BUYER G]:[BUYER S]])</f>
        <v>28</v>
      </c>
      <c r="R4541">
        <v>25.33</v>
      </c>
      <c r="S4541">
        <v>2</v>
      </c>
      <c r="T4541">
        <f>SUM(Table2[[#This Row],[SALE G]:[SALE S]])</f>
        <v>27.33</v>
      </c>
      <c r="U4541">
        <v>334</v>
      </c>
      <c r="V4541">
        <v>0.65</v>
      </c>
    </row>
    <row r="4542" spans="1:22" x14ac:dyDescent="0.25">
      <c r="A4542">
        <v>4536</v>
      </c>
      <c r="B4542" t="s">
        <v>26</v>
      </c>
      <c r="C4542" t="s">
        <v>680</v>
      </c>
      <c r="D4542" t="s">
        <v>8</v>
      </c>
      <c r="E4542" t="s">
        <v>367</v>
      </c>
      <c r="F4542" s="138">
        <v>44184</v>
      </c>
      <c r="G4542" t="s">
        <v>685</v>
      </c>
      <c r="H4542" t="s">
        <v>681</v>
      </c>
      <c r="I4542" t="s">
        <v>261</v>
      </c>
      <c r="J4542" t="s">
        <v>671</v>
      </c>
      <c r="K4542">
        <v>1000</v>
      </c>
      <c r="L4542">
        <v>160</v>
      </c>
      <c r="O4542">
        <v>9</v>
      </c>
      <c r="P4542">
        <v>4</v>
      </c>
      <c r="Q4542">
        <f>SUM(Table2[[#This Row],[ BUYER G]:[BUYER S]])</f>
        <v>13</v>
      </c>
      <c r="R4542">
        <v>13</v>
      </c>
      <c r="S4542">
        <v>4</v>
      </c>
      <c r="T4542">
        <f>SUM(Table2[[#This Row],[SALE G]:[SALE S]])</f>
        <v>17</v>
      </c>
      <c r="U4542">
        <v>211</v>
      </c>
      <c r="V4542">
        <v>0.65</v>
      </c>
    </row>
    <row r="4543" spans="1:22" x14ac:dyDescent="0.25">
      <c r="A4543">
        <v>4537</v>
      </c>
      <c r="B4543" t="s">
        <v>26</v>
      </c>
      <c r="C4543" t="s">
        <v>680</v>
      </c>
      <c r="D4543" t="s">
        <v>8</v>
      </c>
      <c r="E4543" t="s">
        <v>367</v>
      </c>
      <c r="F4543" s="138">
        <v>44184</v>
      </c>
      <c r="G4543" t="s">
        <v>685</v>
      </c>
      <c r="H4543" t="s">
        <v>681</v>
      </c>
      <c r="I4543" t="s">
        <v>250</v>
      </c>
      <c r="J4543" t="s">
        <v>671</v>
      </c>
      <c r="K4543">
        <v>1000</v>
      </c>
      <c r="L4543">
        <v>224</v>
      </c>
      <c r="O4543">
        <v>33</v>
      </c>
      <c r="P4543">
        <v>0</v>
      </c>
      <c r="Q4543">
        <f>SUM(Table2[[#This Row],[ BUYER G]:[BUYER S]])</f>
        <v>33</v>
      </c>
      <c r="R4543">
        <v>44</v>
      </c>
      <c r="S4543">
        <v>0</v>
      </c>
      <c r="T4543">
        <f>SUM(Table2[[#This Row],[SALE G]:[SALE S]])</f>
        <v>44</v>
      </c>
      <c r="U4543">
        <v>328</v>
      </c>
      <c r="V4543">
        <v>0.65</v>
      </c>
    </row>
    <row r="4544" spans="1:22" x14ac:dyDescent="0.25">
      <c r="A4544">
        <v>4538</v>
      </c>
      <c r="B4544" t="s">
        <v>26</v>
      </c>
      <c r="C4544" t="s">
        <v>680</v>
      </c>
      <c r="D4544" t="s">
        <v>8</v>
      </c>
      <c r="E4544" t="s">
        <v>367</v>
      </c>
      <c r="F4544" s="138">
        <v>44184</v>
      </c>
      <c r="G4544" t="s">
        <v>685</v>
      </c>
      <c r="H4544" t="s">
        <v>681</v>
      </c>
      <c r="I4544" t="s">
        <v>413</v>
      </c>
      <c r="J4544" t="s">
        <v>671</v>
      </c>
      <c r="K4544">
        <v>1000</v>
      </c>
      <c r="L4544">
        <v>240</v>
      </c>
      <c r="O4544">
        <v>45</v>
      </c>
      <c r="P4544">
        <v>0</v>
      </c>
      <c r="Q4544">
        <f>SUM(Table2[[#This Row],[ BUYER G]:[BUYER S]])</f>
        <v>45</v>
      </c>
      <c r="R4544">
        <v>54.75</v>
      </c>
      <c r="S4544">
        <v>0</v>
      </c>
      <c r="T4544">
        <f>SUM(Table2[[#This Row],[SALE G]:[SALE S]])</f>
        <v>54.75</v>
      </c>
      <c r="U4544">
        <v>300</v>
      </c>
      <c r="V4544">
        <v>0.65</v>
      </c>
    </row>
    <row r="4545" spans="1:22" x14ac:dyDescent="0.25">
      <c r="A4545">
        <v>4539</v>
      </c>
      <c r="B4545" t="s">
        <v>26</v>
      </c>
      <c r="C4545" t="s">
        <v>680</v>
      </c>
      <c r="D4545" t="s">
        <v>8</v>
      </c>
      <c r="E4545" t="s">
        <v>367</v>
      </c>
      <c r="F4545" s="138">
        <v>44184</v>
      </c>
      <c r="G4545" t="s">
        <v>685</v>
      </c>
      <c r="H4545" t="s">
        <v>681</v>
      </c>
      <c r="I4545" t="s">
        <v>252</v>
      </c>
      <c r="J4545" t="s">
        <v>671</v>
      </c>
      <c r="K4545">
        <v>1000</v>
      </c>
      <c r="L4545">
        <v>280</v>
      </c>
      <c r="O4545">
        <v>39</v>
      </c>
      <c r="P4545">
        <v>0</v>
      </c>
      <c r="Q4545">
        <f>SUM(Table2[[#This Row],[ BUYER G]:[BUYER S]])</f>
        <v>39</v>
      </c>
      <c r="R4545">
        <v>47.5</v>
      </c>
      <c r="S4545">
        <v>0</v>
      </c>
      <c r="T4545">
        <f>SUM(Table2[[#This Row],[SALE G]:[SALE S]])</f>
        <v>47.5</v>
      </c>
      <c r="U4545">
        <v>410</v>
      </c>
      <c r="V4545">
        <v>0.65</v>
      </c>
    </row>
    <row r="4546" spans="1:22" x14ac:dyDescent="0.25">
      <c r="A4546">
        <v>4540</v>
      </c>
      <c r="B4546" t="s">
        <v>26</v>
      </c>
      <c r="C4546" t="s">
        <v>680</v>
      </c>
      <c r="D4546" t="s">
        <v>8</v>
      </c>
      <c r="E4546" t="s">
        <v>367</v>
      </c>
      <c r="F4546" s="138">
        <v>44184</v>
      </c>
      <c r="G4546" t="s">
        <v>685</v>
      </c>
      <c r="H4546" t="s">
        <v>681</v>
      </c>
      <c r="I4546" t="s">
        <v>636</v>
      </c>
      <c r="J4546" t="s">
        <v>671</v>
      </c>
      <c r="K4546">
        <v>1000</v>
      </c>
      <c r="L4546">
        <v>320</v>
      </c>
      <c r="O4546">
        <v>96</v>
      </c>
      <c r="P4546">
        <v>0</v>
      </c>
      <c r="Q4546">
        <f>SUM(Table2[[#This Row],[ BUYER G]:[BUYER S]])</f>
        <v>96</v>
      </c>
      <c r="R4546">
        <v>157</v>
      </c>
      <c r="S4546">
        <v>0</v>
      </c>
      <c r="T4546">
        <f>SUM(Table2[[#This Row],[SALE G]:[SALE S]])</f>
        <v>157</v>
      </c>
      <c r="U4546">
        <v>326</v>
      </c>
      <c r="V4546">
        <v>0.7</v>
      </c>
    </row>
    <row r="4547" spans="1:22" x14ac:dyDescent="0.25">
      <c r="A4547">
        <v>4541</v>
      </c>
      <c r="B4547" t="s">
        <v>26</v>
      </c>
      <c r="C4547" t="s">
        <v>680</v>
      </c>
      <c r="D4547" t="s">
        <v>8</v>
      </c>
      <c r="E4547" t="s">
        <v>367</v>
      </c>
      <c r="F4547" s="138">
        <v>44184</v>
      </c>
      <c r="G4547" t="s">
        <v>682</v>
      </c>
      <c r="H4547" t="s">
        <v>689</v>
      </c>
      <c r="I4547" t="s">
        <v>438</v>
      </c>
      <c r="J4547" t="s">
        <v>671</v>
      </c>
      <c r="K4547">
        <v>1000</v>
      </c>
      <c r="L4547">
        <v>240</v>
      </c>
      <c r="O4547">
        <v>30</v>
      </c>
      <c r="P4547">
        <v>0</v>
      </c>
      <c r="Q4547">
        <f>SUM(Table2[[#This Row],[ BUYER G]:[BUYER S]])</f>
        <v>30</v>
      </c>
      <c r="R4547">
        <v>30</v>
      </c>
      <c r="S4547">
        <v>0</v>
      </c>
      <c r="T4547">
        <f>SUM(Table2[[#This Row],[SALE G]:[SALE S]])</f>
        <v>30</v>
      </c>
      <c r="U4547">
        <v>300</v>
      </c>
      <c r="V4547">
        <v>0.6</v>
      </c>
    </row>
    <row r="4548" spans="1:22" x14ac:dyDescent="0.25">
      <c r="A4548">
        <v>4542</v>
      </c>
      <c r="B4548" t="s">
        <v>26</v>
      </c>
      <c r="C4548" t="s">
        <v>680</v>
      </c>
      <c r="D4548" t="s">
        <v>8</v>
      </c>
      <c r="E4548" t="s">
        <v>367</v>
      </c>
      <c r="F4548" s="138">
        <v>44184</v>
      </c>
      <c r="G4548" t="s">
        <v>666</v>
      </c>
      <c r="H4548" t="s">
        <v>689</v>
      </c>
      <c r="I4548" t="s">
        <v>642</v>
      </c>
      <c r="J4548" t="s">
        <v>669</v>
      </c>
      <c r="K4548">
        <v>2700</v>
      </c>
      <c r="L4548">
        <v>640</v>
      </c>
      <c r="O4548">
        <v>195</v>
      </c>
      <c r="P4548">
        <v>0</v>
      </c>
      <c r="Q4548">
        <f>SUM(Table2[[#This Row],[ BUYER G]:[BUYER S]])</f>
        <v>195</v>
      </c>
      <c r="R4548">
        <v>147</v>
      </c>
      <c r="S4548">
        <v>0</v>
      </c>
      <c r="T4548">
        <f>SUM(Table2[[#This Row],[SALE G]:[SALE S]])</f>
        <v>147</v>
      </c>
      <c r="U4548">
        <v>900</v>
      </c>
      <c r="V4548">
        <v>0.65</v>
      </c>
    </row>
    <row r="4549" spans="1:22" x14ac:dyDescent="0.25">
      <c r="A4549">
        <v>4543</v>
      </c>
      <c r="B4549" t="s">
        <v>26</v>
      </c>
      <c r="C4549" t="s">
        <v>665</v>
      </c>
      <c r="D4549" t="s">
        <v>8</v>
      </c>
      <c r="E4549" t="s">
        <v>367</v>
      </c>
      <c r="F4549" s="138">
        <v>44185</v>
      </c>
      <c r="G4549" t="s">
        <v>666</v>
      </c>
      <c r="H4549" t="s">
        <v>668</v>
      </c>
      <c r="I4549" t="s">
        <v>129</v>
      </c>
      <c r="J4549" t="s">
        <v>669</v>
      </c>
      <c r="K4549">
        <v>2700</v>
      </c>
      <c r="L4549">
        <v>580</v>
      </c>
      <c r="O4549">
        <v>132</v>
      </c>
      <c r="P4549">
        <v>0</v>
      </c>
      <c r="Q4549">
        <f>SUM(Table2[[#This Row],[ BUYER G]:[BUYER S]])</f>
        <v>132</v>
      </c>
      <c r="R4549">
        <v>107.5</v>
      </c>
      <c r="S4549">
        <v>0</v>
      </c>
      <c r="T4549">
        <f>SUM(Table2[[#This Row],[SALE G]:[SALE S]])</f>
        <v>107.5</v>
      </c>
      <c r="U4549">
        <v>580</v>
      </c>
      <c r="V4549">
        <v>0.8</v>
      </c>
    </row>
    <row r="4550" spans="1:22" x14ac:dyDescent="0.25">
      <c r="A4550">
        <v>4544</v>
      </c>
      <c r="B4550" t="s">
        <v>26</v>
      </c>
      <c r="C4550" t="s">
        <v>665</v>
      </c>
      <c r="D4550" t="s">
        <v>8</v>
      </c>
      <c r="E4550" t="s">
        <v>367</v>
      </c>
      <c r="F4550" s="138">
        <v>44185</v>
      </c>
      <c r="G4550" t="s">
        <v>666</v>
      </c>
      <c r="H4550" t="s">
        <v>668</v>
      </c>
      <c r="I4550" t="s">
        <v>130</v>
      </c>
      <c r="J4550" t="s">
        <v>669</v>
      </c>
      <c r="K4550">
        <v>2700</v>
      </c>
      <c r="L4550">
        <v>604</v>
      </c>
      <c r="O4550">
        <v>94</v>
      </c>
      <c r="P4550">
        <v>0</v>
      </c>
      <c r="Q4550">
        <f>SUM(Table2[[#This Row],[ BUYER G]:[BUYER S]])</f>
        <v>94</v>
      </c>
      <c r="R4550">
        <v>114</v>
      </c>
      <c r="S4550">
        <v>0</v>
      </c>
      <c r="T4550">
        <f>SUM(Table2[[#This Row],[SALE G]:[SALE S]])</f>
        <v>114</v>
      </c>
      <c r="U4550">
        <v>570</v>
      </c>
      <c r="V4550">
        <v>0.8</v>
      </c>
    </row>
    <row r="4551" spans="1:22" x14ac:dyDescent="0.25">
      <c r="A4551">
        <v>4545</v>
      </c>
      <c r="B4551" t="s">
        <v>26</v>
      </c>
      <c r="C4551" t="s">
        <v>665</v>
      </c>
      <c r="D4551" t="s">
        <v>8</v>
      </c>
      <c r="E4551" t="s">
        <v>367</v>
      </c>
      <c r="F4551" s="138">
        <v>44185</v>
      </c>
      <c r="G4551" t="s">
        <v>666</v>
      </c>
      <c r="H4551" t="s">
        <v>672</v>
      </c>
      <c r="I4551" t="s">
        <v>189</v>
      </c>
      <c r="J4551" t="s">
        <v>669</v>
      </c>
      <c r="K4551">
        <v>2700</v>
      </c>
      <c r="L4551">
        <v>584</v>
      </c>
      <c r="O4551">
        <v>125</v>
      </c>
      <c r="P4551">
        <v>42</v>
      </c>
      <c r="Q4551">
        <f>SUM(Table2[[#This Row],[ BUYER G]:[BUYER S]])</f>
        <v>167</v>
      </c>
      <c r="R4551">
        <v>119.3</v>
      </c>
      <c r="S4551">
        <v>36</v>
      </c>
      <c r="T4551">
        <f>SUM(Table2[[#This Row],[SALE G]:[SALE S]])</f>
        <v>155.30000000000001</v>
      </c>
      <c r="U4551">
        <v>592</v>
      </c>
      <c r="V4551">
        <v>0.8</v>
      </c>
    </row>
    <row r="4552" spans="1:22" x14ac:dyDescent="0.25">
      <c r="A4552">
        <v>4546</v>
      </c>
      <c r="B4552" t="s">
        <v>26</v>
      </c>
      <c r="C4552" t="s">
        <v>665</v>
      </c>
      <c r="D4552" t="s">
        <v>8</v>
      </c>
      <c r="E4552" t="s">
        <v>367</v>
      </c>
      <c r="F4552" s="138">
        <v>44185</v>
      </c>
      <c r="G4552" t="s">
        <v>703</v>
      </c>
      <c r="H4552" t="s">
        <v>668</v>
      </c>
      <c r="I4552" t="s">
        <v>451</v>
      </c>
      <c r="J4552" t="s">
        <v>669</v>
      </c>
      <c r="K4552">
        <v>2700</v>
      </c>
      <c r="L4552">
        <v>528</v>
      </c>
      <c r="O4552">
        <v>62</v>
      </c>
      <c r="P4552">
        <v>0</v>
      </c>
      <c r="Q4552">
        <f>SUM(Table2[[#This Row],[ BUYER G]:[BUYER S]])</f>
        <v>62</v>
      </c>
      <c r="R4552">
        <v>32.67</v>
      </c>
      <c r="S4552">
        <v>0</v>
      </c>
      <c r="T4552">
        <f>SUM(Table2[[#This Row],[SALE G]:[SALE S]])</f>
        <v>32.67</v>
      </c>
      <c r="U4552">
        <v>450</v>
      </c>
      <c r="V4552">
        <v>0.8</v>
      </c>
    </row>
    <row r="4553" spans="1:22" x14ac:dyDescent="0.25">
      <c r="A4553">
        <v>4547</v>
      </c>
      <c r="B4553" t="s">
        <v>26</v>
      </c>
      <c r="C4553" t="s">
        <v>665</v>
      </c>
      <c r="D4553" t="s">
        <v>8</v>
      </c>
      <c r="E4553" t="s">
        <v>367</v>
      </c>
      <c r="F4553" s="138">
        <v>44185</v>
      </c>
      <c r="G4553" t="s">
        <v>670</v>
      </c>
      <c r="H4553" t="s">
        <v>668</v>
      </c>
      <c r="I4553" t="s">
        <v>138</v>
      </c>
      <c r="J4553" t="s">
        <v>671</v>
      </c>
      <c r="K4553">
        <v>1200</v>
      </c>
      <c r="L4553">
        <v>341</v>
      </c>
      <c r="O4553">
        <v>52</v>
      </c>
      <c r="P4553">
        <v>0</v>
      </c>
      <c r="Q4553">
        <f>SUM(Table2[[#This Row],[ BUYER G]:[BUYER S]])</f>
        <v>52</v>
      </c>
      <c r="R4553">
        <v>32.5</v>
      </c>
      <c r="S4553">
        <v>0</v>
      </c>
      <c r="T4553">
        <f>SUM(Table2[[#This Row],[SALE G]:[SALE S]])</f>
        <v>32.5</v>
      </c>
      <c r="U4553">
        <v>420</v>
      </c>
      <c r="V4553">
        <v>0.7</v>
      </c>
    </row>
    <row r="4554" spans="1:22" x14ac:dyDescent="0.25">
      <c r="A4554">
        <v>4548</v>
      </c>
      <c r="B4554" t="s">
        <v>26</v>
      </c>
      <c r="C4554" t="s">
        <v>665</v>
      </c>
      <c r="D4554" t="s">
        <v>8</v>
      </c>
      <c r="E4554" t="s">
        <v>367</v>
      </c>
      <c r="F4554" s="138">
        <v>44185</v>
      </c>
      <c r="G4554" t="s">
        <v>670</v>
      </c>
      <c r="H4554" t="s">
        <v>668</v>
      </c>
      <c r="I4554" t="s">
        <v>139</v>
      </c>
      <c r="J4554" t="s">
        <v>671</v>
      </c>
      <c r="K4554">
        <v>1200</v>
      </c>
      <c r="L4554">
        <v>236</v>
      </c>
      <c r="O4554">
        <v>70</v>
      </c>
      <c r="P4554">
        <v>0</v>
      </c>
      <c r="Q4554">
        <f>SUM(Table2[[#This Row],[ BUYER G]:[BUYER S]])</f>
        <v>70</v>
      </c>
      <c r="R4554">
        <v>34.5</v>
      </c>
      <c r="S4554">
        <v>0</v>
      </c>
      <c r="T4554">
        <f>SUM(Table2[[#This Row],[SALE G]:[SALE S]])</f>
        <v>34.5</v>
      </c>
      <c r="U4554">
        <v>170</v>
      </c>
      <c r="V4554">
        <v>0.8</v>
      </c>
    </row>
    <row r="4555" spans="1:22" x14ac:dyDescent="0.25">
      <c r="A4555">
        <v>4549</v>
      </c>
      <c r="B4555" t="s">
        <v>26</v>
      </c>
      <c r="C4555" t="s">
        <v>665</v>
      </c>
      <c r="D4555" t="s">
        <v>8</v>
      </c>
      <c r="E4555" t="s">
        <v>367</v>
      </c>
      <c r="F4555" s="138">
        <v>44185</v>
      </c>
      <c r="G4555" t="s">
        <v>670</v>
      </c>
      <c r="H4555" t="s">
        <v>668</v>
      </c>
      <c r="I4555" t="s">
        <v>137</v>
      </c>
      <c r="J4555" t="s">
        <v>671</v>
      </c>
      <c r="K4555">
        <v>1200</v>
      </c>
      <c r="L4555">
        <v>336</v>
      </c>
      <c r="O4555">
        <v>53</v>
      </c>
      <c r="P4555">
        <v>13</v>
      </c>
      <c r="Q4555">
        <f>SUM(Table2[[#This Row],[ BUYER G]:[BUYER S]])</f>
        <v>66</v>
      </c>
      <c r="R4555">
        <v>55.5</v>
      </c>
      <c r="S4555">
        <v>4.25</v>
      </c>
      <c r="T4555">
        <f>SUM(Table2[[#This Row],[SALE G]:[SALE S]])</f>
        <v>59.75</v>
      </c>
      <c r="U4555">
        <v>325</v>
      </c>
      <c r="V4555">
        <v>0.7</v>
      </c>
    </row>
    <row r="4556" spans="1:22" x14ac:dyDescent="0.25">
      <c r="A4556">
        <v>4550</v>
      </c>
      <c r="B4556" t="s">
        <v>26</v>
      </c>
      <c r="C4556" t="s">
        <v>665</v>
      </c>
      <c r="D4556" t="s">
        <v>8</v>
      </c>
      <c r="E4556" t="s">
        <v>367</v>
      </c>
      <c r="F4556" s="138">
        <v>44185</v>
      </c>
      <c r="G4556" t="s">
        <v>670</v>
      </c>
      <c r="H4556" t="s">
        <v>668</v>
      </c>
      <c r="I4556" t="s">
        <v>140</v>
      </c>
      <c r="J4556" t="s">
        <v>671</v>
      </c>
      <c r="K4556">
        <v>1200</v>
      </c>
      <c r="L4556">
        <v>342</v>
      </c>
      <c r="O4556">
        <v>82</v>
      </c>
      <c r="P4556">
        <v>0</v>
      </c>
      <c r="Q4556">
        <f>SUM(Table2[[#This Row],[ BUYER G]:[BUYER S]])</f>
        <v>82</v>
      </c>
      <c r="R4556">
        <v>47</v>
      </c>
      <c r="S4556">
        <v>0</v>
      </c>
      <c r="T4556">
        <f>SUM(Table2[[#This Row],[SALE G]:[SALE S]])</f>
        <v>47</v>
      </c>
      <c r="U4556">
        <v>412</v>
      </c>
      <c r="V4556">
        <v>0.7</v>
      </c>
    </row>
    <row r="4557" spans="1:22" x14ac:dyDescent="0.25">
      <c r="A4557">
        <v>4551</v>
      </c>
      <c r="B4557" t="s">
        <v>26</v>
      </c>
      <c r="C4557" t="s">
        <v>665</v>
      </c>
      <c r="D4557" t="s">
        <v>8</v>
      </c>
      <c r="E4557" t="s">
        <v>367</v>
      </c>
      <c r="F4557" s="138">
        <v>44185</v>
      </c>
      <c r="G4557" t="s">
        <v>670</v>
      </c>
      <c r="H4557" t="s">
        <v>668</v>
      </c>
      <c r="I4557" t="s">
        <v>141</v>
      </c>
      <c r="J4557" t="s">
        <v>671</v>
      </c>
      <c r="K4557">
        <v>1200</v>
      </c>
      <c r="L4557">
        <v>324</v>
      </c>
      <c r="O4557">
        <v>74</v>
      </c>
      <c r="P4557">
        <v>0</v>
      </c>
      <c r="Q4557">
        <f>SUM(Table2[[#This Row],[ BUYER G]:[BUYER S]])</f>
        <v>74</v>
      </c>
      <c r="R4557">
        <v>45</v>
      </c>
      <c r="S4557">
        <v>0</v>
      </c>
      <c r="T4557">
        <f>SUM(Table2[[#This Row],[SALE G]:[SALE S]])</f>
        <v>45</v>
      </c>
      <c r="U4557">
        <v>423</v>
      </c>
      <c r="V4557">
        <v>0.7</v>
      </c>
    </row>
    <row r="4558" spans="1:22" x14ac:dyDescent="0.25">
      <c r="A4558">
        <v>4552</v>
      </c>
      <c r="B4558" t="s">
        <v>26</v>
      </c>
      <c r="C4558" t="s">
        <v>665</v>
      </c>
      <c r="D4558" t="s">
        <v>8</v>
      </c>
      <c r="E4558" t="s">
        <v>367</v>
      </c>
      <c r="F4558" s="138">
        <v>44185</v>
      </c>
      <c r="G4558" t="s">
        <v>682</v>
      </c>
      <c r="H4558" t="s">
        <v>668</v>
      </c>
      <c r="I4558" t="s">
        <v>151</v>
      </c>
      <c r="J4558" t="s">
        <v>671</v>
      </c>
      <c r="K4558">
        <v>1000</v>
      </c>
      <c r="L4558">
        <v>224</v>
      </c>
      <c r="O4558">
        <v>73</v>
      </c>
      <c r="P4558">
        <v>0</v>
      </c>
      <c r="Q4558">
        <f>SUM(Table2[[#This Row],[ BUYER G]:[BUYER S]])</f>
        <v>73</v>
      </c>
      <c r="R4558">
        <v>44.45</v>
      </c>
      <c r="S4558">
        <v>0</v>
      </c>
      <c r="T4558">
        <f>SUM(Table2[[#This Row],[SALE G]:[SALE S]])</f>
        <v>44.45</v>
      </c>
      <c r="U4558">
        <v>321</v>
      </c>
      <c r="V4558">
        <v>0.7</v>
      </c>
    </row>
    <row r="4559" spans="1:22" x14ac:dyDescent="0.25">
      <c r="A4559">
        <v>4553</v>
      </c>
      <c r="B4559" t="s">
        <v>26</v>
      </c>
      <c r="C4559" t="s">
        <v>665</v>
      </c>
      <c r="D4559" t="s">
        <v>8</v>
      </c>
      <c r="E4559" t="s">
        <v>367</v>
      </c>
      <c r="F4559" s="138">
        <v>44185</v>
      </c>
      <c r="G4559" t="s">
        <v>682</v>
      </c>
      <c r="H4559" t="s">
        <v>668</v>
      </c>
      <c r="I4559" t="s">
        <v>152</v>
      </c>
      <c r="J4559" t="s">
        <v>671</v>
      </c>
      <c r="K4559">
        <v>1000</v>
      </c>
      <c r="L4559">
        <v>206</v>
      </c>
      <c r="O4559">
        <v>46</v>
      </c>
      <c r="P4559">
        <v>0</v>
      </c>
      <c r="Q4559">
        <f>SUM(Table2[[#This Row],[ BUYER G]:[BUYER S]])</f>
        <v>46</v>
      </c>
      <c r="R4559">
        <v>25</v>
      </c>
      <c r="S4559">
        <v>0</v>
      </c>
      <c r="T4559">
        <f>SUM(Table2[[#This Row],[SALE G]:[SALE S]])</f>
        <v>25</v>
      </c>
      <c r="U4559">
        <v>315</v>
      </c>
      <c r="V4559">
        <v>0.7</v>
      </c>
    </row>
    <row r="4560" spans="1:22" x14ac:dyDescent="0.25">
      <c r="A4560">
        <v>4554</v>
      </c>
      <c r="B4560" t="s">
        <v>26</v>
      </c>
      <c r="C4560" t="s">
        <v>665</v>
      </c>
      <c r="D4560" t="s">
        <v>8</v>
      </c>
      <c r="E4560" t="s">
        <v>367</v>
      </c>
      <c r="F4560" s="138">
        <v>44185</v>
      </c>
      <c r="G4560" t="s">
        <v>682</v>
      </c>
      <c r="H4560" t="s">
        <v>668</v>
      </c>
      <c r="I4560" t="s">
        <v>153</v>
      </c>
      <c r="J4560" t="s">
        <v>671</v>
      </c>
      <c r="K4560">
        <v>1000</v>
      </c>
      <c r="L4560">
        <v>208</v>
      </c>
      <c r="O4560">
        <v>64</v>
      </c>
      <c r="P4560">
        <v>0</v>
      </c>
      <c r="Q4560">
        <f>SUM(Table2[[#This Row],[ BUYER G]:[BUYER S]])</f>
        <v>64</v>
      </c>
      <c r="R4560">
        <v>35.17</v>
      </c>
      <c r="S4560">
        <v>0</v>
      </c>
      <c r="T4560">
        <f>SUM(Table2[[#This Row],[SALE G]:[SALE S]])</f>
        <v>35.17</v>
      </c>
      <c r="U4560">
        <v>503</v>
      </c>
      <c r="V4560">
        <v>0.7</v>
      </c>
    </row>
    <row r="4561" spans="1:22" x14ac:dyDescent="0.25">
      <c r="A4561">
        <v>4555</v>
      </c>
      <c r="B4561" t="s">
        <v>26</v>
      </c>
      <c r="C4561" t="s">
        <v>665</v>
      </c>
      <c r="D4561" t="s">
        <v>8</v>
      </c>
      <c r="E4561" t="s">
        <v>367</v>
      </c>
      <c r="F4561" s="138">
        <v>44185</v>
      </c>
      <c r="G4561" t="s">
        <v>682</v>
      </c>
      <c r="H4561" t="s">
        <v>668</v>
      </c>
      <c r="I4561" t="s">
        <v>147</v>
      </c>
      <c r="J4561" t="s">
        <v>671</v>
      </c>
      <c r="K4561">
        <v>1000</v>
      </c>
      <c r="L4561">
        <v>288</v>
      </c>
      <c r="O4561">
        <v>51</v>
      </c>
      <c r="P4561">
        <v>0</v>
      </c>
      <c r="Q4561">
        <f>SUM(Table2[[#This Row],[ BUYER G]:[BUYER S]])</f>
        <v>51</v>
      </c>
      <c r="R4561">
        <v>22.25</v>
      </c>
      <c r="S4561">
        <v>0</v>
      </c>
      <c r="T4561">
        <f>SUM(Table2[[#This Row],[SALE G]:[SALE S]])</f>
        <v>22.25</v>
      </c>
      <c r="U4561">
        <v>215</v>
      </c>
      <c r="V4561">
        <v>0.7</v>
      </c>
    </row>
    <row r="4562" spans="1:22" x14ac:dyDescent="0.25">
      <c r="A4562">
        <v>4556</v>
      </c>
      <c r="B4562" t="s">
        <v>26</v>
      </c>
      <c r="C4562" t="s">
        <v>665</v>
      </c>
      <c r="D4562" t="s">
        <v>8</v>
      </c>
      <c r="E4562" t="s">
        <v>367</v>
      </c>
      <c r="F4562" s="138">
        <v>44185</v>
      </c>
      <c r="G4562" t="s">
        <v>682</v>
      </c>
      <c r="H4562" t="s">
        <v>668</v>
      </c>
      <c r="I4562" t="s">
        <v>396</v>
      </c>
      <c r="J4562" t="s">
        <v>671</v>
      </c>
      <c r="K4562">
        <v>1000</v>
      </c>
      <c r="L4562">
        <v>224</v>
      </c>
      <c r="O4562">
        <v>92</v>
      </c>
      <c r="P4562">
        <v>0</v>
      </c>
      <c r="Q4562">
        <f>SUM(Table2[[#This Row],[ BUYER G]:[BUYER S]])</f>
        <v>92</v>
      </c>
      <c r="R4562">
        <v>62</v>
      </c>
      <c r="S4562">
        <v>0</v>
      </c>
      <c r="T4562">
        <f>SUM(Table2[[#This Row],[SALE G]:[SALE S]])</f>
        <v>62</v>
      </c>
      <c r="U4562">
        <v>210</v>
      </c>
      <c r="V4562">
        <v>0.7</v>
      </c>
    </row>
    <row r="4563" spans="1:22" x14ac:dyDescent="0.25">
      <c r="A4563">
        <v>4557</v>
      </c>
      <c r="B4563" t="s">
        <v>26</v>
      </c>
      <c r="C4563" t="s">
        <v>665</v>
      </c>
      <c r="D4563" t="s">
        <v>8</v>
      </c>
      <c r="E4563" t="s">
        <v>367</v>
      </c>
      <c r="F4563" s="138">
        <v>44185</v>
      </c>
      <c r="G4563" t="s">
        <v>683</v>
      </c>
      <c r="H4563" t="s">
        <v>668</v>
      </c>
      <c r="I4563" t="s">
        <v>391</v>
      </c>
      <c r="J4563" t="s">
        <v>669</v>
      </c>
      <c r="K4563">
        <v>1500</v>
      </c>
      <c r="L4563">
        <v>432</v>
      </c>
      <c r="O4563">
        <v>108</v>
      </c>
      <c r="P4563">
        <v>0</v>
      </c>
      <c r="Q4563">
        <f>SUM(Table2[[#This Row],[ BUYER G]:[BUYER S]])</f>
        <v>108</v>
      </c>
      <c r="R4563">
        <v>77.25</v>
      </c>
      <c r="S4563">
        <v>0</v>
      </c>
      <c r="T4563">
        <f>SUM(Table2[[#This Row],[SALE G]:[SALE S]])</f>
        <v>77.25</v>
      </c>
      <c r="U4563">
        <v>450</v>
      </c>
      <c r="V4563">
        <v>0.7</v>
      </c>
    </row>
    <row r="4564" spans="1:22" x14ac:dyDescent="0.25">
      <c r="A4564">
        <v>4558</v>
      </c>
      <c r="B4564" t="s">
        <v>26</v>
      </c>
      <c r="C4564" t="s">
        <v>665</v>
      </c>
      <c r="D4564" t="s">
        <v>8</v>
      </c>
      <c r="E4564" t="s">
        <v>367</v>
      </c>
      <c r="F4564" s="138">
        <v>44185</v>
      </c>
      <c r="G4564" t="s">
        <v>683</v>
      </c>
      <c r="H4564" t="s">
        <v>668</v>
      </c>
      <c r="I4564" t="s">
        <v>394</v>
      </c>
      <c r="J4564" t="s">
        <v>669</v>
      </c>
      <c r="K4564">
        <v>1500</v>
      </c>
      <c r="L4564">
        <v>432</v>
      </c>
      <c r="O4564">
        <v>84</v>
      </c>
      <c r="P4564">
        <v>0</v>
      </c>
      <c r="Q4564">
        <f>SUM(Table2[[#This Row],[ BUYER G]:[BUYER S]])</f>
        <v>84</v>
      </c>
      <c r="R4564">
        <v>51.5</v>
      </c>
      <c r="S4564">
        <v>0</v>
      </c>
      <c r="T4564">
        <f>SUM(Table2[[#This Row],[SALE G]:[SALE S]])</f>
        <v>51.5</v>
      </c>
      <c r="U4564">
        <v>470</v>
      </c>
      <c r="V4564">
        <v>0.6</v>
      </c>
    </row>
    <row r="4565" spans="1:22" x14ac:dyDescent="0.25">
      <c r="A4565">
        <v>4559</v>
      </c>
      <c r="B4565" t="s">
        <v>26</v>
      </c>
      <c r="C4565" t="s">
        <v>665</v>
      </c>
      <c r="D4565" t="s">
        <v>8</v>
      </c>
      <c r="E4565" t="s">
        <v>367</v>
      </c>
      <c r="F4565" s="138">
        <v>44185</v>
      </c>
      <c r="G4565" t="s">
        <v>675</v>
      </c>
      <c r="H4565" t="s">
        <v>668</v>
      </c>
      <c r="I4565" t="s">
        <v>164</v>
      </c>
      <c r="J4565" t="s">
        <v>669</v>
      </c>
      <c r="K4565">
        <v>5400</v>
      </c>
      <c r="L4565">
        <v>688</v>
      </c>
      <c r="O4565">
        <v>142</v>
      </c>
      <c r="P4565">
        <v>0</v>
      </c>
      <c r="Q4565">
        <f>SUM(Table2[[#This Row],[ BUYER G]:[BUYER S]])</f>
        <v>142</v>
      </c>
      <c r="R4565">
        <v>80.5</v>
      </c>
      <c r="S4565">
        <v>0</v>
      </c>
      <c r="T4565">
        <f>SUM(Table2[[#This Row],[SALE G]:[SALE S]])</f>
        <v>80.5</v>
      </c>
      <c r="U4565">
        <v>627</v>
      </c>
      <c r="V4565">
        <v>0.8</v>
      </c>
    </row>
    <row r="4566" spans="1:22" x14ac:dyDescent="0.25">
      <c r="A4566">
        <v>4560</v>
      </c>
      <c r="B4566" t="s">
        <v>26</v>
      </c>
      <c r="C4566" t="s">
        <v>665</v>
      </c>
      <c r="D4566" t="s">
        <v>8</v>
      </c>
      <c r="E4566" t="s">
        <v>367</v>
      </c>
      <c r="F4566" s="138">
        <v>44185</v>
      </c>
      <c r="G4566" t="s">
        <v>676</v>
      </c>
      <c r="H4566" t="s">
        <v>668</v>
      </c>
      <c r="I4566" t="s">
        <v>165</v>
      </c>
      <c r="J4566" t="s">
        <v>669</v>
      </c>
      <c r="K4566">
        <v>1200</v>
      </c>
      <c r="L4566">
        <v>325</v>
      </c>
      <c r="O4566">
        <v>80</v>
      </c>
      <c r="P4566">
        <v>0</v>
      </c>
      <c r="Q4566">
        <f>SUM(Table2[[#This Row],[ BUYER G]:[BUYER S]])</f>
        <v>80</v>
      </c>
      <c r="R4566">
        <v>40</v>
      </c>
      <c r="S4566">
        <v>0</v>
      </c>
      <c r="T4566">
        <f>SUM(Table2[[#This Row],[SALE G]:[SALE S]])</f>
        <v>40</v>
      </c>
      <c r="U4566">
        <v>423</v>
      </c>
      <c r="V4566">
        <v>0.8</v>
      </c>
    </row>
    <row r="4567" spans="1:22" x14ac:dyDescent="0.25">
      <c r="A4567">
        <v>4561</v>
      </c>
      <c r="B4567" t="s">
        <v>26</v>
      </c>
      <c r="C4567" t="s">
        <v>665</v>
      </c>
      <c r="D4567" t="s">
        <v>8</v>
      </c>
      <c r="E4567" t="s">
        <v>367</v>
      </c>
      <c r="F4567" s="138">
        <v>44185</v>
      </c>
      <c r="G4567" t="s">
        <v>676</v>
      </c>
      <c r="H4567" t="s">
        <v>668</v>
      </c>
      <c r="I4567" t="s">
        <v>166</v>
      </c>
      <c r="J4567" t="s">
        <v>669</v>
      </c>
      <c r="K4567">
        <v>1200</v>
      </c>
      <c r="L4567">
        <v>314</v>
      </c>
      <c r="O4567">
        <v>70</v>
      </c>
      <c r="P4567">
        <v>7</v>
      </c>
      <c r="Q4567">
        <f>SUM(Table2[[#This Row],[ BUYER G]:[BUYER S]])</f>
        <v>77</v>
      </c>
      <c r="R4567">
        <v>59.17</v>
      </c>
      <c r="S4567">
        <v>2</v>
      </c>
      <c r="T4567">
        <f>SUM(Table2[[#This Row],[SALE G]:[SALE S]])</f>
        <v>61.17</v>
      </c>
      <c r="U4567">
        <v>490</v>
      </c>
      <c r="V4567">
        <v>0.6</v>
      </c>
    </row>
    <row r="4568" spans="1:22" x14ac:dyDescent="0.25">
      <c r="A4568">
        <v>4562</v>
      </c>
      <c r="B4568" t="s">
        <v>26</v>
      </c>
      <c r="C4568" t="s">
        <v>665</v>
      </c>
      <c r="D4568" t="s">
        <v>8</v>
      </c>
      <c r="E4568" t="s">
        <v>367</v>
      </c>
      <c r="F4568" s="138">
        <v>44185</v>
      </c>
      <c r="G4568" t="s">
        <v>684</v>
      </c>
      <c r="H4568" t="s">
        <v>668</v>
      </c>
      <c r="I4568" t="s">
        <v>169</v>
      </c>
      <c r="J4568" t="s">
        <v>669</v>
      </c>
      <c r="K4568">
        <v>1250</v>
      </c>
      <c r="L4568">
        <v>349</v>
      </c>
      <c r="O4568">
        <v>75</v>
      </c>
      <c r="P4568">
        <v>0</v>
      </c>
      <c r="Q4568">
        <f>SUM(Table2[[#This Row],[ BUYER G]:[BUYER S]])</f>
        <v>75</v>
      </c>
      <c r="R4568">
        <v>43.5</v>
      </c>
      <c r="S4568">
        <v>0</v>
      </c>
      <c r="T4568">
        <f>SUM(Table2[[#This Row],[SALE G]:[SALE S]])</f>
        <v>43.5</v>
      </c>
      <c r="U4568">
        <v>610</v>
      </c>
      <c r="V4568">
        <v>0.7</v>
      </c>
    </row>
    <row r="4569" spans="1:22" x14ac:dyDescent="0.25">
      <c r="A4569">
        <v>4563</v>
      </c>
      <c r="B4569" t="s">
        <v>26</v>
      </c>
      <c r="C4569" t="s">
        <v>665</v>
      </c>
      <c r="D4569" t="s">
        <v>8</v>
      </c>
      <c r="E4569" t="s">
        <v>367</v>
      </c>
      <c r="F4569" s="138">
        <v>44185</v>
      </c>
      <c r="G4569" t="s">
        <v>684</v>
      </c>
      <c r="H4569" t="s">
        <v>668</v>
      </c>
      <c r="I4569" t="s">
        <v>171</v>
      </c>
      <c r="J4569" t="s">
        <v>669</v>
      </c>
      <c r="K4569">
        <v>1250</v>
      </c>
      <c r="L4569">
        <v>224</v>
      </c>
      <c r="O4569">
        <v>45</v>
      </c>
      <c r="P4569">
        <v>0</v>
      </c>
      <c r="Q4569">
        <f>SUM(Table2[[#This Row],[ BUYER G]:[BUYER S]])</f>
        <v>45</v>
      </c>
      <c r="R4569">
        <v>23.5</v>
      </c>
      <c r="S4569">
        <v>0</v>
      </c>
      <c r="T4569">
        <f>SUM(Table2[[#This Row],[SALE G]:[SALE S]])</f>
        <v>23.5</v>
      </c>
      <c r="U4569">
        <v>100</v>
      </c>
      <c r="V4569">
        <v>0.7</v>
      </c>
    </row>
    <row r="4570" spans="1:22" x14ac:dyDescent="0.25">
      <c r="A4570">
        <v>4564</v>
      </c>
      <c r="B4570" t="s">
        <v>26</v>
      </c>
      <c r="C4570" t="s">
        <v>665</v>
      </c>
      <c r="D4570" t="s">
        <v>8</v>
      </c>
      <c r="E4570" t="s">
        <v>367</v>
      </c>
      <c r="F4570" s="138">
        <v>44185</v>
      </c>
      <c r="G4570" t="s">
        <v>685</v>
      </c>
      <c r="H4570" t="s">
        <v>668</v>
      </c>
      <c r="I4570" t="s">
        <v>172</v>
      </c>
      <c r="J4570" t="s">
        <v>671</v>
      </c>
      <c r="K4570">
        <v>1000</v>
      </c>
      <c r="L4570">
        <v>196</v>
      </c>
      <c r="O4570">
        <v>38</v>
      </c>
      <c r="P4570">
        <v>0</v>
      </c>
      <c r="Q4570">
        <f>SUM(Table2[[#This Row],[ BUYER G]:[BUYER S]])</f>
        <v>38</v>
      </c>
      <c r="R4570">
        <v>15</v>
      </c>
      <c r="S4570">
        <v>0</v>
      </c>
      <c r="T4570">
        <f>SUM(Table2[[#This Row],[SALE G]:[SALE S]])</f>
        <v>15</v>
      </c>
      <c r="U4570">
        <v>320</v>
      </c>
      <c r="V4570">
        <v>0.7</v>
      </c>
    </row>
    <row r="4571" spans="1:22" x14ac:dyDescent="0.25">
      <c r="A4571">
        <v>4565</v>
      </c>
      <c r="B4571" t="s">
        <v>26</v>
      </c>
      <c r="C4571" t="s">
        <v>665</v>
      </c>
      <c r="D4571" t="s">
        <v>8</v>
      </c>
      <c r="E4571" t="s">
        <v>367</v>
      </c>
      <c r="F4571" s="138">
        <v>44185</v>
      </c>
      <c r="G4571" t="s">
        <v>685</v>
      </c>
      <c r="H4571" t="s">
        <v>668</v>
      </c>
      <c r="I4571" t="s">
        <v>176</v>
      </c>
      <c r="J4571" t="s">
        <v>671</v>
      </c>
      <c r="K4571">
        <v>1000</v>
      </c>
      <c r="L4571">
        <v>200</v>
      </c>
      <c r="O4571">
        <v>43</v>
      </c>
      <c r="P4571">
        <v>0</v>
      </c>
      <c r="Q4571">
        <f>SUM(Table2[[#This Row],[ BUYER G]:[BUYER S]])</f>
        <v>43</v>
      </c>
      <c r="R4571">
        <v>23.5</v>
      </c>
      <c r="S4571">
        <v>0</v>
      </c>
      <c r="T4571">
        <f>SUM(Table2[[#This Row],[SALE G]:[SALE S]])</f>
        <v>23.5</v>
      </c>
      <c r="U4571">
        <v>240</v>
      </c>
      <c r="V4571">
        <v>0.7</v>
      </c>
    </row>
    <row r="4572" spans="1:22" x14ac:dyDescent="0.25">
      <c r="A4572">
        <v>4566</v>
      </c>
      <c r="B4572" t="s">
        <v>26</v>
      </c>
      <c r="C4572" t="s">
        <v>665</v>
      </c>
      <c r="D4572" t="s">
        <v>8</v>
      </c>
      <c r="E4572" t="s">
        <v>367</v>
      </c>
      <c r="F4572" s="138">
        <v>44185</v>
      </c>
      <c r="G4572" t="s">
        <v>685</v>
      </c>
      <c r="H4572" t="s">
        <v>668</v>
      </c>
      <c r="I4572" t="s">
        <v>175</v>
      </c>
      <c r="J4572" t="s">
        <v>671</v>
      </c>
      <c r="K4572">
        <v>1000</v>
      </c>
      <c r="L4572">
        <v>298</v>
      </c>
      <c r="O4572">
        <v>71</v>
      </c>
      <c r="P4572">
        <v>0</v>
      </c>
      <c r="Q4572">
        <f>SUM(Table2[[#This Row],[ BUYER G]:[BUYER S]])</f>
        <v>71</v>
      </c>
      <c r="R4572">
        <v>40.5</v>
      </c>
      <c r="S4572">
        <v>0</v>
      </c>
      <c r="T4572">
        <f>SUM(Table2[[#This Row],[SALE G]:[SALE S]])</f>
        <v>40.5</v>
      </c>
      <c r="U4572">
        <v>798</v>
      </c>
      <c r="V4572">
        <v>0.7</v>
      </c>
    </row>
    <row r="4573" spans="1:22" x14ac:dyDescent="0.25">
      <c r="A4573">
        <v>4567</v>
      </c>
      <c r="B4573" t="s">
        <v>26</v>
      </c>
      <c r="C4573" t="s">
        <v>665</v>
      </c>
      <c r="D4573" t="s">
        <v>8</v>
      </c>
      <c r="E4573" t="s">
        <v>367</v>
      </c>
      <c r="F4573" s="138">
        <v>44185</v>
      </c>
      <c r="G4573" t="s">
        <v>712</v>
      </c>
      <c r="H4573" t="s">
        <v>668</v>
      </c>
      <c r="I4573" t="s">
        <v>561</v>
      </c>
      <c r="J4573" t="s">
        <v>711</v>
      </c>
      <c r="K4573">
        <v>320</v>
      </c>
      <c r="L4573">
        <v>142</v>
      </c>
      <c r="O4573">
        <v>35</v>
      </c>
      <c r="P4573">
        <v>0</v>
      </c>
      <c r="Q4573">
        <f>SUM(Table2[[#This Row],[ BUYER G]:[BUYER S]])</f>
        <v>35</v>
      </c>
      <c r="R4573">
        <v>22</v>
      </c>
      <c r="S4573">
        <v>0</v>
      </c>
      <c r="T4573">
        <f>SUM(Table2[[#This Row],[SALE G]:[SALE S]])</f>
        <v>22</v>
      </c>
      <c r="U4573">
        <v>421</v>
      </c>
      <c r="V4573">
        <v>0.7</v>
      </c>
    </row>
    <row r="4574" spans="1:22" x14ac:dyDescent="0.25">
      <c r="A4574">
        <v>4568</v>
      </c>
      <c r="B4574" t="s">
        <v>26</v>
      </c>
      <c r="C4574" t="s">
        <v>678</v>
      </c>
      <c r="D4574" t="s">
        <v>8</v>
      </c>
      <c r="E4574" t="s">
        <v>367</v>
      </c>
      <c r="F4574" s="138">
        <v>44185</v>
      </c>
      <c r="G4574" t="s">
        <v>670</v>
      </c>
      <c r="H4574" t="s">
        <v>679</v>
      </c>
      <c r="I4574" t="s">
        <v>382</v>
      </c>
      <c r="J4574" t="s">
        <v>671</v>
      </c>
      <c r="K4574">
        <v>1200</v>
      </c>
      <c r="L4574">
        <v>336</v>
      </c>
      <c r="O4574">
        <v>89</v>
      </c>
      <c r="P4574">
        <v>0</v>
      </c>
      <c r="Q4574">
        <f>SUM(Table2[[#This Row],[ BUYER G]:[BUYER S]])</f>
        <v>89</v>
      </c>
      <c r="R4574">
        <v>46.5</v>
      </c>
      <c r="S4574">
        <v>0</v>
      </c>
      <c r="T4574">
        <f>SUM(Table2[[#This Row],[SALE G]:[SALE S]])</f>
        <v>46.5</v>
      </c>
      <c r="U4574">
        <v>451</v>
      </c>
      <c r="V4574">
        <v>0.7</v>
      </c>
    </row>
    <row r="4575" spans="1:22" x14ac:dyDescent="0.25">
      <c r="A4575">
        <v>4569</v>
      </c>
      <c r="B4575" t="s">
        <v>26</v>
      </c>
      <c r="C4575" t="s">
        <v>678</v>
      </c>
      <c r="D4575" t="s">
        <v>8</v>
      </c>
      <c r="E4575" t="s">
        <v>367</v>
      </c>
      <c r="F4575" s="138">
        <v>44185</v>
      </c>
      <c r="G4575" t="s">
        <v>682</v>
      </c>
      <c r="H4575" t="s">
        <v>679</v>
      </c>
      <c r="I4575" t="s">
        <v>437</v>
      </c>
      <c r="J4575" t="s">
        <v>671</v>
      </c>
      <c r="K4575">
        <v>1000</v>
      </c>
      <c r="L4575">
        <v>212</v>
      </c>
      <c r="O4575">
        <v>37</v>
      </c>
      <c r="P4575">
        <v>0</v>
      </c>
      <c r="Q4575">
        <f>SUM(Table2[[#This Row],[ BUYER G]:[BUYER S]])</f>
        <v>37</v>
      </c>
      <c r="R4575">
        <v>19.100000000000001</v>
      </c>
      <c r="S4575">
        <v>0</v>
      </c>
      <c r="T4575">
        <f>SUM(Table2[[#This Row],[SALE G]:[SALE S]])</f>
        <v>19.100000000000001</v>
      </c>
      <c r="U4575">
        <v>412</v>
      </c>
      <c r="V4575">
        <v>0.7</v>
      </c>
    </row>
    <row r="4576" spans="1:22" x14ac:dyDescent="0.25">
      <c r="A4576">
        <v>4570</v>
      </c>
      <c r="B4576" t="s">
        <v>26</v>
      </c>
      <c r="C4576" t="s">
        <v>678</v>
      </c>
      <c r="D4576" t="s">
        <v>8</v>
      </c>
      <c r="E4576" t="s">
        <v>367</v>
      </c>
      <c r="F4576" s="138">
        <v>44185</v>
      </c>
      <c r="G4576" t="s">
        <v>685</v>
      </c>
      <c r="H4576" t="s">
        <v>679</v>
      </c>
      <c r="I4576" t="s">
        <v>444</v>
      </c>
      <c r="J4576" t="s">
        <v>671</v>
      </c>
      <c r="K4576">
        <v>1000</v>
      </c>
      <c r="L4576">
        <v>304</v>
      </c>
      <c r="O4576">
        <v>56</v>
      </c>
      <c r="P4576">
        <v>0</v>
      </c>
      <c r="Q4576">
        <f>SUM(Table2[[#This Row],[ BUYER G]:[BUYER S]])</f>
        <v>56</v>
      </c>
      <c r="R4576">
        <v>29.6</v>
      </c>
      <c r="S4576">
        <v>0</v>
      </c>
      <c r="T4576">
        <f>SUM(Table2[[#This Row],[SALE G]:[SALE S]])</f>
        <v>29.6</v>
      </c>
      <c r="U4576">
        <v>716</v>
      </c>
      <c r="V4576">
        <v>0.7</v>
      </c>
    </row>
    <row r="4577" spans="1:22" x14ac:dyDescent="0.25">
      <c r="A4577">
        <v>4571</v>
      </c>
      <c r="B4577" t="s">
        <v>26</v>
      </c>
      <c r="C4577" t="s">
        <v>680</v>
      </c>
      <c r="D4577" t="s">
        <v>8</v>
      </c>
      <c r="E4577" t="s">
        <v>367</v>
      </c>
      <c r="F4577" s="138">
        <v>44185</v>
      </c>
      <c r="G4577" t="s">
        <v>666</v>
      </c>
      <c r="H4577" t="s">
        <v>681</v>
      </c>
      <c r="I4577" t="s">
        <v>236</v>
      </c>
      <c r="J4577" t="s">
        <v>669</v>
      </c>
      <c r="K4577">
        <v>2700</v>
      </c>
      <c r="L4577">
        <v>672</v>
      </c>
      <c r="O4577">
        <v>110</v>
      </c>
      <c r="P4577">
        <v>30</v>
      </c>
      <c r="Q4577">
        <f>SUM(Table2[[#This Row],[ BUYER G]:[BUYER S]])</f>
        <v>140</v>
      </c>
      <c r="R4577">
        <v>129.5</v>
      </c>
      <c r="S4577">
        <v>77.349999999999994</v>
      </c>
      <c r="T4577">
        <f>SUM(Table2[[#This Row],[SALE G]:[SALE S]])</f>
        <v>206.85</v>
      </c>
      <c r="U4577">
        <v>813</v>
      </c>
      <c r="V4577">
        <v>0.7</v>
      </c>
    </row>
    <row r="4578" spans="1:22" x14ac:dyDescent="0.25">
      <c r="A4578">
        <v>4572</v>
      </c>
      <c r="B4578" t="s">
        <v>26</v>
      </c>
      <c r="C4578" t="s">
        <v>680</v>
      </c>
      <c r="D4578" t="s">
        <v>8</v>
      </c>
      <c r="E4578" t="s">
        <v>367</v>
      </c>
      <c r="F4578" s="138">
        <v>44185</v>
      </c>
      <c r="G4578" t="s">
        <v>666</v>
      </c>
      <c r="H4578" t="s">
        <v>681</v>
      </c>
      <c r="I4578" t="s">
        <v>428</v>
      </c>
      <c r="J4578" t="s">
        <v>669</v>
      </c>
      <c r="K4578">
        <v>2700</v>
      </c>
      <c r="L4578">
        <v>768</v>
      </c>
      <c r="O4578">
        <v>73</v>
      </c>
      <c r="P4578">
        <v>4</v>
      </c>
      <c r="Q4578">
        <f>SUM(Table2[[#This Row],[ BUYER G]:[BUYER S]])</f>
        <v>77</v>
      </c>
      <c r="R4578">
        <v>60.25</v>
      </c>
      <c r="S4578">
        <v>2.67</v>
      </c>
      <c r="T4578">
        <f>SUM(Table2[[#This Row],[SALE G]:[SALE S]])</f>
        <v>62.92</v>
      </c>
      <c r="U4578">
        <v>998</v>
      </c>
      <c r="V4578">
        <v>0.7</v>
      </c>
    </row>
    <row r="4579" spans="1:22" x14ac:dyDescent="0.25">
      <c r="A4579">
        <v>4573</v>
      </c>
      <c r="B4579" t="s">
        <v>26</v>
      </c>
      <c r="C4579" t="s">
        <v>680</v>
      </c>
      <c r="D4579" t="s">
        <v>8</v>
      </c>
      <c r="E4579" t="s">
        <v>367</v>
      </c>
      <c r="F4579" s="138">
        <v>44185</v>
      </c>
      <c r="G4579" t="s">
        <v>670</v>
      </c>
      <c r="H4579" t="s">
        <v>681</v>
      </c>
      <c r="I4579" t="s">
        <v>375</v>
      </c>
      <c r="J4579" t="s">
        <v>671</v>
      </c>
      <c r="K4579">
        <v>1200</v>
      </c>
      <c r="L4579">
        <v>480</v>
      </c>
      <c r="O4579">
        <v>68</v>
      </c>
      <c r="P4579">
        <v>37</v>
      </c>
      <c r="Q4579">
        <f>SUM(Table2[[#This Row],[ BUYER G]:[BUYER S]])</f>
        <v>105</v>
      </c>
      <c r="R4579">
        <v>46.5</v>
      </c>
      <c r="S4579">
        <v>18.75</v>
      </c>
      <c r="T4579">
        <f>SUM(Table2[[#This Row],[SALE G]:[SALE S]])</f>
        <v>65.25</v>
      </c>
      <c r="U4579">
        <v>805</v>
      </c>
      <c r="V4579">
        <v>0.7</v>
      </c>
    </row>
    <row r="4580" spans="1:22" x14ac:dyDescent="0.25">
      <c r="A4580">
        <v>4574</v>
      </c>
      <c r="B4580" t="s">
        <v>26</v>
      </c>
      <c r="C4580" t="s">
        <v>680</v>
      </c>
      <c r="D4580" t="s">
        <v>8</v>
      </c>
      <c r="E4580" t="s">
        <v>367</v>
      </c>
      <c r="F4580" s="138">
        <v>44185</v>
      </c>
      <c r="G4580" t="s">
        <v>670</v>
      </c>
      <c r="H4580" t="s">
        <v>681</v>
      </c>
      <c r="I4580" t="s">
        <v>376</v>
      </c>
      <c r="J4580" t="s">
        <v>671</v>
      </c>
      <c r="K4580">
        <v>1200</v>
      </c>
      <c r="L4580">
        <v>336</v>
      </c>
      <c r="O4580">
        <v>40</v>
      </c>
      <c r="P4580">
        <v>10</v>
      </c>
      <c r="Q4580">
        <f>SUM(Table2[[#This Row],[ BUYER G]:[BUYER S]])</f>
        <v>50</v>
      </c>
      <c r="R4580">
        <v>39</v>
      </c>
      <c r="S4580">
        <v>9</v>
      </c>
      <c r="T4580">
        <f>SUM(Table2[[#This Row],[SALE G]:[SALE S]])</f>
        <v>48</v>
      </c>
      <c r="U4580">
        <v>530</v>
      </c>
      <c r="V4580">
        <v>0.7</v>
      </c>
    </row>
    <row r="4581" spans="1:22" x14ac:dyDescent="0.25">
      <c r="A4581">
        <v>4575</v>
      </c>
      <c r="B4581" t="s">
        <v>26</v>
      </c>
      <c r="C4581" t="s">
        <v>680</v>
      </c>
      <c r="D4581" t="s">
        <v>8</v>
      </c>
      <c r="E4581" t="s">
        <v>367</v>
      </c>
      <c r="F4581" s="138">
        <v>44185</v>
      </c>
      <c r="G4581" t="s">
        <v>670</v>
      </c>
      <c r="H4581" t="s">
        <v>681</v>
      </c>
      <c r="I4581" t="s">
        <v>369</v>
      </c>
      <c r="J4581" t="s">
        <v>671</v>
      </c>
      <c r="K4581">
        <v>1200</v>
      </c>
      <c r="L4581">
        <v>256</v>
      </c>
      <c r="O4581">
        <v>50</v>
      </c>
      <c r="P4581">
        <v>5</v>
      </c>
      <c r="Q4581">
        <f>SUM(Table2[[#This Row],[ BUYER G]:[BUYER S]])</f>
        <v>55</v>
      </c>
      <c r="R4581">
        <v>34</v>
      </c>
      <c r="S4581">
        <v>1.25</v>
      </c>
      <c r="T4581">
        <f>SUM(Table2[[#This Row],[SALE G]:[SALE S]])</f>
        <v>35.25</v>
      </c>
      <c r="U4581">
        <v>378</v>
      </c>
      <c r="V4581">
        <v>0.7</v>
      </c>
    </row>
    <row r="4582" spans="1:22" x14ac:dyDescent="0.25">
      <c r="A4582">
        <v>4576</v>
      </c>
      <c r="B4582" t="s">
        <v>26</v>
      </c>
      <c r="C4582" t="s">
        <v>680</v>
      </c>
      <c r="D4582" t="s">
        <v>8</v>
      </c>
      <c r="E4582" t="s">
        <v>367</v>
      </c>
      <c r="F4582" s="138">
        <v>44185</v>
      </c>
      <c r="G4582" t="s">
        <v>676</v>
      </c>
      <c r="H4582" t="s">
        <v>681</v>
      </c>
      <c r="I4582" t="s">
        <v>378</v>
      </c>
      <c r="J4582" t="s">
        <v>669</v>
      </c>
      <c r="K4582">
        <v>1200</v>
      </c>
      <c r="L4582">
        <v>320</v>
      </c>
      <c r="O4582">
        <v>48</v>
      </c>
      <c r="P4582">
        <v>10</v>
      </c>
      <c r="Q4582">
        <f>SUM(Table2[[#This Row],[ BUYER G]:[BUYER S]])</f>
        <v>58</v>
      </c>
      <c r="R4582">
        <v>47</v>
      </c>
      <c r="S4582">
        <v>4.75</v>
      </c>
      <c r="T4582">
        <f>SUM(Table2[[#This Row],[SALE G]:[SALE S]])</f>
        <v>51.75</v>
      </c>
      <c r="U4582">
        <v>450</v>
      </c>
      <c r="V4582">
        <v>0.65</v>
      </c>
    </row>
    <row r="4583" spans="1:22" x14ac:dyDescent="0.25">
      <c r="A4583">
        <v>4577</v>
      </c>
      <c r="B4583" t="s">
        <v>26</v>
      </c>
      <c r="C4583" t="s">
        <v>680</v>
      </c>
      <c r="D4583" t="s">
        <v>8</v>
      </c>
      <c r="E4583" t="s">
        <v>367</v>
      </c>
      <c r="F4583" s="138">
        <v>44185</v>
      </c>
      <c r="G4583" t="s">
        <v>676</v>
      </c>
      <c r="H4583" t="s">
        <v>681</v>
      </c>
      <c r="I4583" t="s">
        <v>379</v>
      </c>
      <c r="J4583" t="s">
        <v>669</v>
      </c>
      <c r="K4583">
        <v>1200</v>
      </c>
      <c r="L4583">
        <v>288</v>
      </c>
      <c r="O4583">
        <v>57</v>
      </c>
      <c r="P4583">
        <v>15</v>
      </c>
      <c r="Q4583">
        <f>SUM(Table2[[#This Row],[ BUYER G]:[BUYER S]])</f>
        <v>72</v>
      </c>
      <c r="R4583">
        <v>48.5</v>
      </c>
      <c r="S4583">
        <v>8.66</v>
      </c>
      <c r="T4583">
        <f>SUM(Table2[[#This Row],[SALE G]:[SALE S]])</f>
        <v>57.16</v>
      </c>
      <c r="U4583">
        <v>358</v>
      </c>
      <c r="V4583">
        <v>0.65</v>
      </c>
    </row>
    <row r="4584" spans="1:22" x14ac:dyDescent="0.25">
      <c r="A4584">
        <v>4578</v>
      </c>
      <c r="B4584" t="s">
        <v>26</v>
      </c>
      <c r="C4584" t="s">
        <v>680</v>
      </c>
      <c r="D4584" t="s">
        <v>8</v>
      </c>
      <c r="E4584" t="s">
        <v>367</v>
      </c>
      <c r="F4584" s="138">
        <v>44185</v>
      </c>
      <c r="G4584" t="s">
        <v>676</v>
      </c>
      <c r="H4584" t="s">
        <v>681</v>
      </c>
      <c r="I4584" t="s">
        <v>377</v>
      </c>
      <c r="J4584" t="s">
        <v>669</v>
      </c>
      <c r="K4584">
        <v>1200</v>
      </c>
      <c r="L4584">
        <v>336</v>
      </c>
      <c r="O4584">
        <v>43</v>
      </c>
      <c r="P4584">
        <v>10</v>
      </c>
      <c r="Q4584">
        <f>SUM(Table2[[#This Row],[ BUYER G]:[BUYER S]])</f>
        <v>53</v>
      </c>
      <c r="R4584">
        <v>42</v>
      </c>
      <c r="S4584">
        <v>10.25</v>
      </c>
      <c r="T4584">
        <f>SUM(Table2[[#This Row],[SALE G]:[SALE S]])</f>
        <v>52.25</v>
      </c>
      <c r="U4584">
        <v>414</v>
      </c>
      <c r="V4584">
        <v>0.65</v>
      </c>
    </row>
    <row r="4585" spans="1:22" x14ac:dyDescent="0.25">
      <c r="A4585">
        <v>4579</v>
      </c>
      <c r="B4585" t="s">
        <v>26</v>
      </c>
      <c r="C4585" t="s">
        <v>680</v>
      </c>
      <c r="D4585" t="s">
        <v>8</v>
      </c>
      <c r="E4585" t="s">
        <v>367</v>
      </c>
      <c r="F4585" s="138">
        <v>44185</v>
      </c>
      <c r="G4585" t="s">
        <v>684</v>
      </c>
      <c r="H4585" t="s">
        <v>681</v>
      </c>
      <c r="I4585" t="s">
        <v>403</v>
      </c>
      <c r="J4585" t="s">
        <v>669</v>
      </c>
      <c r="K4585">
        <v>1250</v>
      </c>
      <c r="L4585">
        <v>350</v>
      </c>
      <c r="O4585">
        <v>57</v>
      </c>
      <c r="P4585">
        <v>0</v>
      </c>
      <c r="Q4585">
        <f>SUM(Table2[[#This Row],[ BUYER G]:[BUYER S]])</f>
        <v>57</v>
      </c>
      <c r="R4585">
        <v>49.125</v>
      </c>
      <c r="S4585">
        <v>0</v>
      </c>
      <c r="T4585">
        <f>SUM(Table2[[#This Row],[SALE G]:[SALE S]])</f>
        <v>49.125</v>
      </c>
      <c r="U4585">
        <v>434</v>
      </c>
      <c r="V4585">
        <v>0.65</v>
      </c>
    </row>
    <row r="4586" spans="1:22" x14ac:dyDescent="0.25">
      <c r="A4586">
        <v>4580</v>
      </c>
      <c r="B4586" t="s">
        <v>26</v>
      </c>
      <c r="C4586" t="s">
        <v>680</v>
      </c>
      <c r="D4586" t="s">
        <v>8</v>
      </c>
      <c r="E4586" t="s">
        <v>367</v>
      </c>
      <c r="F4586" s="138">
        <v>44185</v>
      </c>
      <c r="G4586" t="s">
        <v>684</v>
      </c>
      <c r="H4586" t="s">
        <v>681</v>
      </c>
      <c r="I4586" t="s">
        <v>398</v>
      </c>
      <c r="J4586" t="s">
        <v>669</v>
      </c>
      <c r="K4586">
        <v>1250</v>
      </c>
      <c r="L4586">
        <v>192</v>
      </c>
      <c r="O4586">
        <v>29</v>
      </c>
      <c r="P4586">
        <v>5</v>
      </c>
      <c r="Q4586">
        <f>SUM(Table2[[#This Row],[ BUYER G]:[BUYER S]])</f>
        <v>34</v>
      </c>
      <c r="R4586">
        <v>29.5</v>
      </c>
      <c r="S4586">
        <v>2.8</v>
      </c>
      <c r="T4586">
        <f>SUM(Table2[[#This Row],[SALE G]:[SALE S]])</f>
        <v>32.299999999999997</v>
      </c>
      <c r="U4586">
        <v>230</v>
      </c>
      <c r="V4586">
        <v>0.65</v>
      </c>
    </row>
    <row r="4587" spans="1:22" x14ac:dyDescent="0.25">
      <c r="A4587">
        <v>4581</v>
      </c>
      <c r="B4587" t="s">
        <v>26</v>
      </c>
      <c r="C4587" t="s">
        <v>680</v>
      </c>
      <c r="D4587" t="s">
        <v>8</v>
      </c>
      <c r="E4587" t="s">
        <v>367</v>
      </c>
      <c r="F4587" s="138">
        <v>44185</v>
      </c>
      <c r="G4587" t="s">
        <v>685</v>
      </c>
      <c r="H4587" t="s">
        <v>681</v>
      </c>
      <c r="I4587" t="s">
        <v>261</v>
      </c>
      <c r="J4587" t="s">
        <v>671</v>
      </c>
      <c r="K4587">
        <v>1000</v>
      </c>
      <c r="L4587">
        <v>144</v>
      </c>
      <c r="O4587">
        <v>19</v>
      </c>
      <c r="P4587">
        <v>6</v>
      </c>
      <c r="Q4587">
        <f>SUM(Table2[[#This Row],[ BUYER G]:[BUYER S]])</f>
        <v>25</v>
      </c>
      <c r="R4587">
        <v>11</v>
      </c>
      <c r="S4587">
        <v>6</v>
      </c>
      <c r="T4587">
        <f>SUM(Table2[[#This Row],[SALE G]:[SALE S]])</f>
        <v>17</v>
      </c>
      <c r="U4587">
        <v>261</v>
      </c>
      <c r="V4587">
        <v>0.65</v>
      </c>
    </row>
    <row r="4588" spans="1:22" x14ac:dyDescent="0.25">
      <c r="A4588">
        <v>4582</v>
      </c>
      <c r="B4588" t="s">
        <v>26</v>
      </c>
      <c r="C4588" t="s">
        <v>680</v>
      </c>
      <c r="D4588" t="s">
        <v>8</v>
      </c>
      <c r="E4588" t="s">
        <v>367</v>
      </c>
      <c r="F4588" s="138">
        <v>44185</v>
      </c>
      <c r="G4588" t="s">
        <v>685</v>
      </c>
      <c r="H4588" t="s">
        <v>681</v>
      </c>
      <c r="I4588" t="s">
        <v>250</v>
      </c>
      <c r="J4588" t="s">
        <v>671</v>
      </c>
      <c r="K4588">
        <v>1000</v>
      </c>
      <c r="L4588">
        <v>320</v>
      </c>
      <c r="O4588">
        <v>8</v>
      </c>
      <c r="P4588">
        <v>0</v>
      </c>
      <c r="Q4588">
        <f>SUM(Table2[[#This Row],[ BUYER G]:[BUYER S]])</f>
        <v>8</v>
      </c>
      <c r="R4588">
        <v>17</v>
      </c>
      <c r="S4588">
        <v>0</v>
      </c>
      <c r="T4588">
        <f>SUM(Table2[[#This Row],[SALE G]:[SALE S]])</f>
        <v>17</v>
      </c>
      <c r="U4588">
        <v>400</v>
      </c>
      <c r="V4588">
        <v>0.65</v>
      </c>
    </row>
    <row r="4589" spans="1:22" x14ac:dyDescent="0.25">
      <c r="A4589">
        <v>4583</v>
      </c>
      <c r="B4589" t="s">
        <v>26</v>
      </c>
      <c r="C4589" t="s">
        <v>680</v>
      </c>
      <c r="D4589" t="s">
        <v>8</v>
      </c>
      <c r="E4589" t="s">
        <v>367</v>
      </c>
      <c r="F4589" s="138">
        <v>44185</v>
      </c>
      <c r="G4589" t="s">
        <v>685</v>
      </c>
      <c r="H4589" t="s">
        <v>681</v>
      </c>
      <c r="I4589" t="s">
        <v>413</v>
      </c>
      <c r="J4589" t="s">
        <v>671</v>
      </c>
      <c r="K4589">
        <v>1000</v>
      </c>
      <c r="L4589">
        <v>280</v>
      </c>
      <c r="O4589">
        <v>40</v>
      </c>
      <c r="P4589">
        <v>0</v>
      </c>
      <c r="Q4589">
        <f>SUM(Table2[[#This Row],[ BUYER G]:[BUYER S]])</f>
        <v>40</v>
      </c>
      <c r="R4589">
        <v>42</v>
      </c>
      <c r="S4589">
        <v>0</v>
      </c>
      <c r="T4589">
        <f>SUM(Table2[[#This Row],[SALE G]:[SALE S]])</f>
        <v>42</v>
      </c>
      <c r="U4589">
        <v>352</v>
      </c>
      <c r="V4589">
        <v>0.65</v>
      </c>
    </row>
    <row r="4590" spans="1:22" x14ac:dyDescent="0.25">
      <c r="A4590">
        <v>4584</v>
      </c>
      <c r="B4590" t="s">
        <v>26</v>
      </c>
      <c r="C4590" t="s">
        <v>680</v>
      </c>
      <c r="D4590" t="s">
        <v>8</v>
      </c>
      <c r="E4590" t="s">
        <v>367</v>
      </c>
      <c r="F4590" s="138">
        <v>44185</v>
      </c>
      <c r="G4590" t="s">
        <v>685</v>
      </c>
      <c r="H4590" t="s">
        <v>681</v>
      </c>
      <c r="I4590" t="s">
        <v>252</v>
      </c>
      <c r="J4590" t="s">
        <v>671</v>
      </c>
      <c r="K4590">
        <v>1000</v>
      </c>
      <c r="L4590">
        <v>320</v>
      </c>
      <c r="O4590">
        <v>38</v>
      </c>
      <c r="P4590">
        <v>0</v>
      </c>
      <c r="Q4590">
        <f>SUM(Table2[[#This Row],[ BUYER G]:[BUYER S]])</f>
        <v>38</v>
      </c>
      <c r="R4590">
        <v>44.25</v>
      </c>
      <c r="S4590">
        <v>0</v>
      </c>
      <c r="T4590">
        <f>SUM(Table2[[#This Row],[SALE G]:[SALE S]])</f>
        <v>44.25</v>
      </c>
      <c r="U4590">
        <v>510</v>
      </c>
      <c r="V4590">
        <v>0.65</v>
      </c>
    </row>
    <row r="4591" spans="1:22" x14ac:dyDescent="0.25">
      <c r="A4591">
        <v>4585</v>
      </c>
      <c r="B4591" t="s">
        <v>26</v>
      </c>
      <c r="C4591" t="s">
        <v>680</v>
      </c>
      <c r="D4591" t="s">
        <v>8</v>
      </c>
      <c r="E4591" t="s">
        <v>367</v>
      </c>
      <c r="F4591" s="138">
        <v>44185</v>
      </c>
      <c r="G4591" t="s">
        <v>685</v>
      </c>
      <c r="H4591" t="s">
        <v>681</v>
      </c>
      <c r="I4591" t="s">
        <v>636</v>
      </c>
      <c r="J4591" t="s">
        <v>671</v>
      </c>
      <c r="K4591">
        <v>1000</v>
      </c>
      <c r="L4591">
        <v>320</v>
      </c>
      <c r="O4591">
        <v>67</v>
      </c>
      <c r="P4591">
        <v>0</v>
      </c>
      <c r="Q4591">
        <f>SUM(Table2[[#This Row],[ BUYER G]:[BUYER S]])</f>
        <v>67</v>
      </c>
      <c r="R4591">
        <v>84</v>
      </c>
      <c r="S4591">
        <v>0</v>
      </c>
      <c r="T4591">
        <f>SUM(Table2[[#This Row],[SALE G]:[SALE S]])</f>
        <v>84</v>
      </c>
      <c r="U4591">
        <v>428</v>
      </c>
      <c r="V4591">
        <v>0.65</v>
      </c>
    </row>
    <row r="4592" spans="1:22" x14ac:dyDescent="0.25">
      <c r="A4592">
        <v>4586</v>
      </c>
      <c r="B4592" t="s">
        <v>26</v>
      </c>
      <c r="C4592" t="s">
        <v>680</v>
      </c>
      <c r="D4592" t="s">
        <v>8</v>
      </c>
      <c r="E4592" t="s">
        <v>367</v>
      </c>
      <c r="F4592" s="138">
        <v>44185</v>
      </c>
      <c r="G4592" t="s">
        <v>682</v>
      </c>
      <c r="H4592" t="s">
        <v>689</v>
      </c>
      <c r="I4592" t="s">
        <v>438</v>
      </c>
      <c r="J4592" t="s">
        <v>671</v>
      </c>
      <c r="K4592">
        <v>1000</v>
      </c>
      <c r="L4592">
        <v>188</v>
      </c>
      <c r="O4592">
        <v>42</v>
      </c>
      <c r="P4592">
        <v>0</v>
      </c>
      <c r="Q4592">
        <f>SUM(Table2[[#This Row],[ BUYER G]:[BUYER S]])</f>
        <v>42</v>
      </c>
      <c r="R4592">
        <v>30</v>
      </c>
      <c r="S4592">
        <v>0</v>
      </c>
      <c r="T4592">
        <f>SUM(Table2[[#This Row],[SALE G]:[SALE S]])</f>
        <v>30</v>
      </c>
      <c r="U4592">
        <v>450</v>
      </c>
      <c r="V4592">
        <v>0.65</v>
      </c>
    </row>
    <row r="4593" spans="1:22" x14ac:dyDescent="0.25">
      <c r="A4593">
        <v>4587</v>
      </c>
      <c r="B4593" t="s">
        <v>26</v>
      </c>
      <c r="C4593" t="s">
        <v>680</v>
      </c>
      <c r="D4593" t="s">
        <v>8</v>
      </c>
      <c r="E4593" t="s">
        <v>367</v>
      </c>
      <c r="F4593" s="138">
        <v>44185</v>
      </c>
      <c r="G4593" t="s">
        <v>666</v>
      </c>
      <c r="H4593" t="s">
        <v>689</v>
      </c>
      <c r="I4593" t="s">
        <v>642</v>
      </c>
      <c r="J4593" t="s">
        <v>669</v>
      </c>
      <c r="K4593">
        <v>2700</v>
      </c>
      <c r="L4593">
        <v>640</v>
      </c>
      <c r="O4593">
        <v>183</v>
      </c>
      <c r="P4593">
        <v>0</v>
      </c>
      <c r="Q4593">
        <f>SUM(Table2[[#This Row],[ BUYER G]:[BUYER S]])</f>
        <v>183</v>
      </c>
      <c r="R4593">
        <v>284.5</v>
      </c>
      <c r="S4593">
        <v>0</v>
      </c>
      <c r="T4593">
        <f>SUM(Table2[[#This Row],[SALE G]:[SALE S]])</f>
        <v>284.5</v>
      </c>
      <c r="U4593">
        <v>1567</v>
      </c>
      <c r="V4593">
        <v>0.65</v>
      </c>
    </row>
    <row r="4594" spans="1:22" x14ac:dyDescent="0.25">
      <c r="A4594">
        <v>4588</v>
      </c>
      <c r="B4594" t="s">
        <v>26</v>
      </c>
      <c r="C4594" t="s">
        <v>680</v>
      </c>
      <c r="D4594" t="s">
        <v>8</v>
      </c>
      <c r="E4594" t="s">
        <v>368</v>
      </c>
      <c r="F4594" s="138">
        <v>44190</v>
      </c>
      <c r="G4594" t="s">
        <v>685</v>
      </c>
      <c r="H4594" t="s">
        <v>681</v>
      </c>
      <c r="I4594" t="s">
        <v>644</v>
      </c>
      <c r="J4594" t="s">
        <v>671</v>
      </c>
      <c r="K4594">
        <v>1000</v>
      </c>
      <c r="L4594">
        <v>200</v>
      </c>
      <c r="O4594">
        <v>55</v>
      </c>
      <c r="P4594">
        <v>0</v>
      </c>
      <c r="Q4594">
        <f>SUM(Table2[[#This Row],[ BUYER G]:[BUYER S]])</f>
        <v>55</v>
      </c>
      <c r="R4594">
        <v>25.625</v>
      </c>
      <c r="S4594">
        <v>3.75</v>
      </c>
      <c r="T4594">
        <f>SUM(Table2[[#This Row],[SALE G]:[SALE S]])</f>
        <v>29.375</v>
      </c>
      <c r="U4594">
        <v>372</v>
      </c>
      <c r="V4594">
        <v>0.65</v>
      </c>
    </row>
    <row r="4595" spans="1:22" x14ac:dyDescent="0.25">
      <c r="A4595">
        <v>4589</v>
      </c>
      <c r="B4595" t="s">
        <v>26</v>
      </c>
      <c r="C4595" t="s">
        <v>665</v>
      </c>
      <c r="D4595" t="s">
        <v>8</v>
      </c>
      <c r="E4595" t="s">
        <v>368</v>
      </c>
      <c r="F4595" s="138">
        <v>44191</v>
      </c>
      <c r="G4595" t="s">
        <v>666</v>
      </c>
      <c r="H4595" t="s">
        <v>668</v>
      </c>
      <c r="I4595" t="s">
        <v>129</v>
      </c>
      <c r="J4595" t="s">
        <v>669</v>
      </c>
      <c r="K4595">
        <v>2700</v>
      </c>
      <c r="L4595">
        <v>580</v>
      </c>
      <c r="O4595">
        <v>147</v>
      </c>
      <c r="P4595">
        <v>0</v>
      </c>
      <c r="Q4595">
        <f>SUM(Table2[[#This Row],[ BUYER G]:[BUYER S]])</f>
        <v>147</v>
      </c>
      <c r="R4595">
        <v>99.5</v>
      </c>
      <c r="S4595">
        <v>0</v>
      </c>
      <c r="T4595">
        <f>SUM(Table2[[#This Row],[SALE G]:[SALE S]])</f>
        <v>99.5</v>
      </c>
      <c r="U4595">
        <v>490</v>
      </c>
      <c r="V4595">
        <v>0.8</v>
      </c>
    </row>
    <row r="4596" spans="1:22" x14ac:dyDescent="0.25">
      <c r="A4596">
        <v>4590</v>
      </c>
      <c r="B4596" t="s">
        <v>26</v>
      </c>
      <c r="C4596" t="s">
        <v>665</v>
      </c>
      <c r="D4596" t="s">
        <v>8</v>
      </c>
      <c r="E4596" t="s">
        <v>368</v>
      </c>
      <c r="F4596" s="138">
        <v>44191</v>
      </c>
      <c r="G4596" t="s">
        <v>666</v>
      </c>
      <c r="H4596" t="s">
        <v>668</v>
      </c>
      <c r="I4596" t="s">
        <v>130</v>
      </c>
      <c r="J4596" t="s">
        <v>669</v>
      </c>
      <c r="K4596">
        <v>2700</v>
      </c>
      <c r="L4596">
        <v>584</v>
      </c>
      <c r="O4596">
        <v>155</v>
      </c>
      <c r="P4596">
        <v>0</v>
      </c>
      <c r="Q4596">
        <f>SUM(Table2[[#This Row],[ BUYER G]:[BUYER S]])</f>
        <v>155</v>
      </c>
      <c r="R4596">
        <v>88.5</v>
      </c>
      <c r="S4596">
        <v>0</v>
      </c>
      <c r="T4596">
        <f>SUM(Table2[[#This Row],[SALE G]:[SALE S]])</f>
        <v>88.5</v>
      </c>
      <c r="U4596">
        <v>788</v>
      </c>
      <c r="V4596">
        <v>0.8</v>
      </c>
    </row>
    <row r="4597" spans="1:22" x14ac:dyDescent="0.25">
      <c r="A4597">
        <v>4591</v>
      </c>
      <c r="B4597" t="s">
        <v>26</v>
      </c>
      <c r="C4597" t="s">
        <v>665</v>
      </c>
      <c r="D4597" t="s">
        <v>8</v>
      </c>
      <c r="E4597" t="s">
        <v>368</v>
      </c>
      <c r="F4597" s="138">
        <v>44191</v>
      </c>
      <c r="G4597" t="s">
        <v>666</v>
      </c>
      <c r="H4597" t="s">
        <v>672</v>
      </c>
      <c r="I4597" t="s">
        <v>189</v>
      </c>
      <c r="J4597" t="s">
        <v>669</v>
      </c>
      <c r="K4597">
        <v>2700</v>
      </c>
      <c r="L4597">
        <v>656</v>
      </c>
      <c r="O4597">
        <v>132</v>
      </c>
      <c r="P4597">
        <v>0</v>
      </c>
      <c r="Q4597">
        <f>SUM(Table2[[#This Row],[ BUYER G]:[BUYER S]])</f>
        <v>132</v>
      </c>
      <c r="R4597">
        <v>126.8</v>
      </c>
      <c r="S4597">
        <v>0</v>
      </c>
      <c r="T4597">
        <f>SUM(Table2[[#This Row],[SALE G]:[SALE S]])</f>
        <v>126.8</v>
      </c>
      <c r="U4597">
        <v>591</v>
      </c>
      <c r="V4597">
        <v>0.8</v>
      </c>
    </row>
    <row r="4598" spans="1:22" x14ac:dyDescent="0.25">
      <c r="A4598">
        <v>4592</v>
      </c>
      <c r="B4598" t="s">
        <v>26</v>
      </c>
      <c r="C4598" t="s">
        <v>665</v>
      </c>
      <c r="D4598" t="s">
        <v>8</v>
      </c>
      <c r="E4598" t="s">
        <v>368</v>
      </c>
      <c r="F4598" s="138">
        <v>44191</v>
      </c>
      <c r="G4598" t="s">
        <v>670</v>
      </c>
      <c r="H4598" t="s">
        <v>668</v>
      </c>
      <c r="I4598" t="s">
        <v>138</v>
      </c>
      <c r="J4598" t="s">
        <v>671</v>
      </c>
      <c r="K4598">
        <v>1200</v>
      </c>
      <c r="L4598">
        <v>288</v>
      </c>
      <c r="O4598">
        <v>59</v>
      </c>
      <c r="P4598">
        <v>0</v>
      </c>
      <c r="Q4598">
        <f>SUM(Table2[[#This Row],[ BUYER G]:[BUYER S]])</f>
        <v>59</v>
      </c>
      <c r="R4598">
        <v>34.75</v>
      </c>
      <c r="S4598">
        <v>0</v>
      </c>
      <c r="T4598">
        <f>SUM(Table2[[#This Row],[SALE G]:[SALE S]])</f>
        <v>34.75</v>
      </c>
      <c r="U4598">
        <v>490</v>
      </c>
      <c r="V4598">
        <v>0.7</v>
      </c>
    </row>
    <row r="4599" spans="1:22" x14ac:dyDescent="0.25">
      <c r="A4599">
        <v>4593</v>
      </c>
      <c r="B4599" t="s">
        <v>26</v>
      </c>
      <c r="C4599" t="s">
        <v>665</v>
      </c>
      <c r="D4599" t="s">
        <v>8</v>
      </c>
      <c r="E4599" t="s">
        <v>368</v>
      </c>
      <c r="F4599" s="138">
        <v>44191</v>
      </c>
      <c r="G4599" t="s">
        <v>670</v>
      </c>
      <c r="H4599" t="s">
        <v>668</v>
      </c>
      <c r="I4599" t="s">
        <v>139</v>
      </c>
      <c r="J4599" t="s">
        <v>671</v>
      </c>
      <c r="K4599">
        <v>1200</v>
      </c>
      <c r="L4599">
        <v>220</v>
      </c>
      <c r="O4599">
        <v>47</v>
      </c>
      <c r="P4599">
        <v>0</v>
      </c>
      <c r="Q4599">
        <f>SUM(Table2[[#This Row],[ BUYER G]:[BUYER S]])</f>
        <v>47</v>
      </c>
      <c r="R4599">
        <v>21</v>
      </c>
      <c r="S4599">
        <v>0</v>
      </c>
      <c r="T4599">
        <f>SUM(Table2[[#This Row],[SALE G]:[SALE S]])</f>
        <v>21</v>
      </c>
      <c r="U4599">
        <v>280</v>
      </c>
      <c r="V4599">
        <v>0.8</v>
      </c>
    </row>
    <row r="4600" spans="1:22" x14ac:dyDescent="0.25">
      <c r="A4600">
        <v>4594</v>
      </c>
      <c r="B4600" t="s">
        <v>26</v>
      </c>
      <c r="C4600" t="s">
        <v>665</v>
      </c>
      <c r="D4600" t="s">
        <v>8</v>
      </c>
      <c r="E4600" t="s">
        <v>368</v>
      </c>
      <c r="F4600" s="138">
        <v>44191</v>
      </c>
      <c r="G4600" t="s">
        <v>670</v>
      </c>
      <c r="H4600" t="s">
        <v>668</v>
      </c>
      <c r="I4600" t="s">
        <v>137</v>
      </c>
      <c r="J4600" t="s">
        <v>671</v>
      </c>
      <c r="K4600">
        <v>1200</v>
      </c>
      <c r="L4600">
        <v>320</v>
      </c>
      <c r="O4600">
        <v>71</v>
      </c>
      <c r="P4600">
        <v>0</v>
      </c>
      <c r="Q4600">
        <f>SUM(Table2[[#This Row],[ BUYER G]:[BUYER S]])</f>
        <v>71</v>
      </c>
      <c r="R4600">
        <v>36</v>
      </c>
      <c r="S4600">
        <v>0</v>
      </c>
      <c r="T4600">
        <f>SUM(Table2[[#This Row],[SALE G]:[SALE S]])</f>
        <v>36</v>
      </c>
      <c r="U4600">
        <v>387</v>
      </c>
      <c r="V4600">
        <v>0.7</v>
      </c>
    </row>
    <row r="4601" spans="1:22" x14ac:dyDescent="0.25">
      <c r="A4601">
        <v>4595</v>
      </c>
      <c r="B4601" t="s">
        <v>26</v>
      </c>
      <c r="C4601" t="s">
        <v>665</v>
      </c>
      <c r="D4601" t="s">
        <v>8</v>
      </c>
      <c r="E4601" t="s">
        <v>368</v>
      </c>
      <c r="F4601" s="138">
        <v>44191</v>
      </c>
      <c r="G4601" t="s">
        <v>670</v>
      </c>
      <c r="H4601" t="s">
        <v>668</v>
      </c>
      <c r="I4601" t="s">
        <v>140</v>
      </c>
      <c r="J4601" t="s">
        <v>671</v>
      </c>
      <c r="K4601">
        <v>1200</v>
      </c>
      <c r="L4601">
        <v>324</v>
      </c>
      <c r="O4601">
        <v>56</v>
      </c>
      <c r="P4601">
        <v>0</v>
      </c>
      <c r="Q4601">
        <f>SUM(Table2[[#This Row],[ BUYER G]:[BUYER S]])</f>
        <v>56</v>
      </c>
      <c r="R4601">
        <v>31</v>
      </c>
      <c r="S4601">
        <v>0</v>
      </c>
      <c r="T4601">
        <f>SUM(Table2[[#This Row],[SALE G]:[SALE S]])</f>
        <v>31</v>
      </c>
      <c r="U4601">
        <v>525</v>
      </c>
      <c r="V4601">
        <v>0.7</v>
      </c>
    </row>
    <row r="4602" spans="1:22" x14ac:dyDescent="0.25">
      <c r="A4602">
        <v>4596</v>
      </c>
      <c r="B4602" t="s">
        <v>26</v>
      </c>
      <c r="C4602" t="s">
        <v>665</v>
      </c>
      <c r="D4602" t="s">
        <v>8</v>
      </c>
      <c r="E4602" t="s">
        <v>368</v>
      </c>
      <c r="F4602" s="138">
        <v>44191</v>
      </c>
      <c r="G4602" t="s">
        <v>670</v>
      </c>
      <c r="H4602" t="s">
        <v>668</v>
      </c>
      <c r="I4602" t="s">
        <v>141</v>
      </c>
      <c r="J4602" t="s">
        <v>671</v>
      </c>
      <c r="K4602">
        <v>1200</v>
      </c>
      <c r="L4602">
        <v>364</v>
      </c>
      <c r="O4602">
        <v>50</v>
      </c>
      <c r="P4602">
        <v>0</v>
      </c>
      <c r="Q4602">
        <f>SUM(Table2[[#This Row],[ BUYER G]:[BUYER S]])</f>
        <v>50</v>
      </c>
      <c r="R4602">
        <v>39</v>
      </c>
      <c r="S4602">
        <v>0</v>
      </c>
      <c r="T4602">
        <f>SUM(Table2[[#This Row],[SALE G]:[SALE S]])</f>
        <v>39</v>
      </c>
      <c r="U4602">
        <v>500</v>
      </c>
      <c r="V4602">
        <v>0.7</v>
      </c>
    </row>
    <row r="4603" spans="1:22" x14ac:dyDescent="0.25">
      <c r="A4603">
        <v>4597</v>
      </c>
      <c r="B4603" t="s">
        <v>26</v>
      </c>
      <c r="C4603" t="s">
        <v>665</v>
      </c>
      <c r="D4603" t="s">
        <v>8</v>
      </c>
      <c r="E4603" t="s">
        <v>368</v>
      </c>
      <c r="F4603" s="138">
        <v>44191</v>
      </c>
      <c r="G4603" t="s">
        <v>670</v>
      </c>
      <c r="H4603" t="s">
        <v>668</v>
      </c>
      <c r="I4603" t="s">
        <v>142</v>
      </c>
      <c r="J4603" t="s">
        <v>671</v>
      </c>
      <c r="K4603">
        <v>1200</v>
      </c>
      <c r="L4603">
        <v>320</v>
      </c>
      <c r="O4603">
        <v>61</v>
      </c>
      <c r="P4603">
        <v>0</v>
      </c>
      <c r="Q4603">
        <f>SUM(Table2[[#This Row],[ BUYER G]:[BUYER S]])</f>
        <v>61</v>
      </c>
      <c r="R4603">
        <v>31.25</v>
      </c>
      <c r="S4603">
        <v>0</v>
      </c>
      <c r="T4603">
        <f>SUM(Table2[[#This Row],[SALE G]:[SALE S]])</f>
        <v>31.25</v>
      </c>
      <c r="U4603">
        <v>334</v>
      </c>
      <c r="V4603">
        <v>0.7</v>
      </c>
    </row>
    <row r="4604" spans="1:22" x14ac:dyDescent="0.25">
      <c r="A4604">
        <v>4598</v>
      </c>
      <c r="B4604" t="s">
        <v>26</v>
      </c>
      <c r="C4604" t="s">
        <v>665</v>
      </c>
      <c r="D4604" t="s">
        <v>8</v>
      </c>
      <c r="E4604" t="s">
        <v>368</v>
      </c>
      <c r="F4604" s="138">
        <v>44191</v>
      </c>
      <c r="G4604" t="s">
        <v>670</v>
      </c>
      <c r="H4604" t="s">
        <v>668</v>
      </c>
      <c r="I4604" t="s">
        <v>143</v>
      </c>
      <c r="J4604" t="s">
        <v>671</v>
      </c>
      <c r="K4604">
        <v>1200</v>
      </c>
      <c r="L4604">
        <v>210</v>
      </c>
      <c r="O4604">
        <v>33</v>
      </c>
      <c r="P4604">
        <v>0</v>
      </c>
      <c r="Q4604">
        <f>SUM(Table2[[#This Row],[ BUYER G]:[BUYER S]])</f>
        <v>33</v>
      </c>
      <c r="R4604">
        <v>17.75</v>
      </c>
      <c r="S4604">
        <v>0</v>
      </c>
      <c r="T4604">
        <f>SUM(Table2[[#This Row],[SALE G]:[SALE S]])</f>
        <v>17.75</v>
      </c>
      <c r="U4604">
        <v>240</v>
      </c>
      <c r="V4604">
        <v>0.8</v>
      </c>
    </row>
    <row r="4605" spans="1:22" x14ac:dyDescent="0.25">
      <c r="A4605">
        <v>4599</v>
      </c>
      <c r="B4605" t="s">
        <v>26</v>
      </c>
      <c r="C4605" t="s">
        <v>665</v>
      </c>
      <c r="D4605" t="s">
        <v>8</v>
      </c>
      <c r="E4605" t="s">
        <v>368</v>
      </c>
      <c r="F4605" s="138">
        <v>44191</v>
      </c>
      <c r="G4605" t="s">
        <v>670</v>
      </c>
      <c r="H4605" t="s">
        <v>668</v>
      </c>
      <c r="I4605" t="s">
        <v>144</v>
      </c>
      <c r="J4605" t="s">
        <v>671</v>
      </c>
      <c r="K4605">
        <v>1200</v>
      </c>
      <c r="L4605">
        <v>240</v>
      </c>
      <c r="O4605">
        <v>58</v>
      </c>
      <c r="P4605">
        <v>0</v>
      </c>
      <c r="Q4605">
        <f>SUM(Table2[[#This Row],[ BUYER G]:[BUYER S]])</f>
        <v>58</v>
      </c>
      <c r="R4605">
        <v>31.16</v>
      </c>
      <c r="S4605">
        <v>0</v>
      </c>
      <c r="T4605">
        <f>SUM(Table2[[#This Row],[SALE G]:[SALE S]])</f>
        <v>31.16</v>
      </c>
      <c r="U4605">
        <v>370</v>
      </c>
      <c r="V4605">
        <v>0.8</v>
      </c>
    </row>
    <row r="4606" spans="1:22" x14ac:dyDescent="0.25">
      <c r="A4606">
        <v>4600</v>
      </c>
      <c r="B4606" t="s">
        <v>26</v>
      </c>
      <c r="C4606" t="s">
        <v>665</v>
      </c>
      <c r="D4606" t="s">
        <v>8</v>
      </c>
      <c r="E4606" t="s">
        <v>368</v>
      </c>
      <c r="F4606" s="138">
        <v>44191</v>
      </c>
      <c r="G4606" t="s">
        <v>670</v>
      </c>
      <c r="H4606" t="s">
        <v>668</v>
      </c>
      <c r="I4606" t="s">
        <v>145</v>
      </c>
      <c r="J4606" t="s">
        <v>671</v>
      </c>
      <c r="K4606">
        <v>1200</v>
      </c>
      <c r="L4606">
        <v>240</v>
      </c>
      <c r="O4606">
        <v>27</v>
      </c>
      <c r="P4606">
        <v>0</v>
      </c>
      <c r="Q4606">
        <f>SUM(Table2[[#This Row],[ BUYER G]:[BUYER S]])</f>
        <v>27</v>
      </c>
      <c r="R4606">
        <v>15</v>
      </c>
      <c r="S4606">
        <v>0</v>
      </c>
      <c r="T4606">
        <f>SUM(Table2[[#This Row],[SALE G]:[SALE S]])</f>
        <v>15</v>
      </c>
      <c r="U4606">
        <v>180</v>
      </c>
      <c r="V4606">
        <v>0.7</v>
      </c>
    </row>
    <row r="4607" spans="1:22" x14ac:dyDescent="0.25">
      <c r="A4607">
        <v>4601</v>
      </c>
      <c r="B4607" t="s">
        <v>26</v>
      </c>
      <c r="C4607" t="s">
        <v>665</v>
      </c>
      <c r="D4607" t="s">
        <v>8</v>
      </c>
      <c r="E4607" t="s">
        <v>368</v>
      </c>
      <c r="F4607" s="138">
        <v>44191</v>
      </c>
      <c r="G4607" t="s">
        <v>682</v>
      </c>
      <c r="H4607" t="s">
        <v>668</v>
      </c>
      <c r="I4607" t="s">
        <v>151</v>
      </c>
      <c r="J4607" t="s">
        <v>671</v>
      </c>
      <c r="K4607">
        <v>1200</v>
      </c>
      <c r="L4607">
        <v>210</v>
      </c>
      <c r="O4607">
        <v>38</v>
      </c>
      <c r="P4607">
        <v>0</v>
      </c>
      <c r="Q4607">
        <f>SUM(Table2[[#This Row],[ BUYER G]:[BUYER S]])</f>
        <v>38</v>
      </c>
      <c r="R4607">
        <v>17.55</v>
      </c>
      <c r="S4607">
        <v>0</v>
      </c>
      <c r="T4607">
        <f>SUM(Table2[[#This Row],[SALE G]:[SALE S]])</f>
        <v>17.55</v>
      </c>
      <c r="U4607">
        <v>211</v>
      </c>
      <c r="V4607">
        <v>0.7</v>
      </c>
    </row>
    <row r="4608" spans="1:22" x14ac:dyDescent="0.25">
      <c r="A4608">
        <v>4602</v>
      </c>
      <c r="B4608" t="s">
        <v>26</v>
      </c>
      <c r="C4608" t="s">
        <v>665</v>
      </c>
      <c r="D4608" t="s">
        <v>8</v>
      </c>
      <c r="E4608" t="s">
        <v>368</v>
      </c>
      <c r="F4608" s="138">
        <v>44191</v>
      </c>
      <c r="G4608" t="s">
        <v>682</v>
      </c>
      <c r="H4608" t="s">
        <v>668</v>
      </c>
      <c r="I4608" t="s">
        <v>149</v>
      </c>
      <c r="J4608" t="s">
        <v>671</v>
      </c>
      <c r="K4608">
        <v>1200</v>
      </c>
      <c r="L4608">
        <v>220</v>
      </c>
      <c r="O4608">
        <v>68</v>
      </c>
      <c r="P4608">
        <v>0</v>
      </c>
      <c r="Q4608">
        <f>SUM(Table2[[#This Row],[ BUYER G]:[BUYER S]])</f>
        <v>68</v>
      </c>
      <c r="R4608">
        <v>42.5</v>
      </c>
      <c r="S4608">
        <v>0</v>
      </c>
      <c r="T4608">
        <f>SUM(Table2[[#This Row],[SALE G]:[SALE S]])</f>
        <v>42.5</v>
      </c>
      <c r="U4608">
        <v>421</v>
      </c>
      <c r="V4608">
        <v>0.7</v>
      </c>
    </row>
    <row r="4609" spans="1:22" x14ac:dyDescent="0.25">
      <c r="A4609">
        <v>4603</v>
      </c>
      <c r="B4609" t="s">
        <v>26</v>
      </c>
      <c r="C4609" t="s">
        <v>665</v>
      </c>
      <c r="D4609" t="s">
        <v>8</v>
      </c>
      <c r="E4609" t="s">
        <v>368</v>
      </c>
      <c r="F4609" s="138">
        <v>44191</v>
      </c>
      <c r="G4609" t="s">
        <v>682</v>
      </c>
      <c r="H4609" t="s">
        <v>668</v>
      </c>
      <c r="I4609" t="s">
        <v>152</v>
      </c>
      <c r="J4609" t="s">
        <v>671</v>
      </c>
      <c r="K4609">
        <v>1200</v>
      </c>
      <c r="L4609">
        <v>203</v>
      </c>
      <c r="O4609">
        <v>62</v>
      </c>
      <c r="P4609">
        <v>0</v>
      </c>
      <c r="Q4609">
        <f>SUM(Table2[[#This Row],[ BUYER G]:[BUYER S]])</f>
        <v>62</v>
      </c>
      <c r="R4609">
        <v>32</v>
      </c>
      <c r="S4609">
        <v>0</v>
      </c>
      <c r="T4609">
        <f>SUM(Table2[[#This Row],[SALE G]:[SALE S]])</f>
        <v>32</v>
      </c>
      <c r="U4609">
        <v>254</v>
      </c>
      <c r="V4609">
        <v>0.7</v>
      </c>
    </row>
    <row r="4610" spans="1:22" x14ac:dyDescent="0.25">
      <c r="A4610">
        <v>4604</v>
      </c>
      <c r="B4610" t="s">
        <v>26</v>
      </c>
      <c r="C4610" t="s">
        <v>665</v>
      </c>
      <c r="D4610" t="s">
        <v>8</v>
      </c>
      <c r="E4610" t="s">
        <v>368</v>
      </c>
      <c r="F4610" s="138">
        <v>44191</v>
      </c>
      <c r="G4610" t="s">
        <v>682</v>
      </c>
      <c r="H4610" t="s">
        <v>668</v>
      </c>
      <c r="I4610" t="s">
        <v>153</v>
      </c>
      <c r="J4610" t="s">
        <v>671</v>
      </c>
      <c r="K4610">
        <v>1200</v>
      </c>
      <c r="L4610">
        <v>196</v>
      </c>
      <c r="O4610">
        <v>74</v>
      </c>
      <c r="P4610">
        <v>0</v>
      </c>
      <c r="Q4610">
        <f>SUM(Table2[[#This Row],[ BUYER G]:[BUYER S]])</f>
        <v>74</v>
      </c>
      <c r="R4610">
        <v>40</v>
      </c>
      <c r="S4610">
        <v>0</v>
      </c>
      <c r="T4610">
        <f>SUM(Table2[[#This Row],[SALE G]:[SALE S]])</f>
        <v>40</v>
      </c>
      <c r="U4610">
        <v>425</v>
      </c>
      <c r="V4610">
        <v>0.7</v>
      </c>
    </row>
    <row r="4611" spans="1:22" x14ac:dyDescent="0.25">
      <c r="A4611">
        <v>4605</v>
      </c>
      <c r="B4611" t="s">
        <v>26</v>
      </c>
      <c r="C4611" t="s">
        <v>665</v>
      </c>
      <c r="D4611" t="s">
        <v>8</v>
      </c>
      <c r="E4611" t="s">
        <v>368</v>
      </c>
      <c r="F4611" s="138">
        <v>44191</v>
      </c>
      <c r="G4611" t="s">
        <v>682</v>
      </c>
      <c r="H4611" t="s">
        <v>668</v>
      </c>
      <c r="I4611" t="s">
        <v>154</v>
      </c>
      <c r="J4611" t="s">
        <v>671</v>
      </c>
      <c r="K4611">
        <v>1200</v>
      </c>
      <c r="L4611">
        <v>336</v>
      </c>
      <c r="O4611">
        <v>47</v>
      </c>
      <c r="P4611">
        <v>0</v>
      </c>
      <c r="Q4611">
        <f>SUM(Table2[[#This Row],[ BUYER G]:[BUYER S]])</f>
        <v>47</v>
      </c>
      <c r="R4611">
        <v>25</v>
      </c>
      <c r="S4611">
        <v>0</v>
      </c>
      <c r="T4611">
        <f>SUM(Table2[[#This Row],[SALE G]:[SALE S]])</f>
        <v>25</v>
      </c>
      <c r="U4611">
        <v>424</v>
      </c>
      <c r="V4611">
        <v>0.7</v>
      </c>
    </row>
    <row r="4612" spans="1:22" x14ac:dyDescent="0.25">
      <c r="A4612">
        <v>4606</v>
      </c>
      <c r="B4612" t="s">
        <v>26</v>
      </c>
      <c r="C4612" t="s">
        <v>665</v>
      </c>
      <c r="D4612" t="s">
        <v>8</v>
      </c>
      <c r="E4612" t="s">
        <v>368</v>
      </c>
      <c r="F4612" s="138">
        <v>44191</v>
      </c>
      <c r="G4612" t="s">
        <v>682</v>
      </c>
      <c r="H4612" t="s">
        <v>668</v>
      </c>
      <c r="I4612" t="s">
        <v>146</v>
      </c>
      <c r="J4612" t="s">
        <v>671</v>
      </c>
      <c r="K4612">
        <v>1200</v>
      </c>
      <c r="L4612">
        <v>228</v>
      </c>
      <c r="O4612">
        <v>60</v>
      </c>
      <c r="P4612">
        <v>0</v>
      </c>
      <c r="Q4612">
        <f>SUM(Table2[[#This Row],[ BUYER G]:[BUYER S]])</f>
        <v>60</v>
      </c>
      <c r="R4612">
        <v>21.5</v>
      </c>
      <c r="S4612">
        <v>0</v>
      </c>
      <c r="T4612">
        <f>SUM(Table2[[#This Row],[SALE G]:[SALE S]])</f>
        <v>21.5</v>
      </c>
      <c r="U4612">
        <v>400</v>
      </c>
      <c r="V4612">
        <v>0.7</v>
      </c>
    </row>
    <row r="4613" spans="1:22" x14ac:dyDescent="0.25">
      <c r="A4613">
        <v>4607</v>
      </c>
      <c r="B4613" t="s">
        <v>26</v>
      </c>
      <c r="C4613" t="s">
        <v>665</v>
      </c>
      <c r="D4613" t="s">
        <v>8</v>
      </c>
      <c r="E4613" t="s">
        <v>368</v>
      </c>
      <c r="F4613" s="138">
        <v>44191</v>
      </c>
      <c r="G4613" t="s">
        <v>682</v>
      </c>
      <c r="H4613" t="s">
        <v>668</v>
      </c>
      <c r="I4613" t="s">
        <v>395</v>
      </c>
      <c r="J4613" t="s">
        <v>671</v>
      </c>
      <c r="K4613">
        <v>1200</v>
      </c>
      <c r="L4613">
        <v>192</v>
      </c>
      <c r="O4613">
        <v>35</v>
      </c>
      <c r="P4613">
        <v>0</v>
      </c>
      <c r="Q4613">
        <f>SUM(Table2[[#This Row],[ BUYER G]:[BUYER S]])</f>
        <v>35</v>
      </c>
      <c r="R4613">
        <v>17.75</v>
      </c>
      <c r="S4613">
        <v>0</v>
      </c>
      <c r="T4613">
        <f>SUM(Table2[[#This Row],[SALE G]:[SALE S]])</f>
        <v>17.75</v>
      </c>
      <c r="U4613">
        <v>212</v>
      </c>
      <c r="V4613">
        <v>0.7</v>
      </c>
    </row>
    <row r="4614" spans="1:22" x14ac:dyDescent="0.25">
      <c r="A4614">
        <v>4608</v>
      </c>
      <c r="B4614" t="s">
        <v>26</v>
      </c>
      <c r="C4614" t="s">
        <v>665</v>
      </c>
      <c r="D4614" t="s">
        <v>8</v>
      </c>
      <c r="E4614" t="s">
        <v>368</v>
      </c>
      <c r="F4614" s="138">
        <v>44191</v>
      </c>
      <c r="G4614" t="s">
        <v>682</v>
      </c>
      <c r="H4614" t="s">
        <v>668</v>
      </c>
      <c r="I4614" t="s">
        <v>396</v>
      </c>
      <c r="J4614" t="s">
        <v>671</v>
      </c>
      <c r="K4614">
        <v>1200</v>
      </c>
      <c r="L4614">
        <v>224</v>
      </c>
      <c r="O4614">
        <v>82</v>
      </c>
      <c r="P4614">
        <v>0</v>
      </c>
      <c r="Q4614">
        <f>SUM(Table2[[#This Row],[ BUYER G]:[BUYER S]])</f>
        <v>82</v>
      </c>
      <c r="R4614">
        <v>50</v>
      </c>
      <c r="S4614">
        <v>0</v>
      </c>
      <c r="T4614">
        <f>SUM(Table2[[#This Row],[SALE G]:[SALE S]])</f>
        <v>50</v>
      </c>
      <c r="U4614">
        <v>301</v>
      </c>
      <c r="V4614">
        <v>0.7</v>
      </c>
    </row>
    <row r="4615" spans="1:22" x14ac:dyDescent="0.25">
      <c r="A4615">
        <v>4609</v>
      </c>
      <c r="B4615" t="s">
        <v>26</v>
      </c>
      <c r="C4615" t="s">
        <v>665</v>
      </c>
      <c r="D4615" t="s">
        <v>8</v>
      </c>
      <c r="E4615" t="s">
        <v>368</v>
      </c>
      <c r="F4615" s="138">
        <v>44191</v>
      </c>
      <c r="G4615" t="s">
        <v>683</v>
      </c>
      <c r="H4615" t="s">
        <v>668</v>
      </c>
      <c r="I4615" t="s">
        <v>391</v>
      </c>
      <c r="J4615" t="s">
        <v>669</v>
      </c>
      <c r="K4615">
        <v>1500</v>
      </c>
      <c r="L4615">
        <v>400</v>
      </c>
      <c r="O4615">
        <v>93</v>
      </c>
      <c r="P4615">
        <v>0</v>
      </c>
      <c r="Q4615">
        <f>SUM(Table2[[#This Row],[ BUYER G]:[BUYER S]])</f>
        <v>93</v>
      </c>
      <c r="R4615">
        <v>60.67</v>
      </c>
      <c r="S4615">
        <v>0</v>
      </c>
      <c r="T4615">
        <f>SUM(Table2[[#This Row],[SALE G]:[SALE S]])</f>
        <v>60.67</v>
      </c>
      <c r="U4615">
        <v>483</v>
      </c>
      <c r="V4615">
        <v>0.7</v>
      </c>
    </row>
    <row r="4616" spans="1:22" x14ac:dyDescent="0.25">
      <c r="A4616">
        <v>4610</v>
      </c>
      <c r="B4616" t="s">
        <v>26</v>
      </c>
      <c r="C4616" t="s">
        <v>665</v>
      </c>
      <c r="D4616" t="s">
        <v>8</v>
      </c>
      <c r="E4616" t="s">
        <v>368</v>
      </c>
      <c r="F4616" s="138">
        <v>44191</v>
      </c>
      <c r="G4616" t="s">
        <v>683</v>
      </c>
      <c r="H4616" t="s">
        <v>668</v>
      </c>
      <c r="I4616" t="s">
        <v>394</v>
      </c>
      <c r="J4616" t="s">
        <v>669</v>
      </c>
      <c r="K4616">
        <v>1500</v>
      </c>
      <c r="L4616">
        <v>420</v>
      </c>
      <c r="O4616">
        <v>82</v>
      </c>
      <c r="P4616">
        <v>0</v>
      </c>
      <c r="Q4616">
        <f>SUM(Table2[[#This Row],[ BUYER G]:[BUYER S]])</f>
        <v>82</v>
      </c>
      <c r="R4616">
        <v>30.5</v>
      </c>
      <c r="S4616">
        <v>0</v>
      </c>
      <c r="T4616">
        <f>SUM(Table2[[#This Row],[SALE G]:[SALE S]])</f>
        <v>30.5</v>
      </c>
      <c r="U4616">
        <v>235</v>
      </c>
      <c r="V4616">
        <v>0.6</v>
      </c>
    </row>
    <row r="4617" spans="1:22" x14ac:dyDescent="0.25">
      <c r="A4617">
        <v>4611</v>
      </c>
      <c r="B4617" t="s">
        <v>26</v>
      </c>
      <c r="C4617" t="s">
        <v>665</v>
      </c>
      <c r="D4617" t="s">
        <v>8</v>
      </c>
      <c r="E4617" t="s">
        <v>368</v>
      </c>
      <c r="F4617" s="138">
        <v>44191</v>
      </c>
      <c r="G4617" t="s">
        <v>675</v>
      </c>
      <c r="H4617" t="s">
        <v>668</v>
      </c>
      <c r="I4617" t="s">
        <v>164</v>
      </c>
      <c r="J4617" t="s">
        <v>669</v>
      </c>
      <c r="K4617">
        <v>5400</v>
      </c>
      <c r="L4617">
        <v>636</v>
      </c>
      <c r="O4617">
        <v>162</v>
      </c>
      <c r="P4617">
        <v>0</v>
      </c>
      <c r="Q4617">
        <f>SUM(Table2[[#This Row],[ BUYER G]:[BUYER S]])</f>
        <v>162</v>
      </c>
      <c r="R4617">
        <v>95.25</v>
      </c>
      <c r="S4617">
        <v>0</v>
      </c>
      <c r="T4617">
        <f>SUM(Table2[[#This Row],[SALE G]:[SALE S]])</f>
        <v>95.25</v>
      </c>
      <c r="U4617">
        <v>513</v>
      </c>
      <c r="V4617">
        <v>0.8</v>
      </c>
    </row>
    <row r="4618" spans="1:22" x14ac:dyDescent="0.25">
      <c r="A4618">
        <v>4612</v>
      </c>
      <c r="B4618" t="s">
        <v>26</v>
      </c>
      <c r="C4618" t="s">
        <v>665</v>
      </c>
      <c r="D4618" t="s">
        <v>8</v>
      </c>
      <c r="E4618" t="s">
        <v>368</v>
      </c>
      <c r="F4618" s="138">
        <v>44191</v>
      </c>
      <c r="G4618" t="s">
        <v>676</v>
      </c>
      <c r="H4618" t="s">
        <v>668</v>
      </c>
      <c r="I4618" t="s">
        <v>165</v>
      </c>
      <c r="J4618" t="s">
        <v>669</v>
      </c>
      <c r="K4618">
        <v>1200</v>
      </c>
      <c r="L4618">
        <v>329</v>
      </c>
      <c r="O4618">
        <v>86</v>
      </c>
      <c r="P4618">
        <v>0</v>
      </c>
      <c r="Q4618">
        <f>SUM(Table2[[#This Row],[ BUYER G]:[BUYER S]])</f>
        <v>86</v>
      </c>
      <c r="R4618">
        <v>71</v>
      </c>
      <c r="S4618">
        <v>0</v>
      </c>
      <c r="T4618">
        <f>SUM(Table2[[#This Row],[SALE G]:[SALE S]])</f>
        <v>71</v>
      </c>
      <c r="U4618">
        <v>897</v>
      </c>
      <c r="V4618">
        <v>0.8</v>
      </c>
    </row>
    <row r="4619" spans="1:22" x14ac:dyDescent="0.25">
      <c r="A4619">
        <v>4613</v>
      </c>
      <c r="B4619" t="s">
        <v>26</v>
      </c>
      <c r="C4619" t="s">
        <v>665</v>
      </c>
      <c r="D4619" t="s">
        <v>8</v>
      </c>
      <c r="E4619" t="s">
        <v>368</v>
      </c>
      <c r="F4619" s="138">
        <v>44191</v>
      </c>
      <c r="G4619" t="s">
        <v>676</v>
      </c>
      <c r="H4619" t="s">
        <v>668</v>
      </c>
      <c r="I4619" t="s">
        <v>166</v>
      </c>
      <c r="J4619" t="s">
        <v>669</v>
      </c>
      <c r="K4619">
        <v>1200</v>
      </c>
      <c r="L4619">
        <v>400</v>
      </c>
      <c r="O4619">
        <v>74</v>
      </c>
      <c r="P4619">
        <v>0</v>
      </c>
      <c r="Q4619">
        <f>SUM(Table2[[#This Row],[ BUYER G]:[BUYER S]])</f>
        <v>74</v>
      </c>
      <c r="R4619">
        <v>68</v>
      </c>
      <c r="S4619">
        <v>0</v>
      </c>
      <c r="T4619">
        <f>SUM(Table2[[#This Row],[SALE G]:[SALE S]])</f>
        <v>68</v>
      </c>
      <c r="U4619">
        <v>365</v>
      </c>
      <c r="V4619">
        <v>0.6</v>
      </c>
    </row>
    <row r="4620" spans="1:22" x14ac:dyDescent="0.25">
      <c r="A4620">
        <v>4614</v>
      </c>
      <c r="B4620" t="s">
        <v>26</v>
      </c>
      <c r="C4620" t="s">
        <v>665</v>
      </c>
      <c r="D4620" t="s">
        <v>8</v>
      </c>
      <c r="E4620" t="s">
        <v>368</v>
      </c>
      <c r="F4620" s="138">
        <v>44191</v>
      </c>
      <c r="G4620" t="s">
        <v>684</v>
      </c>
      <c r="H4620" t="s">
        <v>668</v>
      </c>
      <c r="I4620" t="s">
        <v>170</v>
      </c>
      <c r="J4620" t="s">
        <v>669</v>
      </c>
      <c r="K4620">
        <v>1250</v>
      </c>
      <c r="L4620">
        <v>240</v>
      </c>
      <c r="O4620">
        <v>32</v>
      </c>
      <c r="P4620">
        <v>0</v>
      </c>
      <c r="Q4620">
        <f>SUM(Table2[[#This Row],[ BUYER G]:[BUYER S]])</f>
        <v>32</v>
      </c>
      <c r="R4620">
        <v>18.25</v>
      </c>
      <c r="S4620">
        <v>0</v>
      </c>
      <c r="T4620">
        <f>SUM(Table2[[#This Row],[SALE G]:[SALE S]])</f>
        <v>18.25</v>
      </c>
      <c r="U4620">
        <v>260</v>
      </c>
      <c r="V4620">
        <v>0.7</v>
      </c>
    </row>
    <row r="4621" spans="1:22" x14ac:dyDescent="0.25">
      <c r="A4621">
        <v>4615</v>
      </c>
      <c r="B4621" t="s">
        <v>26</v>
      </c>
      <c r="C4621" t="s">
        <v>665</v>
      </c>
      <c r="D4621" t="s">
        <v>8</v>
      </c>
      <c r="E4621" t="s">
        <v>368</v>
      </c>
      <c r="F4621" s="138">
        <v>44191</v>
      </c>
      <c r="G4621" t="s">
        <v>685</v>
      </c>
      <c r="H4621" t="s">
        <v>668</v>
      </c>
      <c r="I4621" t="s">
        <v>187</v>
      </c>
      <c r="J4621" t="s">
        <v>671</v>
      </c>
      <c r="K4621">
        <v>1000</v>
      </c>
      <c r="L4621">
        <v>198</v>
      </c>
      <c r="O4621">
        <v>16</v>
      </c>
      <c r="P4621">
        <v>0</v>
      </c>
      <c r="Q4621">
        <f>SUM(Table2[[#This Row],[ BUYER G]:[BUYER S]])</f>
        <v>16</v>
      </c>
      <c r="R4621">
        <v>12</v>
      </c>
      <c r="S4621">
        <v>0</v>
      </c>
      <c r="T4621">
        <f>SUM(Table2[[#This Row],[SALE G]:[SALE S]])</f>
        <v>12</v>
      </c>
      <c r="U4621">
        <v>153</v>
      </c>
      <c r="V4621">
        <v>0.7</v>
      </c>
    </row>
    <row r="4622" spans="1:22" x14ac:dyDescent="0.25">
      <c r="A4622">
        <v>4616</v>
      </c>
      <c r="B4622" t="s">
        <v>26</v>
      </c>
      <c r="C4622" t="s">
        <v>665</v>
      </c>
      <c r="D4622" t="s">
        <v>8</v>
      </c>
      <c r="E4622" t="s">
        <v>368</v>
      </c>
      <c r="F4622" s="138">
        <v>44191</v>
      </c>
      <c r="G4622" t="s">
        <v>685</v>
      </c>
      <c r="H4622" t="s">
        <v>668</v>
      </c>
      <c r="I4622" t="s">
        <v>177</v>
      </c>
      <c r="J4622" t="s">
        <v>671</v>
      </c>
      <c r="K4622">
        <v>1000</v>
      </c>
      <c r="L4622">
        <v>208</v>
      </c>
      <c r="O4622">
        <v>46</v>
      </c>
      <c r="P4622">
        <v>0</v>
      </c>
      <c r="Q4622">
        <f>SUM(Table2[[#This Row],[ BUYER G]:[BUYER S]])</f>
        <v>46</v>
      </c>
      <c r="R4622">
        <v>40.33</v>
      </c>
      <c r="S4622">
        <v>0</v>
      </c>
      <c r="T4622">
        <f>SUM(Table2[[#This Row],[SALE G]:[SALE S]])</f>
        <v>40.33</v>
      </c>
      <c r="U4622">
        <v>429</v>
      </c>
      <c r="V4622">
        <v>0.7</v>
      </c>
    </row>
    <row r="4623" spans="1:22" x14ac:dyDescent="0.25">
      <c r="A4623">
        <v>4617</v>
      </c>
      <c r="B4623" t="s">
        <v>26</v>
      </c>
      <c r="C4623" t="s">
        <v>665</v>
      </c>
      <c r="D4623" t="s">
        <v>8</v>
      </c>
      <c r="E4623" t="s">
        <v>368</v>
      </c>
      <c r="F4623" s="138">
        <v>44191</v>
      </c>
      <c r="G4623" t="s">
        <v>685</v>
      </c>
      <c r="H4623" t="s">
        <v>668</v>
      </c>
      <c r="I4623" t="s">
        <v>186</v>
      </c>
      <c r="J4623" t="s">
        <v>671</v>
      </c>
      <c r="K4623">
        <v>1000</v>
      </c>
      <c r="L4623">
        <v>196</v>
      </c>
      <c r="O4623">
        <v>15</v>
      </c>
      <c r="P4623">
        <v>0</v>
      </c>
      <c r="Q4623">
        <f>SUM(Table2[[#This Row],[ BUYER G]:[BUYER S]])</f>
        <v>15</v>
      </c>
      <c r="R4623">
        <v>9</v>
      </c>
      <c r="S4623">
        <v>0</v>
      </c>
      <c r="T4623">
        <f>SUM(Table2[[#This Row],[SALE G]:[SALE S]])</f>
        <v>9</v>
      </c>
      <c r="U4623">
        <v>132</v>
      </c>
      <c r="V4623">
        <v>0.7</v>
      </c>
    </row>
    <row r="4624" spans="1:22" x14ac:dyDescent="0.25">
      <c r="A4624">
        <v>4618</v>
      </c>
      <c r="B4624" t="s">
        <v>26</v>
      </c>
      <c r="C4624" t="s">
        <v>665</v>
      </c>
      <c r="D4624" t="s">
        <v>8</v>
      </c>
      <c r="E4624" t="s">
        <v>368</v>
      </c>
      <c r="F4624" s="138">
        <v>44191</v>
      </c>
      <c r="G4624" t="s">
        <v>685</v>
      </c>
      <c r="H4624" t="s">
        <v>668</v>
      </c>
      <c r="I4624" t="s">
        <v>179</v>
      </c>
      <c r="J4624" t="s">
        <v>671</v>
      </c>
      <c r="K4624">
        <v>1000</v>
      </c>
      <c r="L4624">
        <v>194</v>
      </c>
      <c r="O4624">
        <v>24</v>
      </c>
      <c r="P4624">
        <v>0</v>
      </c>
      <c r="Q4624">
        <f>SUM(Table2[[#This Row],[ BUYER G]:[BUYER S]])</f>
        <v>24</v>
      </c>
      <c r="R4624">
        <v>13.5</v>
      </c>
      <c r="S4624">
        <v>0</v>
      </c>
      <c r="T4624">
        <f>SUM(Table2[[#This Row],[SALE G]:[SALE S]])</f>
        <v>13.5</v>
      </c>
      <c r="U4624">
        <v>211</v>
      </c>
      <c r="V4624">
        <v>0.7</v>
      </c>
    </row>
    <row r="4625" spans="1:22" x14ac:dyDescent="0.25">
      <c r="A4625">
        <v>4619</v>
      </c>
      <c r="B4625" t="s">
        <v>26</v>
      </c>
      <c r="C4625" t="s">
        <v>665</v>
      </c>
      <c r="D4625" t="s">
        <v>8</v>
      </c>
      <c r="E4625" t="s">
        <v>368</v>
      </c>
      <c r="F4625" s="138">
        <v>44191</v>
      </c>
      <c r="G4625" t="s">
        <v>712</v>
      </c>
      <c r="H4625" t="s">
        <v>668</v>
      </c>
      <c r="I4625" t="s">
        <v>466</v>
      </c>
      <c r="J4625" t="s">
        <v>711</v>
      </c>
      <c r="K4625">
        <v>320</v>
      </c>
      <c r="L4625">
        <v>142</v>
      </c>
      <c r="O4625">
        <v>23</v>
      </c>
      <c r="P4625">
        <v>0</v>
      </c>
      <c r="Q4625">
        <f>SUM(Table2[[#This Row],[ BUYER G]:[BUYER S]])</f>
        <v>23</v>
      </c>
      <c r="R4625">
        <v>11</v>
      </c>
      <c r="S4625">
        <v>0</v>
      </c>
      <c r="T4625">
        <f>SUM(Table2[[#This Row],[SALE G]:[SALE S]])</f>
        <v>11</v>
      </c>
      <c r="U4625">
        <v>323</v>
      </c>
      <c r="V4625">
        <v>0.7</v>
      </c>
    </row>
    <row r="4626" spans="1:22" x14ac:dyDescent="0.25">
      <c r="A4626">
        <v>4620</v>
      </c>
      <c r="B4626" t="s">
        <v>26</v>
      </c>
      <c r="C4626" t="s">
        <v>678</v>
      </c>
      <c r="D4626" t="s">
        <v>8</v>
      </c>
      <c r="E4626" t="s">
        <v>368</v>
      </c>
      <c r="F4626" s="138">
        <v>44191</v>
      </c>
      <c r="G4626" t="s">
        <v>676</v>
      </c>
      <c r="H4626" t="s">
        <v>679</v>
      </c>
      <c r="I4626" t="s">
        <v>643</v>
      </c>
      <c r="J4626" t="s">
        <v>669</v>
      </c>
      <c r="K4626">
        <v>1200</v>
      </c>
      <c r="L4626">
        <v>336</v>
      </c>
      <c r="O4626">
        <v>61</v>
      </c>
      <c r="P4626">
        <v>0</v>
      </c>
      <c r="Q4626">
        <f>SUM(Table2[[#This Row],[ BUYER G]:[BUYER S]])</f>
        <v>61</v>
      </c>
      <c r="R4626">
        <v>33.1</v>
      </c>
      <c r="S4626">
        <v>0</v>
      </c>
      <c r="T4626">
        <f>SUM(Table2[[#This Row],[SALE G]:[SALE S]])</f>
        <v>33.1</v>
      </c>
      <c r="U4626">
        <v>436</v>
      </c>
      <c r="V4626">
        <v>0.7</v>
      </c>
    </row>
    <row r="4627" spans="1:22" x14ac:dyDescent="0.25">
      <c r="A4627">
        <v>4621</v>
      </c>
      <c r="B4627" t="s">
        <v>26</v>
      </c>
      <c r="C4627" t="s">
        <v>680</v>
      </c>
      <c r="D4627" t="s">
        <v>8</v>
      </c>
      <c r="E4627" t="s">
        <v>368</v>
      </c>
      <c r="F4627" s="138">
        <v>44191</v>
      </c>
      <c r="G4627" t="s">
        <v>666</v>
      </c>
      <c r="H4627" t="s">
        <v>681</v>
      </c>
      <c r="I4627" t="s">
        <v>236</v>
      </c>
      <c r="J4627" t="s">
        <v>669</v>
      </c>
      <c r="K4627">
        <v>2700</v>
      </c>
      <c r="L4627">
        <v>816</v>
      </c>
      <c r="O4627">
        <v>135</v>
      </c>
      <c r="P4627">
        <v>0</v>
      </c>
      <c r="Q4627">
        <f>SUM(Table2[[#This Row],[ BUYER G]:[BUYER S]])</f>
        <v>135</v>
      </c>
      <c r="R4627">
        <v>120</v>
      </c>
      <c r="S4627">
        <v>0</v>
      </c>
      <c r="T4627">
        <f>SUM(Table2[[#This Row],[SALE G]:[SALE S]])</f>
        <v>120</v>
      </c>
      <c r="U4627">
        <v>1006</v>
      </c>
      <c r="V4627">
        <v>0.7</v>
      </c>
    </row>
    <row r="4628" spans="1:22" x14ac:dyDescent="0.25">
      <c r="A4628">
        <v>4622</v>
      </c>
      <c r="B4628" t="s">
        <v>26</v>
      </c>
      <c r="C4628" t="s">
        <v>680</v>
      </c>
      <c r="D4628" t="s">
        <v>8</v>
      </c>
      <c r="E4628" t="s">
        <v>368</v>
      </c>
      <c r="F4628" s="138">
        <v>44191</v>
      </c>
      <c r="G4628" t="s">
        <v>666</v>
      </c>
      <c r="H4628" t="s">
        <v>681</v>
      </c>
      <c r="I4628" t="s">
        <v>428</v>
      </c>
      <c r="J4628" t="s">
        <v>669</v>
      </c>
      <c r="K4628">
        <v>2700</v>
      </c>
      <c r="L4628">
        <v>672</v>
      </c>
      <c r="O4628">
        <v>114</v>
      </c>
      <c r="P4628">
        <v>0</v>
      </c>
      <c r="Q4628">
        <f>SUM(Table2[[#This Row],[ BUYER G]:[BUYER S]])</f>
        <v>114</v>
      </c>
      <c r="R4628">
        <v>90</v>
      </c>
      <c r="S4628">
        <v>0</v>
      </c>
      <c r="T4628">
        <f>SUM(Table2[[#This Row],[SALE G]:[SALE S]])</f>
        <v>90</v>
      </c>
      <c r="U4628">
        <v>879</v>
      </c>
      <c r="V4628">
        <v>0.7</v>
      </c>
    </row>
    <row r="4629" spans="1:22" x14ac:dyDescent="0.25">
      <c r="A4629">
        <v>4623</v>
      </c>
      <c r="B4629" t="s">
        <v>26</v>
      </c>
      <c r="C4629" t="s">
        <v>680</v>
      </c>
      <c r="D4629" t="s">
        <v>8</v>
      </c>
      <c r="E4629" t="s">
        <v>368</v>
      </c>
      <c r="F4629" s="138">
        <v>44191</v>
      </c>
      <c r="G4629" t="s">
        <v>670</v>
      </c>
      <c r="H4629" t="s">
        <v>681</v>
      </c>
      <c r="I4629" t="s">
        <v>375</v>
      </c>
      <c r="J4629" t="s">
        <v>671</v>
      </c>
      <c r="K4629">
        <v>1200</v>
      </c>
      <c r="L4629">
        <v>400</v>
      </c>
      <c r="O4629">
        <v>93</v>
      </c>
      <c r="P4629">
        <v>0</v>
      </c>
      <c r="Q4629">
        <f>SUM(Table2[[#This Row],[ BUYER G]:[BUYER S]])</f>
        <v>93</v>
      </c>
      <c r="R4629">
        <v>96</v>
      </c>
      <c r="S4629">
        <v>0</v>
      </c>
      <c r="T4629">
        <f>SUM(Table2[[#This Row],[SALE G]:[SALE S]])</f>
        <v>96</v>
      </c>
      <c r="U4629">
        <v>675</v>
      </c>
      <c r="V4629">
        <v>0.7</v>
      </c>
    </row>
    <row r="4630" spans="1:22" x14ac:dyDescent="0.25">
      <c r="A4630">
        <v>4624</v>
      </c>
      <c r="B4630" t="s">
        <v>26</v>
      </c>
      <c r="C4630" t="s">
        <v>680</v>
      </c>
      <c r="D4630" t="s">
        <v>8</v>
      </c>
      <c r="E4630" t="s">
        <v>368</v>
      </c>
      <c r="F4630" s="138">
        <v>44191</v>
      </c>
      <c r="G4630" t="s">
        <v>670</v>
      </c>
      <c r="H4630" t="s">
        <v>681</v>
      </c>
      <c r="I4630" t="s">
        <v>376</v>
      </c>
      <c r="J4630" t="s">
        <v>671</v>
      </c>
      <c r="K4630">
        <v>1200</v>
      </c>
      <c r="L4630">
        <v>320</v>
      </c>
      <c r="O4630">
        <v>60</v>
      </c>
      <c r="P4630">
        <v>15</v>
      </c>
      <c r="Q4630">
        <f>SUM(Table2[[#This Row],[ BUYER G]:[BUYER S]])</f>
        <v>75</v>
      </c>
      <c r="R4630">
        <v>54</v>
      </c>
      <c r="S4630">
        <v>16</v>
      </c>
      <c r="T4630">
        <f>SUM(Table2[[#This Row],[SALE G]:[SALE S]])</f>
        <v>70</v>
      </c>
      <c r="U4630">
        <v>530</v>
      </c>
      <c r="V4630">
        <v>0.7</v>
      </c>
    </row>
    <row r="4631" spans="1:22" x14ac:dyDescent="0.25">
      <c r="A4631">
        <v>4625</v>
      </c>
      <c r="B4631" t="s">
        <v>26</v>
      </c>
      <c r="C4631" t="s">
        <v>680</v>
      </c>
      <c r="D4631" t="s">
        <v>8</v>
      </c>
      <c r="E4631" t="s">
        <v>368</v>
      </c>
      <c r="F4631" s="138">
        <v>44191</v>
      </c>
      <c r="G4631" t="s">
        <v>670</v>
      </c>
      <c r="H4631" t="s">
        <v>681</v>
      </c>
      <c r="I4631" t="s">
        <v>369</v>
      </c>
      <c r="J4631" t="s">
        <v>671</v>
      </c>
      <c r="K4631">
        <v>1200</v>
      </c>
      <c r="L4631">
        <v>320</v>
      </c>
      <c r="O4631">
        <v>49</v>
      </c>
      <c r="P4631">
        <v>4</v>
      </c>
      <c r="Q4631">
        <f>SUM(Table2[[#This Row],[ BUYER G]:[BUYER S]])</f>
        <v>53</v>
      </c>
      <c r="R4631">
        <v>50.25</v>
      </c>
      <c r="S4631">
        <v>5.5</v>
      </c>
      <c r="T4631">
        <f>SUM(Table2[[#This Row],[SALE G]:[SALE S]])</f>
        <v>55.75</v>
      </c>
      <c r="U4631">
        <v>382</v>
      </c>
      <c r="V4631">
        <v>0.7</v>
      </c>
    </row>
    <row r="4632" spans="1:22" x14ac:dyDescent="0.25">
      <c r="A4632">
        <v>4626</v>
      </c>
      <c r="B4632" t="s">
        <v>26</v>
      </c>
      <c r="C4632" t="s">
        <v>680</v>
      </c>
      <c r="D4632" t="s">
        <v>8</v>
      </c>
      <c r="E4632" t="s">
        <v>368</v>
      </c>
      <c r="F4632" s="138">
        <v>44191</v>
      </c>
      <c r="G4632" t="s">
        <v>670</v>
      </c>
      <c r="H4632" t="s">
        <v>681</v>
      </c>
      <c r="I4632" t="s">
        <v>373</v>
      </c>
      <c r="J4632" t="s">
        <v>671</v>
      </c>
      <c r="K4632">
        <v>1200</v>
      </c>
      <c r="L4632">
        <v>288</v>
      </c>
      <c r="O4632">
        <v>32</v>
      </c>
      <c r="P4632">
        <v>0</v>
      </c>
      <c r="Q4632">
        <f>SUM(Table2[[#This Row],[ BUYER G]:[BUYER S]])</f>
        <v>32</v>
      </c>
      <c r="R4632">
        <v>26.75</v>
      </c>
      <c r="S4632">
        <v>0</v>
      </c>
      <c r="T4632">
        <f>SUM(Table2[[#This Row],[SALE G]:[SALE S]])</f>
        <v>26.75</v>
      </c>
      <c r="U4632">
        <v>360</v>
      </c>
      <c r="V4632">
        <v>0.7</v>
      </c>
    </row>
    <row r="4633" spans="1:22" x14ac:dyDescent="0.25">
      <c r="A4633">
        <v>4627</v>
      </c>
      <c r="B4633" t="s">
        <v>26</v>
      </c>
      <c r="C4633" t="s">
        <v>680</v>
      </c>
      <c r="D4633" t="s">
        <v>8</v>
      </c>
      <c r="E4633" t="s">
        <v>368</v>
      </c>
      <c r="F4633" s="138">
        <v>44191</v>
      </c>
      <c r="G4633" t="s">
        <v>670</v>
      </c>
      <c r="H4633" t="s">
        <v>681</v>
      </c>
      <c r="I4633" t="s">
        <v>386</v>
      </c>
      <c r="J4633" t="s">
        <v>671</v>
      </c>
      <c r="K4633">
        <v>1200</v>
      </c>
      <c r="L4633">
        <v>200</v>
      </c>
      <c r="O4633">
        <v>20</v>
      </c>
      <c r="P4633">
        <v>10</v>
      </c>
      <c r="Q4633">
        <f>SUM(Table2[[#This Row],[ BUYER G]:[BUYER S]])</f>
        <v>30</v>
      </c>
      <c r="R4633">
        <v>18</v>
      </c>
      <c r="S4633">
        <v>5</v>
      </c>
      <c r="T4633">
        <f>SUM(Table2[[#This Row],[SALE G]:[SALE S]])</f>
        <v>23</v>
      </c>
      <c r="U4633">
        <v>250</v>
      </c>
      <c r="V4633">
        <v>0.7</v>
      </c>
    </row>
    <row r="4634" spans="1:22" x14ac:dyDescent="0.25">
      <c r="A4634">
        <v>4628</v>
      </c>
      <c r="B4634" t="s">
        <v>26</v>
      </c>
      <c r="C4634" t="s">
        <v>680</v>
      </c>
      <c r="D4634" t="s">
        <v>8</v>
      </c>
      <c r="E4634" t="s">
        <v>368</v>
      </c>
      <c r="F4634" s="138">
        <v>44191</v>
      </c>
      <c r="G4634" t="s">
        <v>670</v>
      </c>
      <c r="H4634" t="s">
        <v>681</v>
      </c>
      <c r="I4634" t="s">
        <v>374</v>
      </c>
      <c r="J4634" t="s">
        <v>671</v>
      </c>
      <c r="K4634">
        <v>1200</v>
      </c>
      <c r="L4634">
        <v>240</v>
      </c>
      <c r="O4634">
        <v>79</v>
      </c>
      <c r="P4634">
        <v>4</v>
      </c>
      <c r="Q4634">
        <f>SUM(Table2[[#This Row],[ BUYER G]:[BUYER S]])</f>
        <v>83</v>
      </c>
      <c r="R4634">
        <v>71.25</v>
      </c>
      <c r="S4634">
        <v>4.3</v>
      </c>
      <c r="T4634">
        <f>SUM(Table2[[#This Row],[SALE G]:[SALE S]])</f>
        <v>75.55</v>
      </c>
      <c r="U4634">
        <v>272</v>
      </c>
      <c r="V4634">
        <v>0.7</v>
      </c>
    </row>
    <row r="4635" spans="1:22" x14ac:dyDescent="0.25">
      <c r="A4635">
        <v>4629</v>
      </c>
      <c r="B4635" t="s">
        <v>26</v>
      </c>
      <c r="C4635" t="s">
        <v>680</v>
      </c>
      <c r="D4635" t="s">
        <v>8</v>
      </c>
      <c r="E4635" t="s">
        <v>368</v>
      </c>
      <c r="F4635" s="138">
        <v>44191</v>
      </c>
      <c r="G4635" t="s">
        <v>670</v>
      </c>
      <c r="H4635" t="s">
        <v>681</v>
      </c>
      <c r="I4635" t="s">
        <v>384</v>
      </c>
      <c r="J4635" t="s">
        <v>671</v>
      </c>
      <c r="K4635">
        <v>1200</v>
      </c>
      <c r="L4635">
        <v>240</v>
      </c>
      <c r="O4635">
        <v>29</v>
      </c>
      <c r="P4635">
        <v>3</v>
      </c>
      <c r="Q4635">
        <f>SUM(Table2[[#This Row],[ BUYER G]:[BUYER S]])</f>
        <v>32</v>
      </c>
      <c r="R4635">
        <v>26.17</v>
      </c>
      <c r="S4635">
        <v>2.2999999999999998</v>
      </c>
      <c r="T4635">
        <f>SUM(Table2[[#This Row],[SALE G]:[SALE S]])</f>
        <v>28.470000000000002</v>
      </c>
      <c r="U4635">
        <v>260</v>
      </c>
      <c r="V4635">
        <v>0.7</v>
      </c>
    </row>
    <row r="4636" spans="1:22" x14ac:dyDescent="0.25">
      <c r="A4636">
        <v>4630</v>
      </c>
      <c r="B4636" t="s">
        <v>26</v>
      </c>
      <c r="C4636" t="s">
        <v>680</v>
      </c>
      <c r="D4636" t="s">
        <v>8</v>
      </c>
      <c r="E4636" t="s">
        <v>368</v>
      </c>
      <c r="F4636" s="138">
        <v>44191</v>
      </c>
      <c r="G4636" t="s">
        <v>682</v>
      </c>
      <c r="H4636" t="s">
        <v>681</v>
      </c>
      <c r="I4636" t="s">
        <v>493</v>
      </c>
      <c r="J4636" t="s">
        <v>671</v>
      </c>
      <c r="K4636">
        <v>1000</v>
      </c>
      <c r="L4636">
        <v>200</v>
      </c>
      <c r="O4636">
        <v>5</v>
      </c>
      <c r="P4636">
        <v>24</v>
      </c>
      <c r="Q4636">
        <f>SUM(Table2[[#This Row],[ BUYER G]:[BUYER S]])</f>
        <v>29</v>
      </c>
      <c r="R4636">
        <v>4.33</v>
      </c>
      <c r="S4636">
        <v>23.67</v>
      </c>
      <c r="T4636">
        <f>SUM(Table2[[#This Row],[SALE G]:[SALE S]])</f>
        <v>28</v>
      </c>
      <c r="U4636">
        <v>300</v>
      </c>
      <c r="V4636">
        <v>0.7</v>
      </c>
    </row>
    <row r="4637" spans="1:22" x14ac:dyDescent="0.25">
      <c r="A4637">
        <v>4631</v>
      </c>
      <c r="B4637" t="s">
        <v>26</v>
      </c>
      <c r="C4637" t="s">
        <v>680</v>
      </c>
      <c r="D4637" t="s">
        <v>8</v>
      </c>
      <c r="E4637" t="s">
        <v>368</v>
      </c>
      <c r="F4637" s="138">
        <v>44191</v>
      </c>
      <c r="G4637" t="s">
        <v>682</v>
      </c>
      <c r="H4637" t="s">
        <v>681</v>
      </c>
      <c r="I4637" t="s">
        <v>397</v>
      </c>
      <c r="J4637" t="s">
        <v>671</v>
      </c>
      <c r="K4637">
        <v>1000</v>
      </c>
      <c r="L4637">
        <v>180</v>
      </c>
      <c r="O4637">
        <v>20</v>
      </c>
      <c r="P4637">
        <v>0</v>
      </c>
      <c r="Q4637">
        <f>SUM(Table2[[#This Row],[ BUYER G]:[BUYER S]])</f>
        <v>20</v>
      </c>
      <c r="R4637">
        <v>13.5</v>
      </c>
      <c r="S4637">
        <v>0</v>
      </c>
      <c r="T4637">
        <f>SUM(Table2[[#This Row],[SALE G]:[SALE S]])</f>
        <v>13.5</v>
      </c>
      <c r="U4637">
        <v>210</v>
      </c>
      <c r="V4637">
        <v>0.7</v>
      </c>
    </row>
    <row r="4638" spans="1:22" x14ac:dyDescent="0.25">
      <c r="A4638">
        <v>4632</v>
      </c>
      <c r="B4638" t="s">
        <v>26</v>
      </c>
      <c r="C4638" t="s">
        <v>680</v>
      </c>
      <c r="D4638" t="s">
        <v>8</v>
      </c>
      <c r="E4638" t="s">
        <v>368</v>
      </c>
      <c r="F4638" s="138">
        <v>44191</v>
      </c>
      <c r="G4638" t="s">
        <v>676</v>
      </c>
      <c r="H4638" t="s">
        <v>681</v>
      </c>
      <c r="I4638" t="s">
        <v>378</v>
      </c>
      <c r="J4638" t="s">
        <v>669</v>
      </c>
      <c r="K4638">
        <v>1200</v>
      </c>
      <c r="L4638">
        <v>288</v>
      </c>
      <c r="O4638">
        <v>25</v>
      </c>
      <c r="P4638">
        <v>0</v>
      </c>
      <c r="Q4638">
        <f>SUM(Table2[[#This Row],[ BUYER G]:[BUYER S]])</f>
        <v>25</v>
      </c>
      <c r="R4638">
        <v>18</v>
      </c>
      <c r="S4638">
        <v>0</v>
      </c>
      <c r="T4638">
        <f>SUM(Table2[[#This Row],[SALE G]:[SALE S]])</f>
        <v>18</v>
      </c>
      <c r="U4638">
        <v>330</v>
      </c>
      <c r="V4638">
        <v>0.65</v>
      </c>
    </row>
    <row r="4639" spans="1:22" x14ac:dyDescent="0.25">
      <c r="A4639">
        <v>4633</v>
      </c>
      <c r="B4639" t="s">
        <v>26</v>
      </c>
      <c r="C4639" t="s">
        <v>680</v>
      </c>
      <c r="D4639" t="s">
        <v>8</v>
      </c>
      <c r="E4639" t="s">
        <v>368</v>
      </c>
      <c r="F4639" s="138">
        <v>44191</v>
      </c>
      <c r="G4639" t="s">
        <v>676</v>
      </c>
      <c r="H4639" t="s">
        <v>681</v>
      </c>
      <c r="I4639" t="s">
        <v>379</v>
      </c>
      <c r="J4639" t="s">
        <v>669</v>
      </c>
      <c r="K4639">
        <v>1200</v>
      </c>
      <c r="L4639">
        <v>288</v>
      </c>
      <c r="O4639">
        <v>50</v>
      </c>
      <c r="P4639">
        <v>7</v>
      </c>
      <c r="Q4639">
        <f>SUM(Table2[[#This Row],[ BUYER G]:[BUYER S]])</f>
        <v>57</v>
      </c>
      <c r="R4639">
        <v>46.16</v>
      </c>
      <c r="S4639">
        <v>3</v>
      </c>
      <c r="T4639">
        <f>SUM(Table2[[#This Row],[SALE G]:[SALE S]])</f>
        <v>49.16</v>
      </c>
      <c r="U4639">
        <v>372</v>
      </c>
      <c r="V4639">
        <v>0.65</v>
      </c>
    </row>
    <row r="4640" spans="1:22" x14ac:dyDescent="0.25">
      <c r="A4640">
        <v>4634</v>
      </c>
      <c r="B4640" t="s">
        <v>26</v>
      </c>
      <c r="C4640" t="s">
        <v>680</v>
      </c>
      <c r="D4640" t="s">
        <v>8</v>
      </c>
      <c r="E4640" t="s">
        <v>368</v>
      </c>
      <c r="F4640" s="138">
        <v>44191</v>
      </c>
      <c r="G4640" t="s">
        <v>684</v>
      </c>
      <c r="H4640" t="s">
        <v>681</v>
      </c>
      <c r="I4640" t="s">
        <v>399</v>
      </c>
      <c r="J4640" t="s">
        <v>669</v>
      </c>
      <c r="K4640">
        <v>1250</v>
      </c>
      <c r="L4640">
        <v>208</v>
      </c>
      <c r="O4640">
        <v>50</v>
      </c>
      <c r="P4640">
        <v>0</v>
      </c>
      <c r="Q4640">
        <f>SUM(Table2[[#This Row],[ BUYER G]:[BUYER S]])</f>
        <v>50</v>
      </c>
      <c r="R4640">
        <v>54</v>
      </c>
      <c r="S4640">
        <v>0</v>
      </c>
      <c r="T4640">
        <f>SUM(Table2[[#This Row],[SALE G]:[SALE S]])</f>
        <v>54</v>
      </c>
      <c r="U4640">
        <v>472</v>
      </c>
      <c r="V4640">
        <v>0.65</v>
      </c>
    </row>
    <row r="4641" spans="1:22" x14ac:dyDescent="0.25">
      <c r="A4641">
        <v>4635</v>
      </c>
      <c r="B4641" t="s">
        <v>26</v>
      </c>
      <c r="C4641" t="s">
        <v>680</v>
      </c>
      <c r="D4641" t="s">
        <v>8</v>
      </c>
      <c r="E4641" t="s">
        <v>368</v>
      </c>
      <c r="F4641" s="138">
        <v>44191</v>
      </c>
      <c r="G4641" t="s">
        <v>685</v>
      </c>
      <c r="H4641" t="s">
        <v>681</v>
      </c>
      <c r="I4641" t="s">
        <v>264</v>
      </c>
      <c r="J4641" t="s">
        <v>671</v>
      </c>
      <c r="K4641">
        <v>1000</v>
      </c>
      <c r="L4641">
        <v>200</v>
      </c>
      <c r="O4641">
        <v>19</v>
      </c>
      <c r="P4641">
        <v>0</v>
      </c>
      <c r="Q4641">
        <f>SUM(Table2[[#This Row],[ BUYER G]:[BUYER S]])</f>
        <v>19</v>
      </c>
      <c r="R4641">
        <v>16.75</v>
      </c>
      <c r="S4641">
        <v>0</v>
      </c>
      <c r="T4641">
        <f>SUM(Table2[[#This Row],[SALE G]:[SALE S]])</f>
        <v>16.75</v>
      </c>
      <c r="U4641">
        <v>240</v>
      </c>
      <c r="V4641">
        <v>0.65</v>
      </c>
    </row>
    <row r="4642" spans="1:22" x14ac:dyDescent="0.25">
      <c r="A4642">
        <v>4636</v>
      </c>
      <c r="B4642" t="s">
        <v>26</v>
      </c>
      <c r="C4642" t="s">
        <v>680</v>
      </c>
      <c r="D4642" t="s">
        <v>8</v>
      </c>
      <c r="E4642" t="s">
        <v>368</v>
      </c>
      <c r="F4642" s="138">
        <v>44191</v>
      </c>
      <c r="G4642" t="s">
        <v>685</v>
      </c>
      <c r="H4642" t="s">
        <v>681</v>
      </c>
      <c r="I4642" t="s">
        <v>445</v>
      </c>
      <c r="J4642" t="s">
        <v>671</v>
      </c>
      <c r="K4642">
        <v>1000</v>
      </c>
      <c r="L4642">
        <v>180</v>
      </c>
      <c r="O4642">
        <v>39</v>
      </c>
      <c r="P4642">
        <v>0</v>
      </c>
      <c r="Q4642">
        <f>SUM(Table2[[#This Row],[ BUYER G]:[BUYER S]])</f>
        <v>39</v>
      </c>
      <c r="R4642">
        <v>34.659999999999997</v>
      </c>
      <c r="S4642">
        <v>0</v>
      </c>
      <c r="T4642">
        <f>SUM(Table2[[#This Row],[SALE G]:[SALE S]])</f>
        <v>34.659999999999997</v>
      </c>
      <c r="U4642">
        <v>258</v>
      </c>
      <c r="V4642">
        <v>0.65</v>
      </c>
    </row>
    <row r="4643" spans="1:22" x14ac:dyDescent="0.25">
      <c r="A4643">
        <v>4637</v>
      </c>
      <c r="B4643" t="s">
        <v>26</v>
      </c>
      <c r="C4643" t="s">
        <v>680</v>
      </c>
      <c r="D4643" t="s">
        <v>8</v>
      </c>
      <c r="E4643" t="s">
        <v>368</v>
      </c>
      <c r="F4643" s="138">
        <v>44191</v>
      </c>
      <c r="G4643" t="s">
        <v>685</v>
      </c>
      <c r="H4643" t="s">
        <v>681</v>
      </c>
      <c r="I4643" t="s">
        <v>417</v>
      </c>
      <c r="J4643" t="s">
        <v>671</v>
      </c>
      <c r="K4643">
        <v>1000</v>
      </c>
      <c r="L4643">
        <v>320</v>
      </c>
      <c r="O4643">
        <v>79</v>
      </c>
      <c r="P4643">
        <v>0</v>
      </c>
      <c r="Q4643">
        <f>SUM(Table2[[#This Row],[ BUYER G]:[BUYER S]])</f>
        <v>79</v>
      </c>
      <c r="R4643">
        <v>82.75</v>
      </c>
      <c r="S4643">
        <v>0</v>
      </c>
      <c r="T4643">
        <f>SUM(Table2[[#This Row],[SALE G]:[SALE S]])</f>
        <v>82.75</v>
      </c>
      <c r="U4643">
        <v>1020</v>
      </c>
      <c r="V4643">
        <v>0.65</v>
      </c>
    </row>
    <row r="4644" spans="1:22" x14ac:dyDescent="0.25">
      <c r="A4644">
        <v>4638</v>
      </c>
      <c r="B4644" t="s">
        <v>26</v>
      </c>
      <c r="C4644" t="s">
        <v>680</v>
      </c>
      <c r="D4644" t="s">
        <v>8</v>
      </c>
      <c r="E4644" t="s">
        <v>368</v>
      </c>
      <c r="F4644" s="138">
        <v>44191</v>
      </c>
      <c r="G4644" t="s">
        <v>685</v>
      </c>
      <c r="H4644" t="s">
        <v>681</v>
      </c>
      <c r="I4644" t="s">
        <v>254</v>
      </c>
      <c r="J4644" t="s">
        <v>671</v>
      </c>
      <c r="K4644">
        <v>1000</v>
      </c>
      <c r="L4644">
        <v>200</v>
      </c>
      <c r="O4644">
        <v>23</v>
      </c>
      <c r="P4644">
        <v>0</v>
      </c>
      <c r="Q4644">
        <f>SUM(Table2[[#This Row],[ BUYER G]:[BUYER S]])</f>
        <v>23</v>
      </c>
      <c r="R4644">
        <v>22</v>
      </c>
      <c r="S4644">
        <v>0</v>
      </c>
      <c r="T4644">
        <f>SUM(Table2[[#This Row],[SALE G]:[SALE S]])</f>
        <v>22</v>
      </c>
      <c r="U4644">
        <v>465</v>
      </c>
      <c r="V4644">
        <v>0.65</v>
      </c>
    </row>
    <row r="4645" spans="1:22" x14ac:dyDescent="0.25">
      <c r="A4645">
        <v>4639</v>
      </c>
      <c r="B4645" t="s">
        <v>26</v>
      </c>
      <c r="C4645" t="s">
        <v>680</v>
      </c>
      <c r="D4645" t="s">
        <v>8</v>
      </c>
      <c r="E4645" t="s">
        <v>368</v>
      </c>
      <c r="F4645" s="138">
        <v>44191</v>
      </c>
      <c r="G4645" t="s">
        <v>685</v>
      </c>
      <c r="H4645" t="s">
        <v>681</v>
      </c>
      <c r="I4645" t="s">
        <v>255</v>
      </c>
      <c r="J4645" t="s">
        <v>671</v>
      </c>
      <c r="K4645">
        <v>1000</v>
      </c>
      <c r="L4645">
        <v>200</v>
      </c>
      <c r="O4645">
        <v>37</v>
      </c>
      <c r="P4645">
        <v>0</v>
      </c>
      <c r="Q4645">
        <f>SUM(Table2[[#This Row],[ BUYER G]:[BUYER S]])</f>
        <v>37</v>
      </c>
      <c r="R4645">
        <v>36.83</v>
      </c>
      <c r="S4645">
        <v>0</v>
      </c>
      <c r="T4645">
        <f>SUM(Table2[[#This Row],[SALE G]:[SALE S]])</f>
        <v>36.83</v>
      </c>
      <c r="U4645">
        <v>261</v>
      </c>
      <c r="V4645">
        <v>0.65</v>
      </c>
    </row>
    <row r="4646" spans="1:22" x14ac:dyDescent="0.25">
      <c r="A4646">
        <v>4640</v>
      </c>
      <c r="B4646" t="s">
        <v>26</v>
      </c>
      <c r="C4646" t="s">
        <v>680</v>
      </c>
      <c r="D4646" t="s">
        <v>8</v>
      </c>
      <c r="E4646" t="s">
        <v>368</v>
      </c>
      <c r="F4646" s="138">
        <v>44191</v>
      </c>
      <c r="G4646" t="s">
        <v>685</v>
      </c>
      <c r="H4646" t="s">
        <v>681</v>
      </c>
      <c r="I4646" t="s">
        <v>248</v>
      </c>
      <c r="J4646" t="s">
        <v>671</v>
      </c>
      <c r="K4646">
        <v>1000</v>
      </c>
      <c r="L4646">
        <v>240</v>
      </c>
      <c r="O4646">
        <v>23</v>
      </c>
      <c r="P4646">
        <v>0</v>
      </c>
      <c r="Q4646">
        <f>SUM(Table2[[#This Row],[ BUYER G]:[BUYER S]])</f>
        <v>23</v>
      </c>
      <c r="R4646">
        <v>27</v>
      </c>
      <c r="S4646">
        <v>0</v>
      </c>
      <c r="T4646">
        <f>SUM(Table2[[#This Row],[SALE G]:[SALE S]])</f>
        <v>27</v>
      </c>
      <c r="U4646">
        <v>285</v>
      </c>
      <c r="V4646">
        <v>0.65</v>
      </c>
    </row>
    <row r="4647" spans="1:22" x14ac:dyDescent="0.25">
      <c r="A4647">
        <v>4641</v>
      </c>
      <c r="B4647" t="s">
        <v>26</v>
      </c>
      <c r="C4647" t="s">
        <v>680</v>
      </c>
      <c r="D4647" t="s">
        <v>8</v>
      </c>
      <c r="E4647" t="s">
        <v>368</v>
      </c>
      <c r="F4647" s="138">
        <v>44191</v>
      </c>
      <c r="G4647" t="s">
        <v>685</v>
      </c>
      <c r="H4647" t="s">
        <v>681</v>
      </c>
      <c r="I4647" t="s">
        <v>448</v>
      </c>
      <c r="J4647" t="s">
        <v>671</v>
      </c>
      <c r="K4647">
        <v>1000</v>
      </c>
      <c r="L4647">
        <v>256</v>
      </c>
      <c r="O4647">
        <v>45</v>
      </c>
      <c r="P4647">
        <v>0</v>
      </c>
      <c r="Q4647">
        <f>SUM(Table2[[#This Row],[ BUYER G]:[BUYER S]])</f>
        <v>45</v>
      </c>
      <c r="R4647">
        <v>34</v>
      </c>
      <c r="S4647">
        <v>0</v>
      </c>
      <c r="T4647">
        <f>SUM(Table2[[#This Row],[SALE G]:[SALE S]])</f>
        <v>34</v>
      </c>
      <c r="U4647">
        <v>300</v>
      </c>
      <c r="V4647">
        <v>0.65</v>
      </c>
    </row>
    <row r="4648" spans="1:22" x14ac:dyDescent="0.25">
      <c r="A4648">
        <v>4642</v>
      </c>
      <c r="B4648" t="s">
        <v>26</v>
      </c>
      <c r="C4648" t="s">
        <v>680</v>
      </c>
      <c r="D4648" t="s">
        <v>8</v>
      </c>
      <c r="E4648" t="s">
        <v>368</v>
      </c>
      <c r="F4648" s="138">
        <v>44191</v>
      </c>
      <c r="G4648" t="s">
        <v>685</v>
      </c>
      <c r="H4648" t="s">
        <v>681</v>
      </c>
      <c r="I4648" t="s">
        <v>644</v>
      </c>
      <c r="J4648" t="s">
        <v>671</v>
      </c>
      <c r="K4648">
        <v>1000</v>
      </c>
      <c r="L4648">
        <v>192</v>
      </c>
      <c r="O4648">
        <v>56</v>
      </c>
      <c r="P4648">
        <v>0</v>
      </c>
      <c r="Q4648">
        <f>SUM(Table2[[#This Row],[ BUYER G]:[BUYER S]])</f>
        <v>56</v>
      </c>
      <c r="R4648">
        <v>50.75</v>
      </c>
      <c r="S4648">
        <v>0</v>
      </c>
      <c r="T4648">
        <f>SUM(Table2[[#This Row],[SALE G]:[SALE S]])</f>
        <v>50.75</v>
      </c>
      <c r="U4648">
        <v>325</v>
      </c>
      <c r="V4648">
        <v>0.65</v>
      </c>
    </row>
    <row r="4649" spans="1:22" x14ac:dyDescent="0.25">
      <c r="A4649">
        <v>4643</v>
      </c>
      <c r="B4649" t="s">
        <v>26</v>
      </c>
      <c r="C4649" t="s">
        <v>680</v>
      </c>
      <c r="D4649" t="s">
        <v>8</v>
      </c>
      <c r="E4649" t="s">
        <v>368</v>
      </c>
      <c r="F4649" s="138">
        <v>44191</v>
      </c>
      <c r="G4649" t="s">
        <v>684</v>
      </c>
      <c r="H4649" t="s">
        <v>689</v>
      </c>
      <c r="I4649" t="s">
        <v>304</v>
      </c>
      <c r="J4649" t="s">
        <v>669</v>
      </c>
      <c r="K4649">
        <v>1000</v>
      </c>
      <c r="L4649">
        <v>288</v>
      </c>
      <c r="O4649">
        <v>31</v>
      </c>
      <c r="P4649">
        <v>0</v>
      </c>
      <c r="Q4649">
        <f>SUM(Table2[[#This Row],[ BUYER G]:[BUYER S]])</f>
        <v>31</v>
      </c>
      <c r="R4649">
        <v>24</v>
      </c>
      <c r="S4649">
        <v>0</v>
      </c>
      <c r="T4649">
        <f>SUM(Table2[[#This Row],[SALE G]:[SALE S]])</f>
        <v>24</v>
      </c>
      <c r="U4649">
        <v>316</v>
      </c>
      <c r="V4649">
        <v>0.65</v>
      </c>
    </row>
    <row r="4650" spans="1:22" x14ac:dyDescent="0.25">
      <c r="A4650">
        <v>4644</v>
      </c>
      <c r="B4650" t="s">
        <v>26</v>
      </c>
      <c r="C4650" t="s">
        <v>680</v>
      </c>
      <c r="D4650" t="s">
        <v>8</v>
      </c>
      <c r="E4650" t="s">
        <v>368</v>
      </c>
      <c r="F4650" s="138">
        <v>44191</v>
      </c>
      <c r="G4650" t="s">
        <v>666</v>
      </c>
      <c r="H4650" t="s">
        <v>689</v>
      </c>
      <c r="I4650" t="s">
        <v>642</v>
      </c>
      <c r="J4650" t="s">
        <v>669</v>
      </c>
      <c r="K4650">
        <v>2700</v>
      </c>
      <c r="L4650">
        <v>567</v>
      </c>
      <c r="O4650">
        <v>152</v>
      </c>
      <c r="P4650">
        <v>0</v>
      </c>
      <c r="Q4650">
        <f>SUM(Table2[[#This Row],[ BUYER G]:[BUYER S]])</f>
        <v>152</v>
      </c>
      <c r="R4650">
        <v>81.5</v>
      </c>
      <c r="S4650">
        <v>0</v>
      </c>
      <c r="T4650">
        <f>SUM(Table2[[#This Row],[SALE G]:[SALE S]])</f>
        <v>81.5</v>
      </c>
      <c r="U4650">
        <v>672</v>
      </c>
      <c r="V4650">
        <v>0.65</v>
      </c>
    </row>
    <row r="4651" spans="1:22" x14ac:dyDescent="0.25">
      <c r="A4651">
        <v>4645</v>
      </c>
      <c r="B4651" t="s">
        <v>26</v>
      </c>
      <c r="C4651" t="s">
        <v>665</v>
      </c>
      <c r="D4651" t="s">
        <v>8</v>
      </c>
      <c r="E4651" t="s">
        <v>368</v>
      </c>
      <c r="F4651" s="138">
        <v>44191</v>
      </c>
      <c r="G4651" t="s">
        <v>666</v>
      </c>
      <c r="H4651" t="s">
        <v>668</v>
      </c>
      <c r="I4651" t="s">
        <v>129</v>
      </c>
      <c r="J4651" t="s">
        <v>669</v>
      </c>
      <c r="K4651">
        <v>2700</v>
      </c>
      <c r="L4651">
        <v>596</v>
      </c>
      <c r="O4651">
        <v>160</v>
      </c>
      <c r="P4651">
        <v>0</v>
      </c>
      <c r="Q4651">
        <f>SUM(Table2[[#This Row],[ BUYER G]:[BUYER S]])</f>
        <v>160</v>
      </c>
      <c r="R4651">
        <v>93</v>
      </c>
      <c r="S4651">
        <v>0</v>
      </c>
      <c r="T4651">
        <f>SUM(Table2[[#This Row],[SALE G]:[SALE S]])</f>
        <v>93</v>
      </c>
      <c r="U4651">
        <v>512</v>
      </c>
      <c r="V4651">
        <v>0.8</v>
      </c>
    </row>
    <row r="4652" spans="1:22" x14ac:dyDescent="0.25">
      <c r="A4652">
        <v>4646</v>
      </c>
      <c r="B4652" t="s">
        <v>26</v>
      </c>
      <c r="C4652" t="s">
        <v>665</v>
      </c>
      <c r="D4652" t="s">
        <v>8</v>
      </c>
      <c r="E4652" t="s">
        <v>368</v>
      </c>
      <c r="F4652" s="138">
        <v>44192</v>
      </c>
      <c r="G4652" t="s">
        <v>666</v>
      </c>
      <c r="H4652" t="s">
        <v>668</v>
      </c>
      <c r="I4652" t="s">
        <v>130</v>
      </c>
      <c r="J4652" t="s">
        <v>669</v>
      </c>
      <c r="K4652">
        <v>2700</v>
      </c>
      <c r="L4652">
        <v>532</v>
      </c>
      <c r="O4652">
        <v>133</v>
      </c>
      <c r="P4652">
        <v>0</v>
      </c>
      <c r="Q4652">
        <f>SUM(Table2[[#This Row],[ BUYER G]:[BUYER S]])</f>
        <v>133</v>
      </c>
      <c r="R4652">
        <v>105</v>
      </c>
      <c r="S4652">
        <v>0</v>
      </c>
      <c r="T4652">
        <f>SUM(Table2[[#This Row],[SALE G]:[SALE S]])</f>
        <v>105</v>
      </c>
      <c r="U4652">
        <v>843</v>
      </c>
      <c r="V4652">
        <v>0.8</v>
      </c>
    </row>
    <row r="4653" spans="1:22" x14ac:dyDescent="0.25">
      <c r="A4653">
        <v>4647</v>
      </c>
      <c r="B4653" t="s">
        <v>26</v>
      </c>
      <c r="C4653" t="s">
        <v>665</v>
      </c>
      <c r="D4653" t="s">
        <v>8</v>
      </c>
      <c r="E4653" t="s">
        <v>368</v>
      </c>
      <c r="F4653" s="138">
        <v>44192</v>
      </c>
      <c r="G4653" t="s">
        <v>666</v>
      </c>
      <c r="H4653" t="s">
        <v>672</v>
      </c>
      <c r="I4653" t="s">
        <v>189</v>
      </c>
      <c r="J4653" t="s">
        <v>669</v>
      </c>
      <c r="K4653">
        <v>2700</v>
      </c>
      <c r="L4653">
        <v>652</v>
      </c>
      <c r="O4653">
        <v>152</v>
      </c>
      <c r="P4653">
        <v>0</v>
      </c>
      <c r="Q4653">
        <f>SUM(Table2[[#This Row],[ BUYER G]:[BUYER S]])</f>
        <v>152</v>
      </c>
      <c r="R4653">
        <v>128.5</v>
      </c>
      <c r="S4653">
        <v>0</v>
      </c>
      <c r="T4653">
        <f>SUM(Table2[[#This Row],[SALE G]:[SALE S]])</f>
        <v>128.5</v>
      </c>
      <c r="U4653">
        <v>687</v>
      </c>
      <c r="V4653">
        <v>0.8</v>
      </c>
    </row>
    <row r="4654" spans="1:22" x14ac:dyDescent="0.25">
      <c r="A4654">
        <v>4648</v>
      </c>
      <c r="B4654" t="s">
        <v>26</v>
      </c>
      <c r="C4654" t="s">
        <v>665</v>
      </c>
      <c r="D4654" t="s">
        <v>8</v>
      </c>
      <c r="E4654" t="s">
        <v>368</v>
      </c>
      <c r="F4654" s="138">
        <v>44192</v>
      </c>
      <c r="G4654" t="s">
        <v>670</v>
      </c>
      <c r="H4654" t="s">
        <v>668</v>
      </c>
      <c r="I4654" t="s">
        <v>138</v>
      </c>
      <c r="J4654" t="s">
        <v>671</v>
      </c>
      <c r="K4654">
        <v>1200</v>
      </c>
      <c r="L4654">
        <v>330</v>
      </c>
      <c r="O4654">
        <v>45</v>
      </c>
      <c r="P4654">
        <v>0</v>
      </c>
      <c r="Q4654">
        <f>SUM(Table2[[#This Row],[ BUYER G]:[BUYER S]])</f>
        <v>45</v>
      </c>
      <c r="R4654">
        <v>27</v>
      </c>
      <c r="S4654">
        <v>0</v>
      </c>
      <c r="T4654">
        <f>SUM(Table2[[#This Row],[SALE G]:[SALE S]])</f>
        <v>27</v>
      </c>
      <c r="U4654">
        <v>333</v>
      </c>
      <c r="V4654">
        <v>0.7</v>
      </c>
    </row>
    <row r="4655" spans="1:22" x14ac:dyDescent="0.25">
      <c r="A4655">
        <v>4649</v>
      </c>
      <c r="B4655" t="s">
        <v>26</v>
      </c>
      <c r="C4655" t="s">
        <v>665</v>
      </c>
      <c r="D4655" t="s">
        <v>8</v>
      </c>
      <c r="E4655" t="s">
        <v>368</v>
      </c>
      <c r="F4655" s="138">
        <v>44192</v>
      </c>
      <c r="G4655" t="s">
        <v>670</v>
      </c>
      <c r="H4655" t="s">
        <v>668</v>
      </c>
      <c r="I4655" t="s">
        <v>139</v>
      </c>
      <c r="J4655" t="s">
        <v>671</v>
      </c>
      <c r="K4655">
        <v>1200</v>
      </c>
      <c r="L4655">
        <v>220</v>
      </c>
      <c r="O4655">
        <v>57</v>
      </c>
      <c r="P4655">
        <v>0</v>
      </c>
      <c r="Q4655">
        <f>SUM(Table2[[#This Row],[ BUYER G]:[BUYER S]])</f>
        <v>57</v>
      </c>
      <c r="R4655">
        <v>24.75</v>
      </c>
      <c r="S4655">
        <v>0</v>
      </c>
      <c r="T4655">
        <f>SUM(Table2[[#This Row],[SALE G]:[SALE S]])</f>
        <v>24.75</v>
      </c>
      <c r="U4655">
        <v>190</v>
      </c>
      <c r="V4655">
        <v>0.8</v>
      </c>
    </row>
    <row r="4656" spans="1:22" x14ac:dyDescent="0.25">
      <c r="A4656">
        <v>4650</v>
      </c>
      <c r="B4656" t="s">
        <v>26</v>
      </c>
      <c r="C4656" t="s">
        <v>665</v>
      </c>
      <c r="D4656" t="s">
        <v>8</v>
      </c>
      <c r="E4656" t="s">
        <v>368</v>
      </c>
      <c r="F4656" s="138">
        <v>44192</v>
      </c>
      <c r="G4656" t="s">
        <v>670</v>
      </c>
      <c r="H4656" t="s">
        <v>668</v>
      </c>
      <c r="I4656" t="s">
        <v>137</v>
      </c>
      <c r="J4656" t="s">
        <v>671</v>
      </c>
      <c r="K4656">
        <v>1200</v>
      </c>
      <c r="L4656">
        <v>350</v>
      </c>
      <c r="O4656">
        <v>55</v>
      </c>
      <c r="P4656">
        <v>0</v>
      </c>
      <c r="Q4656">
        <f>SUM(Table2[[#This Row],[ BUYER G]:[BUYER S]])</f>
        <v>55</v>
      </c>
      <c r="R4656">
        <v>40.25</v>
      </c>
      <c r="S4656">
        <v>0</v>
      </c>
      <c r="T4656">
        <f>SUM(Table2[[#This Row],[SALE G]:[SALE S]])</f>
        <v>40.25</v>
      </c>
      <c r="U4656">
        <v>349</v>
      </c>
      <c r="V4656">
        <v>0.7</v>
      </c>
    </row>
    <row r="4657" spans="1:22" x14ac:dyDescent="0.25">
      <c r="A4657">
        <v>4651</v>
      </c>
      <c r="B4657" t="s">
        <v>26</v>
      </c>
      <c r="C4657" t="s">
        <v>665</v>
      </c>
      <c r="D4657" t="s">
        <v>8</v>
      </c>
      <c r="E4657" t="s">
        <v>368</v>
      </c>
      <c r="F4657" s="138">
        <v>44192</v>
      </c>
      <c r="G4657" t="s">
        <v>670</v>
      </c>
      <c r="H4657" t="s">
        <v>668</v>
      </c>
      <c r="I4657" t="s">
        <v>140</v>
      </c>
      <c r="J4657" t="s">
        <v>671</v>
      </c>
      <c r="K4657">
        <v>1200</v>
      </c>
      <c r="L4657">
        <v>328</v>
      </c>
      <c r="O4657">
        <v>62</v>
      </c>
      <c r="P4657">
        <v>0</v>
      </c>
      <c r="Q4657">
        <f>SUM(Table2[[#This Row],[ BUYER G]:[BUYER S]])</f>
        <v>62</v>
      </c>
      <c r="R4657">
        <v>35.75</v>
      </c>
      <c r="S4657">
        <v>0</v>
      </c>
      <c r="T4657">
        <f>SUM(Table2[[#This Row],[SALE G]:[SALE S]])</f>
        <v>35.75</v>
      </c>
      <c r="U4657">
        <v>560</v>
      </c>
      <c r="V4657">
        <v>0.7</v>
      </c>
    </row>
    <row r="4658" spans="1:22" x14ac:dyDescent="0.25">
      <c r="A4658">
        <v>4652</v>
      </c>
      <c r="B4658" t="s">
        <v>26</v>
      </c>
      <c r="C4658" t="s">
        <v>665</v>
      </c>
      <c r="D4658" t="s">
        <v>8</v>
      </c>
      <c r="E4658" t="s">
        <v>368</v>
      </c>
      <c r="F4658" s="138">
        <v>44192</v>
      </c>
      <c r="G4658" t="s">
        <v>670</v>
      </c>
      <c r="H4658" t="s">
        <v>668</v>
      </c>
      <c r="I4658" t="s">
        <v>141</v>
      </c>
      <c r="J4658" t="s">
        <v>671</v>
      </c>
      <c r="K4658">
        <v>1200</v>
      </c>
      <c r="L4658">
        <v>333</v>
      </c>
      <c r="O4658">
        <v>73</v>
      </c>
      <c r="P4658">
        <v>0</v>
      </c>
      <c r="Q4658">
        <f>SUM(Table2[[#This Row],[ BUYER G]:[BUYER S]])</f>
        <v>73</v>
      </c>
      <c r="R4658">
        <v>34.75</v>
      </c>
      <c r="S4658">
        <v>0</v>
      </c>
      <c r="T4658">
        <f>SUM(Table2[[#This Row],[SALE G]:[SALE S]])</f>
        <v>34.75</v>
      </c>
      <c r="U4658">
        <v>1600</v>
      </c>
      <c r="V4658">
        <v>0.7</v>
      </c>
    </row>
    <row r="4659" spans="1:22" x14ac:dyDescent="0.25">
      <c r="A4659">
        <v>4653</v>
      </c>
      <c r="B4659" t="s">
        <v>26</v>
      </c>
      <c r="C4659" t="s">
        <v>665</v>
      </c>
      <c r="D4659" t="s">
        <v>8</v>
      </c>
      <c r="E4659" t="s">
        <v>368</v>
      </c>
      <c r="F4659" s="138">
        <v>44192</v>
      </c>
      <c r="G4659" t="s">
        <v>670</v>
      </c>
      <c r="H4659" t="s">
        <v>668</v>
      </c>
      <c r="I4659" t="s">
        <v>142</v>
      </c>
      <c r="J4659" t="s">
        <v>671</v>
      </c>
      <c r="K4659">
        <v>1200</v>
      </c>
      <c r="L4659">
        <v>340</v>
      </c>
      <c r="O4659">
        <v>26</v>
      </c>
      <c r="P4659">
        <v>0</v>
      </c>
      <c r="Q4659">
        <f>SUM(Table2[[#This Row],[ BUYER G]:[BUYER S]])</f>
        <v>26</v>
      </c>
      <c r="R4659">
        <v>22.25</v>
      </c>
      <c r="S4659">
        <v>0</v>
      </c>
      <c r="T4659">
        <f>SUM(Table2[[#This Row],[SALE G]:[SALE S]])</f>
        <v>22.25</v>
      </c>
      <c r="U4659">
        <v>440</v>
      </c>
      <c r="V4659">
        <v>0.7</v>
      </c>
    </row>
    <row r="4660" spans="1:22" x14ac:dyDescent="0.25">
      <c r="A4660">
        <v>4654</v>
      </c>
      <c r="B4660" t="s">
        <v>26</v>
      </c>
      <c r="C4660" t="s">
        <v>665</v>
      </c>
      <c r="D4660" t="s">
        <v>8</v>
      </c>
      <c r="E4660" t="s">
        <v>368</v>
      </c>
      <c r="F4660" s="138">
        <v>44192</v>
      </c>
      <c r="G4660" t="s">
        <v>670</v>
      </c>
      <c r="H4660" t="s">
        <v>668</v>
      </c>
      <c r="I4660" t="s">
        <v>143</v>
      </c>
      <c r="J4660" t="s">
        <v>671</v>
      </c>
      <c r="K4660">
        <v>1200</v>
      </c>
      <c r="L4660">
        <v>210</v>
      </c>
      <c r="O4660">
        <v>44</v>
      </c>
      <c r="P4660">
        <v>0</v>
      </c>
      <c r="Q4660">
        <f>SUM(Table2[[#This Row],[ BUYER G]:[BUYER S]])</f>
        <v>44</v>
      </c>
      <c r="R4660">
        <v>26.25</v>
      </c>
      <c r="S4660">
        <v>0</v>
      </c>
      <c r="T4660">
        <f>SUM(Table2[[#This Row],[SALE G]:[SALE S]])</f>
        <v>26.25</v>
      </c>
      <c r="U4660">
        <v>150</v>
      </c>
      <c r="V4660">
        <v>0.8</v>
      </c>
    </row>
    <row r="4661" spans="1:22" x14ac:dyDescent="0.25">
      <c r="A4661">
        <v>4655</v>
      </c>
      <c r="B4661" t="s">
        <v>26</v>
      </c>
      <c r="C4661" t="s">
        <v>665</v>
      </c>
      <c r="D4661" t="s">
        <v>8</v>
      </c>
      <c r="E4661" t="s">
        <v>368</v>
      </c>
      <c r="F4661" s="138">
        <v>44192</v>
      </c>
      <c r="G4661" t="s">
        <v>670</v>
      </c>
      <c r="H4661" t="s">
        <v>668</v>
      </c>
      <c r="I4661" t="s">
        <v>144</v>
      </c>
      <c r="J4661" t="s">
        <v>671</v>
      </c>
      <c r="K4661">
        <v>1200</v>
      </c>
      <c r="L4661">
        <v>240</v>
      </c>
      <c r="O4661">
        <v>34</v>
      </c>
      <c r="P4661">
        <v>0</v>
      </c>
      <c r="Q4661">
        <f>SUM(Table2[[#This Row],[ BUYER G]:[BUYER S]])</f>
        <v>34</v>
      </c>
      <c r="R4661">
        <v>15</v>
      </c>
      <c r="S4661">
        <v>0</v>
      </c>
      <c r="T4661">
        <f>SUM(Table2[[#This Row],[SALE G]:[SALE S]])</f>
        <v>15</v>
      </c>
      <c r="U4661">
        <v>420</v>
      </c>
      <c r="V4661">
        <v>0.8</v>
      </c>
    </row>
    <row r="4662" spans="1:22" x14ac:dyDescent="0.25">
      <c r="A4662">
        <v>4656</v>
      </c>
      <c r="B4662" t="s">
        <v>26</v>
      </c>
      <c r="C4662" t="s">
        <v>665</v>
      </c>
      <c r="D4662" t="s">
        <v>8</v>
      </c>
      <c r="E4662" t="s">
        <v>368</v>
      </c>
      <c r="F4662" s="138">
        <v>44192</v>
      </c>
      <c r="G4662" t="s">
        <v>670</v>
      </c>
      <c r="H4662" t="s">
        <v>668</v>
      </c>
      <c r="I4662" t="s">
        <v>145</v>
      </c>
      <c r="J4662" t="s">
        <v>671</v>
      </c>
      <c r="K4662">
        <v>1200</v>
      </c>
      <c r="L4662">
        <v>240</v>
      </c>
      <c r="O4662">
        <v>29</v>
      </c>
      <c r="P4662">
        <v>0</v>
      </c>
      <c r="Q4662">
        <f>SUM(Table2[[#This Row],[ BUYER G]:[BUYER S]])</f>
        <v>29</v>
      </c>
      <c r="R4662">
        <v>12</v>
      </c>
      <c r="S4662">
        <v>0</v>
      </c>
      <c r="T4662">
        <f>SUM(Table2[[#This Row],[SALE G]:[SALE S]])</f>
        <v>12</v>
      </c>
      <c r="U4662">
        <v>102</v>
      </c>
      <c r="V4662">
        <v>0.7</v>
      </c>
    </row>
    <row r="4663" spans="1:22" x14ac:dyDescent="0.25">
      <c r="A4663">
        <v>4657</v>
      </c>
      <c r="B4663" t="s">
        <v>26</v>
      </c>
      <c r="C4663" t="s">
        <v>665</v>
      </c>
      <c r="D4663" t="s">
        <v>8</v>
      </c>
      <c r="E4663" t="s">
        <v>368</v>
      </c>
      <c r="F4663" s="138">
        <v>44192</v>
      </c>
      <c r="G4663" t="s">
        <v>682</v>
      </c>
      <c r="H4663" t="s">
        <v>668</v>
      </c>
      <c r="I4663" t="s">
        <v>151</v>
      </c>
      <c r="J4663" t="s">
        <v>671</v>
      </c>
      <c r="K4663">
        <v>1200</v>
      </c>
      <c r="L4663">
        <v>196</v>
      </c>
      <c r="O4663">
        <v>47</v>
      </c>
      <c r="P4663">
        <v>0</v>
      </c>
      <c r="Q4663">
        <f>SUM(Table2[[#This Row],[ BUYER G]:[BUYER S]])</f>
        <v>47</v>
      </c>
      <c r="R4663">
        <v>20.5</v>
      </c>
      <c r="S4663">
        <v>0</v>
      </c>
      <c r="T4663">
        <f>SUM(Table2[[#This Row],[SALE G]:[SALE S]])</f>
        <v>20.5</v>
      </c>
      <c r="U4663">
        <v>196</v>
      </c>
      <c r="V4663">
        <v>0.7</v>
      </c>
    </row>
    <row r="4664" spans="1:22" x14ac:dyDescent="0.25">
      <c r="A4664">
        <v>4658</v>
      </c>
      <c r="B4664" t="s">
        <v>26</v>
      </c>
      <c r="C4664" t="s">
        <v>665</v>
      </c>
      <c r="D4664" t="s">
        <v>8</v>
      </c>
      <c r="E4664" t="s">
        <v>368</v>
      </c>
      <c r="F4664" s="138">
        <v>44192</v>
      </c>
      <c r="G4664" t="s">
        <v>682</v>
      </c>
      <c r="H4664" t="s">
        <v>668</v>
      </c>
      <c r="I4664" t="s">
        <v>149</v>
      </c>
      <c r="J4664" t="s">
        <v>671</v>
      </c>
      <c r="K4664">
        <v>1200</v>
      </c>
      <c r="L4664">
        <v>220</v>
      </c>
      <c r="O4664">
        <v>65</v>
      </c>
      <c r="P4664">
        <v>0</v>
      </c>
      <c r="Q4664">
        <f>SUM(Table2[[#This Row],[ BUYER G]:[BUYER S]])</f>
        <v>65</v>
      </c>
      <c r="R4664">
        <v>46.75</v>
      </c>
      <c r="S4664">
        <v>0</v>
      </c>
      <c r="T4664">
        <f>SUM(Table2[[#This Row],[SALE G]:[SALE S]])</f>
        <v>46.75</v>
      </c>
      <c r="U4664">
        <v>410</v>
      </c>
      <c r="V4664">
        <v>0.7</v>
      </c>
    </row>
    <row r="4665" spans="1:22" x14ac:dyDescent="0.25">
      <c r="A4665">
        <v>4659</v>
      </c>
      <c r="B4665" t="s">
        <v>26</v>
      </c>
      <c r="C4665" t="s">
        <v>665</v>
      </c>
      <c r="D4665" t="s">
        <v>8</v>
      </c>
      <c r="E4665" t="s">
        <v>368</v>
      </c>
      <c r="F4665" s="138">
        <v>44192</v>
      </c>
      <c r="G4665" t="s">
        <v>682</v>
      </c>
      <c r="H4665" t="s">
        <v>668</v>
      </c>
      <c r="I4665" t="s">
        <v>152</v>
      </c>
      <c r="J4665" t="s">
        <v>671</v>
      </c>
      <c r="K4665">
        <v>1200</v>
      </c>
      <c r="L4665">
        <v>194</v>
      </c>
      <c r="O4665">
        <v>41</v>
      </c>
      <c r="P4665">
        <v>0</v>
      </c>
      <c r="Q4665">
        <f>SUM(Table2[[#This Row],[ BUYER G]:[BUYER S]])</f>
        <v>41</v>
      </c>
      <c r="R4665">
        <v>21</v>
      </c>
      <c r="S4665">
        <v>0</v>
      </c>
      <c r="T4665">
        <f>SUM(Table2[[#This Row],[SALE G]:[SALE S]])</f>
        <v>21</v>
      </c>
      <c r="U4665">
        <v>234</v>
      </c>
      <c r="V4665">
        <v>0.7</v>
      </c>
    </row>
    <row r="4666" spans="1:22" x14ac:dyDescent="0.25">
      <c r="A4666">
        <v>4660</v>
      </c>
      <c r="B4666" t="s">
        <v>26</v>
      </c>
      <c r="C4666" t="s">
        <v>665</v>
      </c>
      <c r="D4666" t="s">
        <v>8</v>
      </c>
      <c r="E4666" t="s">
        <v>368</v>
      </c>
      <c r="F4666" s="138">
        <v>44192</v>
      </c>
      <c r="G4666" t="s">
        <v>682</v>
      </c>
      <c r="H4666" t="s">
        <v>668</v>
      </c>
      <c r="I4666" t="s">
        <v>153</v>
      </c>
      <c r="J4666" t="s">
        <v>671</v>
      </c>
      <c r="K4666">
        <v>1200</v>
      </c>
      <c r="L4666">
        <v>198</v>
      </c>
      <c r="O4666">
        <v>51</v>
      </c>
      <c r="P4666">
        <v>0</v>
      </c>
      <c r="Q4666">
        <f>SUM(Table2[[#This Row],[ BUYER G]:[BUYER S]])</f>
        <v>51</v>
      </c>
      <c r="R4666">
        <v>33.5</v>
      </c>
      <c r="S4666">
        <v>0</v>
      </c>
      <c r="T4666">
        <f>SUM(Table2[[#This Row],[SALE G]:[SALE S]])</f>
        <v>33.5</v>
      </c>
      <c r="U4666">
        <v>445</v>
      </c>
      <c r="V4666">
        <v>0.7</v>
      </c>
    </row>
    <row r="4667" spans="1:22" x14ac:dyDescent="0.25">
      <c r="A4667">
        <v>4661</v>
      </c>
      <c r="B4667" t="s">
        <v>26</v>
      </c>
      <c r="C4667" t="s">
        <v>665</v>
      </c>
      <c r="D4667" t="s">
        <v>8</v>
      </c>
      <c r="E4667" t="s">
        <v>368</v>
      </c>
      <c r="F4667" s="138">
        <v>44192</v>
      </c>
      <c r="G4667" t="s">
        <v>682</v>
      </c>
      <c r="H4667" t="s">
        <v>668</v>
      </c>
      <c r="I4667" t="s">
        <v>154</v>
      </c>
      <c r="J4667" t="s">
        <v>671</v>
      </c>
      <c r="K4667">
        <v>1200</v>
      </c>
      <c r="L4667">
        <v>212</v>
      </c>
      <c r="O4667">
        <v>49</v>
      </c>
      <c r="P4667">
        <v>0</v>
      </c>
      <c r="Q4667">
        <f>SUM(Table2[[#This Row],[ BUYER G]:[BUYER S]])</f>
        <v>49</v>
      </c>
      <c r="R4667">
        <v>24.5</v>
      </c>
      <c r="S4667">
        <v>0</v>
      </c>
      <c r="T4667">
        <f>SUM(Table2[[#This Row],[SALE G]:[SALE S]])</f>
        <v>24.5</v>
      </c>
      <c r="U4667">
        <v>668</v>
      </c>
      <c r="V4667">
        <v>0.7</v>
      </c>
    </row>
    <row r="4668" spans="1:22" x14ac:dyDescent="0.25">
      <c r="A4668">
        <v>4662</v>
      </c>
      <c r="B4668" t="s">
        <v>26</v>
      </c>
      <c r="C4668" t="s">
        <v>665</v>
      </c>
      <c r="D4668" t="s">
        <v>8</v>
      </c>
      <c r="E4668" t="s">
        <v>368</v>
      </c>
      <c r="F4668" s="138">
        <v>44192</v>
      </c>
      <c r="G4668" t="s">
        <v>682</v>
      </c>
      <c r="H4668" t="s">
        <v>668</v>
      </c>
      <c r="I4668" t="s">
        <v>146</v>
      </c>
      <c r="J4668" t="s">
        <v>671</v>
      </c>
      <c r="K4668">
        <v>1200</v>
      </c>
      <c r="L4668">
        <v>190</v>
      </c>
      <c r="O4668">
        <v>30</v>
      </c>
      <c r="P4668">
        <v>0</v>
      </c>
      <c r="Q4668">
        <f>SUM(Table2[[#This Row],[ BUYER G]:[BUYER S]])</f>
        <v>30</v>
      </c>
      <c r="R4668">
        <v>20.75</v>
      </c>
      <c r="S4668">
        <v>0</v>
      </c>
      <c r="T4668">
        <f>SUM(Table2[[#This Row],[SALE G]:[SALE S]])</f>
        <v>20.75</v>
      </c>
      <c r="U4668">
        <v>450</v>
      </c>
      <c r="V4668">
        <v>0.7</v>
      </c>
    </row>
    <row r="4669" spans="1:22" x14ac:dyDescent="0.25">
      <c r="A4669">
        <v>4663</v>
      </c>
      <c r="B4669" t="s">
        <v>26</v>
      </c>
      <c r="C4669" t="s">
        <v>665</v>
      </c>
      <c r="D4669" t="s">
        <v>8</v>
      </c>
      <c r="E4669" t="s">
        <v>368</v>
      </c>
      <c r="F4669" s="138">
        <v>44192</v>
      </c>
      <c r="G4669" t="s">
        <v>682</v>
      </c>
      <c r="H4669" t="s">
        <v>668</v>
      </c>
      <c r="I4669" t="s">
        <v>395</v>
      </c>
      <c r="J4669" t="s">
        <v>671</v>
      </c>
      <c r="K4669">
        <v>1200</v>
      </c>
      <c r="L4669">
        <v>192</v>
      </c>
      <c r="O4669">
        <v>31</v>
      </c>
      <c r="P4669">
        <v>0</v>
      </c>
      <c r="Q4669">
        <f>SUM(Table2[[#This Row],[ BUYER G]:[BUYER S]])</f>
        <v>31</v>
      </c>
      <c r="R4669">
        <v>17.75</v>
      </c>
      <c r="S4669">
        <v>0</v>
      </c>
      <c r="T4669">
        <f>SUM(Table2[[#This Row],[SALE G]:[SALE S]])</f>
        <v>17.75</v>
      </c>
      <c r="U4669">
        <v>212</v>
      </c>
      <c r="V4669">
        <v>0.7</v>
      </c>
    </row>
    <row r="4670" spans="1:22" x14ac:dyDescent="0.25">
      <c r="A4670">
        <v>4664</v>
      </c>
      <c r="B4670" t="s">
        <v>26</v>
      </c>
      <c r="C4670" t="s">
        <v>665</v>
      </c>
      <c r="D4670" t="s">
        <v>8</v>
      </c>
      <c r="E4670" t="s">
        <v>368</v>
      </c>
      <c r="F4670" s="138">
        <v>44192</v>
      </c>
      <c r="G4670" t="s">
        <v>682</v>
      </c>
      <c r="H4670" t="s">
        <v>668</v>
      </c>
      <c r="I4670" t="s">
        <v>396</v>
      </c>
      <c r="J4670" t="s">
        <v>671</v>
      </c>
      <c r="K4670">
        <v>1200</v>
      </c>
      <c r="L4670">
        <v>224</v>
      </c>
      <c r="O4670">
        <v>85</v>
      </c>
      <c r="P4670">
        <v>0</v>
      </c>
      <c r="Q4670">
        <f>SUM(Table2[[#This Row],[ BUYER G]:[BUYER S]])</f>
        <v>85</v>
      </c>
      <c r="R4670">
        <v>52</v>
      </c>
      <c r="S4670">
        <v>0</v>
      </c>
      <c r="T4670">
        <f>SUM(Table2[[#This Row],[SALE G]:[SALE S]])</f>
        <v>52</v>
      </c>
      <c r="U4670">
        <v>311</v>
      </c>
      <c r="V4670">
        <v>0.7</v>
      </c>
    </row>
    <row r="4671" spans="1:22" x14ac:dyDescent="0.25">
      <c r="A4671">
        <v>4665</v>
      </c>
      <c r="B4671" t="s">
        <v>26</v>
      </c>
      <c r="C4671" t="s">
        <v>665</v>
      </c>
      <c r="D4671" t="s">
        <v>8</v>
      </c>
      <c r="E4671" t="s">
        <v>368</v>
      </c>
      <c r="F4671" s="138">
        <v>44192</v>
      </c>
      <c r="G4671" t="s">
        <v>683</v>
      </c>
      <c r="H4671" t="s">
        <v>668</v>
      </c>
      <c r="I4671" t="s">
        <v>391</v>
      </c>
      <c r="J4671" t="s">
        <v>669</v>
      </c>
      <c r="K4671">
        <v>1500</v>
      </c>
      <c r="L4671">
        <v>480</v>
      </c>
      <c r="O4671">
        <v>100</v>
      </c>
      <c r="P4671">
        <v>0</v>
      </c>
      <c r="Q4671">
        <f>SUM(Table2[[#This Row],[ BUYER G]:[BUYER S]])</f>
        <v>100</v>
      </c>
      <c r="R4671">
        <v>59.667000000000002</v>
      </c>
      <c r="S4671">
        <v>0</v>
      </c>
      <c r="T4671">
        <f>SUM(Table2[[#This Row],[SALE G]:[SALE S]])</f>
        <v>59.667000000000002</v>
      </c>
      <c r="U4671">
        <v>593</v>
      </c>
      <c r="V4671">
        <v>0.7</v>
      </c>
    </row>
    <row r="4672" spans="1:22" x14ac:dyDescent="0.25">
      <c r="A4672">
        <v>4666</v>
      </c>
      <c r="B4672" t="s">
        <v>26</v>
      </c>
      <c r="C4672" t="s">
        <v>665</v>
      </c>
      <c r="D4672" t="s">
        <v>8</v>
      </c>
      <c r="E4672" t="s">
        <v>368</v>
      </c>
      <c r="F4672" s="138">
        <v>44192</v>
      </c>
      <c r="G4672" t="s">
        <v>683</v>
      </c>
      <c r="H4672" t="s">
        <v>668</v>
      </c>
      <c r="I4672" t="s">
        <v>394</v>
      </c>
      <c r="J4672" t="s">
        <v>669</v>
      </c>
      <c r="K4672">
        <v>1500</v>
      </c>
      <c r="L4672">
        <v>398</v>
      </c>
      <c r="O4672">
        <v>75</v>
      </c>
      <c r="P4672">
        <v>0</v>
      </c>
      <c r="Q4672">
        <f>SUM(Table2[[#This Row],[ BUYER G]:[BUYER S]])</f>
        <v>75</v>
      </c>
      <c r="R4672">
        <v>44.25</v>
      </c>
      <c r="S4672">
        <v>0</v>
      </c>
      <c r="T4672">
        <f>SUM(Table2[[#This Row],[SALE G]:[SALE S]])</f>
        <v>44.25</v>
      </c>
      <c r="U4672">
        <v>350</v>
      </c>
      <c r="V4672">
        <v>0.6</v>
      </c>
    </row>
    <row r="4673" spans="1:22" x14ac:dyDescent="0.25">
      <c r="A4673">
        <v>4667</v>
      </c>
      <c r="B4673" t="s">
        <v>26</v>
      </c>
      <c r="C4673" t="s">
        <v>665</v>
      </c>
      <c r="D4673" t="s">
        <v>8</v>
      </c>
      <c r="E4673" t="s">
        <v>368</v>
      </c>
      <c r="F4673" s="138">
        <v>44192</v>
      </c>
      <c r="G4673" t="s">
        <v>675</v>
      </c>
      <c r="H4673" t="s">
        <v>668</v>
      </c>
      <c r="I4673" t="s">
        <v>164</v>
      </c>
      <c r="J4673" t="s">
        <v>669</v>
      </c>
      <c r="K4673">
        <v>5400</v>
      </c>
      <c r="L4673">
        <v>592</v>
      </c>
      <c r="O4673">
        <v>162</v>
      </c>
      <c r="P4673">
        <v>0</v>
      </c>
      <c r="Q4673">
        <f>SUM(Table2[[#This Row],[ BUYER G]:[BUYER S]])</f>
        <v>162</v>
      </c>
      <c r="R4673">
        <v>79.5</v>
      </c>
      <c r="S4673">
        <v>0</v>
      </c>
      <c r="T4673">
        <f>SUM(Table2[[#This Row],[SALE G]:[SALE S]])</f>
        <v>79.5</v>
      </c>
      <c r="U4673">
        <v>561</v>
      </c>
      <c r="V4673">
        <v>0.8</v>
      </c>
    </row>
    <row r="4674" spans="1:22" x14ac:dyDescent="0.25">
      <c r="A4674">
        <v>4668</v>
      </c>
      <c r="B4674" t="s">
        <v>26</v>
      </c>
      <c r="C4674" t="s">
        <v>665</v>
      </c>
      <c r="D4674" t="s">
        <v>8</v>
      </c>
      <c r="E4674" t="s">
        <v>368</v>
      </c>
      <c r="F4674" s="138">
        <v>44192</v>
      </c>
      <c r="G4674" t="s">
        <v>676</v>
      </c>
      <c r="H4674" t="s">
        <v>668</v>
      </c>
      <c r="I4674" t="s">
        <v>165</v>
      </c>
      <c r="J4674" t="s">
        <v>669</v>
      </c>
      <c r="K4674">
        <v>1200</v>
      </c>
      <c r="L4674">
        <v>352</v>
      </c>
      <c r="O4674">
        <v>96</v>
      </c>
      <c r="P4674">
        <v>0</v>
      </c>
      <c r="Q4674">
        <f>SUM(Table2[[#This Row],[ BUYER G]:[BUYER S]])</f>
        <v>96</v>
      </c>
      <c r="R4674">
        <v>77</v>
      </c>
      <c r="S4674">
        <v>0</v>
      </c>
      <c r="T4674">
        <f>SUM(Table2[[#This Row],[SALE G]:[SALE S]])</f>
        <v>77</v>
      </c>
      <c r="U4674">
        <v>923</v>
      </c>
      <c r="V4674">
        <v>0.8</v>
      </c>
    </row>
    <row r="4675" spans="1:22" x14ac:dyDescent="0.25">
      <c r="A4675">
        <v>4669</v>
      </c>
      <c r="B4675" t="s">
        <v>26</v>
      </c>
      <c r="C4675" t="s">
        <v>665</v>
      </c>
      <c r="D4675" t="s">
        <v>8</v>
      </c>
      <c r="E4675" t="s">
        <v>368</v>
      </c>
      <c r="F4675" s="138">
        <v>44192</v>
      </c>
      <c r="G4675" t="s">
        <v>676</v>
      </c>
      <c r="H4675" t="s">
        <v>668</v>
      </c>
      <c r="I4675" t="s">
        <v>166</v>
      </c>
      <c r="J4675" t="s">
        <v>669</v>
      </c>
      <c r="K4675">
        <v>1200</v>
      </c>
      <c r="L4675">
        <v>400</v>
      </c>
      <c r="O4675">
        <v>92</v>
      </c>
      <c r="P4675">
        <v>0</v>
      </c>
      <c r="Q4675">
        <f>SUM(Table2[[#This Row],[ BUYER G]:[BUYER S]])</f>
        <v>92</v>
      </c>
      <c r="R4675">
        <v>72</v>
      </c>
      <c r="S4675">
        <v>0</v>
      </c>
      <c r="T4675">
        <f>SUM(Table2[[#This Row],[SALE G]:[SALE S]])</f>
        <v>72</v>
      </c>
      <c r="U4675">
        <v>540</v>
      </c>
      <c r="V4675">
        <v>0.6</v>
      </c>
    </row>
    <row r="4676" spans="1:22" x14ac:dyDescent="0.25">
      <c r="A4676">
        <v>4670</v>
      </c>
      <c r="B4676" t="s">
        <v>26</v>
      </c>
      <c r="C4676" t="s">
        <v>665</v>
      </c>
      <c r="D4676" t="s">
        <v>8</v>
      </c>
      <c r="E4676" t="s">
        <v>368</v>
      </c>
      <c r="F4676" s="138">
        <v>44192</v>
      </c>
      <c r="G4676" t="s">
        <v>684</v>
      </c>
      <c r="H4676" t="s">
        <v>668</v>
      </c>
      <c r="I4676" t="s">
        <v>170</v>
      </c>
      <c r="J4676" t="s">
        <v>669</v>
      </c>
      <c r="K4676">
        <v>1250</v>
      </c>
      <c r="L4676">
        <v>224</v>
      </c>
      <c r="O4676">
        <v>42</v>
      </c>
      <c r="P4676">
        <v>0</v>
      </c>
      <c r="Q4676">
        <f>SUM(Table2[[#This Row],[ BUYER G]:[BUYER S]])</f>
        <v>42</v>
      </c>
      <c r="R4676">
        <v>19</v>
      </c>
      <c r="S4676">
        <v>0</v>
      </c>
      <c r="T4676">
        <f>SUM(Table2[[#This Row],[SALE G]:[SALE S]])</f>
        <v>19</v>
      </c>
      <c r="U4676">
        <v>239</v>
      </c>
      <c r="V4676">
        <v>0.7</v>
      </c>
    </row>
    <row r="4677" spans="1:22" x14ac:dyDescent="0.25">
      <c r="A4677">
        <v>4671</v>
      </c>
      <c r="B4677" t="s">
        <v>26</v>
      </c>
      <c r="C4677" t="s">
        <v>665</v>
      </c>
      <c r="D4677" t="s">
        <v>8</v>
      </c>
      <c r="E4677" t="s">
        <v>368</v>
      </c>
      <c r="F4677" s="138">
        <v>44192</v>
      </c>
      <c r="G4677" t="s">
        <v>685</v>
      </c>
      <c r="H4677" t="s">
        <v>668</v>
      </c>
      <c r="I4677" t="s">
        <v>187</v>
      </c>
      <c r="J4677" t="s">
        <v>671</v>
      </c>
      <c r="K4677">
        <v>1000</v>
      </c>
      <c r="L4677">
        <v>188</v>
      </c>
      <c r="O4677">
        <v>18</v>
      </c>
      <c r="P4677">
        <v>0</v>
      </c>
      <c r="Q4677">
        <f>SUM(Table2[[#This Row],[ BUYER G]:[BUYER S]])</f>
        <v>18</v>
      </c>
      <c r="R4677">
        <v>10</v>
      </c>
      <c r="S4677">
        <v>0</v>
      </c>
      <c r="T4677">
        <f>SUM(Table2[[#This Row],[SALE G]:[SALE S]])</f>
        <v>10</v>
      </c>
      <c r="U4677">
        <v>170</v>
      </c>
      <c r="V4677">
        <v>0.7</v>
      </c>
    </row>
    <row r="4678" spans="1:22" x14ac:dyDescent="0.25">
      <c r="A4678">
        <v>4672</v>
      </c>
      <c r="B4678" t="s">
        <v>26</v>
      </c>
      <c r="C4678" t="s">
        <v>665</v>
      </c>
      <c r="D4678" t="s">
        <v>8</v>
      </c>
      <c r="E4678" t="s">
        <v>368</v>
      </c>
      <c r="F4678" s="138">
        <v>44192</v>
      </c>
      <c r="G4678" t="s">
        <v>685</v>
      </c>
      <c r="H4678" t="s">
        <v>668</v>
      </c>
      <c r="I4678" t="s">
        <v>177</v>
      </c>
      <c r="J4678" t="s">
        <v>671</v>
      </c>
      <c r="K4678">
        <v>1000</v>
      </c>
      <c r="L4678">
        <v>208</v>
      </c>
      <c r="O4678">
        <v>23</v>
      </c>
      <c r="P4678">
        <v>0</v>
      </c>
      <c r="Q4678">
        <f>SUM(Table2[[#This Row],[ BUYER G]:[BUYER S]])</f>
        <v>23</v>
      </c>
      <c r="R4678">
        <v>16.329999999999998</v>
      </c>
      <c r="S4678">
        <v>0</v>
      </c>
      <c r="T4678">
        <f>SUM(Table2[[#This Row],[SALE G]:[SALE S]])</f>
        <v>16.329999999999998</v>
      </c>
      <c r="U4678">
        <v>391</v>
      </c>
      <c r="V4678">
        <v>0.7</v>
      </c>
    </row>
    <row r="4679" spans="1:22" x14ac:dyDescent="0.25">
      <c r="A4679">
        <v>4673</v>
      </c>
      <c r="B4679" t="s">
        <v>26</v>
      </c>
      <c r="C4679" t="s">
        <v>665</v>
      </c>
      <c r="D4679" t="s">
        <v>8</v>
      </c>
      <c r="E4679" t="s">
        <v>368</v>
      </c>
      <c r="F4679" s="138">
        <v>44192</v>
      </c>
      <c r="G4679" t="s">
        <v>685</v>
      </c>
      <c r="H4679" t="s">
        <v>668</v>
      </c>
      <c r="I4679" t="s">
        <v>186</v>
      </c>
      <c r="J4679" t="s">
        <v>671</v>
      </c>
      <c r="K4679">
        <v>1000</v>
      </c>
      <c r="L4679">
        <v>180</v>
      </c>
      <c r="O4679">
        <v>17</v>
      </c>
      <c r="P4679">
        <v>0</v>
      </c>
      <c r="Q4679">
        <f>SUM(Table2[[#This Row],[ BUYER G]:[BUYER S]])</f>
        <v>17</v>
      </c>
      <c r="R4679">
        <v>11.25</v>
      </c>
      <c r="S4679">
        <v>0</v>
      </c>
      <c r="T4679">
        <f>SUM(Table2[[#This Row],[SALE G]:[SALE S]])</f>
        <v>11.25</v>
      </c>
      <c r="U4679">
        <v>154</v>
      </c>
      <c r="V4679">
        <v>0.7</v>
      </c>
    </row>
    <row r="4680" spans="1:22" x14ac:dyDescent="0.25">
      <c r="A4680">
        <v>4674</v>
      </c>
      <c r="B4680" t="s">
        <v>26</v>
      </c>
      <c r="C4680" t="s">
        <v>665</v>
      </c>
      <c r="D4680" t="s">
        <v>8</v>
      </c>
      <c r="E4680" t="s">
        <v>368</v>
      </c>
      <c r="F4680" s="138">
        <v>44192</v>
      </c>
      <c r="G4680" t="s">
        <v>685</v>
      </c>
      <c r="H4680" t="s">
        <v>668</v>
      </c>
      <c r="I4680" t="s">
        <v>179</v>
      </c>
      <c r="J4680" t="s">
        <v>671</v>
      </c>
      <c r="K4680">
        <v>1000</v>
      </c>
      <c r="L4680">
        <v>190</v>
      </c>
      <c r="O4680">
        <v>19</v>
      </c>
      <c r="P4680">
        <v>0</v>
      </c>
      <c r="Q4680">
        <f>SUM(Table2[[#This Row],[ BUYER G]:[BUYER S]])</f>
        <v>19</v>
      </c>
      <c r="R4680">
        <v>9.75</v>
      </c>
      <c r="S4680">
        <v>0</v>
      </c>
      <c r="T4680">
        <f>SUM(Table2[[#This Row],[SALE G]:[SALE S]])</f>
        <v>9.75</v>
      </c>
      <c r="U4680">
        <v>340</v>
      </c>
      <c r="V4680">
        <v>0.7</v>
      </c>
    </row>
    <row r="4681" spans="1:22" x14ac:dyDescent="0.25">
      <c r="A4681">
        <v>4675</v>
      </c>
      <c r="B4681" t="s">
        <v>26</v>
      </c>
      <c r="C4681" t="s">
        <v>665</v>
      </c>
      <c r="D4681" t="s">
        <v>8</v>
      </c>
      <c r="E4681" t="s">
        <v>368</v>
      </c>
      <c r="F4681" s="138">
        <v>44192</v>
      </c>
      <c r="G4681" t="s">
        <v>712</v>
      </c>
      <c r="H4681" t="s">
        <v>668</v>
      </c>
      <c r="I4681" t="s">
        <v>466</v>
      </c>
      <c r="J4681" t="s">
        <v>711</v>
      </c>
      <c r="K4681">
        <v>320</v>
      </c>
      <c r="L4681">
        <v>122</v>
      </c>
      <c r="O4681">
        <v>26</v>
      </c>
      <c r="P4681">
        <v>0</v>
      </c>
      <c r="Q4681">
        <f>SUM(Table2[[#This Row],[ BUYER G]:[BUYER S]])</f>
        <v>26</v>
      </c>
      <c r="R4681">
        <v>14</v>
      </c>
      <c r="S4681">
        <v>0</v>
      </c>
      <c r="T4681">
        <f>SUM(Table2[[#This Row],[SALE G]:[SALE S]])</f>
        <v>14</v>
      </c>
      <c r="U4681">
        <v>268</v>
      </c>
      <c r="V4681">
        <v>0.7</v>
      </c>
    </row>
    <row r="4682" spans="1:22" x14ac:dyDescent="0.25">
      <c r="A4682">
        <v>4676</v>
      </c>
      <c r="B4682" t="s">
        <v>26</v>
      </c>
      <c r="C4682" t="s">
        <v>678</v>
      </c>
      <c r="D4682" t="s">
        <v>8</v>
      </c>
      <c r="E4682" t="s">
        <v>368</v>
      </c>
      <c r="F4682" s="138">
        <v>44192</v>
      </c>
      <c r="G4682" t="s">
        <v>676</v>
      </c>
      <c r="H4682" t="s">
        <v>679</v>
      </c>
      <c r="I4682" t="s">
        <v>643</v>
      </c>
      <c r="J4682" t="s">
        <v>669</v>
      </c>
      <c r="K4682">
        <v>1200</v>
      </c>
      <c r="L4682">
        <v>336</v>
      </c>
      <c r="O4682">
        <v>59</v>
      </c>
      <c r="P4682">
        <v>0</v>
      </c>
      <c r="Q4682">
        <f>SUM(Table2[[#This Row],[ BUYER G]:[BUYER S]])</f>
        <v>59</v>
      </c>
      <c r="R4682">
        <v>10.875</v>
      </c>
      <c r="S4682">
        <v>25</v>
      </c>
      <c r="T4682">
        <f>SUM(Table2[[#This Row],[SALE G]:[SALE S]])</f>
        <v>35.875</v>
      </c>
      <c r="U4682">
        <v>336</v>
      </c>
      <c r="V4682">
        <v>0.7</v>
      </c>
    </row>
    <row r="4683" spans="1:22" x14ac:dyDescent="0.25">
      <c r="A4683">
        <v>4677</v>
      </c>
      <c r="B4683" t="s">
        <v>26</v>
      </c>
      <c r="C4683" t="s">
        <v>680</v>
      </c>
      <c r="D4683" t="s">
        <v>8</v>
      </c>
      <c r="E4683" t="s">
        <v>368</v>
      </c>
      <c r="F4683" s="138">
        <v>44192</v>
      </c>
      <c r="G4683" t="s">
        <v>666</v>
      </c>
      <c r="H4683" t="s">
        <v>681</v>
      </c>
      <c r="I4683" t="s">
        <v>236</v>
      </c>
      <c r="J4683" t="s">
        <v>669</v>
      </c>
      <c r="K4683">
        <v>2700</v>
      </c>
      <c r="L4683">
        <v>720</v>
      </c>
      <c r="O4683">
        <v>94</v>
      </c>
      <c r="P4683">
        <v>0</v>
      </c>
      <c r="Q4683">
        <f>SUM(Table2[[#This Row],[ BUYER G]:[BUYER S]])</f>
        <v>94</v>
      </c>
      <c r="R4683">
        <v>97.8</v>
      </c>
      <c r="S4683">
        <v>0</v>
      </c>
      <c r="T4683">
        <f>SUM(Table2[[#This Row],[SALE G]:[SALE S]])</f>
        <v>97.8</v>
      </c>
      <c r="U4683">
        <v>985</v>
      </c>
      <c r="V4683">
        <v>0.7</v>
      </c>
    </row>
    <row r="4684" spans="1:22" x14ac:dyDescent="0.25">
      <c r="A4684">
        <v>4678</v>
      </c>
      <c r="B4684" t="s">
        <v>26</v>
      </c>
      <c r="C4684" t="s">
        <v>680</v>
      </c>
      <c r="D4684" t="s">
        <v>8</v>
      </c>
      <c r="E4684" t="s">
        <v>368</v>
      </c>
      <c r="F4684" s="138">
        <v>44192</v>
      </c>
      <c r="G4684" t="s">
        <v>666</v>
      </c>
      <c r="H4684" t="s">
        <v>681</v>
      </c>
      <c r="I4684" t="s">
        <v>428</v>
      </c>
      <c r="J4684" t="s">
        <v>669</v>
      </c>
      <c r="K4684">
        <v>2700</v>
      </c>
      <c r="L4684">
        <v>640</v>
      </c>
      <c r="O4684">
        <v>83</v>
      </c>
      <c r="P4684">
        <v>0</v>
      </c>
      <c r="Q4684">
        <f>SUM(Table2[[#This Row],[ BUYER G]:[BUYER S]])</f>
        <v>83</v>
      </c>
      <c r="R4684">
        <v>61.33</v>
      </c>
      <c r="S4684">
        <v>0</v>
      </c>
      <c r="T4684">
        <f>SUM(Table2[[#This Row],[SALE G]:[SALE S]])</f>
        <v>61.33</v>
      </c>
      <c r="U4684">
        <v>967</v>
      </c>
      <c r="V4684">
        <v>0.7</v>
      </c>
    </row>
    <row r="4685" spans="1:22" x14ac:dyDescent="0.25">
      <c r="A4685">
        <v>4679</v>
      </c>
      <c r="B4685" t="s">
        <v>26</v>
      </c>
      <c r="C4685" t="s">
        <v>680</v>
      </c>
      <c r="D4685" t="s">
        <v>8</v>
      </c>
      <c r="E4685" t="s">
        <v>368</v>
      </c>
      <c r="F4685" s="138">
        <v>44192</v>
      </c>
      <c r="G4685" t="s">
        <v>670</v>
      </c>
      <c r="H4685" t="s">
        <v>681</v>
      </c>
      <c r="I4685" t="s">
        <v>375</v>
      </c>
      <c r="J4685" t="s">
        <v>671</v>
      </c>
      <c r="K4685">
        <v>1200</v>
      </c>
      <c r="L4685">
        <v>448</v>
      </c>
      <c r="O4685">
        <v>63</v>
      </c>
      <c r="P4685">
        <v>0</v>
      </c>
      <c r="Q4685">
        <f>SUM(Table2[[#This Row],[ BUYER G]:[BUYER S]])</f>
        <v>63</v>
      </c>
      <c r="R4685">
        <v>43</v>
      </c>
      <c r="S4685">
        <v>0</v>
      </c>
      <c r="T4685">
        <f>SUM(Table2[[#This Row],[SALE G]:[SALE S]])</f>
        <v>43</v>
      </c>
      <c r="U4685">
        <v>795</v>
      </c>
      <c r="V4685">
        <v>0.7</v>
      </c>
    </row>
    <row r="4686" spans="1:22" x14ac:dyDescent="0.25">
      <c r="A4686">
        <v>4680</v>
      </c>
      <c r="B4686" t="s">
        <v>26</v>
      </c>
      <c r="C4686" t="s">
        <v>680</v>
      </c>
      <c r="D4686" t="s">
        <v>8</v>
      </c>
      <c r="E4686" t="s">
        <v>368</v>
      </c>
      <c r="F4686" s="138">
        <v>44192</v>
      </c>
      <c r="G4686" t="s">
        <v>670</v>
      </c>
      <c r="H4686" t="s">
        <v>681</v>
      </c>
      <c r="I4686" t="s">
        <v>376</v>
      </c>
      <c r="J4686" t="s">
        <v>671</v>
      </c>
      <c r="K4686">
        <v>1200</v>
      </c>
      <c r="L4686">
        <v>320</v>
      </c>
      <c r="O4686">
        <v>34</v>
      </c>
      <c r="P4686">
        <v>0</v>
      </c>
      <c r="Q4686">
        <f>SUM(Table2[[#This Row],[ BUYER G]:[BUYER S]])</f>
        <v>34</v>
      </c>
      <c r="R4686">
        <v>50.3</v>
      </c>
      <c r="S4686">
        <v>0</v>
      </c>
      <c r="T4686">
        <f>SUM(Table2[[#This Row],[SALE G]:[SALE S]])</f>
        <v>50.3</v>
      </c>
      <c r="U4686">
        <v>620</v>
      </c>
      <c r="V4686">
        <v>0.7</v>
      </c>
    </row>
    <row r="4687" spans="1:22" x14ac:dyDescent="0.25">
      <c r="A4687">
        <v>4681</v>
      </c>
      <c r="B4687" t="s">
        <v>26</v>
      </c>
      <c r="C4687" t="s">
        <v>680</v>
      </c>
      <c r="D4687" t="s">
        <v>8</v>
      </c>
      <c r="E4687" t="s">
        <v>368</v>
      </c>
      <c r="F4687" s="138">
        <v>44192</v>
      </c>
      <c r="G4687" t="s">
        <v>670</v>
      </c>
      <c r="H4687" t="s">
        <v>681</v>
      </c>
      <c r="I4687" t="s">
        <v>369</v>
      </c>
      <c r="J4687" t="s">
        <v>671</v>
      </c>
      <c r="K4687">
        <v>1200</v>
      </c>
      <c r="L4687">
        <v>288</v>
      </c>
      <c r="O4687">
        <v>37</v>
      </c>
      <c r="P4687">
        <v>0</v>
      </c>
      <c r="Q4687">
        <f>SUM(Table2[[#This Row],[ BUYER G]:[BUYER S]])</f>
        <v>37</v>
      </c>
      <c r="R4687">
        <v>33</v>
      </c>
      <c r="S4687">
        <v>0</v>
      </c>
      <c r="T4687">
        <f>SUM(Table2[[#This Row],[SALE G]:[SALE S]])</f>
        <v>33</v>
      </c>
      <c r="U4687">
        <v>326</v>
      </c>
      <c r="V4687">
        <v>0.7</v>
      </c>
    </row>
    <row r="4688" spans="1:22" x14ac:dyDescent="0.25">
      <c r="A4688">
        <v>4683</v>
      </c>
      <c r="B4688" t="s">
        <v>26</v>
      </c>
      <c r="C4688" t="s">
        <v>680</v>
      </c>
      <c r="D4688" t="s">
        <v>8</v>
      </c>
      <c r="E4688" t="s">
        <v>368</v>
      </c>
      <c r="F4688" s="138">
        <v>44192</v>
      </c>
      <c r="G4688" t="s">
        <v>670</v>
      </c>
      <c r="H4688" t="s">
        <v>681</v>
      </c>
      <c r="I4688" t="s">
        <v>386</v>
      </c>
      <c r="J4688" t="s">
        <v>671</v>
      </c>
      <c r="K4688">
        <v>1200</v>
      </c>
      <c r="L4688">
        <v>240</v>
      </c>
      <c r="O4688">
        <v>28</v>
      </c>
      <c r="P4688">
        <v>21</v>
      </c>
      <c r="Q4688">
        <f>SUM(Table2[[#This Row],[ BUYER G]:[BUYER S]])</f>
        <v>49</v>
      </c>
      <c r="R4688">
        <v>28.5</v>
      </c>
      <c r="S4688">
        <v>16.5</v>
      </c>
      <c r="T4688">
        <f>SUM(Table2[[#This Row],[SALE G]:[SALE S]])</f>
        <v>45</v>
      </c>
      <c r="U4688">
        <v>270</v>
      </c>
      <c r="V4688">
        <v>0.7</v>
      </c>
    </row>
    <row r="4689" spans="1:22" x14ac:dyDescent="0.25">
      <c r="A4689">
        <v>4684</v>
      </c>
      <c r="B4689" t="s">
        <v>26</v>
      </c>
      <c r="C4689" t="s">
        <v>680</v>
      </c>
      <c r="D4689" t="s">
        <v>8</v>
      </c>
      <c r="E4689" t="s">
        <v>368</v>
      </c>
      <c r="F4689" s="138">
        <v>44192</v>
      </c>
      <c r="G4689" t="s">
        <v>670</v>
      </c>
      <c r="H4689" t="s">
        <v>681</v>
      </c>
      <c r="I4689" t="s">
        <v>374</v>
      </c>
      <c r="J4689" t="s">
        <v>671</v>
      </c>
      <c r="K4689">
        <v>1200</v>
      </c>
      <c r="L4689">
        <v>336</v>
      </c>
      <c r="O4689">
        <v>90</v>
      </c>
      <c r="P4689">
        <v>3</v>
      </c>
      <c r="Q4689">
        <f>SUM(Table2[[#This Row],[ BUYER G]:[BUYER S]])</f>
        <v>93</v>
      </c>
      <c r="R4689">
        <v>77.25</v>
      </c>
      <c r="S4689">
        <v>2.5</v>
      </c>
      <c r="T4689">
        <f>SUM(Table2[[#This Row],[SALE G]:[SALE S]])</f>
        <v>79.75</v>
      </c>
      <c r="U4689">
        <v>381</v>
      </c>
      <c r="V4689">
        <v>0.7</v>
      </c>
    </row>
    <row r="4690" spans="1:22" x14ac:dyDescent="0.25">
      <c r="A4690">
        <v>4685</v>
      </c>
      <c r="B4690" t="s">
        <v>26</v>
      </c>
      <c r="C4690" t="s">
        <v>680</v>
      </c>
      <c r="D4690" t="s">
        <v>8</v>
      </c>
      <c r="E4690" t="s">
        <v>368</v>
      </c>
      <c r="F4690" s="138">
        <v>44192</v>
      </c>
      <c r="G4690" t="s">
        <v>670</v>
      </c>
      <c r="H4690" t="s">
        <v>681</v>
      </c>
      <c r="I4690" t="s">
        <v>384</v>
      </c>
      <c r="J4690" t="s">
        <v>671</v>
      </c>
      <c r="K4690">
        <v>1200</v>
      </c>
      <c r="L4690">
        <v>200</v>
      </c>
      <c r="O4690">
        <v>20</v>
      </c>
      <c r="P4690">
        <v>8</v>
      </c>
      <c r="Q4690">
        <f>SUM(Table2[[#This Row],[ BUYER G]:[BUYER S]])</f>
        <v>28</v>
      </c>
      <c r="R4690">
        <v>21</v>
      </c>
      <c r="S4690">
        <v>9.1999999999999993</v>
      </c>
      <c r="T4690">
        <f>SUM(Table2[[#This Row],[SALE G]:[SALE S]])</f>
        <v>30.2</v>
      </c>
      <c r="U4690">
        <v>280</v>
      </c>
      <c r="V4690">
        <v>0.7</v>
      </c>
    </row>
    <row r="4691" spans="1:22" x14ac:dyDescent="0.25">
      <c r="A4691">
        <v>4686</v>
      </c>
      <c r="B4691" t="s">
        <v>26</v>
      </c>
      <c r="C4691" t="s">
        <v>680</v>
      </c>
      <c r="D4691" t="s">
        <v>8</v>
      </c>
      <c r="E4691" t="s">
        <v>368</v>
      </c>
      <c r="F4691" s="138">
        <v>44192</v>
      </c>
      <c r="G4691" t="s">
        <v>682</v>
      </c>
      <c r="H4691" t="s">
        <v>681</v>
      </c>
      <c r="I4691" t="s">
        <v>493</v>
      </c>
      <c r="J4691" t="s">
        <v>671</v>
      </c>
      <c r="K4691">
        <v>1000</v>
      </c>
      <c r="L4691">
        <v>200</v>
      </c>
      <c r="O4691">
        <v>8</v>
      </c>
      <c r="P4691">
        <v>22</v>
      </c>
      <c r="Q4691">
        <f>SUM(Table2[[#This Row],[ BUYER G]:[BUYER S]])</f>
        <v>30</v>
      </c>
      <c r="R4691">
        <v>6.5</v>
      </c>
      <c r="S4691">
        <v>17.5</v>
      </c>
      <c r="T4691">
        <f>SUM(Table2[[#This Row],[SALE G]:[SALE S]])</f>
        <v>24</v>
      </c>
      <c r="U4691">
        <v>261</v>
      </c>
      <c r="V4691">
        <v>0.7</v>
      </c>
    </row>
    <row r="4692" spans="1:22" x14ac:dyDescent="0.25">
      <c r="A4692">
        <v>4687</v>
      </c>
      <c r="B4692" t="s">
        <v>26</v>
      </c>
      <c r="C4692" t="s">
        <v>680</v>
      </c>
      <c r="D4692" t="s">
        <v>8</v>
      </c>
      <c r="E4692" t="s">
        <v>368</v>
      </c>
      <c r="F4692" s="138">
        <v>44192</v>
      </c>
      <c r="G4692" t="s">
        <v>682</v>
      </c>
      <c r="H4692" t="s">
        <v>681</v>
      </c>
      <c r="I4692" t="s">
        <v>397</v>
      </c>
      <c r="J4692" t="s">
        <v>671</v>
      </c>
      <c r="K4692">
        <v>1000</v>
      </c>
      <c r="L4692">
        <v>160</v>
      </c>
      <c r="O4692">
        <v>19</v>
      </c>
      <c r="P4692">
        <v>0</v>
      </c>
      <c r="Q4692">
        <f>SUM(Table2[[#This Row],[ BUYER G]:[BUYER S]])</f>
        <v>19</v>
      </c>
      <c r="R4692">
        <v>10.5</v>
      </c>
      <c r="S4692">
        <v>0</v>
      </c>
      <c r="T4692">
        <f>SUM(Table2[[#This Row],[SALE G]:[SALE S]])</f>
        <v>10.5</v>
      </c>
      <c r="U4692">
        <v>210</v>
      </c>
      <c r="V4692">
        <v>0.7</v>
      </c>
    </row>
    <row r="4693" spans="1:22" x14ac:dyDescent="0.25">
      <c r="A4693">
        <v>4688</v>
      </c>
      <c r="B4693" t="s">
        <v>26</v>
      </c>
      <c r="C4693" t="s">
        <v>680</v>
      </c>
      <c r="D4693" t="s">
        <v>8</v>
      </c>
      <c r="E4693" t="s">
        <v>368</v>
      </c>
      <c r="F4693" s="138">
        <v>44192</v>
      </c>
      <c r="G4693" t="s">
        <v>676</v>
      </c>
      <c r="H4693" t="s">
        <v>681</v>
      </c>
      <c r="I4693" t="s">
        <v>378</v>
      </c>
      <c r="J4693" t="s">
        <v>669</v>
      </c>
      <c r="K4693">
        <v>1200</v>
      </c>
      <c r="L4693">
        <v>288</v>
      </c>
      <c r="O4693">
        <v>33</v>
      </c>
      <c r="P4693">
        <v>0</v>
      </c>
      <c r="Q4693">
        <f>SUM(Table2[[#This Row],[ BUYER G]:[BUYER S]])</f>
        <v>33</v>
      </c>
      <c r="R4693">
        <v>33</v>
      </c>
      <c r="S4693">
        <v>0</v>
      </c>
      <c r="T4693">
        <f>SUM(Table2[[#This Row],[SALE G]:[SALE S]])</f>
        <v>33</v>
      </c>
      <c r="U4693">
        <v>405</v>
      </c>
      <c r="V4693">
        <v>0.65</v>
      </c>
    </row>
    <row r="4694" spans="1:22" x14ac:dyDescent="0.25">
      <c r="A4694">
        <v>4689</v>
      </c>
      <c r="B4694" t="s">
        <v>26</v>
      </c>
      <c r="C4694" t="s">
        <v>680</v>
      </c>
      <c r="D4694" t="s">
        <v>8</v>
      </c>
      <c r="E4694" t="s">
        <v>368</v>
      </c>
      <c r="F4694" s="138">
        <v>44192</v>
      </c>
      <c r="G4694" t="s">
        <v>676</v>
      </c>
      <c r="H4694" t="s">
        <v>681</v>
      </c>
      <c r="I4694" t="s">
        <v>379</v>
      </c>
      <c r="J4694" t="s">
        <v>669</v>
      </c>
      <c r="K4694">
        <v>1200</v>
      </c>
      <c r="L4694">
        <v>320</v>
      </c>
      <c r="O4694">
        <v>53</v>
      </c>
      <c r="P4694">
        <v>3</v>
      </c>
      <c r="Q4694">
        <f>SUM(Table2[[#This Row],[ BUYER G]:[BUYER S]])</f>
        <v>56</v>
      </c>
      <c r="R4694">
        <v>51.16</v>
      </c>
      <c r="S4694">
        <v>1</v>
      </c>
      <c r="T4694">
        <f>SUM(Table2[[#This Row],[SALE G]:[SALE S]])</f>
        <v>52.16</v>
      </c>
      <c r="U4694">
        <v>392</v>
      </c>
      <c r="V4694">
        <v>0.65</v>
      </c>
    </row>
    <row r="4695" spans="1:22" x14ac:dyDescent="0.25">
      <c r="A4695">
        <v>4690</v>
      </c>
      <c r="B4695" t="s">
        <v>26</v>
      </c>
      <c r="C4695" t="s">
        <v>680</v>
      </c>
      <c r="D4695" t="s">
        <v>8</v>
      </c>
      <c r="E4695" t="s">
        <v>368</v>
      </c>
      <c r="F4695" s="138">
        <v>44192</v>
      </c>
      <c r="G4695" t="s">
        <v>684</v>
      </c>
      <c r="H4695" t="s">
        <v>681</v>
      </c>
      <c r="I4695" t="s">
        <v>399</v>
      </c>
      <c r="J4695" t="s">
        <v>669</v>
      </c>
      <c r="K4695">
        <v>1250</v>
      </c>
      <c r="L4695">
        <v>250</v>
      </c>
      <c r="O4695">
        <v>22</v>
      </c>
      <c r="P4695">
        <v>0</v>
      </c>
      <c r="Q4695">
        <f>SUM(Table2[[#This Row],[ BUYER G]:[BUYER S]])</f>
        <v>22</v>
      </c>
      <c r="R4695">
        <v>35.25</v>
      </c>
      <c r="S4695">
        <v>0</v>
      </c>
      <c r="T4695">
        <f>SUM(Table2[[#This Row],[SALE G]:[SALE S]])</f>
        <v>35.25</v>
      </c>
      <c r="U4695">
        <v>317</v>
      </c>
      <c r="V4695">
        <v>0.65</v>
      </c>
    </row>
    <row r="4696" spans="1:22" x14ac:dyDescent="0.25">
      <c r="A4696">
        <v>4691</v>
      </c>
      <c r="B4696" t="s">
        <v>26</v>
      </c>
      <c r="C4696" t="s">
        <v>680</v>
      </c>
      <c r="D4696" t="s">
        <v>8</v>
      </c>
      <c r="E4696" t="s">
        <v>368</v>
      </c>
      <c r="F4696" s="138">
        <v>44192</v>
      </c>
      <c r="G4696" t="s">
        <v>685</v>
      </c>
      <c r="H4696" t="s">
        <v>681</v>
      </c>
      <c r="I4696" t="s">
        <v>264</v>
      </c>
      <c r="J4696" t="s">
        <v>671</v>
      </c>
      <c r="K4696">
        <v>1000</v>
      </c>
      <c r="L4696">
        <v>212</v>
      </c>
      <c r="O4696">
        <v>19</v>
      </c>
      <c r="P4696">
        <v>0</v>
      </c>
      <c r="Q4696">
        <f>SUM(Table2[[#This Row],[ BUYER G]:[BUYER S]])</f>
        <v>19</v>
      </c>
      <c r="R4696">
        <v>19.05</v>
      </c>
      <c r="S4696">
        <v>0</v>
      </c>
      <c r="T4696">
        <f>SUM(Table2[[#This Row],[SALE G]:[SALE S]])</f>
        <v>19.05</v>
      </c>
      <c r="U4696">
        <v>486</v>
      </c>
      <c r="V4696">
        <v>0.65</v>
      </c>
    </row>
    <row r="4697" spans="1:22" x14ac:dyDescent="0.25">
      <c r="A4697">
        <v>4692</v>
      </c>
      <c r="B4697" t="s">
        <v>26</v>
      </c>
      <c r="C4697" t="s">
        <v>680</v>
      </c>
      <c r="D4697" t="s">
        <v>8</v>
      </c>
      <c r="E4697" t="s">
        <v>368</v>
      </c>
      <c r="F4697" s="138">
        <v>44192</v>
      </c>
      <c r="G4697" t="s">
        <v>685</v>
      </c>
      <c r="H4697" t="s">
        <v>681</v>
      </c>
      <c r="I4697" t="s">
        <v>445</v>
      </c>
      <c r="J4697" t="s">
        <v>671</v>
      </c>
      <c r="K4697">
        <v>1000</v>
      </c>
      <c r="L4697">
        <v>200</v>
      </c>
      <c r="O4697">
        <v>32</v>
      </c>
      <c r="P4697">
        <v>0</v>
      </c>
      <c r="Q4697">
        <f>SUM(Table2[[#This Row],[ BUYER G]:[BUYER S]])</f>
        <v>32</v>
      </c>
      <c r="R4697">
        <v>34.67</v>
      </c>
      <c r="S4697">
        <v>0</v>
      </c>
      <c r="T4697">
        <f>SUM(Table2[[#This Row],[SALE G]:[SALE S]])</f>
        <v>34.67</v>
      </c>
      <c r="U4697">
        <v>203</v>
      </c>
      <c r="V4697">
        <v>0.65</v>
      </c>
    </row>
    <row r="4698" spans="1:22" x14ac:dyDescent="0.25">
      <c r="A4698">
        <v>4693</v>
      </c>
      <c r="B4698" t="s">
        <v>26</v>
      </c>
      <c r="C4698" t="s">
        <v>680</v>
      </c>
      <c r="D4698" t="s">
        <v>8</v>
      </c>
      <c r="E4698" t="s">
        <v>368</v>
      </c>
      <c r="F4698" s="138">
        <v>44192</v>
      </c>
      <c r="G4698" t="s">
        <v>685</v>
      </c>
      <c r="H4698" t="s">
        <v>681</v>
      </c>
      <c r="I4698" t="s">
        <v>417</v>
      </c>
      <c r="J4698" t="s">
        <v>671</v>
      </c>
      <c r="K4698">
        <v>1000</v>
      </c>
      <c r="L4698">
        <v>320</v>
      </c>
      <c r="O4698">
        <v>88</v>
      </c>
      <c r="P4698">
        <v>0</v>
      </c>
      <c r="Q4698">
        <f>SUM(Table2[[#This Row],[ BUYER G]:[BUYER S]])</f>
        <v>88</v>
      </c>
      <c r="R4698">
        <v>138</v>
      </c>
      <c r="S4698">
        <v>0</v>
      </c>
      <c r="T4698">
        <f>SUM(Table2[[#This Row],[SALE G]:[SALE S]])</f>
        <v>138</v>
      </c>
      <c r="U4698">
        <v>1028</v>
      </c>
      <c r="V4698">
        <v>0.65</v>
      </c>
    </row>
    <row r="4699" spans="1:22" x14ac:dyDescent="0.25">
      <c r="A4699">
        <v>4694</v>
      </c>
      <c r="B4699" t="s">
        <v>26</v>
      </c>
      <c r="C4699" t="s">
        <v>680</v>
      </c>
      <c r="D4699" t="s">
        <v>8</v>
      </c>
      <c r="E4699" t="s">
        <v>368</v>
      </c>
      <c r="F4699" s="138">
        <v>44192</v>
      </c>
      <c r="G4699" t="s">
        <v>685</v>
      </c>
      <c r="H4699" t="s">
        <v>681</v>
      </c>
      <c r="I4699" t="s">
        <v>254</v>
      </c>
      <c r="J4699" t="s">
        <v>671</v>
      </c>
      <c r="K4699">
        <v>1000</v>
      </c>
      <c r="L4699">
        <v>208</v>
      </c>
      <c r="O4699">
        <v>27</v>
      </c>
      <c r="P4699">
        <v>0</v>
      </c>
      <c r="Q4699">
        <f>SUM(Table2[[#This Row],[ BUYER G]:[BUYER S]])</f>
        <v>27</v>
      </c>
      <c r="R4699">
        <v>28</v>
      </c>
      <c r="S4699">
        <v>0</v>
      </c>
      <c r="T4699">
        <f>SUM(Table2[[#This Row],[SALE G]:[SALE S]])</f>
        <v>28</v>
      </c>
      <c r="U4699">
        <v>510</v>
      </c>
      <c r="V4699">
        <v>0.65</v>
      </c>
    </row>
    <row r="4700" spans="1:22" x14ac:dyDescent="0.25">
      <c r="A4700">
        <v>4695</v>
      </c>
      <c r="B4700" t="s">
        <v>26</v>
      </c>
      <c r="C4700" t="s">
        <v>680</v>
      </c>
      <c r="D4700" t="s">
        <v>8</v>
      </c>
      <c r="E4700" t="s">
        <v>368</v>
      </c>
      <c r="F4700" s="138">
        <v>44192</v>
      </c>
      <c r="G4700" t="s">
        <v>685</v>
      </c>
      <c r="H4700" t="s">
        <v>681</v>
      </c>
      <c r="I4700" t="s">
        <v>255</v>
      </c>
      <c r="J4700" t="s">
        <v>671</v>
      </c>
      <c r="K4700">
        <v>1000</v>
      </c>
      <c r="L4700">
        <v>240</v>
      </c>
      <c r="O4700">
        <v>41</v>
      </c>
      <c r="P4700">
        <v>0</v>
      </c>
      <c r="Q4700">
        <f>SUM(Table2[[#This Row],[ BUYER G]:[BUYER S]])</f>
        <v>41</v>
      </c>
      <c r="R4700">
        <v>39.83</v>
      </c>
      <c r="S4700">
        <v>0</v>
      </c>
      <c r="T4700">
        <f>SUM(Table2[[#This Row],[SALE G]:[SALE S]])</f>
        <v>39.83</v>
      </c>
      <c r="U4700">
        <v>378</v>
      </c>
      <c r="V4700">
        <v>0.65</v>
      </c>
    </row>
    <row r="4701" spans="1:22" x14ac:dyDescent="0.25">
      <c r="A4701">
        <v>4696</v>
      </c>
      <c r="B4701" t="s">
        <v>26</v>
      </c>
      <c r="C4701" t="s">
        <v>680</v>
      </c>
      <c r="D4701" t="s">
        <v>8</v>
      </c>
      <c r="E4701" t="s">
        <v>368</v>
      </c>
      <c r="F4701" s="138">
        <v>44192</v>
      </c>
      <c r="G4701" t="s">
        <v>685</v>
      </c>
      <c r="H4701" t="s">
        <v>681</v>
      </c>
      <c r="I4701" t="s">
        <v>248</v>
      </c>
      <c r="J4701" t="s">
        <v>671</v>
      </c>
      <c r="K4701">
        <v>1000</v>
      </c>
      <c r="L4701">
        <v>200</v>
      </c>
      <c r="O4701">
        <v>39</v>
      </c>
      <c r="P4701">
        <v>0</v>
      </c>
      <c r="Q4701">
        <f>SUM(Table2[[#This Row],[ BUYER G]:[BUYER S]])</f>
        <v>39</v>
      </c>
      <c r="R4701">
        <v>46.83</v>
      </c>
      <c r="S4701">
        <v>0</v>
      </c>
      <c r="T4701">
        <f>SUM(Table2[[#This Row],[SALE G]:[SALE S]])</f>
        <v>46.83</v>
      </c>
      <c r="U4701">
        <v>313</v>
      </c>
      <c r="V4701">
        <v>0.65</v>
      </c>
    </row>
    <row r="4702" spans="1:22" x14ac:dyDescent="0.25">
      <c r="A4702">
        <v>4697</v>
      </c>
      <c r="B4702" t="s">
        <v>26</v>
      </c>
      <c r="C4702" t="s">
        <v>680</v>
      </c>
      <c r="D4702" t="s">
        <v>8</v>
      </c>
      <c r="E4702" t="s">
        <v>368</v>
      </c>
      <c r="F4702" s="138">
        <v>44192</v>
      </c>
      <c r="G4702" t="s">
        <v>685</v>
      </c>
      <c r="H4702" t="s">
        <v>681</v>
      </c>
      <c r="I4702" t="s">
        <v>448</v>
      </c>
      <c r="J4702" t="s">
        <v>671</v>
      </c>
      <c r="K4702">
        <v>1000</v>
      </c>
      <c r="L4702">
        <v>256</v>
      </c>
      <c r="O4702">
        <v>36</v>
      </c>
      <c r="P4702">
        <v>0</v>
      </c>
      <c r="Q4702">
        <f>SUM(Table2[[#This Row],[ BUYER G]:[BUYER S]])</f>
        <v>36</v>
      </c>
      <c r="R4702">
        <v>39</v>
      </c>
      <c r="S4702">
        <v>0</v>
      </c>
      <c r="T4702">
        <f>SUM(Table2[[#This Row],[SALE G]:[SALE S]])</f>
        <v>39</v>
      </c>
      <c r="U4702">
        <v>301</v>
      </c>
      <c r="V4702">
        <v>0.65</v>
      </c>
    </row>
    <row r="4703" spans="1:22" x14ac:dyDescent="0.25">
      <c r="A4703">
        <v>4698</v>
      </c>
      <c r="B4703" t="s">
        <v>26</v>
      </c>
      <c r="C4703" t="s">
        <v>680</v>
      </c>
      <c r="D4703" t="s">
        <v>8</v>
      </c>
      <c r="E4703" t="s">
        <v>368</v>
      </c>
      <c r="F4703" s="138">
        <v>44192</v>
      </c>
      <c r="G4703" t="s">
        <v>685</v>
      </c>
      <c r="H4703" t="s">
        <v>681</v>
      </c>
      <c r="I4703" t="s">
        <v>644</v>
      </c>
      <c r="J4703" t="s">
        <v>671</v>
      </c>
      <c r="K4703">
        <v>1000</v>
      </c>
      <c r="L4703">
        <v>200</v>
      </c>
      <c r="O4703">
        <v>34</v>
      </c>
      <c r="P4703">
        <v>0</v>
      </c>
      <c r="Q4703">
        <f>SUM(Table2[[#This Row],[ BUYER G]:[BUYER S]])</f>
        <v>34</v>
      </c>
      <c r="R4703">
        <v>45.25</v>
      </c>
      <c r="S4703">
        <v>0</v>
      </c>
      <c r="T4703">
        <f>SUM(Table2[[#This Row],[SALE G]:[SALE S]])</f>
        <v>45.25</v>
      </c>
      <c r="U4703">
        <v>537</v>
      </c>
      <c r="V4703">
        <v>0.65</v>
      </c>
    </row>
    <row r="4704" spans="1:22" x14ac:dyDescent="0.25">
      <c r="A4704">
        <v>4699</v>
      </c>
      <c r="B4704" t="s">
        <v>26</v>
      </c>
      <c r="C4704" t="s">
        <v>680</v>
      </c>
      <c r="D4704" t="s">
        <v>8</v>
      </c>
      <c r="E4704" t="s">
        <v>368</v>
      </c>
      <c r="F4704" s="138">
        <v>44192</v>
      </c>
      <c r="G4704" t="s">
        <v>684</v>
      </c>
      <c r="H4704" t="s">
        <v>689</v>
      </c>
      <c r="I4704" t="s">
        <v>304</v>
      </c>
      <c r="J4704" t="s">
        <v>669</v>
      </c>
      <c r="K4704">
        <v>1000</v>
      </c>
      <c r="L4704">
        <v>288</v>
      </c>
      <c r="O4704">
        <v>45</v>
      </c>
      <c r="P4704">
        <v>0</v>
      </c>
      <c r="Q4704">
        <f>SUM(Table2[[#This Row],[ BUYER G]:[BUYER S]])</f>
        <v>45</v>
      </c>
      <c r="R4704">
        <v>26.5</v>
      </c>
      <c r="S4704">
        <v>0</v>
      </c>
      <c r="T4704">
        <f>SUM(Table2[[#This Row],[SALE G]:[SALE S]])</f>
        <v>26.5</v>
      </c>
      <c r="U4704">
        <v>461</v>
      </c>
      <c r="V4704">
        <v>0.65</v>
      </c>
    </row>
    <row r="4705" spans="1:22" x14ac:dyDescent="0.25">
      <c r="A4705">
        <v>4700</v>
      </c>
      <c r="B4705" t="s">
        <v>26</v>
      </c>
      <c r="C4705" t="s">
        <v>680</v>
      </c>
      <c r="D4705" t="s">
        <v>8</v>
      </c>
      <c r="E4705" t="s">
        <v>368</v>
      </c>
      <c r="F4705" s="138">
        <v>44192</v>
      </c>
      <c r="G4705" t="s">
        <v>666</v>
      </c>
      <c r="H4705" t="s">
        <v>689</v>
      </c>
      <c r="I4705" t="s">
        <v>642</v>
      </c>
      <c r="J4705" t="s">
        <v>669</v>
      </c>
      <c r="K4705">
        <v>2700</v>
      </c>
      <c r="L4705">
        <v>544</v>
      </c>
      <c r="O4705">
        <v>85</v>
      </c>
      <c r="P4705">
        <v>0</v>
      </c>
      <c r="Q4705">
        <f>SUM(Table2[[#This Row],[ BUYER G]:[BUYER S]])</f>
        <v>85</v>
      </c>
      <c r="R4705">
        <v>62.5</v>
      </c>
      <c r="S4705">
        <v>0</v>
      </c>
      <c r="T4705">
        <f>SUM(Table2[[#This Row],[SALE G]:[SALE S]])</f>
        <v>62.5</v>
      </c>
      <c r="U4705">
        <v>1011</v>
      </c>
      <c r="V4705">
        <v>0.65</v>
      </c>
    </row>
    <row r="4706" spans="1:22" x14ac:dyDescent="0.25">
      <c r="A4706">
        <v>4701</v>
      </c>
      <c r="B4706" t="s">
        <v>26</v>
      </c>
      <c r="C4706" t="s">
        <v>665</v>
      </c>
      <c r="D4706" t="s">
        <v>0</v>
      </c>
      <c r="E4706" t="s">
        <v>333</v>
      </c>
      <c r="F4706" s="138">
        <v>44198</v>
      </c>
      <c r="G4706" t="s">
        <v>666</v>
      </c>
      <c r="H4706" t="s">
        <v>668</v>
      </c>
      <c r="I4706" t="s">
        <v>129</v>
      </c>
      <c r="J4706" t="s">
        <v>669</v>
      </c>
      <c r="K4706">
        <v>2700</v>
      </c>
      <c r="L4706">
        <v>640</v>
      </c>
      <c r="O4706">
        <v>123</v>
      </c>
      <c r="P4706">
        <v>0</v>
      </c>
      <c r="Q4706">
        <f>SUM(Table2[[#This Row],[ BUYER G]:[BUYER S]])</f>
        <v>123</v>
      </c>
      <c r="R4706">
        <v>62.5</v>
      </c>
      <c r="S4706">
        <v>0</v>
      </c>
      <c r="T4706">
        <f>SUM(Table2[[#This Row],[SALE G]:[SALE S]])</f>
        <v>62.5</v>
      </c>
      <c r="U4706">
        <v>490</v>
      </c>
      <c r="V4706">
        <v>0.8</v>
      </c>
    </row>
    <row r="4707" spans="1:22" x14ac:dyDescent="0.25">
      <c r="A4707">
        <v>4702</v>
      </c>
      <c r="B4707" t="s">
        <v>26</v>
      </c>
      <c r="C4707" t="s">
        <v>665</v>
      </c>
      <c r="D4707" t="s">
        <v>0</v>
      </c>
      <c r="E4707" t="s">
        <v>333</v>
      </c>
      <c r="F4707" s="138">
        <v>44198</v>
      </c>
      <c r="G4707" t="s">
        <v>670</v>
      </c>
      <c r="H4707" t="s">
        <v>668</v>
      </c>
      <c r="I4707" t="s">
        <v>137</v>
      </c>
      <c r="J4707" t="s">
        <v>671</v>
      </c>
      <c r="K4707">
        <v>1200</v>
      </c>
      <c r="L4707">
        <v>376</v>
      </c>
      <c r="O4707">
        <v>60</v>
      </c>
      <c r="P4707">
        <v>0</v>
      </c>
      <c r="Q4707">
        <f>SUM(Table2[[#This Row],[ BUYER G]:[BUYER S]])</f>
        <v>60</v>
      </c>
      <c r="R4707">
        <v>24</v>
      </c>
      <c r="S4707">
        <v>0</v>
      </c>
      <c r="T4707">
        <f>SUM(Table2[[#This Row],[SALE G]:[SALE S]])</f>
        <v>24</v>
      </c>
      <c r="U4707">
        <v>387</v>
      </c>
      <c r="V4707">
        <v>0.75</v>
      </c>
    </row>
    <row r="4708" spans="1:22" x14ac:dyDescent="0.25">
      <c r="A4708">
        <v>4703</v>
      </c>
      <c r="B4708" t="s">
        <v>26</v>
      </c>
      <c r="C4708" t="s">
        <v>680</v>
      </c>
      <c r="D4708" t="s">
        <v>0</v>
      </c>
      <c r="E4708" t="s">
        <v>333</v>
      </c>
      <c r="F4708" s="138">
        <v>44198</v>
      </c>
      <c r="G4708" t="s">
        <v>666</v>
      </c>
      <c r="H4708" t="s">
        <v>681</v>
      </c>
      <c r="I4708" t="s">
        <v>236</v>
      </c>
      <c r="J4708" t="s">
        <v>669</v>
      </c>
      <c r="K4708">
        <v>2700</v>
      </c>
      <c r="L4708">
        <v>960</v>
      </c>
      <c r="O4708">
        <v>152</v>
      </c>
      <c r="P4708">
        <v>0</v>
      </c>
      <c r="Q4708">
        <f>SUM(Table2[[#This Row],[ BUYER G]:[BUYER S]])</f>
        <v>152</v>
      </c>
      <c r="R4708">
        <v>166.5</v>
      </c>
      <c r="S4708">
        <v>0</v>
      </c>
      <c r="T4708">
        <f>SUM(Table2[[#This Row],[SALE G]:[SALE S]])</f>
        <v>166.5</v>
      </c>
      <c r="U4708">
        <v>1115</v>
      </c>
      <c r="V4708">
        <v>0.7</v>
      </c>
    </row>
    <row r="4709" spans="1:22" x14ac:dyDescent="0.25">
      <c r="A4709">
        <v>4704</v>
      </c>
      <c r="B4709" t="s">
        <v>26</v>
      </c>
      <c r="C4709" t="s">
        <v>680</v>
      </c>
      <c r="D4709" t="s">
        <v>0</v>
      </c>
      <c r="E4709" t="s">
        <v>333</v>
      </c>
      <c r="F4709" s="138">
        <v>44198</v>
      </c>
      <c r="G4709" t="s">
        <v>670</v>
      </c>
      <c r="H4709" t="s">
        <v>681</v>
      </c>
      <c r="I4709" t="s">
        <v>369</v>
      </c>
      <c r="J4709" t="s">
        <v>671</v>
      </c>
      <c r="K4709">
        <v>1200</v>
      </c>
      <c r="L4709">
        <v>368</v>
      </c>
      <c r="O4709">
        <v>53</v>
      </c>
      <c r="P4709">
        <v>4</v>
      </c>
      <c r="Q4709">
        <f>SUM(Table2[[#This Row],[ BUYER G]:[BUYER S]])</f>
        <v>57</v>
      </c>
      <c r="R4709">
        <v>43</v>
      </c>
      <c r="S4709">
        <v>5</v>
      </c>
      <c r="T4709">
        <f>SUM(Table2[[#This Row],[SALE G]:[SALE S]])</f>
        <v>48</v>
      </c>
      <c r="U4709">
        <v>432</v>
      </c>
      <c r="V4709">
        <v>0.7</v>
      </c>
    </row>
    <row r="4710" spans="1:22" x14ac:dyDescent="0.25">
      <c r="A4710">
        <v>4705</v>
      </c>
      <c r="B4710" t="s">
        <v>26</v>
      </c>
      <c r="C4710" t="s">
        <v>665</v>
      </c>
      <c r="D4710" t="s">
        <v>0</v>
      </c>
      <c r="E4710" t="s">
        <v>333</v>
      </c>
      <c r="F4710" s="138">
        <v>44199</v>
      </c>
      <c r="G4710" t="s">
        <v>666</v>
      </c>
      <c r="H4710" t="s">
        <v>668</v>
      </c>
      <c r="I4710" t="s">
        <v>129</v>
      </c>
      <c r="J4710" t="s">
        <v>669</v>
      </c>
      <c r="K4710">
        <v>2700</v>
      </c>
      <c r="L4710">
        <v>646</v>
      </c>
      <c r="O4710">
        <v>132</v>
      </c>
      <c r="P4710">
        <v>0</v>
      </c>
      <c r="Q4710">
        <f>SUM(Table2[[#This Row],[ BUYER G]:[BUYER S]])</f>
        <v>132</v>
      </c>
      <c r="R4710">
        <v>75</v>
      </c>
      <c r="S4710">
        <v>0</v>
      </c>
      <c r="T4710">
        <f>SUM(Table2[[#This Row],[SALE G]:[SALE S]])</f>
        <v>75</v>
      </c>
      <c r="U4710">
        <v>512</v>
      </c>
      <c r="V4710">
        <v>0.8</v>
      </c>
    </row>
    <row r="4711" spans="1:22" x14ac:dyDescent="0.25">
      <c r="A4711">
        <v>4706</v>
      </c>
      <c r="B4711" t="s">
        <v>26</v>
      </c>
      <c r="C4711" t="s">
        <v>665</v>
      </c>
      <c r="D4711" t="s">
        <v>0</v>
      </c>
      <c r="E4711" t="s">
        <v>333</v>
      </c>
      <c r="F4711" s="138">
        <v>44199</v>
      </c>
      <c r="G4711" t="s">
        <v>670</v>
      </c>
      <c r="H4711" t="s">
        <v>668</v>
      </c>
      <c r="I4711" t="s">
        <v>137</v>
      </c>
      <c r="J4711" t="s">
        <v>671</v>
      </c>
      <c r="K4711">
        <v>1200</v>
      </c>
      <c r="L4711">
        <v>365</v>
      </c>
      <c r="O4711">
        <v>55</v>
      </c>
      <c r="P4711">
        <v>0</v>
      </c>
      <c r="Q4711">
        <f>SUM(Table2[[#This Row],[ BUYER G]:[BUYER S]])</f>
        <v>55</v>
      </c>
      <c r="R4711">
        <v>39</v>
      </c>
      <c r="S4711">
        <v>0</v>
      </c>
      <c r="T4711">
        <f>SUM(Table2[[#This Row],[SALE G]:[SALE S]])</f>
        <v>39</v>
      </c>
      <c r="U4711">
        <v>349</v>
      </c>
      <c r="V4711">
        <v>0.75</v>
      </c>
    </row>
    <row r="4712" spans="1:22" x14ac:dyDescent="0.25">
      <c r="A4712">
        <v>4707</v>
      </c>
      <c r="B4712" t="s">
        <v>26</v>
      </c>
      <c r="C4712" t="s">
        <v>680</v>
      </c>
      <c r="D4712" t="s">
        <v>0</v>
      </c>
      <c r="E4712" t="s">
        <v>333</v>
      </c>
      <c r="F4712" s="138">
        <v>44199</v>
      </c>
      <c r="G4712" t="s">
        <v>666</v>
      </c>
      <c r="H4712" t="s">
        <v>681</v>
      </c>
      <c r="I4712" t="s">
        <v>236</v>
      </c>
      <c r="J4712" t="s">
        <v>669</v>
      </c>
      <c r="K4712">
        <v>2700</v>
      </c>
      <c r="L4712">
        <v>480</v>
      </c>
      <c r="O4712">
        <v>78</v>
      </c>
      <c r="P4712">
        <v>0</v>
      </c>
      <c r="Q4712">
        <f>SUM(Table2[[#This Row],[ BUYER G]:[BUYER S]])</f>
        <v>78</v>
      </c>
      <c r="R4712">
        <v>83.5</v>
      </c>
      <c r="S4712">
        <v>0</v>
      </c>
      <c r="T4712">
        <f>SUM(Table2[[#This Row],[SALE G]:[SALE S]])</f>
        <v>83.5</v>
      </c>
      <c r="U4712">
        <v>850</v>
      </c>
      <c r="V4712">
        <v>0.7</v>
      </c>
    </row>
    <row r="4713" spans="1:22" x14ac:dyDescent="0.25">
      <c r="A4713">
        <v>4708</v>
      </c>
      <c r="B4713" t="s">
        <v>26</v>
      </c>
      <c r="C4713" t="s">
        <v>680</v>
      </c>
      <c r="D4713" t="s">
        <v>0</v>
      </c>
      <c r="E4713" t="s">
        <v>333</v>
      </c>
      <c r="F4713" s="138">
        <v>44199</v>
      </c>
      <c r="G4713" t="s">
        <v>670</v>
      </c>
      <c r="H4713" t="s">
        <v>681</v>
      </c>
      <c r="I4713" t="s">
        <v>369</v>
      </c>
      <c r="J4713" t="s">
        <v>671</v>
      </c>
      <c r="K4713">
        <v>1200</v>
      </c>
      <c r="L4713">
        <v>320</v>
      </c>
      <c r="O4713">
        <v>68</v>
      </c>
      <c r="P4713">
        <v>3</v>
      </c>
      <c r="Q4713">
        <f>SUM(Table2[[#This Row],[ BUYER G]:[BUYER S]])</f>
        <v>71</v>
      </c>
      <c r="R4713">
        <v>55.75</v>
      </c>
      <c r="S4713">
        <v>3</v>
      </c>
      <c r="T4713">
        <f>SUM(Table2[[#This Row],[SALE G]:[SALE S]])</f>
        <v>58.75</v>
      </c>
      <c r="U4713">
        <v>347</v>
      </c>
      <c r="V4713">
        <v>0.7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JV222"/>
  <sheetViews>
    <sheetView topLeftCell="IM25" zoomScale="80" zoomScaleNormal="80" workbookViewId="0">
      <selection activeCell="JA48" sqref="JA48"/>
    </sheetView>
  </sheetViews>
  <sheetFormatPr defaultColWidth="11.42578125" defaultRowHeight="12.75" x14ac:dyDescent="0.25"/>
  <cols>
    <col min="1" max="1" width="6.140625" style="19" customWidth="1"/>
    <col min="2" max="2" width="9.85546875" style="19" customWidth="1"/>
    <col min="3" max="3" width="66.42578125" style="11" bestFit="1" customWidth="1"/>
    <col min="4" max="5" width="11.42578125" style="19" customWidth="1"/>
    <col min="6" max="6" width="10" style="19" customWidth="1"/>
    <col min="7" max="8" width="11.42578125" style="19" customWidth="1"/>
    <col min="9" max="9" width="10.42578125" style="19" customWidth="1"/>
    <col min="10" max="10" width="11.42578125" style="19" customWidth="1"/>
    <col min="11" max="11" width="5.7109375" style="19" customWidth="1"/>
    <col min="12" max="12" width="8.140625" style="128" customWidth="1"/>
    <col min="13" max="13" width="11.85546875" style="128" bestFit="1" customWidth="1"/>
    <col min="14" max="14" width="11" style="128" bestFit="1" customWidth="1"/>
    <col min="15" max="15" width="8.140625" style="128" customWidth="1"/>
    <col min="16" max="16" width="14.42578125" style="128" bestFit="1" customWidth="1"/>
    <col min="17" max="17" width="11" style="128" customWidth="1"/>
    <col min="18" max="61" width="8.140625" style="4" customWidth="1"/>
    <col min="62" max="62" width="9.85546875" style="4" customWidth="1"/>
    <col min="63" max="70" width="8.140625" style="4" customWidth="1"/>
    <col min="71" max="71" width="8.85546875" style="4" customWidth="1"/>
    <col min="72" max="73" width="8.140625" style="4" customWidth="1"/>
    <col min="74" max="74" width="9.42578125" style="4" customWidth="1"/>
    <col min="75" max="82" width="8.140625" style="4" customWidth="1"/>
    <col min="83" max="83" width="10.5703125" style="4" customWidth="1"/>
    <col min="84" max="85" width="8.140625" style="4" customWidth="1"/>
    <col min="86" max="86" width="10.42578125" style="4" customWidth="1"/>
    <col min="87" max="88" width="8.140625" style="4" customWidth="1"/>
    <col min="89" max="89" width="9.140625" style="4" customWidth="1"/>
    <col min="90" max="91" width="8.140625" style="4" customWidth="1"/>
    <col min="92" max="92" width="9.42578125" style="4" customWidth="1"/>
    <col min="93" max="93" width="7.5703125" style="4" customWidth="1"/>
    <col min="94" max="95" width="8.85546875" style="4" customWidth="1"/>
    <col min="96" max="96" width="11" style="4" customWidth="1"/>
    <col min="97" max="97" width="12.85546875" style="4" customWidth="1"/>
    <col min="98" max="99" width="11" style="4" customWidth="1"/>
    <col min="100" max="100" width="12.85546875" style="4" customWidth="1"/>
    <col min="101" max="102" width="11" style="4" customWidth="1"/>
    <col min="103" max="103" width="12.85546875" style="4" customWidth="1"/>
    <col min="104" max="104" width="11" style="4" customWidth="1"/>
    <col min="105" max="109" width="8.140625" style="4" customWidth="1"/>
    <col min="110" max="110" width="9.5703125" style="4" bestFit="1" customWidth="1"/>
    <col min="111" max="111" width="8.85546875" style="4" customWidth="1"/>
    <col min="112" max="112" width="8.140625" style="4" customWidth="1"/>
    <col min="113" max="113" width="10" style="4" customWidth="1"/>
    <col min="114" max="114" width="9.5703125" style="4" customWidth="1"/>
    <col min="115" max="115" width="8.140625" style="4" customWidth="1"/>
    <col min="116" max="116" width="10" style="4" customWidth="1"/>
    <col min="117" max="124" width="11.42578125" style="4"/>
    <col min="125" max="125" width="13.5703125" style="4" customWidth="1"/>
    <col min="126" max="126" width="13.85546875" style="4" customWidth="1"/>
    <col min="127" max="260" width="11.42578125" style="4"/>
    <col min="261" max="263" width="9.85546875" style="4" bestFit="1" customWidth="1"/>
    <col min="264" max="264" width="11.42578125" style="4"/>
    <col min="265" max="267" width="9.85546875" style="4" bestFit="1" customWidth="1"/>
    <col min="268" max="376" width="11.42578125" style="4"/>
    <col min="377" max="377" width="6.140625" style="4" customWidth="1"/>
    <col min="378" max="378" width="31.42578125" style="4" customWidth="1"/>
    <col min="379" max="512" width="0" style="4" hidden="1" customWidth="1"/>
    <col min="513" max="515" width="9.85546875" style="4" bestFit="1" customWidth="1"/>
    <col min="516" max="516" width="11.42578125" style="4"/>
    <col min="517" max="519" width="9.85546875" style="4" bestFit="1" customWidth="1"/>
    <col min="520" max="632" width="11.42578125" style="4"/>
    <col min="633" max="633" width="6.140625" style="4" customWidth="1"/>
    <col min="634" max="634" width="31.42578125" style="4" customWidth="1"/>
    <col min="635" max="768" width="0" style="4" hidden="1" customWidth="1"/>
    <col min="769" max="771" width="9.85546875" style="4" bestFit="1" customWidth="1"/>
    <col min="772" max="772" width="11.42578125" style="4"/>
    <col min="773" max="775" width="9.85546875" style="4" bestFit="1" customWidth="1"/>
    <col min="776" max="888" width="11.42578125" style="4"/>
    <col min="889" max="889" width="6.140625" style="4" customWidth="1"/>
    <col min="890" max="890" width="31.42578125" style="4" customWidth="1"/>
    <col min="891" max="1024" width="0" style="4" hidden="1" customWidth="1"/>
    <col min="1025" max="1027" width="9.85546875" style="4" bestFit="1" customWidth="1"/>
    <col min="1028" max="1028" width="11.42578125" style="4"/>
    <col min="1029" max="1031" width="9.85546875" style="4" bestFit="1" customWidth="1"/>
    <col min="1032" max="1144" width="11.42578125" style="4"/>
    <col min="1145" max="1145" width="6.140625" style="4" customWidth="1"/>
    <col min="1146" max="1146" width="31.42578125" style="4" customWidth="1"/>
    <col min="1147" max="1280" width="0" style="4" hidden="1" customWidth="1"/>
    <col min="1281" max="1283" width="9.85546875" style="4" bestFit="1" customWidth="1"/>
    <col min="1284" max="1284" width="11.42578125" style="4"/>
    <col min="1285" max="1287" width="9.85546875" style="4" bestFit="1" customWidth="1"/>
    <col min="1288" max="1400" width="11.42578125" style="4"/>
    <col min="1401" max="1401" width="6.140625" style="4" customWidth="1"/>
    <col min="1402" max="1402" width="31.42578125" style="4" customWidth="1"/>
    <col min="1403" max="1536" width="0" style="4" hidden="1" customWidth="1"/>
    <col min="1537" max="1539" width="9.85546875" style="4" bestFit="1" customWidth="1"/>
    <col min="1540" max="1540" width="11.42578125" style="4"/>
    <col min="1541" max="1543" width="9.85546875" style="4" bestFit="1" customWidth="1"/>
    <col min="1544" max="1656" width="11.42578125" style="4"/>
    <col min="1657" max="1657" width="6.140625" style="4" customWidth="1"/>
    <col min="1658" max="1658" width="31.42578125" style="4" customWidth="1"/>
    <col min="1659" max="1792" width="0" style="4" hidden="1" customWidth="1"/>
    <col min="1793" max="1795" width="9.85546875" style="4" bestFit="1" customWidth="1"/>
    <col min="1796" max="1796" width="11.42578125" style="4"/>
    <col min="1797" max="1799" width="9.85546875" style="4" bestFit="1" customWidth="1"/>
    <col min="1800" max="1912" width="11.42578125" style="4"/>
    <col min="1913" max="1913" width="6.140625" style="4" customWidth="1"/>
    <col min="1914" max="1914" width="31.42578125" style="4" customWidth="1"/>
    <col min="1915" max="2048" width="0" style="4" hidden="1" customWidth="1"/>
    <col min="2049" max="2051" width="9.85546875" style="4" bestFit="1" customWidth="1"/>
    <col min="2052" max="2052" width="11.42578125" style="4"/>
    <col min="2053" max="2055" width="9.85546875" style="4" bestFit="1" customWidth="1"/>
    <col min="2056" max="2168" width="11.42578125" style="4"/>
    <col min="2169" max="2169" width="6.140625" style="4" customWidth="1"/>
    <col min="2170" max="2170" width="31.42578125" style="4" customWidth="1"/>
    <col min="2171" max="2304" width="0" style="4" hidden="1" customWidth="1"/>
    <col min="2305" max="2307" width="9.85546875" style="4" bestFit="1" customWidth="1"/>
    <col min="2308" max="2308" width="11.42578125" style="4"/>
    <col min="2309" max="2311" width="9.85546875" style="4" bestFit="1" customWidth="1"/>
    <col min="2312" max="2424" width="11.42578125" style="4"/>
    <col min="2425" max="2425" width="6.140625" style="4" customWidth="1"/>
    <col min="2426" max="2426" width="31.42578125" style="4" customWidth="1"/>
    <col min="2427" max="2560" width="0" style="4" hidden="1" customWidth="1"/>
    <col min="2561" max="2563" width="9.85546875" style="4" bestFit="1" customWidth="1"/>
    <col min="2564" max="2564" width="11.42578125" style="4"/>
    <col min="2565" max="2567" width="9.85546875" style="4" bestFit="1" customWidth="1"/>
    <col min="2568" max="2680" width="11.42578125" style="4"/>
    <col min="2681" max="2681" width="6.140625" style="4" customWidth="1"/>
    <col min="2682" max="2682" width="31.42578125" style="4" customWidth="1"/>
    <col min="2683" max="2816" width="0" style="4" hidden="1" customWidth="1"/>
    <col min="2817" max="2819" width="9.85546875" style="4" bestFit="1" customWidth="1"/>
    <col min="2820" max="2820" width="11.42578125" style="4"/>
    <col min="2821" max="2823" width="9.85546875" style="4" bestFit="1" customWidth="1"/>
    <col min="2824" max="2936" width="11.42578125" style="4"/>
    <col min="2937" max="2937" width="6.140625" style="4" customWidth="1"/>
    <col min="2938" max="2938" width="31.42578125" style="4" customWidth="1"/>
    <col min="2939" max="3072" width="0" style="4" hidden="1" customWidth="1"/>
    <col min="3073" max="3075" width="9.85546875" style="4" bestFit="1" customWidth="1"/>
    <col min="3076" max="3076" width="11.42578125" style="4"/>
    <col min="3077" max="3079" width="9.85546875" style="4" bestFit="1" customWidth="1"/>
    <col min="3080" max="3192" width="11.42578125" style="4"/>
    <col min="3193" max="3193" width="6.140625" style="4" customWidth="1"/>
    <col min="3194" max="3194" width="31.42578125" style="4" customWidth="1"/>
    <col min="3195" max="3328" width="0" style="4" hidden="1" customWidth="1"/>
    <col min="3329" max="3331" width="9.85546875" style="4" bestFit="1" customWidth="1"/>
    <col min="3332" max="3332" width="11.42578125" style="4"/>
    <col min="3333" max="3335" width="9.85546875" style="4" bestFit="1" customWidth="1"/>
    <col min="3336" max="3448" width="11.42578125" style="4"/>
    <col min="3449" max="3449" width="6.140625" style="4" customWidth="1"/>
    <col min="3450" max="3450" width="31.42578125" style="4" customWidth="1"/>
    <col min="3451" max="3584" width="0" style="4" hidden="1" customWidth="1"/>
    <col min="3585" max="3587" width="9.85546875" style="4" bestFit="1" customWidth="1"/>
    <col min="3588" max="3588" width="11.42578125" style="4"/>
    <col min="3589" max="3591" width="9.85546875" style="4" bestFit="1" customWidth="1"/>
    <col min="3592" max="3704" width="11.42578125" style="4"/>
    <col min="3705" max="3705" width="6.140625" style="4" customWidth="1"/>
    <col min="3706" max="3706" width="31.42578125" style="4" customWidth="1"/>
    <col min="3707" max="3840" width="0" style="4" hidden="1" customWidth="1"/>
    <col min="3841" max="3843" width="9.85546875" style="4" bestFit="1" customWidth="1"/>
    <col min="3844" max="3844" width="11.42578125" style="4"/>
    <col min="3845" max="3847" width="9.85546875" style="4" bestFit="1" customWidth="1"/>
    <col min="3848" max="3960" width="11.42578125" style="4"/>
    <col min="3961" max="3961" width="6.140625" style="4" customWidth="1"/>
    <col min="3962" max="3962" width="31.42578125" style="4" customWidth="1"/>
    <col min="3963" max="4096" width="0" style="4" hidden="1" customWidth="1"/>
    <col min="4097" max="4099" width="9.85546875" style="4" bestFit="1" customWidth="1"/>
    <col min="4100" max="4100" width="11.42578125" style="4"/>
    <col min="4101" max="4103" width="9.85546875" style="4" bestFit="1" customWidth="1"/>
    <col min="4104" max="4216" width="11.42578125" style="4"/>
    <col min="4217" max="4217" width="6.140625" style="4" customWidth="1"/>
    <col min="4218" max="4218" width="31.42578125" style="4" customWidth="1"/>
    <col min="4219" max="4352" width="0" style="4" hidden="1" customWidth="1"/>
    <col min="4353" max="4355" width="9.85546875" style="4" bestFit="1" customWidth="1"/>
    <col min="4356" max="4356" width="11.42578125" style="4"/>
    <col min="4357" max="4359" width="9.85546875" style="4" bestFit="1" customWidth="1"/>
    <col min="4360" max="4472" width="11.42578125" style="4"/>
    <col min="4473" max="4473" width="6.140625" style="4" customWidth="1"/>
    <col min="4474" max="4474" width="31.42578125" style="4" customWidth="1"/>
    <col min="4475" max="4608" width="0" style="4" hidden="1" customWidth="1"/>
    <col min="4609" max="4611" width="9.85546875" style="4" bestFit="1" customWidth="1"/>
    <col min="4612" max="4612" width="11.42578125" style="4"/>
    <col min="4613" max="4615" width="9.85546875" style="4" bestFit="1" customWidth="1"/>
    <col min="4616" max="4728" width="11.42578125" style="4"/>
    <col min="4729" max="4729" width="6.140625" style="4" customWidth="1"/>
    <col min="4730" max="4730" width="31.42578125" style="4" customWidth="1"/>
    <col min="4731" max="4864" width="0" style="4" hidden="1" customWidth="1"/>
    <col min="4865" max="4867" width="9.85546875" style="4" bestFit="1" customWidth="1"/>
    <col min="4868" max="4868" width="11.42578125" style="4"/>
    <col min="4869" max="4871" width="9.85546875" style="4" bestFit="1" customWidth="1"/>
    <col min="4872" max="4984" width="11.42578125" style="4"/>
    <col min="4985" max="4985" width="6.140625" style="4" customWidth="1"/>
    <col min="4986" max="4986" width="31.42578125" style="4" customWidth="1"/>
    <col min="4987" max="5120" width="0" style="4" hidden="1" customWidth="1"/>
    <col min="5121" max="5123" width="9.85546875" style="4" bestFit="1" customWidth="1"/>
    <col min="5124" max="5124" width="11.42578125" style="4"/>
    <col min="5125" max="5127" width="9.85546875" style="4" bestFit="1" customWidth="1"/>
    <col min="5128" max="5240" width="11.42578125" style="4"/>
    <col min="5241" max="5241" width="6.140625" style="4" customWidth="1"/>
    <col min="5242" max="5242" width="31.42578125" style="4" customWidth="1"/>
    <col min="5243" max="5376" width="0" style="4" hidden="1" customWidth="1"/>
    <col min="5377" max="5379" width="9.85546875" style="4" bestFit="1" customWidth="1"/>
    <col min="5380" max="5380" width="11.42578125" style="4"/>
    <col min="5381" max="5383" width="9.85546875" style="4" bestFit="1" customWidth="1"/>
    <col min="5384" max="5496" width="11.42578125" style="4"/>
    <col min="5497" max="5497" width="6.140625" style="4" customWidth="1"/>
    <col min="5498" max="5498" width="31.42578125" style="4" customWidth="1"/>
    <col min="5499" max="5632" width="0" style="4" hidden="1" customWidth="1"/>
    <col min="5633" max="5635" width="9.85546875" style="4" bestFit="1" customWidth="1"/>
    <col min="5636" max="5636" width="11.42578125" style="4"/>
    <col min="5637" max="5639" width="9.85546875" style="4" bestFit="1" customWidth="1"/>
    <col min="5640" max="5752" width="11.42578125" style="4"/>
    <col min="5753" max="5753" width="6.140625" style="4" customWidth="1"/>
    <col min="5754" max="5754" width="31.42578125" style="4" customWidth="1"/>
    <col min="5755" max="5888" width="0" style="4" hidden="1" customWidth="1"/>
    <col min="5889" max="5891" width="9.85546875" style="4" bestFit="1" customWidth="1"/>
    <col min="5892" max="5892" width="11.42578125" style="4"/>
    <col min="5893" max="5895" width="9.85546875" style="4" bestFit="1" customWidth="1"/>
    <col min="5896" max="6008" width="11.42578125" style="4"/>
    <col min="6009" max="6009" width="6.140625" style="4" customWidth="1"/>
    <col min="6010" max="6010" width="31.42578125" style="4" customWidth="1"/>
    <col min="6011" max="6144" width="0" style="4" hidden="1" customWidth="1"/>
    <col min="6145" max="6147" width="9.85546875" style="4" bestFit="1" customWidth="1"/>
    <col min="6148" max="6148" width="11.42578125" style="4"/>
    <col min="6149" max="6151" width="9.85546875" style="4" bestFit="1" customWidth="1"/>
    <col min="6152" max="6264" width="11.42578125" style="4"/>
    <col min="6265" max="6265" width="6.140625" style="4" customWidth="1"/>
    <col min="6266" max="6266" width="31.42578125" style="4" customWidth="1"/>
    <col min="6267" max="6400" width="0" style="4" hidden="1" customWidth="1"/>
    <col min="6401" max="6403" width="9.85546875" style="4" bestFit="1" customWidth="1"/>
    <col min="6404" max="6404" width="11.42578125" style="4"/>
    <col min="6405" max="6407" width="9.85546875" style="4" bestFit="1" customWidth="1"/>
    <col min="6408" max="6520" width="11.42578125" style="4"/>
    <col min="6521" max="6521" width="6.140625" style="4" customWidth="1"/>
    <col min="6522" max="6522" width="31.42578125" style="4" customWidth="1"/>
    <col min="6523" max="6656" width="0" style="4" hidden="1" customWidth="1"/>
    <col min="6657" max="6659" width="9.85546875" style="4" bestFit="1" customWidth="1"/>
    <col min="6660" max="6660" width="11.42578125" style="4"/>
    <col min="6661" max="6663" width="9.85546875" style="4" bestFit="1" customWidth="1"/>
    <col min="6664" max="6776" width="11.42578125" style="4"/>
    <col min="6777" max="6777" width="6.140625" style="4" customWidth="1"/>
    <col min="6778" max="6778" width="31.42578125" style="4" customWidth="1"/>
    <col min="6779" max="6912" width="0" style="4" hidden="1" customWidth="1"/>
    <col min="6913" max="6915" width="9.85546875" style="4" bestFit="1" customWidth="1"/>
    <col min="6916" max="6916" width="11.42578125" style="4"/>
    <col min="6917" max="6919" width="9.85546875" style="4" bestFit="1" customWidth="1"/>
    <col min="6920" max="7032" width="11.42578125" style="4"/>
    <col min="7033" max="7033" width="6.140625" style="4" customWidth="1"/>
    <col min="7034" max="7034" width="31.42578125" style="4" customWidth="1"/>
    <col min="7035" max="7168" width="0" style="4" hidden="1" customWidth="1"/>
    <col min="7169" max="7171" width="9.85546875" style="4" bestFit="1" customWidth="1"/>
    <col min="7172" max="7172" width="11.42578125" style="4"/>
    <col min="7173" max="7175" width="9.85546875" style="4" bestFit="1" customWidth="1"/>
    <col min="7176" max="7288" width="11.42578125" style="4"/>
    <col min="7289" max="7289" width="6.140625" style="4" customWidth="1"/>
    <col min="7290" max="7290" width="31.42578125" style="4" customWidth="1"/>
    <col min="7291" max="7424" width="0" style="4" hidden="1" customWidth="1"/>
    <col min="7425" max="7427" width="9.85546875" style="4" bestFit="1" customWidth="1"/>
    <col min="7428" max="7428" width="11.42578125" style="4"/>
    <col min="7429" max="7431" width="9.85546875" style="4" bestFit="1" customWidth="1"/>
    <col min="7432" max="7544" width="11.42578125" style="4"/>
    <col min="7545" max="7545" width="6.140625" style="4" customWidth="1"/>
    <col min="7546" max="7546" width="31.42578125" style="4" customWidth="1"/>
    <col min="7547" max="7680" width="0" style="4" hidden="1" customWidth="1"/>
    <col min="7681" max="7683" width="9.85546875" style="4" bestFit="1" customWidth="1"/>
    <col min="7684" max="7684" width="11.42578125" style="4"/>
    <col min="7685" max="7687" width="9.85546875" style="4" bestFit="1" customWidth="1"/>
    <col min="7688" max="7800" width="11.42578125" style="4"/>
    <col min="7801" max="7801" width="6.140625" style="4" customWidth="1"/>
    <col min="7802" max="7802" width="31.42578125" style="4" customWidth="1"/>
    <col min="7803" max="7936" width="0" style="4" hidden="1" customWidth="1"/>
    <col min="7937" max="7939" width="9.85546875" style="4" bestFit="1" customWidth="1"/>
    <col min="7940" max="7940" width="11.42578125" style="4"/>
    <col min="7941" max="7943" width="9.85546875" style="4" bestFit="1" customWidth="1"/>
    <col min="7944" max="8056" width="11.42578125" style="4"/>
    <col min="8057" max="8057" width="6.140625" style="4" customWidth="1"/>
    <col min="8058" max="8058" width="31.42578125" style="4" customWidth="1"/>
    <col min="8059" max="8192" width="0" style="4" hidden="1" customWidth="1"/>
    <col min="8193" max="8195" width="9.85546875" style="4" bestFit="1" customWidth="1"/>
    <col min="8196" max="8196" width="11.42578125" style="4"/>
    <col min="8197" max="8199" width="9.85546875" style="4" bestFit="1" customWidth="1"/>
    <col min="8200" max="8312" width="11.42578125" style="4"/>
    <col min="8313" max="8313" width="6.140625" style="4" customWidth="1"/>
    <col min="8314" max="8314" width="31.42578125" style="4" customWidth="1"/>
    <col min="8315" max="8448" width="0" style="4" hidden="1" customWidth="1"/>
    <col min="8449" max="8451" width="9.85546875" style="4" bestFit="1" customWidth="1"/>
    <col min="8452" max="8452" width="11.42578125" style="4"/>
    <col min="8453" max="8455" width="9.85546875" style="4" bestFit="1" customWidth="1"/>
    <col min="8456" max="8568" width="11.42578125" style="4"/>
    <col min="8569" max="8569" width="6.140625" style="4" customWidth="1"/>
    <col min="8570" max="8570" width="31.42578125" style="4" customWidth="1"/>
    <col min="8571" max="8704" width="0" style="4" hidden="1" customWidth="1"/>
    <col min="8705" max="8707" width="9.85546875" style="4" bestFit="1" customWidth="1"/>
    <col min="8708" max="8708" width="11.42578125" style="4"/>
    <col min="8709" max="8711" width="9.85546875" style="4" bestFit="1" customWidth="1"/>
    <col min="8712" max="8824" width="11.42578125" style="4"/>
    <col min="8825" max="8825" width="6.140625" style="4" customWidth="1"/>
    <col min="8826" max="8826" width="31.42578125" style="4" customWidth="1"/>
    <col min="8827" max="8960" width="0" style="4" hidden="1" customWidth="1"/>
    <col min="8961" max="8963" width="9.85546875" style="4" bestFit="1" customWidth="1"/>
    <col min="8964" max="8964" width="11.42578125" style="4"/>
    <col min="8965" max="8967" width="9.85546875" style="4" bestFit="1" customWidth="1"/>
    <col min="8968" max="9080" width="11.42578125" style="4"/>
    <col min="9081" max="9081" width="6.140625" style="4" customWidth="1"/>
    <col min="9082" max="9082" width="31.42578125" style="4" customWidth="1"/>
    <col min="9083" max="9216" width="0" style="4" hidden="1" customWidth="1"/>
    <col min="9217" max="9219" width="9.85546875" style="4" bestFit="1" customWidth="1"/>
    <col min="9220" max="9220" width="11.42578125" style="4"/>
    <col min="9221" max="9223" width="9.85546875" style="4" bestFit="1" customWidth="1"/>
    <col min="9224" max="9336" width="11.42578125" style="4"/>
    <col min="9337" max="9337" width="6.140625" style="4" customWidth="1"/>
    <col min="9338" max="9338" width="31.42578125" style="4" customWidth="1"/>
    <col min="9339" max="9472" width="0" style="4" hidden="1" customWidth="1"/>
    <col min="9473" max="9475" width="9.85546875" style="4" bestFit="1" customWidth="1"/>
    <col min="9476" max="9476" width="11.42578125" style="4"/>
    <col min="9477" max="9479" width="9.85546875" style="4" bestFit="1" customWidth="1"/>
    <col min="9480" max="9592" width="11.42578125" style="4"/>
    <col min="9593" max="9593" width="6.140625" style="4" customWidth="1"/>
    <col min="9594" max="9594" width="31.42578125" style="4" customWidth="1"/>
    <col min="9595" max="9728" width="0" style="4" hidden="1" customWidth="1"/>
    <col min="9729" max="9731" width="9.85546875" style="4" bestFit="1" customWidth="1"/>
    <col min="9732" max="9732" width="11.42578125" style="4"/>
    <col min="9733" max="9735" width="9.85546875" style="4" bestFit="1" customWidth="1"/>
    <col min="9736" max="9848" width="11.42578125" style="4"/>
    <col min="9849" max="9849" width="6.140625" style="4" customWidth="1"/>
    <col min="9850" max="9850" width="31.42578125" style="4" customWidth="1"/>
    <col min="9851" max="9984" width="0" style="4" hidden="1" customWidth="1"/>
    <col min="9985" max="9987" width="9.85546875" style="4" bestFit="1" customWidth="1"/>
    <col min="9988" max="9988" width="11.42578125" style="4"/>
    <col min="9989" max="9991" width="9.85546875" style="4" bestFit="1" customWidth="1"/>
    <col min="9992" max="10104" width="11.42578125" style="4"/>
    <col min="10105" max="10105" width="6.140625" style="4" customWidth="1"/>
    <col min="10106" max="10106" width="31.42578125" style="4" customWidth="1"/>
    <col min="10107" max="10240" width="0" style="4" hidden="1" customWidth="1"/>
    <col min="10241" max="10243" width="9.85546875" style="4" bestFit="1" customWidth="1"/>
    <col min="10244" max="10244" width="11.42578125" style="4"/>
    <col min="10245" max="10247" width="9.85546875" style="4" bestFit="1" customWidth="1"/>
    <col min="10248" max="10360" width="11.42578125" style="4"/>
    <col min="10361" max="10361" width="6.140625" style="4" customWidth="1"/>
    <col min="10362" max="10362" width="31.42578125" style="4" customWidth="1"/>
    <col min="10363" max="10496" width="0" style="4" hidden="1" customWidth="1"/>
    <col min="10497" max="10499" width="9.85546875" style="4" bestFit="1" customWidth="1"/>
    <col min="10500" max="10500" width="11.42578125" style="4"/>
    <col min="10501" max="10503" width="9.85546875" style="4" bestFit="1" customWidth="1"/>
    <col min="10504" max="10616" width="11.42578125" style="4"/>
    <col min="10617" max="10617" width="6.140625" style="4" customWidth="1"/>
    <col min="10618" max="10618" width="31.42578125" style="4" customWidth="1"/>
    <col min="10619" max="10752" width="0" style="4" hidden="1" customWidth="1"/>
    <col min="10753" max="10755" width="9.85546875" style="4" bestFit="1" customWidth="1"/>
    <col min="10756" max="10756" width="11.42578125" style="4"/>
    <col min="10757" max="10759" width="9.85546875" style="4" bestFit="1" customWidth="1"/>
    <col min="10760" max="10872" width="11.42578125" style="4"/>
    <col min="10873" max="10873" width="6.140625" style="4" customWidth="1"/>
    <col min="10874" max="10874" width="31.42578125" style="4" customWidth="1"/>
    <col min="10875" max="11008" width="0" style="4" hidden="1" customWidth="1"/>
    <col min="11009" max="11011" width="9.85546875" style="4" bestFit="1" customWidth="1"/>
    <col min="11012" max="11012" width="11.42578125" style="4"/>
    <col min="11013" max="11015" width="9.85546875" style="4" bestFit="1" customWidth="1"/>
    <col min="11016" max="11128" width="11.42578125" style="4"/>
    <col min="11129" max="11129" width="6.140625" style="4" customWidth="1"/>
    <col min="11130" max="11130" width="31.42578125" style="4" customWidth="1"/>
    <col min="11131" max="11264" width="0" style="4" hidden="1" customWidth="1"/>
    <col min="11265" max="11267" width="9.85546875" style="4" bestFit="1" customWidth="1"/>
    <col min="11268" max="11268" width="11.42578125" style="4"/>
    <col min="11269" max="11271" width="9.85546875" style="4" bestFit="1" customWidth="1"/>
    <col min="11272" max="11384" width="11.42578125" style="4"/>
    <col min="11385" max="11385" width="6.140625" style="4" customWidth="1"/>
    <col min="11386" max="11386" width="31.42578125" style="4" customWidth="1"/>
    <col min="11387" max="11520" width="0" style="4" hidden="1" customWidth="1"/>
    <col min="11521" max="11523" width="9.85546875" style="4" bestFit="1" customWidth="1"/>
    <col min="11524" max="11524" width="11.42578125" style="4"/>
    <col min="11525" max="11527" width="9.85546875" style="4" bestFit="1" customWidth="1"/>
    <col min="11528" max="11640" width="11.42578125" style="4"/>
    <col min="11641" max="11641" width="6.140625" style="4" customWidth="1"/>
    <col min="11642" max="11642" width="31.42578125" style="4" customWidth="1"/>
    <col min="11643" max="11776" width="0" style="4" hidden="1" customWidth="1"/>
    <col min="11777" max="11779" width="9.85546875" style="4" bestFit="1" customWidth="1"/>
    <col min="11780" max="11780" width="11.42578125" style="4"/>
    <col min="11781" max="11783" width="9.85546875" style="4" bestFit="1" customWidth="1"/>
    <col min="11784" max="11896" width="11.42578125" style="4"/>
    <col min="11897" max="11897" width="6.140625" style="4" customWidth="1"/>
    <col min="11898" max="11898" width="31.42578125" style="4" customWidth="1"/>
    <col min="11899" max="12032" width="0" style="4" hidden="1" customWidth="1"/>
    <col min="12033" max="12035" width="9.85546875" style="4" bestFit="1" customWidth="1"/>
    <col min="12036" max="12036" width="11.42578125" style="4"/>
    <col min="12037" max="12039" width="9.85546875" style="4" bestFit="1" customWidth="1"/>
    <col min="12040" max="12152" width="11.42578125" style="4"/>
    <col min="12153" max="12153" width="6.140625" style="4" customWidth="1"/>
    <col min="12154" max="12154" width="31.42578125" style="4" customWidth="1"/>
    <col min="12155" max="12288" width="0" style="4" hidden="1" customWidth="1"/>
    <col min="12289" max="12291" width="9.85546875" style="4" bestFit="1" customWidth="1"/>
    <col min="12292" max="12292" width="11.42578125" style="4"/>
    <col min="12293" max="12295" width="9.85546875" style="4" bestFit="1" customWidth="1"/>
    <col min="12296" max="12408" width="11.42578125" style="4"/>
    <col min="12409" max="12409" width="6.140625" style="4" customWidth="1"/>
    <col min="12410" max="12410" width="31.42578125" style="4" customWidth="1"/>
    <col min="12411" max="12544" width="0" style="4" hidden="1" customWidth="1"/>
    <col min="12545" max="12547" width="9.85546875" style="4" bestFit="1" customWidth="1"/>
    <col min="12548" max="12548" width="11.42578125" style="4"/>
    <col min="12549" max="12551" width="9.85546875" style="4" bestFit="1" customWidth="1"/>
    <col min="12552" max="12664" width="11.42578125" style="4"/>
    <col min="12665" max="12665" width="6.140625" style="4" customWidth="1"/>
    <col min="12666" max="12666" width="31.42578125" style="4" customWidth="1"/>
    <col min="12667" max="12800" width="0" style="4" hidden="1" customWidth="1"/>
    <col min="12801" max="12803" width="9.85546875" style="4" bestFit="1" customWidth="1"/>
    <col min="12804" max="12804" width="11.42578125" style="4"/>
    <col min="12805" max="12807" width="9.85546875" style="4" bestFit="1" customWidth="1"/>
    <col min="12808" max="12920" width="11.42578125" style="4"/>
    <col min="12921" max="12921" width="6.140625" style="4" customWidth="1"/>
    <col min="12922" max="12922" width="31.42578125" style="4" customWidth="1"/>
    <col min="12923" max="13056" width="0" style="4" hidden="1" customWidth="1"/>
    <col min="13057" max="13059" width="9.85546875" style="4" bestFit="1" customWidth="1"/>
    <col min="13060" max="13060" width="11.42578125" style="4"/>
    <col min="13061" max="13063" width="9.85546875" style="4" bestFit="1" customWidth="1"/>
    <col min="13064" max="13176" width="11.42578125" style="4"/>
    <col min="13177" max="13177" width="6.140625" style="4" customWidth="1"/>
    <col min="13178" max="13178" width="31.42578125" style="4" customWidth="1"/>
    <col min="13179" max="13312" width="0" style="4" hidden="1" customWidth="1"/>
    <col min="13313" max="13315" width="9.85546875" style="4" bestFit="1" customWidth="1"/>
    <col min="13316" max="13316" width="11.42578125" style="4"/>
    <col min="13317" max="13319" width="9.85546875" style="4" bestFit="1" customWidth="1"/>
    <col min="13320" max="13432" width="11.42578125" style="4"/>
    <col min="13433" max="13433" width="6.140625" style="4" customWidth="1"/>
    <col min="13434" max="13434" width="31.42578125" style="4" customWidth="1"/>
    <col min="13435" max="13568" width="0" style="4" hidden="1" customWidth="1"/>
    <col min="13569" max="13571" width="9.85546875" style="4" bestFit="1" customWidth="1"/>
    <col min="13572" max="13572" width="11.42578125" style="4"/>
    <col min="13573" max="13575" width="9.85546875" style="4" bestFit="1" customWidth="1"/>
    <col min="13576" max="13688" width="11.42578125" style="4"/>
    <col min="13689" max="13689" width="6.140625" style="4" customWidth="1"/>
    <col min="13690" max="13690" width="31.42578125" style="4" customWidth="1"/>
    <col min="13691" max="13824" width="0" style="4" hidden="1" customWidth="1"/>
    <col min="13825" max="13827" width="9.85546875" style="4" bestFit="1" customWidth="1"/>
    <col min="13828" max="13828" width="11.42578125" style="4"/>
    <col min="13829" max="13831" width="9.85546875" style="4" bestFit="1" customWidth="1"/>
    <col min="13832" max="13944" width="11.42578125" style="4"/>
    <col min="13945" max="13945" width="6.140625" style="4" customWidth="1"/>
    <col min="13946" max="13946" width="31.42578125" style="4" customWidth="1"/>
    <col min="13947" max="14080" width="0" style="4" hidden="1" customWidth="1"/>
    <col min="14081" max="14083" width="9.85546875" style="4" bestFit="1" customWidth="1"/>
    <col min="14084" max="14084" width="11.42578125" style="4"/>
    <col min="14085" max="14087" width="9.85546875" style="4" bestFit="1" customWidth="1"/>
    <col min="14088" max="14200" width="11.42578125" style="4"/>
    <col min="14201" max="14201" width="6.140625" style="4" customWidth="1"/>
    <col min="14202" max="14202" width="31.42578125" style="4" customWidth="1"/>
    <col min="14203" max="14336" width="0" style="4" hidden="1" customWidth="1"/>
    <col min="14337" max="14339" width="9.85546875" style="4" bestFit="1" customWidth="1"/>
    <col min="14340" max="14340" width="11.42578125" style="4"/>
    <col min="14341" max="14343" width="9.85546875" style="4" bestFit="1" customWidth="1"/>
    <col min="14344" max="14456" width="11.42578125" style="4"/>
    <col min="14457" max="14457" width="6.140625" style="4" customWidth="1"/>
    <col min="14458" max="14458" width="31.42578125" style="4" customWidth="1"/>
    <col min="14459" max="14592" width="0" style="4" hidden="1" customWidth="1"/>
    <col min="14593" max="14595" width="9.85546875" style="4" bestFit="1" customWidth="1"/>
    <col min="14596" max="14596" width="11.42578125" style="4"/>
    <col min="14597" max="14599" width="9.85546875" style="4" bestFit="1" customWidth="1"/>
    <col min="14600" max="14712" width="11.42578125" style="4"/>
    <col min="14713" max="14713" width="6.140625" style="4" customWidth="1"/>
    <col min="14714" max="14714" width="31.42578125" style="4" customWidth="1"/>
    <col min="14715" max="14848" width="0" style="4" hidden="1" customWidth="1"/>
    <col min="14849" max="14851" width="9.85546875" style="4" bestFit="1" customWidth="1"/>
    <col min="14852" max="14852" width="11.42578125" style="4"/>
    <col min="14853" max="14855" width="9.85546875" style="4" bestFit="1" customWidth="1"/>
    <col min="14856" max="14968" width="11.42578125" style="4"/>
    <col min="14969" max="14969" width="6.140625" style="4" customWidth="1"/>
    <col min="14970" max="14970" width="31.42578125" style="4" customWidth="1"/>
    <col min="14971" max="15104" width="0" style="4" hidden="1" customWidth="1"/>
    <col min="15105" max="15107" width="9.85546875" style="4" bestFit="1" customWidth="1"/>
    <col min="15108" max="15108" width="11.42578125" style="4"/>
    <col min="15109" max="15111" width="9.85546875" style="4" bestFit="1" customWidth="1"/>
    <col min="15112" max="15224" width="11.42578125" style="4"/>
    <col min="15225" max="15225" width="6.140625" style="4" customWidth="1"/>
    <col min="15226" max="15226" width="31.42578125" style="4" customWidth="1"/>
    <col min="15227" max="15360" width="0" style="4" hidden="1" customWidth="1"/>
    <col min="15361" max="15363" width="9.85546875" style="4" bestFit="1" customWidth="1"/>
    <col min="15364" max="15364" width="11.42578125" style="4"/>
    <col min="15365" max="15367" width="9.85546875" style="4" bestFit="1" customWidth="1"/>
    <col min="15368" max="15480" width="11.42578125" style="4"/>
    <col min="15481" max="15481" width="6.140625" style="4" customWidth="1"/>
    <col min="15482" max="15482" width="31.42578125" style="4" customWidth="1"/>
    <col min="15483" max="15616" width="0" style="4" hidden="1" customWidth="1"/>
    <col min="15617" max="15619" width="9.85546875" style="4" bestFit="1" customWidth="1"/>
    <col min="15620" max="15620" width="11.42578125" style="4"/>
    <col min="15621" max="15623" width="9.85546875" style="4" bestFit="1" customWidth="1"/>
    <col min="15624" max="15736" width="11.42578125" style="4"/>
    <col min="15737" max="15737" width="6.140625" style="4" customWidth="1"/>
    <col min="15738" max="15738" width="31.42578125" style="4" customWidth="1"/>
    <col min="15739" max="15872" width="0" style="4" hidden="1" customWidth="1"/>
    <col min="15873" max="15875" width="9.85546875" style="4" bestFit="1" customWidth="1"/>
    <col min="15876" max="15876" width="11.42578125" style="4"/>
    <col min="15877" max="15879" width="9.85546875" style="4" bestFit="1" customWidth="1"/>
    <col min="15880" max="15992" width="11.42578125" style="4"/>
    <col min="15993" max="15993" width="6.140625" style="4" customWidth="1"/>
    <col min="15994" max="15994" width="31.42578125" style="4" customWidth="1"/>
    <col min="15995" max="16128" width="0" style="4" hidden="1" customWidth="1"/>
    <col min="16129" max="16131" width="9.85546875" style="4" bestFit="1" customWidth="1"/>
    <col min="16132" max="16132" width="11.42578125" style="4"/>
    <col min="16133" max="16135" width="9.85546875" style="4" bestFit="1" customWidth="1"/>
    <col min="16136" max="16384" width="11.42578125" style="4"/>
  </cols>
  <sheetData>
    <row r="1" spans="1:280" x14ac:dyDescent="0.25">
      <c r="A1" s="1"/>
      <c r="B1" s="1"/>
      <c r="C1" s="2" t="s">
        <v>23</v>
      </c>
      <c r="D1" s="3"/>
      <c r="E1" s="3"/>
      <c r="F1" s="3"/>
      <c r="G1" s="3"/>
      <c r="H1" s="3"/>
      <c r="I1" s="3"/>
      <c r="J1" s="3"/>
      <c r="K1" s="3"/>
      <c r="L1" s="4"/>
      <c r="M1" s="5"/>
      <c r="N1" s="6"/>
      <c r="O1" s="7"/>
      <c r="P1" s="8"/>
      <c r="Q1" s="4"/>
      <c r="R1" s="8"/>
      <c r="S1" s="8"/>
      <c r="T1" s="9"/>
    </row>
    <row r="2" spans="1:280" x14ac:dyDescent="0.25">
      <c r="A2" s="4"/>
      <c r="B2" s="4"/>
      <c r="C2" s="10" t="s">
        <v>24</v>
      </c>
      <c r="D2" s="10"/>
      <c r="E2" s="10"/>
      <c r="F2" s="10"/>
      <c r="G2" s="10"/>
      <c r="H2" s="10"/>
      <c r="I2" s="10"/>
      <c r="J2" s="10"/>
      <c r="K2" s="10"/>
      <c r="L2" s="4"/>
      <c r="M2" s="5"/>
      <c r="N2" s="6"/>
      <c r="O2" s="7"/>
      <c r="P2" s="8"/>
      <c r="Q2" s="4"/>
      <c r="R2" s="8"/>
      <c r="S2" s="8"/>
      <c r="T2" s="9"/>
    </row>
    <row r="3" spans="1:280" x14ac:dyDescent="0.25">
      <c r="A3" s="4"/>
      <c r="B3" s="4"/>
      <c r="C3" s="10" t="s">
        <v>25</v>
      </c>
      <c r="D3" s="10"/>
      <c r="E3" s="10"/>
      <c r="F3" s="10"/>
      <c r="G3" s="10"/>
      <c r="H3" s="10"/>
      <c r="I3" s="10"/>
      <c r="J3" s="10"/>
      <c r="K3" s="10"/>
      <c r="L3" s="4"/>
      <c r="M3" s="5"/>
      <c r="N3" s="6"/>
      <c r="O3" s="7"/>
      <c r="P3" s="8"/>
      <c r="Q3" s="4"/>
      <c r="R3" s="8"/>
      <c r="S3" s="8"/>
      <c r="T3" s="9"/>
    </row>
    <row r="4" spans="1:280" x14ac:dyDescent="0.25">
      <c r="A4" s="4"/>
      <c r="B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</row>
    <row r="5" spans="1:280" x14ac:dyDescent="0.25">
      <c r="A5" s="4"/>
      <c r="B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</row>
    <row r="6" spans="1:280" x14ac:dyDescent="0.25">
      <c r="A6" s="4"/>
      <c r="B6" s="4"/>
      <c r="C6" s="12" t="s">
        <v>26</v>
      </c>
      <c r="D6" s="13"/>
      <c r="E6" s="13"/>
      <c r="F6" s="13"/>
      <c r="G6" s="13"/>
      <c r="H6" s="13"/>
      <c r="I6" s="13"/>
      <c r="J6" s="13"/>
      <c r="K6" s="13"/>
      <c r="L6" s="4"/>
      <c r="M6" s="4"/>
      <c r="N6" s="4"/>
      <c r="O6" s="4"/>
      <c r="P6" s="4"/>
      <c r="Q6" s="4"/>
    </row>
    <row r="7" spans="1:280" x14ac:dyDescent="0.25">
      <c r="A7" s="4"/>
      <c r="B7" s="4"/>
      <c r="C7" s="12" t="s">
        <v>27</v>
      </c>
      <c r="D7" s="13"/>
      <c r="E7" s="13"/>
      <c r="F7" s="13"/>
      <c r="G7" s="13"/>
      <c r="H7" s="13"/>
      <c r="I7" s="13"/>
      <c r="J7" s="13"/>
      <c r="K7" s="13"/>
      <c r="L7" s="4"/>
      <c r="M7" s="4"/>
      <c r="N7" s="4"/>
      <c r="O7" s="4"/>
      <c r="P7" s="4"/>
      <c r="Q7" s="4"/>
    </row>
    <row r="8" spans="1:280" x14ac:dyDescent="0.25">
      <c r="A8" s="4"/>
      <c r="B8" s="4"/>
      <c r="C8" s="14"/>
      <c r="D8" s="15"/>
      <c r="E8" s="15"/>
      <c r="F8" s="15"/>
      <c r="G8" s="15"/>
      <c r="H8" s="15"/>
      <c r="I8" s="15"/>
      <c r="J8" s="15"/>
      <c r="K8" s="15"/>
      <c r="L8" s="16"/>
      <c r="M8" s="17"/>
      <c r="N8" s="4"/>
      <c r="O8" s="4"/>
      <c r="P8" s="22"/>
      <c r="Q8" s="4"/>
      <c r="IK8" s="18" t="s">
        <v>29</v>
      </c>
    </row>
    <row r="9" spans="1:280" ht="15.75" customHeight="1" x14ac:dyDescent="0.25">
      <c r="A9" s="4"/>
      <c r="B9" s="4"/>
      <c r="D9" s="4"/>
      <c r="E9" s="4"/>
      <c r="F9" s="4"/>
      <c r="G9" s="4"/>
      <c r="H9" s="4"/>
      <c r="I9" s="4"/>
      <c r="J9" s="4"/>
      <c r="K9" s="4"/>
      <c r="L9" s="16"/>
      <c r="M9" s="149" t="s">
        <v>726</v>
      </c>
      <c r="N9" s="149" t="s">
        <v>813</v>
      </c>
      <c r="O9" s="4"/>
      <c r="DM9" s="149" t="s">
        <v>814</v>
      </c>
      <c r="DN9" s="149" t="s">
        <v>815</v>
      </c>
    </row>
    <row r="10" spans="1:280" ht="18" customHeight="1" x14ac:dyDescent="0.25">
      <c r="D10" s="4"/>
      <c r="E10" s="4"/>
      <c r="F10" s="4"/>
      <c r="G10" s="4"/>
      <c r="H10" s="4"/>
      <c r="I10" s="4"/>
      <c r="J10" s="4"/>
      <c r="K10" s="4"/>
      <c r="L10" s="166" t="s">
        <v>30</v>
      </c>
      <c r="M10" s="166"/>
      <c r="N10" s="166"/>
      <c r="O10" s="166"/>
      <c r="P10" s="166"/>
      <c r="Q10" s="166"/>
      <c r="R10" s="166"/>
      <c r="S10" s="166"/>
      <c r="T10" s="166"/>
      <c r="U10" s="166"/>
      <c r="V10" s="166"/>
      <c r="W10" s="166"/>
      <c r="X10" s="167" t="s">
        <v>31</v>
      </c>
      <c r="Y10" s="168"/>
      <c r="Z10" s="168"/>
      <c r="AA10" s="168"/>
      <c r="AB10" s="168"/>
      <c r="AC10" s="168"/>
      <c r="AD10" s="167" t="s">
        <v>32</v>
      </c>
      <c r="AE10" s="168"/>
      <c r="AF10" s="168"/>
      <c r="AG10" s="168"/>
      <c r="AH10" s="168"/>
      <c r="AI10" s="168"/>
      <c r="AJ10" s="167" t="s">
        <v>33</v>
      </c>
      <c r="AK10" s="168"/>
      <c r="AL10" s="168"/>
      <c r="AM10" s="168"/>
      <c r="AN10" s="168"/>
      <c r="AO10" s="168"/>
      <c r="AP10" s="169" t="s">
        <v>34</v>
      </c>
      <c r="AQ10" s="166"/>
      <c r="AR10" s="166"/>
      <c r="AS10" s="166"/>
      <c r="AT10" s="166"/>
      <c r="AU10" s="166"/>
      <c r="AV10" s="166"/>
      <c r="AW10" s="166"/>
      <c r="AX10" s="166"/>
      <c r="AY10" s="166"/>
      <c r="AZ10" s="166"/>
      <c r="BA10" s="166"/>
      <c r="BB10" s="166"/>
      <c r="BC10" s="166"/>
      <c r="BD10" s="166"/>
      <c r="BE10" s="170" t="s">
        <v>35</v>
      </c>
      <c r="BF10" s="171"/>
      <c r="BG10" s="171"/>
      <c r="BH10" s="171"/>
      <c r="BI10" s="171"/>
      <c r="BJ10" s="171"/>
      <c r="BK10" s="163" t="s">
        <v>36</v>
      </c>
      <c r="BL10" s="163"/>
      <c r="BM10" s="163"/>
      <c r="BN10" s="163"/>
      <c r="BO10" s="163"/>
      <c r="BP10" s="163"/>
      <c r="BQ10" s="163" t="s">
        <v>37</v>
      </c>
      <c r="BR10" s="163"/>
      <c r="BS10" s="163"/>
      <c r="BT10" s="163"/>
      <c r="BU10" s="163"/>
      <c r="BV10" s="163"/>
      <c r="BW10" s="163" t="s">
        <v>38</v>
      </c>
      <c r="BX10" s="163"/>
      <c r="BY10" s="163"/>
      <c r="BZ10" s="163"/>
      <c r="CA10" s="163"/>
      <c r="CB10" s="163"/>
      <c r="CC10" s="163" t="s">
        <v>39</v>
      </c>
      <c r="CD10" s="163"/>
      <c r="CE10" s="163"/>
      <c r="CF10" s="163"/>
      <c r="CG10" s="163"/>
      <c r="CH10" s="163"/>
      <c r="CI10" s="163" t="s">
        <v>40</v>
      </c>
      <c r="CJ10" s="163"/>
      <c r="CK10" s="163"/>
      <c r="CL10" s="163"/>
      <c r="CM10" s="163"/>
      <c r="CN10" s="163"/>
      <c r="CO10" s="163" t="s">
        <v>41</v>
      </c>
      <c r="CP10" s="163"/>
      <c r="CQ10" s="163"/>
      <c r="CR10" s="163"/>
      <c r="CS10" s="163"/>
      <c r="CT10" s="163"/>
      <c r="CU10" s="162" t="s">
        <v>42</v>
      </c>
      <c r="CV10" s="163"/>
      <c r="CW10" s="163"/>
      <c r="CX10" s="163"/>
      <c r="CY10" s="163"/>
      <c r="CZ10" s="163"/>
      <c r="DA10" s="162" t="s">
        <v>43</v>
      </c>
      <c r="DB10" s="163"/>
      <c r="DC10" s="163"/>
      <c r="DD10" s="163"/>
      <c r="DE10" s="163"/>
      <c r="DF10" s="163"/>
      <c r="DG10" s="162" t="s">
        <v>44</v>
      </c>
      <c r="DH10" s="163"/>
      <c r="DI10" s="163"/>
      <c r="DJ10" s="163"/>
      <c r="DK10" s="163"/>
      <c r="DL10" s="163"/>
      <c r="DM10" s="162" t="s">
        <v>45</v>
      </c>
      <c r="DN10" s="162"/>
      <c r="DO10" s="163"/>
      <c r="DP10" s="163"/>
      <c r="DQ10" s="163"/>
      <c r="DR10" s="163"/>
      <c r="DS10" s="163"/>
      <c r="DT10" s="163"/>
      <c r="DU10" s="162" t="s">
        <v>46</v>
      </c>
      <c r="DV10" s="162"/>
      <c r="DW10" s="163"/>
      <c r="DX10" s="163"/>
      <c r="DY10" s="163"/>
      <c r="DZ10" s="163"/>
      <c r="EA10" s="163"/>
      <c r="EB10" s="163"/>
      <c r="EC10" s="162" t="s">
        <v>47</v>
      </c>
      <c r="ED10" s="162"/>
      <c r="EE10" s="163"/>
      <c r="EF10" s="163"/>
      <c r="EG10" s="163"/>
      <c r="EH10" s="163"/>
      <c r="EI10" s="163"/>
      <c r="EJ10" s="163"/>
      <c r="EK10" s="162" t="s">
        <v>48</v>
      </c>
      <c r="EL10" s="162"/>
      <c r="EM10" s="163"/>
      <c r="EN10" s="163"/>
      <c r="EO10" s="163"/>
      <c r="EP10" s="163"/>
      <c r="EQ10" s="163"/>
      <c r="ER10" s="163"/>
      <c r="ES10" s="162" t="s">
        <v>49</v>
      </c>
      <c r="ET10" s="162"/>
      <c r="EU10" s="163"/>
      <c r="EV10" s="163"/>
      <c r="EW10" s="163"/>
      <c r="EX10" s="163"/>
      <c r="EY10" s="163"/>
      <c r="EZ10" s="163"/>
      <c r="FA10" s="162" t="s">
        <v>50</v>
      </c>
      <c r="FB10" s="162"/>
      <c r="FC10" s="163"/>
      <c r="FD10" s="163"/>
      <c r="FE10" s="163"/>
      <c r="FF10" s="163"/>
      <c r="FG10" s="163"/>
      <c r="FH10" s="163"/>
      <c r="FI10" s="162" t="s">
        <v>51</v>
      </c>
      <c r="FJ10" s="162"/>
      <c r="FK10" s="163"/>
      <c r="FL10" s="163"/>
      <c r="FM10" s="163"/>
      <c r="FN10" s="163"/>
      <c r="FO10" s="163"/>
      <c r="FP10" s="163"/>
      <c r="FQ10" s="162" t="s">
        <v>52</v>
      </c>
      <c r="FR10" s="162"/>
      <c r="FS10" s="163"/>
      <c r="FT10" s="163"/>
      <c r="FU10" s="163"/>
      <c r="FV10" s="163"/>
      <c r="FW10" s="163"/>
      <c r="FX10" s="163"/>
      <c r="FY10" s="162" t="s">
        <v>53</v>
      </c>
      <c r="FZ10" s="162"/>
      <c r="GA10" s="163"/>
      <c r="GB10" s="163"/>
      <c r="GC10" s="163"/>
      <c r="GD10" s="163"/>
      <c r="GE10" s="163"/>
      <c r="GF10" s="163"/>
      <c r="GG10" s="162" t="s">
        <v>54</v>
      </c>
      <c r="GH10" s="162"/>
      <c r="GI10" s="163"/>
      <c r="GJ10" s="163"/>
      <c r="GK10" s="163"/>
      <c r="GL10" s="163"/>
      <c r="GM10" s="163"/>
      <c r="GN10" s="163"/>
      <c r="GO10" s="162" t="s">
        <v>55</v>
      </c>
      <c r="GP10" s="162"/>
      <c r="GQ10" s="163"/>
      <c r="GR10" s="163"/>
      <c r="GS10" s="163"/>
      <c r="GT10" s="163"/>
      <c r="GU10" s="163"/>
      <c r="GV10" s="163"/>
      <c r="GW10" s="162" t="s">
        <v>56</v>
      </c>
      <c r="GX10" s="162"/>
      <c r="GY10" s="163"/>
      <c r="GZ10" s="163"/>
      <c r="HA10" s="163"/>
      <c r="HB10" s="163"/>
      <c r="HC10" s="163"/>
      <c r="HD10" s="163"/>
      <c r="HE10" s="162" t="s">
        <v>57</v>
      </c>
      <c r="HF10" s="162"/>
      <c r="HG10" s="163"/>
      <c r="HH10" s="163"/>
      <c r="HI10" s="163"/>
      <c r="HJ10" s="163"/>
      <c r="HK10" s="163"/>
      <c r="HL10" s="163"/>
      <c r="HM10" s="162" t="s">
        <v>58</v>
      </c>
      <c r="HN10" s="162"/>
      <c r="HO10" s="163"/>
      <c r="HP10" s="163"/>
      <c r="HQ10" s="163"/>
      <c r="HR10" s="163"/>
      <c r="HS10" s="163"/>
      <c r="HT10" s="163"/>
      <c r="HU10" s="162" t="s">
        <v>59</v>
      </c>
      <c r="HV10" s="162"/>
      <c r="HW10" s="163"/>
      <c r="HX10" s="163"/>
      <c r="HY10" s="163"/>
      <c r="HZ10" s="163"/>
      <c r="IA10" s="163"/>
      <c r="IB10" s="163"/>
      <c r="IC10" s="162" t="s">
        <v>60</v>
      </c>
      <c r="ID10" s="162"/>
      <c r="IE10" s="163"/>
      <c r="IF10" s="163"/>
      <c r="IG10" s="163"/>
      <c r="IH10" s="163"/>
      <c r="II10" s="163"/>
      <c r="IJ10" s="163"/>
      <c r="IK10" s="162" t="s">
        <v>61</v>
      </c>
      <c r="IL10" s="162"/>
      <c r="IM10" s="163"/>
      <c r="IN10" s="163"/>
      <c r="IO10" s="163"/>
      <c r="IP10" s="163"/>
      <c r="IQ10" s="163"/>
      <c r="IR10" s="163"/>
      <c r="IS10" s="162" t="s">
        <v>62</v>
      </c>
      <c r="IT10" s="162"/>
      <c r="IU10" s="163"/>
      <c r="IV10" s="163"/>
      <c r="IW10" s="163"/>
      <c r="IX10" s="163"/>
      <c r="IY10" s="163"/>
      <c r="IZ10" s="163"/>
      <c r="JA10" s="162" t="s">
        <v>63</v>
      </c>
      <c r="JB10" s="162"/>
      <c r="JC10" s="163"/>
      <c r="JD10" s="163"/>
      <c r="JE10" s="163"/>
      <c r="JF10" s="163"/>
      <c r="JG10" s="163"/>
      <c r="JH10" s="163"/>
      <c r="JI10" s="162" t="s">
        <v>64</v>
      </c>
      <c r="JJ10" s="162"/>
      <c r="JK10" s="163"/>
      <c r="JL10" s="163"/>
      <c r="JM10" s="163"/>
      <c r="JN10" s="163"/>
      <c r="JO10" s="163"/>
      <c r="JP10" s="163"/>
      <c r="JQ10" s="164" t="s">
        <v>65</v>
      </c>
      <c r="JR10" s="164"/>
      <c r="JS10" s="164"/>
      <c r="JT10" s="164"/>
    </row>
    <row r="11" spans="1:280" ht="15.75" customHeight="1" x14ac:dyDescent="0.25">
      <c r="A11" s="150" t="s">
        <v>66</v>
      </c>
      <c r="B11" s="152" t="s">
        <v>67</v>
      </c>
      <c r="C11" s="154" t="s">
        <v>68</v>
      </c>
      <c r="D11" s="161" t="s">
        <v>69</v>
      </c>
      <c r="E11" s="161"/>
      <c r="F11" s="161"/>
      <c r="G11" s="161"/>
      <c r="H11" s="161" t="s">
        <v>70</v>
      </c>
      <c r="I11" s="161"/>
      <c r="J11" s="161"/>
      <c r="K11" s="161"/>
      <c r="L11" s="160" t="s">
        <v>28</v>
      </c>
      <c r="M11" s="159"/>
      <c r="N11" s="159"/>
      <c r="O11" s="160" t="s">
        <v>71</v>
      </c>
      <c r="P11" s="159"/>
      <c r="Q11" s="159"/>
      <c r="R11" s="159" t="s">
        <v>72</v>
      </c>
      <c r="S11" s="159"/>
      <c r="T11" s="159"/>
      <c r="U11" s="159">
        <v>43470</v>
      </c>
      <c r="V11" s="159"/>
      <c r="W11" s="159"/>
      <c r="X11" s="159">
        <v>43560</v>
      </c>
      <c r="Y11" s="159"/>
      <c r="Z11" s="159"/>
      <c r="AA11" s="159">
        <v>43590</v>
      </c>
      <c r="AB11" s="159"/>
      <c r="AC11" s="159"/>
      <c r="AD11" s="159">
        <v>43774</v>
      </c>
      <c r="AE11" s="159"/>
      <c r="AF11" s="159"/>
      <c r="AG11" s="159">
        <v>43804</v>
      </c>
      <c r="AH11" s="159"/>
      <c r="AI11" s="159"/>
      <c r="AJ11" s="159" t="s">
        <v>73</v>
      </c>
      <c r="AK11" s="159"/>
      <c r="AL11" s="159"/>
      <c r="AM11" s="159" t="s">
        <v>74</v>
      </c>
      <c r="AN11" s="159"/>
      <c r="AO11" s="159"/>
      <c r="AP11" s="159" t="s">
        <v>75</v>
      </c>
      <c r="AQ11" s="159"/>
      <c r="AR11" s="159"/>
      <c r="AS11" s="159" t="s">
        <v>76</v>
      </c>
      <c r="AT11" s="159"/>
      <c r="AU11" s="159"/>
      <c r="AV11" s="159" t="s">
        <v>77</v>
      </c>
      <c r="AW11" s="159"/>
      <c r="AX11" s="159"/>
      <c r="AY11" s="159" t="s">
        <v>78</v>
      </c>
      <c r="AZ11" s="159"/>
      <c r="BA11" s="159"/>
      <c r="BB11" s="159" t="s">
        <v>79</v>
      </c>
      <c r="BC11" s="159"/>
      <c r="BD11" s="159"/>
      <c r="BE11" s="158">
        <v>43471</v>
      </c>
      <c r="BF11" s="157"/>
      <c r="BG11" s="157"/>
      <c r="BH11" s="158">
        <v>43502</v>
      </c>
      <c r="BI11" s="157"/>
      <c r="BJ11" s="157"/>
      <c r="BK11" s="158">
        <v>43683</v>
      </c>
      <c r="BL11" s="157"/>
      <c r="BM11" s="157"/>
      <c r="BN11" s="158">
        <v>43714</v>
      </c>
      <c r="BO11" s="157"/>
      <c r="BP11" s="157"/>
      <c r="BQ11" s="158" t="s">
        <v>80</v>
      </c>
      <c r="BR11" s="157"/>
      <c r="BS11" s="157"/>
      <c r="BT11" s="158" t="s">
        <v>81</v>
      </c>
      <c r="BU11" s="157"/>
      <c r="BV11" s="157"/>
      <c r="BW11" s="158" t="s">
        <v>82</v>
      </c>
      <c r="BX11" s="157"/>
      <c r="BY11" s="157"/>
      <c r="BZ11" s="158" t="s">
        <v>83</v>
      </c>
      <c r="CA11" s="157"/>
      <c r="CB11" s="157"/>
      <c r="CC11" s="158" t="s">
        <v>84</v>
      </c>
      <c r="CD11" s="157"/>
      <c r="CE11" s="157"/>
      <c r="CF11" s="158" t="s">
        <v>85</v>
      </c>
      <c r="CG11" s="157"/>
      <c r="CH11" s="157"/>
      <c r="CI11" s="158">
        <v>43623</v>
      </c>
      <c r="CJ11" s="157"/>
      <c r="CK11" s="157"/>
      <c r="CL11" s="158">
        <v>43653</v>
      </c>
      <c r="CM11" s="157"/>
      <c r="CN11" s="157"/>
      <c r="CO11" s="158" t="s">
        <v>86</v>
      </c>
      <c r="CP11" s="157"/>
      <c r="CQ11" s="157"/>
      <c r="CR11" s="158" t="s">
        <v>87</v>
      </c>
      <c r="CS11" s="157"/>
      <c r="CT11" s="157"/>
      <c r="CU11" s="157" t="s">
        <v>88</v>
      </c>
      <c r="CV11" s="157"/>
      <c r="CW11" s="157"/>
      <c r="CX11" s="158" t="s">
        <v>89</v>
      </c>
      <c r="CY11" s="157"/>
      <c r="CZ11" s="157"/>
      <c r="DA11" s="157" t="s">
        <v>90</v>
      </c>
      <c r="DB11" s="157"/>
      <c r="DC11" s="157"/>
      <c r="DD11" s="158" t="s">
        <v>91</v>
      </c>
      <c r="DE11" s="157"/>
      <c r="DF11" s="157"/>
      <c r="DG11" s="157">
        <v>43532</v>
      </c>
      <c r="DH11" s="157"/>
      <c r="DI11" s="157"/>
      <c r="DJ11" s="158">
        <v>43563</v>
      </c>
      <c r="DK11" s="157"/>
      <c r="DL11" s="157"/>
      <c r="DM11" s="157">
        <v>43746</v>
      </c>
      <c r="DN11" s="157"/>
      <c r="DO11" s="157"/>
      <c r="DP11" s="157"/>
      <c r="DQ11" s="157">
        <v>43777</v>
      </c>
      <c r="DR11" s="157"/>
      <c r="DS11" s="157"/>
      <c r="DT11" s="157"/>
      <c r="DU11" s="157" t="s">
        <v>92</v>
      </c>
      <c r="DV11" s="157"/>
      <c r="DW11" s="157"/>
      <c r="DX11" s="157"/>
      <c r="DY11" s="157" t="s">
        <v>93</v>
      </c>
      <c r="DZ11" s="157"/>
      <c r="EA11" s="157"/>
      <c r="EB11" s="157"/>
      <c r="EC11" s="157" t="s">
        <v>94</v>
      </c>
      <c r="ED11" s="157"/>
      <c r="EE11" s="157"/>
      <c r="EF11" s="157"/>
      <c r="EG11" s="157" t="s">
        <v>95</v>
      </c>
      <c r="EH11" s="157"/>
      <c r="EI11" s="157"/>
      <c r="EJ11" s="157"/>
      <c r="EK11" s="157" t="s">
        <v>96</v>
      </c>
      <c r="EL11" s="157"/>
      <c r="EM11" s="157"/>
      <c r="EN11" s="157"/>
      <c r="EO11" s="157">
        <v>43474</v>
      </c>
      <c r="EP11" s="157"/>
      <c r="EQ11" s="157"/>
      <c r="ER11" s="157"/>
      <c r="ES11" s="157">
        <v>43655</v>
      </c>
      <c r="ET11" s="157"/>
      <c r="EU11" s="157"/>
      <c r="EV11" s="157"/>
      <c r="EW11" s="157">
        <v>43686</v>
      </c>
      <c r="EX11" s="157"/>
      <c r="EY11" s="157"/>
      <c r="EZ11" s="157"/>
      <c r="FA11" s="157" t="s">
        <v>97</v>
      </c>
      <c r="FB11" s="157"/>
      <c r="FC11" s="157"/>
      <c r="FD11" s="157"/>
      <c r="FE11" s="157" t="s">
        <v>98</v>
      </c>
      <c r="FF11" s="157"/>
      <c r="FG11" s="157"/>
      <c r="FH11" s="157"/>
      <c r="FI11" s="157" t="s">
        <v>99</v>
      </c>
      <c r="FJ11" s="157"/>
      <c r="FK11" s="157"/>
      <c r="FL11" s="157"/>
      <c r="FM11" s="157" t="s">
        <v>100</v>
      </c>
      <c r="FN11" s="157"/>
      <c r="FO11" s="157"/>
      <c r="FP11" s="157"/>
      <c r="FQ11" s="157" t="s">
        <v>101</v>
      </c>
      <c r="FR11" s="157"/>
      <c r="FS11" s="157"/>
      <c r="FT11" s="157"/>
      <c r="FU11" s="157" t="s">
        <v>102</v>
      </c>
      <c r="FV11" s="157"/>
      <c r="FW11" s="157"/>
      <c r="FX11" s="157"/>
      <c r="FY11" s="157">
        <v>43595</v>
      </c>
      <c r="FZ11" s="157"/>
      <c r="GA11" s="157"/>
      <c r="GB11" s="157"/>
      <c r="GC11" s="157">
        <v>43626</v>
      </c>
      <c r="GD11" s="157"/>
      <c r="GE11" s="157"/>
      <c r="GF11" s="157"/>
      <c r="GG11" s="157">
        <v>43809</v>
      </c>
      <c r="GH11" s="157"/>
      <c r="GI11" s="157"/>
      <c r="GJ11" s="157"/>
      <c r="GK11" s="157" t="s">
        <v>103</v>
      </c>
      <c r="GL11" s="157"/>
      <c r="GM11" s="157"/>
      <c r="GN11" s="157"/>
      <c r="GO11" s="157" t="s">
        <v>104</v>
      </c>
      <c r="GP11" s="157"/>
      <c r="GQ11" s="157"/>
      <c r="GR11" s="157"/>
      <c r="GS11" s="157" t="s">
        <v>105</v>
      </c>
      <c r="GT11" s="157"/>
      <c r="GU11" s="157"/>
      <c r="GV11" s="157"/>
      <c r="GW11" s="157" t="s">
        <v>106</v>
      </c>
      <c r="GX11" s="157"/>
      <c r="GY11" s="157"/>
      <c r="GZ11" s="157"/>
      <c r="HA11" s="157" t="s">
        <v>107</v>
      </c>
      <c r="HB11" s="157"/>
      <c r="HC11" s="157"/>
      <c r="HD11" s="157"/>
      <c r="HE11" s="157">
        <v>43507</v>
      </c>
      <c r="HF11" s="157"/>
      <c r="HG11" s="157"/>
      <c r="HH11" s="157"/>
      <c r="HI11" s="157">
        <v>43535</v>
      </c>
      <c r="HJ11" s="157"/>
      <c r="HK11" s="157"/>
      <c r="HL11" s="157"/>
      <c r="HM11" s="157">
        <v>43719</v>
      </c>
      <c r="HN11" s="157"/>
      <c r="HO11" s="157"/>
      <c r="HP11" s="157"/>
      <c r="HQ11" s="157">
        <v>43749</v>
      </c>
      <c r="HR11" s="157"/>
      <c r="HS11" s="157"/>
      <c r="HT11" s="157"/>
      <c r="HU11" s="157" t="s">
        <v>108</v>
      </c>
      <c r="HV11" s="157"/>
      <c r="HW11" s="157"/>
      <c r="HX11" s="157"/>
      <c r="HY11" s="157" t="s">
        <v>109</v>
      </c>
      <c r="HZ11" s="157"/>
      <c r="IA11" s="157"/>
      <c r="IB11" s="157"/>
      <c r="IC11" s="157" t="s">
        <v>110</v>
      </c>
      <c r="ID11" s="157"/>
      <c r="IE11" s="157"/>
      <c r="IF11" s="157"/>
      <c r="IG11" s="157" t="s">
        <v>111</v>
      </c>
      <c r="IH11" s="157"/>
      <c r="II11" s="157"/>
      <c r="IJ11" s="157"/>
      <c r="IK11" s="157">
        <v>43658</v>
      </c>
      <c r="IL11" s="157"/>
      <c r="IM11" s="157"/>
      <c r="IN11" s="157"/>
      <c r="IO11" s="157">
        <v>43689</v>
      </c>
      <c r="IP11" s="157"/>
      <c r="IQ11" s="157"/>
      <c r="IR11" s="157"/>
      <c r="IS11" s="157" t="s">
        <v>112</v>
      </c>
      <c r="IT11" s="157"/>
      <c r="IU11" s="157"/>
      <c r="IV11" s="157"/>
      <c r="IW11" s="157" t="s">
        <v>113</v>
      </c>
      <c r="IX11" s="157"/>
      <c r="IY11" s="157"/>
      <c r="IZ11" s="157"/>
      <c r="JA11" s="157" t="s">
        <v>114</v>
      </c>
      <c r="JB11" s="157"/>
      <c r="JC11" s="157"/>
      <c r="JD11" s="157"/>
      <c r="JE11" s="157" t="s">
        <v>115</v>
      </c>
      <c r="JF11" s="157"/>
      <c r="JG11" s="157"/>
      <c r="JH11" s="157"/>
      <c r="JI11" s="157" t="s">
        <v>116</v>
      </c>
      <c r="JJ11" s="157"/>
      <c r="JK11" s="157"/>
      <c r="JL11" s="157"/>
      <c r="JM11" s="157" t="s">
        <v>117</v>
      </c>
      <c r="JN11" s="157"/>
      <c r="JO11" s="157"/>
      <c r="JP11" s="157"/>
      <c r="JQ11" s="165"/>
      <c r="JR11" s="165"/>
      <c r="JS11" s="165"/>
      <c r="JT11" s="165"/>
    </row>
    <row r="12" spans="1:280" s="25" customFormat="1" ht="28.5" customHeight="1" x14ac:dyDescent="0.25">
      <c r="A12" s="151"/>
      <c r="B12" s="153"/>
      <c r="C12" s="155"/>
      <c r="D12" s="20" t="s">
        <v>118</v>
      </c>
      <c r="E12" s="20" t="s">
        <v>119</v>
      </c>
      <c r="F12" s="20" t="s">
        <v>120</v>
      </c>
      <c r="G12" s="20" t="s">
        <v>121</v>
      </c>
      <c r="H12" s="20" t="s">
        <v>118</v>
      </c>
      <c r="I12" s="20" t="s">
        <v>119</v>
      </c>
      <c r="J12" s="20" t="s">
        <v>120</v>
      </c>
      <c r="K12" s="20" t="s">
        <v>121</v>
      </c>
      <c r="L12" s="139" t="s">
        <v>662</v>
      </c>
      <c r="M12" s="22" t="s">
        <v>123</v>
      </c>
      <c r="N12" s="23" t="s">
        <v>124</v>
      </c>
      <c r="O12" s="139" t="s">
        <v>662</v>
      </c>
      <c r="P12" s="22" t="s">
        <v>123</v>
      </c>
      <c r="Q12" s="23" t="s">
        <v>124</v>
      </c>
      <c r="R12" s="139" t="s">
        <v>662</v>
      </c>
      <c r="S12" s="22" t="s">
        <v>125</v>
      </c>
      <c r="T12" s="23" t="s">
        <v>124</v>
      </c>
      <c r="U12" s="139" t="s">
        <v>662</v>
      </c>
      <c r="V12" s="22" t="s">
        <v>125</v>
      </c>
      <c r="W12" s="23" t="s">
        <v>124</v>
      </c>
      <c r="X12" s="21" t="s">
        <v>122</v>
      </c>
      <c r="Y12" s="22" t="s">
        <v>125</v>
      </c>
      <c r="Z12" s="23" t="s">
        <v>124</v>
      </c>
      <c r="AA12" s="21" t="s">
        <v>122</v>
      </c>
      <c r="AB12" s="22" t="s">
        <v>125</v>
      </c>
      <c r="AC12" s="23" t="s">
        <v>124</v>
      </c>
      <c r="AD12" s="21" t="s">
        <v>122</v>
      </c>
      <c r="AE12" s="22" t="s">
        <v>125</v>
      </c>
      <c r="AF12" s="23" t="s">
        <v>124</v>
      </c>
      <c r="AG12" s="21" t="s">
        <v>122</v>
      </c>
      <c r="AH12" s="22" t="s">
        <v>125</v>
      </c>
      <c r="AI12" s="23" t="s">
        <v>124</v>
      </c>
      <c r="AJ12" s="21" t="s">
        <v>122</v>
      </c>
      <c r="AK12" s="22" t="s">
        <v>125</v>
      </c>
      <c r="AL12" s="23" t="s">
        <v>124</v>
      </c>
      <c r="AM12" s="21" t="s">
        <v>122</v>
      </c>
      <c r="AN12" s="22" t="s">
        <v>125</v>
      </c>
      <c r="AO12" s="23" t="s">
        <v>124</v>
      </c>
      <c r="AP12" s="21" t="s">
        <v>122</v>
      </c>
      <c r="AQ12" s="22" t="s">
        <v>125</v>
      </c>
      <c r="AR12" s="23" t="s">
        <v>124</v>
      </c>
      <c r="AS12" s="21" t="s">
        <v>122</v>
      </c>
      <c r="AT12" s="22" t="s">
        <v>125</v>
      </c>
      <c r="AU12" s="23" t="s">
        <v>124</v>
      </c>
      <c r="AV12" s="21" t="s">
        <v>122</v>
      </c>
      <c r="AW12" s="22" t="s">
        <v>125</v>
      </c>
      <c r="AX12" s="23" t="s">
        <v>124</v>
      </c>
      <c r="AY12" s="21" t="s">
        <v>122</v>
      </c>
      <c r="AZ12" s="22" t="s">
        <v>125</v>
      </c>
      <c r="BA12" s="23" t="s">
        <v>124</v>
      </c>
      <c r="BB12" s="21" t="s">
        <v>122</v>
      </c>
      <c r="BC12" s="22" t="s">
        <v>125</v>
      </c>
      <c r="BD12" s="23" t="s">
        <v>124</v>
      </c>
      <c r="BE12" s="21" t="s">
        <v>122</v>
      </c>
      <c r="BF12" s="22" t="s">
        <v>125</v>
      </c>
      <c r="BG12" s="23" t="s">
        <v>124</v>
      </c>
      <c r="BH12" s="21" t="s">
        <v>122</v>
      </c>
      <c r="BI12" s="22" t="s">
        <v>125</v>
      </c>
      <c r="BJ12" s="23" t="s">
        <v>124</v>
      </c>
      <c r="BK12" s="21" t="s">
        <v>122</v>
      </c>
      <c r="BL12" s="22" t="s">
        <v>125</v>
      </c>
      <c r="BM12" s="23" t="s">
        <v>124</v>
      </c>
      <c r="BN12" s="21" t="s">
        <v>122</v>
      </c>
      <c r="BO12" s="22" t="s">
        <v>125</v>
      </c>
      <c r="BP12" s="23" t="s">
        <v>124</v>
      </c>
      <c r="BQ12" s="21" t="s">
        <v>122</v>
      </c>
      <c r="BR12" s="22" t="s">
        <v>125</v>
      </c>
      <c r="BS12" s="23" t="s">
        <v>124</v>
      </c>
      <c r="BT12" s="21" t="s">
        <v>122</v>
      </c>
      <c r="BU12" s="22" t="s">
        <v>125</v>
      </c>
      <c r="BV12" s="23" t="s">
        <v>124</v>
      </c>
      <c r="BW12" s="21" t="s">
        <v>122</v>
      </c>
      <c r="BX12" s="22" t="s">
        <v>125</v>
      </c>
      <c r="BY12" s="23" t="s">
        <v>124</v>
      </c>
      <c r="BZ12" s="21" t="s">
        <v>122</v>
      </c>
      <c r="CA12" s="22" t="s">
        <v>125</v>
      </c>
      <c r="CB12" s="23" t="s">
        <v>124</v>
      </c>
      <c r="CC12" s="21" t="s">
        <v>122</v>
      </c>
      <c r="CD12" s="22" t="s">
        <v>125</v>
      </c>
      <c r="CE12" s="23" t="s">
        <v>124</v>
      </c>
      <c r="CF12" s="21" t="s">
        <v>122</v>
      </c>
      <c r="CG12" s="22" t="s">
        <v>125</v>
      </c>
      <c r="CH12" s="23" t="s">
        <v>124</v>
      </c>
      <c r="CI12" s="21" t="s">
        <v>122</v>
      </c>
      <c r="CJ12" s="22" t="s">
        <v>125</v>
      </c>
      <c r="CK12" s="23" t="s">
        <v>124</v>
      </c>
      <c r="CL12" s="21" t="s">
        <v>122</v>
      </c>
      <c r="CM12" s="22" t="s">
        <v>125</v>
      </c>
      <c r="CN12" s="23" t="s">
        <v>124</v>
      </c>
      <c r="CO12" s="21" t="s">
        <v>122</v>
      </c>
      <c r="CP12" s="22" t="s">
        <v>125</v>
      </c>
      <c r="CQ12" s="23" t="s">
        <v>124</v>
      </c>
      <c r="CR12" s="21" t="s">
        <v>122</v>
      </c>
      <c r="CS12" s="22" t="s">
        <v>125</v>
      </c>
      <c r="CT12" s="23" t="s">
        <v>124</v>
      </c>
      <c r="CU12" s="21" t="s">
        <v>122</v>
      </c>
      <c r="CV12" s="22" t="s">
        <v>125</v>
      </c>
      <c r="CW12" s="23" t="s">
        <v>124</v>
      </c>
      <c r="CX12" s="21" t="s">
        <v>122</v>
      </c>
      <c r="CY12" s="22" t="s">
        <v>125</v>
      </c>
      <c r="CZ12" s="23" t="s">
        <v>124</v>
      </c>
      <c r="DA12" s="21" t="s">
        <v>122</v>
      </c>
      <c r="DB12" s="22" t="s">
        <v>125</v>
      </c>
      <c r="DC12" s="23" t="s">
        <v>124</v>
      </c>
      <c r="DD12" s="21" t="s">
        <v>122</v>
      </c>
      <c r="DE12" s="22" t="s">
        <v>125</v>
      </c>
      <c r="DF12" s="23" t="s">
        <v>124</v>
      </c>
      <c r="DG12" s="21" t="s">
        <v>122</v>
      </c>
      <c r="DH12" s="22" t="s">
        <v>125</v>
      </c>
      <c r="DI12" s="23" t="s">
        <v>124</v>
      </c>
      <c r="DJ12" s="21" t="s">
        <v>122</v>
      </c>
      <c r="DK12" s="22" t="s">
        <v>125</v>
      </c>
      <c r="DL12" s="23" t="s">
        <v>124</v>
      </c>
      <c r="DM12" s="21" t="s">
        <v>126</v>
      </c>
      <c r="DN12" s="21" t="s">
        <v>127</v>
      </c>
      <c r="DO12" s="22" t="s">
        <v>125</v>
      </c>
      <c r="DP12" s="23" t="s">
        <v>124</v>
      </c>
      <c r="DQ12" s="21" t="s">
        <v>126</v>
      </c>
      <c r="DR12" s="21" t="s">
        <v>127</v>
      </c>
      <c r="DS12" s="22" t="s">
        <v>125</v>
      </c>
      <c r="DT12" s="23" t="s">
        <v>124</v>
      </c>
      <c r="DU12" s="21" t="s">
        <v>126</v>
      </c>
      <c r="DV12" s="21" t="s">
        <v>127</v>
      </c>
      <c r="DW12" s="22" t="s">
        <v>125</v>
      </c>
      <c r="DX12" s="23" t="s">
        <v>124</v>
      </c>
      <c r="DY12" s="21" t="s">
        <v>126</v>
      </c>
      <c r="DZ12" s="21" t="s">
        <v>127</v>
      </c>
      <c r="EA12" s="22" t="s">
        <v>125</v>
      </c>
      <c r="EB12" s="23" t="s">
        <v>124</v>
      </c>
      <c r="EC12" s="21" t="s">
        <v>126</v>
      </c>
      <c r="ED12" s="21" t="s">
        <v>127</v>
      </c>
      <c r="EE12" s="22" t="s">
        <v>125</v>
      </c>
      <c r="EF12" s="23" t="s">
        <v>124</v>
      </c>
      <c r="EG12" s="21" t="s">
        <v>126</v>
      </c>
      <c r="EH12" s="21" t="s">
        <v>127</v>
      </c>
      <c r="EI12" s="22" t="s">
        <v>125</v>
      </c>
      <c r="EJ12" s="23" t="s">
        <v>124</v>
      </c>
      <c r="EK12" s="21" t="s">
        <v>126</v>
      </c>
      <c r="EL12" s="21" t="s">
        <v>127</v>
      </c>
      <c r="EM12" s="22" t="s">
        <v>125</v>
      </c>
      <c r="EN12" s="23" t="s">
        <v>124</v>
      </c>
      <c r="EO12" s="21" t="s">
        <v>126</v>
      </c>
      <c r="EP12" s="21" t="s">
        <v>127</v>
      </c>
      <c r="EQ12" s="22" t="s">
        <v>125</v>
      </c>
      <c r="ER12" s="23" t="s">
        <v>124</v>
      </c>
      <c r="ES12" s="21" t="s">
        <v>126</v>
      </c>
      <c r="ET12" s="21" t="s">
        <v>127</v>
      </c>
      <c r="EU12" s="22" t="s">
        <v>125</v>
      </c>
      <c r="EV12" s="23" t="s">
        <v>124</v>
      </c>
      <c r="EW12" s="21" t="s">
        <v>126</v>
      </c>
      <c r="EX12" s="21" t="s">
        <v>127</v>
      </c>
      <c r="EY12" s="22" t="s">
        <v>125</v>
      </c>
      <c r="EZ12" s="23" t="s">
        <v>124</v>
      </c>
      <c r="FA12" s="21" t="s">
        <v>126</v>
      </c>
      <c r="FB12" s="21" t="s">
        <v>127</v>
      </c>
      <c r="FC12" s="22" t="s">
        <v>125</v>
      </c>
      <c r="FD12" s="23" t="s">
        <v>124</v>
      </c>
      <c r="FE12" s="21" t="s">
        <v>126</v>
      </c>
      <c r="FF12" s="21" t="s">
        <v>127</v>
      </c>
      <c r="FG12" s="22" t="s">
        <v>125</v>
      </c>
      <c r="FH12" s="23" t="s">
        <v>124</v>
      </c>
      <c r="FI12" s="21" t="s">
        <v>126</v>
      </c>
      <c r="FJ12" s="21" t="s">
        <v>127</v>
      </c>
      <c r="FK12" s="22" t="s">
        <v>125</v>
      </c>
      <c r="FL12" s="23" t="s">
        <v>124</v>
      </c>
      <c r="FM12" s="21" t="s">
        <v>126</v>
      </c>
      <c r="FN12" s="21" t="s">
        <v>127</v>
      </c>
      <c r="FO12" s="22" t="s">
        <v>125</v>
      </c>
      <c r="FP12" s="23" t="s">
        <v>124</v>
      </c>
      <c r="FQ12" s="21" t="s">
        <v>126</v>
      </c>
      <c r="FR12" s="21" t="s">
        <v>127</v>
      </c>
      <c r="FS12" s="22" t="s">
        <v>125</v>
      </c>
      <c r="FT12" s="23" t="s">
        <v>124</v>
      </c>
      <c r="FU12" s="21" t="s">
        <v>126</v>
      </c>
      <c r="FV12" s="21" t="s">
        <v>127</v>
      </c>
      <c r="FW12" s="22" t="s">
        <v>125</v>
      </c>
      <c r="FX12" s="23" t="s">
        <v>124</v>
      </c>
      <c r="FY12" s="21" t="s">
        <v>126</v>
      </c>
      <c r="FZ12" s="21" t="s">
        <v>127</v>
      </c>
      <c r="GA12" s="22" t="s">
        <v>125</v>
      </c>
      <c r="GB12" s="23" t="s">
        <v>124</v>
      </c>
      <c r="GC12" s="21" t="s">
        <v>126</v>
      </c>
      <c r="GD12" s="21" t="s">
        <v>127</v>
      </c>
      <c r="GE12" s="22" t="s">
        <v>125</v>
      </c>
      <c r="GF12" s="23" t="s">
        <v>124</v>
      </c>
      <c r="GG12" s="21" t="s">
        <v>126</v>
      </c>
      <c r="GH12" s="21" t="s">
        <v>127</v>
      </c>
      <c r="GI12" s="22" t="s">
        <v>125</v>
      </c>
      <c r="GJ12" s="23" t="s">
        <v>124</v>
      </c>
      <c r="GK12" s="21" t="s">
        <v>126</v>
      </c>
      <c r="GL12" s="21" t="s">
        <v>127</v>
      </c>
      <c r="GM12" s="22" t="s">
        <v>125</v>
      </c>
      <c r="GN12" s="23" t="s">
        <v>124</v>
      </c>
      <c r="GO12" s="21" t="s">
        <v>126</v>
      </c>
      <c r="GP12" s="21" t="s">
        <v>127</v>
      </c>
      <c r="GQ12" s="22" t="s">
        <v>125</v>
      </c>
      <c r="GR12" s="23" t="s">
        <v>124</v>
      </c>
      <c r="GS12" s="21" t="s">
        <v>126</v>
      </c>
      <c r="GT12" s="21" t="s">
        <v>127</v>
      </c>
      <c r="GU12" s="22" t="s">
        <v>125</v>
      </c>
      <c r="GV12" s="23" t="s">
        <v>124</v>
      </c>
      <c r="GW12" s="21" t="s">
        <v>126</v>
      </c>
      <c r="GX12" s="21" t="s">
        <v>127</v>
      </c>
      <c r="GY12" s="22" t="s">
        <v>125</v>
      </c>
      <c r="GZ12" s="23" t="s">
        <v>124</v>
      </c>
      <c r="HA12" s="21" t="s">
        <v>126</v>
      </c>
      <c r="HB12" s="21" t="s">
        <v>127</v>
      </c>
      <c r="HC12" s="22" t="s">
        <v>125</v>
      </c>
      <c r="HD12" s="23" t="s">
        <v>124</v>
      </c>
      <c r="HE12" s="21" t="s">
        <v>126</v>
      </c>
      <c r="HF12" s="21" t="s">
        <v>127</v>
      </c>
      <c r="HG12" s="22" t="s">
        <v>125</v>
      </c>
      <c r="HH12" s="23" t="s">
        <v>124</v>
      </c>
      <c r="HI12" s="21" t="s">
        <v>126</v>
      </c>
      <c r="HJ12" s="21" t="s">
        <v>127</v>
      </c>
      <c r="HK12" s="22" t="s">
        <v>125</v>
      </c>
      <c r="HL12" s="23" t="s">
        <v>124</v>
      </c>
      <c r="HM12" s="21" t="s">
        <v>126</v>
      </c>
      <c r="HN12" s="21" t="s">
        <v>127</v>
      </c>
      <c r="HO12" s="22" t="s">
        <v>125</v>
      </c>
      <c r="HP12" s="23" t="s">
        <v>124</v>
      </c>
      <c r="HQ12" s="21" t="s">
        <v>126</v>
      </c>
      <c r="HR12" s="21" t="s">
        <v>127</v>
      </c>
      <c r="HS12" s="22" t="s">
        <v>125</v>
      </c>
      <c r="HT12" s="23" t="s">
        <v>124</v>
      </c>
      <c r="HU12" s="21" t="s">
        <v>126</v>
      </c>
      <c r="HV12" s="21" t="s">
        <v>127</v>
      </c>
      <c r="HW12" s="22" t="s">
        <v>125</v>
      </c>
      <c r="HX12" s="23" t="s">
        <v>124</v>
      </c>
      <c r="HY12" s="21" t="s">
        <v>126</v>
      </c>
      <c r="HZ12" s="21" t="s">
        <v>127</v>
      </c>
      <c r="IA12" s="22" t="s">
        <v>125</v>
      </c>
      <c r="IB12" s="23" t="s">
        <v>124</v>
      </c>
      <c r="IC12" s="21" t="s">
        <v>126</v>
      </c>
      <c r="ID12" s="21" t="s">
        <v>127</v>
      </c>
      <c r="IE12" s="22" t="s">
        <v>125</v>
      </c>
      <c r="IF12" s="23" t="s">
        <v>124</v>
      </c>
      <c r="IG12" s="21" t="s">
        <v>126</v>
      </c>
      <c r="IH12" s="21" t="s">
        <v>127</v>
      </c>
      <c r="II12" s="22" t="s">
        <v>125</v>
      </c>
      <c r="IJ12" s="23" t="s">
        <v>124</v>
      </c>
      <c r="IK12" s="21" t="s">
        <v>126</v>
      </c>
      <c r="IL12" s="21" t="s">
        <v>127</v>
      </c>
      <c r="IM12" s="22" t="s">
        <v>125</v>
      </c>
      <c r="IN12" s="23" t="s">
        <v>124</v>
      </c>
      <c r="IO12" s="21" t="s">
        <v>126</v>
      </c>
      <c r="IP12" s="21" t="s">
        <v>127</v>
      </c>
      <c r="IQ12" s="22" t="s">
        <v>125</v>
      </c>
      <c r="IR12" s="23" t="s">
        <v>124</v>
      </c>
      <c r="IS12" s="21" t="s">
        <v>126</v>
      </c>
      <c r="IT12" s="21" t="s">
        <v>127</v>
      </c>
      <c r="IU12" s="22" t="s">
        <v>125</v>
      </c>
      <c r="IV12" s="23" t="s">
        <v>124</v>
      </c>
      <c r="IW12" s="21" t="s">
        <v>126</v>
      </c>
      <c r="IX12" s="21" t="s">
        <v>127</v>
      </c>
      <c r="IY12" s="22" t="s">
        <v>125</v>
      </c>
      <c r="IZ12" s="23" t="s">
        <v>124</v>
      </c>
      <c r="JA12" s="21" t="s">
        <v>126</v>
      </c>
      <c r="JB12" s="21" t="s">
        <v>127</v>
      </c>
      <c r="JC12" s="22" t="s">
        <v>125</v>
      </c>
      <c r="JD12" s="23" t="s">
        <v>124</v>
      </c>
      <c r="JE12" s="21" t="s">
        <v>126</v>
      </c>
      <c r="JF12" s="21" t="s">
        <v>127</v>
      </c>
      <c r="JG12" s="22" t="s">
        <v>125</v>
      </c>
      <c r="JH12" s="23" t="s">
        <v>124</v>
      </c>
      <c r="JI12" s="21" t="s">
        <v>126</v>
      </c>
      <c r="JJ12" s="21" t="s">
        <v>127</v>
      </c>
      <c r="JK12" s="22" t="s">
        <v>125</v>
      </c>
      <c r="JL12" s="23" t="s">
        <v>124</v>
      </c>
      <c r="JM12" s="21" t="s">
        <v>126</v>
      </c>
      <c r="JN12" s="21" t="s">
        <v>127</v>
      </c>
      <c r="JO12" s="22" t="s">
        <v>125</v>
      </c>
      <c r="JP12" s="23" t="s">
        <v>124</v>
      </c>
      <c r="JQ12" s="24" t="s">
        <v>126</v>
      </c>
      <c r="JR12" s="24" t="s">
        <v>127</v>
      </c>
      <c r="JS12" s="24" t="s">
        <v>125</v>
      </c>
      <c r="JT12" s="24" t="s">
        <v>124</v>
      </c>
    </row>
    <row r="13" spans="1:280" s="19" customFormat="1" ht="15.75" customHeight="1" x14ac:dyDescent="0.25">
      <c r="A13" s="26">
        <v>1</v>
      </c>
      <c r="B13" s="26" t="s">
        <v>128</v>
      </c>
      <c r="C13" s="27" t="s">
        <v>129</v>
      </c>
      <c r="D13" s="28">
        <f>SUM(L13,O13,R13,U13,X13,AA13,AD13,AG13,AJ13,AM13,AP13,AS13,AV13,AY13,BB13,BE13,BH13,BK13,BN13,BQ13,BT13,BW13,BZ13,CC13,CF13,CI13,CL13,CO13,CR13,CU13,CX13,DA13,DD13,DG13,DJ13)</f>
        <v>2241</v>
      </c>
      <c r="E13" s="28">
        <f t="shared" ref="E13:F28" si="0">SUM(M13,P13,S13,V13,Y13,AB13,AE13,AH13,AK13,AN13,AQ13,AT13,AW13,AZ13,BC13,BF13,BI13,BL13,BO13,BR13,BU13,BX13,CA13,CD13,CG13,CJ13,CM13,CP13,CS13,CV13,CY13,DB13,DE13,DH13,DK13)</f>
        <v>6278</v>
      </c>
      <c r="F13" s="28">
        <f>SUM(N13,Q13,T13,W13,Z13,AC13,AF13,AI13,AL13,AO13,AR13,AU13,AX13,BA13,BD13,BG13,BJ13,BM13,BP13,BS13,BV13,BY13,CB13,CE13,CH13,CK13,CN13,CQ13,CT13,CW13,CZ13,DC13,DF13,DI13,DL13)</f>
        <v>7111</v>
      </c>
      <c r="G13" s="29">
        <f>E13/F13</f>
        <v>0.88285754464913513</v>
      </c>
      <c r="H13" s="28">
        <f>AVERAGE(L13,O13,R13,U13,X13,AA13,AD13,AG13,AJ13,AM13,AP13,AS13,AV13,AY13,BB13,BE13,BH13,BK13,BN13,BQ13,BT13,BW13,BZ13,CC13,CF13,CI13,CL13,CO13,CR13,CU13,CX13,DA13,DD13,DG13,DJ13)</f>
        <v>186.75</v>
      </c>
      <c r="I13" s="28">
        <f t="shared" ref="I13:J28" si="1">AVERAGE(M13,P13,S13,V13,Y13,AB13,AE13,AH13,AK13,AN13,AQ13,AT13,AW13,AZ13,BC13,BF13,BI13,BL13,BO13,BR13,BU13,BX13,CA13,CD13,CG13,CJ13,CM13,CP13,CS13,CV13,CY13,DB13,DE13,DH13,DK13)</f>
        <v>523.16666666666663</v>
      </c>
      <c r="J13" s="28">
        <f t="shared" si="1"/>
        <v>592.58333333333337</v>
      </c>
      <c r="K13" s="29">
        <f>I13/J13</f>
        <v>0.88285754464913502</v>
      </c>
      <c r="L13" s="30"/>
      <c r="M13" s="30"/>
      <c r="N13" s="30"/>
      <c r="O13" s="30"/>
      <c r="P13" s="30"/>
      <c r="Q13" s="30"/>
      <c r="R13" s="31"/>
      <c r="S13" s="30"/>
      <c r="T13" s="30"/>
      <c r="U13" s="30"/>
      <c r="V13" s="30"/>
      <c r="W13" s="30"/>
      <c r="X13" s="32">
        <v>115</v>
      </c>
      <c r="Y13" s="32">
        <v>322</v>
      </c>
      <c r="Z13" s="32">
        <v>701</v>
      </c>
      <c r="AA13" s="32">
        <v>152</v>
      </c>
      <c r="AB13" s="32">
        <v>426</v>
      </c>
      <c r="AC13" s="32">
        <v>710</v>
      </c>
      <c r="AD13" s="33"/>
      <c r="AE13" s="33"/>
      <c r="AF13" s="33"/>
      <c r="AG13" s="33"/>
      <c r="AH13" s="33"/>
      <c r="AI13" s="33"/>
      <c r="AJ13" s="33"/>
      <c r="AK13" s="33"/>
      <c r="AL13" s="33"/>
      <c r="AM13" s="33"/>
      <c r="AN13" s="33"/>
      <c r="AO13" s="33"/>
      <c r="AP13" s="33"/>
      <c r="AQ13" s="33"/>
      <c r="AR13" s="33"/>
      <c r="AS13" s="33" t="s">
        <v>816</v>
      </c>
      <c r="AT13" s="33"/>
      <c r="AU13" s="33"/>
      <c r="AV13" s="33"/>
      <c r="AW13" s="33"/>
      <c r="AX13" s="33"/>
      <c r="AY13" s="32">
        <v>137</v>
      </c>
      <c r="AZ13" s="32">
        <v>384</v>
      </c>
      <c r="BA13" s="32">
        <v>624</v>
      </c>
      <c r="BB13" s="32">
        <v>155</v>
      </c>
      <c r="BC13" s="32">
        <v>434</v>
      </c>
      <c r="BD13" s="32">
        <v>635</v>
      </c>
      <c r="BE13" s="34"/>
      <c r="BF13" s="34"/>
      <c r="BG13" s="34"/>
      <c r="BH13" s="34"/>
      <c r="BI13" s="34"/>
      <c r="BJ13" s="34"/>
      <c r="BK13" s="32">
        <v>110</v>
      </c>
      <c r="BL13" s="32">
        <v>308</v>
      </c>
      <c r="BM13" s="32">
        <v>513</v>
      </c>
      <c r="BN13" s="32">
        <v>96</v>
      </c>
      <c r="BO13" s="32">
        <v>269</v>
      </c>
      <c r="BP13" s="32">
        <v>521</v>
      </c>
      <c r="BQ13" s="32">
        <v>180</v>
      </c>
      <c r="BR13" s="32">
        <v>504</v>
      </c>
      <c r="BS13" s="32">
        <v>543</v>
      </c>
      <c r="BT13" s="32">
        <v>254</v>
      </c>
      <c r="BU13" s="32">
        <v>712</v>
      </c>
      <c r="BV13" s="32">
        <v>601</v>
      </c>
      <c r="BW13" s="34"/>
      <c r="BX13" s="35"/>
      <c r="BY13" s="30"/>
      <c r="BZ13" s="34"/>
      <c r="CA13" s="30"/>
      <c r="CB13" s="30"/>
      <c r="CC13" s="32">
        <v>220</v>
      </c>
      <c r="CD13" s="32">
        <v>616</v>
      </c>
      <c r="CE13" s="32">
        <v>588</v>
      </c>
      <c r="CF13" s="32">
        <v>265</v>
      </c>
      <c r="CG13" s="32">
        <v>742</v>
      </c>
      <c r="CH13" s="32">
        <v>562</v>
      </c>
      <c r="CI13" s="34"/>
      <c r="CJ13" s="34"/>
      <c r="CK13" s="34"/>
      <c r="CL13" s="34"/>
      <c r="CM13" s="34"/>
      <c r="CN13" s="34"/>
      <c r="CO13" s="34"/>
      <c r="CP13" s="34"/>
      <c r="CQ13" s="34"/>
      <c r="CR13" s="34"/>
      <c r="CS13" s="34"/>
      <c r="CT13" s="34"/>
      <c r="CU13" s="33"/>
      <c r="CV13" s="34"/>
      <c r="CW13" s="34"/>
      <c r="CX13" s="34"/>
      <c r="CY13" s="34"/>
      <c r="CZ13" s="34"/>
      <c r="DA13" s="32">
        <v>258</v>
      </c>
      <c r="DB13" s="32">
        <v>723</v>
      </c>
      <c r="DC13" s="32">
        <v>491</v>
      </c>
      <c r="DD13" s="32">
        <v>299</v>
      </c>
      <c r="DE13" s="32">
        <v>838</v>
      </c>
      <c r="DF13" s="32">
        <v>622</v>
      </c>
      <c r="DG13" s="34"/>
      <c r="DH13" s="34"/>
      <c r="DI13" s="34"/>
      <c r="DJ13" s="34"/>
      <c r="DK13" s="34"/>
      <c r="DL13" s="34"/>
      <c r="DM13" s="19">
        <v>46</v>
      </c>
      <c r="DN13" s="19">
        <v>104</v>
      </c>
      <c r="DO13" s="19">
        <v>375</v>
      </c>
      <c r="DP13" s="19">
        <v>511</v>
      </c>
      <c r="DQ13" s="19">
        <v>41</v>
      </c>
      <c r="DR13" s="19">
        <v>174</v>
      </c>
      <c r="DS13" s="19">
        <v>538</v>
      </c>
      <c r="DT13" s="19">
        <v>521</v>
      </c>
      <c r="EC13" s="36">
        <v>80</v>
      </c>
      <c r="ED13" s="19">
        <v>140</v>
      </c>
      <c r="EE13" s="37">
        <v>366.66666666666669</v>
      </c>
      <c r="EF13" s="19">
        <v>622</v>
      </c>
      <c r="EG13" s="36">
        <v>69</v>
      </c>
      <c r="EH13" s="36">
        <v>167</v>
      </c>
      <c r="EI13" s="37">
        <v>393.33333333333337</v>
      </c>
      <c r="EJ13" s="19">
        <v>622</v>
      </c>
      <c r="ES13" s="37">
        <v>85.090909090909093</v>
      </c>
      <c r="ET13" s="37">
        <v>97.181818181818187</v>
      </c>
      <c r="EU13" s="37">
        <v>303.78787878787887</v>
      </c>
      <c r="EV13" s="37">
        <v>697</v>
      </c>
      <c r="EW13" s="37">
        <v>69.5</v>
      </c>
      <c r="EX13" s="37">
        <v>103.13636363636364</v>
      </c>
      <c r="EY13" s="37">
        <v>287.72727272727275</v>
      </c>
      <c r="EZ13" s="37">
        <v>707</v>
      </c>
      <c r="FI13" s="37">
        <v>82.227272727272734</v>
      </c>
      <c r="FJ13" s="37">
        <v>142.54545454545453</v>
      </c>
      <c r="FK13" s="37">
        <v>374.62121212121212</v>
      </c>
      <c r="FL13" s="37">
        <v>624</v>
      </c>
      <c r="FM13" s="37">
        <v>75</v>
      </c>
      <c r="FN13" s="37">
        <v>169</v>
      </c>
      <c r="FO13" s="37">
        <v>406.66666666666669</v>
      </c>
      <c r="FP13" s="37">
        <v>620</v>
      </c>
      <c r="FY13" s="37">
        <v>75</v>
      </c>
      <c r="FZ13" s="37">
        <v>132</v>
      </c>
      <c r="GA13" s="37">
        <v>287</v>
      </c>
      <c r="GB13" s="37">
        <v>1008</v>
      </c>
      <c r="GC13" s="37">
        <v>72</v>
      </c>
      <c r="GD13" s="37">
        <v>158</v>
      </c>
      <c r="GE13" s="37">
        <v>293</v>
      </c>
      <c r="GF13" s="37">
        <v>734</v>
      </c>
      <c r="GG13" s="38">
        <v>69.704545454545453</v>
      </c>
      <c r="GH13" s="37">
        <v>156.90909090909091</v>
      </c>
      <c r="GI13" s="37">
        <v>302.15151515151513</v>
      </c>
      <c r="GJ13" s="37">
        <v>832</v>
      </c>
      <c r="GK13" s="37">
        <v>82.818181818181813</v>
      </c>
      <c r="GL13" s="37">
        <v>180.97727272727272</v>
      </c>
      <c r="GM13" s="37">
        <v>351.72727272727269</v>
      </c>
      <c r="GN13" s="37">
        <v>950</v>
      </c>
      <c r="GO13" s="37">
        <v>76.477272727272734</v>
      </c>
      <c r="GP13" s="37">
        <v>170.27272727272728</v>
      </c>
      <c r="GQ13" s="37">
        <v>329</v>
      </c>
      <c r="GR13" s="37">
        <v>887</v>
      </c>
      <c r="GS13" s="37">
        <v>83.409090909090907</v>
      </c>
      <c r="GT13" s="37">
        <v>171.52272727272728</v>
      </c>
      <c r="GU13" s="37">
        <v>339.90909090909093</v>
      </c>
      <c r="GV13" s="37">
        <v>896</v>
      </c>
      <c r="GW13" s="37"/>
      <c r="GX13" s="37"/>
      <c r="GY13" s="37"/>
      <c r="GZ13" s="37"/>
      <c r="HA13" s="37"/>
      <c r="HB13" s="37"/>
      <c r="HC13" s="37"/>
      <c r="HD13" s="37"/>
      <c r="HE13" s="36">
        <v>27.127272727272729</v>
      </c>
      <c r="HF13" s="36">
        <v>124.14545454545454</v>
      </c>
      <c r="HG13" s="36">
        <v>216.10389610389609</v>
      </c>
      <c r="HH13" s="36">
        <v>664</v>
      </c>
      <c r="HI13" s="36">
        <v>35.81818181818182</v>
      </c>
      <c r="HJ13" s="36">
        <v>142.4</v>
      </c>
      <c r="HK13" s="36">
        <v>254.59740259740261</v>
      </c>
      <c r="HL13" s="36">
        <v>674</v>
      </c>
      <c r="HM13" s="36">
        <v>42.709090909090904</v>
      </c>
      <c r="HN13" s="36">
        <v>150.54545454545453</v>
      </c>
      <c r="HO13" s="36">
        <v>276.0779220779221</v>
      </c>
      <c r="HP13" s="36">
        <v>731</v>
      </c>
      <c r="HQ13" s="36">
        <v>56.786363636363632</v>
      </c>
      <c r="HR13" s="36">
        <v>153.40454545454546</v>
      </c>
      <c r="HS13" s="36">
        <v>300.27272727272725</v>
      </c>
      <c r="HT13" s="36">
        <v>843</v>
      </c>
      <c r="IC13" s="36">
        <v>66.142727272727271</v>
      </c>
      <c r="ID13" s="36">
        <v>75.022727272727266</v>
      </c>
      <c r="IE13" s="36">
        <v>260.2833333333333</v>
      </c>
      <c r="IF13" s="36">
        <v>881</v>
      </c>
      <c r="IG13" s="36">
        <v>72.845454545454544</v>
      </c>
      <c r="IH13" s="36">
        <v>81.586363636363643</v>
      </c>
      <c r="II13" s="36">
        <v>284.58181818181822</v>
      </c>
      <c r="IJ13" s="36">
        <v>892</v>
      </c>
      <c r="IK13" s="19">
        <v>106.4</v>
      </c>
      <c r="IM13" s="19">
        <v>287</v>
      </c>
      <c r="IN13" s="19">
        <v>854</v>
      </c>
      <c r="IO13" s="19">
        <v>115</v>
      </c>
      <c r="IQ13" s="19">
        <v>312</v>
      </c>
      <c r="IR13" s="19">
        <v>872</v>
      </c>
      <c r="JI13" s="37">
        <v>66.063636363636363</v>
      </c>
      <c r="JJ13" s="37">
        <v>67.118181818181824</v>
      </c>
      <c r="JK13" s="37">
        <v>308.70000000000005</v>
      </c>
      <c r="JL13" s="37">
        <v>813</v>
      </c>
      <c r="JM13" s="37">
        <v>78.602272727272734</v>
      </c>
      <c r="JN13" s="37">
        <v>105.12363636363636</v>
      </c>
      <c r="JO13" s="37">
        <v>688.68666666666672</v>
      </c>
      <c r="JP13" s="37">
        <v>822</v>
      </c>
      <c r="JQ13" s="39">
        <f>SUM(DM13,DQ13,DU13,DY13,EC13,EG13,EK13,EO13,ES13,EW13,FA13,FE13,FM13,FQ13,FU13,FY13,GC13,GG13,GK13,GO13,GS13,GW13,HA13,HE13,HI13,HM13,HQ13,HU13,HY13,IC13,IG13,IK13,IO13,IS13,IW13,JA13,JE13,JI13,JM13)</f>
        <v>1592.4950000000001</v>
      </c>
      <c r="JR13" s="39">
        <f>SUM(DN13,DR13,DV13,DZ13,ED13,EH13,EL13,EP13,ET13,EX13,FB13,FF13,FN13,FR13,FV13,FZ13,GD13,GH13,GL13,GP13,GT13,GX13,HB13,HF13,HJ13,HN13,HR13,HV13,HZ13,ID13,IH13,IL13,IP13,IT13,IX13,L13,O13,R13,U13,X13,AA13,AD13,AG13,AJ13,AM13,AP13,AS13,AV13,AY13,BB13,BE13,BH13,BK13,BN13,BQ13,BT13,BW13,BZ13,CC13,CF13,CI13,CL13,CO13,CR13,CU13,CX13,DA13,DD13,DG13,DJ13)</f>
        <v>4892.1045454545456</v>
      </c>
      <c r="JS13" s="39">
        <f>SUM(DO13,DS13,DW13,EA13,EE13,EI13,EM13,EQ13,EU13,EY13,FC13,FG13,FO13,FS13,FW13,GA13,GE13,GI13,GM13,GQ13,GU13,GY13,HC13,HG13,HK13,HO13,HS13,HW13,IA13,IE13,II13,IM13,IQ13,IU13,IY13,M13,P13,S13,V13,Y13,AB13,AE13,AH13,AK13,AN13,AQ13,AT13,AW13,AZ13,BC13,BF13,BI13,BL13,BO13,BR13,BU13,BX13,CA13,CD13,CG13,CJ13,CM13,CP13,CS13,CV13,CY13,DB13,DE13,DH13,DK13,JC13,JG13,JK13,JO13)</f>
        <v>14040.273463203464</v>
      </c>
      <c r="JT13" s="39">
        <f>SUM(DP13,DT13,DX13,EB13,EF13,EJ13,EN13,ER13,EV13,EZ13,FD13,FH13,FP13,FT13,FX13,GB13,GF13,GJ13,GN13,GR13,GV13,GZ13,HD13,HH13,HL13,HP13,HT13,HX13,IB13,IF13,IJ13,IN13,IR13,IV13,IZ13,N13,Q13,T13,W13,Z13,AC13,AF13,AI13,AL13,AO13,AR13,AU13,AX13,BA13,BD13,BG13,BJ13,BM13,BP13,BS13,BV13,BY13,CB13,CE13,CH13,CK13,CN13,CQ13,CT13,CW13,CZ13,DC13,DF13,DI13,DL13,JD13,JH13,JL13,JP13)</f>
        <v>24764</v>
      </c>
    </row>
    <row r="14" spans="1:280" s="19" customFormat="1" ht="15.75" customHeight="1" x14ac:dyDescent="0.25">
      <c r="A14" s="26">
        <v>2</v>
      </c>
      <c r="B14" s="26" t="s">
        <v>128</v>
      </c>
      <c r="C14" s="40" t="s">
        <v>130</v>
      </c>
      <c r="D14" s="28">
        <f t="shared" ref="D14:F87" si="2">SUM(L14,O14,R14,U14,X14,AA14,AD14,AG14,AJ14,AM14,AP14,AS14,AV14,AY14,BB14,BE14,BH14,BK14,BN14,BQ14,BT14,BW14,BZ14,CC14,CF14,CI14,CL14,CO14,CR14,CU14,CX14,DA14,DD14,DG14,DJ14)</f>
        <v>2020</v>
      </c>
      <c r="E14" s="28">
        <f t="shared" si="0"/>
        <v>5663</v>
      </c>
      <c r="F14" s="28">
        <f t="shared" si="0"/>
        <v>6990</v>
      </c>
      <c r="G14" s="29">
        <f t="shared" ref="G14:G87" si="3">E14/F14</f>
        <v>0.81015736766809732</v>
      </c>
      <c r="H14" s="28">
        <f t="shared" ref="H14:J87" si="4">AVERAGE(L14,O14,R14,U14,X14,AA14,AD14,AG14,AJ14,AM14,AP14,AS14,AV14,AY14,BB14,BE14,BH14,BK14,BN14,BQ14,BT14,BW14,BZ14,CC14,CF14,CI14,CL14,CO14,CR14,CU14,CX14,DA14,DD14,DG14,DJ14)</f>
        <v>168.33333333333334</v>
      </c>
      <c r="I14" s="28">
        <f t="shared" si="1"/>
        <v>471.91666666666669</v>
      </c>
      <c r="J14" s="28">
        <f t="shared" si="1"/>
        <v>582.5</v>
      </c>
      <c r="K14" s="29">
        <f t="shared" ref="K14:K91" si="5">I14/J14</f>
        <v>0.81015736766809732</v>
      </c>
      <c r="L14" s="30"/>
      <c r="M14" s="30"/>
      <c r="N14" s="30"/>
      <c r="O14" s="30"/>
      <c r="P14" s="30"/>
      <c r="Q14" s="30"/>
      <c r="R14" s="30"/>
      <c r="S14" s="30"/>
      <c r="T14" s="30"/>
      <c r="U14" s="30"/>
      <c r="V14" s="30"/>
      <c r="W14" s="30"/>
      <c r="X14" s="32">
        <v>108</v>
      </c>
      <c r="Y14" s="32">
        <v>303</v>
      </c>
      <c r="Z14" s="32">
        <v>711</v>
      </c>
      <c r="AA14" s="32">
        <v>181</v>
      </c>
      <c r="AB14" s="32">
        <v>507</v>
      </c>
      <c r="AC14" s="32">
        <v>723</v>
      </c>
      <c r="AD14" s="33"/>
      <c r="AE14" s="33"/>
      <c r="AF14" s="33"/>
      <c r="AG14" s="33"/>
      <c r="AH14" s="33"/>
      <c r="AI14" s="33"/>
      <c r="AJ14" s="33"/>
      <c r="AK14" s="33"/>
      <c r="AL14" s="33"/>
      <c r="AM14" s="33"/>
      <c r="AN14" s="33"/>
      <c r="AO14" s="33"/>
      <c r="AP14" s="33"/>
      <c r="AQ14" s="33"/>
      <c r="AR14" s="33"/>
      <c r="AS14" s="33"/>
      <c r="AT14" s="33"/>
      <c r="AU14" s="33"/>
      <c r="AV14" s="33"/>
      <c r="AW14" s="33"/>
      <c r="AX14" s="33"/>
      <c r="AY14" s="32">
        <v>74</v>
      </c>
      <c r="AZ14" s="32">
        <v>208</v>
      </c>
      <c r="BA14" s="32">
        <v>631</v>
      </c>
      <c r="BB14" s="32">
        <v>89</v>
      </c>
      <c r="BC14" s="32">
        <v>250</v>
      </c>
      <c r="BD14" s="32">
        <v>624</v>
      </c>
      <c r="BE14" s="34"/>
      <c r="BF14" s="34"/>
      <c r="BG14" s="34"/>
      <c r="BH14" s="34"/>
      <c r="BI14" s="34"/>
      <c r="BJ14" s="34"/>
      <c r="BK14" s="32">
        <v>133</v>
      </c>
      <c r="BL14" s="32">
        <v>373</v>
      </c>
      <c r="BM14" s="32">
        <v>499</v>
      </c>
      <c r="BN14" s="32">
        <v>129</v>
      </c>
      <c r="BO14" s="32">
        <v>362</v>
      </c>
      <c r="BP14" s="32">
        <v>503</v>
      </c>
      <c r="BQ14" s="32">
        <v>174</v>
      </c>
      <c r="BR14" s="32">
        <v>488</v>
      </c>
      <c r="BS14" s="32">
        <v>521</v>
      </c>
      <c r="BT14" s="32">
        <v>281</v>
      </c>
      <c r="BU14" s="32">
        <v>787</v>
      </c>
      <c r="BV14" s="32">
        <v>599</v>
      </c>
      <c r="BW14" s="34"/>
      <c r="BX14" s="34"/>
      <c r="BY14" s="34"/>
      <c r="BZ14" s="34"/>
      <c r="CA14" s="30"/>
      <c r="CB14" s="30"/>
      <c r="CC14" s="32">
        <v>189</v>
      </c>
      <c r="CD14" s="32">
        <v>530</v>
      </c>
      <c r="CE14" s="32">
        <v>579</v>
      </c>
      <c r="CF14" s="32">
        <v>207</v>
      </c>
      <c r="CG14" s="32">
        <v>580</v>
      </c>
      <c r="CH14" s="32">
        <v>549</v>
      </c>
      <c r="CI14" s="34"/>
      <c r="CJ14" s="34"/>
      <c r="CK14" s="34"/>
      <c r="CL14" s="34"/>
      <c r="CM14" s="34"/>
      <c r="CN14" s="34"/>
      <c r="CO14" s="34"/>
      <c r="CP14" s="34"/>
      <c r="CQ14" s="34"/>
      <c r="CR14" s="34"/>
      <c r="CS14" s="34"/>
      <c r="CT14" s="34"/>
      <c r="CU14" s="33"/>
      <c r="CV14" s="34"/>
      <c r="CW14" s="34"/>
      <c r="CX14" s="34"/>
      <c r="CY14" s="34"/>
      <c r="CZ14" s="34"/>
      <c r="DA14" s="32">
        <v>199</v>
      </c>
      <c r="DB14" s="32">
        <v>558</v>
      </c>
      <c r="DC14" s="32">
        <v>502</v>
      </c>
      <c r="DD14" s="32">
        <v>256</v>
      </c>
      <c r="DE14" s="32">
        <v>717</v>
      </c>
      <c r="DF14" s="32">
        <v>549</v>
      </c>
      <c r="DG14" s="34"/>
      <c r="DH14" s="34"/>
      <c r="DI14" s="34"/>
      <c r="DJ14" s="34"/>
      <c r="DK14" s="34"/>
      <c r="DL14" s="34"/>
      <c r="DM14" s="19">
        <v>30</v>
      </c>
      <c r="DN14" s="19">
        <v>160</v>
      </c>
      <c r="DO14" s="19">
        <v>475</v>
      </c>
      <c r="DP14" s="19">
        <v>524</v>
      </c>
      <c r="DQ14" s="19">
        <v>48</v>
      </c>
      <c r="DR14" s="19">
        <v>171</v>
      </c>
      <c r="DS14" s="19">
        <v>548</v>
      </c>
      <c r="DT14" s="19">
        <v>520</v>
      </c>
      <c r="EC14" s="36">
        <v>90.159090909090907</v>
      </c>
      <c r="ED14" s="19">
        <v>162</v>
      </c>
      <c r="EE14" s="37">
        <v>420.2651515151515</v>
      </c>
      <c r="EF14" s="19">
        <v>643</v>
      </c>
      <c r="EG14" s="36">
        <v>84.772727272727266</v>
      </c>
      <c r="EH14" s="36">
        <v>162.18181818181819</v>
      </c>
      <c r="EI14" s="37">
        <v>411.59090909090912</v>
      </c>
      <c r="EJ14" s="19">
        <v>643</v>
      </c>
      <c r="ES14" s="37">
        <v>73.409090909090907</v>
      </c>
      <c r="ET14" s="37">
        <v>104.97727272727273</v>
      </c>
      <c r="EU14" s="37">
        <v>297.31060606060606</v>
      </c>
      <c r="EV14" s="37">
        <v>678</v>
      </c>
      <c r="EW14" s="37">
        <v>78.977272727272734</v>
      </c>
      <c r="EX14" s="37">
        <v>87.181818181818187</v>
      </c>
      <c r="EY14" s="37">
        <v>276.93181818181824</v>
      </c>
      <c r="EZ14" s="37">
        <v>692</v>
      </c>
      <c r="FI14" s="37">
        <v>87.772727272727266</v>
      </c>
      <c r="FJ14" s="37">
        <v>164.09090909090909</v>
      </c>
      <c r="FK14" s="37">
        <v>419.77272727272725</v>
      </c>
      <c r="FL14" s="37">
        <v>622</v>
      </c>
      <c r="FM14" s="37">
        <v>68.659090909090907</v>
      </c>
      <c r="FN14" s="37">
        <v>169.97727272727272</v>
      </c>
      <c r="FO14" s="37">
        <v>397.72727272727275</v>
      </c>
      <c r="FP14" s="37">
        <v>630</v>
      </c>
      <c r="FY14" s="37">
        <v>77.568181818181813</v>
      </c>
      <c r="FZ14" s="37">
        <v>83.136363636363626</v>
      </c>
      <c r="GA14" s="37">
        <v>328</v>
      </c>
      <c r="GB14" s="37">
        <v>1008</v>
      </c>
      <c r="GC14" s="37">
        <v>86.454545454545453</v>
      </c>
      <c r="GD14" s="37">
        <v>164.34090909090909</v>
      </c>
      <c r="GE14" s="37">
        <v>341</v>
      </c>
      <c r="GF14" s="37">
        <v>710</v>
      </c>
      <c r="GG14" s="38">
        <v>72.38636363636364</v>
      </c>
      <c r="GH14" s="37">
        <v>81.38636363636364</v>
      </c>
      <c r="GI14" s="37">
        <v>192.21590909090909</v>
      </c>
      <c r="GJ14" s="37">
        <v>887</v>
      </c>
      <c r="GK14" s="37">
        <v>78.659090909090907</v>
      </c>
      <c r="GL14" s="37">
        <v>170.97727272727272</v>
      </c>
      <c r="GM14" s="37">
        <v>312.0454545454545</v>
      </c>
      <c r="GN14" s="37">
        <v>966</v>
      </c>
      <c r="GO14" s="37">
        <v>78.159090909090907</v>
      </c>
      <c r="GP14" s="37">
        <v>136.68181818181819</v>
      </c>
      <c r="GQ14" s="37">
        <v>268.55113636363637</v>
      </c>
      <c r="GR14" s="37">
        <v>840</v>
      </c>
      <c r="GS14" s="37">
        <v>75.931818181818187</v>
      </c>
      <c r="GT14" s="37">
        <v>136.09090909090909</v>
      </c>
      <c r="GU14" s="37">
        <v>265.02840909090907</v>
      </c>
      <c r="GV14" s="37">
        <v>842</v>
      </c>
      <c r="GW14" s="37">
        <v>89.568181818181813</v>
      </c>
      <c r="GX14" s="37">
        <v>135.80000000000001</v>
      </c>
      <c r="GY14" s="37">
        <v>321.9545454545455</v>
      </c>
      <c r="GZ14" s="37">
        <v>686</v>
      </c>
      <c r="HA14" s="37">
        <v>116.58181818181819</v>
      </c>
      <c r="HB14" s="37">
        <v>173.40909090909091</v>
      </c>
      <c r="HC14" s="37">
        <v>414.27272727272731</v>
      </c>
      <c r="HD14" s="37">
        <v>755</v>
      </c>
      <c r="HE14" s="36">
        <v>64</v>
      </c>
      <c r="HF14" s="36">
        <v>87.199999999999989</v>
      </c>
      <c r="HG14" s="36">
        <v>216</v>
      </c>
      <c r="HH14" s="36">
        <v>646</v>
      </c>
      <c r="HI14" s="36">
        <v>79.039999999999992</v>
      </c>
      <c r="HJ14" s="36">
        <v>115.52000000000001</v>
      </c>
      <c r="HK14" s="36">
        <v>296.76190476190482</v>
      </c>
      <c r="HL14" s="36">
        <v>674</v>
      </c>
      <c r="HM14" s="36"/>
      <c r="HN14" s="36"/>
      <c r="HO14" s="36"/>
      <c r="HP14" s="36"/>
      <c r="HQ14" s="36"/>
      <c r="HR14" s="36"/>
      <c r="HS14" s="36"/>
      <c r="HT14" s="36"/>
      <c r="HU14" s="36">
        <v>71.663636363636357</v>
      </c>
      <c r="HV14" s="36">
        <v>131.97818181818181</v>
      </c>
      <c r="HW14" s="36">
        <v>290.91688311688313</v>
      </c>
      <c r="HX14" s="36">
        <v>834</v>
      </c>
      <c r="HY14" s="36">
        <v>77.592727272727274</v>
      </c>
      <c r="HZ14" s="36">
        <v>95.510909090909095</v>
      </c>
      <c r="IA14" s="36">
        <v>247.29090909090911</v>
      </c>
      <c r="IB14" s="36">
        <v>834</v>
      </c>
      <c r="IC14" s="36"/>
      <c r="ID14" s="36"/>
      <c r="IE14" s="36"/>
      <c r="IF14" s="36"/>
      <c r="IG14" s="36"/>
      <c r="IH14" s="36"/>
      <c r="II14" s="36"/>
      <c r="IJ14" s="36"/>
      <c r="IS14" s="19">
        <v>83.44</v>
      </c>
      <c r="IU14" s="19">
        <v>203</v>
      </c>
      <c r="IV14" s="19">
        <v>714</v>
      </c>
      <c r="IW14" s="19">
        <v>83.44</v>
      </c>
      <c r="IY14" s="19">
        <v>203</v>
      </c>
      <c r="IZ14" s="19">
        <v>714</v>
      </c>
      <c r="JI14" s="37">
        <v>72.381818181818176</v>
      </c>
      <c r="JJ14" s="37">
        <v>74.686363636363637</v>
      </c>
      <c r="JK14" s="37">
        <v>372.6</v>
      </c>
      <c r="JL14" s="37">
        <v>784</v>
      </c>
      <c r="JM14" s="37">
        <v>84.943181818181813</v>
      </c>
      <c r="JN14" s="37">
        <v>73.236363636363635</v>
      </c>
      <c r="JO14" s="37">
        <v>335.5</v>
      </c>
      <c r="JP14" s="37">
        <v>767</v>
      </c>
      <c r="JQ14" s="39">
        <f t="shared" ref="JQ14:JQ77" si="6">SUM(DM14,DQ14,DU14,DY14,EC14,EG14,EK14,EO14,ES14,EW14,FA14,FE14,FM14,FQ14,FU14,FY14,GC14,GG14,GK14,GO14,GS14,GW14,HA14,HE14,HI14,HM14,HQ14,HU14,HY14,IC14,IG14,IK14,IO14,IS14,IW14,JA14,JE14,JI14,JM14)</f>
        <v>1765.7877272727271</v>
      </c>
      <c r="JR14" s="39">
        <f t="shared" ref="JR14:JR77" si="7">SUM(DN14,DR14,DV14,DZ14,ED14,EH14,EL14,EP14,ET14,EX14,FB14,FF14,FN14,FR14,FV14,FZ14,GD14,GH14,GL14,GP14,GT14,GX14,HB14,HF14,HJ14,HN14,HR14,HV14,HZ14,ID14,IH14,IL14,IP14,IT14,IX14,L14,O14,R14,U14,X14,AA14,AD14,AG14,AJ14,AM14,AP14,AS14,AV14,AY14,BB14,BE14,BH14,BK14,BN14,BQ14,BT14,BW14,BZ14,CC14,CF14,CI14,CL14,CO14,CR14,CU14,CX14,DA14,DD14,DG14,DJ14)</f>
        <v>4549.3500000000004</v>
      </c>
      <c r="JS14" s="39">
        <f t="shared" ref="JS14:JT77" si="8">SUM(DO14,DS14,DW14,EA14,EE14,EI14,EM14,EQ14,EU14,EY14,FC14,FG14,FO14,FS14,FW14,GA14,GE14,GI14,GM14,GQ14,GU14,GY14,HC14,HG14,HK14,HO14,HS14,HW14,IA14,IE14,II14,IM14,IQ14,IU14,IY14,M14,P14,S14,V14,Y14,AB14,AE14,AH14,AK14,AN14,AQ14,AT14,AW14,AZ14,BC14,BF14,BI14,BL14,BO14,BR14,BU14,BX14,CA14,CD14,CG14,CJ14,CM14,CP14,CS14,CV14,CY14,DB14,DE14,DH14,DK14,JC14,JG14,JK14,JO14)</f>
        <v>13097.963636363636</v>
      </c>
      <c r="JT14" s="39">
        <f t="shared" si="8"/>
        <v>23981</v>
      </c>
    </row>
    <row r="15" spans="1:280" s="48" customFormat="1" ht="15.75" customHeight="1" x14ac:dyDescent="0.25">
      <c r="A15" s="41">
        <v>3</v>
      </c>
      <c r="B15" s="41" t="s">
        <v>131</v>
      </c>
      <c r="C15" s="42" t="s">
        <v>132</v>
      </c>
      <c r="D15" s="43">
        <f t="shared" si="2"/>
        <v>94</v>
      </c>
      <c r="E15" s="43">
        <f t="shared" si="0"/>
        <v>264</v>
      </c>
      <c r="F15" s="43">
        <f t="shared" si="0"/>
        <v>1034</v>
      </c>
      <c r="G15" s="44">
        <f t="shared" si="3"/>
        <v>0.25531914893617019</v>
      </c>
      <c r="H15" s="43">
        <f t="shared" si="4"/>
        <v>47</v>
      </c>
      <c r="I15" s="43">
        <f t="shared" si="1"/>
        <v>132</v>
      </c>
      <c r="J15" s="43">
        <f t="shared" si="1"/>
        <v>517</v>
      </c>
      <c r="K15" s="44">
        <f t="shared" si="5"/>
        <v>0.25531914893617019</v>
      </c>
      <c r="L15" s="45"/>
      <c r="M15" s="45"/>
      <c r="N15" s="45"/>
      <c r="O15" s="45"/>
      <c r="P15" s="45"/>
      <c r="Q15" s="45"/>
      <c r="R15" s="45"/>
      <c r="S15" s="45"/>
      <c r="T15" s="45"/>
      <c r="U15" s="45"/>
      <c r="V15" s="45"/>
      <c r="W15" s="45"/>
      <c r="X15" s="46"/>
      <c r="Y15" s="47"/>
      <c r="Z15" s="46"/>
      <c r="AA15" s="46"/>
      <c r="AB15" s="47"/>
      <c r="AC15" s="46"/>
      <c r="AD15" s="46"/>
      <c r="AE15" s="47"/>
      <c r="AF15" s="46"/>
      <c r="AG15" s="46"/>
      <c r="AH15" s="47"/>
      <c r="AI15" s="46"/>
      <c r="AJ15" s="46">
        <v>43</v>
      </c>
      <c r="AK15" s="46">
        <v>121</v>
      </c>
      <c r="AL15" s="46">
        <v>513</v>
      </c>
      <c r="AM15" s="46">
        <v>51</v>
      </c>
      <c r="AN15" s="46">
        <v>143</v>
      </c>
      <c r="AO15" s="46">
        <v>521</v>
      </c>
      <c r="AP15" s="46"/>
      <c r="AQ15" s="46"/>
      <c r="AR15" s="46"/>
      <c r="AS15" s="46"/>
      <c r="AT15" s="46"/>
      <c r="AU15" s="46"/>
      <c r="AV15" s="46"/>
      <c r="AW15" s="46"/>
      <c r="AX15" s="46"/>
      <c r="AY15" s="46"/>
      <c r="AZ15" s="46"/>
      <c r="BA15" s="46"/>
      <c r="BB15" s="46"/>
      <c r="BC15" s="46"/>
      <c r="BD15" s="46"/>
      <c r="BE15" s="46"/>
      <c r="BF15" s="46"/>
      <c r="BG15" s="46"/>
      <c r="BH15" s="46"/>
      <c r="BI15" s="46"/>
      <c r="BJ15" s="46"/>
      <c r="BK15" s="46"/>
      <c r="BL15" s="45"/>
      <c r="BM15" s="45"/>
      <c r="BN15" s="46"/>
      <c r="BO15" s="45"/>
      <c r="BP15" s="45"/>
      <c r="BQ15" s="46"/>
      <c r="BR15" s="46"/>
      <c r="BS15" s="46"/>
      <c r="BT15" s="46"/>
      <c r="BU15" s="46"/>
      <c r="BV15" s="46"/>
      <c r="BW15" s="46"/>
      <c r="BX15" s="46"/>
      <c r="BY15" s="46"/>
      <c r="BZ15" s="46"/>
      <c r="CA15" s="45"/>
      <c r="CB15" s="45"/>
      <c r="CC15" s="46"/>
      <c r="CD15" s="46"/>
      <c r="CE15" s="46"/>
      <c r="CF15" s="46"/>
      <c r="CG15" s="46"/>
      <c r="CH15" s="46"/>
      <c r="CI15" s="46"/>
      <c r="CJ15" s="46"/>
      <c r="CK15" s="46"/>
      <c r="CL15" s="46"/>
      <c r="CM15" s="46"/>
      <c r="CN15" s="46"/>
      <c r="CO15" s="46"/>
      <c r="CP15" s="46"/>
      <c r="CQ15" s="46"/>
      <c r="CR15" s="46"/>
      <c r="CS15" s="46"/>
      <c r="CT15" s="46"/>
      <c r="CU15" s="46"/>
      <c r="CV15" s="46"/>
      <c r="CW15" s="46"/>
      <c r="CX15" s="46"/>
      <c r="CY15" s="46"/>
      <c r="CZ15" s="46"/>
      <c r="DA15" s="46"/>
      <c r="DB15" s="46"/>
      <c r="DC15" s="46"/>
      <c r="DD15" s="46"/>
      <c r="DE15" s="46"/>
      <c r="DF15" s="46"/>
      <c r="DG15" s="46"/>
      <c r="DH15" s="46"/>
      <c r="DI15" s="46"/>
      <c r="DJ15" s="46"/>
      <c r="DK15" s="46"/>
      <c r="DL15" s="46"/>
      <c r="EC15" s="49"/>
      <c r="EE15" s="50"/>
      <c r="EG15" s="49"/>
      <c r="EH15" s="49"/>
      <c r="EI15" s="50"/>
      <c r="FI15" s="50"/>
      <c r="FJ15" s="50"/>
      <c r="FK15" s="50"/>
      <c r="FL15" s="50"/>
      <c r="FM15" s="50"/>
      <c r="FN15" s="50"/>
      <c r="FO15" s="50"/>
      <c r="FP15" s="50"/>
      <c r="FY15" s="50"/>
      <c r="FZ15" s="50"/>
      <c r="GA15" s="50"/>
      <c r="GB15" s="50"/>
      <c r="GC15" s="50"/>
      <c r="GD15" s="50"/>
      <c r="GE15" s="50"/>
      <c r="GF15" s="50"/>
      <c r="GG15" s="51"/>
      <c r="GH15" s="50"/>
      <c r="GI15" s="50"/>
      <c r="GJ15" s="50"/>
      <c r="GK15" s="50"/>
      <c r="GL15" s="50"/>
      <c r="GM15" s="50"/>
      <c r="GN15" s="50"/>
      <c r="GO15" s="50"/>
      <c r="GP15" s="50"/>
      <c r="GQ15" s="50"/>
      <c r="GR15" s="50"/>
      <c r="GS15" s="50"/>
      <c r="GT15" s="50"/>
      <c r="GU15" s="50"/>
      <c r="GV15" s="50"/>
      <c r="GW15" s="50"/>
      <c r="GX15" s="50"/>
      <c r="GY15" s="50"/>
      <c r="GZ15" s="50"/>
      <c r="HA15" s="50"/>
      <c r="HB15" s="50"/>
      <c r="HC15" s="50"/>
      <c r="HD15" s="50"/>
      <c r="HE15" s="49"/>
      <c r="HF15" s="49"/>
      <c r="HG15" s="49"/>
      <c r="HH15" s="49"/>
      <c r="HI15" s="49"/>
      <c r="HJ15" s="49"/>
      <c r="HK15" s="49"/>
      <c r="HL15" s="49"/>
      <c r="HM15" s="49"/>
      <c r="HN15" s="49"/>
      <c r="HO15" s="49"/>
      <c r="HP15" s="49"/>
      <c r="HQ15" s="49"/>
      <c r="HR15" s="49"/>
      <c r="HS15" s="49"/>
      <c r="HT15" s="49"/>
      <c r="HU15" s="49"/>
      <c r="HV15" s="49"/>
      <c r="HW15" s="49"/>
      <c r="HX15" s="49"/>
      <c r="HY15" s="49"/>
      <c r="HZ15" s="49"/>
      <c r="IA15" s="49"/>
      <c r="IB15" s="49"/>
      <c r="IC15" s="49"/>
      <c r="ID15" s="49"/>
      <c r="IE15" s="49"/>
      <c r="IF15" s="49"/>
      <c r="IG15" s="49"/>
      <c r="IH15" s="49"/>
      <c r="II15" s="49"/>
      <c r="IJ15" s="49"/>
      <c r="JI15" s="50"/>
      <c r="JJ15" s="50"/>
      <c r="JK15" s="50">
        <v>0</v>
      </c>
      <c r="JL15" s="50"/>
      <c r="JM15" s="50"/>
      <c r="JN15" s="50"/>
      <c r="JO15" s="50">
        <v>0</v>
      </c>
      <c r="JP15" s="50"/>
      <c r="JQ15" s="52">
        <f t="shared" si="6"/>
        <v>0</v>
      </c>
      <c r="JR15" s="52">
        <f t="shared" si="7"/>
        <v>94</v>
      </c>
      <c r="JS15" s="52">
        <f t="shared" si="8"/>
        <v>264</v>
      </c>
      <c r="JT15" s="52">
        <f t="shared" si="8"/>
        <v>1034</v>
      </c>
    </row>
    <row r="16" spans="1:280" s="48" customFormat="1" ht="15.75" customHeight="1" x14ac:dyDescent="0.25">
      <c r="A16" s="41">
        <v>4</v>
      </c>
      <c r="B16" s="41" t="s">
        <v>131</v>
      </c>
      <c r="C16" s="42" t="s">
        <v>133</v>
      </c>
      <c r="D16" s="43">
        <f t="shared" si="2"/>
        <v>36</v>
      </c>
      <c r="E16" s="43">
        <f t="shared" si="0"/>
        <v>101</v>
      </c>
      <c r="F16" s="43">
        <f t="shared" si="0"/>
        <v>1002</v>
      </c>
      <c r="G16" s="44">
        <f t="shared" si="3"/>
        <v>0.10079840319361277</v>
      </c>
      <c r="H16" s="43">
        <f t="shared" si="4"/>
        <v>18</v>
      </c>
      <c r="I16" s="43">
        <f t="shared" si="1"/>
        <v>50.5</v>
      </c>
      <c r="J16" s="43">
        <f t="shared" si="1"/>
        <v>501</v>
      </c>
      <c r="K16" s="44">
        <f t="shared" si="5"/>
        <v>0.10079840319361277</v>
      </c>
      <c r="L16" s="45"/>
      <c r="M16" s="45"/>
      <c r="N16" s="45"/>
      <c r="O16" s="45"/>
      <c r="P16" s="45"/>
      <c r="Q16" s="45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46"/>
      <c r="AJ16" s="46">
        <v>15</v>
      </c>
      <c r="AK16" s="46">
        <v>42</v>
      </c>
      <c r="AL16" s="46">
        <v>499</v>
      </c>
      <c r="AM16" s="46">
        <v>21</v>
      </c>
      <c r="AN16" s="46">
        <v>59</v>
      </c>
      <c r="AO16" s="46">
        <v>503</v>
      </c>
      <c r="AP16" s="46"/>
      <c r="AQ16" s="46"/>
      <c r="AR16" s="46"/>
      <c r="AS16" s="46"/>
      <c r="AT16" s="46"/>
      <c r="AU16" s="46"/>
      <c r="AV16" s="46"/>
      <c r="AW16" s="46"/>
      <c r="AX16" s="46"/>
      <c r="AY16" s="46"/>
      <c r="AZ16" s="46"/>
      <c r="BA16" s="46"/>
      <c r="BB16" s="46"/>
      <c r="BC16" s="46"/>
      <c r="BD16" s="46"/>
      <c r="BE16" s="46"/>
      <c r="BF16" s="46"/>
      <c r="BG16" s="46"/>
      <c r="BH16" s="46"/>
      <c r="BI16" s="46"/>
      <c r="BJ16" s="46"/>
      <c r="BK16" s="46"/>
      <c r="BL16" s="46"/>
      <c r="BM16" s="46"/>
      <c r="BN16" s="46"/>
      <c r="BO16" s="46"/>
      <c r="BP16" s="46"/>
      <c r="BQ16" s="46"/>
      <c r="BR16" s="46"/>
      <c r="BS16" s="46"/>
      <c r="BT16" s="46"/>
      <c r="BU16" s="46"/>
      <c r="BV16" s="46"/>
      <c r="BW16" s="46"/>
      <c r="BX16" s="46"/>
      <c r="BY16" s="46"/>
      <c r="BZ16" s="46"/>
      <c r="CA16" s="46"/>
      <c r="CB16" s="46"/>
      <c r="CC16" s="53"/>
      <c r="CD16" s="53"/>
      <c r="CE16" s="53"/>
      <c r="CF16" s="53"/>
      <c r="CG16" s="53"/>
      <c r="CH16" s="53"/>
      <c r="CI16" s="46"/>
      <c r="CJ16" s="46"/>
      <c r="CK16" s="46"/>
      <c r="CL16" s="46"/>
      <c r="CM16" s="46"/>
      <c r="CN16" s="46"/>
      <c r="CO16" s="46"/>
      <c r="CP16" s="46"/>
      <c r="CQ16" s="46"/>
      <c r="CR16" s="46"/>
      <c r="CS16" s="46"/>
      <c r="CT16" s="46"/>
      <c r="CU16" s="46"/>
      <c r="CV16" s="46"/>
      <c r="CW16" s="46"/>
      <c r="CX16" s="46"/>
      <c r="CY16" s="46"/>
      <c r="CZ16" s="46"/>
      <c r="DA16" s="46"/>
      <c r="DB16" s="46"/>
      <c r="DC16" s="46"/>
      <c r="DD16" s="46"/>
      <c r="DE16" s="46"/>
      <c r="DF16" s="46"/>
      <c r="DG16" s="46"/>
      <c r="DH16" s="46"/>
      <c r="DI16" s="46"/>
      <c r="DJ16" s="46"/>
      <c r="DK16" s="46"/>
      <c r="DL16" s="46"/>
      <c r="EC16" s="49"/>
      <c r="EE16" s="50"/>
      <c r="EG16" s="49"/>
      <c r="EH16" s="49"/>
      <c r="EI16" s="50"/>
      <c r="FI16" s="50"/>
      <c r="FJ16" s="50"/>
      <c r="FK16" s="50"/>
      <c r="FL16" s="50"/>
      <c r="FM16" s="50"/>
      <c r="FN16" s="50"/>
      <c r="FO16" s="50"/>
      <c r="FP16" s="50"/>
      <c r="FY16" s="50"/>
      <c r="FZ16" s="50"/>
      <c r="GA16" s="50"/>
      <c r="GB16" s="50"/>
      <c r="GC16" s="50"/>
      <c r="GD16" s="50"/>
      <c r="GE16" s="50"/>
      <c r="GF16" s="50"/>
      <c r="GG16" s="51"/>
      <c r="GH16" s="50"/>
      <c r="GI16" s="50"/>
      <c r="GJ16" s="50"/>
      <c r="GK16" s="50"/>
      <c r="GL16" s="50"/>
      <c r="GM16" s="50"/>
      <c r="GN16" s="50"/>
      <c r="GO16" s="50"/>
      <c r="GP16" s="50"/>
      <c r="GQ16" s="50"/>
      <c r="GR16" s="50"/>
      <c r="GS16" s="50"/>
      <c r="GT16" s="50"/>
      <c r="GU16" s="50"/>
      <c r="GV16" s="50"/>
      <c r="GW16" s="50"/>
      <c r="GX16" s="50"/>
      <c r="GY16" s="50"/>
      <c r="GZ16" s="50"/>
      <c r="HA16" s="50"/>
      <c r="HB16" s="50"/>
      <c r="HC16" s="50"/>
      <c r="HD16" s="50"/>
      <c r="HE16" s="49"/>
      <c r="HF16" s="49"/>
      <c r="HG16" s="49"/>
      <c r="HH16" s="49"/>
      <c r="HI16" s="49"/>
      <c r="HJ16" s="49"/>
      <c r="HK16" s="49"/>
      <c r="HL16" s="49"/>
      <c r="HM16" s="49"/>
      <c r="HN16" s="49"/>
      <c r="HO16" s="49"/>
      <c r="HP16" s="49"/>
      <c r="HQ16" s="49"/>
      <c r="HR16" s="49"/>
      <c r="HS16" s="49"/>
      <c r="HT16" s="49"/>
      <c r="HU16" s="49"/>
      <c r="HV16" s="49"/>
      <c r="HW16" s="49"/>
      <c r="HX16" s="49"/>
      <c r="HY16" s="49"/>
      <c r="HZ16" s="49"/>
      <c r="IA16" s="49"/>
      <c r="IB16" s="49"/>
      <c r="IC16" s="49"/>
      <c r="ID16" s="49"/>
      <c r="IE16" s="49"/>
      <c r="IF16" s="49"/>
      <c r="IG16" s="49"/>
      <c r="IH16" s="49"/>
      <c r="II16" s="49"/>
      <c r="IJ16" s="49"/>
      <c r="JI16" s="50"/>
      <c r="JJ16" s="50"/>
      <c r="JK16" s="50">
        <v>0</v>
      </c>
      <c r="JL16" s="50"/>
      <c r="JM16" s="50"/>
      <c r="JN16" s="50"/>
      <c r="JO16" s="50">
        <v>0</v>
      </c>
      <c r="JP16" s="50"/>
      <c r="JQ16" s="52">
        <f t="shared" si="6"/>
        <v>0</v>
      </c>
      <c r="JR16" s="52">
        <f t="shared" si="7"/>
        <v>36</v>
      </c>
      <c r="JS16" s="52">
        <f t="shared" si="8"/>
        <v>101</v>
      </c>
      <c r="JT16" s="52">
        <f t="shared" si="8"/>
        <v>1002</v>
      </c>
    </row>
    <row r="17" spans="1:280" s="19" customFormat="1" ht="15.75" customHeight="1" x14ac:dyDescent="0.25">
      <c r="A17" s="26">
        <v>5</v>
      </c>
      <c r="B17" s="26" t="s">
        <v>131</v>
      </c>
      <c r="C17" s="40" t="s">
        <v>134</v>
      </c>
      <c r="D17" s="28">
        <f t="shared" si="2"/>
        <v>29</v>
      </c>
      <c r="E17" s="28">
        <f t="shared" si="0"/>
        <v>82</v>
      </c>
      <c r="F17" s="28">
        <f t="shared" si="0"/>
        <v>938</v>
      </c>
      <c r="G17" s="29">
        <f t="shared" si="3"/>
        <v>8.7420042643923238E-2</v>
      </c>
      <c r="H17" s="28">
        <f t="shared" si="4"/>
        <v>14.5</v>
      </c>
      <c r="I17" s="28">
        <f t="shared" si="1"/>
        <v>41</v>
      </c>
      <c r="J17" s="28">
        <f t="shared" si="1"/>
        <v>469</v>
      </c>
      <c r="K17" s="29">
        <f t="shared" si="5"/>
        <v>8.7420042643923238E-2</v>
      </c>
      <c r="L17" s="30"/>
      <c r="M17" s="30"/>
      <c r="N17" s="30"/>
      <c r="O17" s="30"/>
      <c r="P17" s="30"/>
      <c r="Q17" s="30"/>
      <c r="R17" s="34"/>
      <c r="S17" s="34"/>
      <c r="T17" s="34"/>
      <c r="U17" s="34"/>
      <c r="V17" s="34"/>
      <c r="W17" s="34"/>
      <c r="X17" s="34"/>
      <c r="Y17" s="54"/>
      <c r="Z17" s="34"/>
      <c r="AA17" s="34"/>
      <c r="AB17" s="54"/>
      <c r="AC17" s="34"/>
      <c r="AD17" s="33"/>
      <c r="AE17" s="55"/>
      <c r="AF17" s="33"/>
      <c r="AG17" s="33"/>
      <c r="AH17" s="55"/>
      <c r="AI17" s="33"/>
      <c r="AJ17" s="32">
        <v>12</v>
      </c>
      <c r="AK17" s="32">
        <v>34</v>
      </c>
      <c r="AL17" s="32">
        <v>450</v>
      </c>
      <c r="AM17" s="32">
        <v>17</v>
      </c>
      <c r="AN17" s="32">
        <v>48</v>
      </c>
      <c r="AO17" s="32">
        <v>488</v>
      </c>
      <c r="AP17" s="33"/>
      <c r="AQ17" s="33"/>
      <c r="AR17" s="33"/>
      <c r="AS17" s="33"/>
      <c r="AT17" s="33"/>
      <c r="AU17" s="33"/>
      <c r="AV17" s="33"/>
      <c r="AW17" s="33"/>
      <c r="AX17" s="33"/>
      <c r="AY17" s="34"/>
      <c r="AZ17" s="34"/>
      <c r="BA17" s="34"/>
      <c r="BB17" s="34"/>
      <c r="BC17" s="34"/>
      <c r="BD17" s="34"/>
      <c r="BE17" s="34"/>
      <c r="BF17" s="30"/>
      <c r="BG17" s="30"/>
      <c r="BH17" s="30"/>
      <c r="BI17" s="30"/>
      <c r="BJ17" s="30"/>
      <c r="BK17" s="34"/>
      <c r="BL17" s="34"/>
      <c r="BM17" s="34"/>
      <c r="BN17" s="34"/>
      <c r="BO17" s="34"/>
      <c r="BP17" s="34"/>
      <c r="BQ17" s="34"/>
      <c r="BR17" s="34"/>
      <c r="BS17" s="34"/>
      <c r="BT17" s="34"/>
      <c r="BU17" s="34"/>
      <c r="BV17" s="34"/>
      <c r="BW17" s="34"/>
      <c r="BX17" s="34"/>
      <c r="BY17" s="34"/>
      <c r="BZ17" s="34"/>
      <c r="CA17" s="34"/>
      <c r="CB17" s="34"/>
      <c r="CC17" s="34"/>
      <c r="CD17" s="34"/>
      <c r="CE17" s="34"/>
      <c r="CF17" s="34"/>
      <c r="CG17" s="34"/>
      <c r="CH17" s="34"/>
      <c r="CI17" s="34"/>
      <c r="CJ17" s="34"/>
      <c r="CK17" s="34"/>
      <c r="CL17" s="34"/>
      <c r="CM17" s="34"/>
      <c r="CN17" s="34"/>
      <c r="CO17" s="34"/>
      <c r="CP17" s="34"/>
      <c r="CQ17" s="34"/>
      <c r="CR17" s="34"/>
      <c r="CS17" s="34"/>
      <c r="CT17" s="34"/>
      <c r="CU17" s="33"/>
      <c r="CV17" s="34"/>
      <c r="CW17" s="34"/>
      <c r="CX17" s="34"/>
      <c r="CY17" s="34"/>
      <c r="CZ17" s="34"/>
      <c r="DA17" s="34"/>
      <c r="DB17" s="34"/>
      <c r="DC17" s="34"/>
      <c r="DD17" s="34"/>
      <c r="DE17" s="34"/>
      <c r="DF17" s="34"/>
      <c r="DG17" s="34"/>
      <c r="DH17" s="34"/>
      <c r="DI17" s="34"/>
      <c r="DJ17" s="34"/>
      <c r="DK17" s="34"/>
      <c r="DL17" s="34"/>
      <c r="EC17" s="36"/>
      <c r="EE17" s="37"/>
      <c r="EG17" s="36"/>
      <c r="EH17" s="36"/>
      <c r="EI17" s="37"/>
      <c r="FI17" s="37"/>
      <c r="FJ17" s="37"/>
      <c r="FK17" s="37"/>
      <c r="FL17" s="37"/>
      <c r="FM17" s="37"/>
      <c r="FN17" s="37"/>
      <c r="FO17" s="37"/>
      <c r="FP17" s="37"/>
      <c r="FY17" s="37"/>
      <c r="FZ17" s="37"/>
      <c r="GA17" s="37"/>
      <c r="GB17" s="37"/>
      <c r="GC17" s="37"/>
      <c r="GD17" s="37"/>
      <c r="GE17" s="37"/>
      <c r="GF17" s="37"/>
      <c r="GG17" s="38"/>
      <c r="GH17" s="37"/>
      <c r="GI17" s="37"/>
      <c r="GJ17" s="37"/>
      <c r="GK17" s="37"/>
      <c r="GL17" s="37"/>
      <c r="GM17" s="37"/>
      <c r="GN17" s="37"/>
      <c r="GO17" s="37"/>
      <c r="GP17" s="37"/>
      <c r="GQ17" s="37"/>
      <c r="GR17" s="37"/>
      <c r="GS17" s="37"/>
      <c r="GT17" s="37"/>
      <c r="GU17" s="37"/>
      <c r="GV17" s="37"/>
      <c r="GW17" s="37"/>
      <c r="GX17" s="37"/>
      <c r="GY17" s="37"/>
      <c r="GZ17" s="37"/>
      <c r="HA17" s="37"/>
      <c r="HB17" s="37"/>
      <c r="HC17" s="37"/>
      <c r="HD17" s="37"/>
      <c r="HE17" s="36"/>
      <c r="HF17" s="36"/>
      <c r="HG17" s="36"/>
      <c r="HH17" s="36"/>
      <c r="HI17" s="36"/>
      <c r="HJ17" s="36"/>
      <c r="HK17" s="36"/>
      <c r="HL17" s="36"/>
      <c r="HM17" s="36"/>
      <c r="HN17" s="36"/>
      <c r="HO17" s="36"/>
      <c r="HP17" s="36"/>
      <c r="HQ17" s="36"/>
      <c r="HR17" s="36"/>
      <c r="HS17" s="36"/>
      <c r="HT17" s="36"/>
      <c r="HU17" s="36"/>
      <c r="HV17" s="36"/>
      <c r="HW17" s="36"/>
      <c r="HX17" s="36"/>
      <c r="HY17" s="36"/>
      <c r="HZ17" s="36"/>
      <c r="IA17" s="36"/>
      <c r="IB17" s="36"/>
      <c r="IC17" s="36"/>
      <c r="ID17" s="36"/>
      <c r="IE17" s="36"/>
      <c r="IF17" s="36"/>
      <c r="IG17" s="36"/>
      <c r="IH17" s="36"/>
      <c r="II17" s="36"/>
      <c r="IJ17" s="36"/>
      <c r="JI17" s="37"/>
      <c r="JJ17" s="37"/>
      <c r="JK17" s="37">
        <v>0</v>
      </c>
      <c r="JL17" s="37"/>
      <c r="JM17" s="37"/>
      <c r="JN17" s="37"/>
      <c r="JO17" s="37">
        <v>0</v>
      </c>
      <c r="JP17" s="37"/>
      <c r="JQ17" s="39">
        <f t="shared" si="6"/>
        <v>0</v>
      </c>
      <c r="JR17" s="39">
        <f t="shared" si="7"/>
        <v>29</v>
      </c>
      <c r="JS17" s="39">
        <f t="shared" si="8"/>
        <v>82</v>
      </c>
      <c r="JT17" s="39">
        <f t="shared" si="8"/>
        <v>938</v>
      </c>
    </row>
    <row r="18" spans="1:280" s="19" customFormat="1" ht="15.75" customHeight="1" x14ac:dyDescent="0.25">
      <c r="A18" s="26">
        <v>6</v>
      </c>
      <c r="B18" s="26" t="s">
        <v>128</v>
      </c>
      <c r="C18" s="56" t="s">
        <v>135</v>
      </c>
      <c r="D18" s="28">
        <f t="shared" si="2"/>
        <v>855</v>
      </c>
      <c r="E18" s="28">
        <f t="shared" si="0"/>
        <v>2397</v>
      </c>
      <c r="F18" s="28">
        <f t="shared" si="0"/>
        <v>6359</v>
      </c>
      <c r="G18" s="29">
        <f t="shared" si="3"/>
        <v>0.37694606070136816</v>
      </c>
      <c r="H18" s="28">
        <f t="shared" si="4"/>
        <v>71.25</v>
      </c>
      <c r="I18" s="28">
        <f t="shared" si="1"/>
        <v>199.75</v>
      </c>
      <c r="J18" s="28">
        <f t="shared" si="1"/>
        <v>529.91666666666663</v>
      </c>
      <c r="K18" s="29">
        <f t="shared" si="5"/>
        <v>0.37694606070136816</v>
      </c>
      <c r="L18" s="30"/>
      <c r="M18" s="30"/>
      <c r="N18" s="30"/>
      <c r="O18" s="30"/>
      <c r="P18" s="30"/>
      <c r="Q18" s="30"/>
      <c r="R18" s="34"/>
      <c r="S18" s="34"/>
      <c r="T18" s="34"/>
      <c r="U18" s="34"/>
      <c r="V18" s="34"/>
      <c r="W18" s="34"/>
      <c r="X18" s="34"/>
      <c r="Y18" s="54"/>
      <c r="Z18" s="34"/>
      <c r="AA18" s="34"/>
      <c r="AB18" s="54"/>
      <c r="AC18" s="34"/>
      <c r="AD18" s="32">
        <v>45</v>
      </c>
      <c r="AE18" s="32">
        <v>126</v>
      </c>
      <c r="AF18" s="32">
        <v>566</v>
      </c>
      <c r="AG18" s="32">
        <v>47</v>
      </c>
      <c r="AH18" s="32">
        <v>132</v>
      </c>
      <c r="AI18" s="32">
        <v>558</v>
      </c>
      <c r="AJ18" s="32">
        <v>46</v>
      </c>
      <c r="AK18" s="32">
        <v>129</v>
      </c>
      <c r="AL18" s="32">
        <v>522</v>
      </c>
      <c r="AM18" s="32">
        <v>52</v>
      </c>
      <c r="AN18" s="32">
        <v>146</v>
      </c>
      <c r="AO18" s="32">
        <v>514</v>
      </c>
      <c r="AP18" s="33"/>
      <c r="AQ18" s="33"/>
      <c r="AR18" s="33"/>
      <c r="AS18" s="33"/>
      <c r="AT18" s="33"/>
      <c r="AU18" s="33"/>
      <c r="AV18" s="33"/>
      <c r="AW18" s="33"/>
      <c r="AX18" s="33"/>
      <c r="AY18" s="32">
        <v>70</v>
      </c>
      <c r="AZ18" s="32">
        <v>196</v>
      </c>
      <c r="BA18" s="32">
        <v>601</v>
      </c>
      <c r="BB18" s="32">
        <v>78</v>
      </c>
      <c r="BC18" s="32">
        <v>219</v>
      </c>
      <c r="BD18" s="32">
        <v>607</v>
      </c>
      <c r="BE18" s="34"/>
      <c r="BF18" s="34"/>
      <c r="BG18" s="34"/>
      <c r="BH18" s="34"/>
      <c r="BI18" s="34"/>
      <c r="BJ18" s="34"/>
      <c r="BK18" s="32">
        <v>59</v>
      </c>
      <c r="BL18" s="32">
        <v>166</v>
      </c>
      <c r="BM18" s="32">
        <v>450</v>
      </c>
      <c r="BN18" s="32">
        <v>76</v>
      </c>
      <c r="BO18" s="32">
        <v>213</v>
      </c>
      <c r="BP18" s="32">
        <v>488</v>
      </c>
      <c r="BQ18" s="34"/>
      <c r="BR18" s="34"/>
      <c r="BS18" s="34"/>
      <c r="BT18" s="34"/>
      <c r="BU18" s="34"/>
      <c r="BV18" s="34"/>
      <c r="BW18" s="32">
        <v>75</v>
      </c>
      <c r="BX18" s="32">
        <v>210</v>
      </c>
      <c r="BY18" s="32">
        <v>511</v>
      </c>
      <c r="BZ18" s="32">
        <v>135</v>
      </c>
      <c r="CA18" s="32">
        <v>378</v>
      </c>
      <c r="CB18" s="32">
        <v>522</v>
      </c>
      <c r="CC18" s="34"/>
      <c r="CD18" s="34"/>
      <c r="CE18" s="34"/>
      <c r="CF18" s="34"/>
      <c r="CG18" s="34"/>
      <c r="CH18" s="34"/>
      <c r="CI18" s="34"/>
      <c r="CJ18" s="34"/>
      <c r="CK18" s="34"/>
      <c r="CL18" s="34"/>
      <c r="CM18" s="34"/>
      <c r="CN18" s="34"/>
      <c r="CO18" s="34"/>
      <c r="CP18" s="34"/>
      <c r="CQ18" s="34"/>
      <c r="CR18" s="34"/>
      <c r="CS18" s="34"/>
      <c r="CT18" s="34"/>
      <c r="CU18" s="33"/>
      <c r="CV18" s="34"/>
      <c r="CW18" s="34"/>
      <c r="CX18" s="34"/>
      <c r="CY18" s="34"/>
      <c r="CZ18" s="34"/>
      <c r="DA18" s="34"/>
      <c r="DB18" s="34"/>
      <c r="DC18" s="34"/>
      <c r="DD18" s="34"/>
      <c r="DE18" s="34"/>
      <c r="DF18" s="34"/>
      <c r="DG18" s="32">
        <v>81</v>
      </c>
      <c r="DH18" s="32">
        <v>227</v>
      </c>
      <c r="DI18" s="32">
        <v>511</v>
      </c>
      <c r="DJ18" s="32">
        <v>91</v>
      </c>
      <c r="DK18" s="32">
        <v>255</v>
      </c>
      <c r="DL18" s="32">
        <v>509</v>
      </c>
      <c r="EC18" s="36">
        <v>27.5</v>
      </c>
      <c r="ED18" s="19">
        <v>66</v>
      </c>
      <c r="EE18" s="37">
        <v>155.83333333333334</v>
      </c>
      <c r="EF18" s="19">
        <v>528</v>
      </c>
      <c r="EG18" s="36">
        <v>29.09090909090909</v>
      </c>
      <c r="EH18" s="36">
        <v>84.295454545454547</v>
      </c>
      <c r="EI18" s="37">
        <v>188.97727272727275</v>
      </c>
      <c r="EJ18" s="19">
        <v>528</v>
      </c>
      <c r="EK18" s="36">
        <v>20.59090909090909</v>
      </c>
      <c r="EL18" s="36">
        <v>43.295454545454547</v>
      </c>
      <c r="EM18" s="37">
        <v>106.47727272727275</v>
      </c>
      <c r="EN18" s="37">
        <v>499</v>
      </c>
      <c r="EO18" s="36">
        <v>22.386363636363637</v>
      </c>
      <c r="EP18" s="36">
        <v>38.18181818181818</v>
      </c>
      <c r="EQ18" s="37">
        <v>100.94696969696969</v>
      </c>
      <c r="ER18" s="37">
        <v>478</v>
      </c>
      <c r="FI18" s="37">
        <v>24.022727272727273</v>
      </c>
      <c r="FJ18" s="37">
        <v>63.36363636363636</v>
      </c>
      <c r="FK18" s="37">
        <v>145.64393939393941</v>
      </c>
      <c r="FL18" s="37">
        <v>541</v>
      </c>
      <c r="FM18" s="37">
        <v>39.295454545454547</v>
      </c>
      <c r="FN18" s="37">
        <v>70.181818181818187</v>
      </c>
      <c r="FO18" s="37">
        <v>182.46212121212125</v>
      </c>
      <c r="FP18" s="37">
        <v>511</v>
      </c>
      <c r="FQ18" s="37">
        <v>28.34090909090909</v>
      </c>
      <c r="FR18" s="37">
        <v>42.159090909090907</v>
      </c>
      <c r="FS18" s="37">
        <v>117.5</v>
      </c>
      <c r="FT18" s="37">
        <v>541</v>
      </c>
      <c r="FU18" s="37">
        <v>33.022727272727273</v>
      </c>
      <c r="FV18" s="37">
        <v>40.18181818181818</v>
      </c>
      <c r="FW18" s="37">
        <v>122.00757575757575</v>
      </c>
      <c r="FX18" s="37">
        <v>551</v>
      </c>
      <c r="FY18" s="37"/>
      <c r="FZ18" s="37"/>
      <c r="GA18" s="37"/>
      <c r="GB18" s="37"/>
      <c r="GC18" s="37"/>
      <c r="GD18" s="37"/>
      <c r="GE18" s="37"/>
      <c r="GF18" s="37"/>
      <c r="GG18" s="38"/>
      <c r="GH18" s="37"/>
      <c r="GI18" s="37"/>
      <c r="GJ18" s="37"/>
      <c r="GK18" s="37"/>
      <c r="GL18" s="37"/>
      <c r="GM18" s="37"/>
      <c r="GN18" s="37"/>
      <c r="GO18" s="37"/>
      <c r="GP18" s="37"/>
      <c r="GQ18" s="37"/>
      <c r="GR18" s="37"/>
      <c r="GS18" s="37"/>
      <c r="GT18" s="37"/>
      <c r="GU18" s="37"/>
      <c r="GV18" s="37"/>
      <c r="GW18" s="37"/>
      <c r="GX18" s="37"/>
      <c r="GY18" s="37"/>
      <c r="GZ18" s="37"/>
      <c r="HA18" s="37"/>
      <c r="HB18" s="37"/>
      <c r="HC18" s="37"/>
      <c r="HD18" s="37"/>
      <c r="HE18" s="36"/>
      <c r="HF18" s="36"/>
      <c r="HG18" s="36"/>
      <c r="HH18" s="36"/>
      <c r="HI18" s="36"/>
      <c r="HJ18" s="36"/>
      <c r="HK18" s="36"/>
      <c r="HL18" s="36"/>
      <c r="HM18" s="36"/>
      <c r="HN18" s="36"/>
      <c r="HO18" s="36"/>
      <c r="HP18" s="36"/>
      <c r="HQ18" s="36"/>
      <c r="HR18" s="36"/>
      <c r="HS18" s="36"/>
      <c r="HT18" s="36"/>
      <c r="HU18" s="36"/>
      <c r="HV18" s="36"/>
      <c r="HW18" s="36"/>
      <c r="HX18" s="36"/>
      <c r="HY18" s="36"/>
      <c r="HZ18" s="36"/>
      <c r="IA18" s="36"/>
      <c r="IB18" s="36"/>
      <c r="IC18" s="36">
        <v>17.272727272727273</v>
      </c>
      <c r="ID18" s="36">
        <v>31.468181818181819</v>
      </c>
      <c r="IE18" s="36">
        <v>91.724242424242419</v>
      </c>
      <c r="IF18" s="36">
        <v>694</v>
      </c>
      <c r="IG18" s="36">
        <v>38.634090909090908</v>
      </c>
      <c r="IH18" s="36">
        <v>38.868181818181817</v>
      </c>
      <c r="II18" s="36">
        <v>142.12651515151515</v>
      </c>
      <c r="IJ18" s="36">
        <v>662</v>
      </c>
      <c r="JA18" s="19">
        <v>21.85</v>
      </c>
      <c r="JC18" s="19">
        <v>79</v>
      </c>
      <c r="JD18" s="19">
        <v>614</v>
      </c>
      <c r="JE18" s="19">
        <v>32.159999999999997</v>
      </c>
      <c r="JG18" s="19">
        <v>82</v>
      </c>
      <c r="JH18" s="19">
        <v>712</v>
      </c>
      <c r="JI18" s="37"/>
      <c r="JJ18" s="37"/>
      <c r="JK18" s="37">
        <v>0</v>
      </c>
      <c r="JL18" s="37"/>
      <c r="JM18" s="37"/>
      <c r="JN18" s="37"/>
      <c r="JO18" s="37">
        <v>0</v>
      </c>
      <c r="JP18" s="37"/>
      <c r="JQ18" s="39">
        <f t="shared" si="6"/>
        <v>310.14409090909101</v>
      </c>
      <c r="JR18" s="39">
        <f t="shared" si="7"/>
        <v>1309.6318181818183</v>
      </c>
      <c r="JS18" s="39">
        <f t="shared" si="8"/>
        <v>3766.0553030303031</v>
      </c>
      <c r="JT18" s="39">
        <f t="shared" si="8"/>
        <v>12677</v>
      </c>
    </row>
    <row r="19" spans="1:280" s="19" customFormat="1" ht="15.75" customHeight="1" x14ac:dyDescent="0.25">
      <c r="A19" s="26">
        <v>7</v>
      </c>
      <c r="B19" s="26" t="s">
        <v>136</v>
      </c>
      <c r="C19" s="56" t="s">
        <v>137</v>
      </c>
      <c r="D19" s="28">
        <f t="shared" si="2"/>
        <v>545</v>
      </c>
      <c r="E19" s="28">
        <f t="shared" si="0"/>
        <v>1529</v>
      </c>
      <c r="F19" s="28">
        <f t="shared" si="0"/>
        <v>4873</v>
      </c>
      <c r="G19" s="29">
        <f t="shared" si="3"/>
        <v>0.31376975169300225</v>
      </c>
      <c r="H19" s="28">
        <f t="shared" si="4"/>
        <v>54.5</v>
      </c>
      <c r="I19" s="28">
        <f t="shared" si="1"/>
        <v>152.9</v>
      </c>
      <c r="J19" s="28">
        <f t="shared" si="1"/>
        <v>487.3</v>
      </c>
      <c r="K19" s="29">
        <f t="shared" si="5"/>
        <v>0.31376975169300225</v>
      </c>
      <c r="L19" s="30"/>
      <c r="M19" s="30"/>
      <c r="N19" s="30"/>
      <c r="O19" s="30"/>
      <c r="P19" s="30"/>
      <c r="Q19" s="30"/>
      <c r="R19" s="34"/>
      <c r="S19" s="34"/>
      <c r="T19" s="34"/>
      <c r="U19" s="34"/>
      <c r="V19" s="34"/>
      <c r="W19" s="34"/>
      <c r="X19" s="34"/>
      <c r="Y19" s="54"/>
      <c r="Z19" s="34"/>
      <c r="AA19" s="34"/>
      <c r="AB19" s="54"/>
      <c r="AC19" s="34"/>
      <c r="AD19" s="33"/>
      <c r="AE19" s="55"/>
      <c r="AF19" s="33"/>
      <c r="AG19" s="33"/>
      <c r="AH19" s="55"/>
      <c r="AI19" s="33"/>
      <c r="AJ19" s="32">
        <v>50</v>
      </c>
      <c r="AK19" s="32">
        <v>140</v>
      </c>
      <c r="AL19" s="32">
        <v>531</v>
      </c>
      <c r="AM19" s="32">
        <v>55</v>
      </c>
      <c r="AN19" s="32">
        <v>154</v>
      </c>
      <c r="AO19" s="32">
        <v>529</v>
      </c>
      <c r="AP19" s="33"/>
      <c r="AQ19" s="33"/>
      <c r="AR19" s="33"/>
      <c r="AS19" s="33"/>
      <c r="AT19" s="33"/>
      <c r="AU19" s="33"/>
      <c r="AV19" s="33"/>
      <c r="AW19" s="33"/>
      <c r="AX19" s="33"/>
      <c r="AY19" s="34"/>
      <c r="AZ19" s="34"/>
      <c r="BA19" s="34"/>
      <c r="BB19" s="34"/>
      <c r="BC19" s="34"/>
      <c r="BD19" s="34"/>
      <c r="BE19" s="32">
        <v>49</v>
      </c>
      <c r="BF19" s="32">
        <v>138</v>
      </c>
      <c r="BG19" s="32">
        <v>513</v>
      </c>
      <c r="BH19" s="32">
        <v>63</v>
      </c>
      <c r="BI19" s="32">
        <v>177</v>
      </c>
      <c r="BJ19" s="32">
        <v>521</v>
      </c>
      <c r="BK19" s="34"/>
      <c r="BL19" s="34"/>
      <c r="BM19" s="34"/>
      <c r="BN19" s="34"/>
      <c r="BO19" s="34"/>
      <c r="BP19" s="34"/>
      <c r="BQ19" s="32">
        <v>47</v>
      </c>
      <c r="BR19" s="32">
        <v>132</v>
      </c>
      <c r="BS19" s="32">
        <v>421</v>
      </c>
      <c r="BT19" s="32">
        <v>55</v>
      </c>
      <c r="BU19" s="32">
        <v>154</v>
      </c>
      <c r="BV19" s="32">
        <v>442</v>
      </c>
      <c r="BW19" s="34"/>
      <c r="BX19" s="34"/>
      <c r="BY19" s="34"/>
      <c r="BZ19" s="34"/>
      <c r="CA19" s="34"/>
      <c r="CB19" s="34"/>
      <c r="CC19" s="32">
        <v>69</v>
      </c>
      <c r="CD19" s="32">
        <v>194</v>
      </c>
      <c r="CE19" s="32">
        <v>528</v>
      </c>
      <c r="CF19" s="32">
        <v>82</v>
      </c>
      <c r="CG19" s="32">
        <v>230</v>
      </c>
      <c r="CH19" s="32">
        <v>520</v>
      </c>
      <c r="CI19" s="34"/>
      <c r="CJ19" s="34"/>
      <c r="CK19" s="34"/>
      <c r="CL19" s="34"/>
      <c r="CM19" s="34"/>
      <c r="CN19" s="34"/>
      <c r="CO19" s="34"/>
      <c r="CP19" s="34"/>
      <c r="CQ19" s="34"/>
      <c r="CR19" s="34"/>
      <c r="CS19" s="34"/>
      <c r="CT19" s="34"/>
      <c r="CU19" s="33"/>
      <c r="CV19" s="34"/>
      <c r="CW19" s="34"/>
      <c r="CX19" s="34"/>
      <c r="CY19" s="34"/>
      <c r="CZ19" s="34"/>
      <c r="DA19" s="34"/>
      <c r="DB19" s="34"/>
      <c r="DC19" s="34"/>
      <c r="DD19" s="34"/>
      <c r="DE19" s="34"/>
      <c r="DF19" s="34"/>
      <c r="DG19" s="32">
        <v>35</v>
      </c>
      <c r="DH19" s="32">
        <v>98</v>
      </c>
      <c r="DI19" s="32">
        <v>435</v>
      </c>
      <c r="DJ19" s="32">
        <v>40</v>
      </c>
      <c r="DK19" s="32">
        <v>112</v>
      </c>
      <c r="DL19" s="32">
        <v>433</v>
      </c>
      <c r="DU19" s="19">
        <v>14</v>
      </c>
      <c r="DV19" s="19">
        <v>31</v>
      </c>
      <c r="DW19" s="19">
        <v>127</v>
      </c>
      <c r="DX19" s="19">
        <v>499</v>
      </c>
      <c r="DY19" s="19">
        <v>16</v>
      </c>
      <c r="DZ19" s="19">
        <v>39</v>
      </c>
      <c r="EA19" s="19">
        <v>155</v>
      </c>
      <c r="EB19" s="19">
        <v>501</v>
      </c>
      <c r="EK19" s="36">
        <v>19.386363636363637</v>
      </c>
      <c r="EL19" s="36">
        <v>45.977272727272727</v>
      </c>
      <c r="EM19" s="37">
        <v>108.93939393939394</v>
      </c>
      <c r="EN19" s="37">
        <v>485</v>
      </c>
      <c r="EO19" s="36">
        <v>25.704545454545453</v>
      </c>
      <c r="EP19" s="36">
        <v>41.545454545454547</v>
      </c>
      <c r="EQ19" s="37">
        <v>112.08333333333334</v>
      </c>
      <c r="ER19" s="37">
        <v>459</v>
      </c>
      <c r="FA19" s="36">
        <v>17.704545454545453</v>
      </c>
      <c r="FB19" s="36">
        <v>33.18181818181818</v>
      </c>
      <c r="FC19" s="36">
        <v>84.810606060606062</v>
      </c>
      <c r="FD19" s="36">
        <v>374</v>
      </c>
      <c r="FE19" s="36">
        <v>19.5</v>
      </c>
      <c r="FF19" s="36">
        <v>28.18181818181818</v>
      </c>
      <c r="FG19" s="36">
        <v>79.469696969696969</v>
      </c>
      <c r="FH19" s="36">
        <v>403</v>
      </c>
      <c r="FI19" s="37"/>
      <c r="FJ19" s="37"/>
      <c r="FK19" s="37"/>
      <c r="FL19" s="37"/>
      <c r="FM19" s="37"/>
      <c r="FN19" s="37"/>
      <c r="FO19" s="37"/>
      <c r="FP19" s="37"/>
      <c r="FQ19" s="37">
        <v>20.022727272727273</v>
      </c>
      <c r="FR19" s="37">
        <v>35.18181818181818</v>
      </c>
      <c r="FS19" s="37">
        <v>92.007575757575751</v>
      </c>
      <c r="FT19" s="37">
        <v>502</v>
      </c>
      <c r="FU19" s="37">
        <v>19.18181818181818</v>
      </c>
      <c r="FV19" s="37">
        <v>33.18181818181818</v>
      </c>
      <c r="FW19" s="37">
        <v>87.27272727272728</v>
      </c>
      <c r="FX19" s="37">
        <v>511</v>
      </c>
      <c r="FY19" s="37">
        <v>20.227272727272727</v>
      </c>
      <c r="FZ19" s="37">
        <v>22.454545454545453</v>
      </c>
      <c r="GA19" s="37">
        <v>149</v>
      </c>
      <c r="GB19" s="37">
        <v>441</v>
      </c>
      <c r="GC19" s="37">
        <v>27.863636363636363</v>
      </c>
      <c r="GD19" s="37">
        <v>36.704545454545453</v>
      </c>
      <c r="GE19" s="37">
        <v>140</v>
      </c>
      <c r="GF19" s="37">
        <v>475</v>
      </c>
      <c r="GG19" s="38"/>
      <c r="GH19" s="37"/>
      <c r="GI19" s="37"/>
      <c r="GJ19" s="37"/>
      <c r="GK19" s="37"/>
      <c r="GL19" s="37"/>
      <c r="GM19" s="37"/>
      <c r="GN19" s="37"/>
      <c r="GO19" s="37">
        <v>27.34090909090909</v>
      </c>
      <c r="GP19" s="37">
        <v>39.090909090909093</v>
      </c>
      <c r="GQ19" s="37">
        <v>110.71969696969697</v>
      </c>
      <c r="GR19" s="37">
        <v>500</v>
      </c>
      <c r="GS19" s="37">
        <v>17.06818181818182</v>
      </c>
      <c r="GT19" s="37">
        <v>44.340909090909093</v>
      </c>
      <c r="GU19" s="37">
        <v>102.34848484848486</v>
      </c>
      <c r="GV19" s="37">
        <v>512</v>
      </c>
      <c r="GW19" s="37">
        <v>45.18181818181818</v>
      </c>
      <c r="GX19" s="37">
        <v>61.536363636363646</v>
      </c>
      <c r="GY19" s="37">
        <v>177.86363636363637</v>
      </c>
      <c r="GZ19" s="37">
        <v>478</v>
      </c>
      <c r="HA19" s="37">
        <v>35.986363636363635</v>
      </c>
      <c r="HB19" s="37">
        <v>47.027272727272724</v>
      </c>
      <c r="HC19" s="37">
        <v>138.35606060606059</v>
      </c>
      <c r="HD19" s="37">
        <v>517</v>
      </c>
      <c r="HE19" s="36">
        <v>9.1154545454545453</v>
      </c>
      <c r="HF19" s="36">
        <v>43.031818181818181</v>
      </c>
      <c r="HG19" s="36">
        <v>74.496103896103904</v>
      </c>
      <c r="HH19" s="36">
        <v>417</v>
      </c>
      <c r="HI19" s="36">
        <v>14.314090909090911</v>
      </c>
      <c r="HJ19" s="36">
        <v>51.2</v>
      </c>
      <c r="HK19" s="36">
        <v>101.77103896103898</v>
      </c>
      <c r="HL19" s="36">
        <v>394</v>
      </c>
      <c r="HM19" s="36"/>
      <c r="HN19" s="36"/>
      <c r="HO19" s="36"/>
      <c r="HP19" s="36"/>
      <c r="HQ19" s="36"/>
      <c r="HR19" s="36"/>
      <c r="HS19" s="36"/>
      <c r="HT19" s="36"/>
      <c r="HU19" s="36"/>
      <c r="HV19" s="36"/>
      <c r="HW19" s="36"/>
      <c r="HX19" s="36"/>
      <c r="HY19" s="36"/>
      <c r="HZ19" s="36"/>
      <c r="IA19" s="36"/>
      <c r="IB19" s="36"/>
      <c r="IC19" s="36">
        <v>28.95</v>
      </c>
      <c r="ID19" s="36">
        <v>20.472727272727273</v>
      </c>
      <c r="IE19" s="36">
        <v>89.195454545454538</v>
      </c>
      <c r="IF19" s="36">
        <v>591</v>
      </c>
      <c r="IG19" s="36">
        <v>37.468181818181819</v>
      </c>
      <c r="IH19" s="36">
        <v>20.790909090909089</v>
      </c>
      <c r="II19" s="36">
        <v>104.02878787878788</v>
      </c>
      <c r="IJ19" s="36">
        <v>556</v>
      </c>
      <c r="JI19" s="37">
        <v>13.834090909090911</v>
      </c>
      <c r="JJ19" s="37">
        <v>21.391363636363636</v>
      </c>
      <c r="JK19" s="37">
        <v>90.926666666666677</v>
      </c>
      <c r="JL19" s="37">
        <v>512</v>
      </c>
      <c r="JM19" s="37">
        <v>20.552272727272729</v>
      </c>
      <c r="JN19" s="37">
        <v>13.834090909090911</v>
      </c>
      <c r="JO19" s="37">
        <v>84.76666666666668</v>
      </c>
      <c r="JP19" s="37">
        <v>571</v>
      </c>
      <c r="JQ19" s="39">
        <f t="shared" si="6"/>
        <v>449.4022727272727</v>
      </c>
      <c r="JR19" s="39">
        <f t="shared" si="7"/>
        <v>1218.9000000000001</v>
      </c>
      <c r="JS19" s="39">
        <f t="shared" si="8"/>
        <v>3739.0559307359308</v>
      </c>
      <c r="JT19" s="39">
        <f t="shared" si="8"/>
        <v>14571</v>
      </c>
    </row>
    <row r="20" spans="1:280" s="19" customFormat="1" ht="15.75" customHeight="1" x14ac:dyDescent="0.25">
      <c r="A20" s="26">
        <v>8</v>
      </c>
      <c r="B20" s="26" t="s">
        <v>136</v>
      </c>
      <c r="C20" s="56" t="s">
        <v>138</v>
      </c>
      <c r="D20" s="28">
        <f t="shared" si="2"/>
        <v>589</v>
      </c>
      <c r="E20" s="28">
        <f t="shared" si="0"/>
        <v>1652</v>
      </c>
      <c r="F20" s="28">
        <f t="shared" si="0"/>
        <v>4812</v>
      </c>
      <c r="G20" s="29">
        <f t="shared" si="3"/>
        <v>0.34330839567747301</v>
      </c>
      <c r="H20" s="28">
        <f t="shared" si="4"/>
        <v>58.9</v>
      </c>
      <c r="I20" s="28">
        <f t="shared" si="1"/>
        <v>165.2</v>
      </c>
      <c r="J20" s="28">
        <f t="shared" si="1"/>
        <v>481.2</v>
      </c>
      <c r="K20" s="29">
        <f t="shared" si="5"/>
        <v>0.34330839567747296</v>
      </c>
      <c r="L20" s="30"/>
      <c r="M20" s="30"/>
      <c r="N20" s="30"/>
      <c r="O20" s="30"/>
      <c r="P20" s="30"/>
      <c r="Q20" s="30"/>
      <c r="R20" s="30"/>
      <c r="S20" s="30"/>
      <c r="T20" s="30"/>
      <c r="U20" s="30"/>
      <c r="V20" s="30"/>
      <c r="W20" s="30"/>
      <c r="X20" s="34"/>
      <c r="Y20" s="54"/>
      <c r="Z20" s="34"/>
      <c r="AA20" s="34"/>
      <c r="AB20" s="54"/>
      <c r="AC20" s="34"/>
      <c r="AD20" s="33"/>
      <c r="AE20" s="55"/>
      <c r="AF20" s="33"/>
      <c r="AG20" s="33"/>
      <c r="AH20" s="55"/>
      <c r="AI20" s="33"/>
      <c r="AJ20" s="32">
        <v>42</v>
      </c>
      <c r="AK20" s="32">
        <v>118</v>
      </c>
      <c r="AL20" s="32">
        <v>512</v>
      </c>
      <c r="AM20" s="32">
        <v>45</v>
      </c>
      <c r="AN20" s="32">
        <v>126</v>
      </c>
      <c r="AO20" s="32">
        <v>518</v>
      </c>
      <c r="AP20" s="33"/>
      <c r="AQ20" s="33"/>
      <c r="AR20" s="33"/>
      <c r="AS20" s="33"/>
      <c r="AT20" s="33"/>
      <c r="AU20" s="33"/>
      <c r="AV20" s="33"/>
      <c r="AW20" s="33"/>
      <c r="AX20" s="33"/>
      <c r="AY20" s="34"/>
      <c r="AZ20" s="34"/>
      <c r="BA20" s="34"/>
      <c r="BB20" s="34"/>
      <c r="BC20" s="34"/>
      <c r="BD20" s="34"/>
      <c r="BE20" s="32">
        <v>57</v>
      </c>
      <c r="BF20" s="32">
        <v>160</v>
      </c>
      <c r="BG20" s="32">
        <v>499</v>
      </c>
      <c r="BH20" s="32">
        <v>57</v>
      </c>
      <c r="BI20" s="32">
        <v>160</v>
      </c>
      <c r="BJ20" s="32">
        <v>503</v>
      </c>
      <c r="BK20" s="34"/>
      <c r="BL20" s="34"/>
      <c r="BM20" s="34"/>
      <c r="BN20" s="34"/>
      <c r="BO20" s="34"/>
      <c r="BP20" s="34"/>
      <c r="BQ20" s="32">
        <v>45</v>
      </c>
      <c r="BR20" s="32">
        <v>126</v>
      </c>
      <c r="BS20" s="32">
        <v>433</v>
      </c>
      <c r="BT20" s="32">
        <v>79</v>
      </c>
      <c r="BU20" s="32">
        <v>222</v>
      </c>
      <c r="BV20" s="32">
        <v>466</v>
      </c>
      <c r="BW20" s="34"/>
      <c r="BX20" s="34"/>
      <c r="BY20" s="34"/>
      <c r="BZ20" s="34"/>
      <c r="CA20" s="34"/>
      <c r="CB20" s="34"/>
      <c r="CC20" s="32">
        <v>75</v>
      </c>
      <c r="CD20" s="32">
        <v>210</v>
      </c>
      <c r="CE20" s="32">
        <v>511</v>
      </c>
      <c r="CF20" s="32">
        <v>93</v>
      </c>
      <c r="CG20" s="32">
        <v>261</v>
      </c>
      <c r="CH20" s="32">
        <v>519</v>
      </c>
      <c r="CI20" s="34"/>
      <c r="CJ20" s="34"/>
      <c r="CK20" s="34"/>
      <c r="CL20" s="34"/>
      <c r="CM20" s="34"/>
      <c r="CN20" s="34"/>
      <c r="CO20" s="34"/>
      <c r="CP20" s="34"/>
      <c r="CQ20" s="34"/>
      <c r="CR20" s="34"/>
      <c r="CS20" s="34"/>
      <c r="CT20" s="34"/>
      <c r="CU20" s="33"/>
      <c r="CV20" s="34"/>
      <c r="CW20" s="34"/>
      <c r="CX20" s="34"/>
      <c r="CY20" s="34"/>
      <c r="CZ20" s="34"/>
      <c r="DA20" s="34"/>
      <c r="DB20" s="34"/>
      <c r="DC20" s="34"/>
      <c r="DD20" s="34"/>
      <c r="DE20" s="34"/>
      <c r="DF20" s="34"/>
      <c r="DG20" s="32">
        <v>45</v>
      </c>
      <c r="DH20" s="32">
        <v>126</v>
      </c>
      <c r="DI20" s="32">
        <v>430</v>
      </c>
      <c r="DJ20" s="32">
        <v>51</v>
      </c>
      <c r="DK20" s="32">
        <v>143</v>
      </c>
      <c r="DL20" s="32">
        <v>421</v>
      </c>
      <c r="DU20" s="19">
        <v>19</v>
      </c>
      <c r="DV20" s="19">
        <v>22</v>
      </c>
      <c r="DW20" s="19">
        <v>116</v>
      </c>
      <c r="DX20" s="19">
        <v>489</v>
      </c>
      <c r="DY20" s="19">
        <v>14</v>
      </c>
      <c r="DZ20" s="19">
        <v>26</v>
      </c>
      <c r="EA20" s="19">
        <v>113</v>
      </c>
      <c r="EB20" s="19">
        <v>471</v>
      </c>
      <c r="EK20" s="36">
        <v>14.795454545454545</v>
      </c>
      <c r="EL20" s="36">
        <v>51.386363636363633</v>
      </c>
      <c r="EM20" s="37">
        <v>110.3030303030303</v>
      </c>
      <c r="EN20" s="37">
        <v>462</v>
      </c>
      <c r="EO20" s="36">
        <v>20.636363636363637</v>
      </c>
      <c r="EP20" s="36">
        <v>47.545454545454547</v>
      </c>
      <c r="EQ20" s="37">
        <v>113.63636363636365</v>
      </c>
      <c r="ER20" s="37">
        <v>488</v>
      </c>
      <c r="FA20" s="36">
        <v>19.022727272727273</v>
      </c>
      <c r="FB20" s="36">
        <v>29.227272727272727</v>
      </c>
      <c r="FC20" s="36">
        <v>80.416666666666671</v>
      </c>
      <c r="FD20" s="36">
        <v>387</v>
      </c>
      <c r="FE20" s="36">
        <v>20.863636363636363</v>
      </c>
      <c r="FF20" s="36">
        <v>32.704545454545453</v>
      </c>
      <c r="FG20" s="36">
        <v>89.280303030303031</v>
      </c>
      <c r="FH20" s="36">
        <v>439</v>
      </c>
      <c r="FI20" s="37"/>
      <c r="FJ20" s="37"/>
      <c r="FK20" s="37"/>
      <c r="FL20" s="37"/>
      <c r="FM20" s="37"/>
      <c r="FN20" s="37"/>
      <c r="FO20" s="37"/>
      <c r="FP20" s="37"/>
      <c r="FQ20" s="37">
        <v>13.59090909090909</v>
      </c>
      <c r="FR20" s="37">
        <v>17.227272727272727</v>
      </c>
      <c r="FS20" s="37">
        <v>51.36363636363636</v>
      </c>
      <c r="FT20" s="37">
        <v>387</v>
      </c>
      <c r="FU20" s="37">
        <v>16.227272727272727</v>
      </c>
      <c r="FV20" s="37">
        <v>26.386363636363637</v>
      </c>
      <c r="FW20" s="37">
        <v>71.02272727272728</v>
      </c>
      <c r="FX20" s="37">
        <v>390</v>
      </c>
      <c r="FY20" s="37">
        <v>16.113636363636363</v>
      </c>
      <c r="FZ20" s="37">
        <v>17.227272727272727</v>
      </c>
      <c r="GA20" s="37">
        <v>125</v>
      </c>
      <c r="GB20" s="37">
        <v>447</v>
      </c>
      <c r="GC20" s="37">
        <v>21.795454545454547</v>
      </c>
      <c r="GD20" s="37">
        <v>43.863636363636367</v>
      </c>
      <c r="GE20" s="37">
        <v>110</v>
      </c>
      <c r="GF20" s="37">
        <v>483</v>
      </c>
      <c r="GG20" s="38">
        <v>22.90909090909091</v>
      </c>
      <c r="GH20" s="37">
        <v>35.272727272727273</v>
      </c>
      <c r="GI20" s="37">
        <v>116.36363636363637</v>
      </c>
      <c r="GJ20" s="37">
        <v>469</v>
      </c>
      <c r="GK20" s="37">
        <v>37.340909090909093</v>
      </c>
      <c r="GL20" s="37">
        <v>60.18181818181818</v>
      </c>
      <c r="GM20" s="37">
        <v>195.04545454545456</v>
      </c>
      <c r="GN20" s="37">
        <v>496</v>
      </c>
      <c r="GO20" s="37">
        <v>32</v>
      </c>
      <c r="GP20" s="37">
        <v>56</v>
      </c>
      <c r="GQ20" s="37">
        <v>125.71428571428572</v>
      </c>
      <c r="GR20" s="37">
        <v>479</v>
      </c>
      <c r="GS20" s="37">
        <v>32</v>
      </c>
      <c r="GT20" s="37">
        <v>45</v>
      </c>
      <c r="GU20" s="37">
        <v>110</v>
      </c>
      <c r="GV20" s="37">
        <v>482</v>
      </c>
      <c r="GW20" s="37"/>
      <c r="GX20" s="37"/>
      <c r="GY20" s="37"/>
      <c r="GZ20" s="37"/>
      <c r="HA20" s="37"/>
      <c r="HB20" s="37"/>
      <c r="HC20" s="37"/>
      <c r="HD20" s="37"/>
      <c r="HE20" s="36">
        <v>41.590909090909093</v>
      </c>
      <c r="HF20" s="36">
        <v>50.06818181818182</v>
      </c>
      <c r="HG20" s="36">
        <v>130.94155844155847</v>
      </c>
      <c r="HH20" s="36">
        <v>407</v>
      </c>
      <c r="HI20" s="36">
        <v>39.672727272727272</v>
      </c>
      <c r="HJ20" s="36">
        <v>51.2</v>
      </c>
      <c r="HK20" s="36">
        <v>139.26406926406929</v>
      </c>
      <c r="HL20" s="36">
        <v>400</v>
      </c>
      <c r="HM20" s="36"/>
      <c r="HN20" s="36"/>
      <c r="HO20" s="36"/>
      <c r="HP20" s="36"/>
      <c r="HQ20" s="36"/>
      <c r="HR20" s="36"/>
      <c r="HS20" s="36"/>
      <c r="HT20" s="36"/>
      <c r="HU20" s="36"/>
      <c r="HV20" s="36"/>
      <c r="HW20" s="36"/>
      <c r="HX20" s="36"/>
      <c r="HY20" s="36"/>
      <c r="HZ20" s="36"/>
      <c r="IA20" s="36"/>
      <c r="IB20" s="36"/>
      <c r="IC20" s="36"/>
      <c r="ID20" s="36"/>
      <c r="IE20" s="36"/>
      <c r="IF20" s="36"/>
      <c r="IG20" s="36"/>
      <c r="IH20" s="36"/>
      <c r="II20" s="36"/>
      <c r="IJ20" s="36"/>
      <c r="JI20" s="37"/>
      <c r="JJ20" s="37"/>
      <c r="JK20" s="37">
        <v>0</v>
      </c>
      <c r="JL20" s="37"/>
      <c r="JM20" s="37"/>
      <c r="JN20" s="37"/>
      <c r="JO20" s="37">
        <v>0</v>
      </c>
      <c r="JP20" s="37"/>
      <c r="JQ20" s="39">
        <f t="shared" si="6"/>
        <v>381.55909090909091</v>
      </c>
      <c r="JR20" s="39">
        <f t="shared" si="7"/>
        <v>1200.2909090909093</v>
      </c>
      <c r="JS20" s="39">
        <f t="shared" si="8"/>
        <v>3449.3517316017314</v>
      </c>
      <c r="JT20" s="39">
        <f t="shared" si="8"/>
        <v>11988</v>
      </c>
    </row>
    <row r="21" spans="1:280" s="19" customFormat="1" ht="15.75" customHeight="1" x14ac:dyDescent="0.25">
      <c r="A21" s="26">
        <v>9</v>
      </c>
      <c r="B21" s="26" t="s">
        <v>136</v>
      </c>
      <c r="C21" s="56" t="s">
        <v>139</v>
      </c>
      <c r="D21" s="28">
        <f t="shared" si="2"/>
        <v>469</v>
      </c>
      <c r="E21" s="28">
        <f t="shared" si="0"/>
        <v>1317</v>
      </c>
      <c r="F21" s="28">
        <f t="shared" si="0"/>
        <v>4798</v>
      </c>
      <c r="G21" s="29">
        <f t="shared" si="3"/>
        <v>0.27448937057107126</v>
      </c>
      <c r="H21" s="28">
        <f t="shared" si="4"/>
        <v>46.9</v>
      </c>
      <c r="I21" s="28">
        <f t="shared" si="1"/>
        <v>131.69999999999999</v>
      </c>
      <c r="J21" s="28">
        <f t="shared" si="1"/>
        <v>479.8</v>
      </c>
      <c r="K21" s="29">
        <f t="shared" si="5"/>
        <v>0.27448937057107126</v>
      </c>
      <c r="L21" s="30"/>
      <c r="M21" s="30"/>
      <c r="N21" s="30"/>
      <c r="O21" s="30"/>
      <c r="P21" s="30"/>
      <c r="Q21" s="30"/>
      <c r="R21" s="30"/>
      <c r="S21" s="30"/>
      <c r="T21" s="30"/>
      <c r="U21" s="30"/>
      <c r="V21" s="30"/>
      <c r="W21" s="30"/>
      <c r="X21" s="34"/>
      <c r="Y21" s="54"/>
      <c r="Z21" s="34"/>
      <c r="AA21" s="34"/>
      <c r="AB21" s="54"/>
      <c r="AC21" s="34"/>
      <c r="AD21" s="33"/>
      <c r="AE21" s="55"/>
      <c r="AF21" s="33"/>
      <c r="AG21" s="33"/>
      <c r="AH21" s="55"/>
      <c r="AI21" s="33"/>
      <c r="AJ21" s="32">
        <v>29</v>
      </c>
      <c r="AK21" s="32">
        <v>82</v>
      </c>
      <c r="AL21" s="32">
        <v>507</v>
      </c>
      <c r="AM21" s="32">
        <v>32</v>
      </c>
      <c r="AN21" s="32">
        <v>90</v>
      </c>
      <c r="AO21" s="32">
        <v>521</v>
      </c>
      <c r="AP21" s="33"/>
      <c r="AQ21" s="33"/>
      <c r="AR21" s="33"/>
      <c r="AS21" s="33"/>
      <c r="AT21" s="33"/>
      <c r="AU21" s="33"/>
      <c r="AV21" s="33"/>
      <c r="AW21" s="33"/>
      <c r="AX21" s="33"/>
      <c r="AY21" s="34"/>
      <c r="AZ21" s="34"/>
      <c r="BA21" s="34"/>
      <c r="BB21" s="34"/>
      <c r="BC21" s="34"/>
      <c r="BD21" s="34"/>
      <c r="BE21" s="32">
        <v>20</v>
      </c>
      <c r="BF21" s="32">
        <v>56</v>
      </c>
      <c r="BG21" s="32">
        <v>450</v>
      </c>
      <c r="BH21" s="32">
        <v>30</v>
      </c>
      <c r="BI21" s="32">
        <v>84</v>
      </c>
      <c r="BJ21" s="32">
        <v>488</v>
      </c>
      <c r="BK21" s="34"/>
      <c r="BL21" s="30"/>
      <c r="BM21" s="30"/>
      <c r="BN21" s="34"/>
      <c r="BO21" s="30"/>
      <c r="BP21" s="30"/>
      <c r="BQ21" s="32">
        <v>72</v>
      </c>
      <c r="BR21" s="32">
        <v>202</v>
      </c>
      <c r="BS21" s="32">
        <v>459</v>
      </c>
      <c r="BT21" s="32">
        <v>82</v>
      </c>
      <c r="BU21" s="32">
        <v>230</v>
      </c>
      <c r="BV21" s="32">
        <v>501</v>
      </c>
      <c r="BW21" s="34"/>
      <c r="BX21" s="34"/>
      <c r="BY21" s="34"/>
      <c r="BZ21" s="34"/>
      <c r="CA21" s="34"/>
      <c r="CB21" s="34"/>
      <c r="CC21" s="32">
        <v>53</v>
      </c>
      <c r="CD21" s="32">
        <v>149</v>
      </c>
      <c r="CE21" s="32">
        <v>528</v>
      </c>
      <c r="CF21" s="32">
        <v>67</v>
      </c>
      <c r="CG21" s="32">
        <v>188</v>
      </c>
      <c r="CH21" s="32">
        <v>504</v>
      </c>
      <c r="CI21" s="34"/>
      <c r="CJ21" s="34"/>
      <c r="CK21" s="34"/>
      <c r="CL21" s="34"/>
      <c r="CM21" s="34"/>
      <c r="CN21" s="34"/>
      <c r="CO21" s="34"/>
      <c r="CP21" s="34"/>
      <c r="CQ21" s="34"/>
      <c r="CR21" s="34"/>
      <c r="CS21" s="34"/>
      <c r="CT21" s="34"/>
      <c r="CU21" s="33"/>
      <c r="CV21" s="34"/>
      <c r="CW21" s="34"/>
      <c r="CX21" s="34"/>
      <c r="CY21" s="34"/>
      <c r="CZ21" s="34"/>
      <c r="DA21" s="34"/>
      <c r="DB21" s="34"/>
      <c r="DC21" s="34"/>
      <c r="DD21" s="34"/>
      <c r="DE21" s="34"/>
      <c r="DF21" s="34"/>
      <c r="DG21" s="32">
        <v>37</v>
      </c>
      <c r="DH21" s="32">
        <v>104</v>
      </c>
      <c r="DI21" s="32">
        <v>421</v>
      </c>
      <c r="DJ21" s="32">
        <v>47</v>
      </c>
      <c r="DK21" s="32">
        <v>132</v>
      </c>
      <c r="DL21" s="32">
        <v>419</v>
      </c>
      <c r="DU21" s="19">
        <v>17</v>
      </c>
      <c r="DV21" s="19">
        <v>39</v>
      </c>
      <c r="DW21" s="19">
        <v>158</v>
      </c>
      <c r="DX21" s="19">
        <v>457</v>
      </c>
      <c r="DY21" s="19">
        <v>15</v>
      </c>
      <c r="DZ21" s="19">
        <v>47</v>
      </c>
      <c r="EA21" s="19">
        <v>174</v>
      </c>
      <c r="EB21" s="19">
        <v>444</v>
      </c>
      <c r="EK21" s="36">
        <v>15</v>
      </c>
      <c r="EL21" s="36">
        <v>48.31818181818182</v>
      </c>
      <c r="EM21" s="37">
        <v>105.53030303030303</v>
      </c>
      <c r="EN21" s="37">
        <v>481</v>
      </c>
      <c r="EO21" s="36">
        <v>22</v>
      </c>
      <c r="EP21" s="36">
        <v>48</v>
      </c>
      <c r="EQ21" s="37">
        <v>116.66666666666667</v>
      </c>
      <c r="ER21" s="37">
        <v>471</v>
      </c>
      <c r="FA21" s="36">
        <v>21.545454545454547</v>
      </c>
      <c r="FB21" s="36">
        <v>26.34090909090909</v>
      </c>
      <c r="FC21" s="36">
        <v>79.810606060606062</v>
      </c>
      <c r="FD21" s="36">
        <v>400</v>
      </c>
      <c r="FE21" s="36">
        <v>23.34090909090909</v>
      </c>
      <c r="FF21" s="36">
        <v>25.022727272727273</v>
      </c>
      <c r="FG21" s="36">
        <v>80.606060606060609</v>
      </c>
      <c r="FH21" s="36">
        <v>401</v>
      </c>
      <c r="FI21" s="37"/>
      <c r="FJ21" s="37"/>
      <c r="FK21" s="37"/>
      <c r="FL21" s="37"/>
      <c r="FM21" s="37"/>
      <c r="FN21" s="37"/>
      <c r="FO21" s="37"/>
      <c r="FP21" s="37"/>
      <c r="FQ21" s="37">
        <v>15.59090909090909</v>
      </c>
      <c r="FR21" s="37">
        <v>19.545454545454547</v>
      </c>
      <c r="FS21" s="37">
        <v>58.560606060606062</v>
      </c>
      <c r="FT21" s="37">
        <v>352</v>
      </c>
      <c r="FU21" s="37">
        <v>23.34090909090909</v>
      </c>
      <c r="FV21" s="37">
        <v>25.022727272727273</v>
      </c>
      <c r="FW21" s="37">
        <v>80.606060606060609</v>
      </c>
      <c r="FX21" s="37">
        <v>352</v>
      </c>
      <c r="FY21" s="37">
        <v>20.636363636363637</v>
      </c>
      <c r="FZ21" s="37">
        <v>21.272727272727298</v>
      </c>
      <c r="GA21" s="37">
        <v>106</v>
      </c>
      <c r="GB21" s="37">
        <v>419</v>
      </c>
      <c r="GC21" s="37">
        <v>24.06818181818182</v>
      </c>
      <c r="GD21" s="37">
        <v>49.75</v>
      </c>
      <c r="GE21" s="37">
        <v>105</v>
      </c>
      <c r="GF21" s="37">
        <v>500</v>
      </c>
      <c r="GG21" s="38"/>
      <c r="GH21" s="37"/>
      <c r="GI21" s="37"/>
      <c r="GJ21" s="37"/>
      <c r="GK21" s="37"/>
      <c r="GL21" s="37"/>
      <c r="GM21" s="37"/>
      <c r="GN21" s="37"/>
      <c r="GO21" s="37">
        <v>28.75</v>
      </c>
      <c r="GP21" s="37">
        <v>16.75</v>
      </c>
      <c r="GQ21" s="37">
        <v>75.833333333333343</v>
      </c>
      <c r="GR21" s="37">
        <v>439</v>
      </c>
      <c r="GS21" s="37">
        <v>18.59090909090909</v>
      </c>
      <c r="GT21" s="37">
        <v>27.34090909090909</v>
      </c>
      <c r="GU21" s="37">
        <v>76.553030303030312</v>
      </c>
      <c r="GV21" s="37">
        <v>442</v>
      </c>
      <c r="GW21" s="37">
        <v>24</v>
      </c>
      <c r="GX21" s="37">
        <v>45</v>
      </c>
      <c r="GY21" s="37">
        <v>138</v>
      </c>
      <c r="GZ21" s="37">
        <v>488</v>
      </c>
      <c r="HA21" s="37">
        <v>40.6</v>
      </c>
      <c r="HB21" s="37">
        <v>29.4</v>
      </c>
      <c r="HC21" s="37">
        <v>140</v>
      </c>
      <c r="HD21" s="37">
        <v>461</v>
      </c>
      <c r="HE21" s="36"/>
      <c r="HF21" s="36"/>
      <c r="HG21" s="36"/>
      <c r="HH21" s="36"/>
      <c r="HI21" s="36"/>
      <c r="HJ21" s="36"/>
      <c r="HK21" s="36"/>
      <c r="HL21" s="36"/>
      <c r="HM21" s="36"/>
      <c r="HN21" s="36"/>
      <c r="HO21" s="36"/>
      <c r="HP21" s="36"/>
      <c r="HQ21" s="36"/>
      <c r="HR21" s="36"/>
      <c r="HS21" s="36"/>
      <c r="HT21" s="36"/>
      <c r="HU21" s="36">
        <v>22.4</v>
      </c>
      <c r="HV21" s="36">
        <v>16</v>
      </c>
      <c r="HW21" s="36">
        <v>54.857142857142861</v>
      </c>
      <c r="HX21" s="36">
        <v>386</v>
      </c>
      <c r="HY21" s="36">
        <v>44.8</v>
      </c>
      <c r="HZ21" s="36">
        <v>25.6</v>
      </c>
      <c r="IA21" s="36">
        <v>111.23809523809524</v>
      </c>
      <c r="IB21" s="36">
        <v>444</v>
      </c>
      <c r="IC21" s="36"/>
      <c r="ID21" s="36"/>
      <c r="IE21" s="36"/>
      <c r="IF21" s="36"/>
      <c r="IG21" s="36"/>
      <c r="IH21" s="36"/>
      <c r="II21" s="36"/>
      <c r="IJ21" s="36"/>
      <c r="JA21" s="19">
        <v>13.6</v>
      </c>
      <c r="JC21" s="19">
        <v>23</v>
      </c>
      <c r="JD21" s="19">
        <v>429</v>
      </c>
      <c r="JE21" s="19">
        <v>17</v>
      </c>
      <c r="JG21" s="19">
        <v>28</v>
      </c>
      <c r="JH21" s="19">
        <v>432</v>
      </c>
      <c r="JI21" s="37"/>
      <c r="JJ21" s="37"/>
      <c r="JK21" s="37">
        <v>0</v>
      </c>
      <c r="JL21" s="37"/>
      <c r="JM21" s="37"/>
      <c r="JN21" s="37"/>
      <c r="JO21" s="37">
        <v>0</v>
      </c>
      <c r="JP21" s="37"/>
      <c r="JQ21" s="39">
        <f t="shared" si="6"/>
        <v>407.26363636363641</v>
      </c>
      <c r="JR21" s="39">
        <f t="shared" si="7"/>
        <v>978.36363636363637</v>
      </c>
      <c r="JS21" s="39">
        <f t="shared" si="8"/>
        <v>3029.2619047619046</v>
      </c>
      <c r="JT21" s="39">
        <f t="shared" si="8"/>
        <v>12596</v>
      </c>
    </row>
    <row r="22" spans="1:280" s="19" customFormat="1" ht="15.75" customHeight="1" x14ac:dyDescent="0.25">
      <c r="A22" s="26">
        <v>10</v>
      </c>
      <c r="B22" s="26" t="s">
        <v>136</v>
      </c>
      <c r="C22" s="56" t="s">
        <v>140</v>
      </c>
      <c r="D22" s="28">
        <f t="shared" si="2"/>
        <v>844</v>
      </c>
      <c r="E22" s="28">
        <f t="shared" si="0"/>
        <v>2369</v>
      </c>
      <c r="F22" s="28">
        <f t="shared" si="0"/>
        <v>6097</v>
      </c>
      <c r="G22" s="29">
        <f t="shared" si="3"/>
        <v>0.38855174676070198</v>
      </c>
      <c r="H22" s="28">
        <f t="shared" si="4"/>
        <v>70.333333333333329</v>
      </c>
      <c r="I22" s="28">
        <f t="shared" si="1"/>
        <v>197.41666666666666</v>
      </c>
      <c r="J22" s="28">
        <f t="shared" si="1"/>
        <v>508.08333333333331</v>
      </c>
      <c r="K22" s="29">
        <f t="shared" si="5"/>
        <v>0.38855174676070198</v>
      </c>
      <c r="L22" s="30"/>
      <c r="M22" s="30"/>
      <c r="N22" s="30"/>
      <c r="O22" s="30"/>
      <c r="P22" s="30"/>
      <c r="Q22" s="30"/>
      <c r="R22" s="32">
        <v>79</v>
      </c>
      <c r="S22" s="32">
        <v>222</v>
      </c>
      <c r="T22" s="32">
        <v>600</v>
      </c>
      <c r="U22" s="32">
        <v>90</v>
      </c>
      <c r="V22" s="32">
        <v>252</v>
      </c>
      <c r="W22" s="32">
        <v>623</v>
      </c>
      <c r="X22" s="34"/>
      <c r="Y22" s="54"/>
      <c r="Z22" s="34"/>
      <c r="AA22" s="34"/>
      <c r="AB22" s="54"/>
      <c r="AC22" s="34"/>
      <c r="AD22" s="33"/>
      <c r="AE22" s="55"/>
      <c r="AF22" s="33"/>
      <c r="AG22" s="33"/>
      <c r="AH22" s="55"/>
      <c r="AI22" s="33"/>
      <c r="AJ22" s="32">
        <v>29</v>
      </c>
      <c r="AK22" s="32">
        <v>82</v>
      </c>
      <c r="AL22" s="32">
        <v>511</v>
      </c>
      <c r="AM22" s="32">
        <v>39</v>
      </c>
      <c r="AN22" s="32">
        <v>110</v>
      </c>
      <c r="AO22" s="32">
        <v>499</v>
      </c>
      <c r="AP22" s="33"/>
      <c r="AQ22" s="33"/>
      <c r="AR22" s="33"/>
      <c r="AS22" s="33"/>
      <c r="AT22" s="33"/>
      <c r="AU22" s="33"/>
      <c r="AV22" s="33"/>
      <c r="AW22" s="33"/>
      <c r="AX22" s="33"/>
      <c r="AY22" s="34"/>
      <c r="AZ22" s="34"/>
      <c r="BA22" s="34"/>
      <c r="BB22" s="34"/>
      <c r="BC22" s="34"/>
      <c r="BD22" s="34"/>
      <c r="BE22" s="32">
        <v>40</v>
      </c>
      <c r="BF22" s="32">
        <v>112</v>
      </c>
      <c r="BG22" s="32">
        <v>522</v>
      </c>
      <c r="BH22" s="32">
        <v>61</v>
      </c>
      <c r="BI22" s="32">
        <v>171</v>
      </c>
      <c r="BJ22" s="32">
        <v>514</v>
      </c>
      <c r="BK22" s="34"/>
      <c r="BL22" s="30"/>
      <c r="BM22" s="30"/>
      <c r="BN22" s="34"/>
      <c r="BO22" s="30"/>
      <c r="BP22" s="30"/>
      <c r="BQ22" s="32">
        <v>44</v>
      </c>
      <c r="BR22" s="32">
        <v>124</v>
      </c>
      <c r="BS22" s="32">
        <v>432</v>
      </c>
      <c r="BT22" s="32">
        <v>59</v>
      </c>
      <c r="BU22" s="32">
        <v>166</v>
      </c>
      <c r="BV22" s="32">
        <v>442</v>
      </c>
      <c r="BW22" s="34"/>
      <c r="BX22" s="34"/>
      <c r="BY22" s="34"/>
      <c r="BZ22" s="34"/>
      <c r="CA22" s="34"/>
      <c r="CB22" s="34"/>
      <c r="CC22" s="32">
        <v>82</v>
      </c>
      <c r="CD22" s="32">
        <v>230</v>
      </c>
      <c r="CE22" s="32">
        <v>519</v>
      </c>
      <c r="CF22" s="32">
        <v>137</v>
      </c>
      <c r="CG22" s="32">
        <v>384</v>
      </c>
      <c r="CH22" s="32">
        <v>516</v>
      </c>
      <c r="CI22" s="34"/>
      <c r="CJ22" s="34"/>
      <c r="CK22" s="34"/>
      <c r="CL22" s="34"/>
      <c r="CM22" s="34"/>
      <c r="CN22" s="34"/>
      <c r="CO22" s="34"/>
      <c r="CP22" s="34"/>
      <c r="CQ22" s="34"/>
      <c r="CR22" s="34"/>
      <c r="CS22" s="34"/>
      <c r="CT22" s="34"/>
      <c r="CU22" s="33"/>
      <c r="CV22" s="34"/>
      <c r="CW22" s="34"/>
      <c r="CX22" s="34"/>
      <c r="CY22" s="34"/>
      <c r="CZ22" s="34"/>
      <c r="DA22" s="34"/>
      <c r="DB22" s="34"/>
      <c r="DC22" s="34"/>
      <c r="DD22" s="34"/>
      <c r="DE22" s="34"/>
      <c r="DF22" s="34"/>
      <c r="DG22" s="32">
        <v>95</v>
      </c>
      <c r="DH22" s="32">
        <v>266</v>
      </c>
      <c r="DI22" s="32">
        <v>459</v>
      </c>
      <c r="DJ22" s="32">
        <v>89</v>
      </c>
      <c r="DK22" s="32">
        <v>250</v>
      </c>
      <c r="DL22" s="32">
        <v>460</v>
      </c>
      <c r="DU22" s="19">
        <v>27</v>
      </c>
      <c r="DV22" s="19">
        <v>57</v>
      </c>
      <c r="DW22" s="19">
        <v>236</v>
      </c>
      <c r="DX22" s="19">
        <v>461</v>
      </c>
      <c r="DY22" s="19">
        <v>24</v>
      </c>
      <c r="DZ22" s="19">
        <v>66</v>
      </c>
      <c r="EA22" s="19">
        <v>253</v>
      </c>
      <c r="EB22" s="19">
        <v>451</v>
      </c>
      <c r="EK22" s="36">
        <v>19</v>
      </c>
      <c r="EL22" s="36">
        <v>35</v>
      </c>
      <c r="EM22" s="37">
        <v>90</v>
      </c>
      <c r="EN22" s="37">
        <v>498</v>
      </c>
      <c r="EO22" s="36">
        <v>19</v>
      </c>
      <c r="EP22" s="36">
        <v>34</v>
      </c>
      <c r="EQ22" s="37">
        <v>88.333333333333343</v>
      </c>
      <c r="ER22" s="37">
        <v>486</v>
      </c>
      <c r="FA22" s="36">
        <v>26.704545454545453</v>
      </c>
      <c r="FB22" s="36">
        <v>26.863636363636363</v>
      </c>
      <c r="FC22" s="36">
        <v>89.280303030303031</v>
      </c>
      <c r="FD22" s="36">
        <v>411</v>
      </c>
      <c r="FE22" s="36">
        <v>24.022727272727273</v>
      </c>
      <c r="FF22" s="36">
        <v>40.022727272727273</v>
      </c>
      <c r="FG22" s="36">
        <v>106.74242424242425</v>
      </c>
      <c r="FH22" s="36">
        <v>431</v>
      </c>
      <c r="FI22" s="37"/>
      <c r="FJ22" s="37"/>
      <c r="FK22" s="37"/>
      <c r="FL22" s="37"/>
      <c r="FM22" s="37"/>
      <c r="FN22" s="37"/>
      <c r="FO22" s="37"/>
      <c r="FP22" s="37"/>
      <c r="FQ22" s="37">
        <v>20.636363636363637</v>
      </c>
      <c r="FR22" s="37">
        <v>141.11363636363637</v>
      </c>
      <c r="FS22" s="37">
        <v>269.58333333333337</v>
      </c>
      <c r="FT22" s="37">
        <v>512</v>
      </c>
      <c r="FU22" s="37">
        <v>27.954545454545453</v>
      </c>
      <c r="FV22" s="37">
        <v>130.75</v>
      </c>
      <c r="FW22" s="37">
        <v>264.50757575757575</v>
      </c>
      <c r="FX22" s="37">
        <v>522</v>
      </c>
      <c r="FY22" s="37">
        <v>36.113636363636367</v>
      </c>
      <c r="FZ22" s="37">
        <v>37.227272727272734</v>
      </c>
      <c r="GA22" s="37">
        <v>142</v>
      </c>
      <c r="GB22" s="37">
        <v>443</v>
      </c>
      <c r="GC22" s="37">
        <v>21.75</v>
      </c>
      <c r="GD22" s="37">
        <v>37.386363636363633</v>
      </c>
      <c r="GE22" s="37">
        <v>123</v>
      </c>
      <c r="GF22" s="37">
        <v>495</v>
      </c>
      <c r="GG22" s="38"/>
      <c r="GH22" s="37"/>
      <c r="GI22" s="37"/>
      <c r="GJ22" s="37"/>
      <c r="GK22" s="37"/>
      <c r="GL22" s="37"/>
      <c r="GM22" s="37"/>
      <c r="GN22" s="37"/>
      <c r="GO22" s="37">
        <v>33.545454545454547</v>
      </c>
      <c r="GP22" s="37">
        <v>44.977272727272727</v>
      </c>
      <c r="GQ22" s="37">
        <v>112.17532467532467</v>
      </c>
      <c r="GR22" s="37">
        <v>505</v>
      </c>
      <c r="GS22" s="37">
        <v>29.34090909090909</v>
      </c>
      <c r="GT22" s="37">
        <v>42.340909090909093</v>
      </c>
      <c r="GU22" s="37">
        <v>102.40259740259742</v>
      </c>
      <c r="GV22" s="37">
        <v>532</v>
      </c>
      <c r="GW22" s="37">
        <v>38</v>
      </c>
      <c r="GX22" s="37">
        <v>51</v>
      </c>
      <c r="GY22" s="37">
        <v>148.33333333333334</v>
      </c>
      <c r="GZ22" s="37">
        <v>522</v>
      </c>
      <c r="HA22" s="37">
        <v>21</v>
      </c>
      <c r="HB22" s="37">
        <v>37.799999999999997</v>
      </c>
      <c r="HC22" s="37">
        <v>98</v>
      </c>
      <c r="HD22" s="37">
        <v>495</v>
      </c>
      <c r="HE22" s="36">
        <v>27.668181818181822</v>
      </c>
      <c r="HF22" s="36">
        <v>39.599999999999994</v>
      </c>
      <c r="HG22" s="36">
        <v>96.097402597402606</v>
      </c>
      <c r="HH22" s="36">
        <v>414</v>
      </c>
      <c r="HI22" s="36">
        <v>32.945454545454545</v>
      </c>
      <c r="HJ22" s="36">
        <v>22.4</v>
      </c>
      <c r="HK22" s="36">
        <v>86.909090909090907</v>
      </c>
      <c r="HL22" s="36">
        <v>367</v>
      </c>
      <c r="HM22" s="36"/>
      <c r="HN22" s="36"/>
      <c r="HO22" s="36"/>
      <c r="HP22" s="36"/>
      <c r="HQ22" s="36"/>
      <c r="HR22" s="36"/>
      <c r="HS22" s="36"/>
      <c r="HT22" s="36"/>
      <c r="HU22" s="36"/>
      <c r="HV22" s="36"/>
      <c r="HW22" s="36"/>
      <c r="HX22" s="36"/>
      <c r="HY22" s="36"/>
      <c r="HZ22" s="36"/>
      <c r="IA22" s="36"/>
      <c r="IB22" s="36"/>
      <c r="IC22" s="36">
        <v>28.834090909090911</v>
      </c>
      <c r="ID22" s="36">
        <v>15.752272727272725</v>
      </c>
      <c r="IE22" s="36">
        <v>79.561363636363637</v>
      </c>
      <c r="IF22" s="36">
        <v>581</v>
      </c>
      <c r="IG22" s="36">
        <v>38.234090909090909</v>
      </c>
      <c r="IH22" s="36">
        <v>19.356818181818184</v>
      </c>
      <c r="II22" s="36">
        <v>102.43712121212121</v>
      </c>
      <c r="IJ22" s="36">
        <v>552</v>
      </c>
      <c r="JI22" s="37">
        <v>11.986363636363638</v>
      </c>
      <c r="JJ22" s="37">
        <v>39.345454545454544</v>
      </c>
      <c r="JK22" s="37">
        <v>146.6</v>
      </c>
      <c r="JL22" s="37">
        <v>495</v>
      </c>
      <c r="JM22" s="37">
        <v>17.600000000000001</v>
      </c>
      <c r="JN22" s="37">
        <v>32</v>
      </c>
      <c r="JO22" s="37">
        <v>93.333333333333343</v>
      </c>
      <c r="JP22" s="37">
        <v>612</v>
      </c>
      <c r="JQ22" s="39">
        <f t="shared" si="6"/>
        <v>525.33636363636367</v>
      </c>
      <c r="JR22" s="39">
        <f t="shared" si="7"/>
        <v>1722.590909090909</v>
      </c>
      <c r="JS22" s="39">
        <f t="shared" si="8"/>
        <v>5097.296536796538</v>
      </c>
      <c r="JT22" s="39">
        <f t="shared" si="8"/>
        <v>15882</v>
      </c>
    </row>
    <row r="23" spans="1:280" s="19" customFormat="1" ht="15.75" customHeight="1" x14ac:dyDescent="0.25">
      <c r="A23" s="26">
        <v>11</v>
      </c>
      <c r="B23" s="26" t="s">
        <v>136</v>
      </c>
      <c r="C23" s="56" t="s">
        <v>141</v>
      </c>
      <c r="D23" s="28">
        <f t="shared" si="2"/>
        <v>408</v>
      </c>
      <c r="E23" s="28">
        <f t="shared" si="0"/>
        <v>1146</v>
      </c>
      <c r="F23" s="28">
        <f t="shared" si="0"/>
        <v>4894</v>
      </c>
      <c r="G23" s="29">
        <f t="shared" si="3"/>
        <v>0.2341642827952595</v>
      </c>
      <c r="H23" s="28">
        <f t="shared" si="4"/>
        <v>40.799999999999997</v>
      </c>
      <c r="I23" s="28">
        <f t="shared" si="1"/>
        <v>114.6</v>
      </c>
      <c r="J23" s="28">
        <f t="shared" si="1"/>
        <v>489.4</v>
      </c>
      <c r="K23" s="29">
        <f t="shared" si="5"/>
        <v>0.2341642827952595</v>
      </c>
      <c r="L23" s="30"/>
      <c r="M23" s="30"/>
      <c r="N23" s="30"/>
      <c r="O23" s="30"/>
      <c r="P23" s="30"/>
      <c r="Q23" s="30"/>
      <c r="R23" s="34"/>
      <c r="S23" s="34"/>
      <c r="T23" s="34"/>
      <c r="U23" s="34"/>
      <c r="V23" s="34"/>
      <c r="W23" s="34"/>
      <c r="X23" s="34"/>
      <c r="Y23" s="54"/>
      <c r="Z23" s="34"/>
      <c r="AA23" s="34"/>
      <c r="AB23" s="54"/>
      <c r="AC23" s="34"/>
      <c r="AD23" s="33"/>
      <c r="AE23" s="55"/>
      <c r="AF23" s="33"/>
      <c r="AG23" s="33"/>
      <c r="AH23" s="55"/>
      <c r="AI23" s="33"/>
      <c r="AJ23" s="32">
        <v>31</v>
      </c>
      <c r="AK23" s="32">
        <v>87</v>
      </c>
      <c r="AL23" s="32">
        <v>534</v>
      </c>
      <c r="AM23" s="32">
        <v>35</v>
      </c>
      <c r="AN23" s="32">
        <v>98</v>
      </c>
      <c r="AO23" s="32">
        <v>514</v>
      </c>
      <c r="AP23" s="33"/>
      <c r="AQ23" s="33"/>
      <c r="AR23" s="33"/>
      <c r="AS23" s="33"/>
      <c r="AT23" s="33"/>
      <c r="AU23" s="33"/>
      <c r="AV23" s="33"/>
      <c r="AW23" s="33"/>
      <c r="AX23" s="33"/>
      <c r="AY23" s="34"/>
      <c r="AZ23" s="34"/>
      <c r="BA23" s="34"/>
      <c r="BB23" s="34"/>
      <c r="BC23" s="34"/>
      <c r="BD23" s="34"/>
      <c r="BE23" s="32">
        <v>33</v>
      </c>
      <c r="BF23" s="32">
        <v>93</v>
      </c>
      <c r="BG23" s="32">
        <v>531</v>
      </c>
      <c r="BH23" s="32">
        <v>34</v>
      </c>
      <c r="BI23" s="32">
        <v>96</v>
      </c>
      <c r="BJ23" s="32">
        <v>529</v>
      </c>
      <c r="BK23" s="34"/>
      <c r="BL23" s="34"/>
      <c r="BM23" s="34"/>
      <c r="BN23" s="34"/>
      <c r="BO23" s="34"/>
      <c r="BP23" s="34"/>
      <c r="BQ23" s="32">
        <v>41</v>
      </c>
      <c r="BR23" s="32">
        <v>115</v>
      </c>
      <c r="BS23" s="32">
        <v>432</v>
      </c>
      <c r="BT23" s="32">
        <v>57</v>
      </c>
      <c r="BU23" s="32">
        <v>160</v>
      </c>
      <c r="BV23" s="32">
        <v>453</v>
      </c>
      <c r="BW23" s="34"/>
      <c r="BX23" s="34"/>
      <c r="BY23" s="34"/>
      <c r="BZ23" s="34"/>
      <c r="CA23" s="34"/>
      <c r="CB23" s="34"/>
      <c r="CC23" s="32">
        <v>37</v>
      </c>
      <c r="CD23" s="32">
        <v>104</v>
      </c>
      <c r="CE23" s="32">
        <v>520</v>
      </c>
      <c r="CF23" s="32">
        <v>51</v>
      </c>
      <c r="CG23" s="32">
        <v>143</v>
      </c>
      <c r="CH23" s="32">
        <v>524</v>
      </c>
      <c r="CI23" s="34"/>
      <c r="CJ23" s="34"/>
      <c r="CK23" s="34"/>
      <c r="CL23" s="34"/>
      <c r="CM23" s="34"/>
      <c r="CN23" s="34"/>
      <c r="CO23" s="34"/>
      <c r="CP23" s="34"/>
      <c r="CQ23" s="34"/>
      <c r="CR23" s="34"/>
      <c r="CS23" s="34"/>
      <c r="CT23" s="34"/>
      <c r="CU23" s="33"/>
      <c r="CV23" s="34"/>
      <c r="CW23" s="34"/>
      <c r="CX23" s="34"/>
      <c r="CY23" s="34"/>
      <c r="CZ23" s="34"/>
      <c r="DA23" s="34"/>
      <c r="DB23" s="34"/>
      <c r="DC23" s="34"/>
      <c r="DD23" s="34"/>
      <c r="DE23" s="34"/>
      <c r="DF23" s="34"/>
      <c r="DG23" s="32">
        <v>40</v>
      </c>
      <c r="DH23" s="32">
        <v>112</v>
      </c>
      <c r="DI23" s="32">
        <v>422</v>
      </c>
      <c r="DJ23" s="32">
        <v>49</v>
      </c>
      <c r="DK23" s="32">
        <v>138</v>
      </c>
      <c r="DL23" s="32">
        <v>435</v>
      </c>
      <c r="DU23" s="19">
        <v>35</v>
      </c>
      <c r="DV23" s="19">
        <v>20</v>
      </c>
      <c r="DW23" s="19">
        <v>154</v>
      </c>
      <c r="DX23" s="19">
        <v>478</v>
      </c>
      <c r="DY23" s="19">
        <v>35</v>
      </c>
      <c r="DZ23" s="19">
        <v>35</v>
      </c>
      <c r="EA23" s="19">
        <v>196</v>
      </c>
      <c r="EB23" s="19">
        <v>458</v>
      </c>
      <c r="EK23" s="36">
        <v>19.795454545454547</v>
      </c>
      <c r="EL23" s="36">
        <v>40.909090909090907</v>
      </c>
      <c r="EM23" s="37">
        <v>101.17424242424244</v>
      </c>
      <c r="EN23" s="37">
        <v>438</v>
      </c>
      <c r="EO23" s="36">
        <v>28.022727272727273</v>
      </c>
      <c r="EP23" s="36">
        <v>45.5</v>
      </c>
      <c r="EQ23" s="37">
        <v>122.53787878787881</v>
      </c>
      <c r="ER23" s="37">
        <v>489</v>
      </c>
      <c r="FA23" s="36">
        <v>23.863636363636363</v>
      </c>
      <c r="FB23" s="36">
        <v>27.977272727272727</v>
      </c>
      <c r="FC23" s="36">
        <v>86.401515151515156</v>
      </c>
      <c r="FD23" s="36">
        <v>417</v>
      </c>
      <c r="FE23" s="36">
        <v>26.977272727272727</v>
      </c>
      <c r="FF23" s="36">
        <v>26.136363636363637</v>
      </c>
      <c r="FG23" s="36">
        <v>88.52272727272728</v>
      </c>
      <c r="FH23" s="36">
        <v>429</v>
      </c>
      <c r="FI23" s="37"/>
      <c r="FJ23" s="37"/>
      <c r="FK23" s="37"/>
      <c r="FL23" s="37"/>
      <c r="FM23" s="37"/>
      <c r="FN23" s="37"/>
      <c r="FO23" s="37"/>
      <c r="FP23" s="37"/>
      <c r="FQ23" s="37">
        <v>25.18181818181818</v>
      </c>
      <c r="FR23" s="37">
        <v>30.977272727272727</v>
      </c>
      <c r="FS23" s="37">
        <v>93.598484848484844</v>
      </c>
      <c r="FT23" s="37">
        <v>417</v>
      </c>
      <c r="FU23" s="37">
        <v>20.65909090909091</v>
      </c>
      <c r="FV23" s="37">
        <v>26.136363636363637</v>
      </c>
      <c r="FW23" s="37">
        <v>77.992424242424249</v>
      </c>
      <c r="FX23" s="37">
        <v>417</v>
      </c>
      <c r="FY23" s="37">
        <v>26.59090909090909</v>
      </c>
      <c r="FZ23" s="37">
        <v>28.18181818181818</v>
      </c>
      <c r="GA23" s="37">
        <v>141</v>
      </c>
      <c r="GB23" s="37">
        <v>426</v>
      </c>
      <c r="GC23" s="37">
        <v>23.863636363636363</v>
      </c>
      <c r="GD23" s="37">
        <v>42.5</v>
      </c>
      <c r="GE23" s="37">
        <v>140</v>
      </c>
      <c r="GF23" s="37">
        <v>546</v>
      </c>
      <c r="GG23" s="38">
        <v>21.386363636363637</v>
      </c>
      <c r="GH23" s="37">
        <v>31.227272727272727</v>
      </c>
      <c r="GI23" s="37">
        <v>87.689393939393938</v>
      </c>
      <c r="GJ23" s="37">
        <v>599</v>
      </c>
      <c r="GK23" s="37">
        <v>30.022727272727273</v>
      </c>
      <c r="GL23" s="37">
        <v>37.340909090909093</v>
      </c>
      <c r="GM23" s="37">
        <v>112.27272727272728</v>
      </c>
      <c r="GN23" s="37">
        <v>610</v>
      </c>
      <c r="GO23" s="37">
        <v>25.545454545454547</v>
      </c>
      <c r="GP23" s="37">
        <v>37.022727272727273</v>
      </c>
      <c r="GQ23" s="37">
        <v>104.28030303030303</v>
      </c>
      <c r="GR23" s="37">
        <v>507</v>
      </c>
      <c r="GS23" s="37">
        <v>28.34090909090909</v>
      </c>
      <c r="GT23" s="37">
        <v>44.863636363636367</v>
      </c>
      <c r="GU23" s="37">
        <v>122.00757575757576</v>
      </c>
      <c r="GV23" s="37">
        <v>532</v>
      </c>
      <c r="GW23" s="37"/>
      <c r="GX23" s="37"/>
      <c r="GY23" s="37"/>
      <c r="GZ23" s="37"/>
      <c r="HA23" s="37"/>
      <c r="HB23" s="37"/>
      <c r="HC23" s="37"/>
      <c r="HD23" s="37"/>
      <c r="HE23" s="36">
        <v>28.790909090909089</v>
      </c>
      <c r="HF23" s="36">
        <v>31.429545454545455</v>
      </c>
      <c r="HG23" s="36">
        <v>86.029220779220779</v>
      </c>
      <c r="HH23" s="36">
        <v>384</v>
      </c>
      <c r="HI23" s="36">
        <v>33.829545454545453</v>
      </c>
      <c r="HJ23" s="36">
        <v>24</v>
      </c>
      <c r="HK23" s="36">
        <v>101.94480519480518</v>
      </c>
      <c r="HL23" s="36">
        <v>374</v>
      </c>
      <c r="HM23" s="36"/>
      <c r="HN23" s="36"/>
      <c r="HO23" s="36"/>
      <c r="HP23" s="36"/>
      <c r="HQ23" s="36"/>
      <c r="HR23" s="36"/>
      <c r="HS23" s="36"/>
      <c r="HT23" s="36"/>
      <c r="HU23" s="36">
        <v>8.5568181818181817</v>
      </c>
      <c r="HV23" s="36">
        <v>24.795454545454547</v>
      </c>
      <c r="HW23" s="36">
        <v>47.646103896103895</v>
      </c>
      <c r="HX23" s="36">
        <v>464</v>
      </c>
      <c r="HY23" s="36">
        <v>16.795454545454547</v>
      </c>
      <c r="HZ23" s="36">
        <v>23.195454545454545</v>
      </c>
      <c r="IA23" s="36">
        <v>61.12878787878789</v>
      </c>
      <c r="IB23" s="36">
        <v>445</v>
      </c>
      <c r="IC23" s="36"/>
      <c r="ID23" s="36"/>
      <c r="IE23" s="36"/>
      <c r="IF23" s="36"/>
      <c r="IG23" s="36"/>
      <c r="IH23" s="36"/>
      <c r="II23" s="36"/>
      <c r="IJ23" s="36"/>
      <c r="JI23" s="37">
        <v>43.102272727272727</v>
      </c>
      <c r="JJ23" s="37">
        <v>24.945454545454545</v>
      </c>
      <c r="JK23" s="37">
        <v>175.96666666666667</v>
      </c>
      <c r="JL23" s="37">
        <v>611</v>
      </c>
      <c r="JM23" s="37">
        <v>25.413636363636364</v>
      </c>
      <c r="JN23" s="37">
        <v>17.661363636363635</v>
      </c>
      <c r="JO23" s="37">
        <v>152.80000000000001</v>
      </c>
      <c r="JP23" s="37">
        <v>602</v>
      </c>
      <c r="JQ23" s="39">
        <f t="shared" si="6"/>
        <v>526.73863636363637</v>
      </c>
      <c r="JR23" s="39">
        <f t="shared" si="7"/>
        <v>985.19318181818176</v>
      </c>
      <c r="JS23" s="39">
        <f t="shared" si="8"/>
        <v>3398.9928571428577</v>
      </c>
      <c r="JT23" s="39">
        <f t="shared" si="8"/>
        <v>14537</v>
      </c>
    </row>
    <row r="24" spans="1:280" s="19" customFormat="1" ht="15.75" customHeight="1" x14ac:dyDescent="0.25">
      <c r="A24" s="26">
        <v>12</v>
      </c>
      <c r="B24" s="26" t="s">
        <v>136</v>
      </c>
      <c r="C24" s="56" t="s">
        <v>142</v>
      </c>
      <c r="D24" s="28">
        <f t="shared" si="2"/>
        <v>772</v>
      </c>
      <c r="E24" s="28">
        <f t="shared" si="0"/>
        <v>2166</v>
      </c>
      <c r="F24" s="28">
        <f t="shared" si="0"/>
        <v>7375</v>
      </c>
      <c r="G24" s="29">
        <f t="shared" si="3"/>
        <v>0.2936949152542373</v>
      </c>
      <c r="H24" s="28">
        <f t="shared" si="4"/>
        <v>55.142857142857146</v>
      </c>
      <c r="I24" s="28">
        <f t="shared" si="1"/>
        <v>154.71428571428572</v>
      </c>
      <c r="J24" s="28">
        <f t="shared" si="1"/>
        <v>526.78571428571433</v>
      </c>
      <c r="K24" s="29">
        <f t="shared" si="5"/>
        <v>0.2936949152542373</v>
      </c>
      <c r="L24" s="30"/>
      <c r="M24" s="30"/>
      <c r="N24" s="30"/>
      <c r="O24" s="30"/>
      <c r="P24" s="30"/>
      <c r="Q24" s="30"/>
      <c r="R24" s="32">
        <v>35</v>
      </c>
      <c r="S24" s="32">
        <v>98</v>
      </c>
      <c r="T24" s="32">
        <v>598</v>
      </c>
      <c r="U24" s="32">
        <v>39</v>
      </c>
      <c r="V24" s="32">
        <v>110</v>
      </c>
      <c r="W24" s="32">
        <v>611</v>
      </c>
      <c r="X24" s="32">
        <v>35</v>
      </c>
      <c r="Y24" s="32">
        <v>98</v>
      </c>
      <c r="Z24" s="32">
        <v>611</v>
      </c>
      <c r="AA24" s="32">
        <v>37</v>
      </c>
      <c r="AB24" s="32">
        <v>104</v>
      </c>
      <c r="AC24" s="32">
        <v>615</v>
      </c>
      <c r="AD24" s="33"/>
      <c r="AE24" s="33"/>
      <c r="AF24" s="33"/>
      <c r="AG24" s="33"/>
      <c r="AH24" s="33"/>
      <c r="AI24" s="33"/>
      <c r="AJ24" s="32">
        <v>60</v>
      </c>
      <c r="AK24" s="32">
        <v>168</v>
      </c>
      <c r="AL24" s="32">
        <v>541</v>
      </c>
      <c r="AM24" s="32">
        <v>62</v>
      </c>
      <c r="AN24" s="32">
        <v>174</v>
      </c>
      <c r="AO24" s="32">
        <v>527</v>
      </c>
      <c r="AP24" s="33"/>
      <c r="AQ24" s="33"/>
      <c r="AR24" s="33"/>
      <c r="AS24" s="33"/>
      <c r="AT24" s="33"/>
      <c r="AU24" s="33"/>
      <c r="AV24" s="33"/>
      <c r="AW24" s="33"/>
      <c r="AX24" s="33"/>
      <c r="AY24" s="34"/>
      <c r="AZ24" s="34"/>
      <c r="BA24" s="34"/>
      <c r="BB24" s="34"/>
      <c r="BC24" s="34"/>
      <c r="BD24" s="34"/>
      <c r="BE24" s="32">
        <v>43.5</v>
      </c>
      <c r="BF24" s="32">
        <v>122</v>
      </c>
      <c r="BG24" s="32">
        <v>512</v>
      </c>
      <c r="BH24" s="32">
        <v>48.5</v>
      </c>
      <c r="BI24" s="32">
        <v>136</v>
      </c>
      <c r="BJ24" s="32">
        <v>518</v>
      </c>
      <c r="BK24" s="34"/>
      <c r="BL24" s="30"/>
      <c r="BM24" s="30"/>
      <c r="BN24" s="34"/>
      <c r="BO24" s="30"/>
      <c r="BP24" s="30"/>
      <c r="BQ24" s="32">
        <v>55</v>
      </c>
      <c r="BR24" s="32">
        <v>154</v>
      </c>
      <c r="BS24" s="32">
        <v>457</v>
      </c>
      <c r="BT24" s="32">
        <v>61</v>
      </c>
      <c r="BU24" s="32">
        <v>171</v>
      </c>
      <c r="BV24" s="32">
        <v>488</v>
      </c>
      <c r="BW24" s="34"/>
      <c r="BX24" s="34"/>
      <c r="BY24" s="34"/>
      <c r="BZ24" s="34"/>
      <c r="CA24" s="34"/>
      <c r="CB24" s="34"/>
      <c r="CC24" s="32">
        <v>67</v>
      </c>
      <c r="CD24" s="32">
        <v>188</v>
      </c>
      <c r="CE24" s="32">
        <v>517</v>
      </c>
      <c r="CF24" s="32">
        <v>79</v>
      </c>
      <c r="CG24" s="32">
        <v>222</v>
      </c>
      <c r="CH24" s="32">
        <v>522</v>
      </c>
      <c r="CI24" s="34"/>
      <c r="CJ24" s="34"/>
      <c r="CK24" s="34"/>
      <c r="CL24" s="34"/>
      <c r="CM24" s="34"/>
      <c r="CN24" s="34"/>
      <c r="CO24" s="34"/>
      <c r="CP24" s="34"/>
      <c r="CQ24" s="34"/>
      <c r="CR24" s="34"/>
      <c r="CS24" s="34"/>
      <c r="CT24" s="34"/>
      <c r="CU24" s="33"/>
      <c r="CV24" s="34"/>
      <c r="CW24" s="34"/>
      <c r="CX24" s="34"/>
      <c r="CY24" s="34"/>
      <c r="CZ24" s="34"/>
      <c r="DA24" s="34"/>
      <c r="DB24" s="34"/>
      <c r="DC24" s="34"/>
      <c r="DD24" s="34"/>
      <c r="DE24" s="34"/>
      <c r="DF24" s="34"/>
      <c r="DG24" s="32">
        <v>68</v>
      </c>
      <c r="DH24" s="32">
        <v>191</v>
      </c>
      <c r="DI24" s="32">
        <v>437</v>
      </c>
      <c r="DJ24" s="32">
        <v>82</v>
      </c>
      <c r="DK24" s="32">
        <v>230</v>
      </c>
      <c r="DL24" s="32">
        <v>421</v>
      </c>
      <c r="DU24" s="19">
        <v>19</v>
      </c>
      <c r="DV24" s="19">
        <v>48</v>
      </c>
      <c r="DW24" s="19">
        <v>189</v>
      </c>
      <c r="DX24" s="19">
        <v>468</v>
      </c>
      <c r="DY24" s="19">
        <v>23</v>
      </c>
      <c r="DZ24" s="19">
        <v>57</v>
      </c>
      <c r="EA24" s="19">
        <v>225</v>
      </c>
      <c r="EB24" s="19">
        <v>443</v>
      </c>
      <c r="EK24" s="36">
        <v>20.636363636363637</v>
      </c>
      <c r="EL24" s="36">
        <v>47.272727272727273</v>
      </c>
      <c r="EM24" s="37">
        <v>113.18181818181819</v>
      </c>
      <c r="EN24" s="37">
        <v>451</v>
      </c>
      <c r="EO24" s="36">
        <v>18.545454545454547</v>
      </c>
      <c r="EP24" s="36">
        <v>47.386363636363633</v>
      </c>
      <c r="EQ24" s="37">
        <v>109.88636363636363</v>
      </c>
      <c r="ER24" s="37">
        <v>472</v>
      </c>
      <c r="FA24" s="36">
        <v>17.545454545454547</v>
      </c>
      <c r="FB24" s="36">
        <v>24.18181818181818</v>
      </c>
      <c r="FC24" s="36">
        <v>69.545454545454547</v>
      </c>
      <c r="FD24" s="36">
        <v>414</v>
      </c>
      <c r="FE24" s="36">
        <v>23.34090909090909</v>
      </c>
      <c r="FF24" s="36">
        <v>30.136363636363637</v>
      </c>
      <c r="FG24" s="36">
        <v>89.128787878787875</v>
      </c>
      <c r="FH24" s="36">
        <v>414</v>
      </c>
      <c r="FI24" s="37"/>
      <c r="FJ24" s="37"/>
      <c r="FK24" s="37"/>
      <c r="FL24" s="37"/>
      <c r="FM24" s="37"/>
      <c r="FN24" s="37"/>
      <c r="FO24" s="37"/>
      <c r="FP24" s="37"/>
      <c r="FQ24" s="37">
        <v>22.704545454545453</v>
      </c>
      <c r="FR24" s="37">
        <v>30.65909090909091</v>
      </c>
      <c r="FS24" s="37">
        <v>88.939393939393938</v>
      </c>
      <c r="FT24" s="37">
        <v>414</v>
      </c>
      <c r="FU24" s="37">
        <v>22.34090909090909</v>
      </c>
      <c r="FV24" s="37">
        <v>28.136363636363637</v>
      </c>
      <c r="FW24" s="37">
        <v>84.128787878787875</v>
      </c>
      <c r="FX24" s="37">
        <v>414</v>
      </c>
      <c r="FY24" s="37">
        <v>29.386363636363637</v>
      </c>
      <c r="FZ24" s="37">
        <v>31.772727272727273</v>
      </c>
      <c r="GA24" s="37">
        <v>172</v>
      </c>
      <c r="GB24" s="37">
        <v>457</v>
      </c>
      <c r="GC24" s="37">
        <v>18.90909090909091</v>
      </c>
      <c r="GD24" s="37">
        <v>38.909090909090907</v>
      </c>
      <c r="GE24" s="37">
        <v>115</v>
      </c>
      <c r="GF24" s="37">
        <v>538</v>
      </c>
      <c r="GG24" s="38">
        <v>20.09090909090909</v>
      </c>
      <c r="GH24" s="37">
        <v>41.386363636363633</v>
      </c>
      <c r="GI24" s="37">
        <v>122.95454545454544</v>
      </c>
      <c r="GJ24" s="37">
        <v>611</v>
      </c>
      <c r="GK24" s="37">
        <v>21.56818181818182</v>
      </c>
      <c r="GL24" s="37">
        <v>27.68181818181818</v>
      </c>
      <c r="GM24" s="37">
        <v>98.5</v>
      </c>
      <c r="GN24" s="37">
        <v>620</v>
      </c>
      <c r="GO24" s="37"/>
      <c r="GP24" s="37"/>
      <c r="GQ24" s="37"/>
      <c r="GR24" s="37"/>
      <c r="GS24" s="37"/>
      <c r="GT24" s="37"/>
      <c r="GU24" s="37"/>
      <c r="GV24" s="37"/>
      <c r="GW24" s="37">
        <v>31.09090909090909</v>
      </c>
      <c r="GX24" s="37">
        <v>44.1</v>
      </c>
      <c r="GY24" s="37">
        <v>125.31818181818181</v>
      </c>
      <c r="GZ24" s="37">
        <v>533</v>
      </c>
      <c r="HA24" s="37">
        <v>27.545454545454547</v>
      </c>
      <c r="HB24" s="37">
        <v>48.140909090909091</v>
      </c>
      <c r="HC24" s="37">
        <v>126.14393939393941</v>
      </c>
      <c r="HD24" s="37">
        <v>481</v>
      </c>
      <c r="HE24" s="36">
        <v>26.872727272727275</v>
      </c>
      <c r="HF24" s="36">
        <v>38.709090909090904</v>
      </c>
      <c r="HG24" s="36">
        <v>93.6883116883117</v>
      </c>
      <c r="HH24" s="36">
        <v>399</v>
      </c>
      <c r="HI24" s="36">
        <v>30.947727272727271</v>
      </c>
      <c r="HJ24" s="36">
        <v>48</v>
      </c>
      <c r="HK24" s="36">
        <v>120.15097402597402</v>
      </c>
      <c r="HL24" s="36">
        <v>423</v>
      </c>
      <c r="HM24" s="36"/>
      <c r="HN24" s="36"/>
      <c r="HO24" s="36"/>
      <c r="HP24" s="36"/>
      <c r="HQ24" s="36"/>
      <c r="HR24" s="36"/>
      <c r="HS24" s="36"/>
      <c r="HT24" s="36"/>
      <c r="HU24" s="36"/>
      <c r="HV24" s="36"/>
      <c r="HW24" s="36"/>
      <c r="HX24" s="36"/>
      <c r="HY24" s="36"/>
      <c r="HZ24" s="36"/>
      <c r="IA24" s="36"/>
      <c r="IB24" s="36"/>
      <c r="IC24" s="36">
        <v>37.906818181818181</v>
      </c>
      <c r="ID24" s="36">
        <v>30.990909090909089</v>
      </c>
      <c r="IE24" s="36">
        <v>125.15984848484848</v>
      </c>
      <c r="IF24" s="36">
        <v>592</v>
      </c>
      <c r="IG24" s="36">
        <v>47.259090909090908</v>
      </c>
      <c r="IH24" s="36">
        <v>30.429545454545455</v>
      </c>
      <c r="II24" s="36">
        <v>139.62424242424242</v>
      </c>
      <c r="IJ24" s="36">
        <v>592</v>
      </c>
      <c r="JI24" s="37">
        <v>0</v>
      </c>
      <c r="JJ24" s="37">
        <v>7.5568181818181817</v>
      </c>
      <c r="JK24" s="37">
        <v>95</v>
      </c>
      <c r="JL24" s="37">
        <v>554</v>
      </c>
      <c r="JM24" s="37">
        <v>0</v>
      </c>
      <c r="JN24" s="37">
        <v>5.7272727272727275</v>
      </c>
      <c r="JO24" s="37">
        <v>72</v>
      </c>
      <c r="JP24" s="37">
        <v>613</v>
      </c>
      <c r="JQ24" s="39">
        <f t="shared" si="6"/>
        <v>458.69090909090903</v>
      </c>
      <c r="JR24" s="39">
        <f t="shared" si="7"/>
        <v>1464.8931818181818</v>
      </c>
      <c r="JS24" s="39">
        <f t="shared" si="8"/>
        <v>4540.3506493506493</v>
      </c>
      <c r="JT24" s="39">
        <f t="shared" si="8"/>
        <v>17278</v>
      </c>
    </row>
    <row r="25" spans="1:280" s="19" customFormat="1" ht="15.75" customHeight="1" x14ac:dyDescent="0.25">
      <c r="A25" s="26">
        <v>13</v>
      </c>
      <c r="B25" s="26" t="s">
        <v>136</v>
      </c>
      <c r="C25" s="56" t="s">
        <v>143</v>
      </c>
      <c r="D25" s="28">
        <f t="shared" si="2"/>
        <v>528.25</v>
      </c>
      <c r="E25" s="28">
        <f t="shared" si="0"/>
        <v>1482</v>
      </c>
      <c r="F25" s="28">
        <f t="shared" si="0"/>
        <v>5980</v>
      </c>
      <c r="G25" s="29">
        <f t="shared" si="3"/>
        <v>0.24782608695652175</v>
      </c>
      <c r="H25" s="28">
        <f t="shared" si="4"/>
        <v>44.020833333333336</v>
      </c>
      <c r="I25" s="28">
        <f t="shared" si="1"/>
        <v>123.5</v>
      </c>
      <c r="J25" s="28">
        <f t="shared" si="1"/>
        <v>498.33333333333331</v>
      </c>
      <c r="K25" s="29">
        <f t="shared" si="5"/>
        <v>0.24782608695652175</v>
      </c>
      <c r="L25" s="30"/>
      <c r="M25" s="30"/>
      <c r="N25" s="30"/>
      <c r="O25" s="30"/>
      <c r="P25" s="30"/>
      <c r="Q25" s="30"/>
      <c r="R25" s="30"/>
      <c r="S25" s="30"/>
      <c r="T25" s="30"/>
      <c r="U25" s="30"/>
      <c r="V25" s="30"/>
      <c r="W25" s="30"/>
      <c r="X25" s="32">
        <v>30</v>
      </c>
      <c r="Y25" s="32">
        <v>84</v>
      </c>
      <c r="Z25" s="32">
        <v>605</v>
      </c>
      <c r="AA25" s="32">
        <v>35</v>
      </c>
      <c r="AB25" s="32">
        <v>98</v>
      </c>
      <c r="AC25" s="32">
        <v>617</v>
      </c>
      <c r="AD25" s="33"/>
      <c r="AE25" s="33"/>
      <c r="AF25" s="33"/>
      <c r="AG25" s="33"/>
      <c r="AH25" s="33"/>
      <c r="AI25" s="33"/>
      <c r="AJ25" s="32">
        <v>30</v>
      </c>
      <c r="AK25" s="32">
        <v>84</v>
      </c>
      <c r="AL25" s="32">
        <v>509</v>
      </c>
      <c r="AM25" s="32">
        <v>33</v>
      </c>
      <c r="AN25" s="32">
        <v>93</v>
      </c>
      <c r="AO25" s="32">
        <v>506</v>
      </c>
      <c r="AP25" s="33"/>
      <c r="AQ25" s="33"/>
      <c r="AR25" s="33"/>
      <c r="AS25" s="33"/>
      <c r="AT25" s="33"/>
      <c r="AU25" s="33"/>
      <c r="AV25" s="33"/>
      <c r="AW25" s="33"/>
      <c r="AX25" s="33"/>
      <c r="AY25" s="34"/>
      <c r="AZ25" s="34"/>
      <c r="BA25" s="34"/>
      <c r="BB25" s="34"/>
      <c r="BC25" s="34"/>
      <c r="BD25" s="34"/>
      <c r="BE25" s="32">
        <v>30</v>
      </c>
      <c r="BF25" s="32">
        <v>84</v>
      </c>
      <c r="BG25" s="32">
        <v>507</v>
      </c>
      <c r="BH25" s="32">
        <v>47.25</v>
      </c>
      <c r="BI25" s="32">
        <v>133</v>
      </c>
      <c r="BJ25" s="32">
        <v>521</v>
      </c>
      <c r="BK25" s="34"/>
      <c r="BL25" s="30"/>
      <c r="BM25" s="30"/>
      <c r="BN25" s="34"/>
      <c r="BO25" s="30"/>
      <c r="BP25" s="30"/>
      <c r="BQ25" s="32">
        <v>39</v>
      </c>
      <c r="BR25" s="32">
        <v>110</v>
      </c>
      <c r="BS25" s="32">
        <v>421</v>
      </c>
      <c r="BT25" s="32">
        <v>45</v>
      </c>
      <c r="BU25" s="32">
        <v>126</v>
      </c>
      <c r="BV25" s="32">
        <v>432</v>
      </c>
      <c r="BW25" s="34"/>
      <c r="BX25" s="34"/>
      <c r="BY25" s="34"/>
      <c r="BZ25" s="34"/>
      <c r="CA25" s="34"/>
      <c r="CB25" s="34"/>
      <c r="CC25" s="32">
        <v>65</v>
      </c>
      <c r="CD25" s="32">
        <v>182</v>
      </c>
      <c r="CE25" s="32">
        <v>528</v>
      </c>
      <c r="CF25" s="32">
        <v>78</v>
      </c>
      <c r="CG25" s="32">
        <v>219</v>
      </c>
      <c r="CH25" s="32">
        <v>511</v>
      </c>
      <c r="CI25" s="34"/>
      <c r="CJ25" s="34"/>
      <c r="CK25" s="34"/>
      <c r="CL25" s="34"/>
      <c r="CM25" s="34"/>
      <c r="CN25" s="34"/>
      <c r="CO25" s="34"/>
      <c r="CP25" s="34"/>
      <c r="CQ25" s="34"/>
      <c r="CR25" s="34"/>
      <c r="CS25" s="34"/>
      <c r="CT25" s="34"/>
      <c r="CU25" s="33"/>
      <c r="CV25" s="34"/>
      <c r="CW25" s="34"/>
      <c r="CX25" s="34"/>
      <c r="CY25" s="34"/>
      <c r="CZ25" s="34"/>
      <c r="DA25" s="34"/>
      <c r="DB25" s="34"/>
      <c r="DC25" s="34"/>
      <c r="DD25" s="34"/>
      <c r="DE25" s="34"/>
      <c r="DF25" s="34"/>
      <c r="DG25" s="32">
        <v>45</v>
      </c>
      <c r="DH25" s="32">
        <v>126</v>
      </c>
      <c r="DI25" s="32">
        <v>415</v>
      </c>
      <c r="DJ25" s="32">
        <v>51</v>
      </c>
      <c r="DK25" s="32">
        <v>143</v>
      </c>
      <c r="DL25" s="32">
        <v>408</v>
      </c>
      <c r="DU25" s="19">
        <v>18</v>
      </c>
      <c r="DV25" s="19">
        <v>17</v>
      </c>
      <c r="DW25" s="19">
        <v>99</v>
      </c>
      <c r="DX25" s="19">
        <v>456</v>
      </c>
      <c r="DY25" s="19">
        <v>18</v>
      </c>
      <c r="DZ25" s="19">
        <v>22</v>
      </c>
      <c r="EA25" s="19">
        <v>113</v>
      </c>
      <c r="EB25" s="19">
        <v>450</v>
      </c>
      <c r="EK25" s="36">
        <v>19</v>
      </c>
      <c r="EL25" s="36">
        <v>35.31818181818182</v>
      </c>
      <c r="EM25" s="37">
        <v>90.530303030303031</v>
      </c>
      <c r="EN25" s="37">
        <v>468</v>
      </c>
      <c r="EO25" s="36">
        <v>18.386363636363637</v>
      </c>
      <c r="EP25" s="36">
        <v>36.954545454545453</v>
      </c>
      <c r="EQ25" s="37">
        <v>92.234848484848484</v>
      </c>
      <c r="ER25" s="37">
        <v>468</v>
      </c>
      <c r="FA25" s="36">
        <v>17.545454545454547</v>
      </c>
      <c r="FB25" s="36">
        <v>21.863636363636363</v>
      </c>
      <c r="FC25" s="36">
        <v>65.681818181818187</v>
      </c>
      <c r="FD25" s="36">
        <v>405</v>
      </c>
      <c r="FE25" s="36">
        <v>21.863636363636363</v>
      </c>
      <c r="FF25" s="36">
        <v>27.18181818181818</v>
      </c>
      <c r="FG25" s="36">
        <v>81.742424242424249</v>
      </c>
      <c r="FH25" s="36">
        <v>422</v>
      </c>
      <c r="FI25" s="37"/>
      <c r="FJ25" s="37"/>
      <c r="FK25" s="37"/>
      <c r="FL25" s="37"/>
      <c r="FM25" s="37"/>
      <c r="FN25" s="37"/>
      <c r="FO25" s="37"/>
      <c r="FP25" s="37"/>
      <c r="FQ25" s="37">
        <v>11.75</v>
      </c>
      <c r="FR25" s="37">
        <v>15.386363636363637</v>
      </c>
      <c r="FS25" s="37">
        <v>45.227272727272734</v>
      </c>
      <c r="FT25" s="37">
        <v>405</v>
      </c>
      <c r="FU25" s="37">
        <v>15.068181818181818</v>
      </c>
      <c r="FV25" s="37">
        <v>22.863636363636363</v>
      </c>
      <c r="FW25" s="37">
        <v>63.219696969696969</v>
      </c>
      <c r="FX25" s="37">
        <v>399</v>
      </c>
      <c r="FY25" s="37"/>
      <c r="FZ25" s="37"/>
      <c r="GA25" s="37"/>
      <c r="GB25" s="37"/>
      <c r="GC25" s="37"/>
      <c r="GD25" s="37"/>
      <c r="GE25" s="37"/>
      <c r="GF25" s="37"/>
      <c r="GG25" s="38">
        <v>20.022727272727273</v>
      </c>
      <c r="GH25" s="37">
        <v>38.704545454545453</v>
      </c>
      <c r="GI25" s="37">
        <v>117.45454545454545</v>
      </c>
      <c r="GJ25" s="37">
        <v>538</v>
      </c>
      <c r="GK25" s="37">
        <v>26.772727272727273</v>
      </c>
      <c r="GL25" s="37">
        <v>44.340909090909093</v>
      </c>
      <c r="GM25" s="37">
        <v>142.22727272727275</v>
      </c>
      <c r="GN25" s="37">
        <v>543</v>
      </c>
      <c r="GO25" s="37"/>
      <c r="GP25" s="37"/>
      <c r="GQ25" s="37"/>
      <c r="GR25" s="37"/>
      <c r="GS25" s="37"/>
      <c r="GT25" s="37"/>
      <c r="GU25" s="37"/>
      <c r="GV25" s="37"/>
      <c r="GW25" s="37">
        <v>27.704545454545453</v>
      </c>
      <c r="GX25" s="37">
        <v>39.61363636363636</v>
      </c>
      <c r="GY25" s="37">
        <v>134.63636363636363</v>
      </c>
      <c r="GZ25" s="37">
        <v>482</v>
      </c>
      <c r="HA25" s="37">
        <v>21</v>
      </c>
      <c r="HB25" s="37">
        <v>27</v>
      </c>
      <c r="HC25" s="37">
        <v>96</v>
      </c>
      <c r="HD25" s="37">
        <v>474</v>
      </c>
      <c r="HE25" s="36"/>
      <c r="HF25" s="36"/>
      <c r="HG25" s="36"/>
      <c r="HH25" s="36"/>
      <c r="HI25" s="36"/>
      <c r="HJ25" s="36"/>
      <c r="HK25" s="36"/>
      <c r="HL25" s="36"/>
      <c r="HM25" s="36">
        <v>47.381818181818183</v>
      </c>
      <c r="HN25" s="36">
        <v>34</v>
      </c>
      <c r="HO25" s="36">
        <v>116.25974025974028</v>
      </c>
      <c r="HP25" s="36">
        <v>453</v>
      </c>
      <c r="HQ25" s="36">
        <v>52.772727272727273</v>
      </c>
      <c r="HR25" s="36">
        <v>38.4</v>
      </c>
      <c r="HS25" s="36">
        <v>160.40259740259739</v>
      </c>
      <c r="HT25" s="36">
        <v>424</v>
      </c>
      <c r="HU25" s="36"/>
      <c r="HV25" s="36"/>
      <c r="HW25" s="36"/>
      <c r="HX25" s="36"/>
      <c r="HY25" s="36"/>
      <c r="HZ25" s="36"/>
      <c r="IA25" s="36"/>
      <c r="IB25" s="36"/>
      <c r="IC25" s="36">
        <v>34.545454545454547</v>
      </c>
      <c r="ID25" s="36">
        <v>17.27</v>
      </c>
      <c r="IE25" s="36">
        <v>92.115757575757584</v>
      </c>
      <c r="IF25" s="36">
        <v>452</v>
      </c>
      <c r="IG25" s="36">
        <v>31.345454545454544</v>
      </c>
      <c r="IH25" s="36">
        <v>22.063636363636363</v>
      </c>
      <c r="II25" s="36">
        <v>96.369696969696975</v>
      </c>
      <c r="IJ25" s="36">
        <v>499</v>
      </c>
      <c r="IK25" s="19">
        <v>31.26</v>
      </c>
      <c r="IM25" s="19">
        <v>65</v>
      </c>
      <c r="IN25" s="19">
        <v>549</v>
      </c>
      <c r="IO25" s="19">
        <v>41</v>
      </c>
      <c r="IP25" s="19">
        <v>13</v>
      </c>
      <c r="IQ25" s="19">
        <v>86</v>
      </c>
      <c r="IR25" s="19">
        <v>632</v>
      </c>
      <c r="JA25" s="19">
        <v>0</v>
      </c>
      <c r="JB25" s="19">
        <v>7.78</v>
      </c>
      <c r="JC25" s="19">
        <v>25</v>
      </c>
      <c r="JD25" s="19">
        <v>442</v>
      </c>
      <c r="JF25" s="19">
        <f>6.8+8*3.5/22</f>
        <v>8.0727272727272723</v>
      </c>
      <c r="JG25" s="19">
        <v>30</v>
      </c>
      <c r="JH25" s="19">
        <v>538</v>
      </c>
      <c r="JI25" s="37"/>
      <c r="JJ25" s="37"/>
      <c r="JK25" s="37">
        <v>0</v>
      </c>
      <c r="JL25" s="37"/>
      <c r="JM25" s="37"/>
      <c r="JN25" s="37"/>
      <c r="JO25" s="37">
        <v>0</v>
      </c>
      <c r="JP25" s="37"/>
      <c r="JQ25" s="39">
        <f t="shared" si="6"/>
        <v>473.41909090909087</v>
      </c>
      <c r="JR25" s="39">
        <f t="shared" si="7"/>
        <v>1001.2109090909091</v>
      </c>
      <c r="JS25" s="39">
        <f t="shared" si="8"/>
        <v>3294.102337662338</v>
      </c>
      <c r="JT25" s="39">
        <f t="shared" si="8"/>
        <v>15479</v>
      </c>
    </row>
    <row r="26" spans="1:280" s="19" customFormat="1" ht="15.75" customHeight="1" x14ac:dyDescent="0.25">
      <c r="A26" s="26">
        <v>14</v>
      </c>
      <c r="B26" s="26" t="s">
        <v>136</v>
      </c>
      <c r="C26" s="56" t="s">
        <v>144</v>
      </c>
      <c r="D26" s="28">
        <f t="shared" si="2"/>
        <v>481</v>
      </c>
      <c r="E26" s="28">
        <f t="shared" si="0"/>
        <v>1350</v>
      </c>
      <c r="F26" s="28">
        <f t="shared" si="0"/>
        <v>6040</v>
      </c>
      <c r="G26" s="29">
        <f t="shared" si="3"/>
        <v>0.22350993377483444</v>
      </c>
      <c r="H26" s="28">
        <f t="shared" si="4"/>
        <v>40.083333333333336</v>
      </c>
      <c r="I26" s="28">
        <f t="shared" si="1"/>
        <v>112.5</v>
      </c>
      <c r="J26" s="28">
        <f t="shared" si="1"/>
        <v>503.33333333333331</v>
      </c>
      <c r="K26" s="29">
        <f t="shared" si="5"/>
        <v>0.22350993377483444</v>
      </c>
      <c r="L26" s="57"/>
      <c r="M26" s="57"/>
      <c r="N26" s="57"/>
      <c r="O26" s="57"/>
      <c r="P26" s="57"/>
      <c r="Q26" s="57"/>
      <c r="R26" s="30"/>
      <c r="S26" s="30"/>
      <c r="T26" s="30"/>
      <c r="U26" s="30"/>
      <c r="V26" s="30"/>
      <c r="W26" s="30"/>
      <c r="X26" s="32">
        <v>37</v>
      </c>
      <c r="Y26" s="32">
        <v>104</v>
      </c>
      <c r="Z26" s="32">
        <v>612</v>
      </c>
      <c r="AA26" s="32">
        <v>45</v>
      </c>
      <c r="AB26" s="32">
        <v>126</v>
      </c>
      <c r="AC26" s="32">
        <v>624</v>
      </c>
      <c r="AD26" s="33"/>
      <c r="AE26" s="33"/>
      <c r="AF26" s="33"/>
      <c r="AG26" s="33"/>
      <c r="AH26" s="33"/>
      <c r="AI26" s="33"/>
      <c r="AJ26" s="32">
        <v>28</v>
      </c>
      <c r="AK26" s="32">
        <v>79</v>
      </c>
      <c r="AL26" s="32">
        <v>493</v>
      </c>
      <c r="AM26" s="32">
        <v>31</v>
      </c>
      <c r="AN26" s="32">
        <v>87</v>
      </c>
      <c r="AO26" s="32">
        <v>512</v>
      </c>
      <c r="AP26" s="33"/>
      <c r="AQ26" s="33"/>
      <c r="AR26" s="33"/>
      <c r="AS26" s="33"/>
      <c r="AT26" s="33"/>
      <c r="AU26" s="33"/>
      <c r="AV26" s="33"/>
      <c r="AW26" s="33"/>
      <c r="AX26" s="33"/>
      <c r="AY26" s="34"/>
      <c r="AZ26" s="34"/>
      <c r="BA26" s="34"/>
      <c r="BB26" s="34"/>
      <c r="BC26" s="34"/>
      <c r="BD26" s="34"/>
      <c r="BE26" s="32">
        <v>16</v>
      </c>
      <c r="BF26" s="32">
        <v>45</v>
      </c>
      <c r="BG26" s="32">
        <v>511</v>
      </c>
      <c r="BH26" s="32">
        <v>23</v>
      </c>
      <c r="BI26" s="32">
        <v>65</v>
      </c>
      <c r="BJ26" s="32">
        <v>499</v>
      </c>
      <c r="BK26" s="34"/>
      <c r="BL26" s="34"/>
      <c r="BM26" s="34"/>
      <c r="BN26" s="34"/>
      <c r="BO26" s="34"/>
      <c r="BP26" s="34"/>
      <c r="BQ26" s="32">
        <v>41</v>
      </c>
      <c r="BR26" s="32">
        <v>115</v>
      </c>
      <c r="BS26" s="32">
        <v>443</v>
      </c>
      <c r="BT26" s="32">
        <v>51</v>
      </c>
      <c r="BU26" s="32">
        <v>143</v>
      </c>
      <c r="BV26" s="32">
        <v>454</v>
      </c>
      <c r="BW26" s="34"/>
      <c r="BX26" s="34"/>
      <c r="BY26" s="34"/>
      <c r="BZ26" s="34"/>
      <c r="CA26" s="34"/>
      <c r="CB26" s="34"/>
      <c r="CC26" s="32">
        <v>35</v>
      </c>
      <c r="CD26" s="32">
        <v>98</v>
      </c>
      <c r="CE26" s="32">
        <v>519</v>
      </c>
      <c r="CF26" s="32">
        <v>41</v>
      </c>
      <c r="CG26" s="32">
        <v>115</v>
      </c>
      <c r="CH26" s="32">
        <v>522</v>
      </c>
      <c r="CI26" s="34"/>
      <c r="CJ26" s="34"/>
      <c r="CK26" s="34"/>
      <c r="CL26" s="34"/>
      <c r="CM26" s="34"/>
      <c r="CN26" s="34"/>
      <c r="CO26" s="34"/>
      <c r="CP26" s="34"/>
      <c r="CQ26" s="34"/>
      <c r="CR26" s="34"/>
      <c r="CS26" s="34"/>
      <c r="CT26" s="34"/>
      <c r="CU26" s="33"/>
      <c r="CV26" s="34"/>
      <c r="CW26" s="34"/>
      <c r="CX26" s="34"/>
      <c r="CY26" s="34"/>
      <c r="CZ26" s="34"/>
      <c r="DA26" s="34"/>
      <c r="DB26" s="34"/>
      <c r="DC26" s="34"/>
      <c r="DD26" s="34"/>
      <c r="DE26" s="34"/>
      <c r="DF26" s="34"/>
      <c r="DG26" s="32">
        <v>68</v>
      </c>
      <c r="DH26" s="32">
        <v>191</v>
      </c>
      <c r="DI26" s="32">
        <v>424</v>
      </c>
      <c r="DJ26" s="32">
        <v>65</v>
      </c>
      <c r="DK26" s="32">
        <v>182</v>
      </c>
      <c r="DL26" s="32">
        <v>427</v>
      </c>
      <c r="DU26" s="19">
        <v>19</v>
      </c>
      <c r="DV26" s="19">
        <v>32</v>
      </c>
      <c r="DW26" s="19">
        <v>144</v>
      </c>
      <c r="DX26" s="19">
        <v>488</v>
      </c>
      <c r="DY26" s="19">
        <v>23</v>
      </c>
      <c r="DZ26" s="19">
        <v>48</v>
      </c>
      <c r="EA26" s="19">
        <v>200</v>
      </c>
      <c r="EB26" s="19">
        <v>459</v>
      </c>
      <c r="EK26" s="36">
        <v>21.386363636363637</v>
      </c>
      <c r="EL26" s="36">
        <v>45.340909090909093</v>
      </c>
      <c r="EM26" s="37">
        <v>111.21212121212122</v>
      </c>
      <c r="EN26" s="37">
        <v>459</v>
      </c>
      <c r="EO26" s="36">
        <v>31.704545454545453</v>
      </c>
      <c r="EP26" s="36">
        <v>44.545454545454547</v>
      </c>
      <c r="EQ26" s="37">
        <v>127.08333333333334</v>
      </c>
      <c r="ER26" s="37">
        <v>482</v>
      </c>
      <c r="FA26" s="36">
        <v>21.022727272727273</v>
      </c>
      <c r="FB26" s="36">
        <v>24.18181818181818</v>
      </c>
      <c r="FC26" s="36">
        <v>75.340909090909093</v>
      </c>
      <c r="FD26" s="36">
        <v>414</v>
      </c>
      <c r="FE26" s="36">
        <v>22.18181818181818</v>
      </c>
      <c r="FF26" s="36">
        <v>23.5</v>
      </c>
      <c r="FG26" s="36">
        <v>76.13636363636364</v>
      </c>
      <c r="FH26" s="36">
        <v>414</v>
      </c>
      <c r="FI26" s="37"/>
      <c r="FJ26" s="37"/>
      <c r="FK26" s="37"/>
      <c r="FL26" s="37"/>
      <c r="FM26" s="37"/>
      <c r="FN26" s="37"/>
      <c r="FO26" s="37"/>
      <c r="FP26" s="37"/>
      <c r="FQ26" s="37">
        <v>17.227272727272727</v>
      </c>
      <c r="FR26" s="37">
        <v>19.545454545454547</v>
      </c>
      <c r="FS26" s="37">
        <v>61.287878787878789</v>
      </c>
      <c r="FT26" s="37">
        <v>352</v>
      </c>
      <c r="FU26" s="37">
        <v>20.863636363636363</v>
      </c>
      <c r="FV26" s="37">
        <v>22.5</v>
      </c>
      <c r="FW26" s="37">
        <v>72.27272727272728</v>
      </c>
      <c r="FX26" s="37">
        <v>352</v>
      </c>
      <c r="FY26" s="37"/>
      <c r="FZ26" s="37"/>
      <c r="GA26" s="37"/>
      <c r="GB26" s="37"/>
      <c r="GC26" s="37"/>
      <c r="GD26" s="37"/>
      <c r="GE26" s="37"/>
      <c r="GF26" s="37"/>
      <c r="GG26" s="38">
        <v>22.18181818181818</v>
      </c>
      <c r="GH26" s="37">
        <v>29.65909090909091</v>
      </c>
      <c r="GI26" s="37">
        <v>103.68181818181819</v>
      </c>
      <c r="GJ26" s="37">
        <v>592</v>
      </c>
      <c r="GK26" s="37">
        <v>14.227272727272727</v>
      </c>
      <c r="GL26" s="37">
        <v>26.386363636363637</v>
      </c>
      <c r="GM26" s="37">
        <v>81.22727272727272</v>
      </c>
      <c r="GN26" s="37">
        <v>599</v>
      </c>
      <c r="GO26" s="37">
        <v>29</v>
      </c>
      <c r="GP26" s="37">
        <v>41</v>
      </c>
      <c r="GQ26" s="37">
        <v>116.66666666666669</v>
      </c>
      <c r="GR26" s="37">
        <v>479</v>
      </c>
      <c r="GS26" s="37">
        <v>21.545454545454547</v>
      </c>
      <c r="GT26" s="37">
        <v>34.340909090909093</v>
      </c>
      <c r="GU26" s="37">
        <v>93.143939393939405</v>
      </c>
      <c r="GV26" s="37">
        <v>482</v>
      </c>
      <c r="GW26" s="37">
        <v>27.936363636363637</v>
      </c>
      <c r="GX26" s="37">
        <v>43.813636363636363</v>
      </c>
      <c r="GY26" s="37">
        <v>119.58333333333334</v>
      </c>
      <c r="GZ26" s="37">
        <v>442</v>
      </c>
      <c r="HA26" s="37">
        <v>31.404545454545453</v>
      </c>
      <c r="HB26" s="37">
        <v>60.581818181818178</v>
      </c>
      <c r="HC26" s="37">
        <v>153.31060606060606</v>
      </c>
      <c r="HD26" s="37">
        <v>442</v>
      </c>
      <c r="HE26" s="36"/>
      <c r="HF26" s="36"/>
      <c r="HG26" s="36"/>
      <c r="HH26" s="36"/>
      <c r="HI26" s="36"/>
      <c r="HJ26" s="36"/>
      <c r="HK26" s="36"/>
      <c r="HL26" s="36"/>
      <c r="HM26" s="36">
        <v>12.45681818181818</v>
      </c>
      <c r="HN26" s="36">
        <v>43.613636363636367</v>
      </c>
      <c r="HO26" s="36">
        <v>80.100649350649363</v>
      </c>
      <c r="HP26" s="36">
        <v>444</v>
      </c>
      <c r="HQ26" s="36">
        <v>19.995454545454546</v>
      </c>
      <c r="HR26" s="36">
        <v>46.709090909090904</v>
      </c>
      <c r="HS26" s="36">
        <v>100.0530303030303</v>
      </c>
      <c r="HT26" s="36">
        <v>444</v>
      </c>
      <c r="HU26" s="36"/>
      <c r="HV26" s="36"/>
      <c r="HW26" s="36"/>
      <c r="HX26" s="36"/>
      <c r="HY26" s="36"/>
      <c r="HZ26" s="36"/>
      <c r="IA26" s="36"/>
      <c r="IB26" s="36"/>
      <c r="IC26" s="36"/>
      <c r="ID26" s="36"/>
      <c r="IE26" s="36"/>
      <c r="IF26" s="36"/>
      <c r="IG26" s="36"/>
      <c r="IH26" s="36"/>
      <c r="II26" s="36"/>
      <c r="IJ26" s="36"/>
      <c r="JI26" s="37">
        <v>0</v>
      </c>
      <c r="JJ26" s="37">
        <v>14.634090909090911</v>
      </c>
      <c r="JK26" s="37">
        <v>40.200000000000003</v>
      </c>
      <c r="JL26" s="37">
        <v>412</v>
      </c>
      <c r="JM26" s="37">
        <v>0</v>
      </c>
      <c r="JN26" s="37">
        <v>13.671363636363637</v>
      </c>
      <c r="JO26" s="37">
        <v>43.32</v>
      </c>
      <c r="JP26" s="37">
        <v>454</v>
      </c>
      <c r="JQ26" s="39">
        <f t="shared" si="6"/>
        <v>355.1340909090909</v>
      </c>
      <c r="JR26" s="39">
        <f t="shared" si="7"/>
        <v>1066.7181818181818</v>
      </c>
      <c r="JS26" s="39">
        <f t="shared" si="8"/>
        <v>3148.6206493506493</v>
      </c>
      <c r="JT26" s="39">
        <f t="shared" si="8"/>
        <v>14250</v>
      </c>
    </row>
    <row r="27" spans="1:280" s="19" customFormat="1" ht="15.75" customHeight="1" x14ac:dyDescent="0.25">
      <c r="A27" s="26">
        <v>15</v>
      </c>
      <c r="B27" s="26" t="s">
        <v>136</v>
      </c>
      <c r="C27" s="56" t="s">
        <v>145</v>
      </c>
      <c r="D27" s="28">
        <f t="shared" si="2"/>
        <v>678</v>
      </c>
      <c r="E27" s="28">
        <f t="shared" si="0"/>
        <v>1903</v>
      </c>
      <c r="F27" s="28">
        <f t="shared" si="0"/>
        <v>6223</v>
      </c>
      <c r="G27" s="29">
        <f t="shared" si="3"/>
        <v>0.30580106058171302</v>
      </c>
      <c r="H27" s="28">
        <f t="shared" si="4"/>
        <v>56.5</v>
      </c>
      <c r="I27" s="28">
        <f t="shared" si="1"/>
        <v>158.58333333333334</v>
      </c>
      <c r="J27" s="28">
        <f t="shared" si="1"/>
        <v>518.58333333333337</v>
      </c>
      <c r="K27" s="29">
        <f t="shared" si="5"/>
        <v>0.30580106058171297</v>
      </c>
      <c r="L27" s="57"/>
      <c r="M27" s="57"/>
      <c r="N27" s="57"/>
      <c r="O27" s="57"/>
      <c r="P27" s="57"/>
      <c r="Q27" s="57"/>
      <c r="R27" s="30"/>
      <c r="S27" s="30"/>
      <c r="T27" s="30"/>
      <c r="U27" s="30"/>
      <c r="V27" s="30"/>
      <c r="W27" s="30"/>
      <c r="X27" s="32">
        <v>61</v>
      </c>
      <c r="Y27" s="32">
        <v>171</v>
      </c>
      <c r="Z27" s="32">
        <v>621</v>
      </c>
      <c r="AA27" s="32">
        <v>54</v>
      </c>
      <c r="AB27" s="32">
        <v>152</v>
      </c>
      <c r="AC27" s="32">
        <v>607</v>
      </c>
      <c r="AD27" s="33"/>
      <c r="AE27" s="33"/>
      <c r="AF27" s="33"/>
      <c r="AG27" s="33"/>
      <c r="AH27" s="33"/>
      <c r="AI27" s="33"/>
      <c r="AJ27" s="32">
        <v>31</v>
      </c>
      <c r="AK27" s="32">
        <v>87</v>
      </c>
      <c r="AL27" s="32">
        <v>501</v>
      </c>
      <c r="AM27" s="32">
        <v>34</v>
      </c>
      <c r="AN27" s="32">
        <v>96</v>
      </c>
      <c r="AO27" s="32">
        <v>523</v>
      </c>
      <c r="AP27" s="33"/>
      <c r="AQ27" s="33"/>
      <c r="AR27" s="33"/>
      <c r="AS27" s="33"/>
      <c r="AT27" s="33"/>
      <c r="AU27" s="33"/>
      <c r="AV27" s="33"/>
      <c r="AW27" s="33"/>
      <c r="AX27" s="33"/>
      <c r="AY27" s="34"/>
      <c r="AZ27" s="34"/>
      <c r="BA27" s="34"/>
      <c r="BB27" s="34"/>
      <c r="BC27" s="34"/>
      <c r="BD27" s="34"/>
      <c r="BE27" s="32">
        <v>31</v>
      </c>
      <c r="BF27" s="32">
        <v>87</v>
      </c>
      <c r="BG27" s="32">
        <v>534</v>
      </c>
      <c r="BH27" s="32">
        <v>42</v>
      </c>
      <c r="BI27" s="32">
        <v>118</v>
      </c>
      <c r="BJ27" s="32">
        <v>514</v>
      </c>
      <c r="BK27" s="34"/>
      <c r="BL27" s="30"/>
      <c r="BM27" s="30"/>
      <c r="BN27" s="34"/>
      <c r="BO27" s="30"/>
      <c r="BP27" s="30"/>
      <c r="BQ27" s="32">
        <v>65</v>
      </c>
      <c r="BR27" s="32">
        <v>182</v>
      </c>
      <c r="BS27" s="32">
        <v>499</v>
      </c>
      <c r="BT27" s="32">
        <v>60</v>
      </c>
      <c r="BU27" s="32">
        <v>168</v>
      </c>
      <c r="BV27" s="32">
        <v>523</v>
      </c>
      <c r="BW27" s="34"/>
      <c r="BX27" s="34"/>
      <c r="BY27" s="34"/>
      <c r="BZ27" s="34"/>
      <c r="CA27" s="34"/>
      <c r="CB27" s="34"/>
      <c r="CC27" s="32">
        <v>91</v>
      </c>
      <c r="CD27" s="32">
        <v>255</v>
      </c>
      <c r="CE27" s="32">
        <v>521</v>
      </c>
      <c r="CF27" s="32">
        <v>84</v>
      </c>
      <c r="CG27" s="32">
        <v>236</v>
      </c>
      <c r="CH27" s="32">
        <v>528</v>
      </c>
      <c r="CI27" s="34"/>
      <c r="CJ27" s="34"/>
      <c r="CK27" s="34"/>
      <c r="CL27" s="34"/>
      <c r="CM27" s="34"/>
      <c r="CN27" s="34"/>
      <c r="CO27" s="34"/>
      <c r="CP27" s="34"/>
      <c r="CQ27" s="34"/>
      <c r="CR27" s="34"/>
      <c r="CS27" s="34"/>
      <c r="CT27" s="34"/>
      <c r="CU27" s="33"/>
      <c r="CV27" s="34"/>
      <c r="CW27" s="34"/>
      <c r="CX27" s="34"/>
      <c r="CY27" s="34"/>
      <c r="CZ27" s="34"/>
      <c r="DA27" s="34"/>
      <c r="DB27" s="34"/>
      <c r="DC27" s="34"/>
      <c r="DD27" s="34"/>
      <c r="DE27" s="34"/>
      <c r="DF27" s="34"/>
      <c r="DG27" s="32">
        <v>59</v>
      </c>
      <c r="DH27" s="32">
        <v>166</v>
      </c>
      <c r="DI27" s="32">
        <v>441</v>
      </c>
      <c r="DJ27" s="32">
        <v>66</v>
      </c>
      <c r="DK27" s="32">
        <v>185</v>
      </c>
      <c r="DL27" s="32">
        <v>411</v>
      </c>
      <c r="DU27" s="19">
        <v>18</v>
      </c>
      <c r="DV27" s="19">
        <v>41</v>
      </c>
      <c r="DW27" s="19">
        <v>166</v>
      </c>
      <c r="DX27" s="19">
        <v>469</v>
      </c>
      <c r="DY27" s="19">
        <v>22</v>
      </c>
      <c r="DZ27" s="19">
        <v>47</v>
      </c>
      <c r="EA27" s="19">
        <v>194</v>
      </c>
      <c r="EB27" s="19">
        <v>489</v>
      </c>
      <c r="EK27" s="36">
        <v>25.795454545454547</v>
      </c>
      <c r="EL27" s="36">
        <v>39.113636363636367</v>
      </c>
      <c r="EM27" s="37">
        <v>108.1818181818182</v>
      </c>
      <c r="EN27" s="37">
        <v>488</v>
      </c>
      <c r="EO27" s="36">
        <v>36.909090909090907</v>
      </c>
      <c r="EP27" s="36">
        <v>27.863636363636363</v>
      </c>
      <c r="EQ27" s="37">
        <v>107.95454545454545</v>
      </c>
      <c r="ER27" s="37">
        <v>489</v>
      </c>
      <c r="FA27" s="36">
        <v>22.545454545454547</v>
      </c>
      <c r="FB27" s="36">
        <v>23.227272727272727</v>
      </c>
      <c r="FC27" s="36">
        <v>76.287878787878782</v>
      </c>
      <c r="FD27" s="36">
        <v>409</v>
      </c>
      <c r="FE27" s="36">
        <v>24.81818181818182</v>
      </c>
      <c r="FF27" s="36">
        <v>30.81818181818182</v>
      </c>
      <c r="FG27" s="36">
        <v>92.727272727272734</v>
      </c>
      <c r="FH27" s="36">
        <v>409</v>
      </c>
      <c r="FI27" s="37"/>
      <c r="FJ27" s="37"/>
      <c r="FK27" s="37"/>
      <c r="FL27" s="37"/>
      <c r="FM27" s="37"/>
      <c r="FN27" s="37"/>
      <c r="FO27" s="37"/>
      <c r="FP27" s="37"/>
      <c r="FQ27" s="37">
        <v>17.227272727272727</v>
      </c>
      <c r="FR27" s="37">
        <v>18.227272727272727</v>
      </c>
      <c r="FS27" s="37">
        <v>59.090909090909093</v>
      </c>
      <c r="FT27" s="37">
        <v>409</v>
      </c>
      <c r="FU27" s="37">
        <v>22.34090909090909</v>
      </c>
      <c r="FV27" s="37">
        <v>27.5</v>
      </c>
      <c r="FW27" s="37">
        <v>83.068181818181813</v>
      </c>
      <c r="FX27" s="37">
        <v>366</v>
      </c>
      <c r="FY27" s="37"/>
      <c r="FZ27" s="37"/>
      <c r="GA27" s="37"/>
      <c r="GB27" s="37"/>
      <c r="GC27" s="37"/>
      <c r="GD27" s="37"/>
      <c r="GE27" s="37"/>
      <c r="GF27" s="37"/>
      <c r="GG27" s="38">
        <v>21.022727272727273</v>
      </c>
      <c r="GH27" s="37">
        <v>38.022727272727273</v>
      </c>
      <c r="GI27" s="37">
        <v>118.09090909090909</v>
      </c>
      <c r="GJ27" s="37">
        <v>568</v>
      </c>
      <c r="GK27" s="37">
        <v>26.90909090909091</v>
      </c>
      <c r="GL27" s="37">
        <v>45.340909090909093</v>
      </c>
      <c r="GM27" s="37">
        <v>144.5</v>
      </c>
      <c r="GN27" s="37">
        <v>610</v>
      </c>
      <c r="GO27" s="37">
        <v>35</v>
      </c>
      <c r="GP27" s="37">
        <v>47</v>
      </c>
      <c r="GQ27" s="37">
        <v>136.66666666666669</v>
      </c>
      <c r="GR27" s="37">
        <v>439</v>
      </c>
      <c r="GS27" s="37">
        <v>24</v>
      </c>
      <c r="GT27" s="37">
        <v>42</v>
      </c>
      <c r="GU27" s="37">
        <v>110</v>
      </c>
      <c r="GV27" s="37">
        <v>442</v>
      </c>
      <c r="GW27" s="37">
        <v>23.8</v>
      </c>
      <c r="GX27" s="37">
        <v>42</v>
      </c>
      <c r="GY27" s="37">
        <v>164.5</v>
      </c>
      <c r="GZ27" s="37">
        <v>482</v>
      </c>
      <c r="HA27" s="37">
        <v>29.4</v>
      </c>
      <c r="HB27" s="37">
        <v>58.8</v>
      </c>
      <c r="HC27" s="37">
        <v>220.49999999999994</v>
      </c>
      <c r="HD27" s="37">
        <v>447</v>
      </c>
      <c r="HE27" s="36"/>
      <c r="HF27" s="36"/>
      <c r="HG27" s="36"/>
      <c r="HH27" s="36"/>
      <c r="HI27" s="36"/>
      <c r="HJ27" s="36"/>
      <c r="HK27" s="36"/>
      <c r="HL27" s="36"/>
      <c r="HM27" s="36">
        <v>11.899999999999999</v>
      </c>
      <c r="HN27" s="36">
        <v>8.5</v>
      </c>
      <c r="HO27" s="36">
        <v>29.142857142857146</v>
      </c>
      <c r="HP27" s="36">
        <v>397</v>
      </c>
      <c r="HQ27" s="36">
        <v>22.72</v>
      </c>
      <c r="HR27" s="36">
        <v>32.64</v>
      </c>
      <c r="HS27" s="36">
        <v>84.495238095238108</v>
      </c>
      <c r="HT27" s="36">
        <v>412</v>
      </c>
      <c r="HU27" s="36"/>
      <c r="HV27" s="36"/>
      <c r="HW27" s="36"/>
      <c r="HX27" s="36"/>
      <c r="HY27" s="36"/>
      <c r="HZ27" s="36"/>
      <c r="IA27" s="36"/>
      <c r="IB27" s="36"/>
      <c r="IC27" s="36"/>
      <c r="ID27" s="36"/>
      <c r="IE27" s="36"/>
      <c r="IF27" s="36"/>
      <c r="IG27" s="36"/>
      <c r="IH27" s="36"/>
      <c r="II27" s="36"/>
      <c r="IJ27" s="36"/>
      <c r="JI27" s="37">
        <v>2.5454545454545454</v>
      </c>
      <c r="JJ27" s="37">
        <v>18.78409090909091</v>
      </c>
      <c r="JK27" s="37">
        <v>93.666666666666671</v>
      </c>
      <c r="JL27" s="37">
        <v>443</v>
      </c>
      <c r="JM27" s="37">
        <v>3.8181818181818183</v>
      </c>
      <c r="JN27" s="37">
        <v>26.775000000000002</v>
      </c>
      <c r="JO27" s="37">
        <v>139.80000000000001</v>
      </c>
      <c r="JP27" s="37">
        <v>543</v>
      </c>
      <c r="JQ27" s="39">
        <f t="shared" si="6"/>
        <v>390.75181818181818</v>
      </c>
      <c r="JR27" s="39">
        <f t="shared" si="7"/>
        <v>1247.0536363636363</v>
      </c>
      <c r="JS27" s="39">
        <f t="shared" si="8"/>
        <v>4031.6729437229437</v>
      </c>
      <c r="JT27" s="39">
        <f t="shared" si="8"/>
        <v>14534</v>
      </c>
    </row>
    <row r="28" spans="1:280" s="19" customFormat="1" ht="15.75" customHeight="1" x14ac:dyDescent="0.25">
      <c r="A28" s="26">
        <v>16</v>
      </c>
      <c r="B28" s="26" t="s">
        <v>136</v>
      </c>
      <c r="C28" s="56" t="s">
        <v>146</v>
      </c>
      <c r="D28" s="28">
        <f t="shared" si="2"/>
        <v>276</v>
      </c>
      <c r="E28" s="28">
        <f t="shared" si="0"/>
        <v>776</v>
      </c>
      <c r="F28" s="28">
        <f t="shared" si="0"/>
        <v>3043</v>
      </c>
      <c r="G28" s="29">
        <f t="shared" si="3"/>
        <v>0.25501150180742688</v>
      </c>
      <c r="H28" s="28">
        <f>AVERAGE(L28,O28,R28,U28,X28,AA28,AD28,AG28,AJ28,AM28,AP28,AS28,AV28,AY28,BB28,BE28,BH28,BK28,BN28,BQ28,BT28,BW28,BZ28,CC28,CF28,CI28,CL28,CO28,CR28,CU28,CX28,DA28,DD28,DG28,DJ28)</f>
        <v>46</v>
      </c>
      <c r="I28" s="28">
        <f t="shared" si="1"/>
        <v>129.33333333333334</v>
      </c>
      <c r="J28" s="28">
        <f t="shared" si="1"/>
        <v>507.16666666666669</v>
      </c>
      <c r="K28" s="29">
        <f t="shared" si="5"/>
        <v>0.25501150180742688</v>
      </c>
      <c r="L28" s="57"/>
      <c r="M28" s="57"/>
      <c r="N28" s="57"/>
      <c r="O28" s="57"/>
      <c r="P28" s="57"/>
      <c r="Q28" s="57"/>
      <c r="R28" s="30"/>
      <c r="S28" s="30"/>
      <c r="T28" s="30"/>
      <c r="U28" s="30"/>
      <c r="V28" s="30"/>
      <c r="W28" s="30"/>
      <c r="X28" s="32"/>
      <c r="Y28" s="32"/>
      <c r="Z28" s="32"/>
      <c r="AA28" s="32"/>
      <c r="AB28" s="32"/>
      <c r="AC28" s="32"/>
      <c r="AD28" s="33"/>
      <c r="AE28" s="33"/>
      <c r="AF28" s="33"/>
      <c r="AG28" s="33"/>
      <c r="AH28" s="33"/>
      <c r="AI28" s="33"/>
      <c r="AJ28" s="32"/>
      <c r="AK28" s="32"/>
      <c r="AL28" s="32"/>
      <c r="AM28" s="32"/>
      <c r="AN28" s="32"/>
      <c r="AO28" s="32"/>
      <c r="AP28" s="33"/>
      <c r="AQ28" s="33"/>
      <c r="AR28" s="33"/>
      <c r="AS28" s="33"/>
      <c r="AT28" s="33"/>
      <c r="AU28" s="33"/>
      <c r="AV28" s="33"/>
      <c r="AW28" s="33"/>
      <c r="AX28" s="33"/>
      <c r="AY28" s="34"/>
      <c r="AZ28" s="34"/>
      <c r="BA28" s="34"/>
      <c r="BB28" s="34"/>
      <c r="BC28" s="34"/>
      <c r="BD28" s="34"/>
      <c r="BE28" s="32">
        <v>24</v>
      </c>
      <c r="BF28" s="32">
        <v>68</v>
      </c>
      <c r="BG28" s="32">
        <v>541</v>
      </c>
      <c r="BH28" s="32">
        <v>41</v>
      </c>
      <c r="BI28" s="32">
        <v>115</v>
      </c>
      <c r="BJ28" s="32">
        <v>527</v>
      </c>
      <c r="BK28" s="34"/>
      <c r="BL28" s="30"/>
      <c r="BM28" s="30"/>
      <c r="BN28" s="34"/>
      <c r="BO28" s="30"/>
      <c r="BP28" s="30"/>
      <c r="BQ28" s="32">
        <v>45</v>
      </c>
      <c r="BR28" s="32">
        <v>126</v>
      </c>
      <c r="BS28" s="32">
        <v>421</v>
      </c>
      <c r="BT28" s="32">
        <v>53</v>
      </c>
      <c r="BU28" s="32">
        <v>149</v>
      </c>
      <c r="BV28" s="32">
        <v>503</v>
      </c>
      <c r="BW28" s="34"/>
      <c r="BX28" s="34"/>
      <c r="BY28" s="34"/>
      <c r="BZ28" s="34"/>
      <c r="CA28" s="34"/>
      <c r="CB28" s="34"/>
      <c r="CC28" s="32">
        <v>54</v>
      </c>
      <c r="CD28" s="32">
        <v>152</v>
      </c>
      <c r="CE28" s="32">
        <v>528</v>
      </c>
      <c r="CF28" s="32">
        <v>59</v>
      </c>
      <c r="CG28" s="32">
        <v>166</v>
      </c>
      <c r="CH28" s="32">
        <v>523</v>
      </c>
      <c r="CI28" s="34"/>
      <c r="CJ28" s="34"/>
      <c r="CK28" s="34"/>
      <c r="CL28" s="34"/>
      <c r="CM28" s="34"/>
      <c r="CN28" s="34"/>
      <c r="CO28" s="34"/>
      <c r="CP28" s="34"/>
      <c r="CQ28" s="34"/>
      <c r="CR28" s="34"/>
      <c r="CS28" s="34"/>
      <c r="CT28" s="34"/>
      <c r="CU28" s="33"/>
      <c r="CV28" s="34"/>
      <c r="CW28" s="34"/>
      <c r="CX28" s="34"/>
      <c r="CY28" s="34"/>
      <c r="CZ28" s="34"/>
      <c r="DA28" s="34"/>
      <c r="DB28" s="34"/>
      <c r="DC28" s="34"/>
      <c r="DD28" s="34"/>
      <c r="DE28" s="34"/>
      <c r="DF28" s="34"/>
      <c r="DG28" s="34"/>
      <c r="DH28" s="34"/>
      <c r="DI28" s="34"/>
      <c r="DJ28" s="34"/>
      <c r="DK28" s="34"/>
      <c r="DL28" s="34"/>
      <c r="DU28" s="19">
        <v>10</v>
      </c>
      <c r="DV28" s="19">
        <v>31</v>
      </c>
      <c r="DW28" s="19">
        <v>115</v>
      </c>
      <c r="DX28" s="19">
        <v>475</v>
      </c>
      <c r="DY28" s="19">
        <v>20</v>
      </c>
      <c r="DZ28" s="19">
        <v>35</v>
      </c>
      <c r="EA28" s="19">
        <v>154</v>
      </c>
      <c r="EB28" s="19">
        <v>409</v>
      </c>
      <c r="EK28" s="36">
        <v>26.59090909090909</v>
      </c>
      <c r="EL28" s="36">
        <v>35.477272727272727</v>
      </c>
      <c r="EM28" s="37">
        <v>103.4469696969697</v>
      </c>
      <c r="EN28" s="37">
        <v>445</v>
      </c>
      <c r="EO28" s="36">
        <v>22.545454545454547</v>
      </c>
      <c r="EP28" s="36">
        <v>54.56818181818182</v>
      </c>
      <c r="EQ28" s="37">
        <v>128.52272727272728</v>
      </c>
      <c r="ER28" s="37">
        <v>477</v>
      </c>
      <c r="FA28" s="36"/>
      <c r="FB28" s="36"/>
      <c r="FC28" s="36"/>
      <c r="FD28" s="36"/>
      <c r="FE28" s="36"/>
      <c r="FF28" s="36"/>
      <c r="FG28" s="36"/>
      <c r="FH28" s="36"/>
      <c r="FI28" s="37">
        <v>16.59090909090909</v>
      </c>
      <c r="FJ28" s="37">
        <v>26.431818181818183</v>
      </c>
      <c r="FK28" s="37">
        <v>71.704545454545453</v>
      </c>
      <c r="FL28" s="37">
        <v>401</v>
      </c>
      <c r="FM28" s="37">
        <v>18.06818181818182</v>
      </c>
      <c r="FN28" s="37">
        <v>17.75</v>
      </c>
      <c r="FO28" s="37">
        <v>59.696969696969703</v>
      </c>
      <c r="FP28" s="37">
        <v>408</v>
      </c>
      <c r="FQ28" s="37">
        <v>16.59090909090909</v>
      </c>
      <c r="FR28" s="37">
        <v>26.431818181818183</v>
      </c>
      <c r="FS28" s="37">
        <v>71.704545454545453</v>
      </c>
      <c r="FT28" s="37">
        <v>532</v>
      </c>
      <c r="FU28" s="37">
        <v>18.06818181818182</v>
      </c>
      <c r="FV28" s="37">
        <v>17.75</v>
      </c>
      <c r="FW28" s="37">
        <v>59.696969696969703</v>
      </c>
      <c r="FX28" s="37">
        <v>509</v>
      </c>
      <c r="FY28" s="38"/>
      <c r="FZ28" s="37"/>
      <c r="GA28" s="37"/>
      <c r="GB28" s="37"/>
      <c r="GC28" s="37"/>
      <c r="GD28" s="37"/>
      <c r="GE28" s="37"/>
      <c r="GF28" s="37"/>
      <c r="GG28" s="38"/>
      <c r="GH28" s="37"/>
      <c r="GI28" s="37"/>
      <c r="GJ28" s="37"/>
      <c r="GK28" s="37"/>
      <c r="GL28" s="37"/>
      <c r="GM28" s="37"/>
      <c r="GN28" s="37"/>
      <c r="GO28" s="37">
        <v>42.022727272727273</v>
      </c>
      <c r="GP28" s="37">
        <v>32.386363636363633</v>
      </c>
      <c r="GQ28" s="37">
        <v>148.81818181818181</v>
      </c>
      <c r="GR28" s="37">
        <v>479</v>
      </c>
      <c r="GS28" s="37">
        <v>29.09090909090909</v>
      </c>
      <c r="GT28" s="37">
        <v>34.340909090909093</v>
      </c>
      <c r="GU28" s="37">
        <v>126.86363636363637</v>
      </c>
      <c r="GV28" s="37">
        <v>482</v>
      </c>
      <c r="GW28" s="37"/>
      <c r="GX28" s="37"/>
      <c r="GY28" s="37"/>
      <c r="GZ28" s="37"/>
      <c r="HA28" s="37"/>
      <c r="HB28" s="37"/>
      <c r="HC28" s="37"/>
      <c r="HD28" s="37"/>
      <c r="HE28" s="36"/>
      <c r="HF28" s="36"/>
      <c r="HG28" s="36"/>
      <c r="HH28" s="36"/>
      <c r="HI28" s="36"/>
      <c r="HJ28" s="36"/>
      <c r="HK28" s="36"/>
      <c r="HL28" s="36"/>
      <c r="HM28" s="36">
        <v>21.752272727272725</v>
      </c>
      <c r="HN28" s="36">
        <v>49.3</v>
      </c>
      <c r="HO28" s="36">
        <v>101.50324675324676</v>
      </c>
      <c r="HP28" s="36">
        <v>424</v>
      </c>
      <c r="HQ28" s="36">
        <v>19.190909090909091</v>
      </c>
      <c r="HR28" s="36">
        <v>44.8</v>
      </c>
      <c r="HS28" s="36">
        <v>102.38181818181818</v>
      </c>
      <c r="HT28" s="36">
        <v>462</v>
      </c>
      <c r="HU28" s="36"/>
      <c r="HV28" s="36"/>
      <c r="HW28" s="36"/>
      <c r="HX28" s="36"/>
      <c r="HY28" s="36"/>
      <c r="HZ28" s="36"/>
      <c r="IA28" s="36"/>
      <c r="IB28" s="36"/>
      <c r="IC28" s="36"/>
      <c r="ID28" s="36"/>
      <c r="IE28" s="36"/>
      <c r="IF28" s="36"/>
      <c r="IG28" s="36"/>
      <c r="IH28" s="36"/>
      <c r="II28" s="36"/>
      <c r="IJ28" s="36"/>
      <c r="IK28" s="19">
        <v>22.35</v>
      </c>
      <c r="IM28" s="19">
        <v>48</v>
      </c>
      <c r="IN28" s="19">
        <v>522</v>
      </c>
      <c r="IO28" s="19">
        <v>30</v>
      </c>
      <c r="IP28" s="19">
        <v>10</v>
      </c>
      <c r="IQ28" s="19">
        <v>64</v>
      </c>
      <c r="IR28" s="19">
        <v>438</v>
      </c>
      <c r="JQ28" s="39">
        <f t="shared" si="6"/>
        <v>296.27045454545458</v>
      </c>
      <c r="JR28" s="39">
        <f t="shared" si="7"/>
        <v>664.8045454545454</v>
      </c>
      <c r="JS28" s="39">
        <f t="shared" si="8"/>
        <v>2059.6350649350652</v>
      </c>
      <c r="JT28" s="39">
        <f t="shared" si="8"/>
        <v>9105</v>
      </c>
    </row>
    <row r="29" spans="1:280" s="19" customFormat="1" ht="15.75" customHeight="1" x14ac:dyDescent="0.25">
      <c r="A29" s="26">
        <v>17</v>
      </c>
      <c r="B29" s="26" t="s">
        <v>136</v>
      </c>
      <c r="C29" s="56" t="s">
        <v>147</v>
      </c>
      <c r="D29" s="28">
        <f t="shared" si="2"/>
        <v>391</v>
      </c>
      <c r="E29" s="28">
        <f t="shared" si="2"/>
        <v>1097</v>
      </c>
      <c r="F29" s="28">
        <f t="shared" si="2"/>
        <v>3619</v>
      </c>
      <c r="G29" s="29">
        <f t="shared" si="3"/>
        <v>0.30312240950538821</v>
      </c>
      <c r="H29" s="28">
        <f t="shared" si="4"/>
        <v>48.875</v>
      </c>
      <c r="I29" s="28">
        <f t="shared" si="4"/>
        <v>137.125</v>
      </c>
      <c r="J29" s="28">
        <f t="shared" si="4"/>
        <v>452.375</v>
      </c>
      <c r="K29" s="29">
        <f t="shared" si="5"/>
        <v>0.30312240950538821</v>
      </c>
      <c r="L29" s="57"/>
      <c r="M29" s="57"/>
      <c r="N29" s="57"/>
      <c r="O29" s="57"/>
      <c r="P29" s="57"/>
      <c r="Q29" s="57"/>
      <c r="R29" s="30"/>
      <c r="S29" s="30"/>
      <c r="T29" s="30"/>
      <c r="U29" s="30"/>
      <c r="V29" s="30"/>
      <c r="W29" s="30"/>
      <c r="X29" s="32"/>
      <c r="Y29" s="32"/>
      <c r="Z29" s="32"/>
      <c r="AA29" s="32"/>
      <c r="AB29" s="32"/>
      <c r="AC29" s="32"/>
      <c r="AD29" s="33"/>
      <c r="AE29" s="33"/>
      <c r="AF29" s="33"/>
      <c r="AG29" s="33"/>
      <c r="AH29" s="33"/>
      <c r="AI29" s="33"/>
      <c r="AJ29" s="32"/>
      <c r="AK29" s="32"/>
      <c r="AL29" s="32"/>
      <c r="AM29" s="32"/>
      <c r="AN29" s="32"/>
      <c r="AO29" s="32"/>
      <c r="AP29" s="33"/>
      <c r="AQ29" s="33"/>
      <c r="AR29" s="33"/>
      <c r="AS29" s="33"/>
      <c r="AT29" s="33"/>
      <c r="AU29" s="33"/>
      <c r="AV29" s="33"/>
      <c r="AW29" s="33"/>
      <c r="AX29" s="33"/>
      <c r="AY29" s="34"/>
      <c r="AZ29" s="34"/>
      <c r="BA29" s="34"/>
      <c r="BB29" s="34"/>
      <c r="BC29" s="34"/>
      <c r="BD29" s="34"/>
      <c r="BE29" s="34"/>
      <c r="BF29" s="34"/>
      <c r="BG29" s="34"/>
      <c r="BH29" s="34"/>
      <c r="BI29" s="34"/>
      <c r="BJ29" s="34"/>
      <c r="BK29" s="32">
        <v>45</v>
      </c>
      <c r="BL29" s="32">
        <v>126</v>
      </c>
      <c r="BM29" s="32">
        <v>522</v>
      </c>
      <c r="BN29" s="32">
        <v>60</v>
      </c>
      <c r="BO29" s="32">
        <v>168</v>
      </c>
      <c r="BP29" s="32">
        <v>514</v>
      </c>
      <c r="BQ29" s="34"/>
      <c r="BR29" s="34"/>
      <c r="BS29" s="34"/>
      <c r="BT29" s="34"/>
      <c r="BU29" s="34"/>
      <c r="BV29" s="34"/>
      <c r="BW29" s="32">
        <v>59</v>
      </c>
      <c r="BX29" s="32">
        <v>166</v>
      </c>
      <c r="BY29" s="32">
        <v>435</v>
      </c>
      <c r="BZ29" s="32">
        <v>65</v>
      </c>
      <c r="CA29" s="32">
        <v>182</v>
      </c>
      <c r="CB29" s="32">
        <v>441</v>
      </c>
      <c r="CC29" s="34"/>
      <c r="CD29" s="34"/>
      <c r="CE29" s="34"/>
      <c r="CF29" s="34"/>
      <c r="CG29" s="34"/>
      <c r="CH29" s="34"/>
      <c r="CI29" s="32">
        <v>41</v>
      </c>
      <c r="CJ29" s="32">
        <v>115</v>
      </c>
      <c r="CK29" s="32">
        <v>433</v>
      </c>
      <c r="CL29" s="32">
        <v>47</v>
      </c>
      <c r="CM29" s="32">
        <v>132</v>
      </c>
      <c r="CN29" s="32">
        <v>444</v>
      </c>
      <c r="CO29" s="34"/>
      <c r="CP29" s="34"/>
      <c r="CQ29" s="34"/>
      <c r="CR29" s="34"/>
      <c r="CS29" s="34"/>
      <c r="CT29" s="34"/>
      <c r="CU29" s="33"/>
      <c r="CV29" s="34"/>
      <c r="CW29" s="34"/>
      <c r="CX29" s="34"/>
      <c r="CY29" s="34"/>
      <c r="CZ29" s="34"/>
      <c r="DA29" s="34"/>
      <c r="DB29" s="34"/>
      <c r="DC29" s="34"/>
      <c r="DD29" s="34"/>
      <c r="DE29" s="34"/>
      <c r="DF29" s="34"/>
      <c r="DG29" s="32">
        <v>35</v>
      </c>
      <c r="DH29" s="32">
        <v>98</v>
      </c>
      <c r="DI29" s="32">
        <v>411</v>
      </c>
      <c r="DJ29" s="32">
        <v>39</v>
      </c>
      <c r="DK29" s="32">
        <v>110</v>
      </c>
      <c r="DL29" s="32">
        <v>419</v>
      </c>
      <c r="DU29" s="19">
        <v>15</v>
      </c>
      <c r="DV29" s="19">
        <v>20</v>
      </c>
      <c r="DW29" s="19">
        <v>98</v>
      </c>
      <c r="DX29" s="19">
        <v>456</v>
      </c>
      <c r="DY29" s="19">
        <v>9</v>
      </c>
      <c r="DZ29" s="19">
        <v>31</v>
      </c>
      <c r="EA29" s="19">
        <v>113</v>
      </c>
      <c r="EB29" s="19">
        <v>401</v>
      </c>
      <c r="EK29" s="36">
        <v>11</v>
      </c>
      <c r="EL29" s="36">
        <v>20</v>
      </c>
      <c r="EM29" s="37">
        <v>51.666666666666671</v>
      </c>
      <c r="EN29" s="37">
        <v>456</v>
      </c>
      <c r="EO29" s="36">
        <v>26</v>
      </c>
      <c r="EP29" s="36">
        <v>35</v>
      </c>
      <c r="EQ29" s="37">
        <v>101.66666666666667</v>
      </c>
      <c r="ER29" s="37">
        <v>469</v>
      </c>
      <c r="FA29" s="36">
        <v>22.386363636363637</v>
      </c>
      <c r="FB29" s="36">
        <v>39.227272727272727</v>
      </c>
      <c r="FC29" s="36">
        <v>102.68939393939394</v>
      </c>
      <c r="FD29" s="36">
        <v>411</v>
      </c>
      <c r="FE29" s="36">
        <v>25</v>
      </c>
      <c r="FF29" s="36">
        <v>42</v>
      </c>
      <c r="FG29" s="36">
        <v>111.66666666666667</v>
      </c>
      <c r="FH29" s="36">
        <v>401</v>
      </c>
      <c r="FI29" s="37"/>
      <c r="FJ29" s="37"/>
      <c r="FK29" s="37"/>
      <c r="FL29" s="37"/>
      <c r="FM29" s="37"/>
      <c r="FN29" s="37"/>
      <c r="FO29" s="37"/>
      <c r="FP29" s="37"/>
      <c r="FQ29" s="37">
        <v>19.227272727272727</v>
      </c>
      <c r="FR29" s="37">
        <v>32.227272727272727</v>
      </c>
      <c r="FS29" s="37">
        <v>85.757575757575751</v>
      </c>
      <c r="FT29" s="37">
        <v>519</v>
      </c>
      <c r="FU29" s="37">
        <v>20.477272727272727</v>
      </c>
      <c r="FV29" s="37">
        <v>38.113636363636367</v>
      </c>
      <c r="FW29" s="37">
        <v>97.651515151515156</v>
      </c>
      <c r="FX29" s="37">
        <v>493</v>
      </c>
      <c r="FY29" s="38"/>
      <c r="FZ29" s="37"/>
      <c r="GA29" s="37"/>
      <c r="GB29" s="37"/>
      <c r="GC29" s="37"/>
      <c r="GD29" s="37"/>
      <c r="GE29" s="37"/>
      <c r="GF29" s="37"/>
      <c r="GG29" s="38">
        <v>2.3863636363636362</v>
      </c>
      <c r="GH29" s="37">
        <v>2.7045454545454546</v>
      </c>
      <c r="GI29" s="37">
        <v>12.727272727272727</v>
      </c>
      <c r="GJ29" s="37">
        <v>499</v>
      </c>
      <c r="GK29" s="37">
        <v>3.3409090909090908</v>
      </c>
      <c r="GL29" s="37">
        <v>3.6590909090909092</v>
      </c>
      <c r="GM29" s="37">
        <v>17.5</v>
      </c>
      <c r="GN29" s="37">
        <v>518</v>
      </c>
      <c r="GO29" s="37"/>
      <c r="GP29" s="37"/>
      <c r="GQ29" s="37"/>
      <c r="GR29" s="37"/>
      <c r="GS29" s="37"/>
      <c r="GT29" s="37"/>
      <c r="GU29" s="37"/>
      <c r="GV29" s="37"/>
      <c r="GW29" s="37">
        <v>22.845454545454544</v>
      </c>
      <c r="GX29" s="37">
        <v>32.581818181818186</v>
      </c>
      <c r="GY29" s="37">
        <v>138.56818181818181</v>
      </c>
      <c r="GZ29" s="37">
        <v>492</v>
      </c>
      <c r="HA29" s="37">
        <v>24.913636363636364</v>
      </c>
      <c r="HB29" s="37">
        <v>48.650000000000006</v>
      </c>
      <c r="HC29" s="37">
        <v>183.90909090909093</v>
      </c>
      <c r="HD29" s="37">
        <v>444</v>
      </c>
      <c r="HE29" s="36"/>
      <c r="HF29" s="36"/>
      <c r="HG29" s="36"/>
      <c r="HH29" s="36"/>
      <c r="HI29" s="36"/>
      <c r="HJ29" s="36"/>
      <c r="HK29" s="36"/>
      <c r="HL29" s="36"/>
      <c r="HM29" s="36">
        <v>23.043636363636363</v>
      </c>
      <c r="HN29" s="36">
        <v>37.609090909090909</v>
      </c>
      <c r="HO29" s="36">
        <v>86.646753246753264</v>
      </c>
      <c r="HP29" s="36">
        <v>427</v>
      </c>
      <c r="HQ29" s="36">
        <v>24.394090909090909</v>
      </c>
      <c r="HR29" s="36">
        <v>44.304545454545455</v>
      </c>
      <c r="HS29" s="36">
        <v>103.94902597402597</v>
      </c>
      <c r="HT29" s="36">
        <v>495</v>
      </c>
      <c r="HU29" s="36"/>
      <c r="HV29" s="36"/>
      <c r="HW29" s="36"/>
      <c r="HX29" s="36"/>
      <c r="HY29" s="36"/>
      <c r="HZ29" s="36"/>
      <c r="IA29" s="36"/>
      <c r="IB29" s="36"/>
      <c r="IC29" s="36">
        <v>36</v>
      </c>
      <c r="ID29" s="36">
        <v>35.200000000000003</v>
      </c>
      <c r="IE29" s="36">
        <v>130.4</v>
      </c>
      <c r="IF29" s="36">
        <v>552</v>
      </c>
      <c r="IG29" s="36">
        <v>33.200000000000003</v>
      </c>
      <c r="IH29" s="36">
        <v>33.6</v>
      </c>
      <c r="II29" s="36">
        <v>122.53333333333335</v>
      </c>
      <c r="IJ29" s="36">
        <v>471</v>
      </c>
      <c r="JA29" s="19">
        <v>33.81</v>
      </c>
      <c r="JB29" s="19">
        <v>8.5</v>
      </c>
      <c r="JC29" s="19">
        <v>87</v>
      </c>
      <c r="JD29" s="19">
        <v>447</v>
      </c>
      <c r="JE29" s="19">
        <v>53.3</v>
      </c>
      <c r="JF29" s="19">
        <v>11.9</v>
      </c>
      <c r="JG29" s="19">
        <f>109+24</f>
        <v>133</v>
      </c>
      <c r="JH29" s="19">
        <v>499</v>
      </c>
      <c r="JQ29" s="39">
        <f t="shared" si="6"/>
        <v>405.32499999999999</v>
      </c>
      <c r="JR29" s="39">
        <f t="shared" si="7"/>
        <v>886.87727272727273</v>
      </c>
      <c r="JS29" s="39">
        <f t="shared" si="8"/>
        <v>2875.332142857143</v>
      </c>
      <c r="JT29" s="39">
        <f t="shared" si="8"/>
        <v>12069</v>
      </c>
    </row>
    <row r="30" spans="1:280" s="19" customFormat="1" ht="15.75" customHeight="1" x14ac:dyDescent="0.25">
      <c r="A30" s="26">
        <v>18</v>
      </c>
      <c r="B30" s="26" t="s">
        <v>136</v>
      </c>
      <c r="C30" s="56" t="s">
        <v>148</v>
      </c>
      <c r="D30" s="28">
        <f t="shared" si="2"/>
        <v>331.75</v>
      </c>
      <c r="E30" s="28">
        <f t="shared" si="2"/>
        <v>932</v>
      </c>
      <c r="F30" s="28">
        <f t="shared" si="2"/>
        <v>4726</v>
      </c>
      <c r="G30" s="29">
        <f t="shared" si="3"/>
        <v>0.19720694033008887</v>
      </c>
      <c r="H30" s="28">
        <f t="shared" si="4"/>
        <v>33.174999999999997</v>
      </c>
      <c r="I30" s="28">
        <f t="shared" si="4"/>
        <v>93.2</v>
      </c>
      <c r="J30" s="28">
        <f t="shared" si="4"/>
        <v>472.6</v>
      </c>
      <c r="K30" s="29">
        <f t="shared" si="5"/>
        <v>0.19720694033008887</v>
      </c>
      <c r="L30" s="57"/>
      <c r="M30" s="57"/>
      <c r="N30" s="57"/>
      <c r="O30" s="57"/>
      <c r="P30" s="57"/>
      <c r="Q30" s="57"/>
      <c r="R30" s="30"/>
      <c r="S30" s="30"/>
      <c r="T30" s="30"/>
      <c r="U30" s="30"/>
      <c r="V30" s="30"/>
      <c r="W30" s="30"/>
      <c r="X30" s="32"/>
      <c r="Y30" s="32"/>
      <c r="Z30" s="32"/>
      <c r="AA30" s="32"/>
      <c r="AB30" s="32"/>
      <c r="AC30" s="32"/>
      <c r="AD30" s="33"/>
      <c r="AE30" s="33"/>
      <c r="AF30" s="33"/>
      <c r="AG30" s="33"/>
      <c r="AH30" s="33"/>
      <c r="AI30" s="33"/>
      <c r="AJ30" s="32"/>
      <c r="AK30" s="32"/>
      <c r="AL30" s="32"/>
      <c r="AM30" s="32"/>
      <c r="AN30" s="32"/>
      <c r="AO30" s="32"/>
      <c r="AP30" s="33"/>
      <c r="AQ30" s="33"/>
      <c r="AR30" s="33"/>
      <c r="AS30" s="33"/>
      <c r="AT30" s="33"/>
      <c r="AU30" s="33"/>
      <c r="AV30" s="33"/>
      <c r="AW30" s="33"/>
      <c r="AX30" s="33"/>
      <c r="AY30" s="34"/>
      <c r="AZ30" s="34"/>
      <c r="BA30" s="34"/>
      <c r="BB30" s="34"/>
      <c r="BC30" s="34"/>
      <c r="BD30" s="34"/>
      <c r="BE30" s="32">
        <v>22</v>
      </c>
      <c r="BF30" s="32">
        <v>62</v>
      </c>
      <c r="BG30" s="32">
        <v>509</v>
      </c>
      <c r="BH30" s="32">
        <v>27.75</v>
      </c>
      <c r="BI30" s="32">
        <v>78</v>
      </c>
      <c r="BJ30" s="32">
        <v>506</v>
      </c>
      <c r="BK30" s="34"/>
      <c r="BL30" s="30"/>
      <c r="BM30" s="30"/>
      <c r="BN30" s="34"/>
      <c r="BO30" s="30"/>
      <c r="BP30" s="30"/>
      <c r="BQ30" s="32">
        <v>39</v>
      </c>
      <c r="BR30" s="32">
        <v>110</v>
      </c>
      <c r="BS30" s="32">
        <v>456</v>
      </c>
      <c r="BT30" s="32">
        <v>43</v>
      </c>
      <c r="BU30" s="32">
        <v>121</v>
      </c>
      <c r="BV30" s="32">
        <v>488</v>
      </c>
      <c r="BW30" s="34"/>
      <c r="BX30" s="34"/>
      <c r="BY30" s="34"/>
      <c r="BZ30" s="34"/>
      <c r="CA30" s="34"/>
      <c r="CB30" s="34"/>
      <c r="CC30" s="32">
        <v>32</v>
      </c>
      <c r="CD30" s="32">
        <v>90</v>
      </c>
      <c r="CE30" s="32">
        <v>509</v>
      </c>
      <c r="CF30" s="32">
        <v>35</v>
      </c>
      <c r="CG30" s="32">
        <v>98</v>
      </c>
      <c r="CH30" s="32">
        <v>511</v>
      </c>
      <c r="CI30" s="32">
        <v>30</v>
      </c>
      <c r="CJ30" s="32">
        <v>84</v>
      </c>
      <c r="CK30" s="32">
        <v>421</v>
      </c>
      <c r="CL30" s="32">
        <v>31</v>
      </c>
      <c r="CM30" s="32">
        <v>87</v>
      </c>
      <c r="CN30" s="32">
        <v>461</v>
      </c>
      <c r="CO30" s="34"/>
      <c r="CP30" s="34"/>
      <c r="CQ30" s="34"/>
      <c r="CR30" s="34"/>
      <c r="CS30" s="34"/>
      <c r="CT30" s="34"/>
      <c r="CU30" s="33"/>
      <c r="CV30" s="34"/>
      <c r="CW30" s="34"/>
      <c r="CX30" s="34"/>
      <c r="CY30" s="34"/>
      <c r="CZ30" s="34"/>
      <c r="DA30" s="32">
        <v>35</v>
      </c>
      <c r="DB30" s="32">
        <f>ROUNDUP(DA30*2*1.4,0)</f>
        <v>98</v>
      </c>
      <c r="DC30" s="32">
        <v>444</v>
      </c>
      <c r="DD30" s="32">
        <v>37</v>
      </c>
      <c r="DE30" s="32">
        <f>ROUNDUP(DD30*2*1.4,0)</f>
        <v>104</v>
      </c>
      <c r="DF30" s="32">
        <v>421</v>
      </c>
      <c r="DG30" s="34"/>
      <c r="DH30" s="34"/>
      <c r="DI30" s="34"/>
      <c r="DJ30" s="34"/>
      <c r="DK30" s="34"/>
      <c r="DL30" s="34"/>
      <c r="DM30" s="19">
        <v>4</v>
      </c>
      <c r="DN30" s="19">
        <v>36</v>
      </c>
      <c r="DO30" s="19">
        <v>100</v>
      </c>
      <c r="DP30" s="19">
        <v>439</v>
      </c>
      <c r="DQ30" s="19">
        <v>8</v>
      </c>
      <c r="DR30" s="19">
        <v>43</v>
      </c>
      <c r="DS30" s="19">
        <v>128</v>
      </c>
      <c r="DT30" s="19">
        <v>411</v>
      </c>
      <c r="EC30" s="36">
        <v>17.272727272727273</v>
      </c>
      <c r="ED30" s="36">
        <v>24</v>
      </c>
      <c r="EE30" s="36">
        <v>68.787878787878782</v>
      </c>
      <c r="EF30" s="36">
        <v>411</v>
      </c>
      <c r="EG30" s="36">
        <v>13.90909090909091</v>
      </c>
      <c r="EH30" s="36">
        <v>33.545454545454547</v>
      </c>
      <c r="EI30" s="37">
        <v>79.090909090909093</v>
      </c>
      <c r="EJ30" s="37">
        <v>409</v>
      </c>
      <c r="FA30" s="36"/>
      <c r="FB30" s="36"/>
      <c r="FC30" s="36"/>
      <c r="FD30" s="36"/>
      <c r="FE30" s="36"/>
      <c r="FF30" s="36"/>
      <c r="FG30" s="36"/>
      <c r="FH30" s="36"/>
      <c r="FI30" s="37">
        <v>17.272727272727273</v>
      </c>
      <c r="FJ30" s="37">
        <v>25.90909090909091</v>
      </c>
      <c r="FK30" s="37">
        <v>71.969696969696969</v>
      </c>
      <c r="FL30" s="37">
        <v>424</v>
      </c>
      <c r="FM30" s="37">
        <v>14.90909090909091</v>
      </c>
      <c r="FN30" s="37">
        <v>33.545454545454547</v>
      </c>
      <c r="FO30" s="37">
        <v>80.757575757575765</v>
      </c>
      <c r="FP30" s="37">
        <v>472</v>
      </c>
      <c r="FQ30" s="37"/>
      <c r="FR30" s="37"/>
      <c r="FS30" s="37"/>
      <c r="FT30" s="37"/>
      <c r="FU30" s="37"/>
      <c r="FV30" s="37"/>
      <c r="FW30" s="37"/>
      <c r="FX30" s="37"/>
      <c r="FY30" s="38">
        <v>11.113636363636363</v>
      </c>
      <c r="FZ30" s="37">
        <v>12.227272727272727</v>
      </c>
      <c r="GA30" s="37">
        <v>102</v>
      </c>
      <c r="GB30" s="37">
        <v>410</v>
      </c>
      <c r="GC30" s="37">
        <v>11.90909090909091</v>
      </c>
      <c r="GD30" s="37">
        <v>40.75</v>
      </c>
      <c r="GE30" s="37">
        <v>110</v>
      </c>
      <c r="GF30" s="37">
        <v>508</v>
      </c>
      <c r="GG30" s="38"/>
      <c r="GH30" s="37"/>
      <c r="GI30" s="37"/>
      <c r="GJ30" s="37"/>
      <c r="GK30" s="37"/>
      <c r="GL30" s="37"/>
      <c r="GM30" s="37"/>
      <c r="GN30" s="37"/>
      <c r="GO30" s="37"/>
      <c r="GP30" s="37"/>
      <c r="GQ30" s="37"/>
      <c r="GR30" s="37"/>
      <c r="GS30" s="37"/>
      <c r="GT30" s="37"/>
      <c r="GU30" s="37"/>
      <c r="GV30" s="37"/>
      <c r="GW30" s="37"/>
      <c r="GX30" s="37"/>
      <c r="GY30" s="37"/>
      <c r="GZ30" s="37"/>
      <c r="HA30" s="37"/>
      <c r="HB30" s="37"/>
      <c r="HC30" s="37"/>
      <c r="HD30" s="37"/>
      <c r="HE30" s="36">
        <v>27.668181818181822</v>
      </c>
      <c r="HF30" s="36">
        <v>36.310909090909092</v>
      </c>
      <c r="HG30" s="36">
        <v>91.398701298701297</v>
      </c>
      <c r="HH30" s="36">
        <v>402</v>
      </c>
      <c r="HI30" s="36">
        <v>23.192727272727272</v>
      </c>
      <c r="HJ30" s="36">
        <v>41.28</v>
      </c>
      <c r="HK30" s="36">
        <v>116.95324675324676</v>
      </c>
      <c r="HL30" s="36">
        <v>393</v>
      </c>
      <c r="HM30" s="36"/>
      <c r="HN30" s="36"/>
      <c r="HO30" s="36"/>
      <c r="HP30" s="36"/>
      <c r="HQ30" s="36"/>
      <c r="HR30" s="36"/>
      <c r="HS30" s="36"/>
      <c r="HT30" s="36"/>
      <c r="HU30" s="36">
        <v>19.756818181818183</v>
      </c>
      <c r="HV30" s="36">
        <v>24.234090909090909</v>
      </c>
      <c r="HW30" s="36">
        <v>62.84415584415585</v>
      </c>
      <c r="HX30" s="36">
        <v>412</v>
      </c>
      <c r="HY30" s="36">
        <v>18.156818181818185</v>
      </c>
      <c r="HZ30" s="36">
        <v>34.395454545454548</v>
      </c>
      <c r="IA30" s="36">
        <v>85.450000000000017</v>
      </c>
      <c r="IB30" s="36">
        <v>444</v>
      </c>
      <c r="IC30" s="36"/>
      <c r="ID30" s="36"/>
      <c r="IE30" s="36"/>
      <c r="IF30" s="36"/>
      <c r="IG30" s="36"/>
      <c r="IH30" s="36"/>
      <c r="II30" s="36"/>
      <c r="IJ30" s="36"/>
      <c r="JQ30" s="39">
        <f t="shared" si="6"/>
        <v>169.88818181818181</v>
      </c>
      <c r="JR30" s="39">
        <f t="shared" si="7"/>
        <v>691.03863636363633</v>
      </c>
      <c r="JS30" s="39">
        <f t="shared" si="8"/>
        <v>1957.2824675324675</v>
      </c>
      <c r="JT30" s="39">
        <f t="shared" si="8"/>
        <v>9437</v>
      </c>
    </row>
    <row r="31" spans="1:280" s="19" customFormat="1" ht="15.75" customHeight="1" x14ac:dyDescent="0.25">
      <c r="A31" s="26">
        <v>19</v>
      </c>
      <c r="B31" s="26" t="s">
        <v>136</v>
      </c>
      <c r="C31" s="56" t="s">
        <v>149</v>
      </c>
      <c r="D31" s="28">
        <f t="shared" si="2"/>
        <v>510</v>
      </c>
      <c r="E31" s="28">
        <f t="shared" si="2"/>
        <v>1432</v>
      </c>
      <c r="F31" s="28">
        <f t="shared" si="2"/>
        <v>4721</v>
      </c>
      <c r="G31" s="29">
        <f t="shared" si="3"/>
        <v>0.30332556661724214</v>
      </c>
      <c r="H31" s="28">
        <f t="shared" si="4"/>
        <v>51</v>
      </c>
      <c r="I31" s="28">
        <f t="shared" si="4"/>
        <v>143.19999999999999</v>
      </c>
      <c r="J31" s="28">
        <f t="shared" si="4"/>
        <v>472.1</v>
      </c>
      <c r="K31" s="29">
        <f t="shared" si="5"/>
        <v>0.30332556661724208</v>
      </c>
      <c r="L31" s="57"/>
      <c r="M31" s="57"/>
      <c r="N31" s="57"/>
      <c r="O31" s="57"/>
      <c r="P31" s="57"/>
      <c r="Q31" s="57"/>
      <c r="R31" s="30"/>
      <c r="S31" s="30"/>
      <c r="T31" s="30"/>
      <c r="U31" s="30"/>
      <c r="V31" s="30"/>
      <c r="W31" s="30"/>
      <c r="X31" s="32"/>
      <c r="Y31" s="32"/>
      <c r="Z31" s="32"/>
      <c r="AA31" s="32"/>
      <c r="AB31" s="32"/>
      <c r="AC31" s="32"/>
      <c r="AD31" s="33"/>
      <c r="AE31" s="33"/>
      <c r="AF31" s="33"/>
      <c r="AG31" s="33"/>
      <c r="AH31" s="33"/>
      <c r="AI31" s="33"/>
      <c r="AJ31" s="32"/>
      <c r="AK31" s="32"/>
      <c r="AL31" s="32"/>
      <c r="AM31" s="32"/>
      <c r="AN31" s="32"/>
      <c r="AO31" s="32"/>
      <c r="AP31" s="33"/>
      <c r="AQ31" s="33"/>
      <c r="AR31" s="33"/>
      <c r="AS31" s="33"/>
      <c r="AT31" s="33"/>
      <c r="AU31" s="33"/>
      <c r="AV31" s="33"/>
      <c r="AW31" s="33"/>
      <c r="AX31" s="33"/>
      <c r="AY31" s="34"/>
      <c r="AZ31" s="34"/>
      <c r="BA31" s="34"/>
      <c r="BB31" s="34"/>
      <c r="BC31" s="34"/>
      <c r="BD31" s="34"/>
      <c r="BE31" s="32">
        <v>33</v>
      </c>
      <c r="BF31" s="32">
        <v>93</v>
      </c>
      <c r="BG31" s="32">
        <v>493</v>
      </c>
      <c r="BH31" s="32">
        <v>36</v>
      </c>
      <c r="BI31" s="32">
        <v>101</v>
      </c>
      <c r="BJ31" s="32">
        <v>512</v>
      </c>
      <c r="BK31" s="34"/>
      <c r="BL31" s="30"/>
      <c r="BM31" s="30"/>
      <c r="BN31" s="34"/>
      <c r="BO31" s="30"/>
      <c r="BP31" s="30"/>
      <c r="BQ31" s="32">
        <v>61</v>
      </c>
      <c r="BR31" s="32">
        <v>171</v>
      </c>
      <c r="BS31" s="32">
        <v>499</v>
      </c>
      <c r="BT31" s="32">
        <v>65</v>
      </c>
      <c r="BU31" s="32">
        <v>182</v>
      </c>
      <c r="BV31" s="32">
        <v>503</v>
      </c>
      <c r="BW31" s="34"/>
      <c r="BX31" s="34"/>
      <c r="BY31" s="34"/>
      <c r="BZ31" s="34"/>
      <c r="CA31" s="34"/>
      <c r="CB31" s="34"/>
      <c r="CC31" s="32">
        <v>64</v>
      </c>
      <c r="CD31" s="32">
        <v>180</v>
      </c>
      <c r="CE31" s="32">
        <v>511</v>
      </c>
      <c r="CF31" s="32">
        <v>61</v>
      </c>
      <c r="CG31" s="32">
        <v>171</v>
      </c>
      <c r="CH31" s="32">
        <v>509</v>
      </c>
      <c r="CI31" s="32">
        <v>52</v>
      </c>
      <c r="CJ31" s="32">
        <v>146</v>
      </c>
      <c r="CK31" s="32">
        <v>435</v>
      </c>
      <c r="CL31" s="32">
        <v>63</v>
      </c>
      <c r="CM31" s="32">
        <v>177</v>
      </c>
      <c r="CN31" s="32">
        <v>439</v>
      </c>
      <c r="CO31" s="34"/>
      <c r="CP31" s="34"/>
      <c r="CQ31" s="34"/>
      <c r="CR31" s="34"/>
      <c r="CS31" s="34"/>
      <c r="CT31" s="34"/>
      <c r="CU31" s="33"/>
      <c r="CV31" s="34"/>
      <c r="CW31" s="34"/>
      <c r="CX31" s="34"/>
      <c r="CY31" s="34"/>
      <c r="CZ31" s="34"/>
      <c r="DA31" s="32">
        <v>36</v>
      </c>
      <c r="DB31" s="32">
        <f>ROUNDUP(DA31*2*1.4,0)</f>
        <v>101</v>
      </c>
      <c r="DC31" s="32">
        <v>413</v>
      </c>
      <c r="DD31" s="32">
        <v>39</v>
      </c>
      <c r="DE31" s="32">
        <f>ROUNDUP(DD31*2*1.4,0)</f>
        <v>110</v>
      </c>
      <c r="DF31" s="32">
        <v>407</v>
      </c>
      <c r="DG31" s="34"/>
      <c r="DH31" s="34"/>
      <c r="DI31" s="34"/>
      <c r="DJ31" s="34"/>
      <c r="DK31" s="34"/>
      <c r="DL31" s="34"/>
      <c r="DM31" s="19">
        <v>15</v>
      </c>
      <c r="DN31" s="19">
        <v>31</v>
      </c>
      <c r="DO31" s="19">
        <v>115</v>
      </c>
      <c r="DP31" s="19">
        <v>401</v>
      </c>
      <c r="DQ31" s="19">
        <v>17</v>
      </c>
      <c r="DR31" s="19">
        <v>35</v>
      </c>
      <c r="DS31" s="19">
        <v>130</v>
      </c>
      <c r="DT31" s="19">
        <v>419</v>
      </c>
      <c r="EC31" s="36">
        <v>12.954545454545455</v>
      </c>
      <c r="ED31" s="36">
        <v>35</v>
      </c>
      <c r="EE31" s="36">
        <v>79.924242424242436</v>
      </c>
      <c r="EF31" s="36">
        <v>423</v>
      </c>
      <c r="EG31" s="36">
        <v>16.545454545454547</v>
      </c>
      <c r="EH31" s="36">
        <v>28.863636363636363</v>
      </c>
      <c r="EI31" s="37">
        <v>75.681818181818187</v>
      </c>
      <c r="EJ31" s="37">
        <v>423</v>
      </c>
      <c r="FA31" s="36"/>
      <c r="FB31" s="36"/>
      <c r="FC31" s="36"/>
      <c r="FD31" s="36"/>
      <c r="FE31" s="36"/>
      <c r="FF31" s="36"/>
      <c r="FG31" s="36"/>
      <c r="FH31" s="36"/>
      <c r="FI31" s="37">
        <v>12.954545454545455</v>
      </c>
      <c r="FJ31" s="37">
        <v>36.272727272727273</v>
      </c>
      <c r="FK31" s="37">
        <v>82.045454545454561</v>
      </c>
      <c r="FL31" s="37">
        <v>424</v>
      </c>
      <c r="FM31" s="37">
        <v>17.545454545454547</v>
      </c>
      <c r="FN31" s="37">
        <v>29.863636363636363</v>
      </c>
      <c r="FO31" s="37">
        <v>79.015151515151516</v>
      </c>
      <c r="FP31" s="37">
        <v>446</v>
      </c>
      <c r="FQ31" s="37"/>
      <c r="FR31" s="37"/>
      <c r="FS31" s="37"/>
      <c r="FT31" s="37"/>
      <c r="FU31" s="37"/>
      <c r="FV31" s="37"/>
      <c r="FW31" s="37"/>
      <c r="FX31" s="37"/>
      <c r="FY31" s="38">
        <v>18.59090909090909</v>
      </c>
      <c r="FZ31" s="37">
        <v>20.18181818181818</v>
      </c>
      <c r="GA31" s="37">
        <v>113</v>
      </c>
      <c r="GB31" s="37">
        <v>430</v>
      </c>
      <c r="GC31" s="37">
        <v>16.59090909090909</v>
      </c>
      <c r="GD31" s="37">
        <v>32.590909090909093</v>
      </c>
      <c r="GE31" s="37">
        <v>99</v>
      </c>
      <c r="GF31" s="37">
        <v>477</v>
      </c>
      <c r="GG31" s="38"/>
      <c r="GH31" s="37"/>
      <c r="GI31" s="37"/>
      <c r="GJ31" s="37"/>
      <c r="GK31" s="37"/>
      <c r="GL31" s="37"/>
      <c r="GM31" s="37"/>
      <c r="GN31" s="37"/>
      <c r="GO31" s="37">
        <v>24.022727272727273</v>
      </c>
      <c r="GP31" s="37">
        <v>27.18181818181818</v>
      </c>
      <c r="GQ31" s="37">
        <v>102.40909090909091</v>
      </c>
      <c r="GR31" s="37">
        <v>516</v>
      </c>
      <c r="GS31" s="37">
        <v>19.863636363636363</v>
      </c>
      <c r="GT31" s="37">
        <v>24.022727272727273</v>
      </c>
      <c r="GU31" s="37">
        <v>87.77272727272728</v>
      </c>
      <c r="GV31" s="37">
        <v>532</v>
      </c>
      <c r="GW31" s="37"/>
      <c r="GX31" s="37"/>
      <c r="GY31" s="37"/>
      <c r="GZ31" s="37"/>
      <c r="HA31" s="37"/>
      <c r="HB31" s="37"/>
      <c r="HC31" s="37"/>
      <c r="HD31" s="37"/>
      <c r="HE31" s="36">
        <v>11.518181818181818</v>
      </c>
      <c r="HF31" s="36">
        <v>25.272727272727273</v>
      </c>
      <c r="HG31" s="36">
        <v>52.558441558441558</v>
      </c>
      <c r="HH31" s="36">
        <v>388</v>
      </c>
      <c r="HI31" s="36">
        <v>19.756818181818183</v>
      </c>
      <c r="HJ31" s="36">
        <v>32</v>
      </c>
      <c r="HK31" s="36">
        <v>95.106331168831161</v>
      </c>
      <c r="HL31" s="36">
        <v>373</v>
      </c>
      <c r="HM31" s="36"/>
      <c r="HN31" s="36"/>
      <c r="HO31" s="36"/>
      <c r="HP31" s="36"/>
      <c r="HQ31" s="36"/>
      <c r="HR31" s="36"/>
      <c r="HS31" s="36"/>
      <c r="HT31" s="36"/>
      <c r="HU31" s="36">
        <v>18.872727272727275</v>
      </c>
      <c r="HV31" s="36">
        <v>50.06818181818182</v>
      </c>
      <c r="HW31" s="36">
        <v>98.487012987013003</v>
      </c>
      <c r="HX31" s="36">
        <v>443</v>
      </c>
      <c r="HY31" s="36">
        <v>12.790909090909089</v>
      </c>
      <c r="HZ31" s="36">
        <v>25.829545454545453</v>
      </c>
      <c r="IA31" s="36">
        <v>58.217532467532465</v>
      </c>
      <c r="IB31" s="36">
        <v>452</v>
      </c>
      <c r="IC31" s="36"/>
      <c r="ID31" s="36"/>
      <c r="IE31" s="36"/>
      <c r="IF31" s="36"/>
      <c r="IG31" s="36"/>
      <c r="IH31" s="36"/>
      <c r="II31" s="36"/>
      <c r="IJ31" s="36"/>
      <c r="IS31" s="19">
        <v>43.3</v>
      </c>
      <c r="IU31" s="19">
        <v>114</v>
      </c>
      <c r="IV31" s="19">
        <v>522</v>
      </c>
      <c r="IW31" s="19">
        <v>43.29</v>
      </c>
      <c r="IX31" s="19">
        <v>114</v>
      </c>
      <c r="IZ31" s="19">
        <v>522</v>
      </c>
      <c r="JQ31" s="39">
        <f t="shared" si="6"/>
        <v>307.64227272727277</v>
      </c>
      <c r="JR31" s="39">
        <f t="shared" si="7"/>
        <v>1020.875</v>
      </c>
      <c r="JS31" s="39">
        <f t="shared" si="8"/>
        <v>2732.1723484848485</v>
      </c>
      <c r="JT31" s="39">
        <f t="shared" si="8"/>
        <v>11488</v>
      </c>
    </row>
    <row r="32" spans="1:280" s="19" customFormat="1" ht="16.5" customHeight="1" x14ac:dyDescent="0.25">
      <c r="A32" s="26">
        <v>20</v>
      </c>
      <c r="B32" s="26" t="s">
        <v>136</v>
      </c>
      <c r="C32" s="56" t="s">
        <v>150</v>
      </c>
      <c r="D32" s="28">
        <f t="shared" si="2"/>
        <v>399</v>
      </c>
      <c r="E32" s="28">
        <f t="shared" si="2"/>
        <v>1120</v>
      </c>
      <c r="F32" s="28">
        <f t="shared" si="2"/>
        <v>4611</v>
      </c>
      <c r="G32" s="29">
        <f t="shared" si="3"/>
        <v>0.24289741921492083</v>
      </c>
      <c r="H32" s="28">
        <f t="shared" si="4"/>
        <v>39.9</v>
      </c>
      <c r="I32" s="28">
        <f t="shared" si="4"/>
        <v>112</v>
      </c>
      <c r="J32" s="28">
        <f t="shared" si="4"/>
        <v>461.1</v>
      </c>
      <c r="K32" s="29">
        <f t="shared" si="5"/>
        <v>0.24289741921492083</v>
      </c>
      <c r="L32" s="57"/>
      <c r="M32" s="57"/>
      <c r="N32" s="57"/>
      <c r="O32" s="57"/>
      <c r="P32" s="57"/>
      <c r="Q32" s="57"/>
      <c r="R32" s="30"/>
      <c r="S32" s="30"/>
      <c r="T32" s="30"/>
      <c r="U32" s="30"/>
      <c r="V32" s="30"/>
      <c r="W32" s="30"/>
      <c r="X32" s="32"/>
      <c r="Y32" s="32"/>
      <c r="Z32" s="32"/>
      <c r="AA32" s="32"/>
      <c r="AB32" s="32"/>
      <c r="AC32" s="32"/>
      <c r="AD32" s="33"/>
      <c r="AE32" s="33"/>
      <c r="AF32" s="33"/>
      <c r="AG32" s="33"/>
      <c r="AH32" s="33"/>
      <c r="AI32" s="33"/>
      <c r="AJ32" s="32"/>
      <c r="AK32" s="32"/>
      <c r="AL32" s="32"/>
      <c r="AM32" s="32"/>
      <c r="AN32" s="32"/>
      <c r="AO32" s="32"/>
      <c r="AP32" s="33"/>
      <c r="AQ32" s="33"/>
      <c r="AR32" s="33"/>
      <c r="AS32" s="33"/>
      <c r="AT32" s="33"/>
      <c r="AU32" s="33"/>
      <c r="AV32" s="33"/>
      <c r="AW32" s="33"/>
      <c r="AX32" s="33"/>
      <c r="AY32" s="34"/>
      <c r="AZ32" s="34"/>
      <c r="BA32" s="34"/>
      <c r="BB32" s="34"/>
      <c r="BC32" s="34"/>
      <c r="BD32" s="34"/>
      <c r="BE32" s="32">
        <v>25</v>
      </c>
      <c r="BF32" s="32">
        <v>70</v>
      </c>
      <c r="BG32" s="32">
        <v>493</v>
      </c>
      <c r="BH32" s="32">
        <v>32</v>
      </c>
      <c r="BI32" s="32">
        <v>90</v>
      </c>
      <c r="BJ32" s="32">
        <v>512</v>
      </c>
      <c r="BK32" s="34"/>
      <c r="BL32" s="30"/>
      <c r="BM32" s="30"/>
      <c r="BN32" s="34"/>
      <c r="BO32" s="30"/>
      <c r="BP32" s="30"/>
      <c r="BQ32" s="32">
        <v>30</v>
      </c>
      <c r="BR32" s="32">
        <v>84</v>
      </c>
      <c r="BS32" s="32">
        <v>421</v>
      </c>
      <c r="BT32" s="32">
        <v>40</v>
      </c>
      <c r="BU32" s="32">
        <v>112</v>
      </c>
      <c r="BV32" s="32">
        <v>463</v>
      </c>
      <c r="BW32" s="34"/>
      <c r="BX32" s="34"/>
      <c r="BY32" s="34"/>
      <c r="BZ32" s="34"/>
      <c r="CA32" s="34"/>
      <c r="CB32" s="34"/>
      <c r="CC32" s="32">
        <v>41</v>
      </c>
      <c r="CD32" s="32">
        <v>115</v>
      </c>
      <c r="CE32" s="32">
        <v>516</v>
      </c>
      <c r="CF32" s="32">
        <v>49</v>
      </c>
      <c r="CG32" s="32">
        <v>138</v>
      </c>
      <c r="CH32" s="32">
        <v>514</v>
      </c>
      <c r="CI32" s="32">
        <v>32</v>
      </c>
      <c r="CJ32" s="32">
        <v>90</v>
      </c>
      <c r="CK32" s="32">
        <v>401</v>
      </c>
      <c r="CL32" s="32">
        <v>38</v>
      </c>
      <c r="CM32" s="32">
        <v>107</v>
      </c>
      <c r="CN32" s="32">
        <v>441</v>
      </c>
      <c r="CO32" s="34"/>
      <c r="CP32" s="34"/>
      <c r="CQ32" s="34"/>
      <c r="CR32" s="34"/>
      <c r="CS32" s="34"/>
      <c r="CT32" s="34"/>
      <c r="CU32" s="33"/>
      <c r="CV32" s="34"/>
      <c r="CW32" s="34"/>
      <c r="CX32" s="34"/>
      <c r="CY32" s="34"/>
      <c r="CZ32" s="34"/>
      <c r="DA32" s="34"/>
      <c r="DB32" s="34"/>
      <c r="DC32" s="34"/>
      <c r="DD32" s="34"/>
      <c r="DE32" s="34"/>
      <c r="DF32" s="34"/>
      <c r="DG32" s="32">
        <v>51</v>
      </c>
      <c r="DH32" s="32">
        <v>143</v>
      </c>
      <c r="DI32" s="32">
        <v>429</v>
      </c>
      <c r="DJ32" s="32">
        <v>61</v>
      </c>
      <c r="DK32" s="32">
        <v>171</v>
      </c>
      <c r="DL32" s="32">
        <v>421</v>
      </c>
      <c r="DU32" s="19">
        <v>17</v>
      </c>
      <c r="DV32" s="19">
        <v>17</v>
      </c>
      <c r="DW32" s="19">
        <v>96</v>
      </c>
      <c r="DX32" s="19">
        <v>435</v>
      </c>
      <c r="DY32" s="19">
        <v>10</v>
      </c>
      <c r="DZ32" s="19">
        <v>30</v>
      </c>
      <c r="EA32" s="19">
        <v>112</v>
      </c>
      <c r="EB32" s="19">
        <v>425</v>
      </c>
      <c r="EC32" s="36">
        <v>0</v>
      </c>
      <c r="ED32" s="36"/>
      <c r="EE32" s="36">
        <v>0</v>
      </c>
      <c r="EF32" s="36"/>
      <c r="EG32" s="36">
        <v>0</v>
      </c>
      <c r="EH32" s="36">
        <v>0</v>
      </c>
      <c r="EI32" s="37">
        <v>0</v>
      </c>
      <c r="EJ32" s="37"/>
      <c r="EK32" s="36">
        <v>15</v>
      </c>
      <c r="EL32" s="36">
        <v>31.386363636363637</v>
      </c>
      <c r="EM32" s="37">
        <v>77.310606060606062</v>
      </c>
      <c r="EN32" s="37">
        <v>466</v>
      </c>
      <c r="EO32" s="36">
        <v>14.227272727272727</v>
      </c>
      <c r="EP32" s="36">
        <v>26.59090909090909</v>
      </c>
      <c r="EQ32" s="37">
        <v>68.030303030303031</v>
      </c>
      <c r="ER32" s="37">
        <v>421</v>
      </c>
      <c r="FA32" s="36">
        <v>17.227272727272727</v>
      </c>
      <c r="FB32" s="36">
        <v>17.545454545454547</v>
      </c>
      <c r="FC32" s="36">
        <v>57.954545454545453</v>
      </c>
      <c r="FD32" s="36">
        <v>421</v>
      </c>
      <c r="FE32" s="36">
        <v>17.863636363636363</v>
      </c>
      <c r="FF32" s="36">
        <v>26.227272727272727</v>
      </c>
      <c r="FG32" s="36">
        <v>73.484848484848484</v>
      </c>
      <c r="FH32" s="36">
        <v>419</v>
      </c>
      <c r="FI32" s="37"/>
      <c r="FJ32" s="37"/>
      <c r="FK32" s="37"/>
      <c r="FL32" s="37"/>
      <c r="FM32" s="37"/>
      <c r="FN32" s="37"/>
      <c r="FO32" s="37"/>
      <c r="FP32" s="37"/>
      <c r="FQ32" s="37">
        <v>18.386363636363637</v>
      </c>
      <c r="FR32" s="37">
        <v>17.545454545454547</v>
      </c>
      <c r="FS32" s="37">
        <v>59.88636363636364</v>
      </c>
      <c r="FT32" s="37">
        <v>441</v>
      </c>
      <c r="FU32" s="37">
        <v>17.704545454545453</v>
      </c>
      <c r="FV32" s="37">
        <v>23.227272727272727</v>
      </c>
      <c r="FW32" s="37">
        <v>68.219696969696969</v>
      </c>
      <c r="FX32" s="37">
        <v>445</v>
      </c>
      <c r="FY32" s="38"/>
      <c r="FZ32" s="37"/>
      <c r="GA32" s="37"/>
      <c r="GB32" s="37"/>
      <c r="GC32" s="37"/>
      <c r="GD32" s="37"/>
      <c r="GE32" s="37"/>
      <c r="GF32" s="37"/>
      <c r="GG32" s="38"/>
      <c r="GH32" s="37"/>
      <c r="GI32" s="37"/>
      <c r="GJ32" s="37"/>
      <c r="GK32" s="37"/>
      <c r="GL32" s="37"/>
      <c r="GM32" s="37"/>
      <c r="GN32" s="37"/>
      <c r="GO32" s="37"/>
      <c r="GP32" s="37"/>
      <c r="GQ32" s="37"/>
      <c r="GR32" s="37"/>
      <c r="GS32" s="37"/>
      <c r="GT32" s="37"/>
      <c r="GU32" s="37"/>
      <c r="GV32" s="37"/>
      <c r="GW32" s="37"/>
      <c r="GX32" s="37"/>
      <c r="GY32" s="37"/>
      <c r="GZ32" s="37"/>
      <c r="HA32" s="37"/>
      <c r="HB32" s="37"/>
      <c r="HC32" s="37"/>
      <c r="HD32" s="37"/>
      <c r="HE32" s="36">
        <v>26.156818181818185</v>
      </c>
      <c r="HF32" s="36">
        <v>42.475000000000001</v>
      </c>
      <c r="HG32" s="36">
        <v>98.045454545454561</v>
      </c>
      <c r="HH32" s="36">
        <v>383</v>
      </c>
      <c r="HI32" s="36">
        <v>29.674999999999997</v>
      </c>
      <c r="HJ32" s="36">
        <v>41.6</v>
      </c>
      <c r="HK32" s="36">
        <v>118.77857142857144</v>
      </c>
      <c r="HL32" s="36">
        <v>399</v>
      </c>
      <c r="HM32" s="36"/>
      <c r="HN32" s="36"/>
      <c r="HO32" s="36"/>
      <c r="HP32" s="36"/>
      <c r="HQ32" s="36"/>
      <c r="HR32" s="36"/>
      <c r="HS32" s="36"/>
      <c r="HT32" s="36"/>
      <c r="HU32" s="36">
        <v>21.595454545454547</v>
      </c>
      <c r="HV32" s="36">
        <v>17.436363636363637</v>
      </c>
      <c r="HW32" s="36">
        <v>55.759740259740269</v>
      </c>
      <c r="HX32" s="36">
        <v>442</v>
      </c>
      <c r="HY32" s="36">
        <v>21.356818181818184</v>
      </c>
      <c r="HZ32" s="36">
        <v>35.99545454545455</v>
      </c>
      <c r="IA32" s="36">
        <v>104.8141233766234</v>
      </c>
      <c r="IB32" s="36">
        <v>534</v>
      </c>
      <c r="IC32" s="36"/>
      <c r="ID32" s="36"/>
      <c r="IE32" s="36"/>
      <c r="IF32" s="36"/>
      <c r="IG32" s="36"/>
      <c r="IH32" s="36"/>
      <c r="II32" s="36"/>
      <c r="IJ32" s="36"/>
      <c r="JQ32" s="39">
        <f t="shared" si="6"/>
        <v>226.19318181818181</v>
      </c>
      <c r="JR32" s="39">
        <f t="shared" si="7"/>
        <v>726.02954545454554</v>
      </c>
      <c r="JS32" s="39">
        <f t="shared" si="8"/>
        <v>2110.2842532467535</v>
      </c>
      <c r="JT32" s="39">
        <f t="shared" si="8"/>
        <v>9842</v>
      </c>
    </row>
    <row r="33" spans="1:280" s="19" customFormat="1" ht="15.75" customHeight="1" x14ac:dyDescent="0.25">
      <c r="A33" s="26">
        <v>21</v>
      </c>
      <c r="B33" s="26" t="s">
        <v>136</v>
      </c>
      <c r="C33" s="56" t="s">
        <v>151</v>
      </c>
      <c r="D33" s="28">
        <f t="shared" si="2"/>
        <v>785</v>
      </c>
      <c r="E33" s="28">
        <f t="shared" si="2"/>
        <v>2204</v>
      </c>
      <c r="F33" s="28">
        <f t="shared" si="2"/>
        <v>7846</v>
      </c>
      <c r="G33" s="29">
        <f t="shared" si="3"/>
        <v>0.28090746877389755</v>
      </c>
      <c r="H33" s="28">
        <f t="shared" si="4"/>
        <v>49.0625</v>
      </c>
      <c r="I33" s="28">
        <f t="shared" si="4"/>
        <v>137.75</v>
      </c>
      <c r="J33" s="28">
        <f t="shared" si="4"/>
        <v>490.375</v>
      </c>
      <c r="K33" s="29">
        <f t="shared" si="5"/>
        <v>0.28090746877389755</v>
      </c>
      <c r="L33" s="57"/>
      <c r="M33" s="57"/>
      <c r="N33" s="57"/>
      <c r="O33" s="57"/>
      <c r="P33" s="57"/>
      <c r="Q33" s="57"/>
      <c r="R33" s="30"/>
      <c r="S33" s="30"/>
      <c r="T33" s="30"/>
      <c r="U33" s="30"/>
      <c r="V33" s="30"/>
      <c r="W33" s="30"/>
      <c r="X33" s="32">
        <v>37</v>
      </c>
      <c r="Y33" s="32">
        <v>104</v>
      </c>
      <c r="Z33" s="32">
        <v>589</v>
      </c>
      <c r="AA33" s="32">
        <v>24</v>
      </c>
      <c r="AB33" s="32">
        <v>68</v>
      </c>
      <c r="AC33" s="32">
        <v>588</v>
      </c>
      <c r="AD33" s="33"/>
      <c r="AE33" s="33"/>
      <c r="AF33" s="33"/>
      <c r="AG33" s="33"/>
      <c r="AH33" s="33"/>
      <c r="AI33" s="33"/>
      <c r="AJ33" s="32">
        <v>34</v>
      </c>
      <c r="AK33" s="32">
        <v>96</v>
      </c>
      <c r="AL33" s="32">
        <v>504</v>
      </c>
      <c r="AM33" s="32">
        <v>31</v>
      </c>
      <c r="AN33" s="32">
        <v>87</v>
      </c>
      <c r="AO33" s="32">
        <v>519</v>
      </c>
      <c r="AP33" s="33"/>
      <c r="AQ33" s="33"/>
      <c r="AR33" s="33"/>
      <c r="AS33" s="33"/>
      <c r="AT33" s="33"/>
      <c r="AU33" s="33"/>
      <c r="AV33" s="33"/>
      <c r="AW33" s="33"/>
      <c r="AX33" s="33"/>
      <c r="AY33" s="32">
        <v>50</v>
      </c>
      <c r="AZ33" s="32">
        <v>140</v>
      </c>
      <c r="BA33" s="32">
        <v>554</v>
      </c>
      <c r="BB33" s="32">
        <v>55</v>
      </c>
      <c r="BC33" s="32">
        <v>154</v>
      </c>
      <c r="BD33" s="32">
        <v>561</v>
      </c>
      <c r="BE33" s="34"/>
      <c r="BF33" s="34"/>
      <c r="BG33" s="34"/>
      <c r="BH33" s="34"/>
      <c r="BI33" s="34"/>
      <c r="BJ33" s="34"/>
      <c r="BK33" s="32">
        <v>51</v>
      </c>
      <c r="BL33" s="32">
        <v>143</v>
      </c>
      <c r="BM33" s="32">
        <v>531</v>
      </c>
      <c r="BN33" s="32">
        <v>75</v>
      </c>
      <c r="BO33" s="32">
        <v>210</v>
      </c>
      <c r="BP33" s="32">
        <v>529</v>
      </c>
      <c r="BQ33" s="34"/>
      <c r="BR33" s="34"/>
      <c r="BS33" s="34"/>
      <c r="BT33" s="34"/>
      <c r="BU33" s="34"/>
      <c r="BV33" s="34"/>
      <c r="BW33" s="32">
        <v>45</v>
      </c>
      <c r="BX33" s="32">
        <v>126</v>
      </c>
      <c r="BY33" s="32">
        <v>444</v>
      </c>
      <c r="BZ33" s="32">
        <v>78</v>
      </c>
      <c r="CA33" s="32">
        <v>219</v>
      </c>
      <c r="CB33" s="32">
        <v>451</v>
      </c>
      <c r="CC33" s="34"/>
      <c r="CD33" s="34"/>
      <c r="CE33" s="34"/>
      <c r="CF33" s="34"/>
      <c r="CG33" s="34"/>
      <c r="CH33" s="34"/>
      <c r="CI33" s="32">
        <v>31</v>
      </c>
      <c r="CJ33" s="32">
        <v>87</v>
      </c>
      <c r="CK33" s="32">
        <v>412</v>
      </c>
      <c r="CL33" s="32">
        <v>39</v>
      </c>
      <c r="CM33" s="32">
        <v>110</v>
      </c>
      <c r="CN33" s="32">
        <v>488</v>
      </c>
      <c r="CO33" s="32">
        <v>63</v>
      </c>
      <c r="CP33" s="32">
        <v>177</v>
      </c>
      <c r="CQ33" s="32">
        <v>411</v>
      </c>
      <c r="CR33" s="32">
        <v>79</v>
      </c>
      <c r="CS33" s="32">
        <v>222</v>
      </c>
      <c r="CT33" s="32">
        <v>421</v>
      </c>
      <c r="CU33" s="34"/>
      <c r="CV33" s="34"/>
      <c r="CW33" s="34"/>
      <c r="CX33" s="34"/>
      <c r="CY33" s="34"/>
      <c r="CZ33" s="34"/>
      <c r="DA33" s="32">
        <v>42</v>
      </c>
      <c r="DB33" s="32">
        <f>ROUNDUP(DA33*2*1.4,0)</f>
        <v>118</v>
      </c>
      <c r="DC33" s="32">
        <v>425</v>
      </c>
      <c r="DD33" s="32">
        <v>51</v>
      </c>
      <c r="DE33" s="32">
        <f>ROUNDUP(DD33*2*1.4,0)</f>
        <v>143</v>
      </c>
      <c r="DF33" s="32">
        <v>419</v>
      </c>
      <c r="DG33" s="34"/>
      <c r="DH33" s="34"/>
      <c r="DI33" s="34"/>
      <c r="DJ33" s="34"/>
      <c r="DK33" s="34"/>
      <c r="DL33" s="34"/>
      <c r="DM33" s="19">
        <v>16</v>
      </c>
      <c r="DN33" s="19">
        <v>23</v>
      </c>
      <c r="DO33" s="19">
        <v>98</v>
      </c>
      <c r="DP33" s="19">
        <v>402</v>
      </c>
      <c r="DQ33" s="19">
        <v>7</v>
      </c>
      <c r="DR33" s="19">
        <v>35</v>
      </c>
      <c r="DS33" s="19">
        <v>105</v>
      </c>
      <c r="DT33" s="19">
        <v>420</v>
      </c>
      <c r="EC33" s="36">
        <v>5.4318181818181817</v>
      </c>
      <c r="ED33" s="36">
        <v>19</v>
      </c>
      <c r="EE33" s="36">
        <v>40.719696969696969</v>
      </c>
      <c r="EF33" s="36">
        <v>406</v>
      </c>
      <c r="EG33" s="36">
        <v>2.8636363636363638</v>
      </c>
      <c r="EH33" s="36">
        <v>31.795454545454547</v>
      </c>
      <c r="EI33" s="37">
        <v>57.765151515151523</v>
      </c>
      <c r="EJ33" s="37">
        <v>399</v>
      </c>
      <c r="EK33" s="36">
        <v>0</v>
      </c>
      <c r="EL33" s="36">
        <v>0</v>
      </c>
      <c r="EM33" s="37">
        <v>0</v>
      </c>
      <c r="EN33" s="37"/>
      <c r="EO33" s="36">
        <v>0</v>
      </c>
      <c r="EP33" s="36">
        <v>0</v>
      </c>
      <c r="EQ33" s="37">
        <v>0</v>
      </c>
      <c r="ER33" s="37"/>
      <c r="FA33" s="36"/>
      <c r="FB33" s="36"/>
      <c r="FC33" s="36"/>
      <c r="FD33" s="36"/>
      <c r="FE33" s="36"/>
      <c r="FF33" s="36"/>
      <c r="FG33" s="36"/>
      <c r="FH33" s="36"/>
      <c r="FI33" s="37">
        <v>3.3409090909090908</v>
      </c>
      <c r="FJ33" s="37">
        <v>5.8863636363636367</v>
      </c>
      <c r="FK33" s="37">
        <v>15.378787878787881</v>
      </c>
      <c r="FL33" s="37">
        <v>412</v>
      </c>
      <c r="FM33" s="37">
        <v>2.8636363636363638</v>
      </c>
      <c r="FN33" s="37">
        <v>7.7954545454545459</v>
      </c>
      <c r="FO33" s="37">
        <v>17.765151515151516</v>
      </c>
      <c r="FP33" s="37">
        <v>401</v>
      </c>
      <c r="FQ33" s="37"/>
      <c r="FR33" s="37"/>
      <c r="FS33" s="37"/>
      <c r="FT33" s="37"/>
      <c r="FU33" s="37"/>
      <c r="FV33" s="37"/>
      <c r="FW33" s="37"/>
      <c r="FX33" s="37"/>
      <c r="FY33" s="38"/>
      <c r="FZ33" s="37"/>
      <c r="GA33" s="37"/>
      <c r="GB33" s="37"/>
      <c r="GC33" s="37"/>
      <c r="GD33" s="37"/>
      <c r="GE33" s="37"/>
      <c r="GF33" s="37"/>
      <c r="GG33" s="38">
        <v>6.0454545454545459</v>
      </c>
      <c r="GH33" s="37">
        <v>5.5681818181818183</v>
      </c>
      <c r="GI33" s="37">
        <v>23.227272727272727</v>
      </c>
      <c r="GJ33" s="37">
        <v>544</v>
      </c>
      <c r="GK33" s="37">
        <v>11.613636363636363</v>
      </c>
      <c r="GL33" s="37">
        <v>13.045454545454545</v>
      </c>
      <c r="GM33" s="37">
        <v>49.318181818181813</v>
      </c>
      <c r="GN33" s="37">
        <v>578</v>
      </c>
      <c r="GO33" s="37"/>
      <c r="GP33" s="37"/>
      <c r="GQ33" s="37"/>
      <c r="GR33" s="37"/>
      <c r="GS33" s="37"/>
      <c r="GT33" s="37"/>
      <c r="GU33" s="37"/>
      <c r="GV33" s="37"/>
      <c r="GW33" s="37">
        <v>5.8863636363636367</v>
      </c>
      <c r="GX33" s="37">
        <v>6.5227272727272725</v>
      </c>
      <c r="GY33" s="37">
        <v>24.81818181818182</v>
      </c>
      <c r="GZ33" s="37">
        <v>476</v>
      </c>
      <c r="HA33" s="37">
        <v>8.4636363636363647</v>
      </c>
      <c r="HB33" s="37">
        <v>9.1318181818181827</v>
      </c>
      <c r="HC33" s="37">
        <v>35.190909090909095</v>
      </c>
      <c r="HD33" s="37">
        <v>471</v>
      </c>
      <c r="HE33" s="36"/>
      <c r="HF33" s="36"/>
      <c r="HG33" s="36"/>
      <c r="HH33" s="36"/>
      <c r="HI33" s="36"/>
      <c r="HJ33" s="36"/>
      <c r="HK33" s="36"/>
      <c r="HL33" s="36"/>
      <c r="HM33" s="36"/>
      <c r="HN33" s="36"/>
      <c r="HO33" s="36"/>
      <c r="HP33" s="36"/>
      <c r="HQ33" s="36"/>
      <c r="HR33" s="36"/>
      <c r="HS33" s="36"/>
      <c r="HT33" s="36"/>
      <c r="IC33" s="36"/>
      <c r="ID33" s="36"/>
      <c r="IE33" s="36"/>
      <c r="IF33" s="36"/>
      <c r="IG33" s="36"/>
      <c r="IH33" s="36"/>
      <c r="II33" s="36"/>
      <c r="IJ33" s="36"/>
      <c r="JI33" s="37">
        <v>8.8613636363636363</v>
      </c>
      <c r="JJ33" s="37">
        <v>1.2727272727272727</v>
      </c>
      <c r="JK33" s="37">
        <v>59.500000000000007</v>
      </c>
      <c r="JL33" s="37">
        <v>455</v>
      </c>
      <c r="JM33" s="37">
        <v>14.447727272727274</v>
      </c>
      <c r="JN33" s="37">
        <v>2.4659090909090908</v>
      </c>
      <c r="JO33" s="37">
        <v>104.83333333333333</v>
      </c>
      <c r="JP33" s="37">
        <v>534</v>
      </c>
      <c r="JQ33" s="39">
        <f t="shared" si="6"/>
        <v>89.477272727272734</v>
      </c>
      <c r="JR33" s="39">
        <f t="shared" si="7"/>
        <v>935.85909090909092</v>
      </c>
      <c r="JS33" s="39">
        <f t="shared" si="8"/>
        <v>2820.1378787878789</v>
      </c>
      <c r="JT33" s="39">
        <f t="shared" si="8"/>
        <v>12932</v>
      </c>
    </row>
    <row r="34" spans="1:280" s="19" customFormat="1" ht="15.75" customHeight="1" x14ac:dyDescent="0.25">
      <c r="A34" s="26">
        <v>22</v>
      </c>
      <c r="B34" s="26" t="s">
        <v>136</v>
      </c>
      <c r="C34" s="56" t="s">
        <v>152</v>
      </c>
      <c r="D34" s="28">
        <f t="shared" si="2"/>
        <v>822</v>
      </c>
      <c r="E34" s="28">
        <f t="shared" si="2"/>
        <v>2307</v>
      </c>
      <c r="F34" s="28">
        <f t="shared" si="2"/>
        <v>6874</v>
      </c>
      <c r="G34" s="29">
        <f t="shared" si="3"/>
        <v>0.33561245272039569</v>
      </c>
      <c r="H34" s="28">
        <f t="shared" si="4"/>
        <v>58.714285714285715</v>
      </c>
      <c r="I34" s="28">
        <f t="shared" si="4"/>
        <v>164.78571428571428</v>
      </c>
      <c r="J34" s="28">
        <f t="shared" si="4"/>
        <v>491</v>
      </c>
      <c r="K34" s="29">
        <f t="shared" si="5"/>
        <v>0.33561245272039569</v>
      </c>
      <c r="L34" s="57"/>
      <c r="M34" s="57"/>
      <c r="N34" s="57"/>
      <c r="O34" s="57"/>
      <c r="P34" s="57"/>
      <c r="Q34" s="57"/>
      <c r="R34" s="30"/>
      <c r="S34" s="30"/>
      <c r="T34" s="30"/>
      <c r="U34" s="30"/>
      <c r="V34" s="30"/>
      <c r="W34" s="30"/>
      <c r="X34" s="32">
        <v>34</v>
      </c>
      <c r="Y34" s="32">
        <v>96</v>
      </c>
      <c r="Z34" s="32">
        <v>588</v>
      </c>
      <c r="AA34" s="32">
        <v>41</v>
      </c>
      <c r="AB34" s="32">
        <v>115</v>
      </c>
      <c r="AC34" s="32">
        <v>604</v>
      </c>
      <c r="AD34" s="33"/>
      <c r="AE34" s="33"/>
      <c r="AF34" s="33"/>
      <c r="AG34" s="33"/>
      <c r="AH34" s="33"/>
      <c r="AI34" s="33"/>
      <c r="AJ34" s="33"/>
      <c r="AK34" s="33"/>
      <c r="AL34" s="33"/>
      <c r="AM34" s="33"/>
      <c r="AN34" s="33"/>
      <c r="AO34" s="33"/>
      <c r="AP34" s="33"/>
      <c r="AQ34" s="33"/>
      <c r="AR34" s="33"/>
      <c r="AS34" s="33"/>
      <c r="AT34" s="33"/>
      <c r="AU34" s="33"/>
      <c r="AV34" s="33"/>
      <c r="AW34" s="33"/>
      <c r="AX34" s="33"/>
      <c r="AY34" s="32">
        <v>58</v>
      </c>
      <c r="AZ34" s="32">
        <v>163</v>
      </c>
      <c r="BA34" s="32">
        <v>542</v>
      </c>
      <c r="BB34" s="32">
        <v>60</v>
      </c>
      <c r="BC34" s="32">
        <v>168</v>
      </c>
      <c r="BD34" s="32">
        <v>537</v>
      </c>
      <c r="BE34" s="34"/>
      <c r="BF34" s="34"/>
      <c r="BG34" s="34"/>
      <c r="BH34" s="34"/>
      <c r="BI34" s="34"/>
      <c r="BJ34" s="34"/>
      <c r="BK34" s="32">
        <v>34</v>
      </c>
      <c r="BL34" s="32">
        <v>96</v>
      </c>
      <c r="BM34" s="32">
        <v>512</v>
      </c>
      <c r="BN34" s="32">
        <v>44</v>
      </c>
      <c r="BO34" s="32">
        <v>124</v>
      </c>
      <c r="BP34" s="32">
        <v>518</v>
      </c>
      <c r="BQ34" s="34"/>
      <c r="BR34" s="34"/>
      <c r="BS34" s="34"/>
      <c r="BT34" s="34"/>
      <c r="BU34" s="34"/>
      <c r="BV34" s="34"/>
      <c r="BW34" s="32">
        <v>75</v>
      </c>
      <c r="BX34" s="32">
        <v>210</v>
      </c>
      <c r="BY34" s="32">
        <v>461</v>
      </c>
      <c r="BZ34" s="32">
        <v>89</v>
      </c>
      <c r="CA34" s="32">
        <v>250</v>
      </c>
      <c r="CB34" s="32">
        <v>466</v>
      </c>
      <c r="CC34" s="34"/>
      <c r="CD34" s="34"/>
      <c r="CE34" s="34"/>
      <c r="CF34" s="34"/>
      <c r="CG34" s="34"/>
      <c r="CH34" s="34"/>
      <c r="CI34" s="32">
        <v>45</v>
      </c>
      <c r="CJ34" s="32">
        <v>126</v>
      </c>
      <c r="CK34" s="32">
        <v>441</v>
      </c>
      <c r="CL34" s="32">
        <v>67</v>
      </c>
      <c r="CM34" s="32">
        <v>188</v>
      </c>
      <c r="CN34" s="32">
        <v>471</v>
      </c>
      <c r="CO34" s="34"/>
      <c r="CP34" s="34"/>
      <c r="CQ34" s="34"/>
      <c r="CR34" s="34"/>
      <c r="CS34" s="34"/>
      <c r="CT34" s="34"/>
      <c r="CU34" s="32">
        <v>50</v>
      </c>
      <c r="CV34" s="32">
        <v>140</v>
      </c>
      <c r="CW34" s="32">
        <v>441</v>
      </c>
      <c r="CX34" s="32">
        <v>72</v>
      </c>
      <c r="CY34" s="32">
        <v>202</v>
      </c>
      <c r="CZ34" s="32">
        <v>431</v>
      </c>
      <c r="DA34" s="34"/>
      <c r="DB34" s="34"/>
      <c r="DC34" s="34"/>
      <c r="DD34" s="34"/>
      <c r="DE34" s="34"/>
      <c r="DF34" s="34"/>
      <c r="DG34" s="32">
        <v>78</v>
      </c>
      <c r="DH34" s="32">
        <v>219</v>
      </c>
      <c r="DI34" s="32">
        <v>429</v>
      </c>
      <c r="DJ34" s="32">
        <v>75</v>
      </c>
      <c r="DK34" s="32">
        <v>210</v>
      </c>
      <c r="DL34" s="32">
        <v>433</v>
      </c>
      <c r="DU34" s="19">
        <v>22</v>
      </c>
      <c r="DV34" s="19">
        <v>39</v>
      </c>
      <c r="DW34" s="19">
        <v>172</v>
      </c>
      <c r="DX34" s="19">
        <v>441</v>
      </c>
      <c r="DY34" s="19">
        <v>25</v>
      </c>
      <c r="DZ34" s="19">
        <v>40</v>
      </c>
      <c r="EA34" s="19">
        <v>182</v>
      </c>
      <c r="EB34" s="19">
        <v>501</v>
      </c>
      <c r="EK34" s="36">
        <v>26.90909090909091</v>
      </c>
      <c r="EL34" s="36">
        <v>42.18181818181818</v>
      </c>
      <c r="EM34" s="37">
        <v>115.15151515151516</v>
      </c>
      <c r="EN34" s="37">
        <v>471</v>
      </c>
      <c r="EO34" s="36">
        <v>27.227272727272727</v>
      </c>
      <c r="EP34" s="36">
        <v>48.18181818181818</v>
      </c>
      <c r="EQ34" s="37">
        <v>125.68181818181819</v>
      </c>
      <c r="ER34" s="37">
        <v>411</v>
      </c>
      <c r="FA34" s="36">
        <v>17.545454545454547</v>
      </c>
      <c r="FB34" s="36">
        <v>35.227272727272727</v>
      </c>
      <c r="FC34" s="36">
        <v>87.954545454545453</v>
      </c>
      <c r="FD34" s="36">
        <v>432</v>
      </c>
      <c r="FE34" s="36">
        <v>18.704545454545453</v>
      </c>
      <c r="FF34" s="36">
        <v>42.863636363636367</v>
      </c>
      <c r="FG34" s="36">
        <v>102.61363636363637</v>
      </c>
      <c r="FH34" s="36">
        <v>433</v>
      </c>
      <c r="FQ34" s="37">
        <v>18.704545454545453</v>
      </c>
      <c r="FR34" s="37">
        <v>33.75</v>
      </c>
      <c r="FS34" s="37">
        <v>87.424242424242422</v>
      </c>
      <c r="FT34" s="37">
        <v>445</v>
      </c>
      <c r="FU34" s="37">
        <v>18.545454545454547</v>
      </c>
      <c r="FV34" s="37">
        <v>41.863636363636367</v>
      </c>
      <c r="FW34" s="37">
        <v>100.68181818181819</v>
      </c>
      <c r="FX34" s="37">
        <v>445</v>
      </c>
      <c r="FY34" s="38"/>
      <c r="FZ34" s="37"/>
      <c r="GA34" s="37"/>
      <c r="GB34" s="37"/>
      <c r="GC34" s="37"/>
      <c r="GD34" s="37"/>
      <c r="GE34" s="37"/>
      <c r="GF34" s="37"/>
      <c r="GG34" s="38">
        <v>23.65909090909091</v>
      </c>
      <c r="GH34" s="37">
        <v>38.18181818181818</v>
      </c>
      <c r="GI34" s="37">
        <v>123.68181818181819</v>
      </c>
      <c r="GJ34" s="37">
        <v>561</v>
      </c>
      <c r="GK34" s="37">
        <v>24.772727272727273</v>
      </c>
      <c r="GL34" s="37">
        <v>38.18181818181818</v>
      </c>
      <c r="GM34" s="37">
        <v>125.90909090909091</v>
      </c>
      <c r="GN34" s="37">
        <v>577</v>
      </c>
      <c r="GO34" s="37"/>
      <c r="GP34" s="37"/>
      <c r="GQ34" s="37"/>
      <c r="GR34" s="37"/>
      <c r="GS34" s="37"/>
      <c r="GT34" s="37"/>
      <c r="GU34" s="37"/>
      <c r="GV34" s="37"/>
      <c r="GW34" s="37">
        <v>29.59090909090909</v>
      </c>
      <c r="GX34" s="37">
        <v>40.759090909090915</v>
      </c>
      <c r="GY34" s="37">
        <v>130.83636363636364</v>
      </c>
      <c r="GZ34" s="37">
        <v>499</v>
      </c>
      <c r="HA34" s="37">
        <v>28.763636363636362</v>
      </c>
      <c r="HB34" s="37">
        <v>45.340909090909093</v>
      </c>
      <c r="HC34" s="37">
        <v>138.62121212121212</v>
      </c>
      <c r="HD34" s="37">
        <v>474</v>
      </c>
      <c r="HE34" s="36"/>
      <c r="HF34" s="36"/>
      <c r="HG34" s="36"/>
      <c r="HH34" s="36"/>
      <c r="HI34" s="36"/>
      <c r="HJ34" s="36"/>
      <c r="HK34" s="36"/>
      <c r="HL34" s="36"/>
      <c r="HM34" s="36">
        <v>37.052272727272729</v>
      </c>
      <c r="HN34" s="36">
        <v>43.50454545454545</v>
      </c>
      <c r="HO34" s="36">
        <v>115.08116883116884</v>
      </c>
      <c r="HP34" s="36">
        <v>520</v>
      </c>
      <c r="HQ34" s="36">
        <v>39.902272727272724</v>
      </c>
      <c r="HR34" s="36">
        <v>49.104545454545452</v>
      </c>
      <c r="HS34" s="36">
        <v>169.90503246753246</v>
      </c>
      <c r="HT34" s="36">
        <v>487</v>
      </c>
      <c r="IC34" s="36">
        <v>47.6</v>
      </c>
      <c r="ID34" s="36">
        <v>35.200000000000003</v>
      </c>
      <c r="IE34" s="36">
        <v>149.73333333333335</v>
      </c>
      <c r="IF34" s="36">
        <v>585</v>
      </c>
      <c r="IG34" s="36">
        <v>32.799999999999997</v>
      </c>
      <c r="IH34" s="36">
        <v>38</v>
      </c>
      <c r="II34" s="36">
        <v>130.66666666666666</v>
      </c>
      <c r="IJ34" s="36">
        <v>621</v>
      </c>
      <c r="JI34" s="37">
        <v>35.429545454545455</v>
      </c>
      <c r="JJ34" s="37">
        <v>0</v>
      </c>
      <c r="JK34" s="37">
        <v>75.166666666666671</v>
      </c>
      <c r="JL34" s="37">
        <v>433</v>
      </c>
      <c r="JM34" s="37">
        <v>31.345454545454547</v>
      </c>
      <c r="JN34" s="37">
        <v>0</v>
      </c>
      <c r="JO34" s="37">
        <v>74.666666666666671</v>
      </c>
      <c r="JP34" s="37">
        <v>562</v>
      </c>
      <c r="JQ34" s="39">
        <f t="shared" si="6"/>
        <v>505.55227272727279</v>
      </c>
      <c r="JR34" s="39">
        <f t="shared" si="7"/>
        <v>1473.3409090909092</v>
      </c>
      <c r="JS34" s="39">
        <f t="shared" si="8"/>
        <v>4514.7755952380958</v>
      </c>
      <c r="JT34" s="39">
        <f t="shared" si="8"/>
        <v>15772</v>
      </c>
    </row>
    <row r="35" spans="1:280" s="19" customFormat="1" ht="15.75" customHeight="1" x14ac:dyDescent="0.25">
      <c r="A35" s="26">
        <v>23</v>
      </c>
      <c r="B35" s="26" t="s">
        <v>136</v>
      </c>
      <c r="C35" s="56" t="s">
        <v>153</v>
      </c>
      <c r="D35" s="28">
        <f t="shared" si="2"/>
        <v>718</v>
      </c>
      <c r="E35" s="28">
        <f t="shared" si="2"/>
        <v>2016</v>
      </c>
      <c r="F35" s="28">
        <f t="shared" si="2"/>
        <v>6629</v>
      </c>
      <c r="G35" s="29">
        <f t="shared" si="3"/>
        <v>0.3041182682154171</v>
      </c>
      <c r="H35" s="28">
        <f t="shared" si="4"/>
        <v>51.285714285714285</v>
      </c>
      <c r="I35" s="28">
        <f t="shared" si="4"/>
        <v>144</v>
      </c>
      <c r="J35" s="28">
        <f t="shared" si="4"/>
        <v>473.5</v>
      </c>
      <c r="K35" s="29">
        <f t="shared" si="5"/>
        <v>0.3041182682154171</v>
      </c>
      <c r="L35" s="57"/>
      <c r="M35" s="57"/>
      <c r="N35" s="57"/>
      <c r="O35" s="57"/>
      <c r="P35" s="57"/>
      <c r="Q35" s="57"/>
      <c r="R35" s="30"/>
      <c r="S35" s="30"/>
      <c r="T35" s="30"/>
      <c r="U35" s="30"/>
      <c r="V35" s="30"/>
      <c r="W35" s="30"/>
      <c r="X35" s="34"/>
      <c r="Y35" s="54"/>
      <c r="Z35" s="34"/>
      <c r="AA35" s="34"/>
      <c r="AB35" s="54"/>
      <c r="AC35" s="34"/>
      <c r="AD35" s="33"/>
      <c r="AE35" s="55"/>
      <c r="AF35" s="33"/>
      <c r="AG35" s="33"/>
      <c r="AH35" s="55"/>
      <c r="AI35" s="33"/>
      <c r="AJ35" s="32">
        <v>28</v>
      </c>
      <c r="AK35" s="32">
        <v>79</v>
      </c>
      <c r="AL35" s="32">
        <v>506</v>
      </c>
      <c r="AM35" s="32">
        <v>32</v>
      </c>
      <c r="AN35" s="32">
        <v>90</v>
      </c>
      <c r="AO35" s="32">
        <v>514</v>
      </c>
      <c r="AP35" s="33"/>
      <c r="AQ35" s="33"/>
      <c r="AR35" s="33"/>
      <c r="AS35" s="33"/>
      <c r="AT35" s="33"/>
      <c r="AU35" s="33"/>
      <c r="AV35" s="33"/>
      <c r="AW35" s="33"/>
      <c r="AX35" s="33"/>
      <c r="AY35" s="32">
        <v>35</v>
      </c>
      <c r="AZ35" s="32">
        <v>98</v>
      </c>
      <c r="BA35" s="32">
        <v>539</v>
      </c>
      <c r="BB35" s="32">
        <v>37</v>
      </c>
      <c r="BC35" s="32">
        <v>104</v>
      </c>
      <c r="BD35" s="32">
        <v>531</v>
      </c>
      <c r="BE35" s="34"/>
      <c r="BF35" s="34"/>
      <c r="BG35" s="34"/>
      <c r="BH35" s="34"/>
      <c r="BI35" s="34"/>
      <c r="BJ35" s="34"/>
      <c r="BK35" s="32">
        <v>47</v>
      </c>
      <c r="BL35" s="32">
        <v>132</v>
      </c>
      <c r="BM35" s="32">
        <v>507</v>
      </c>
      <c r="BN35" s="32">
        <v>52</v>
      </c>
      <c r="BO35" s="32">
        <v>146</v>
      </c>
      <c r="BP35" s="32">
        <v>521</v>
      </c>
      <c r="BQ35" s="34"/>
      <c r="BR35" s="34"/>
      <c r="BS35" s="34"/>
      <c r="BT35" s="34"/>
      <c r="BU35" s="34"/>
      <c r="BV35" s="34"/>
      <c r="BW35" s="32">
        <v>59</v>
      </c>
      <c r="BX35" s="32">
        <v>166</v>
      </c>
      <c r="BY35" s="32">
        <v>439</v>
      </c>
      <c r="BZ35" s="32">
        <v>53</v>
      </c>
      <c r="CA35" s="32">
        <v>149</v>
      </c>
      <c r="CB35" s="32">
        <v>440</v>
      </c>
      <c r="CC35" s="34"/>
      <c r="CD35" s="34"/>
      <c r="CE35" s="34"/>
      <c r="CF35" s="34"/>
      <c r="CG35" s="34"/>
      <c r="CH35" s="34"/>
      <c r="CI35" s="32">
        <v>55</v>
      </c>
      <c r="CJ35" s="32">
        <v>154</v>
      </c>
      <c r="CK35" s="32">
        <v>488</v>
      </c>
      <c r="CL35" s="32">
        <v>56</v>
      </c>
      <c r="CM35" s="32">
        <v>157</v>
      </c>
      <c r="CN35" s="32">
        <v>461</v>
      </c>
      <c r="CO35" s="32">
        <v>59</v>
      </c>
      <c r="CP35" s="32">
        <v>166</v>
      </c>
      <c r="CQ35" s="32">
        <v>402</v>
      </c>
      <c r="CR35" s="32">
        <v>67</v>
      </c>
      <c r="CS35" s="32">
        <v>188</v>
      </c>
      <c r="CT35" s="32">
        <v>405</v>
      </c>
      <c r="CU35" s="34"/>
      <c r="CV35" s="34"/>
      <c r="CW35" s="34"/>
      <c r="CX35" s="34"/>
      <c r="CY35" s="34"/>
      <c r="CZ35" s="34"/>
      <c r="DA35" s="34"/>
      <c r="DB35" s="34"/>
      <c r="DC35" s="34"/>
      <c r="DD35" s="34"/>
      <c r="DE35" s="34"/>
      <c r="DF35" s="34"/>
      <c r="DG35" s="32">
        <v>65</v>
      </c>
      <c r="DH35" s="32">
        <v>182</v>
      </c>
      <c r="DI35" s="32">
        <v>435</v>
      </c>
      <c r="DJ35" s="32">
        <v>73</v>
      </c>
      <c r="DK35" s="32">
        <v>205</v>
      </c>
      <c r="DL35" s="32">
        <v>441</v>
      </c>
      <c r="DU35" s="19">
        <v>25</v>
      </c>
      <c r="DV35" s="19">
        <v>33</v>
      </c>
      <c r="DW35" s="19">
        <v>163</v>
      </c>
      <c r="DX35" s="19">
        <v>458</v>
      </c>
      <c r="DY35" s="19">
        <v>18</v>
      </c>
      <c r="DZ35" s="19">
        <v>39</v>
      </c>
      <c r="EA35" s="19">
        <v>161</v>
      </c>
      <c r="EB35" s="19">
        <v>499</v>
      </c>
      <c r="EK35" s="36">
        <v>18.477272727272727</v>
      </c>
      <c r="EL35" s="36">
        <v>17.34090909090909</v>
      </c>
      <c r="EM35" s="37">
        <v>59.696969696969703</v>
      </c>
      <c r="EN35" s="37">
        <v>445</v>
      </c>
      <c r="EO35" s="36">
        <v>15.59090909090909</v>
      </c>
      <c r="EP35" s="36">
        <v>32.977272727272727</v>
      </c>
      <c r="EQ35" s="37">
        <v>80.946969696969688</v>
      </c>
      <c r="ER35" s="37">
        <v>432</v>
      </c>
      <c r="ES35" s="37">
        <v>23.386363636363637</v>
      </c>
      <c r="ET35" s="37">
        <v>36.022727272727273</v>
      </c>
      <c r="EU35" s="37">
        <v>99.015151515151516</v>
      </c>
      <c r="EV35" s="37">
        <v>433</v>
      </c>
      <c r="EW35" s="37">
        <v>5.4772727272727275</v>
      </c>
      <c r="EX35" s="37">
        <v>21.795454545454547</v>
      </c>
      <c r="EY35" s="37">
        <v>45.454545454545453</v>
      </c>
      <c r="EZ35" s="37">
        <v>442</v>
      </c>
      <c r="FA35" s="36">
        <v>15.90909090909091</v>
      </c>
      <c r="FB35" s="36">
        <v>18.704545454545453</v>
      </c>
      <c r="FC35" s="36">
        <v>57.689393939393938</v>
      </c>
      <c r="FD35" s="36">
        <v>433</v>
      </c>
      <c r="FE35" s="36">
        <v>18.545454545454547</v>
      </c>
      <c r="FF35" s="36">
        <v>21.545454545454547</v>
      </c>
      <c r="FG35" s="36">
        <v>66.818181818181827</v>
      </c>
      <c r="FH35" s="36">
        <v>441</v>
      </c>
      <c r="FQ35" s="37">
        <v>15.386363636363637</v>
      </c>
      <c r="FR35" s="37">
        <v>16.863636363636363</v>
      </c>
      <c r="FS35" s="37">
        <v>53.75</v>
      </c>
      <c r="FT35" s="37">
        <v>487</v>
      </c>
      <c r="FU35" s="37">
        <v>16.545454545454547</v>
      </c>
      <c r="FV35" s="37">
        <v>22.545454545454547</v>
      </c>
      <c r="FW35" s="37">
        <v>65.151515151515156</v>
      </c>
      <c r="FX35" s="37">
        <v>459</v>
      </c>
      <c r="FY35" s="38"/>
      <c r="FZ35" s="37"/>
      <c r="GA35" s="37"/>
      <c r="GB35" s="37"/>
      <c r="GC35" s="37"/>
      <c r="GD35" s="37"/>
      <c r="GE35" s="37"/>
      <c r="GF35" s="37"/>
      <c r="GG35" s="38">
        <v>13.386363636363637</v>
      </c>
      <c r="GH35" s="37">
        <v>30.90909090909091</v>
      </c>
      <c r="GI35" s="37">
        <v>88.590909090909093</v>
      </c>
      <c r="GJ35" s="37">
        <v>578</v>
      </c>
      <c r="GK35" s="37">
        <v>17.75</v>
      </c>
      <c r="GL35" s="37">
        <v>33.909090909090907</v>
      </c>
      <c r="GM35" s="37">
        <v>103.31818181818181</v>
      </c>
      <c r="GN35" s="37">
        <v>588</v>
      </c>
      <c r="GO35" s="37"/>
      <c r="GP35" s="37"/>
      <c r="GQ35" s="37"/>
      <c r="GR35" s="37"/>
      <c r="GS35" s="37"/>
      <c r="GT35" s="37"/>
      <c r="GU35" s="37"/>
      <c r="GV35" s="37"/>
      <c r="GW35" s="37">
        <v>13.49090909090909</v>
      </c>
      <c r="GX35" s="37">
        <v>33.536363636363639</v>
      </c>
      <c r="GY35" s="37">
        <v>94.054545454545462</v>
      </c>
      <c r="GZ35" s="37">
        <v>500</v>
      </c>
      <c r="HA35" s="37">
        <v>22.336363636363636</v>
      </c>
      <c r="HB35" s="37">
        <v>44.45</v>
      </c>
      <c r="HC35" s="37">
        <v>133.57272727272726</v>
      </c>
      <c r="HD35" s="37">
        <v>464</v>
      </c>
      <c r="HE35" s="36"/>
      <c r="HF35" s="36"/>
      <c r="HG35" s="36"/>
      <c r="HH35" s="36"/>
      <c r="HI35" s="36"/>
      <c r="HJ35" s="36"/>
      <c r="HK35" s="36"/>
      <c r="HL35" s="36"/>
      <c r="HM35" s="36"/>
      <c r="HN35" s="36"/>
      <c r="HO35" s="36"/>
      <c r="HP35" s="36"/>
      <c r="HQ35" s="36"/>
      <c r="HR35" s="36"/>
      <c r="HS35" s="36"/>
      <c r="HT35" s="36"/>
      <c r="IC35" s="36"/>
      <c r="ID35" s="36"/>
      <c r="IE35" s="36"/>
      <c r="IF35" s="36"/>
      <c r="IG35" s="36"/>
      <c r="IH35" s="36"/>
      <c r="II35" s="36"/>
      <c r="IJ35" s="36"/>
      <c r="JA35" s="19">
        <v>38.65</v>
      </c>
      <c r="JB35" s="19">
        <f>3.4+3.5*3.5/22</f>
        <v>3.9568181818181816</v>
      </c>
      <c r="JC35" s="19">
        <f>76+14</f>
        <v>90</v>
      </c>
      <c r="JD35" s="19">
        <v>531</v>
      </c>
      <c r="JE35" s="19">
        <v>39.76</v>
      </c>
      <c r="JF35" s="19">
        <f>3.4+5.5*3.5/22</f>
        <v>4.2750000000000004</v>
      </c>
      <c r="JG35" s="19">
        <f>80+18</f>
        <v>98</v>
      </c>
      <c r="JH35" s="19">
        <v>632</v>
      </c>
      <c r="JI35" s="37"/>
      <c r="JJ35" s="37"/>
      <c r="JK35" s="37"/>
      <c r="JL35" s="37"/>
      <c r="JM35" s="37"/>
      <c r="JN35" s="37"/>
      <c r="JO35" s="37"/>
      <c r="JP35" s="37"/>
      <c r="JQ35" s="39">
        <f t="shared" si="6"/>
        <v>317.69181818181818</v>
      </c>
      <c r="JR35" s="39">
        <f t="shared" si="7"/>
        <v>1120.5999999999999</v>
      </c>
      <c r="JS35" s="39">
        <f t="shared" si="8"/>
        <v>3476.0590909090906</v>
      </c>
      <c r="JT35" s="39">
        <f t="shared" si="8"/>
        <v>14451</v>
      </c>
    </row>
    <row r="36" spans="1:280" s="19" customFormat="1" ht="15.6" customHeight="1" x14ac:dyDescent="0.25">
      <c r="A36" s="26">
        <v>24</v>
      </c>
      <c r="B36" s="26" t="s">
        <v>136</v>
      </c>
      <c r="C36" s="56" t="s">
        <v>154</v>
      </c>
      <c r="D36" s="28">
        <f t="shared" si="2"/>
        <v>534</v>
      </c>
      <c r="E36" s="28">
        <f t="shared" si="2"/>
        <v>1499</v>
      </c>
      <c r="F36" s="28">
        <f t="shared" si="2"/>
        <v>5613</v>
      </c>
      <c r="G36" s="29">
        <f t="shared" si="3"/>
        <v>0.26705861393194369</v>
      </c>
      <c r="H36" s="28">
        <f t="shared" si="4"/>
        <v>44.5</v>
      </c>
      <c r="I36" s="28">
        <f t="shared" si="4"/>
        <v>124.91666666666667</v>
      </c>
      <c r="J36" s="28">
        <f t="shared" si="4"/>
        <v>467.75</v>
      </c>
      <c r="K36" s="29">
        <f t="shared" si="5"/>
        <v>0.26705861393194369</v>
      </c>
      <c r="L36" s="57"/>
      <c r="M36" s="57"/>
      <c r="N36" s="57"/>
      <c r="O36" s="57"/>
      <c r="P36" s="57"/>
      <c r="Q36" s="57"/>
      <c r="R36" s="30"/>
      <c r="S36" s="30"/>
      <c r="T36" s="30"/>
      <c r="U36" s="30"/>
      <c r="V36" s="30"/>
      <c r="W36" s="30"/>
      <c r="X36" s="34"/>
      <c r="Y36" s="54"/>
      <c r="Z36" s="34"/>
      <c r="AA36" s="34"/>
      <c r="AB36" s="54"/>
      <c r="AC36" s="34"/>
      <c r="AD36" s="33"/>
      <c r="AE36" s="55"/>
      <c r="AF36" s="33"/>
      <c r="AG36" s="33"/>
      <c r="AH36" s="55"/>
      <c r="AI36" s="33"/>
      <c r="AJ36" s="33"/>
      <c r="AK36" s="33"/>
      <c r="AL36" s="33"/>
      <c r="AM36" s="33"/>
      <c r="AN36" s="33"/>
      <c r="AO36" s="33"/>
      <c r="AP36" s="33"/>
      <c r="AQ36" s="33"/>
      <c r="AR36" s="33"/>
      <c r="AS36" s="33"/>
      <c r="AT36" s="33"/>
      <c r="AU36" s="33"/>
      <c r="AV36" s="33"/>
      <c r="AW36" s="33"/>
      <c r="AX36" s="33"/>
      <c r="AY36" s="32">
        <v>33</v>
      </c>
      <c r="AZ36" s="32">
        <v>93</v>
      </c>
      <c r="BA36" s="32">
        <v>541</v>
      </c>
      <c r="BB36" s="32">
        <v>40</v>
      </c>
      <c r="BC36" s="32">
        <v>112</v>
      </c>
      <c r="BD36" s="32">
        <v>538</v>
      </c>
      <c r="BE36" s="34"/>
      <c r="BF36" s="34"/>
      <c r="BG36" s="34"/>
      <c r="BH36" s="34"/>
      <c r="BI36" s="34"/>
      <c r="BJ36" s="34"/>
      <c r="BK36" s="32">
        <v>44</v>
      </c>
      <c r="BL36" s="32">
        <v>124</v>
      </c>
      <c r="BM36" s="32">
        <v>511</v>
      </c>
      <c r="BN36" s="32">
        <v>36</v>
      </c>
      <c r="BO36" s="32">
        <v>101</v>
      </c>
      <c r="BP36" s="32">
        <v>499</v>
      </c>
      <c r="BQ36" s="34"/>
      <c r="BR36" s="34"/>
      <c r="BS36" s="34"/>
      <c r="BT36" s="34"/>
      <c r="BU36" s="34"/>
      <c r="BV36" s="34"/>
      <c r="BW36" s="32">
        <v>58</v>
      </c>
      <c r="BX36" s="32">
        <v>163</v>
      </c>
      <c r="BY36" s="32">
        <v>441</v>
      </c>
      <c r="BZ36" s="32">
        <v>56</v>
      </c>
      <c r="CA36" s="32">
        <v>157</v>
      </c>
      <c r="CB36" s="32">
        <v>446</v>
      </c>
      <c r="CC36" s="34"/>
      <c r="CD36" s="34"/>
      <c r="CE36" s="34"/>
      <c r="CF36" s="34"/>
      <c r="CG36" s="34"/>
      <c r="CH36" s="34"/>
      <c r="CI36" s="32">
        <v>35</v>
      </c>
      <c r="CJ36" s="32">
        <v>98</v>
      </c>
      <c r="CK36" s="32">
        <v>471</v>
      </c>
      <c r="CL36" s="32">
        <v>47</v>
      </c>
      <c r="CM36" s="32">
        <v>132</v>
      </c>
      <c r="CN36" s="32">
        <v>445</v>
      </c>
      <c r="CO36" s="34"/>
      <c r="CP36" s="34"/>
      <c r="CQ36" s="34"/>
      <c r="CR36" s="34"/>
      <c r="CS36" s="34"/>
      <c r="CT36" s="34"/>
      <c r="CU36" s="32">
        <v>35</v>
      </c>
      <c r="CV36" s="32">
        <v>98</v>
      </c>
      <c r="CW36" s="32">
        <v>442</v>
      </c>
      <c r="CX36" s="32">
        <v>34</v>
      </c>
      <c r="CY36" s="32">
        <v>96</v>
      </c>
      <c r="CZ36" s="32">
        <v>422</v>
      </c>
      <c r="DA36" s="34"/>
      <c r="DB36" s="34"/>
      <c r="DC36" s="34"/>
      <c r="DD36" s="34"/>
      <c r="DE36" s="34"/>
      <c r="DF36" s="34"/>
      <c r="DG36" s="32">
        <v>55</v>
      </c>
      <c r="DH36" s="32">
        <v>154</v>
      </c>
      <c r="DI36" s="32">
        <v>422</v>
      </c>
      <c r="DJ36" s="32">
        <v>61</v>
      </c>
      <c r="DK36" s="32">
        <v>171</v>
      </c>
      <c r="DL36" s="32">
        <v>435</v>
      </c>
      <c r="DU36" s="19">
        <v>17</v>
      </c>
      <c r="DV36" s="19">
        <v>30</v>
      </c>
      <c r="DW36" s="19">
        <v>132</v>
      </c>
      <c r="DX36" s="19">
        <v>466</v>
      </c>
      <c r="DY36" s="19">
        <v>16</v>
      </c>
      <c r="DZ36" s="19">
        <v>35</v>
      </c>
      <c r="EA36" s="19">
        <v>143</v>
      </c>
      <c r="EB36" s="19">
        <v>489</v>
      </c>
      <c r="EK36" s="36">
        <v>17.59090909090909</v>
      </c>
      <c r="EL36" s="36">
        <v>29.386363636363637</v>
      </c>
      <c r="EM36" s="37">
        <v>78.295454545454547</v>
      </c>
      <c r="EN36" s="37">
        <v>463</v>
      </c>
      <c r="EO36" s="36">
        <v>17.90909090909091</v>
      </c>
      <c r="EP36" s="36">
        <v>32.18181818181818</v>
      </c>
      <c r="EQ36" s="37">
        <v>83.484848484848484</v>
      </c>
      <c r="ER36" s="37">
        <v>438</v>
      </c>
      <c r="ES36" s="37"/>
      <c r="ET36" s="37"/>
      <c r="EU36" s="37"/>
      <c r="EV36" s="37"/>
      <c r="EW36" s="37"/>
      <c r="EX36" s="37"/>
      <c r="EY36" s="37"/>
      <c r="EZ36" s="37"/>
      <c r="FA36" s="36">
        <v>21.022727272727273</v>
      </c>
      <c r="FB36" s="36">
        <v>32.545454545454547</v>
      </c>
      <c r="FC36" s="36">
        <v>89.280303030303031</v>
      </c>
      <c r="FD36" s="36">
        <v>451</v>
      </c>
      <c r="FE36" s="36">
        <v>22.34090909090909</v>
      </c>
      <c r="FF36" s="36">
        <v>19.545454545454547</v>
      </c>
      <c r="FG36" s="36">
        <v>69.810606060606062</v>
      </c>
      <c r="FH36" s="36">
        <v>452</v>
      </c>
      <c r="FQ36" s="37">
        <v>18.022727272727273</v>
      </c>
      <c r="FR36" s="37">
        <v>31.545454545454547</v>
      </c>
      <c r="FS36" s="37">
        <v>82.613636363636374</v>
      </c>
      <c r="FT36" s="37">
        <v>467</v>
      </c>
      <c r="FU36" s="37">
        <v>21.18181818181818</v>
      </c>
      <c r="FV36" s="37">
        <v>20.545454545454547</v>
      </c>
      <c r="FW36" s="37">
        <v>69.545454545454561</v>
      </c>
      <c r="FX36" s="37">
        <v>467</v>
      </c>
      <c r="FY36" s="38">
        <v>16.795454545454547</v>
      </c>
      <c r="FZ36" s="37">
        <v>17.590909090909093</v>
      </c>
      <c r="GA36" s="37">
        <v>85</v>
      </c>
      <c r="GB36" s="37">
        <v>448</v>
      </c>
      <c r="GC36" s="37">
        <v>16.431818181818183</v>
      </c>
      <c r="GD36" s="37">
        <v>35.909090909090907</v>
      </c>
      <c r="GE36" s="37">
        <v>103</v>
      </c>
      <c r="GF36" s="37">
        <v>474</v>
      </c>
      <c r="GG36" s="38"/>
      <c r="GH36" s="37"/>
      <c r="GI36" s="37"/>
      <c r="GJ36" s="37"/>
      <c r="GK36" s="37"/>
      <c r="GL36" s="37"/>
      <c r="GM36" s="37"/>
      <c r="GN36" s="37"/>
      <c r="GO36" s="37">
        <v>4.2954545454545459</v>
      </c>
      <c r="GP36" s="37">
        <v>7.4772727272727275</v>
      </c>
      <c r="GQ36" s="37">
        <v>23.545454545454547</v>
      </c>
      <c r="GR36" s="37">
        <v>479</v>
      </c>
      <c r="GS36" s="37">
        <v>4.9318181818181817</v>
      </c>
      <c r="GT36" s="37">
        <v>7.1590909090909092</v>
      </c>
      <c r="GU36" s="37">
        <v>24.18181818181818</v>
      </c>
      <c r="GV36" s="37">
        <v>482</v>
      </c>
      <c r="GW36" s="37"/>
      <c r="GX36" s="37"/>
      <c r="GY36" s="37"/>
      <c r="GZ36" s="37"/>
      <c r="HA36" s="37"/>
      <c r="HB36" s="37"/>
      <c r="HC36" s="37"/>
      <c r="HD36" s="37"/>
      <c r="HE36" s="36">
        <v>2.3068181818181817</v>
      </c>
      <c r="HF36" s="36">
        <v>3.1818181818181817</v>
      </c>
      <c r="HG36" s="36">
        <v>7.8409090909090917</v>
      </c>
      <c r="HH36" s="36">
        <v>384</v>
      </c>
      <c r="HI36" s="36">
        <v>2.9431818181818183</v>
      </c>
      <c r="HJ36" s="36">
        <v>0</v>
      </c>
      <c r="HK36" s="36">
        <v>4.9053030303030312</v>
      </c>
      <c r="HL36" s="36">
        <v>363</v>
      </c>
      <c r="HM36" s="36"/>
      <c r="HN36" s="36"/>
      <c r="HO36" s="36"/>
      <c r="HP36" s="36"/>
      <c r="HQ36" s="36"/>
      <c r="HR36" s="36"/>
      <c r="HS36" s="36"/>
      <c r="HT36" s="36"/>
      <c r="HU36" s="36">
        <v>12.790909090909089</v>
      </c>
      <c r="HV36" s="36">
        <v>22.62681818181818</v>
      </c>
      <c r="HW36" s="36">
        <v>50.596753246753238</v>
      </c>
      <c r="HX36" s="36">
        <v>419</v>
      </c>
      <c r="HY36" s="36">
        <v>14.629545454545456</v>
      </c>
      <c r="HZ36" s="36">
        <v>18.06818181818182</v>
      </c>
      <c r="IA36" s="36">
        <v>62.385551948051955</v>
      </c>
      <c r="IB36" s="36">
        <v>463</v>
      </c>
      <c r="IC36" s="36"/>
      <c r="ID36" s="36"/>
      <c r="IE36" s="36"/>
      <c r="IF36" s="36"/>
      <c r="IG36" s="36"/>
      <c r="IH36" s="36"/>
      <c r="II36" s="36"/>
      <c r="IJ36" s="36"/>
      <c r="JI36" s="37"/>
      <c r="JJ36" s="37"/>
      <c r="JK36" s="37"/>
      <c r="JL36" s="37"/>
      <c r="JM36" s="37"/>
      <c r="JN36" s="37"/>
      <c r="JO36" s="37"/>
      <c r="JP36" s="37"/>
      <c r="JQ36" s="39">
        <f t="shared" si="6"/>
        <v>226.19318181818181</v>
      </c>
      <c r="JR36" s="39">
        <f t="shared" si="7"/>
        <v>876.76318181818192</v>
      </c>
      <c r="JS36" s="39">
        <f t="shared" si="8"/>
        <v>2608.4860930735931</v>
      </c>
      <c r="JT36" s="39">
        <f t="shared" si="8"/>
        <v>12818</v>
      </c>
    </row>
    <row r="37" spans="1:280" s="19" customFormat="1" ht="15.75" customHeight="1" x14ac:dyDescent="0.25">
      <c r="A37" s="26">
        <v>25</v>
      </c>
      <c r="B37" s="26" t="s">
        <v>136</v>
      </c>
      <c r="C37" s="56" t="s">
        <v>155</v>
      </c>
      <c r="D37" s="28">
        <f t="shared" si="2"/>
        <v>841</v>
      </c>
      <c r="E37" s="28">
        <f t="shared" si="2"/>
        <v>2359</v>
      </c>
      <c r="F37" s="28">
        <f t="shared" si="2"/>
        <v>7883</v>
      </c>
      <c r="G37" s="29">
        <f t="shared" si="3"/>
        <v>0.29925155397691233</v>
      </c>
      <c r="H37" s="28">
        <f t="shared" si="4"/>
        <v>52.5625</v>
      </c>
      <c r="I37" s="28">
        <f t="shared" si="4"/>
        <v>147.4375</v>
      </c>
      <c r="J37" s="28">
        <f t="shared" si="4"/>
        <v>492.6875</v>
      </c>
      <c r="K37" s="29">
        <f t="shared" si="5"/>
        <v>0.29925155397691233</v>
      </c>
      <c r="L37" s="32">
        <v>35</v>
      </c>
      <c r="M37" s="32">
        <f>ROUNDUP(L37*2*1.4, 0)</f>
        <v>98</v>
      </c>
      <c r="N37" s="32">
        <v>599</v>
      </c>
      <c r="O37" s="32">
        <v>42</v>
      </c>
      <c r="P37" s="32">
        <f>ROUNDUP(O37*2*1.4, 0)</f>
        <v>118</v>
      </c>
      <c r="Q37" s="32">
        <f>(2*22*16)-100</f>
        <v>604</v>
      </c>
      <c r="R37" s="30"/>
      <c r="S37" s="30"/>
      <c r="T37" s="30"/>
      <c r="U37" s="30"/>
      <c r="V37" s="30"/>
      <c r="W37" s="30"/>
      <c r="X37" s="34"/>
      <c r="Y37" s="54"/>
      <c r="Z37" s="34"/>
      <c r="AA37" s="34"/>
      <c r="AB37" s="54"/>
      <c r="AC37" s="34"/>
      <c r="AD37" s="32">
        <v>37</v>
      </c>
      <c r="AE37" s="32">
        <v>104</v>
      </c>
      <c r="AF37" s="32">
        <v>533</v>
      </c>
      <c r="AG37" s="32">
        <v>40</v>
      </c>
      <c r="AH37" s="32">
        <v>112</v>
      </c>
      <c r="AI37" s="32">
        <v>541</v>
      </c>
      <c r="AJ37" s="33"/>
      <c r="AK37" s="33"/>
      <c r="AL37" s="33"/>
      <c r="AM37" s="33"/>
      <c r="AN37" s="33"/>
      <c r="AO37" s="33"/>
      <c r="AP37" s="33"/>
      <c r="AQ37" s="33"/>
      <c r="AR37" s="33"/>
      <c r="AS37" s="33"/>
      <c r="AT37" s="33"/>
      <c r="AU37" s="33"/>
      <c r="AV37" s="33"/>
      <c r="AW37" s="33"/>
      <c r="AX37" s="33"/>
      <c r="AY37" s="32">
        <v>66</v>
      </c>
      <c r="AZ37" s="32">
        <v>185</v>
      </c>
      <c r="BA37" s="32">
        <v>544</v>
      </c>
      <c r="BB37" s="32">
        <v>60</v>
      </c>
      <c r="BC37" s="32">
        <v>168</v>
      </c>
      <c r="BD37" s="32">
        <v>522</v>
      </c>
      <c r="BE37" s="34"/>
      <c r="BF37" s="34"/>
      <c r="BG37" s="34"/>
      <c r="BH37" s="34"/>
      <c r="BI37" s="34"/>
      <c r="BJ37" s="34"/>
      <c r="BK37" s="32">
        <v>28</v>
      </c>
      <c r="BL37" s="32">
        <v>79</v>
      </c>
      <c r="BM37" s="32">
        <v>534</v>
      </c>
      <c r="BN37" s="32">
        <v>39</v>
      </c>
      <c r="BO37" s="32">
        <v>110</v>
      </c>
      <c r="BP37" s="32">
        <v>514</v>
      </c>
      <c r="BQ37" s="34"/>
      <c r="BR37" s="34"/>
      <c r="BS37" s="34"/>
      <c r="BT37" s="34"/>
      <c r="BU37" s="34"/>
      <c r="BV37" s="34"/>
      <c r="BW37" s="32">
        <v>75</v>
      </c>
      <c r="BX37" s="32">
        <v>210</v>
      </c>
      <c r="BY37" s="32">
        <v>488</v>
      </c>
      <c r="BZ37" s="32">
        <v>97</v>
      </c>
      <c r="CA37" s="32">
        <v>272</v>
      </c>
      <c r="CB37" s="32">
        <v>478</v>
      </c>
      <c r="CC37" s="34"/>
      <c r="CD37" s="34"/>
      <c r="CE37" s="34"/>
      <c r="CF37" s="34"/>
      <c r="CG37" s="34"/>
      <c r="CH37" s="34"/>
      <c r="CI37" s="32">
        <v>45</v>
      </c>
      <c r="CJ37" s="32">
        <v>126</v>
      </c>
      <c r="CK37" s="32">
        <v>461</v>
      </c>
      <c r="CL37" s="32">
        <v>47</v>
      </c>
      <c r="CM37" s="32">
        <v>132</v>
      </c>
      <c r="CN37" s="32">
        <v>429</v>
      </c>
      <c r="CO37" s="34"/>
      <c r="CP37" s="34"/>
      <c r="CQ37" s="34"/>
      <c r="CR37" s="34"/>
      <c r="CS37" s="34"/>
      <c r="CT37" s="34"/>
      <c r="CU37" s="34"/>
      <c r="CV37" s="34"/>
      <c r="CW37" s="34"/>
      <c r="CX37" s="34"/>
      <c r="CY37" s="34"/>
      <c r="CZ37" s="34"/>
      <c r="DA37" s="32">
        <v>47</v>
      </c>
      <c r="DB37" s="32">
        <f>ROUNDUP(DA37*2*1.4,0)</f>
        <v>132</v>
      </c>
      <c r="DC37" s="32">
        <v>411</v>
      </c>
      <c r="DD37" s="32">
        <v>52</v>
      </c>
      <c r="DE37" s="32">
        <f>ROUNDUP(DD37*2*1.4,0)</f>
        <v>146</v>
      </c>
      <c r="DF37" s="32">
        <v>407</v>
      </c>
      <c r="DG37" s="32">
        <v>66</v>
      </c>
      <c r="DH37" s="32">
        <v>185</v>
      </c>
      <c r="DI37" s="32">
        <v>411</v>
      </c>
      <c r="DJ37" s="32">
        <v>65</v>
      </c>
      <c r="DK37" s="32">
        <v>182</v>
      </c>
      <c r="DL37" s="32">
        <v>407</v>
      </c>
      <c r="DU37" s="19">
        <v>19</v>
      </c>
      <c r="DV37" s="19">
        <v>26</v>
      </c>
      <c r="DW37" s="19">
        <v>127</v>
      </c>
      <c r="DX37" s="19">
        <v>471</v>
      </c>
      <c r="DY37" s="19">
        <v>17</v>
      </c>
      <c r="DZ37" s="19">
        <v>32</v>
      </c>
      <c r="EA37" s="19">
        <v>138</v>
      </c>
      <c r="EB37" s="19">
        <v>478</v>
      </c>
      <c r="EK37" s="36">
        <v>0</v>
      </c>
      <c r="EL37" s="36">
        <v>0</v>
      </c>
      <c r="EM37" s="37">
        <v>0</v>
      </c>
      <c r="EN37" s="37"/>
      <c r="EO37" s="36">
        <v>0</v>
      </c>
      <c r="EP37" s="36">
        <v>0</v>
      </c>
      <c r="EQ37" s="37">
        <v>0</v>
      </c>
      <c r="ER37" s="37"/>
      <c r="ES37" s="37"/>
      <c r="ET37" s="37"/>
      <c r="EU37" s="37"/>
      <c r="EV37" s="37"/>
      <c r="EW37" s="37"/>
      <c r="EX37" s="37"/>
      <c r="EY37" s="37"/>
      <c r="EZ37" s="37"/>
      <c r="FA37" s="36">
        <v>29.81818181818182</v>
      </c>
      <c r="FB37" s="36">
        <v>24.545454545454547</v>
      </c>
      <c r="FC37" s="36">
        <v>90.606060606060623</v>
      </c>
      <c r="FD37" s="36">
        <v>477</v>
      </c>
      <c r="FE37" s="36">
        <v>20.863636363636363</v>
      </c>
      <c r="FF37" s="36">
        <v>24.863636363636363</v>
      </c>
      <c r="FG37" s="36">
        <v>76.212121212121218</v>
      </c>
      <c r="FH37" s="36">
        <v>467</v>
      </c>
      <c r="FQ37" s="37">
        <v>33.295454545454547</v>
      </c>
      <c r="FR37" s="37">
        <v>29.022727272727273</v>
      </c>
      <c r="FS37" s="37">
        <v>103.86363636363637</v>
      </c>
      <c r="FT37" s="37">
        <v>517</v>
      </c>
      <c r="FU37" s="37">
        <v>20.863636363636363</v>
      </c>
      <c r="FV37" s="37">
        <v>23.863636363636363</v>
      </c>
      <c r="FW37" s="37">
        <v>74.545454545454547</v>
      </c>
      <c r="FX37" s="37">
        <v>533</v>
      </c>
      <c r="FY37" s="38">
        <v>28.386363636363637</v>
      </c>
      <c r="FZ37" s="37">
        <v>30.772727272727273</v>
      </c>
      <c r="GA37" s="37">
        <v>119</v>
      </c>
      <c r="GB37" s="37">
        <v>465</v>
      </c>
      <c r="GC37" s="37">
        <v>22.90909090909091</v>
      </c>
      <c r="GD37" s="37">
        <v>43.545454545454547</v>
      </c>
      <c r="GE37" s="37">
        <v>123</v>
      </c>
      <c r="GF37" s="37">
        <v>497</v>
      </c>
      <c r="GG37" s="38">
        <v>21.06818181818182</v>
      </c>
      <c r="GH37" s="37">
        <v>34.704545454545453</v>
      </c>
      <c r="GI37" s="37">
        <v>111.54545454545455</v>
      </c>
      <c r="GJ37" s="37">
        <v>588</v>
      </c>
      <c r="GK37" s="37">
        <v>26.022727272727273</v>
      </c>
      <c r="GL37" s="37">
        <v>38.022727272727273</v>
      </c>
      <c r="GM37" s="37">
        <v>128.09090909090909</v>
      </c>
      <c r="GN37" s="37">
        <v>582</v>
      </c>
      <c r="GO37" s="37">
        <v>38.340909090909093</v>
      </c>
      <c r="GP37" s="37">
        <v>44.340909090909093</v>
      </c>
      <c r="GQ37" s="37">
        <v>137.80303030303031</v>
      </c>
      <c r="GR37" s="37">
        <v>513</v>
      </c>
      <c r="GS37" s="37">
        <v>24.65909090909091</v>
      </c>
      <c r="GT37" s="37">
        <v>34.090909090909093</v>
      </c>
      <c r="GU37" s="37">
        <v>97.916666666666686</v>
      </c>
      <c r="GV37" s="37">
        <v>532</v>
      </c>
      <c r="GW37" s="37">
        <v>23.418181818181822</v>
      </c>
      <c r="GX37" s="37">
        <v>33.695454545454545</v>
      </c>
      <c r="GY37" s="37">
        <v>95.189393939393952</v>
      </c>
      <c r="GZ37" s="37">
        <v>523</v>
      </c>
      <c r="HA37" s="37">
        <v>28.704545454545453</v>
      </c>
      <c r="HB37" s="37">
        <v>39.804545454545455</v>
      </c>
      <c r="HC37" s="37">
        <v>114.18181818181819</v>
      </c>
      <c r="HD37" s="37">
        <v>487</v>
      </c>
      <c r="HE37" s="36">
        <v>20.472727272727273</v>
      </c>
      <c r="HF37" s="36">
        <v>36.472727272727276</v>
      </c>
      <c r="HG37" s="36">
        <v>81.350649350649363</v>
      </c>
      <c r="HH37" s="36">
        <v>500</v>
      </c>
      <c r="HI37" s="36">
        <v>19.799999999999997</v>
      </c>
      <c r="HJ37" s="36">
        <v>12</v>
      </c>
      <c r="HK37" s="36">
        <v>56.742857142857133</v>
      </c>
      <c r="HL37" s="36">
        <v>541</v>
      </c>
      <c r="HM37" s="36">
        <v>25.763636363636362</v>
      </c>
      <c r="HN37" s="36">
        <v>68.05</v>
      </c>
      <c r="HO37" s="36">
        <v>134.01948051948051</v>
      </c>
      <c r="HP37" s="36">
        <v>645</v>
      </c>
      <c r="HQ37" s="36">
        <v>35.354545454545452</v>
      </c>
      <c r="HR37" s="36">
        <v>58.863636363636367</v>
      </c>
      <c r="HS37" s="36">
        <v>172.47727272727275</v>
      </c>
      <c r="HT37" s="36">
        <v>634</v>
      </c>
      <c r="HU37" s="36">
        <v>16.636363636363637</v>
      </c>
      <c r="HV37" s="36">
        <v>47.593181818181819</v>
      </c>
      <c r="HW37" s="36">
        <v>91.756493506493513</v>
      </c>
      <c r="HX37" s="36">
        <v>474</v>
      </c>
      <c r="HY37" s="36">
        <v>18.475000000000001</v>
      </c>
      <c r="HZ37" s="36">
        <v>53.75454545454545</v>
      </c>
      <c r="IA37" s="36">
        <v>113.74220779220779</v>
      </c>
      <c r="IB37" s="36">
        <v>445</v>
      </c>
      <c r="IC37" s="36">
        <v>52.847727272727276</v>
      </c>
      <c r="ID37" s="36">
        <v>29</v>
      </c>
      <c r="IE37" s="36">
        <v>146.07954545454547</v>
      </c>
      <c r="IF37" s="36">
        <v>672</v>
      </c>
      <c r="IG37" s="36">
        <v>50.836363636363643</v>
      </c>
      <c r="IH37" s="36">
        <v>28.4</v>
      </c>
      <c r="II37" s="36">
        <v>141.52727272727276</v>
      </c>
      <c r="IJ37" s="36">
        <v>671</v>
      </c>
      <c r="JA37" s="19">
        <v>39.93</v>
      </c>
      <c r="JB37" s="19">
        <f>15.5+8.5*3.5/22</f>
        <v>16.852272727272727</v>
      </c>
      <c r="JC37" s="19">
        <f>86+48</f>
        <v>134</v>
      </c>
      <c r="JD37" s="19">
        <v>656</v>
      </c>
      <c r="JE37" s="19">
        <v>32.659999999999997</v>
      </c>
      <c r="JF37" s="19">
        <f>8+9*3.5/22</f>
        <v>9.4318181818181817</v>
      </c>
      <c r="JG37" s="19">
        <f>83+34</f>
        <v>117</v>
      </c>
      <c r="JH37" s="19">
        <v>534</v>
      </c>
      <c r="JI37" s="37"/>
      <c r="JJ37" s="37"/>
      <c r="JK37" s="37"/>
      <c r="JL37" s="37"/>
      <c r="JM37" s="37"/>
      <c r="JN37" s="37"/>
      <c r="JO37" s="37"/>
      <c r="JP37" s="37"/>
      <c r="JQ37" s="39">
        <f t="shared" si="6"/>
        <v>667.12636363636364</v>
      </c>
      <c r="JR37" s="39">
        <f t="shared" si="7"/>
        <v>1634.4068181818182</v>
      </c>
      <c r="JS37" s="39">
        <f t="shared" si="8"/>
        <v>5084.6503246753255</v>
      </c>
      <c r="JT37" s="39">
        <f t="shared" si="8"/>
        <v>20785</v>
      </c>
    </row>
    <row r="38" spans="1:280" s="19" customFormat="1" ht="15.75" customHeight="1" x14ac:dyDescent="0.25">
      <c r="A38" s="26">
        <v>26</v>
      </c>
      <c r="B38" s="26" t="s">
        <v>136</v>
      </c>
      <c r="C38" s="56" t="s">
        <v>156</v>
      </c>
      <c r="D38" s="28">
        <f t="shared" si="2"/>
        <v>942</v>
      </c>
      <c r="E38" s="28">
        <f t="shared" si="2"/>
        <v>2642</v>
      </c>
      <c r="F38" s="28">
        <f t="shared" si="2"/>
        <v>7873</v>
      </c>
      <c r="G38" s="29">
        <f t="shared" si="3"/>
        <v>0.33557728947034166</v>
      </c>
      <c r="H38" s="28">
        <f t="shared" si="4"/>
        <v>58.875</v>
      </c>
      <c r="I38" s="28">
        <f t="shared" si="4"/>
        <v>165.125</v>
      </c>
      <c r="J38" s="28">
        <f t="shared" si="4"/>
        <v>492.0625</v>
      </c>
      <c r="K38" s="29">
        <f t="shared" si="5"/>
        <v>0.33557728947034166</v>
      </c>
      <c r="L38" s="32">
        <v>37</v>
      </c>
      <c r="M38" s="32">
        <f>ROUNDUP(L38*2*1.4, 0)</f>
        <v>104</v>
      </c>
      <c r="N38" s="32">
        <v>585</v>
      </c>
      <c r="O38" s="32">
        <v>47</v>
      </c>
      <c r="P38" s="32">
        <f>ROUNDUP(O38*2*1.4, 0)</f>
        <v>132</v>
      </c>
      <c r="Q38" s="32">
        <v>601</v>
      </c>
      <c r="R38" s="30"/>
      <c r="S38" s="30"/>
      <c r="T38" s="30"/>
      <c r="U38" s="30"/>
      <c r="V38" s="30"/>
      <c r="W38" s="30"/>
      <c r="X38" s="34"/>
      <c r="Y38" s="54"/>
      <c r="Z38" s="34"/>
      <c r="AA38" s="34"/>
      <c r="AB38" s="54"/>
      <c r="AC38" s="34"/>
      <c r="AD38" s="32">
        <v>42</v>
      </c>
      <c r="AE38" s="32">
        <v>118</v>
      </c>
      <c r="AF38" s="32">
        <v>541</v>
      </c>
      <c r="AG38" s="32">
        <v>47</v>
      </c>
      <c r="AH38" s="32">
        <v>132</v>
      </c>
      <c r="AI38" s="32">
        <v>533</v>
      </c>
      <c r="AJ38" s="33"/>
      <c r="AK38" s="33"/>
      <c r="AL38" s="33"/>
      <c r="AM38" s="33"/>
      <c r="AN38" s="33"/>
      <c r="AO38" s="33"/>
      <c r="AP38" s="33"/>
      <c r="AQ38" s="33"/>
      <c r="AR38" s="33"/>
      <c r="AS38" s="33"/>
      <c r="AT38" s="33"/>
      <c r="AU38" s="33"/>
      <c r="AV38" s="33"/>
      <c r="AW38" s="33"/>
      <c r="AX38" s="33"/>
      <c r="AY38" s="32">
        <v>60</v>
      </c>
      <c r="AZ38" s="32">
        <v>168</v>
      </c>
      <c r="BA38" s="32">
        <v>539</v>
      </c>
      <c r="BB38" s="32">
        <v>61</v>
      </c>
      <c r="BC38" s="32">
        <v>171</v>
      </c>
      <c r="BD38" s="32">
        <v>517</v>
      </c>
      <c r="BE38" s="34"/>
      <c r="BF38" s="34"/>
      <c r="BG38" s="34"/>
      <c r="BH38" s="34"/>
      <c r="BI38" s="34"/>
      <c r="BJ38" s="34"/>
      <c r="BK38" s="32">
        <v>40</v>
      </c>
      <c r="BL38" s="32">
        <v>112</v>
      </c>
      <c r="BM38" s="32">
        <v>541</v>
      </c>
      <c r="BN38" s="32">
        <v>46</v>
      </c>
      <c r="BO38" s="32">
        <v>129</v>
      </c>
      <c r="BP38" s="32">
        <v>527</v>
      </c>
      <c r="BQ38" s="34"/>
      <c r="BR38" s="34"/>
      <c r="BS38" s="34"/>
      <c r="BT38" s="34"/>
      <c r="BU38" s="34"/>
      <c r="BV38" s="34"/>
      <c r="BW38" s="32">
        <v>56</v>
      </c>
      <c r="BX38" s="32">
        <v>157</v>
      </c>
      <c r="BY38" s="32">
        <v>471</v>
      </c>
      <c r="BZ38" s="32">
        <v>61</v>
      </c>
      <c r="CA38" s="32">
        <v>171</v>
      </c>
      <c r="CB38" s="32">
        <v>454</v>
      </c>
      <c r="CC38" s="34"/>
      <c r="CD38" s="34"/>
      <c r="CE38" s="34"/>
      <c r="CF38" s="34"/>
      <c r="CG38" s="34"/>
      <c r="CH38" s="34"/>
      <c r="CI38" s="32">
        <v>62</v>
      </c>
      <c r="CJ38" s="32">
        <v>174</v>
      </c>
      <c r="CK38" s="32">
        <v>445</v>
      </c>
      <c r="CL38" s="32">
        <v>74</v>
      </c>
      <c r="CM38" s="32">
        <v>208</v>
      </c>
      <c r="CN38" s="32">
        <v>441</v>
      </c>
      <c r="CO38" s="32">
        <v>51</v>
      </c>
      <c r="CP38" s="32">
        <v>143</v>
      </c>
      <c r="CQ38" s="32">
        <v>409</v>
      </c>
      <c r="CR38" s="32">
        <v>97</v>
      </c>
      <c r="CS38" s="32">
        <v>272</v>
      </c>
      <c r="CT38" s="32">
        <v>410</v>
      </c>
      <c r="CU38" s="34"/>
      <c r="CV38" s="34"/>
      <c r="CW38" s="34"/>
      <c r="CX38" s="34"/>
      <c r="CY38" s="34"/>
      <c r="CZ38" s="34"/>
      <c r="DA38" s="34"/>
      <c r="DB38" s="34"/>
      <c r="DC38" s="34"/>
      <c r="DD38" s="34"/>
      <c r="DE38" s="34"/>
      <c r="DF38" s="34"/>
      <c r="DG38" s="32">
        <v>81</v>
      </c>
      <c r="DH38" s="32">
        <v>227</v>
      </c>
      <c r="DI38" s="32">
        <v>428</v>
      </c>
      <c r="DJ38" s="32">
        <v>80</v>
      </c>
      <c r="DK38" s="32">
        <v>224</v>
      </c>
      <c r="DL38" s="32">
        <v>431</v>
      </c>
      <c r="DU38" s="19">
        <v>42</v>
      </c>
      <c r="DV38" s="19">
        <v>35</v>
      </c>
      <c r="DW38" s="19">
        <v>216</v>
      </c>
      <c r="DX38" s="19">
        <v>433</v>
      </c>
      <c r="DY38" s="19">
        <v>23</v>
      </c>
      <c r="DZ38" s="19">
        <v>56</v>
      </c>
      <c r="EA38" s="19">
        <v>222</v>
      </c>
      <c r="EB38" s="19">
        <v>465</v>
      </c>
      <c r="EK38" s="36">
        <v>30</v>
      </c>
      <c r="EL38" s="36">
        <v>39</v>
      </c>
      <c r="EM38" s="37">
        <v>115</v>
      </c>
      <c r="EN38" s="37">
        <v>459</v>
      </c>
      <c r="EO38" s="36">
        <v>39</v>
      </c>
      <c r="EP38" s="36">
        <v>42</v>
      </c>
      <c r="EQ38" s="37">
        <v>135</v>
      </c>
      <c r="ER38" s="37">
        <v>439</v>
      </c>
      <c r="ES38" s="37">
        <v>23.81818181818182</v>
      </c>
      <c r="ET38" s="37">
        <v>49.93181818181818</v>
      </c>
      <c r="EU38" s="37">
        <v>122.91666666666667</v>
      </c>
      <c r="EV38" s="37">
        <v>459</v>
      </c>
      <c r="EW38" s="37">
        <v>12.863636363636363</v>
      </c>
      <c r="EX38" s="37">
        <v>41.022727272727273</v>
      </c>
      <c r="EY38" s="37">
        <v>89.810606060606062</v>
      </c>
      <c r="EZ38" s="37">
        <v>439</v>
      </c>
      <c r="FA38" s="36">
        <v>34.386363636363633</v>
      </c>
      <c r="FB38" s="36">
        <v>32.545454545454547</v>
      </c>
      <c r="FC38" s="36">
        <v>111.55303030303031</v>
      </c>
      <c r="FD38" s="36">
        <v>459</v>
      </c>
      <c r="FE38" s="36">
        <v>30.863636363636363</v>
      </c>
      <c r="FF38" s="36">
        <v>37.386363636363633</v>
      </c>
      <c r="FG38" s="36">
        <v>113.75</v>
      </c>
      <c r="FH38" s="36">
        <v>459</v>
      </c>
      <c r="FQ38" s="37">
        <v>34.386363636363633</v>
      </c>
      <c r="FR38" s="37">
        <v>32.545454545454547</v>
      </c>
      <c r="FS38" s="37">
        <v>111.55303030303031</v>
      </c>
      <c r="FT38" s="37">
        <v>476</v>
      </c>
      <c r="FU38" s="37">
        <v>25.704545454545453</v>
      </c>
      <c r="FV38" s="37">
        <v>33.386363636363633</v>
      </c>
      <c r="FW38" s="37">
        <v>98.484848484848484</v>
      </c>
      <c r="FX38" s="37">
        <v>468</v>
      </c>
      <c r="FY38" s="38">
        <v>43.5</v>
      </c>
      <c r="FZ38" s="37">
        <v>47</v>
      </c>
      <c r="GA38" s="37">
        <v>160</v>
      </c>
      <c r="GB38" s="37">
        <v>491</v>
      </c>
      <c r="GC38" s="37">
        <v>34.022727272727273</v>
      </c>
      <c r="GD38" s="37">
        <v>60.5</v>
      </c>
      <c r="GE38" s="37">
        <v>161</v>
      </c>
      <c r="GF38" s="37">
        <v>534</v>
      </c>
      <c r="GG38" s="38">
        <v>15.227272727272727</v>
      </c>
      <c r="GH38" s="37">
        <v>41.863636363636367</v>
      </c>
      <c r="GI38" s="37">
        <v>114.18181818181819</v>
      </c>
      <c r="GJ38" s="37">
        <v>601</v>
      </c>
      <c r="GK38" s="37">
        <v>22.90909090909091</v>
      </c>
      <c r="GL38" s="37">
        <v>53.863636363636367</v>
      </c>
      <c r="GM38" s="37">
        <v>153.54545454545456</v>
      </c>
      <c r="GN38" s="37">
        <v>611</v>
      </c>
      <c r="GO38" s="37">
        <v>27.65909090909091</v>
      </c>
      <c r="GP38" s="37">
        <v>49.5</v>
      </c>
      <c r="GQ38" s="37">
        <v>128.59848484848484</v>
      </c>
      <c r="GR38" s="37">
        <v>499</v>
      </c>
      <c r="GS38" s="37">
        <v>32.340909090909093</v>
      </c>
      <c r="GT38" s="37">
        <v>48.340909090909093</v>
      </c>
      <c r="GU38" s="37">
        <v>134.469696969697</v>
      </c>
      <c r="GV38" s="37">
        <v>512</v>
      </c>
      <c r="GW38" s="37">
        <v>30.959090909090907</v>
      </c>
      <c r="GX38" s="37">
        <v>40.981818181818184</v>
      </c>
      <c r="GY38" s="37">
        <v>119.90151515151516</v>
      </c>
      <c r="GZ38" s="37">
        <v>497</v>
      </c>
      <c r="HA38" s="37">
        <v>24.468181818181819</v>
      </c>
      <c r="HB38" s="37">
        <v>54.981818181818184</v>
      </c>
      <c r="HC38" s="37">
        <v>132.41666666666669</v>
      </c>
      <c r="HD38" s="37">
        <v>494</v>
      </c>
      <c r="HM38" s="36">
        <v>27.296590909090909</v>
      </c>
      <c r="HN38" s="36">
        <v>36.972727272727276</v>
      </c>
      <c r="HO38" s="36">
        <v>91.8133116883117</v>
      </c>
      <c r="HP38" s="36">
        <v>598</v>
      </c>
      <c r="HQ38" s="36">
        <v>25.113636363636363</v>
      </c>
      <c r="HR38" s="36">
        <v>38.390909090909091</v>
      </c>
      <c r="HS38" s="36">
        <v>105.07142857142858</v>
      </c>
      <c r="HT38" s="36">
        <v>564</v>
      </c>
      <c r="HU38" s="36">
        <v>35.429545454545455</v>
      </c>
      <c r="HV38" s="36">
        <v>40.468181818181819</v>
      </c>
      <c r="HW38" s="36">
        <v>108.42532467532467</v>
      </c>
      <c r="HX38" s="36">
        <v>476</v>
      </c>
      <c r="HY38" s="36">
        <v>39.106818181818177</v>
      </c>
      <c r="HZ38" s="36">
        <v>47.106818181818177</v>
      </c>
      <c r="IA38" s="36">
        <v>132.47348484848484</v>
      </c>
      <c r="IB38" s="36">
        <v>474</v>
      </c>
      <c r="IC38" s="36">
        <v>54.090909090909093</v>
      </c>
      <c r="ID38" s="36">
        <v>38.790909090909096</v>
      </c>
      <c r="IE38" s="36">
        <v>167.73333333333335</v>
      </c>
      <c r="IF38" s="36">
        <v>661</v>
      </c>
      <c r="IG38" s="36">
        <v>52.934090909090905</v>
      </c>
      <c r="IH38" s="36">
        <v>46.30681818181818</v>
      </c>
      <c r="II38" s="36">
        <v>180.83712121212119</v>
      </c>
      <c r="IJ38" s="36">
        <v>681</v>
      </c>
      <c r="JI38" s="37">
        <v>48</v>
      </c>
      <c r="JJ38" s="37">
        <v>40</v>
      </c>
      <c r="JK38" s="37">
        <v>160</v>
      </c>
      <c r="JL38" s="37">
        <v>511</v>
      </c>
      <c r="JM38" s="37">
        <v>16</v>
      </c>
      <c r="JN38" s="37">
        <v>25.2</v>
      </c>
      <c r="JO38" s="37">
        <v>77.066666666666663</v>
      </c>
      <c r="JP38" s="37">
        <v>512</v>
      </c>
      <c r="JQ38" s="39">
        <f t="shared" si="6"/>
        <v>825.0806818181818</v>
      </c>
      <c r="JR38" s="39">
        <f t="shared" si="7"/>
        <v>1985.8863636363637</v>
      </c>
      <c r="JS38" s="39">
        <f t="shared" si="8"/>
        <v>6105.6024891774887</v>
      </c>
      <c r="JT38" s="39">
        <f t="shared" si="8"/>
        <v>21145</v>
      </c>
    </row>
    <row r="39" spans="1:280" s="19" customFormat="1" ht="15.75" customHeight="1" x14ac:dyDescent="0.25">
      <c r="A39" s="26">
        <v>27</v>
      </c>
      <c r="B39" s="26" t="s">
        <v>128</v>
      </c>
      <c r="C39" s="56" t="s">
        <v>157</v>
      </c>
      <c r="D39" s="28">
        <f t="shared" si="2"/>
        <v>976</v>
      </c>
      <c r="E39" s="28">
        <f t="shared" si="2"/>
        <v>2739</v>
      </c>
      <c r="F39" s="28">
        <f t="shared" si="2"/>
        <v>7890</v>
      </c>
      <c r="G39" s="29">
        <f t="shared" si="3"/>
        <v>0.34714828897338401</v>
      </c>
      <c r="H39" s="28">
        <f t="shared" si="4"/>
        <v>61</v>
      </c>
      <c r="I39" s="28">
        <f t="shared" si="4"/>
        <v>171.1875</v>
      </c>
      <c r="J39" s="28">
        <f t="shared" si="4"/>
        <v>493.125</v>
      </c>
      <c r="K39" s="29">
        <f t="shared" si="5"/>
        <v>0.34714828897338401</v>
      </c>
      <c r="L39" s="32">
        <v>34</v>
      </c>
      <c r="M39" s="32">
        <f>ROUNDUP(L39*2*1.4, 0)</f>
        <v>96</v>
      </c>
      <c r="N39" s="32">
        <v>577</v>
      </c>
      <c r="O39" s="32">
        <v>58</v>
      </c>
      <c r="P39" s="32">
        <f>ROUNDUP(O39*2*1.4, 0)</f>
        <v>163</v>
      </c>
      <c r="Q39" s="32">
        <v>611</v>
      </c>
      <c r="R39" s="30"/>
      <c r="S39" s="30"/>
      <c r="T39" s="30"/>
      <c r="U39" s="30"/>
      <c r="V39" s="30"/>
      <c r="W39" s="30"/>
      <c r="X39" s="34"/>
      <c r="Y39" s="54"/>
      <c r="Z39" s="34"/>
      <c r="AA39" s="34"/>
      <c r="AB39" s="54"/>
      <c r="AC39" s="34"/>
      <c r="AD39" s="32">
        <v>32</v>
      </c>
      <c r="AE39" s="32">
        <v>90</v>
      </c>
      <c r="AF39" s="32">
        <v>539</v>
      </c>
      <c r="AG39" s="32">
        <v>31</v>
      </c>
      <c r="AH39" s="32">
        <v>87</v>
      </c>
      <c r="AI39" s="32">
        <v>539</v>
      </c>
      <c r="AJ39" s="33"/>
      <c r="AK39" s="33"/>
      <c r="AL39" s="33"/>
      <c r="AM39" s="33"/>
      <c r="AN39" s="33"/>
      <c r="AO39" s="33"/>
      <c r="AP39" s="33"/>
      <c r="AQ39" s="33"/>
      <c r="AR39" s="33"/>
      <c r="AS39" s="33"/>
      <c r="AT39" s="33"/>
      <c r="AU39" s="33"/>
      <c r="AV39" s="33"/>
      <c r="AW39" s="33"/>
      <c r="AX39" s="33"/>
      <c r="AY39" s="32">
        <v>40</v>
      </c>
      <c r="AZ39" s="32">
        <v>112</v>
      </c>
      <c r="BA39" s="32">
        <v>521</v>
      </c>
      <c r="BB39" s="32">
        <v>49</v>
      </c>
      <c r="BC39" s="32">
        <v>138</v>
      </c>
      <c r="BD39" s="32">
        <v>519</v>
      </c>
      <c r="BE39" s="34"/>
      <c r="BF39" s="34"/>
      <c r="BG39" s="34"/>
      <c r="BH39" s="34"/>
      <c r="BI39" s="34"/>
      <c r="BJ39" s="34"/>
      <c r="BK39" s="32">
        <v>45</v>
      </c>
      <c r="BL39" s="32">
        <v>126</v>
      </c>
      <c r="BM39" s="32">
        <v>509</v>
      </c>
      <c r="BN39" s="32">
        <v>72</v>
      </c>
      <c r="BO39" s="32">
        <v>202</v>
      </c>
      <c r="BP39" s="32">
        <v>506</v>
      </c>
      <c r="BQ39" s="34"/>
      <c r="BR39" s="34"/>
      <c r="BS39" s="34"/>
      <c r="BT39" s="34"/>
      <c r="BU39" s="34"/>
      <c r="BV39" s="34"/>
      <c r="BW39" s="32">
        <v>51</v>
      </c>
      <c r="BX39" s="32">
        <v>143</v>
      </c>
      <c r="BY39" s="32">
        <v>461</v>
      </c>
      <c r="BZ39" s="32">
        <v>54</v>
      </c>
      <c r="CA39" s="32">
        <v>152</v>
      </c>
      <c r="CB39" s="32">
        <v>463</v>
      </c>
      <c r="CC39" s="34"/>
      <c r="CD39" s="34"/>
      <c r="CE39" s="34"/>
      <c r="CF39" s="34"/>
      <c r="CG39" s="34"/>
      <c r="CH39" s="34"/>
      <c r="CI39" s="32">
        <v>83</v>
      </c>
      <c r="CJ39" s="32">
        <v>233</v>
      </c>
      <c r="CK39" s="32">
        <v>429</v>
      </c>
      <c r="CL39" s="32">
        <v>100</v>
      </c>
      <c r="CM39" s="32">
        <v>280</v>
      </c>
      <c r="CN39" s="32">
        <v>421</v>
      </c>
      <c r="CO39" s="34"/>
      <c r="CP39" s="34"/>
      <c r="CQ39" s="34"/>
      <c r="CR39" s="34"/>
      <c r="CS39" s="34"/>
      <c r="CT39" s="34"/>
      <c r="CU39" s="32">
        <v>74</v>
      </c>
      <c r="CV39" s="32">
        <v>208</v>
      </c>
      <c r="CW39" s="32">
        <v>451</v>
      </c>
      <c r="CX39" s="32">
        <v>71</v>
      </c>
      <c r="CY39" s="32">
        <v>199</v>
      </c>
      <c r="CZ39" s="32">
        <v>466</v>
      </c>
      <c r="DA39" s="34"/>
      <c r="DB39" s="34"/>
      <c r="DC39" s="34"/>
      <c r="DD39" s="34"/>
      <c r="DE39" s="34"/>
      <c r="DF39" s="34"/>
      <c r="DG39" s="32">
        <v>87</v>
      </c>
      <c r="DH39" s="32">
        <v>244</v>
      </c>
      <c r="DI39" s="32">
        <v>433</v>
      </c>
      <c r="DJ39" s="32">
        <v>95</v>
      </c>
      <c r="DK39" s="32">
        <v>266</v>
      </c>
      <c r="DL39" s="32">
        <v>445</v>
      </c>
      <c r="DM39" s="19">
        <v>14</v>
      </c>
      <c r="DN39" s="19">
        <v>71</v>
      </c>
      <c r="DO39" s="19">
        <v>213</v>
      </c>
      <c r="DP39" s="19">
        <v>488</v>
      </c>
      <c r="DQ39" s="19">
        <v>14</v>
      </c>
      <c r="DR39" s="19">
        <v>98</v>
      </c>
      <c r="DS39" s="19">
        <v>280</v>
      </c>
      <c r="DT39" s="19">
        <v>471</v>
      </c>
      <c r="DU39" s="19">
        <v>20</v>
      </c>
      <c r="DV39" s="19">
        <v>67</v>
      </c>
      <c r="DW39" s="19">
        <v>244</v>
      </c>
      <c r="DX39" s="19">
        <v>441</v>
      </c>
      <c r="DY39" s="19">
        <v>14</v>
      </c>
      <c r="DZ39" s="19">
        <v>60</v>
      </c>
      <c r="EA39" s="19">
        <v>208</v>
      </c>
      <c r="EB39" s="19">
        <v>452</v>
      </c>
      <c r="EK39" s="36">
        <v>21.386363636363637</v>
      </c>
      <c r="EL39" s="36">
        <v>32.81818181818182</v>
      </c>
      <c r="EM39" s="37">
        <v>90.340909090909093</v>
      </c>
      <c r="EN39" s="37">
        <v>467</v>
      </c>
      <c r="EO39" s="36">
        <v>28.863636363636363</v>
      </c>
      <c r="EP39" s="36">
        <v>40.5</v>
      </c>
      <c r="EQ39" s="37">
        <v>115.60606060606061</v>
      </c>
      <c r="ER39" s="37">
        <v>441</v>
      </c>
      <c r="ES39" s="37">
        <v>18.136363636363637</v>
      </c>
      <c r="ET39" s="37">
        <v>54.363636363636367</v>
      </c>
      <c r="EU39" s="37">
        <v>120.83333333333334</v>
      </c>
      <c r="EV39" s="37">
        <v>467</v>
      </c>
      <c r="EW39" s="37">
        <v>14.65909090909091</v>
      </c>
      <c r="EX39" s="37">
        <v>36.181818181818187</v>
      </c>
      <c r="EY39" s="37">
        <v>84.734848484848499</v>
      </c>
      <c r="EZ39" s="37">
        <v>441</v>
      </c>
      <c r="FA39" s="36">
        <v>28.272727272727273</v>
      </c>
      <c r="FB39" s="36">
        <v>28.34090909090909</v>
      </c>
      <c r="FC39" s="36">
        <v>94.356060606060609</v>
      </c>
      <c r="FD39" s="36">
        <v>467</v>
      </c>
      <c r="FE39" s="36">
        <v>27.15909090909091</v>
      </c>
      <c r="FF39" s="36">
        <v>31.022727272727273</v>
      </c>
      <c r="FG39" s="36">
        <v>96.969696969696969</v>
      </c>
      <c r="FH39" s="36">
        <v>465</v>
      </c>
      <c r="FQ39" s="37">
        <v>29.477272727272727</v>
      </c>
      <c r="FR39" s="37">
        <v>24.18181818181818</v>
      </c>
      <c r="FS39" s="37">
        <v>89.431818181818187</v>
      </c>
      <c r="FT39" s="37">
        <v>525</v>
      </c>
      <c r="FU39" s="37">
        <v>27.15909090909091</v>
      </c>
      <c r="FV39" s="37">
        <v>31.022727272727273</v>
      </c>
      <c r="FW39" s="37">
        <v>96.969696969696969</v>
      </c>
      <c r="FX39" s="37">
        <v>517</v>
      </c>
      <c r="FY39" s="38">
        <v>20.75</v>
      </c>
      <c r="FZ39" s="37">
        <v>22.5</v>
      </c>
      <c r="GA39" s="37">
        <v>142</v>
      </c>
      <c r="GB39" s="37">
        <v>469</v>
      </c>
      <c r="GC39" s="37">
        <v>23.545454545454547</v>
      </c>
      <c r="GD39" s="37">
        <v>56.022727272727273</v>
      </c>
      <c r="GE39" s="37">
        <v>152</v>
      </c>
      <c r="GF39" s="37">
        <v>494</v>
      </c>
      <c r="GG39" s="38">
        <v>21.545454545454547</v>
      </c>
      <c r="GH39" s="37">
        <v>6.5227272727272725</v>
      </c>
      <c r="GI39" s="37">
        <v>56.13636363636364</v>
      </c>
      <c r="GJ39" s="37">
        <v>559</v>
      </c>
      <c r="GK39" s="37">
        <v>22.863636363636363</v>
      </c>
      <c r="GL39" s="37">
        <v>3.9772727272727271</v>
      </c>
      <c r="GM39" s="37">
        <v>53.68181818181818</v>
      </c>
      <c r="GN39" s="37">
        <v>565</v>
      </c>
      <c r="GO39" s="37">
        <v>32.340909090909093</v>
      </c>
      <c r="GP39" s="37">
        <v>44.340909090909093</v>
      </c>
      <c r="GQ39" s="37">
        <v>153.36363636363637</v>
      </c>
      <c r="GR39" s="37">
        <v>479</v>
      </c>
      <c r="GS39" s="37">
        <v>27.34090909090909</v>
      </c>
      <c r="GT39" s="37">
        <v>37.340909090909093</v>
      </c>
      <c r="GU39" s="37">
        <v>129.36363636363637</v>
      </c>
      <c r="GV39" s="37">
        <v>482</v>
      </c>
      <c r="GW39" s="37"/>
      <c r="GX39" s="37"/>
      <c r="GY39" s="37"/>
      <c r="GZ39" s="37"/>
      <c r="HA39" s="37"/>
      <c r="HB39" s="37"/>
      <c r="HC39" s="37"/>
      <c r="HD39" s="37"/>
      <c r="HE39" s="36">
        <v>25.527272727272727</v>
      </c>
      <c r="HF39" s="36">
        <v>41.829545454545453</v>
      </c>
      <c r="HG39" s="36">
        <v>96.224025974025977</v>
      </c>
      <c r="HH39" s="36">
        <v>406</v>
      </c>
      <c r="HI39" s="36">
        <v>5.0909090909090908</v>
      </c>
      <c r="HJ39" s="36">
        <v>65.599999999999994</v>
      </c>
      <c r="HK39" s="36">
        <v>102.19913419913419</v>
      </c>
      <c r="HL39" s="36">
        <v>466</v>
      </c>
      <c r="HM39" s="36">
        <v>2.2272727272727271</v>
      </c>
      <c r="HN39" s="36">
        <v>4.6136363636363633</v>
      </c>
      <c r="HO39" s="36">
        <v>9.7727272727272734</v>
      </c>
      <c r="HP39" s="36">
        <v>531</v>
      </c>
      <c r="HQ39" s="36">
        <v>3.3409090909090908</v>
      </c>
      <c r="HR39" s="36">
        <v>7.6363636363636367</v>
      </c>
      <c r="HS39" s="36">
        <v>16.477272727272727</v>
      </c>
      <c r="HT39" s="36">
        <v>598</v>
      </c>
      <c r="HU39" s="36"/>
      <c r="HV39" s="36"/>
      <c r="HW39" s="36"/>
      <c r="HX39" s="36"/>
      <c r="HY39" s="36"/>
      <c r="HZ39" s="36"/>
      <c r="IA39" s="36"/>
      <c r="IB39" s="36"/>
      <c r="IC39" s="36"/>
      <c r="ID39" s="36"/>
      <c r="IE39" s="36"/>
      <c r="IF39" s="36"/>
      <c r="IG39" s="36"/>
      <c r="IH39" s="36"/>
      <c r="II39" s="36"/>
      <c r="IJ39" s="36"/>
      <c r="JI39" s="37">
        <v>4.375</v>
      </c>
      <c r="JJ39" s="37">
        <v>4.0568181818181817</v>
      </c>
      <c r="JK39" s="37">
        <v>96.833333333333343</v>
      </c>
      <c r="JL39" s="37">
        <v>512</v>
      </c>
      <c r="JM39" s="37">
        <v>4.6136363636363633</v>
      </c>
      <c r="JN39" s="37">
        <v>4.8522727272727275</v>
      </c>
      <c r="JO39" s="37">
        <v>109.33333333333334</v>
      </c>
      <c r="JP39" s="37">
        <v>463</v>
      </c>
      <c r="JQ39" s="39">
        <f t="shared" si="6"/>
        <v>450.67500000000001</v>
      </c>
      <c r="JR39" s="39">
        <f t="shared" si="7"/>
        <v>1840.8159090909091</v>
      </c>
      <c r="JS39" s="39">
        <f t="shared" si="8"/>
        <v>5590.6277056277049</v>
      </c>
      <c r="JT39" s="39">
        <f t="shared" si="8"/>
        <v>19556</v>
      </c>
    </row>
    <row r="40" spans="1:280" s="19" customFormat="1" ht="15.75" customHeight="1" x14ac:dyDescent="0.25">
      <c r="A40" s="26">
        <v>28</v>
      </c>
      <c r="B40" s="26" t="s">
        <v>128</v>
      </c>
      <c r="C40" s="56" t="s">
        <v>158</v>
      </c>
      <c r="D40" s="28">
        <f t="shared" si="2"/>
        <v>581</v>
      </c>
      <c r="E40" s="28">
        <f t="shared" si="2"/>
        <v>1631</v>
      </c>
      <c r="F40" s="28">
        <f t="shared" si="2"/>
        <v>6758</v>
      </c>
      <c r="G40" s="29">
        <f t="shared" si="3"/>
        <v>0.24134359277892867</v>
      </c>
      <c r="H40" s="28">
        <f>AVERAGE(L40,O40,R40,U40,X40,AA40,AD40,AG40,AJ40,AM40,AP40,AS40,AV40,AY40,BB40,BE40,BH40,BK40,BN40,BQ40,BT40,BW40,BZ40,CC40,CF40,CI40,CL40,CO40,CR40,CU40,CX40,DA40,DD40,DG40,DJ40)</f>
        <v>41.5</v>
      </c>
      <c r="I40" s="28">
        <f t="shared" si="4"/>
        <v>116.5</v>
      </c>
      <c r="J40" s="28">
        <f t="shared" si="4"/>
        <v>482.71428571428572</v>
      </c>
      <c r="K40" s="29">
        <f t="shared" si="5"/>
        <v>0.24134359277892867</v>
      </c>
      <c r="L40" s="57"/>
      <c r="M40" s="57"/>
      <c r="N40" s="57"/>
      <c r="O40" s="57"/>
      <c r="P40" s="57"/>
      <c r="Q40" s="57"/>
      <c r="R40" s="30"/>
      <c r="S40" s="30"/>
      <c r="T40" s="30"/>
      <c r="U40" s="30"/>
      <c r="V40" s="30"/>
      <c r="W40" s="30"/>
      <c r="X40" s="34"/>
      <c r="Y40" s="54"/>
      <c r="Z40" s="34"/>
      <c r="AA40" s="34"/>
      <c r="AB40" s="54"/>
      <c r="AC40" s="34"/>
      <c r="AD40" s="32">
        <v>40</v>
      </c>
      <c r="AE40" s="32">
        <v>112</v>
      </c>
      <c r="AF40" s="32">
        <v>529</v>
      </c>
      <c r="AG40" s="32">
        <v>41</v>
      </c>
      <c r="AH40" s="32">
        <v>115</v>
      </c>
      <c r="AI40" s="32">
        <v>526</v>
      </c>
      <c r="AJ40" s="32">
        <v>33</v>
      </c>
      <c r="AK40" s="32">
        <v>93</v>
      </c>
      <c r="AL40" s="32">
        <v>511</v>
      </c>
      <c r="AM40" s="32">
        <v>37</v>
      </c>
      <c r="AN40" s="32">
        <v>104</v>
      </c>
      <c r="AO40" s="32">
        <v>516</v>
      </c>
      <c r="AP40" s="33"/>
      <c r="AQ40" s="33"/>
      <c r="AR40" s="33"/>
      <c r="AS40" s="33"/>
      <c r="AT40" s="33"/>
      <c r="AU40" s="33"/>
      <c r="AV40" s="33"/>
      <c r="AW40" s="33"/>
      <c r="AX40" s="33"/>
      <c r="AY40" s="32">
        <v>35</v>
      </c>
      <c r="AZ40" s="32">
        <v>98</v>
      </c>
      <c r="BA40" s="32">
        <v>514</v>
      </c>
      <c r="BB40" s="32">
        <v>41</v>
      </c>
      <c r="BC40" s="32">
        <v>115</v>
      </c>
      <c r="BD40" s="32">
        <v>523</v>
      </c>
      <c r="BE40" s="34"/>
      <c r="BF40" s="34"/>
      <c r="BG40" s="34"/>
      <c r="BH40" s="34"/>
      <c r="BI40" s="34"/>
      <c r="BJ40" s="34"/>
      <c r="BK40" s="32">
        <v>34</v>
      </c>
      <c r="BL40" s="32">
        <v>96</v>
      </c>
      <c r="BM40" s="32">
        <v>493</v>
      </c>
      <c r="BN40" s="32">
        <v>43</v>
      </c>
      <c r="BO40" s="32">
        <v>121</v>
      </c>
      <c r="BP40" s="32">
        <v>512</v>
      </c>
      <c r="BQ40" s="34"/>
      <c r="BR40" s="34"/>
      <c r="BS40" s="34"/>
      <c r="BT40" s="34"/>
      <c r="BU40" s="34"/>
      <c r="BV40" s="34"/>
      <c r="BW40" s="32">
        <v>45</v>
      </c>
      <c r="BX40" s="32">
        <v>126</v>
      </c>
      <c r="BY40" s="32">
        <v>445</v>
      </c>
      <c r="BZ40" s="32">
        <v>51</v>
      </c>
      <c r="CA40" s="32">
        <v>143</v>
      </c>
      <c r="CB40" s="32">
        <v>439</v>
      </c>
      <c r="CC40" s="34"/>
      <c r="CD40" s="34"/>
      <c r="CE40" s="34"/>
      <c r="CF40" s="34"/>
      <c r="CG40" s="34"/>
      <c r="CH40" s="34"/>
      <c r="CI40" s="32">
        <v>45</v>
      </c>
      <c r="CJ40" s="32">
        <v>126</v>
      </c>
      <c r="CK40" s="32">
        <v>437</v>
      </c>
      <c r="CL40" s="32">
        <v>52</v>
      </c>
      <c r="CM40" s="32">
        <v>146</v>
      </c>
      <c r="CN40" s="32">
        <v>433</v>
      </c>
      <c r="CO40" s="34"/>
      <c r="CP40" s="34"/>
      <c r="CQ40" s="34"/>
      <c r="CR40" s="34"/>
      <c r="CS40" s="34"/>
      <c r="CT40" s="34"/>
      <c r="CU40" s="34"/>
      <c r="CV40" s="34"/>
      <c r="CW40" s="34"/>
      <c r="CX40" s="34"/>
      <c r="CY40" s="34"/>
      <c r="CZ40" s="34"/>
      <c r="DA40" s="34"/>
      <c r="DB40" s="34"/>
      <c r="DC40" s="34"/>
      <c r="DD40" s="34"/>
      <c r="DE40" s="34"/>
      <c r="DF40" s="34"/>
      <c r="DG40" s="32">
        <v>35</v>
      </c>
      <c r="DH40" s="32">
        <v>98</v>
      </c>
      <c r="DI40" s="32">
        <v>441</v>
      </c>
      <c r="DJ40" s="32">
        <v>49</v>
      </c>
      <c r="DK40" s="32">
        <v>138</v>
      </c>
      <c r="DL40" s="32">
        <v>439</v>
      </c>
      <c r="DU40" s="19">
        <v>14</v>
      </c>
      <c r="DV40" s="19">
        <v>32</v>
      </c>
      <c r="DW40" s="19">
        <v>130</v>
      </c>
      <c r="DX40" s="19">
        <v>451</v>
      </c>
      <c r="DY40" s="19">
        <v>7</v>
      </c>
      <c r="DZ40" s="19">
        <v>30</v>
      </c>
      <c r="EA40" s="19">
        <v>104</v>
      </c>
      <c r="EB40" s="19">
        <v>401</v>
      </c>
      <c r="EK40" s="36">
        <v>21.545454545454547</v>
      </c>
      <c r="EL40" s="36">
        <v>37.386363636363633</v>
      </c>
      <c r="EM40" s="37">
        <v>98.219696969696969</v>
      </c>
      <c r="EN40" s="37">
        <v>469</v>
      </c>
      <c r="EO40" s="36">
        <v>20.90909090909091</v>
      </c>
      <c r="EP40" s="36">
        <v>25.977272727272727</v>
      </c>
      <c r="EQ40" s="37">
        <v>78.143939393939405</v>
      </c>
      <c r="ER40" s="37">
        <v>429</v>
      </c>
      <c r="ES40" s="37"/>
      <c r="ET40" s="37"/>
      <c r="EU40" s="37"/>
      <c r="EV40" s="37"/>
      <c r="EW40" s="37"/>
      <c r="EX40" s="37"/>
      <c r="EY40" s="37"/>
      <c r="EZ40" s="37"/>
      <c r="FA40" s="36">
        <v>23.863636363636363</v>
      </c>
      <c r="FB40" s="36">
        <v>25.34090909090909</v>
      </c>
      <c r="FC40" s="36">
        <v>82.007575757575751</v>
      </c>
      <c r="FD40" s="36">
        <v>441</v>
      </c>
      <c r="FE40" s="36">
        <v>17.386363636363637</v>
      </c>
      <c r="FF40" s="36">
        <v>26.18181818181818</v>
      </c>
      <c r="FG40" s="36">
        <v>72.61363636363636</v>
      </c>
      <c r="FH40" s="36">
        <v>450</v>
      </c>
      <c r="FQ40" s="37">
        <v>23.34090909090909</v>
      </c>
      <c r="FR40" s="37">
        <v>27.34090909090909</v>
      </c>
      <c r="FS40" s="37">
        <v>84.469696969696969</v>
      </c>
      <c r="FT40" s="37">
        <v>521</v>
      </c>
      <c r="FU40" s="37">
        <v>17.386363636363637</v>
      </c>
      <c r="FV40" s="37">
        <v>26.18181818181818</v>
      </c>
      <c r="FW40" s="37">
        <v>72.61363636363636</v>
      </c>
      <c r="FX40" s="37">
        <v>521</v>
      </c>
      <c r="FY40" s="38">
        <v>16.90909090909091</v>
      </c>
      <c r="FZ40" s="37">
        <v>18.81818181818182</v>
      </c>
      <c r="GA40" s="37">
        <v>103</v>
      </c>
      <c r="GB40" s="37">
        <v>400</v>
      </c>
      <c r="GC40" s="37">
        <v>20.90909090909091</v>
      </c>
      <c r="GD40" s="37">
        <v>33.386363636363633</v>
      </c>
      <c r="GE40" s="37">
        <v>112</v>
      </c>
      <c r="GF40" s="37">
        <v>446</v>
      </c>
      <c r="GG40" s="38">
        <v>13.227272727272727</v>
      </c>
      <c r="GH40" s="37">
        <v>33.545454545454547</v>
      </c>
      <c r="GI40" s="37">
        <v>88.97727272727272</v>
      </c>
      <c r="GJ40" s="37">
        <v>555</v>
      </c>
      <c r="GK40" s="37">
        <v>14.068181818181818</v>
      </c>
      <c r="GL40" s="37">
        <v>21.18181818181818</v>
      </c>
      <c r="GM40" s="37">
        <v>70.473484848484844</v>
      </c>
      <c r="GN40" s="37">
        <v>544</v>
      </c>
      <c r="GO40" s="37">
        <v>19.59090909090909</v>
      </c>
      <c r="GP40" s="37">
        <v>21.90909090909091</v>
      </c>
      <c r="GQ40" s="37">
        <v>83</v>
      </c>
      <c r="GR40" s="37">
        <v>479</v>
      </c>
      <c r="GS40" s="37">
        <v>34.704545454545453</v>
      </c>
      <c r="GT40" s="37">
        <v>32.340909090909093</v>
      </c>
      <c r="GU40" s="37">
        <v>134.09090909090909</v>
      </c>
      <c r="GV40" s="37">
        <v>482</v>
      </c>
      <c r="GW40" s="37">
        <v>3.9772727272727271</v>
      </c>
      <c r="GX40" s="37">
        <v>4.4545454545454541</v>
      </c>
      <c r="GY40" s="37">
        <v>14.053030303030303</v>
      </c>
      <c r="GZ40" s="37">
        <v>516</v>
      </c>
      <c r="HA40" s="37">
        <v>4.6136363636363633</v>
      </c>
      <c r="HB40" s="37">
        <v>4.1363636363636367</v>
      </c>
      <c r="HC40" s="37">
        <v>14.583333333333334</v>
      </c>
      <c r="HD40" s="37">
        <v>500</v>
      </c>
      <c r="HE40" s="36">
        <v>25.6</v>
      </c>
      <c r="HF40" s="36">
        <v>44.8</v>
      </c>
      <c r="HG40" s="36">
        <v>100.57142857142858</v>
      </c>
      <c r="HH40" s="36">
        <v>376</v>
      </c>
      <c r="HI40" s="36">
        <v>25.6</v>
      </c>
      <c r="HJ40" s="36">
        <v>51.2</v>
      </c>
      <c r="HK40" s="36">
        <v>115.80952380952382</v>
      </c>
      <c r="HL40" s="36">
        <v>420</v>
      </c>
      <c r="HU40" s="36">
        <v>17.272727272727273</v>
      </c>
      <c r="HV40" s="36">
        <v>20.154545454545453</v>
      </c>
      <c r="HW40" s="36">
        <v>53.467532467532465</v>
      </c>
      <c r="HX40" s="36">
        <v>410</v>
      </c>
      <c r="HY40" s="36">
        <v>20.472727272727273</v>
      </c>
      <c r="HZ40" s="36">
        <v>26.634090909090911</v>
      </c>
      <c r="IA40" s="36">
        <v>72.169913419913428</v>
      </c>
      <c r="IB40" s="36">
        <v>423</v>
      </c>
      <c r="IC40" s="36">
        <v>20.234090909090909</v>
      </c>
      <c r="ID40" s="36">
        <v>16.556818181818183</v>
      </c>
      <c r="IE40" s="36">
        <v>66.837121212121218</v>
      </c>
      <c r="IF40" s="36">
        <v>494</v>
      </c>
      <c r="IG40" s="36">
        <v>33.034090909090907</v>
      </c>
      <c r="IH40" s="36">
        <v>25.6</v>
      </c>
      <c r="II40" s="36">
        <v>106.25681818181818</v>
      </c>
      <c r="IJ40" s="36">
        <v>471</v>
      </c>
      <c r="IS40" s="19">
        <v>40.1</v>
      </c>
      <c r="IU40" s="19">
        <v>99</v>
      </c>
      <c r="IV40" s="19">
        <v>447</v>
      </c>
      <c r="IW40" s="19">
        <v>40.700000000000003</v>
      </c>
      <c r="IX40" s="19">
        <v>99</v>
      </c>
      <c r="IZ40" s="19">
        <v>447</v>
      </c>
      <c r="JI40" s="37">
        <v>20.234090909090913</v>
      </c>
      <c r="JJ40" s="37">
        <v>16.556818181818183</v>
      </c>
      <c r="JK40" s="37">
        <v>81.833333333333343</v>
      </c>
      <c r="JL40" s="37">
        <v>402</v>
      </c>
      <c r="JM40" s="37">
        <v>33.511363636363633</v>
      </c>
      <c r="JN40" s="37">
        <v>25.6</v>
      </c>
      <c r="JO40" s="37">
        <v>120.36666666666667</v>
      </c>
      <c r="JP40" s="37">
        <v>423</v>
      </c>
      <c r="JQ40" s="39">
        <f t="shared" si="6"/>
        <v>550.19090909090914</v>
      </c>
      <c r="JR40" s="39">
        <f t="shared" si="7"/>
        <v>1265.1272727272726</v>
      </c>
      <c r="JS40" s="39">
        <f t="shared" si="8"/>
        <v>3789.55854978355</v>
      </c>
      <c r="JT40" s="39">
        <f t="shared" si="8"/>
        <v>18676</v>
      </c>
    </row>
    <row r="41" spans="1:280" s="48" customFormat="1" ht="15.75" customHeight="1" x14ac:dyDescent="0.25">
      <c r="A41" s="41">
        <v>29</v>
      </c>
      <c r="B41" s="41" t="s">
        <v>136</v>
      </c>
      <c r="C41" s="58" t="s">
        <v>159</v>
      </c>
      <c r="D41" s="43"/>
      <c r="E41" s="43"/>
      <c r="F41" s="43"/>
      <c r="G41" s="44"/>
      <c r="H41" s="43"/>
      <c r="I41" s="43"/>
      <c r="J41" s="43"/>
      <c r="K41" s="44"/>
      <c r="L41" s="53"/>
      <c r="M41" s="53"/>
      <c r="N41" s="53"/>
      <c r="O41" s="53"/>
      <c r="P41" s="53"/>
      <c r="Q41" s="53"/>
      <c r="R41" s="45"/>
      <c r="S41" s="45"/>
      <c r="T41" s="45"/>
      <c r="U41" s="45"/>
      <c r="V41" s="45"/>
      <c r="W41" s="45"/>
      <c r="X41" s="46"/>
      <c r="Y41" s="47"/>
      <c r="Z41" s="46"/>
      <c r="AA41" s="46"/>
      <c r="AB41" s="47"/>
      <c r="AC41" s="46"/>
      <c r="AD41" s="46"/>
      <c r="AE41" s="46"/>
      <c r="AF41" s="46"/>
      <c r="AG41" s="46"/>
      <c r="AH41" s="46"/>
      <c r="AI41" s="46"/>
      <c r="AJ41" s="46"/>
      <c r="AK41" s="46"/>
      <c r="AL41" s="46"/>
      <c r="AM41" s="46"/>
      <c r="AN41" s="46"/>
      <c r="AO41" s="46"/>
      <c r="AP41" s="46"/>
      <c r="AQ41" s="46"/>
      <c r="AR41" s="46"/>
      <c r="AS41" s="46"/>
      <c r="AT41" s="46"/>
      <c r="AU41" s="46"/>
      <c r="AV41" s="46"/>
      <c r="AW41" s="46"/>
      <c r="AX41" s="46"/>
      <c r="AY41" s="46"/>
      <c r="AZ41" s="46"/>
      <c r="BA41" s="46"/>
      <c r="BB41" s="46"/>
      <c r="BC41" s="46"/>
      <c r="BD41" s="46"/>
      <c r="BE41" s="46"/>
      <c r="BF41" s="46"/>
      <c r="BG41" s="46"/>
      <c r="BH41" s="46"/>
      <c r="BI41" s="46"/>
      <c r="BJ41" s="46"/>
      <c r="BK41" s="46"/>
      <c r="BL41" s="46"/>
      <c r="BM41" s="46"/>
      <c r="BN41" s="46"/>
      <c r="BO41" s="46"/>
      <c r="BP41" s="46"/>
      <c r="BQ41" s="46"/>
      <c r="BR41" s="46"/>
      <c r="BS41" s="46"/>
      <c r="BT41" s="46"/>
      <c r="BU41" s="46"/>
      <c r="BV41" s="46"/>
      <c r="BW41" s="46"/>
      <c r="BX41" s="46"/>
      <c r="BY41" s="46"/>
      <c r="BZ41" s="46"/>
      <c r="CA41" s="46"/>
      <c r="CB41" s="46"/>
      <c r="CC41" s="46"/>
      <c r="CD41" s="46"/>
      <c r="CE41" s="46"/>
      <c r="CF41" s="46"/>
      <c r="CG41" s="46"/>
      <c r="CH41" s="46"/>
      <c r="CI41" s="46"/>
      <c r="CJ41" s="46"/>
      <c r="CK41" s="46"/>
      <c r="CL41" s="46"/>
      <c r="CM41" s="46"/>
      <c r="CN41" s="46"/>
      <c r="CO41" s="46"/>
      <c r="CP41" s="46"/>
      <c r="CQ41" s="46"/>
      <c r="CR41" s="46"/>
      <c r="CS41" s="46"/>
      <c r="CT41" s="46"/>
      <c r="CU41" s="46"/>
      <c r="CV41" s="46"/>
      <c r="CW41" s="46"/>
      <c r="CX41" s="46"/>
      <c r="CY41" s="46"/>
      <c r="CZ41" s="46"/>
      <c r="DA41" s="46"/>
      <c r="DB41" s="46"/>
      <c r="DC41" s="46"/>
      <c r="DD41" s="46"/>
      <c r="DE41" s="46"/>
      <c r="DF41" s="46"/>
      <c r="DG41" s="46"/>
      <c r="DH41" s="46"/>
      <c r="DI41" s="46"/>
      <c r="DJ41" s="46"/>
      <c r="DK41" s="46"/>
      <c r="DL41" s="46"/>
      <c r="EK41" s="49"/>
      <c r="EL41" s="49"/>
      <c r="EM41" s="50"/>
      <c r="EN41" s="50"/>
      <c r="EO41" s="49"/>
      <c r="EP41" s="49"/>
      <c r="EQ41" s="50"/>
      <c r="ER41" s="50"/>
      <c r="ES41" s="50"/>
      <c r="ET41" s="50"/>
      <c r="EU41" s="50"/>
      <c r="EV41" s="50"/>
      <c r="EW41" s="50"/>
      <c r="EX41" s="50"/>
      <c r="EY41" s="50"/>
      <c r="EZ41" s="50"/>
      <c r="FA41" s="49"/>
      <c r="FB41" s="49"/>
      <c r="FC41" s="49"/>
      <c r="FD41" s="49"/>
      <c r="FE41" s="49"/>
      <c r="FF41" s="49"/>
      <c r="FG41" s="49"/>
      <c r="FH41" s="49"/>
      <c r="FQ41" s="50"/>
      <c r="FR41" s="50"/>
      <c r="FS41" s="50"/>
      <c r="FT41" s="50"/>
      <c r="FU41" s="50"/>
      <c r="FV41" s="50"/>
      <c r="FW41" s="50"/>
      <c r="FX41" s="50"/>
      <c r="FY41" s="51">
        <v>23.113636363636363</v>
      </c>
      <c r="FZ41" s="50">
        <v>24.227272727272727</v>
      </c>
      <c r="GA41" s="50">
        <v>116</v>
      </c>
      <c r="GB41" s="50">
        <v>382</v>
      </c>
      <c r="GC41" s="50">
        <v>16.90909090909091</v>
      </c>
      <c r="GD41" s="50">
        <v>29.90909090909091</v>
      </c>
      <c r="GE41" s="50">
        <v>107</v>
      </c>
      <c r="GF41" s="50">
        <v>400</v>
      </c>
      <c r="GG41" s="51"/>
      <c r="GH41" s="50"/>
      <c r="GI41" s="50"/>
      <c r="GJ41" s="50"/>
      <c r="GK41" s="50"/>
      <c r="GL41" s="50"/>
      <c r="GM41" s="50"/>
      <c r="GN41" s="50"/>
      <c r="GO41" s="50">
        <v>13.272727272727273</v>
      </c>
      <c r="GP41" s="50">
        <v>19.90909090909091</v>
      </c>
      <c r="GQ41" s="50">
        <v>82.954545454545453</v>
      </c>
      <c r="GR41" s="50">
        <v>343</v>
      </c>
      <c r="GS41" s="50">
        <v>13.431818181818182</v>
      </c>
      <c r="GT41" s="50">
        <v>22.59090909090909</v>
      </c>
      <c r="GU41" s="50">
        <v>90.056818181818173</v>
      </c>
      <c r="GV41" s="50">
        <v>352</v>
      </c>
      <c r="GW41" s="50"/>
      <c r="GX41" s="50"/>
      <c r="GY41" s="50"/>
      <c r="GZ41" s="50"/>
      <c r="HA41" s="50"/>
      <c r="HB41" s="50"/>
      <c r="HC41" s="50"/>
      <c r="HD41" s="50"/>
      <c r="HE41" s="49">
        <v>18.872727272727275</v>
      </c>
      <c r="HF41" s="49">
        <v>2.5454545454545454</v>
      </c>
      <c r="HG41" s="49">
        <v>30.597402597402603</v>
      </c>
      <c r="HH41" s="49">
        <v>354</v>
      </c>
      <c r="HI41" s="49">
        <v>15.195454545454544</v>
      </c>
      <c r="HJ41" s="49">
        <v>0</v>
      </c>
      <c r="HK41" s="49">
        <v>25.325757575757574</v>
      </c>
      <c r="HL41" s="49">
        <v>320</v>
      </c>
      <c r="HU41" s="49">
        <v>26.30681818181818</v>
      </c>
      <c r="HV41" s="49">
        <v>5.3295454545454541</v>
      </c>
      <c r="HW41" s="49">
        <v>45.194805194805198</v>
      </c>
      <c r="HX41" s="49">
        <v>456</v>
      </c>
      <c r="HY41" s="49">
        <v>13.268181818181818</v>
      </c>
      <c r="HZ41" s="49">
        <v>6.6022727272727275</v>
      </c>
      <c r="IA41" s="49">
        <v>31.545454545454547</v>
      </c>
      <c r="IB41" s="49">
        <v>431</v>
      </c>
      <c r="IC41" s="49"/>
      <c r="ID41" s="49"/>
      <c r="IE41" s="49"/>
      <c r="IF41" s="49"/>
      <c r="IG41" s="49"/>
      <c r="IH41" s="49"/>
      <c r="II41" s="49"/>
      <c r="IJ41" s="49"/>
      <c r="JI41" s="50"/>
      <c r="JJ41" s="50"/>
      <c r="JK41" s="50"/>
      <c r="JL41" s="50"/>
      <c r="JM41" s="50"/>
      <c r="JN41" s="50"/>
      <c r="JO41" s="50"/>
      <c r="JP41" s="50"/>
      <c r="JQ41" s="52">
        <f t="shared" si="6"/>
        <v>140.37045454545455</v>
      </c>
      <c r="JR41" s="52">
        <f t="shared" si="7"/>
        <v>111.11363636363637</v>
      </c>
      <c r="JS41" s="52">
        <f t="shared" si="8"/>
        <v>528.67478354978357</v>
      </c>
      <c r="JT41" s="52">
        <f t="shared" si="8"/>
        <v>3038</v>
      </c>
    </row>
    <row r="42" spans="1:280" s="48" customFormat="1" ht="15.75" customHeight="1" x14ac:dyDescent="0.25">
      <c r="A42" s="41">
        <v>30</v>
      </c>
      <c r="B42" s="41" t="s">
        <v>136</v>
      </c>
      <c r="C42" s="58" t="s">
        <v>160</v>
      </c>
      <c r="D42" s="43"/>
      <c r="E42" s="43"/>
      <c r="F42" s="43"/>
      <c r="G42" s="44"/>
      <c r="H42" s="43"/>
      <c r="I42" s="43"/>
      <c r="J42" s="43"/>
      <c r="K42" s="44"/>
      <c r="L42" s="53"/>
      <c r="M42" s="53"/>
      <c r="N42" s="53"/>
      <c r="O42" s="53"/>
      <c r="P42" s="53"/>
      <c r="Q42" s="53"/>
      <c r="R42" s="45"/>
      <c r="S42" s="45"/>
      <c r="T42" s="45"/>
      <c r="U42" s="45"/>
      <c r="V42" s="45"/>
      <c r="W42" s="45"/>
      <c r="X42" s="46"/>
      <c r="Y42" s="47"/>
      <c r="Z42" s="46"/>
      <c r="AA42" s="46"/>
      <c r="AB42" s="47"/>
      <c r="AC42" s="46"/>
      <c r="AD42" s="46"/>
      <c r="AE42" s="46"/>
      <c r="AF42" s="46"/>
      <c r="AG42" s="46"/>
      <c r="AH42" s="46"/>
      <c r="AI42" s="46"/>
      <c r="AJ42" s="46"/>
      <c r="AK42" s="46"/>
      <c r="AL42" s="46"/>
      <c r="AM42" s="46"/>
      <c r="AN42" s="46"/>
      <c r="AO42" s="46"/>
      <c r="AP42" s="46"/>
      <c r="AQ42" s="46"/>
      <c r="AR42" s="46"/>
      <c r="AS42" s="46"/>
      <c r="AT42" s="46"/>
      <c r="AU42" s="46"/>
      <c r="AV42" s="46"/>
      <c r="AW42" s="46"/>
      <c r="AX42" s="46"/>
      <c r="AY42" s="46"/>
      <c r="AZ42" s="46"/>
      <c r="BA42" s="46"/>
      <c r="BB42" s="46"/>
      <c r="BC42" s="46"/>
      <c r="BD42" s="46"/>
      <c r="BE42" s="46"/>
      <c r="BF42" s="46"/>
      <c r="BG42" s="46"/>
      <c r="BH42" s="46"/>
      <c r="BI42" s="46"/>
      <c r="BJ42" s="46"/>
      <c r="BK42" s="46"/>
      <c r="BL42" s="46"/>
      <c r="BM42" s="46"/>
      <c r="BN42" s="46"/>
      <c r="BO42" s="46"/>
      <c r="BP42" s="46"/>
      <c r="BQ42" s="46"/>
      <c r="BR42" s="46"/>
      <c r="BS42" s="46"/>
      <c r="BT42" s="46"/>
      <c r="BU42" s="46"/>
      <c r="BV42" s="46"/>
      <c r="BW42" s="46"/>
      <c r="BX42" s="46"/>
      <c r="BY42" s="46"/>
      <c r="BZ42" s="46"/>
      <c r="CA42" s="46"/>
      <c r="CB42" s="46"/>
      <c r="CC42" s="46"/>
      <c r="CD42" s="46"/>
      <c r="CE42" s="46"/>
      <c r="CF42" s="46"/>
      <c r="CG42" s="46"/>
      <c r="CH42" s="46"/>
      <c r="CI42" s="46"/>
      <c r="CJ42" s="46"/>
      <c r="CK42" s="46"/>
      <c r="CL42" s="46"/>
      <c r="CM42" s="46"/>
      <c r="CN42" s="46"/>
      <c r="CO42" s="46"/>
      <c r="CP42" s="46"/>
      <c r="CQ42" s="46"/>
      <c r="CR42" s="46"/>
      <c r="CS42" s="46"/>
      <c r="CT42" s="46"/>
      <c r="CU42" s="46"/>
      <c r="CV42" s="46"/>
      <c r="CW42" s="46"/>
      <c r="CX42" s="46"/>
      <c r="CY42" s="46"/>
      <c r="CZ42" s="46"/>
      <c r="DA42" s="46"/>
      <c r="DB42" s="46"/>
      <c r="DC42" s="46"/>
      <c r="DD42" s="46"/>
      <c r="DE42" s="46"/>
      <c r="DF42" s="46"/>
      <c r="DG42" s="46"/>
      <c r="DH42" s="46"/>
      <c r="DI42" s="46"/>
      <c r="DJ42" s="46"/>
      <c r="DK42" s="46"/>
      <c r="DL42" s="46"/>
      <c r="EK42" s="49"/>
      <c r="EL42" s="49"/>
      <c r="EM42" s="50"/>
      <c r="EN42" s="50"/>
      <c r="EO42" s="49"/>
      <c r="EP42" s="49"/>
      <c r="EQ42" s="50"/>
      <c r="ER42" s="50"/>
      <c r="ES42" s="50"/>
      <c r="ET42" s="50"/>
      <c r="EU42" s="50"/>
      <c r="EV42" s="50"/>
      <c r="EW42" s="50"/>
      <c r="EX42" s="50"/>
      <c r="EY42" s="50"/>
      <c r="EZ42" s="50"/>
      <c r="FA42" s="49"/>
      <c r="FB42" s="49"/>
      <c r="FC42" s="49"/>
      <c r="FD42" s="49"/>
      <c r="FE42" s="49"/>
      <c r="FF42" s="49"/>
      <c r="FG42" s="49"/>
      <c r="FH42" s="49"/>
      <c r="FQ42" s="50"/>
      <c r="FR42" s="50"/>
      <c r="FS42" s="50"/>
      <c r="FT42" s="50"/>
      <c r="FU42" s="50"/>
      <c r="FV42" s="50"/>
      <c r="FW42" s="50"/>
      <c r="FX42" s="50"/>
      <c r="FY42" s="51">
        <v>5.5909090909090908</v>
      </c>
      <c r="FZ42" s="50">
        <v>7.1818181818181817</v>
      </c>
      <c r="GA42" s="50">
        <v>59</v>
      </c>
      <c r="GB42" s="50">
        <v>352</v>
      </c>
      <c r="GC42" s="50">
        <v>6.5909090909090908</v>
      </c>
      <c r="GD42" s="50">
        <v>22.113636363636363</v>
      </c>
      <c r="GE42" s="50">
        <v>85</v>
      </c>
      <c r="GF42" s="50">
        <v>377</v>
      </c>
      <c r="GG42" s="51"/>
      <c r="GH42" s="50"/>
      <c r="GI42" s="50"/>
      <c r="GJ42" s="50"/>
      <c r="GK42" s="50"/>
      <c r="GL42" s="50"/>
      <c r="GM42" s="50"/>
      <c r="GN42" s="50"/>
      <c r="GO42" s="50">
        <v>2.8636363636363638</v>
      </c>
      <c r="GP42" s="50">
        <v>10.340909090909092</v>
      </c>
      <c r="GQ42" s="50">
        <v>26.40909090909091</v>
      </c>
      <c r="GR42" s="50">
        <v>342</v>
      </c>
      <c r="GS42" s="50">
        <v>6.6818181818181817</v>
      </c>
      <c r="GT42" s="50">
        <v>11.295454545454545</v>
      </c>
      <c r="GU42" s="50">
        <v>35.954545454545453</v>
      </c>
      <c r="GV42" s="50">
        <v>352</v>
      </c>
      <c r="GW42" s="50"/>
      <c r="GX42" s="50"/>
      <c r="GY42" s="50"/>
      <c r="GZ42" s="50"/>
      <c r="HA42" s="50"/>
      <c r="HB42" s="50"/>
      <c r="HC42" s="50"/>
      <c r="HD42" s="50"/>
      <c r="HE42" s="49">
        <v>1.8295454545454546</v>
      </c>
      <c r="HF42" s="49">
        <v>6.3636363636363633</v>
      </c>
      <c r="HG42" s="49">
        <v>11.704545454545455</v>
      </c>
      <c r="HH42" s="49">
        <v>399</v>
      </c>
      <c r="HI42" s="49">
        <v>2.0681818181818183</v>
      </c>
      <c r="HJ42" s="49">
        <v>0</v>
      </c>
      <c r="HK42" s="49">
        <v>5.1704545454545459</v>
      </c>
      <c r="HL42" s="49">
        <v>389</v>
      </c>
      <c r="HU42" s="49">
        <v>11.597727272727273</v>
      </c>
      <c r="HV42" s="49">
        <v>24.556818181818183</v>
      </c>
      <c r="HW42" s="49">
        <v>51.649350649350659</v>
      </c>
      <c r="HX42" s="49">
        <v>384</v>
      </c>
      <c r="HY42" s="49">
        <v>13.436363636363637</v>
      </c>
      <c r="HZ42" s="49">
        <v>32.397727272727273</v>
      </c>
      <c r="IA42" s="49">
        <v>79.873376623376629</v>
      </c>
      <c r="IB42" s="49">
        <v>421</v>
      </c>
      <c r="IC42" s="49"/>
      <c r="ID42" s="49"/>
      <c r="IE42" s="49"/>
      <c r="IF42" s="49"/>
      <c r="IG42" s="49"/>
      <c r="IH42" s="49"/>
      <c r="II42" s="49"/>
      <c r="IJ42" s="49"/>
      <c r="JI42" s="50"/>
      <c r="JJ42" s="50"/>
      <c r="JK42" s="50"/>
      <c r="JL42" s="50"/>
      <c r="JM42" s="50"/>
      <c r="JN42" s="50"/>
      <c r="JO42" s="50"/>
      <c r="JP42" s="50"/>
      <c r="JQ42" s="52">
        <f t="shared" si="6"/>
        <v>50.659090909090907</v>
      </c>
      <c r="JR42" s="52">
        <f t="shared" si="7"/>
        <v>114.25</v>
      </c>
      <c r="JS42" s="52">
        <f t="shared" si="8"/>
        <v>354.76136363636363</v>
      </c>
      <c r="JT42" s="52">
        <f t="shared" si="8"/>
        <v>3016</v>
      </c>
    </row>
    <row r="43" spans="1:280" s="48" customFormat="1" ht="15.75" customHeight="1" x14ac:dyDescent="0.25">
      <c r="A43" s="41">
        <v>31</v>
      </c>
      <c r="B43" s="41" t="s">
        <v>136</v>
      </c>
      <c r="C43" s="42" t="s">
        <v>132</v>
      </c>
      <c r="D43" s="43"/>
      <c r="E43" s="43"/>
      <c r="F43" s="43"/>
      <c r="G43" s="44"/>
      <c r="H43" s="43"/>
      <c r="I43" s="43"/>
      <c r="J43" s="43"/>
      <c r="K43" s="44"/>
      <c r="L43" s="53"/>
      <c r="M43" s="53"/>
      <c r="N43" s="53"/>
      <c r="O43" s="53"/>
      <c r="P43" s="53"/>
      <c r="Q43" s="53"/>
      <c r="R43" s="45"/>
      <c r="S43" s="45"/>
      <c r="T43" s="45"/>
      <c r="U43" s="45"/>
      <c r="V43" s="45"/>
      <c r="W43" s="45"/>
      <c r="X43" s="46"/>
      <c r="Y43" s="47"/>
      <c r="Z43" s="46"/>
      <c r="AA43" s="46"/>
      <c r="AB43" s="47"/>
      <c r="AC43" s="46"/>
      <c r="AD43" s="46"/>
      <c r="AE43" s="46"/>
      <c r="AF43" s="46"/>
      <c r="AG43" s="46"/>
      <c r="AH43" s="46"/>
      <c r="AI43" s="46"/>
      <c r="AJ43" s="46"/>
      <c r="AK43" s="46"/>
      <c r="AL43" s="46"/>
      <c r="AM43" s="46"/>
      <c r="AN43" s="46"/>
      <c r="AO43" s="46"/>
      <c r="AP43" s="46"/>
      <c r="AQ43" s="46"/>
      <c r="AR43" s="46"/>
      <c r="AS43" s="46"/>
      <c r="AT43" s="46"/>
      <c r="AU43" s="46"/>
      <c r="AV43" s="46"/>
      <c r="AW43" s="46"/>
      <c r="AX43" s="46"/>
      <c r="AY43" s="46"/>
      <c r="AZ43" s="46"/>
      <c r="BA43" s="46"/>
      <c r="BB43" s="46"/>
      <c r="BC43" s="46"/>
      <c r="BD43" s="46"/>
      <c r="BE43" s="46"/>
      <c r="BF43" s="46"/>
      <c r="BG43" s="46"/>
      <c r="BH43" s="46"/>
      <c r="BI43" s="46"/>
      <c r="BJ43" s="46"/>
      <c r="BK43" s="46"/>
      <c r="BL43" s="46"/>
      <c r="BM43" s="46"/>
      <c r="BN43" s="46"/>
      <c r="BO43" s="46"/>
      <c r="BP43" s="46"/>
      <c r="BQ43" s="46"/>
      <c r="BR43" s="46"/>
      <c r="BS43" s="46"/>
      <c r="BT43" s="46"/>
      <c r="BU43" s="46"/>
      <c r="BV43" s="46"/>
      <c r="BW43" s="46"/>
      <c r="BX43" s="46"/>
      <c r="BY43" s="46"/>
      <c r="BZ43" s="46"/>
      <c r="CA43" s="46"/>
      <c r="CB43" s="46"/>
      <c r="CC43" s="46"/>
      <c r="CD43" s="46"/>
      <c r="CE43" s="46"/>
      <c r="CF43" s="46"/>
      <c r="CG43" s="46"/>
      <c r="CH43" s="46"/>
      <c r="CI43" s="46"/>
      <c r="CJ43" s="46"/>
      <c r="CK43" s="46"/>
      <c r="CL43" s="46"/>
      <c r="CM43" s="46"/>
      <c r="CN43" s="46"/>
      <c r="CO43" s="46"/>
      <c r="CP43" s="46"/>
      <c r="CQ43" s="46"/>
      <c r="CR43" s="46"/>
      <c r="CS43" s="46"/>
      <c r="CT43" s="46"/>
      <c r="CU43" s="46"/>
      <c r="CV43" s="46"/>
      <c r="CW43" s="46"/>
      <c r="CX43" s="46"/>
      <c r="CY43" s="46"/>
      <c r="CZ43" s="46"/>
      <c r="DA43" s="46"/>
      <c r="DB43" s="46"/>
      <c r="DC43" s="46"/>
      <c r="DD43" s="46"/>
      <c r="DE43" s="46"/>
      <c r="DF43" s="46"/>
      <c r="DG43" s="46"/>
      <c r="DH43" s="46"/>
      <c r="DI43" s="46"/>
      <c r="DJ43" s="46"/>
      <c r="DK43" s="46"/>
      <c r="DL43" s="46"/>
      <c r="EK43" s="49"/>
      <c r="EL43" s="49"/>
      <c r="EM43" s="50"/>
      <c r="EN43" s="50"/>
      <c r="EO43" s="49"/>
      <c r="EP43" s="49"/>
      <c r="EQ43" s="50"/>
      <c r="ER43" s="50"/>
      <c r="ES43" s="50"/>
      <c r="ET43" s="50"/>
      <c r="EU43" s="50"/>
      <c r="EV43" s="50"/>
      <c r="EW43" s="50"/>
      <c r="EX43" s="50"/>
      <c r="EY43" s="50"/>
      <c r="EZ43" s="50"/>
      <c r="FA43" s="49"/>
      <c r="FB43" s="49"/>
      <c r="FC43" s="49"/>
      <c r="FD43" s="49"/>
      <c r="FE43" s="49"/>
      <c r="FF43" s="49"/>
      <c r="FG43" s="49"/>
      <c r="FH43" s="49"/>
      <c r="FQ43" s="50"/>
      <c r="FR43" s="50"/>
      <c r="FS43" s="50"/>
      <c r="FT43" s="50"/>
      <c r="FU43" s="50"/>
      <c r="FV43" s="50"/>
      <c r="FW43" s="50"/>
      <c r="FX43" s="50"/>
      <c r="FY43" s="51">
        <v>11.795454545454545</v>
      </c>
      <c r="FZ43" s="50">
        <v>12.59090909090909</v>
      </c>
      <c r="GA43" s="50">
        <v>54</v>
      </c>
      <c r="GB43" s="50">
        <v>361</v>
      </c>
      <c r="GC43" s="50">
        <v>16.75</v>
      </c>
      <c r="GD43" s="50">
        <v>12.545454545454545</v>
      </c>
      <c r="GE43" s="50">
        <v>68</v>
      </c>
      <c r="GF43" s="50">
        <v>377</v>
      </c>
      <c r="GG43" s="51"/>
      <c r="GH43" s="50"/>
      <c r="GI43" s="50"/>
      <c r="GJ43" s="50"/>
      <c r="GK43" s="50"/>
      <c r="GL43" s="50"/>
      <c r="GM43" s="50"/>
      <c r="GN43" s="50"/>
      <c r="GO43" s="50">
        <v>3.6590909090909092</v>
      </c>
      <c r="GP43" s="50">
        <v>5.4090909090909092</v>
      </c>
      <c r="GQ43" s="50">
        <v>22.670454545454543</v>
      </c>
      <c r="GR43" s="50">
        <v>339</v>
      </c>
      <c r="GS43" s="50">
        <v>4.9318181818181817</v>
      </c>
      <c r="GT43" s="50">
        <v>39</v>
      </c>
      <c r="GU43" s="50">
        <v>109.82954545454545</v>
      </c>
      <c r="GV43" s="50">
        <v>352</v>
      </c>
      <c r="GW43" s="50"/>
      <c r="GX43" s="50"/>
      <c r="GY43" s="50"/>
      <c r="GZ43" s="50"/>
      <c r="HA43" s="50"/>
      <c r="HB43" s="50"/>
      <c r="HC43" s="50"/>
      <c r="HD43" s="50"/>
      <c r="HE43" s="49"/>
      <c r="HF43" s="49"/>
      <c r="HG43" s="49"/>
      <c r="HH43" s="49"/>
      <c r="HI43" s="49"/>
      <c r="HJ43" s="49"/>
      <c r="HK43" s="49"/>
      <c r="HL43" s="49"/>
      <c r="HU43" s="49"/>
      <c r="HV43" s="49"/>
      <c r="HW43" s="49"/>
      <c r="HX43" s="49"/>
      <c r="HY43" s="49"/>
      <c r="HZ43" s="49"/>
      <c r="IA43" s="49"/>
      <c r="IB43" s="49"/>
      <c r="IC43" s="49"/>
      <c r="ID43" s="49"/>
      <c r="IE43" s="49"/>
      <c r="IF43" s="49"/>
      <c r="IG43" s="49"/>
      <c r="IH43" s="49"/>
      <c r="II43" s="49"/>
      <c r="IJ43" s="49"/>
      <c r="JI43" s="50"/>
      <c r="JJ43" s="50"/>
      <c r="JK43" s="50"/>
      <c r="JL43" s="50"/>
      <c r="JM43" s="50"/>
      <c r="JN43" s="50"/>
      <c r="JO43" s="50"/>
      <c r="JP43" s="50"/>
      <c r="JQ43" s="52">
        <f t="shared" si="6"/>
        <v>37.136363636363633</v>
      </c>
      <c r="JR43" s="52">
        <f t="shared" si="7"/>
        <v>69.545454545454547</v>
      </c>
      <c r="JS43" s="52">
        <f t="shared" si="8"/>
        <v>254.5</v>
      </c>
      <c r="JT43" s="52">
        <f t="shared" si="8"/>
        <v>1429</v>
      </c>
    </row>
    <row r="44" spans="1:280" s="48" customFormat="1" ht="15.75" customHeight="1" x14ac:dyDescent="0.25">
      <c r="A44" s="41">
        <v>32</v>
      </c>
      <c r="B44" s="41" t="s">
        <v>136</v>
      </c>
      <c r="C44" s="58" t="s">
        <v>161</v>
      </c>
      <c r="D44" s="43"/>
      <c r="E44" s="43"/>
      <c r="F44" s="43"/>
      <c r="G44" s="44"/>
      <c r="H44" s="43"/>
      <c r="I44" s="43"/>
      <c r="J44" s="43"/>
      <c r="K44" s="44"/>
      <c r="L44" s="53"/>
      <c r="M44" s="53"/>
      <c r="N44" s="53"/>
      <c r="O44" s="53"/>
      <c r="P44" s="53"/>
      <c r="Q44" s="53"/>
      <c r="R44" s="45"/>
      <c r="S44" s="45"/>
      <c r="T44" s="45"/>
      <c r="U44" s="45"/>
      <c r="V44" s="45"/>
      <c r="W44" s="45"/>
      <c r="X44" s="46"/>
      <c r="Y44" s="47"/>
      <c r="Z44" s="46"/>
      <c r="AA44" s="46"/>
      <c r="AB44" s="47"/>
      <c r="AC44" s="46"/>
      <c r="AD44" s="46"/>
      <c r="AE44" s="46"/>
      <c r="AF44" s="46"/>
      <c r="AG44" s="46"/>
      <c r="AH44" s="46"/>
      <c r="AI44" s="46"/>
      <c r="AJ44" s="46"/>
      <c r="AK44" s="46"/>
      <c r="AL44" s="46"/>
      <c r="AM44" s="46"/>
      <c r="AN44" s="46"/>
      <c r="AO44" s="46"/>
      <c r="AP44" s="46"/>
      <c r="AQ44" s="46"/>
      <c r="AR44" s="46"/>
      <c r="AS44" s="46"/>
      <c r="AT44" s="46"/>
      <c r="AU44" s="46"/>
      <c r="AV44" s="46"/>
      <c r="AW44" s="46"/>
      <c r="AX44" s="46"/>
      <c r="AY44" s="46"/>
      <c r="AZ44" s="46"/>
      <c r="BA44" s="46"/>
      <c r="BB44" s="46"/>
      <c r="BC44" s="46"/>
      <c r="BD44" s="46"/>
      <c r="BE44" s="46"/>
      <c r="BF44" s="46"/>
      <c r="BG44" s="46"/>
      <c r="BH44" s="46"/>
      <c r="BI44" s="46"/>
      <c r="BJ44" s="46"/>
      <c r="BK44" s="46"/>
      <c r="BL44" s="46"/>
      <c r="BM44" s="46"/>
      <c r="BN44" s="46"/>
      <c r="BO44" s="46"/>
      <c r="BP44" s="46"/>
      <c r="BQ44" s="46"/>
      <c r="BR44" s="46"/>
      <c r="BS44" s="46"/>
      <c r="BT44" s="46"/>
      <c r="BU44" s="46"/>
      <c r="BV44" s="46"/>
      <c r="BW44" s="46"/>
      <c r="BX44" s="46"/>
      <c r="BY44" s="46"/>
      <c r="BZ44" s="46"/>
      <c r="CA44" s="46"/>
      <c r="CB44" s="46"/>
      <c r="CC44" s="46"/>
      <c r="CD44" s="46"/>
      <c r="CE44" s="46"/>
      <c r="CF44" s="46"/>
      <c r="CG44" s="46"/>
      <c r="CH44" s="46"/>
      <c r="CI44" s="46"/>
      <c r="CJ44" s="46"/>
      <c r="CK44" s="46"/>
      <c r="CL44" s="46"/>
      <c r="CM44" s="46"/>
      <c r="CN44" s="46"/>
      <c r="CO44" s="46"/>
      <c r="CP44" s="46"/>
      <c r="CQ44" s="46"/>
      <c r="CR44" s="46"/>
      <c r="CS44" s="46"/>
      <c r="CT44" s="46"/>
      <c r="CU44" s="46"/>
      <c r="CV44" s="46"/>
      <c r="CW44" s="46"/>
      <c r="CX44" s="46"/>
      <c r="CY44" s="46"/>
      <c r="CZ44" s="46"/>
      <c r="DA44" s="46"/>
      <c r="DB44" s="46"/>
      <c r="DC44" s="46"/>
      <c r="DD44" s="46"/>
      <c r="DE44" s="46"/>
      <c r="DF44" s="46"/>
      <c r="DG44" s="46"/>
      <c r="DH44" s="46"/>
      <c r="DI44" s="46"/>
      <c r="DJ44" s="46"/>
      <c r="DK44" s="46"/>
      <c r="DL44" s="46"/>
      <c r="EK44" s="49"/>
      <c r="EL44" s="49"/>
      <c r="EM44" s="50"/>
      <c r="EN44" s="50"/>
      <c r="EO44" s="49"/>
      <c r="EP44" s="49"/>
      <c r="EQ44" s="50"/>
      <c r="ER44" s="50"/>
      <c r="ES44" s="50"/>
      <c r="ET44" s="50"/>
      <c r="EU44" s="50"/>
      <c r="EV44" s="50"/>
      <c r="EW44" s="50"/>
      <c r="EX44" s="50"/>
      <c r="EY44" s="50"/>
      <c r="EZ44" s="50"/>
      <c r="FA44" s="49"/>
      <c r="FB44" s="49"/>
      <c r="FC44" s="49"/>
      <c r="FD44" s="49"/>
      <c r="FE44" s="49"/>
      <c r="FF44" s="49"/>
      <c r="FG44" s="49"/>
      <c r="FH44" s="49"/>
      <c r="FQ44" s="50"/>
      <c r="FR44" s="50"/>
      <c r="FS44" s="50"/>
      <c r="FT44" s="50"/>
      <c r="FU44" s="50"/>
      <c r="FV44" s="50"/>
      <c r="FW44" s="50"/>
      <c r="FX44" s="50"/>
      <c r="FY44" s="51"/>
      <c r="FZ44" s="50"/>
      <c r="GA44" s="50"/>
      <c r="GB44" s="50"/>
      <c r="GC44" s="50"/>
      <c r="GD44" s="50"/>
      <c r="GE44" s="50"/>
      <c r="GF44" s="50"/>
      <c r="GG44" s="51">
        <v>2.2272727272727271</v>
      </c>
      <c r="GH44" s="50">
        <v>4.9318181818181817</v>
      </c>
      <c r="GI44" s="50">
        <v>13.787878787878789</v>
      </c>
      <c r="GJ44" s="50">
        <v>421</v>
      </c>
      <c r="GK44" s="50">
        <v>1.9090909090909092</v>
      </c>
      <c r="GL44" s="50">
        <v>7.4772727272727275</v>
      </c>
      <c r="GM44" s="50">
        <v>17.234848484848484</v>
      </c>
      <c r="GN44" s="50">
        <v>433</v>
      </c>
      <c r="GW44" s="50">
        <v>17.181818181818183</v>
      </c>
      <c r="GX44" s="50">
        <v>30.959090909090907</v>
      </c>
      <c r="GY44" s="50">
        <v>120.35227272727272</v>
      </c>
      <c r="GZ44" s="50">
        <v>494</v>
      </c>
      <c r="HA44" s="50">
        <v>22.431818181818183</v>
      </c>
      <c r="HB44" s="50">
        <v>42.35</v>
      </c>
      <c r="HC44" s="50">
        <v>161.95454545454544</v>
      </c>
      <c r="HD44" s="50">
        <v>463</v>
      </c>
      <c r="HE44" s="49"/>
      <c r="HF44" s="49"/>
      <c r="HG44" s="49"/>
      <c r="HH44" s="49"/>
      <c r="HI44" s="49"/>
      <c r="HJ44" s="49"/>
      <c r="HK44" s="49"/>
      <c r="HL44" s="49"/>
      <c r="HM44" s="49">
        <v>9.0568181818181817</v>
      </c>
      <c r="HN44" s="49">
        <v>12.45681818181818</v>
      </c>
      <c r="HO44" s="49">
        <v>30.733766233766232</v>
      </c>
      <c r="HP44" s="49">
        <v>424</v>
      </c>
      <c r="HQ44" s="49">
        <v>16.795454545454547</v>
      </c>
      <c r="HR44" s="49">
        <v>15.434090909090909</v>
      </c>
      <c r="HS44" s="49">
        <v>55.639610389610397</v>
      </c>
      <c r="HT44" s="49">
        <v>492</v>
      </c>
      <c r="HU44" s="49"/>
      <c r="HV44" s="49"/>
      <c r="HW44" s="49"/>
      <c r="HX44" s="49"/>
      <c r="HY44" s="49"/>
      <c r="HZ44" s="49"/>
      <c r="IA44" s="49"/>
      <c r="IB44" s="49"/>
      <c r="IC44" s="49">
        <v>11.995454545454544</v>
      </c>
      <c r="ID44" s="49">
        <v>6.956818181818182</v>
      </c>
      <c r="IE44" s="49">
        <v>33.906060606060606</v>
      </c>
      <c r="IF44" s="49">
        <v>456</v>
      </c>
      <c r="IG44" s="49">
        <v>17.03409090909091</v>
      </c>
      <c r="IH44" s="49">
        <v>9.2727272727272734</v>
      </c>
      <c r="II44" s="49">
        <v>46.935606060606062</v>
      </c>
      <c r="IJ44" s="49">
        <v>467</v>
      </c>
      <c r="JI44" s="50"/>
      <c r="JJ44" s="50"/>
      <c r="JK44" s="50"/>
      <c r="JL44" s="50"/>
      <c r="JM44" s="50"/>
      <c r="JN44" s="50"/>
      <c r="JO44" s="50"/>
      <c r="JP44" s="50"/>
      <c r="JQ44" s="52">
        <f t="shared" si="6"/>
        <v>98.631818181818176</v>
      </c>
      <c r="JR44" s="52">
        <f t="shared" si="7"/>
        <v>129.83863636363637</v>
      </c>
      <c r="JS44" s="52">
        <f t="shared" si="8"/>
        <v>480.54458874458868</v>
      </c>
      <c r="JT44" s="52">
        <f t="shared" si="8"/>
        <v>3650</v>
      </c>
    </row>
    <row r="45" spans="1:280" s="48" customFormat="1" ht="15.75" customHeight="1" x14ac:dyDescent="0.25">
      <c r="A45" s="41">
        <v>33</v>
      </c>
      <c r="B45" s="41" t="s">
        <v>136</v>
      </c>
      <c r="C45" s="58" t="s">
        <v>162</v>
      </c>
      <c r="D45" s="43"/>
      <c r="E45" s="43"/>
      <c r="F45" s="43"/>
      <c r="G45" s="44"/>
      <c r="H45" s="43"/>
      <c r="I45" s="43"/>
      <c r="J45" s="43"/>
      <c r="K45" s="44"/>
      <c r="L45" s="53"/>
      <c r="M45" s="53"/>
      <c r="N45" s="53"/>
      <c r="O45" s="53"/>
      <c r="P45" s="53"/>
      <c r="Q45" s="53"/>
      <c r="R45" s="45"/>
      <c r="S45" s="45"/>
      <c r="T45" s="45"/>
      <c r="U45" s="45"/>
      <c r="V45" s="45"/>
      <c r="W45" s="45"/>
      <c r="X45" s="46"/>
      <c r="Y45" s="47"/>
      <c r="Z45" s="46"/>
      <c r="AA45" s="46"/>
      <c r="AB45" s="47"/>
      <c r="AC45" s="46"/>
      <c r="AD45" s="46"/>
      <c r="AE45" s="46"/>
      <c r="AF45" s="46"/>
      <c r="AG45" s="46"/>
      <c r="AH45" s="46"/>
      <c r="AI45" s="46"/>
      <c r="AJ45" s="46"/>
      <c r="AK45" s="46"/>
      <c r="AL45" s="46"/>
      <c r="AM45" s="46"/>
      <c r="AN45" s="46"/>
      <c r="AO45" s="46"/>
      <c r="AP45" s="46"/>
      <c r="AQ45" s="46"/>
      <c r="AR45" s="46"/>
      <c r="AS45" s="46"/>
      <c r="AT45" s="46"/>
      <c r="AU45" s="46"/>
      <c r="AV45" s="46"/>
      <c r="AW45" s="46"/>
      <c r="AX45" s="46"/>
      <c r="AY45" s="46"/>
      <c r="AZ45" s="46"/>
      <c r="BA45" s="46"/>
      <c r="BB45" s="46"/>
      <c r="BC45" s="46"/>
      <c r="BD45" s="46"/>
      <c r="BE45" s="46"/>
      <c r="BF45" s="46"/>
      <c r="BG45" s="46"/>
      <c r="BH45" s="46"/>
      <c r="BI45" s="46"/>
      <c r="BJ45" s="46"/>
      <c r="BK45" s="46"/>
      <c r="BL45" s="46"/>
      <c r="BM45" s="46"/>
      <c r="BN45" s="46"/>
      <c r="BO45" s="46"/>
      <c r="BP45" s="46"/>
      <c r="BQ45" s="46"/>
      <c r="BR45" s="46"/>
      <c r="BS45" s="46"/>
      <c r="BT45" s="46"/>
      <c r="BU45" s="46"/>
      <c r="BV45" s="46"/>
      <c r="BW45" s="46"/>
      <c r="BX45" s="46"/>
      <c r="BY45" s="46"/>
      <c r="BZ45" s="46"/>
      <c r="CA45" s="46"/>
      <c r="CB45" s="46"/>
      <c r="CC45" s="46"/>
      <c r="CD45" s="46"/>
      <c r="CE45" s="46"/>
      <c r="CF45" s="46"/>
      <c r="CG45" s="46"/>
      <c r="CH45" s="46"/>
      <c r="CI45" s="46"/>
      <c r="CJ45" s="46"/>
      <c r="CK45" s="46"/>
      <c r="CL45" s="46"/>
      <c r="CM45" s="46"/>
      <c r="CN45" s="46"/>
      <c r="CO45" s="46"/>
      <c r="CP45" s="46"/>
      <c r="CQ45" s="46"/>
      <c r="CR45" s="46"/>
      <c r="CS45" s="46"/>
      <c r="CT45" s="46"/>
      <c r="CU45" s="46"/>
      <c r="CV45" s="46"/>
      <c r="CW45" s="46"/>
      <c r="CX45" s="46"/>
      <c r="CY45" s="46"/>
      <c r="CZ45" s="46"/>
      <c r="DA45" s="46"/>
      <c r="DB45" s="46"/>
      <c r="DC45" s="46"/>
      <c r="DD45" s="46"/>
      <c r="DE45" s="46"/>
      <c r="DF45" s="46"/>
      <c r="DG45" s="46"/>
      <c r="DH45" s="46"/>
      <c r="DI45" s="46"/>
      <c r="DJ45" s="46"/>
      <c r="DK45" s="46"/>
      <c r="DL45" s="46"/>
      <c r="EK45" s="49"/>
      <c r="EL45" s="49"/>
      <c r="EM45" s="50"/>
      <c r="EN45" s="50"/>
      <c r="EO45" s="49"/>
      <c r="EP45" s="49"/>
      <c r="EQ45" s="50"/>
      <c r="ER45" s="50"/>
      <c r="ES45" s="50"/>
      <c r="ET45" s="50"/>
      <c r="EU45" s="50"/>
      <c r="EV45" s="50"/>
      <c r="EW45" s="50"/>
      <c r="EX45" s="50"/>
      <c r="EY45" s="50"/>
      <c r="EZ45" s="50"/>
      <c r="FA45" s="49"/>
      <c r="FB45" s="49"/>
      <c r="FC45" s="49"/>
      <c r="FD45" s="49"/>
      <c r="FE45" s="49"/>
      <c r="FF45" s="49"/>
      <c r="FG45" s="49"/>
      <c r="FH45" s="49"/>
      <c r="FQ45" s="50"/>
      <c r="FR45" s="50"/>
      <c r="FS45" s="50"/>
      <c r="FT45" s="50"/>
      <c r="FU45" s="50"/>
      <c r="FV45" s="50"/>
      <c r="FW45" s="50"/>
      <c r="FX45" s="50"/>
      <c r="FY45" s="51"/>
      <c r="FZ45" s="50"/>
      <c r="GA45" s="50"/>
      <c r="GB45" s="50"/>
      <c r="GC45" s="50"/>
      <c r="GD45" s="50"/>
      <c r="GE45" s="50"/>
      <c r="GF45" s="50"/>
      <c r="GG45" s="51">
        <v>8.9090909090909101</v>
      </c>
      <c r="GH45" s="50">
        <v>17.113636363636363</v>
      </c>
      <c r="GI45" s="50">
        <v>52.045454545454547</v>
      </c>
      <c r="GJ45" s="50">
        <v>451</v>
      </c>
      <c r="GK45" s="50">
        <v>13.431818181818182</v>
      </c>
      <c r="GL45" s="50">
        <v>15.75</v>
      </c>
      <c r="GM45" s="50">
        <v>58.36363636363636</v>
      </c>
      <c r="GN45" s="50">
        <v>447</v>
      </c>
      <c r="GW45" s="50">
        <v>23.8</v>
      </c>
      <c r="GX45" s="50">
        <v>37.799999999999997</v>
      </c>
      <c r="GY45" s="50">
        <v>154</v>
      </c>
      <c r="GZ45" s="50">
        <v>496</v>
      </c>
      <c r="HA45" s="50">
        <v>25.2</v>
      </c>
      <c r="HB45" s="50">
        <v>42</v>
      </c>
      <c r="HC45" s="50">
        <v>168</v>
      </c>
      <c r="HD45" s="50">
        <v>468</v>
      </c>
      <c r="HE45" s="49"/>
      <c r="HF45" s="49"/>
      <c r="HG45" s="49"/>
      <c r="HH45" s="49"/>
      <c r="HI45" s="49"/>
      <c r="HJ45" s="49"/>
      <c r="HK45" s="49"/>
      <c r="HL45" s="49"/>
      <c r="HM45" s="49">
        <v>20.833636363636362</v>
      </c>
      <c r="HN45" s="49">
        <v>45.042272727272724</v>
      </c>
      <c r="HO45" s="49">
        <v>94.108441558441555</v>
      </c>
      <c r="HP45" s="49">
        <v>433</v>
      </c>
      <c r="HQ45" s="49">
        <v>30.075454545454548</v>
      </c>
      <c r="HR45" s="49">
        <v>50.314090909090908</v>
      </c>
      <c r="HS45" s="49">
        <v>122.0030303030303</v>
      </c>
      <c r="HT45" s="49">
        <v>472</v>
      </c>
      <c r="HU45" s="49"/>
      <c r="HV45" s="49"/>
      <c r="HW45" s="49"/>
      <c r="HX45" s="49"/>
      <c r="HY45" s="49"/>
      <c r="HZ45" s="49"/>
      <c r="IA45" s="49"/>
      <c r="IB45" s="49"/>
      <c r="IC45" s="49">
        <v>14.152272727272727</v>
      </c>
      <c r="ID45" s="49">
        <v>11.995454545454544</v>
      </c>
      <c r="IE45" s="49">
        <v>47.578030303030303</v>
      </c>
      <c r="IF45" s="49">
        <v>456</v>
      </c>
      <c r="IG45" s="49">
        <v>24.470454545454547</v>
      </c>
      <c r="IH45" s="49">
        <v>10.634090909090908</v>
      </c>
      <c r="II45" s="49">
        <v>62.052272727272729</v>
      </c>
      <c r="IJ45" s="49">
        <v>492</v>
      </c>
      <c r="JI45" s="50"/>
      <c r="JJ45" s="50"/>
      <c r="JK45" s="50"/>
      <c r="JL45" s="50"/>
      <c r="JM45" s="50"/>
      <c r="JN45" s="50"/>
      <c r="JO45" s="50"/>
      <c r="JP45" s="50"/>
      <c r="JQ45" s="52">
        <f t="shared" si="6"/>
        <v>160.87272727272727</v>
      </c>
      <c r="JR45" s="52">
        <f t="shared" si="7"/>
        <v>230.64954545454543</v>
      </c>
      <c r="JS45" s="52">
        <f t="shared" si="8"/>
        <v>758.15086580086574</v>
      </c>
      <c r="JT45" s="52">
        <f t="shared" si="8"/>
        <v>3715</v>
      </c>
    </row>
    <row r="46" spans="1:280" s="48" customFormat="1" ht="15.75" customHeight="1" x14ac:dyDescent="0.25">
      <c r="A46" s="41">
        <v>34</v>
      </c>
      <c r="B46" s="41" t="s">
        <v>136</v>
      </c>
      <c r="C46" s="58" t="s">
        <v>163</v>
      </c>
      <c r="D46" s="43"/>
      <c r="E46" s="43"/>
      <c r="F46" s="43"/>
      <c r="G46" s="44"/>
      <c r="H46" s="43"/>
      <c r="I46" s="43"/>
      <c r="J46" s="43"/>
      <c r="K46" s="44"/>
      <c r="L46" s="53"/>
      <c r="M46" s="53"/>
      <c r="N46" s="53"/>
      <c r="O46" s="53"/>
      <c r="P46" s="53"/>
      <c r="Q46" s="53"/>
      <c r="R46" s="45"/>
      <c r="S46" s="45"/>
      <c r="T46" s="45"/>
      <c r="U46" s="45"/>
      <c r="V46" s="45"/>
      <c r="W46" s="45"/>
      <c r="X46" s="46"/>
      <c r="Y46" s="47"/>
      <c r="Z46" s="46"/>
      <c r="AA46" s="46"/>
      <c r="AB46" s="47"/>
      <c r="AC46" s="46"/>
      <c r="AD46" s="46"/>
      <c r="AE46" s="46"/>
      <c r="AF46" s="46"/>
      <c r="AG46" s="46"/>
      <c r="AH46" s="46"/>
      <c r="AI46" s="46"/>
      <c r="AJ46" s="46"/>
      <c r="AK46" s="46"/>
      <c r="AL46" s="46"/>
      <c r="AM46" s="46"/>
      <c r="AN46" s="46"/>
      <c r="AO46" s="46"/>
      <c r="AP46" s="46"/>
      <c r="AQ46" s="46"/>
      <c r="AR46" s="46"/>
      <c r="AS46" s="46"/>
      <c r="AT46" s="46"/>
      <c r="AU46" s="46"/>
      <c r="AV46" s="46"/>
      <c r="AW46" s="46"/>
      <c r="AX46" s="46"/>
      <c r="AY46" s="46"/>
      <c r="AZ46" s="46"/>
      <c r="BA46" s="46"/>
      <c r="BB46" s="46"/>
      <c r="BC46" s="46"/>
      <c r="BD46" s="46"/>
      <c r="BE46" s="46"/>
      <c r="BF46" s="46"/>
      <c r="BG46" s="46"/>
      <c r="BH46" s="46"/>
      <c r="BI46" s="46"/>
      <c r="BJ46" s="46"/>
      <c r="BK46" s="46"/>
      <c r="BL46" s="46"/>
      <c r="BM46" s="46"/>
      <c r="BN46" s="46"/>
      <c r="BO46" s="46"/>
      <c r="BP46" s="46"/>
      <c r="BQ46" s="46"/>
      <c r="BR46" s="46"/>
      <c r="BS46" s="46"/>
      <c r="BT46" s="46"/>
      <c r="BU46" s="46"/>
      <c r="BV46" s="46"/>
      <c r="BW46" s="46"/>
      <c r="BX46" s="46"/>
      <c r="BY46" s="46"/>
      <c r="BZ46" s="46"/>
      <c r="CA46" s="46"/>
      <c r="CB46" s="46"/>
      <c r="CC46" s="46"/>
      <c r="CD46" s="46"/>
      <c r="CE46" s="46"/>
      <c r="CF46" s="46"/>
      <c r="CG46" s="46"/>
      <c r="CH46" s="46"/>
      <c r="CI46" s="46"/>
      <c r="CJ46" s="46"/>
      <c r="CK46" s="46"/>
      <c r="CL46" s="46"/>
      <c r="CM46" s="46"/>
      <c r="CN46" s="46"/>
      <c r="CO46" s="46"/>
      <c r="CP46" s="46"/>
      <c r="CQ46" s="46"/>
      <c r="CR46" s="46"/>
      <c r="CS46" s="46"/>
      <c r="CT46" s="46"/>
      <c r="CU46" s="46"/>
      <c r="CV46" s="46"/>
      <c r="CW46" s="46"/>
      <c r="CX46" s="46"/>
      <c r="CY46" s="46"/>
      <c r="CZ46" s="46"/>
      <c r="DA46" s="46"/>
      <c r="DB46" s="46"/>
      <c r="DC46" s="46"/>
      <c r="DD46" s="46"/>
      <c r="DE46" s="46"/>
      <c r="DF46" s="46"/>
      <c r="DG46" s="46"/>
      <c r="DH46" s="46"/>
      <c r="DI46" s="46"/>
      <c r="DJ46" s="46"/>
      <c r="DK46" s="46"/>
      <c r="DL46" s="46"/>
      <c r="EK46" s="49"/>
      <c r="EL46" s="49"/>
      <c r="EM46" s="50"/>
      <c r="EN46" s="50"/>
      <c r="EO46" s="49"/>
      <c r="EP46" s="49"/>
      <c r="EQ46" s="50"/>
      <c r="ER46" s="50"/>
      <c r="ES46" s="50"/>
      <c r="ET46" s="50"/>
      <c r="EU46" s="50"/>
      <c r="EV46" s="50"/>
      <c r="EW46" s="50"/>
      <c r="EX46" s="50"/>
      <c r="EY46" s="50"/>
      <c r="EZ46" s="50"/>
      <c r="FA46" s="49"/>
      <c r="FB46" s="49"/>
      <c r="FC46" s="49"/>
      <c r="FD46" s="49"/>
      <c r="FE46" s="49"/>
      <c r="FF46" s="49"/>
      <c r="FG46" s="49"/>
      <c r="FH46" s="49"/>
      <c r="FQ46" s="50"/>
      <c r="FR46" s="50"/>
      <c r="FS46" s="50"/>
      <c r="FT46" s="50"/>
      <c r="FU46" s="50"/>
      <c r="FV46" s="50"/>
      <c r="FW46" s="50"/>
      <c r="FX46" s="50"/>
      <c r="FY46" s="51"/>
      <c r="FZ46" s="50"/>
      <c r="GA46" s="50"/>
      <c r="GB46" s="50"/>
      <c r="GC46" s="50"/>
      <c r="GD46" s="50"/>
      <c r="GE46" s="50"/>
      <c r="GF46" s="50"/>
      <c r="GG46" s="51">
        <v>16.75</v>
      </c>
      <c r="GH46" s="50">
        <v>22.90909090909091</v>
      </c>
      <c r="GI46" s="50">
        <v>80.056818181818187</v>
      </c>
      <c r="GJ46" s="50">
        <v>479</v>
      </c>
      <c r="GK46" s="50">
        <v>18.704545454545453</v>
      </c>
      <c r="GL46" s="50">
        <v>28.90909090909091</v>
      </c>
      <c r="GM46" s="50">
        <v>94.943181818181813</v>
      </c>
      <c r="GN46" s="50">
        <v>492</v>
      </c>
      <c r="GW46" s="50">
        <v>15.954545454545455</v>
      </c>
      <c r="GX46" s="50">
        <v>14.445454545454545</v>
      </c>
      <c r="GY46" s="50">
        <v>60.8</v>
      </c>
      <c r="GZ46" s="50">
        <v>501</v>
      </c>
      <c r="HA46" s="50">
        <v>12.59090909090909</v>
      </c>
      <c r="HB46" s="50">
        <v>29.336363636363636</v>
      </c>
      <c r="HC46" s="50">
        <v>83.854545454545445</v>
      </c>
      <c r="HD46" s="50">
        <v>471</v>
      </c>
      <c r="HE46" s="49"/>
      <c r="HF46" s="49"/>
      <c r="HG46" s="49"/>
      <c r="HH46" s="49"/>
      <c r="HI46" s="49"/>
      <c r="HJ46" s="49"/>
      <c r="HK46" s="49"/>
      <c r="HL46" s="49"/>
      <c r="HM46" s="49">
        <v>26.852272727272727</v>
      </c>
      <c r="HN46" s="49">
        <v>17.795454545454547</v>
      </c>
      <c r="HO46" s="49">
        <v>63.782467532467535</v>
      </c>
      <c r="HP46" s="49">
        <v>444</v>
      </c>
      <c r="HQ46" s="49">
        <v>33.829545454545453</v>
      </c>
      <c r="HR46" s="49">
        <v>27.190909090909091</v>
      </c>
      <c r="HS46" s="49">
        <v>95.226731601731615</v>
      </c>
      <c r="HT46" s="49">
        <v>452</v>
      </c>
      <c r="HU46" s="49"/>
      <c r="HV46" s="49"/>
      <c r="HW46" s="49"/>
      <c r="HX46" s="49"/>
      <c r="HY46" s="49"/>
      <c r="HZ46" s="49"/>
      <c r="IA46" s="49"/>
      <c r="IB46" s="49"/>
      <c r="IC46" s="49">
        <v>39.799999999999997</v>
      </c>
      <c r="ID46" s="49">
        <v>0</v>
      </c>
      <c r="IE46" s="49">
        <v>66.333333333333329</v>
      </c>
      <c r="IF46" s="49">
        <v>551</v>
      </c>
      <c r="IG46" s="49">
        <v>47.6</v>
      </c>
      <c r="IH46" s="49">
        <v>0</v>
      </c>
      <c r="II46" s="49">
        <v>79.333333333333343</v>
      </c>
      <c r="IJ46" s="49">
        <v>551</v>
      </c>
      <c r="JI46" s="50"/>
      <c r="JJ46" s="50"/>
      <c r="JK46" s="50"/>
      <c r="JL46" s="50"/>
      <c r="JM46" s="50"/>
      <c r="JN46" s="50"/>
      <c r="JO46" s="50"/>
      <c r="JP46" s="50"/>
      <c r="JQ46" s="52">
        <f t="shared" si="6"/>
        <v>212.08181818181816</v>
      </c>
      <c r="JR46" s="52">
        <f t="shared" si="7"/>
        <v>140.58636363636364</v>
      </c>
      <c r="JS46" s="52">
        <f t="shared" si="8"/>
        <v>624.33041125541126</v>
      </c>
      <c r="JT46" s="52">
        <f t="shared" si="8"/>
        <v>3941</v>
      </c>
    </row>
    <row r="47" spans="1:280" s="19" customFormat="1" ht="15.6" customHeight="1" x14ac:dyDescent="0.25">
      <c r="A47" s="26">
        <v>35</v>
      </c>
      <c r="B47" s="26" t="s">
        <v>128</v>
      </c>
      <c r="C47" s="56" t="s">
        <v>164</v>
      </c>
      <c r="D47" s="28">
        <f t="shared" si="2"/>
        <v>2224</v>
      </c>
      <c r="E47" s="28">
        <f t="shared" si="2"/>
        <v>6230</v>
      </c>
      <c r="F47" s="28">
        <f t="shared" si="2"/>
        <v>9776</v>
      </c>
      <c r="G47" s="29">
        <f t="shared" si="3"/>
        <v>0.63727495908346976</v>
      </c>
      <c r="H47" s="28">
        <f t="shared" si="4"/>
        <v>123.55555555555556</v>
      </c>
      <c r="I47" s="28">
        <f t="shared" si="4"/>
        <v>346.11111111111109</v>
      </c>
      <c r="J47" s="28">
        <f t="shared" si="4"/>
        <v>543.11111111111109</v>
      </c>
      <c r="K47" s="29">
        <f t="shared" si="5"/>
        <v>0.63727495908346965</v>
      </c>
      <c r="L47" s="57"/>
      <c r="M47" s="57"/>
      <c r="N47" s="57"/>
      <c r="O47" s="57"/>
      <c r="P47" s="57"/>
      <c r="Q47" s="57"/>
      <c r="R47" s="30"/>
      <c r="S47" s="30"/>
      <c r="T47" s="30"/>
      <c r="U47" s="30"/>
      <c r="V47" s="30"/>
      <c r="W47" s="30"/>
      <c r="X47" s="32">
        <v>71</v>
      </c>
      <c r="Y47" s="32">
        <v>199</v>
      </c>
      <c r="Z47" s="32">
        <v>633</v>
      </c>
      <c r="AA47" s="32">
        <v>85</v>
      </c>
      <c r="AB47" s="32">
        <v>238</v>
      </c>
      <c r="AC47" s="32">
        <v>635</v>
      </c>
      <c r="AD47" s="32">
        <v>59</v>
      </c>
      <c r="AE47" s="32">
        <v>166</v>
      </c>
      <c r="AF47" s="32">
        <v>542</v>
      </c>
      <c r="AG47" s="32">
        <v>65</v>
      </c>
      <c r="AH47" s="32">
        <v>182</v>
      </c>
      <c r="AI47" s="32">
        <v>588</v>
      </c>
      <c r="AJ47" s="33"/>
      <c r="AK47" s="33"/>
      <c r="AL47" s="33"/>
      <c r="AM47" s="33"/>
      <c r="AN47" s="33"/>
      <c r="AO47" s="33"/>
      <c r="AP47" s="33"/>
      <c r="AQ47" s="33"/>
      <c r="AR47" s="33"/>
      <c r="AS47" s="33"/>
      <c r="AT47" s="33"/>
      <c r="AU47" s="33"/>
      <c r="AV47" s="33"/>
      <c r="AW47" s="33"/>
      <c r="AX47" s="33"/>
      <c r="AY47" s="32">
        <v>165</v>
      </c>
      <c r="AZ47" s="32">
        <v>462</v>
      </c>
      <c r="BA47" s="32">
        <v>620</v>
      </c>
      <c r="BB47" s="32">
        <v>172</v>
      </c>
      <c r="BC47" s="32">
        <v>482</v>
      </c>
      <c r="BD47" s="32">
        <v>619</v>
      </c>
      <c r="BE47" s="34"/>
      <c r="BF47" s="34"/>
      <c r="BG47" s="34"/>
      <c r="BH47" s="34"/>
      <c r="BI47" s="34"/>
      <c r="BJ47" s="34"/>
      <c r="BK47" s="32">
        <v>100</v>
      </c>
      <c r="BL47" s="32">
        <v>280</v>
      </c>
      <c r="BM47" s="32">
        <v>521</v>
      </c>
      <c r="BN47" s="32">
        <v>160</v>
      </c>
      <c r="BO47" s="32">
        <v>448</v>
      </c>
      <c r="BP47" s="32">
        <v>543</v>
      </c>
      <c r="BQ47" s="34"/>
      <c r="BR47" s="34"/>
      <c r="BS47" s="34"/>
      <c r="BT47" s="34"/>
      <c r="BU47" s="34"/>
      <c r="BV47" s="34"/>
      <c r="BW47" s="32">
        <v>170</v>
      </c>
      <c r="BX47" s="32">
        <v>476</v>
      </c>
      <c r="BY47" s="32">
        <v>429</v>
      </c>
      <c r="BZ47" s="32">
        <v>180</v>
      </c>
      <c r="CA47" s="32">
        <v>504</v>
      </c>
      <c r="CB47" s="32">
        <v>437</v>
      </c>
      <c r="CC47" s="34"/>
      <c r="CD47" s="34"/>
      <c r="CE47" s="34"/>
      <c r="CF47" s="34"/>
      <c r="CG47" s="34"/>
      <c r="CH47" s="34"/>
      <c r="CI47" s="32">
        <v>107</v>
      </c>
      <c r="CJ47" s="32">
        <v>300</v>
      </c>
      <c r="CK47" s="32">
        <v>504</v>
      </c>
      <c r="CL47" s="32">
        <v>135</v>
      </c>
      <c r="CM47" s="32">
        <v>378</v>
      </c>
      <c r="CN47" s="32">
        <v>523</v>
      </c>
      <c r="CO47" s="32">
        <v>91</v>
      </c>
      <c r="CP47" s="32">
        <v>255</v>
      </c>
      <c r="CQ47" s="32">
        <v>521</v>
      </c>
      <c r="CR47" s="32">
        <v>115</v>
      </c>
      <c r="CS47" s="32">
        <v>322</v>
      </c>
      <c r="CT47" s="32">
        <v>499</v>
      </c>
      <c r="CU47" s="32">
        <v>137</v>
      </c>
      <c r="CV47" s="32">
        <v>384</v>
      </c>
      <c r="CW47" s="32">
        <v>551</v>
      </c>
      <c r="CX47" s="32">
        <v>145</v>
      </c>
      <c r="CY47" s="32">
        <v>406</v>
      </c>
      <c r="CZ47" s="32">
        <v>578</v>
      </c>
      <c r="DA47" s="32">
        <v>127</v>
      </c>
      <c r="DB47" s="32">
        <f t="shared" ref="DB47:DB54" si="9">ROUNDUP(DA47*2*1.4,0)</f>
        <v>356</v>
      </c>
      <c r="DC47" s="32">
        <v>511</v>
      </c>
      <c r="DD47" s="32">
        <v>140</v>
      </c>
      <c r="DE47" s="32">
        <f t="shared" ref="DE47:DE54" si="10">ROUNDUP(DD47*2*1.4,0)</f>
        <v>392</v>
      </c>
      <c r="DF47" s="32">
        <v>522</v>
      </c>
      <c r="DG47" s="34"/>
      <c r="DH47" s="34"/>
      <c r="DI47" s="34"/>
      <c r="DJ47" s="34"/>
      <c r="DK47" s="34"/>
      <c r="DL47" s="34"/>
      <c r="DM47" s="19">
        <v>37</v>
      </c>
      <c r="DN47" s="19">
        <v>198</v>
      </c>
      <c r="DO47" s="59">
        <v>587.5</v>
      </c>
      <c r="DP47" s="19">
        <v>511</v>
      </c>
      <c r="DQ47" s="19">
        <v>49</v>
      </c>
      <c r="DR47" s="19">
        <v>152</v>
      </c>
      <c r="DS47" s="59">
        <v>502.5</v>
      </c>
      <c r="DT47" s="19">
        <v>523</v>
      </c>
      <c r="EC47" s="36">
        <v>84.772727272727266</v>
      </c>
      <c r="ED47" s="36">
        <v>95</v>
      </c>
      <c r="EE47" s="37">
        <v>299.62121212121212</v>
      </c>
      <c r="EF47" s="37">
        <v>489</v>
      </c>
      <c r="EG47" s="36">
        <v>70.931818181818187</v>
      </c>
      <c r="EH47" s="36">
        <v>100.13636363636364</v>
      </c>
      <c r="EI47" s="37">
        <v>285.11363636363637</v>
      </c>
      <c r="EJ47" s="37">
        <v>477</v>
      </c>
      <c r="ES47" s="37">
        <v>35</v>
      </c>
      <c r="ET47" s="37">
        <v>112</v>
      </c>
      <c r="EU47" s="37">
        <v>245.00000000000003</v>
      </c>
      <c r="EV47" s="37">
        <v>466</v>
      </c>
      <c r="EW47" s="37">
        <v>25</v>
      </c>
      <c r="EX47" s="37">
        <v>80</v>
      </c>
      <c r="EY47" s="37">
        <v>175</v>
      </c>
      <c r="EZ47" s="37">
        <v>451</v>
      </c>
      <c r="FA47" s="36"/>
      <c r="FB47" s="36"/>
      <c r="FC47" s="36"/>
      <c r="FD47" s="36"/>
      <c r="FE47" s="36"/>
      <c r="FF47" s="36"/>
      <c r="FG47" s="36"/>
      <c r="FH47" s="36"/>
      <c r="FI47" s="37">
        <v>84.772727272727266</v>
      </c>
      <c r="FJ47" s="37">
        <v>100.25</v>
      </c>
      <c r="FK47" s="37">
        <v>308.37121212121212</v>
      </c>
      <c r="FL47" s="37">
        <v>471</v>
      </c>
      <c r="FM47" s="37">
        <v>72.090909090909093</v>
      </c>
      <c r="FN47" s="37">
        <v>100.13636363636364</v>
      </c>
      <c r="FO47" s="37">
        <v>287.04545454545456</v>
      </c>
      <c r="FP47" s="37">
        <v>461</v>
      </c>
      <c r="FQ47" s="37"/>
      <c r="FR47" s="37"/>
      <c r="FS47" s="37"/>
      <c r="FT47" s="37"/>
      <c r="FU47" s="37"/>
      <c r="FV47" s="37"/>
      <c r="FW47" s="37"/>
      <c r="FX47" s="37"/>
      <c r="FY47" s="37">
        <v>76.13636363636364</v>
      </c>
      <c r="FZ47" s="37">
        <v>80.27272727272728</v>
      </c>
      <c r="GA47" s="37">
        <v>279</v>
      </c>
      <c r="GB47" s="37">
        <v>473</v>
      </c>
      <c r="GC47" s="37">
        <v>70.931818181818187</v>
      </c>
      <c r="GD47" s="37">
        <v>100.13636363636364</v>
      </c>
      <c r="GE47" s="37">
        <v>333</v>
      </c>
      <c r="GF47" s="37">
        <v>397</v>
      </c>
      <c r="GG47" s="38">
        <v>70.181818181818187</v>
      </c>
      <c r="GH47" s="37">
        <v>84.340909090909093</v>
      </c>
      <c r="GI47" s="37">
        <v>257.53787878787881</v>
      </c>
      <c r="GJ47" s="37">
        <v>701</v>
      </c>
      <c r="GK47" s="37">
        <v>67.659090909090907</v>
      </c>
      <c r="GL47" s="37">
        <v>78.159090909090907</v>
      </c>
      <c r="GM47" s="37">
        <v>243.03030303030306</v>
      </c>
      <c r="GN47" s="37">
        <v>699</v>
      </c>
      <c r="GO47" s="37">
        <v>45</v>
      </c>
      <c r="GP47" s="37">
        <v>95</v>
      </c>
      <c r="GQ47" s="37">
        <v>280</v>
      </c>
      <c r="GR47" s="37">
        <v>652</v>
      </c>
      <c r="GS47" s="37">
        <v>79</v>
      </c>
      <c r="GT47" s="37">
        <v>142</v>
      </c>
      <c r="GU47" s="37">
        <v>442</v>
      </c>
      <c r="GV47" s="37">
        <v>672</v>
      </c>
      <c r="GW47" s="37">
        <v>72.8</v>
      </c>
      <c r="GX47" s="37">
        <v>119</v>
      </c>
      <c r="GY47" s="37">
        <v>274</v>
      </c>
      <c r="GZ47" s="37">
        <v>503</v>
      </c>
      <c r="HA47" s="37">
        <v>86.8</v>
      </c>
      <c r="HB47" s="37">
        <v>161</v>
      </c>
      <c r="HC47" s="37">
        <v>354</v>
      </c>
      <c r="HD47" s="37">
        <v>633</v>
      </c>
      <c r="HE47" s="36"/>
      <c r="HF47" s="36"/>
      <c r="HG47" s="36"/>
      <c r="HH47" s="36"/>
      <c r="HI47" s="36"/>
      <c r="HJ47" s="36"/>
      <c r="HK47" s="36"/>
      <c r="HL47" s="36"/>
      <c r="HM47" s="36">
        <v>59.836363636363643</v>
      </c>
      <c r="HN47" s="36">
        <v>83.468181818181819</v>
      </c>
      <c r="HO47" s="36">
        <v>204.72077922077924</v>
      </c>
      <c r="HP47" s="36">
        <v>776</v>
      </c>
      <c r="HQ47" s="36">
        <v>76.372727272727261</v>
      </c>
      <c r="HR47" s="36">
        <v>100.76818181818182</v>
      </c>
      <c r="HS47" s="36">
        <v>271.24242424242425</v>
      </c>
      <c r="HT47" s="36">
        <v>832</v>
      </c>
      <c r="HU47" s="36">
        <v>41.352272727272727</v>
      </c>
      <c r="HV47" s="36">
        <v>73.104545454545459</v>
      </c>
      <c r="HW47" s="36">
        <v>163.50974025974028</v>
      </c>
      <c r="HX47" s="36">
        <v>687</v>
      </c>
      <c r="HY47" s="36">
        <v>91.429545454545448</v>
      </c>
      <c r="HZ47" s="36">
        <v>109.74545454545454</v>
      </c>
      <c r="IA47" s="36">
        <v>385.35308441558436</v>
      </c>
      <c r="IB47" s="36">
        <v>756</v>
      </c>
      <c r="IC47" s="36"/>
      <c r="ID47" s="36"/>
      <c r="IE47" s="36"/>
      <c r="IF47" s="36"/>
      <c r="IG47" s="36"/>
      <c r="IH47" s="36"/>
      <c r="II47" s="36"/>
      <c r="IJ47" s="36"/>
      <c r="JA47" s="19">
        <v>87.03</v>
      </c>
      <c r="JB47" s="19">
        <f>47.6+42.5*3.5/22</f>
        <v>54.361363636363635</v>
      </c>
      <c r="JC47" s="19">
        <v>380</v>
      </c>
      <c r="JD47" s="19">
        <v>654</v>
      </c>
      <c r="JE47" s="19">
        <v>103.33</v>
      </c>
      <c r="JF47" s="19">
        <f>67+47*3.5/22</f>
        <v>74.477272727272734</v>
      </c>
      <c r="JG47" s="19">
        <f>296+228</f>
        <v>524</v>
      </c>
      <c r="JH47" s="19">
        <v>714</v>
      </c>
      <c r="JI47" s="37">
        <v>71.018181818181816</v>
      </c>
      <c r="JJ47" s="37">
        <v>57.502272727272732</v>
      </c>
      <c r="JK47" s="37">
        <v>299.8</v>
      </c>
      <c r="JL47" s="37">
        <v>712</v>
      </c>
      <c r="JM47" s="37">
        <v>77.890909090909091</v>
      </c>
      <c r="JN47" s="37">
        <v>33.906818181818181</v>
      </c>
      <c r="JO47" s="37">
        <v>266.86666666666667</v>
      </c>
      <c r="JP47" s="37">
        <v>633</v>
      </c>
      <c r="JQ47" s="39">
        <f t="shared" si="6"/>
        <v>1550.5645454545452</v>
      </c>
      <c r="JR47" s="39">
        <f t="shared" si="7"/>
        <v>4288.2681818181818</v>
      </c>
      <c r="JS47" s="39">
        <f t="shared" si="8"/>
        <v>13569.841179653678</v>
      </c>
      <c r="JT47" s="39">
        <f t="shared" si="8"/>
        <v>23648</v>
      </c>
    </row>
    <row r="48" spans="1:280" s="19" customFormat="1" ht="15.75" customHeight="1" x14ac:dyDescent="0.25">
      <c r="A48" s="26">
        <v>36</v>
      </c>
      <c r="B48" s="26" t="s">
        <v>128</v>
      </c>
      <c r="C48" s="56" t="s">
        <v>165</v>
      </c>
      <c r="D48" s="28">
        <f t="shared" si="2"/>
        <v>306</v>
      </c>
      <c r="E48" s="28">
        <f t="shared" si="2"/>
        <v>858</v>
      </c>
      <c r="F48" s="28">
        <f t="shared" si="2"/>
        <v>1998</v>
      </c>
      <c r="G48" s="29">
        <f t="shared" si="3"/>
        <v>0.42942942942942941</v>
      </c>
      <c r="H48" s="28">
        <f t="shared" si="4"/>
        <v>76.5</v>
      </c>
      <c r="I48" s="28">
        <f t="shared" si="4"/>
        <v>214.5</v>
      </c>
      <c r="J48" s="28">
        <f t="shared" si="4"/>
        <v>499.5</v>
      </c>
      <c r="K48" s="29">
        <f t="shared" si="5"/>
        <v>0.42942942942942941</v>
      </c>
      <c r="L48" s="57"/>
      <c r="M48" s="57"/>
      <c r="N48" s="57"/>
      <c r="O48" s="57"/>
      <c r="P48" s="57"/>
      <c r="Q48" s="57"/>
      <c r="R48" s="30"/>
      <c r="S48" s="30"/>
      <c r="T48" s="30"/>
      <c r="U48" s="30"/>
      <c r="V48" s="30"/>
      <c r="W48" s="30"/>
      <c r="X48" s="34"/>
      <c r="Y48" s="34"/>
      <c r="Z48" s="34"/>
      <c r="AA48" s="34"/>
      <c r="AB48" s="34"/>
      <c r="AC48" s="34"/>
      <c r="AD48" s="33"/>
      <c r="AE48" s="33"/>
      <c r="AF48" s="33"/>
      <c r="AG48" s="33"/>
      <c r="AH48" s="33"/>
      <c r="AI48" s="33"/>
      <c r="AJ48" s="33"/>
      <c r="AK48" s="33"/>
      <c r="AL48" s="33"/>
      <c r="AM48" s="33"/>
      <c r="AN48" s="33"/>
      <c r="AO48" s="33"/>
      <c r="AP48" s="33"/>
      <c r="AQ48" s="33"/>
      <c r="AR48" s="33"/>
      <c r="AS48" s="33"/>
      <c r="AT48" s="33"/>
      <c r="AU48" s="33"/>
      <c r="AV48" s="33"/>
      <c r="AW48" s="33"/>
      <c r="AX48" s="33"/>
      <c r="AY48" s="34"/>
      <c r="AZ48" s="34"/>
      <c r="BA48" s="34"/>
      <c r="BB48" s="34"/>
      <c r="BC48" s="34"/>
      <c r="BD48" s="34"/>
      <c r="BE48" s="34"/>
      <c r="BF48" s="34"/>
      <c r="BG48" s="34"/>
      <c r="BH48" s="34"/>
      <c r="BI48" s="34"/>
      <c r="BJ48" s="34"/>
      <c r="BK48" s="34"/>
      <c r="BL48" s="34"/>
      <c r="BM48" s="34"/>
      <c r="BN48" s="34"/>
      <c r="BO48" s="34"/>
      <c r="BP48" s="34"/>
      <c r="BQ48" s="34"/>
      <c r="BR48" s="34"/>
      <c r="BS48" s="34"/>
      <c r="BT48" s="34"/>
      <c r="BU48" s="34"/>
      <c r="BV48" s="34"/>
      <c r="BW48" s="34"/>
      <c r="BX48" s="34"/>
      <c r="BY48" s="34"/>
      <c r="BZ48" s="34"/>
      <c r="CA48" s="34"/>
      <c r="CB48" s="34"/>
      <c r="CC48" s="34"/>
      <c r="CD48" s="34"/>
      <c r="CE48" s="34"/>
      <c r="CF48" s="34"/>
      <c r="CG48" s="34"/>
      <c r="CH48" s="34"/>
      <c r="CI48" s="32">
        <v>82</v>
      </c>
      <c r="CJ48" s="32">
        <v>230</v>
      </c>
      <c r="CK48" s="32">
        <v>533</v>
      </c>
      <c r="CL48" s="32">
        <v>80</v>
      </c>
      <c r="CM48" s="32">
        <v>224</v>
      </c>
      <c r="CN48" s="32">
        <v>437</v>
      </c>
      <c r="CO48" s="34"/>
      <c r="CP48" s="34"/>
      <c r="CQ48" s="34"/>
      <c r="CR48" s="34"/>
      <c r="CS48" s="34"/>
      <c r="CT48" s="34"/>
      <c r="CU48" s="33"/>
      <c r="CV48" s="34"/>
      <c r="CW48" s="34"/>
      <c r="CX48" s="34"/>
      <c r="CY48" s="34"/>
      <c r="CZ48" s="34"/>
      <c r="DA48" s="32">
        <v>71</v>
      </c>
      <c r="DB48" s="32">
        <f t="shared" si="9"/>
        <v>199</v>
      </c>
      <c r="DC48" s="32">
        <v>509</v>
      </c>
      <c r="DD48" s="32">
        <v>73</v>
      </c>
      <c r="DE48" s="32">
        <f t="shared" si="10"/>
        <v>205</v>
      </c>
      <c r="DF48" s="32">
        <v>519</v>
      </c>
      <c r="DG48" s="34"/>
      <c r="DH48" s="34"/>
      <c r="DI48" s="34"/>
      <c r="DJ48" s="34"/>
      <c r="DK48" s="34"/>
      <c r="DL48" s="34"/>
      <c r="DM48" s="19">
        <v>18</v>
      </c>
      <c r="DN48" s="19">
        <v>43</v>
      </c>
      <c r="DO48" s="59">
        <v>152.5</v>
      </c>
      <c r="DP48" s="19">
        <v>501</v>
      </c>
      <c r="DQ48" s="19">
        <v>20</v>
      </c>
      <c r="DR48" s="19">
        <v>51</v>
      </c>
      <c r="DS48" s="59">
        <v>177.5</v>
      </c>
      <c r="DT48" s="19">
        <v>514</v>
      </c>
      <c r="EC48" s="36">
        <v>23.545454545454547</v>
      </c>
      <c r="ED48" s="36">
        <v>36</v>
      </c>
      <c r="EE48" s="37">
        <v>99.242424242424249</v>
      </c>
      <c r="EF48" s="37">
        <v>501</v>
      </c>
      <c r="EG48" s="36">
        <v>21.90909090909091</v>
      </c>
      <c r="EH48" s="36">
        <v>28.454545454545453</v>
      </c>
      <c r="EI48" s="37">
        <v>83.939393939393938</v>
      </c>
      <c r="EJ48" s="37">
        <v>499</v>
      </c>
      <c r="ES48" s="37">
        <v>17.704545454545453</v>
      </c>
      <c r="ET48" s="37">
        <v>47.86363636363636</v>
      </c>
      <c r="EU48" s="37">
        <v>109.28030303030303</v>
      </c>
      <c r="EV48" s="37">
        <v>434</v>
      </c>
      <c r="EW48" s="37">
        <v>21.34090909090909</v>
      </c>
      <c r="EX48" s="37">
        <v>46.227272727272727</v>
      </c>
      <c r="EY48" s="37">
        <v>112.61363636363637</v>
      </c>
      <c r="EZ48" s="37">
        <v>409</v>
      </c>
      <c r="FA48" s="36">
        <v>18.704545454545453</v>
      </c>
      <c r="FB48" s="36">
        <v>34.159090909090907</v>
      </c>
      <c r="FC48" s="36">
        <v>88.106060606060595</v>
      </c>
      <c r="FD48" s="36">
        <v>112</v>
      </c>
      <c r="FE48" s="36">
        <v>19.59090909090909</v>
      </c>
      <c r="FF48" s="36">
        <v>37.045454545454547</v>
      </c>
      <c r="FG48" s="36">
        <v>94.393939393939405</v>
      </c>
      <c r="FH48" s="36">
        <v>112</v>
      </c>
      <c r="FI48" s="37">
        <v>23.545454545454547</v>
      </c>
      <c r="FJ48" s="37">
        <v>47.704545454545453</v>
      </c>
      <c r="FK48" s="37">
        <v>118.75000000000001</v>
      </c>
      <c r="FL48" s="37">
        <v>499</v>
      </c>
      <c r="FM48" s="37">
        <v>21.90909090909091</v>
      </c>
      <c r="FN48" s="37">
        <v>54.88636363636364</v>
      </c>
      <c r="FO48" s="37">
        <v>127.99242424242425</v>
      </c>
      <c r="FP48" s="37">
        <v>488</v>
      </c>
      <c r="FQ48" s="37">
        <v>16.704545454545453</v>
      </c>
      <c r="FR48" s="37">
        <v>28.09090909090909</v>
      </c>
      <c r="FS48" s="37">
        <v>74.659090909090907</v>
      </c>
      <c r="FT48" s="37">
        <v>112</v>
      </c>
      <c r="FU48" s="37">
        <v>19.59090909090909</v>
      </c>
      <c r="FV48" s="37">
        <v>36.045454545454547</v>
      </c>
      <c r="FW48" s="37">
        <v>92.72727272727272</v>
      </c>
      <c r="FX48" s="37">
        <v>112</v>
      </c>
      <c r="FY48" s="37">
        <v>23.545454545454547</v>
      </c>
      <c r="FZ48" s="37">
        <v>26.090909090909093</v>
      </c>
      <c r="GA48" s="37">
        <v>113</v>
      </c>
      <c r="GB48" s="37">
        <v>128</v>
      </c>
      <c r="GC48" s="37">
        <v>26.59090909090909</v>
      </c>
      <c r="GD48" s="37">
        <v>41.454545454545453</v>
      </c>
      <c r="GE48" s="37">
        <v>132</v>
      </c>
      <c r="GF48" s="37">
        <v>128</v>
      </c>
      <c r="GG48" s="38"/>
      <c r="GH48" s="37"/>
      <c r="GI48" s="37"/>
      <c r="GJ48" s="37"/>
      <c r="GK48" s="37"/>
      <c r="GL48" s="37"/>
      <c r="GM48" s="37"/>
      <c r="GN48" s="37"/>
      <c r="GO48" s="37"/>
      <c r="GP48" s="37"/>
      <c r="GQ48" s="37"/>
      <c r="GR48" s="37"/>
      <c r="GS48" s="37"/>
      <c r="GT48" s="37"/>
      <c r="GU48" s="37"/>
      <c r="GV48" s="37"/>
      <c r="HE48" s="36"/>
      <c r="HF48" s="36"/>
      <c r="HG48" s="36"/>
      <c r="HH48" s="36"/>
      <c r="HI48" s="36"/>
      <c r="HJ48" s="36"/>
      <c r="HK48" s="36"/>
      <c r="HL48" s="36"/>
      <c r="HM48" s="36"/>
      <c r="HN48" s="36"/>
      <c r="HO48" s="36"/>
      <c r="HP48" s="36"/>
      <c r="HQ48" s="36"/>
      <c r="HR48" s="36"/>
      <c r="HS48" s="36"/>
      <c r="HT48" s="36"/>
      <c r="HU48" s="36"/>
      <c r="HV48" s="36"/>
      <c r="HW48" s="36"/>
      <c r="HX48" s="36"/>
      <c r="HY48" s="36"/>
      <c r="HZ48" s="36"/>
      <c r="IA48" s="36"/>
      <c r="IB48" s="36"/>
      <c r="IC48" s="36"/>
      <c r="ID48" s="36"/>
      <c r="IE48" s="36"/>
      <c r="IF48" s="36"/>
      <c r="IG48" s="36"/>
      <c r="IH48" s="36"/>
      <c r="II48" s="36"/>
      <c r="IJ48" s="36"/>
      <c r="IS48" s="19">
        <v>46.7</v>
      </c>
      <c r="IU48" s="19">
        <v>102</v>
      </c>
      <c r="IV48" s="19">
        <v>531</v>
      </c>
      <c r="IW48" s="19">
        <v>46.7</v>
      </c>
      <c r="IX48" s="19">
        <v>102</v>
      </c>
      <c r="IZ48" s="19">
        <v>531</v>
      </c>
      <c r="JI48" s="37">
        <v>52.05681818181818</v>
      </c>
      <c r="JJ48" s="37">
        <v>26.545454545454547</v>
      </c>
      <c r="JK48" s="37">
        <v>202.5</v>
      </c>
      <c r="JL48" s="37">
        <v>605</v>
      </c>
      <c r="JM48" s="37">
        <v>55.018181818181823</v>
      </c>
      <c r="JN48" s="37">
        <v>3.3409090909090908</v>
      </c>
      <c r="JO48" s="37">
        <v>167.33333333333334</v>
      </c>
      <c r="JP48" s="37">
        <v>552</v>
      </c>
      <c r="JQ48" s="39">
        <f t="shared" si="6"/>
        <v>469.61136363636354</v>
      </c>
      <c r="JR48" s="39">
        <f t="shared" si="7"/>
        <v>918.31818181818176</v>
      </c>
      <c r="JS48" s="39">
        <f t="shared" si="8"/>
        <v>2787.7878787878794</v>
      </c>
      <c r="JT48" s="39">
        <f t="shared" si="8"/>
        <v>8267</v>
      </c>
    </row>
    <row r="49" spans="1:280" s="19" customFormat="1" ht="15.75" customHeight="1" x14ac:dyDescent="0.25">
      <c r="A49" s="26">
        <v>37</v>
      </c>
      <c r="B49" s="26" t="s">
        <v>128</v>
      </c>
      <c r="C49" s="56" t="s">
        <v>166</v>
      </c>
      <c r="D49" s="28">
        <f t="shared" si="2"/>
        <v>389</v>
      </c>
      <c r="E49" s="28">
        <f t="shared" si="2"/>
        <v>1092</v>
      </c>
      <c r="F49" s="28">
        <f t="shared" si="2"/>
        <v>2017</v>
      </c>
      <c r="G49" s="29">
        <f t="shared" si="3"/>
        <v>0.54139811601388199</v>
      </c>
      <c r="H49" s="28">
        <f t="shared" si="4"/>
        <v>97.25</v>
      </c>
      <c r="I49" s="28">
        <f t="shared" si="4"/>
        <v>273</v>
      </c>
      <c r="J49" s="28">
        <f t="shared" si="4"/>
        <v>504.25</v>
      </c>
      <c r="K49" s="29">
        <f t="shared" si="5"/>
        <v>0.54139811601388199</v>
      </c>
      <c r="L49" s="57"/>
      <c r="M49" s="57"/>
      <c r="N49" s="57"/>
      <c r="O49" s="57"/>
      <c r="P49" s="57"/>
      <c r="Q49" s="57"/>
      <c r="R49" s="30"/>
      <c r="S49" s="30"/>
      <c r="T49" s="30"/>
      <c r="U49" s="30"/>
      <c r="V49" s="30"/>
      <c r="W49" s="30"/>
      <c r="X49" s="34"/>
      <c r="Y49" s="54"/>
      <c r="Z49" s="34"/>
      <c r="AA49" s="34"/>
      <c r="AB49" s="54"/>
      <c r="AC49" s="34"/>
      <c r="AD49" s="33"/>
      <c r="AE49" s="55"/>
      <c r="AF49" s="33"/>
      <c r="AG49" s="33"/>
      <c r="AH49" s="55"/>
      <c r="AI49" s="33"/>
      <c r="AJ49" s="33"/>
      <c r="AK49" s="33"/>
      <c r="AL49" s="33"/>
      <c r="AM49" s="33"/>
      <c r="AN49" s="33"/>
      <c r="AO49" s="33"/>
      <c r="AP49" s="33"/>
      <c r="AQ49" s="33"/>
      <c r="AR49" s="33"/>
      <c r="AS49" s="33"/>
      <c r="AT49" s="33"/>
      <c r="AU49" s="33"/>
      <c r="AV49" s="33"/>
      <c r="AW49" s="33"/>
      <c r="AX49" s="33"/>
      <c r="AY49" s="34"/>
      <c r="AZ49" s="34"/>
      <c r="BA49" s="34"/>
      <c r="BB49" s="34"/>
      <c r="BC49" s="34"/>
      <c r="BD49" s="34"/>
      <c r="BE49" s="34"/>
      <c r="BF49" s="34"/>
      <c r="BG49" s="34"/>
      <c r="BH49" s="34"/>
      <c r="BI49" s="34"/>
      <c r="BJ49" s="34"/>
      <c r="BK49" s="34"/>
      <c r="BL49" s="34"/>
      <c r="BM49" s="34"/>
      <c r="BN49" s="34"/>
      <c r="BO49" s="34"/>
      <c r="BP49" s="34"/>
      <c r="BQ49" s="34"/>
      <c r="BR49" s="34"/>
      <c r="BS49" s="34"/>
      <c r="BT49" s="34"/>
      <c r="BU49" s="34"/>
      <c r="BV49" s="34"/>
      <c r="BW49" s="34"/>
      <c r="BX49" s="34"/>
      <c r="BY49" s="34"/>
      <c r="BZ49" s="34"/>
      <c r="CA49" s="34"/>
      <c r="CB49" s="34"/>
      <c r="CC49" s="34"/>
      <c r="CD49" s="34"/>
      <c r="CE49" s="34"/>
      <c r="CF49" s="34"/>
      <c r="CG49" s="34"/>
      <c r="CH49" s="34"/>
      <c r="CI49" s="32">
        <v>84</v>
      </c>
      <c r="CJ49" s="32">
        <v>236</v>
      </c>
      <c r="CK49" s="32">
        <v>524</v>
      </c>
      <c r="CL49" s="32">
        <v>97</v>
      </c>
      <c r="CM49" s="32">
        <v>272</v>
      </c>
      <c r="CN49" s="32">
        <v>460</v>
      </c>
      <c r="CO49" s="34"/>
      <c r="CP49" s="34"/>
      <c r="CQ49" s="34"/>
      <c r="CR49" s="34"/>
      <c r="CS49" s="34"/>
      <c r="CT49" s="34"/>
      <c r="CU49" s="33"/>
      <c r="CV49" s="34"/>
      <c r="CW49" s="34"/>
      <c r="CX49" s="34"/>
      <c r="CY49" s="34"/>
      <c r="CZ49" s="34"/>
      <c r="DA49" s="32">
        <v>94</v>
      </c>
      <c r="DB49" s="32">
        <f t="shared" si="9"/>
        <v>264</v>
      </c>
      <c r="DC49" s="32">
        <v>512</v>
      </c>
      <c r="DD49" s="32">
        <v>114</v>
      </c>
      <c r="DE49" s="32">
        <f t="shared" si="10"/>
        <v>320</v>
      </c>
      <c r="DF49" s="32">
        <v>521</v>
      </c>
      <c r="DG49" s="34"/>
      <c r="DH49" s="34"/>
      <c r="DI49" s="34"/>
      <c r="DJ49" s="34"/>
      <c r="DK49" s="34"/>
      <c r="DL49" s="34"/>
      <c r="DM49" s="19">
        <v>14</v>
      </c>
      <c r="DN49" s="19">
        <v>103</v>
      </c>
      <c r="DO49" s="59">
        <v>292.5</v>
      </c>
      <c r="DP49" s="19">
        <v>534</v>
      </c>
      <c r="DQ49" s="19">
        <v>43</v>
      </c>
      <c r="DR49" s="19">
        <v>81</v>
      </c>
      <c r="DS49" s="59">
        <v>310</v>
      </c>
      <c r="DT49" s="19">
        <v>544</v>
      </c>
      <c r="DU49" s="19">
        <v>38</v>
      </c>
      <c r="DV49" s="19">
        <v>84</v>
      </c>
      <c r="DW49" s="19">
        <v>343</v>
      </c>
      <c r="DX49" s="19">
        <v>461</v>
      </c>
      <c r="DY49" s="19">
        <v>36</v>
      </c>
      <c r="DZ49" s="19">
        <v>81</v>
      </c>
      <c r="EA49" s="19">
        <v>328</v>
      </c>
      <c r="EB49" s="19">
        <v>568</v>
      </c>
      <c r="EC49" s="36">
        <v>44.13636363636364</v>
      </c>
      <c r="ED49" s="36">
        <v>51</v>
      </c>
      <c r="EE49" s="37">
        <v>158.56060606060606</v>
      </c>
      <c r="EF49" s="37">
        <v>533</v>
      </c>
      <c r="EG49" s="36">
        <v>28.5</v>
      </c>
      <c r="EH49" s="36">
        <v>44.81818181818182</v>
      </c>
      <c r="EI49" s="37">
        <v>122.1969696969697</v>
      </c>
      <c r="EJ49" s="37">
        <v>521</v>
      </c>
      <c r="ES49" s="37">
        <v>18.386363636363637</v>
      </c>
      <c r="ET49" s="37">
        <v>46.295454545454547</v>
      </c>
      <c r="EU49" s="37">
        <v>107.80303030303031</v>
      </c>
      <c r="EV49" s="37">
        <v>518</v>
      </c>
      <c r="EW49" s="37">
        <v>23.06818181818182</v>
      </c>
      <c r="EX49" s="37">
        <v>47.977272727272727</v>
      </c>
      <c r="EY49" s="37">
        <v>118.40909090909092</v>
      </c>
      <c r="EZ49" s="37">
        <v>512</v>
      </c>
      <c r="FA49" s="36">
        <v>28.022727272727273</v>
      </c>
      <c r="FB49" s="36">
        <v>36.454545454545453</v>
      </c>
      <c r="FC49" s="36">
        <v>107.46212121212122</v>
      </c>
      <c r="FD49" s="36">
        <v>112</v>
      </c>
      <c r="FE49" s="36">
        <v>14.704545454545455</v>
      </c>
      <c r="FF49" s="36">
        <v>44.977272727272727</v>
      </c>
      <c r="FG49" s="36">
        <v>99.469696969696969</v>
      </c>
      <c r="FH49" s="36">
        <v>112</v>
      </c>
      <c r="FI49" s="37">
        <v>44.13636363636364</v>
      </c>
      <c r="FJ49" s="37">
        <v>57.522727272727273</v>
      </c>
      <c r="FK49" s="37">
        <v>169.43181818181819</v>
      </c>
      <c r="FL49" s="37">
        <v>521</v>
      </c>
      <c r="FM49" s="37">
        <v>28.5</v>
      </c>
      <c r="FN49" s="37">
        <v>44.81818181818182</v>
      </c>
      <c r="FO49" s="37">
        <v>122.1969696969697</v>
      </c>
      <c r="FP49" s="37">
        <v>511</v>
      </c>
      <c r="FQ49" s="37"/>
      <c r="FR49" s="37"/>
      <c r="FS49" s="37"/>
      <c r="FT49" s="37"/>
      <c r="FU49" s="37"/>
      <c r="FV49" s="37"/>
      <c r="FW49" s="37"/>
      <c r="FX49" s="37"/>
      <c r="FY49" s="37">
        <v>32.13636363636364</v>
      </c>
      <c r="FZ49" s="37">
        <v>36.27272727272728</v>
      </c>
      <c r="GA49" s="37">
        <v>175</v>
      </c>
      <c r="GB49" s="37">
        <v>128</v>
      </c>
      <c r="GC49" s="37">
        <v>22.90909090909091</v>
      </c>
      <c r="GD49" s="37">
        <v>41.18181818181818</v>
      </c>
      <c r="GE49" s="37">
        <v>122</v>
      </c>
      <c r="GF49" s="37">
        <v>128</v>
      </c>
      <c r="GG49" s="38">
        <v>16.386363636363637</v>
      </c>
      <c r="GH49" s="37">
        <v>22.704545454545453</v>
      </c>
      <c r="GI49" s="37">
        <v>65.151515151515156</v>
      </c>
      <c r="GJ49" s="37">
        <v>266</v>
      </c>
      <c r="GK49" s="37">
        <v>26.227272727272727</v>
      </c>
      <c r="GL49" s="37">
        <v>45.5</v>
      </c>
      <c r="GM49" s="37">
        <v>119.54545454545456</v>
      </c>
      <c r="GN49" s="37">
        <v>277</v>
      </c>
      <c r="GO49" s="37">
        <v>16.431818181818183</v>
      </c>
      <c r="GP49" s="37">
        <v>25.90909090909091</v>
      </c>
      <c r="GQ49" s="37">
        <v>70.568181818181827</v>
      </c>
      <c r="GR49" s="37">
        <v>269</v>
      </c>
      <c r="GS49" s="37">
        <v>15.181818181818182</v>
      </c>
      <c r="GT49" s="37">
        <v>23.227272727272727</v>
      </c>
      <c r="GU49" s="37">
        <v>64.015151515151516</v>
      </c>
      <c r="GV49" s="37">
        <v>279</v>
      </c>
      <c r="HE49" s="36">
        <v>41.981818181818177</v>
      </c>
      <c r="HF49" s="36">
        <v>80.13636363636364</v>
      </c>
      <c r="HG49" s="36">
        <v>174.45454545454547</v>
      </c>
      <c r="HH49" s="36">
        <v>576</v>
      </c>
      <c r="HI49" s="36">
        <v>41.545454545454547</v>
      </c>
      <c r="HJ49" s="36">
        <v>86</v>
      </c>
      <c r="HK49" s="36">
        <v>226.72077922077921</v>
      </c>
      <c r="HL49" s="36">
        <v>651</v>
      </c>
      <c r="HM49" s="36"/>
      <c r="HN49" s="36"/>
      <c r="HO49" s="36"/>
      <c r="HP49" s="36"/>
      <c r="HQ49" s="36"/>
      <c r="HR49" s="36"/>
      <c r="HS49" s="36"/>
      <c r="HT49" s="36"/>
      <c r="HU49" s="36"/>
      <c r="HV49" s="36"/>
      <c r="HW49" s="36"/>
      <c r="HX49" s="36"/>
      <c r="HY49" s="36"/>
      <c r="HZ49" s="36"/>
      <c r="IA49" s="36"/>
      <c r="IB49" s="36"/>
      <c r="IC49" s="36"/>
      <c r="ID49" s="36"/>
      <c r="IE49" s="36"/>
      <c r="IF49" s="36"/>
      <c r="IG49" s="36"/>
      <c r="IH49" s="36"/>
      <c r="II49" s="36"/>
      <c r="IJ49" s="36"/>
      <c r="JI49" s="37">
        <v>43.579545454545453</v>
      </c>
      <c r="JJ49" s="37">
        <v>44.856818181818177</v>
      </c>
      <c r="JK49" s="37">
        <v>236.76666666666665</v>
      </c>
      <c r="JL49" s="37">
        <v>607</v>
      </c>
      <c r="JM49" s="37">
        <v>49.184090909090905</v>
      </c>
      <c r="JN49" s="37">
        <v>49.902272727272724</v>
      </c>
      <c r="JO49" s="37">
        <v>239.1</v>
      </c>
      <c r="JP49" s="37">
        <v>604</v>
      </c>
      <c r="JQ49" s="39">
        <f t="shared" si="6"/>
        <v>621.88181818181818</v>
      </c>
      <c r="JR49" s="39">
        <f t="shared" si="7"/>
        <v>1415.2727272727275</v>
      </c>
      <c r="JS49" s="39">
        <f t="shared" si="8"/>
        <v>4694.9207792207799</v>
      </c>
      <c r="JT49" s="39">
        <f t="shared" si="8"/>
        <v>10728</v>
      </c>
    </row>
    <row r="50" spans="1:280" s="19" customFormat="1" ht="15.75" customHeight="1" x14ac:dyDescent="0.25">
      <c r="A50" s="26">
        <v>38</v>
      </c>
      <c r="B50" s="26" t="s">
        <v>128</v>
      </c>
      <c r="C50" s="56" t="s">
        <v>167</v>
      </c>
      <c r="D50" s="28">
        <f t="shared" si="2"/>
        <v>254</v>
      </c>
      <c r="E50" s="28">
        <f t="shared" si="2"/>
        <v>712</v>
      </c>
      <c r="F50" s="28">
        <f t="shared" si="2"/>
        <v>1973</v>
      </c>
      <c r="G50" s="29">
        <f t="shared" si="3"/>
        <v>0.36087176887987837</v>
      </c>
      <c r="H50" s="28">
        <f t="shared" si="4"/>
        <v>63.5</v>
      </c>
      <c r="I50" s="28">
        <f t="shared" si="4"/>
        <v>178</v>
      </c>
      <c r="J50" s="28">
        <f t="shared" si="4"/>
        <v>493.25</v>
      </c>
      <c r="K50" s="29">
        <f t="shared" si="5"/>
        <v>0.36087176887987837</v>
      </c>
      <c r="L50" s="57"/>
      <c r="M50" s="57"/>
      <c r="N50" s="57"/>
      <c r="O50" s="57"/>
      <c r="P50" s="57"/>
      <c r="Q50" s="57"/>
      <c r="R50" s="30"/>
      <c r="S50" s="30"/>
      <c r="T50" s="30"/>
      <c r="U50" s="30"/>
      <c r="V50" s="30"/>
      <c r="W50" s="30"/>
      <c r="X50" s="34"/>
      <c r="Y50" s="34"/>
      <c r="Z50" s="34"/>
      <c r="AA50" s="34"/>
      <c r="AB50" s="34"/>
      <c r="AC50" s="34"/>
      <c r="AD50" s="33"/>
      <c r="AE50" s="33"/>
      <c r="AF50" s="33"/>
      <c r="AG50" s="33"/>
      <c r="AH50" s="33"/>
      <c r="AI50" s="33"/>
      <c r="AJ50" s="33"/>
      <c r="AK50" s="33"/>
      <c r="AL50" s="33"/>
      <c r="AM50" s="33"/>
      <c r="AN50" s="33"/>
      <c r="AO50" s="33"/>
      <c r="AP50" s="33"/>
      <c r="AQ50" s="33"/>
      <c r="AR50" s="33"/>
      <c r="AS50" s="33"/>
      <c r="AT50" s="33"/>
      <c r="AU50" s="33"/>
      <c r="AV50" s="33"/>
      <c r="AW50" s="33"/>
      <c r="AX50" s="33"/>
      <c r="AY50" s="34"/>
      <c r="AZ50" s="34"/>
      <c r="BA50" s="34"/>
      <c r="BB50" s="34"/>
      <c r="BC50" s="34"/>
      <c r="BD50" s="34"/>
      <c r="BE50" s="34"/>
      <c r="BF50" s="30"/>
      <c r="BG50" s="30"/>
      <c r="BH50" s="30"/>
      <c r="BI50" s="30"/>
      <c r="BJ50" s="30"/>
      <c r="BK50" s="34"/>
      <c r="BL50" s="34"/>
      <c r="BM50" s="34"/>
      <c r="BN50" s="34"/>
      <c r="BO50" s="34"/>
      <c r="BP50" s="34"/>
      <c r="BQ50" s="34"/>
      <c r="BR50" s="34"/>
      <c r="BS50" s="34"/>
      <c r="BT50" s="34"/>
      <c r="BU50" s="34"/>
      <c r="BV50" s="34"/>
      <c r="BW50" s="34"/>
      <c r="BX50" s="34"/>
      <c r="BY50" s="34"/>
      <c r="BZ50" s="34"/>
      <c r="CA50" s="34"/>
      <c r="CB50" s="34"/>
      <c r="CC50" s="34"/>
      <c r="CD50" s="34"/>
      <c r="CE50" s="34"/>
      <c r="CF50" s="34"/>
      <c r="CG50" s="34"/>
      <c r="CH50" s="34"/>
      <c r="CI50" s="32">
        <v>45</v>
      </c>
      <c r="CJ50" s="32">
        <v>126</v>
      </c>
      <c r="CK50" s="32">
        <v>529</v>
      </c>
      <c r="CL50" s="32">
        <v>59</v>
      </c>
      <c r="CM50" s="32">
        <v>166</v>
      </c>
      <c r="CN50" s="32">
        <v>423</v>
      </c>
      <c r="CO50" s="34"/>
      <c r="CP50" s="34"/>
      <c r="CQ50" s="34"/>
      <c r="CR50" s="34"/>
      <c r="CS50" s="34"/>
      <c r="CT50" s="34"/>
      <c r="CU50" s="33"/>
      <c r="CV50" s="34"/>
      <c r="CW50" s="34"/>
      <c r="CX50" s="34"/>
      <c r="CY50" s="34"/>
      <c r="CZ50" s="34"/>
      <c r="DA50" s="32">
        <v>65</v>
      </c>
      <c r="DB50" s="32">
        <f t="shared" si="9"/>
        <v>182</v>
      </c>
      <c r="DC50" s="32">
        <v>508</v>
      </c>
      <c r="DD50" s="32">
        <v>85</v>
      </c>
      <c r="DE50" s="32">
        <f t="shared" si="10"/>
        <v>238</v>
      </c>
      <c r="DF50" s="32">
        <v>513</v>
      </c>
      <c r="DG50" s="34"/>
      <c r="DH50" s="34"/>
      <c r="DI50" s="34"/>
      <c r="DJ50" s="34"/>
      <c r="DK50" s="34"/>
      <c r="DL50" s="34"/>
      <c r="DM50" s="19">
        <v>5</v>
      </c>
      <c r="DN50" s="19">
        <v>30</v>
      </c>
      <c r="DO50" s="59">
        <v>87.5</v>
      </c>
      <c r="DP50" s="19">
        <v>501</v>
      </c>
      <c r="DQ50" s="19">
        <v>17</v>
      </c>
      <c r="DR50" s="19">
        <v>32</v>
      </c>
      <c r="DS50" s="59">
        <v>122.5</v>
      </c>
      <c r="DT50" s="19">
        <v>511</v>
      </c>
      <c r="EC50" s="36">
        <v>0</v>
      </c>
      <c r="ED50" s="36"/>
      <c r="EE50" s="37">
        <v>0</v>
      </c>
      <c r="EF50" s="37"/>
      <c r="EG50" s="36">
        <v>18</v>
      </c>
      <c r="EH50" s="36">
        <v>37</v>
      </c>
      <c r="EI50" s="37">
        <v>91.666666666666671</v>
      </c>
      <c r="EJ50" s="37">
        <v>352</v>
      </c>
      <c r="ES50" s="37">
        <v>18.06818181818182</v>
      </c>
      <c r="ET50" s="37">
        <v>28.06818181818182</v>
      </c>
      <c r="EU50" s="37">
        <v>76.893939393939405</v>
      </c>
      <c r="EV50" s="37">
        <v>431</v>
      </c>
      <c r="EW50" s="37">
        <v>13.59090909090909</v>
      </c>
      <c r="EX50" s="37">
        <v>23.06818181818182</v>
      </c>
      <c r="EY50" s="37">
        <v>61.098484848484858</v>
      </c>
      <c r="EZ50" s="37">
        <v>441</v>
      </c>
      <c r="FA50" s="36">
        <v>11.90909090909091</v>
      </c>
      <c r="FB50" s="36">
        <v>14.90909090909091</v>
      </c>
      <c r="FC50" s="36">
        <v>44.696969696969703</v>
      </c>
      <c r="FD50" s="36">
        <v>112</v>
      </c>
      <c r="FE50" s="36">
        <v>15.386363636363637</v>
      </c>
      <c r="FF50" s="36">
        <v>18.386363636363637</v>
      </c>
      <c r="FG50" s="36">
        <v>56.287878787878789</v>
      </c>
      <c r="FH50" s="36">
        <v>112</v>
      </c>
      <c r="FI50" s="37">
        <v>15.75</v>
      </c>
      <c r="FJ50" s="37">
        <v>39.75</v>
      </c>
      <c r="FK50" s="37">
        <v>92.5</v>
      </c>
      <c r="FL50" s="37">
        <v>409</v>
      </c>
      <c r="FM50" s="37">
        <v>23</v>
      </c>
      <c r="FN50" s="37">
        <v>41</v>
      </c>
      <c r="FO50" s="37">
        <v>106.66666666666669</v>
      </c>
      <c r="FP50" s="37">
        <v>352</v>
      </c>
      <c r="FQ50" s="37">
        <v>10.59090909090909</v>
      </c>
      <c r="FR50" s="37">
        <v>14.90909090909091</v>
      </c>
      <c r="FS50" s="37">
        <v>42.5</v>
      </c>
      <c r="FT50" s="37">
        <v>112</v>
      </c>
      <c r="FU50" s="37">
        <v>12.227272727272727</v>
      </c>
      <c r="FV50" s="37">
        <v>17.227272727272727</v>
      </c>
      <c r="FW50" s="37">
        <v>49.090909090909093</v>
      </c>
      <c r="FX50" s="37">
        <v>112</v>
      </c>
      <c r="FY50" s="37">
        <v>15.75</v>
      </c>
      <c r="FZ50" s="37">
        <v>17.5</v>
      </c>
      <c r="GA50" s="37">
        <v>99</v>
      </c>
      <c r="GB50" s="37">
        <v>128</v>
      </c>
      <c r="GC50" s="37">
        <v>21.431818181818183</v>
      </c>
      <c r="GD50" s="37">
        <v>38.272727272727273</v>
      </c>
      <c r="GE50" s="37">
        <v>109</v>
      </c>
      <c r="GF50" s="37">
        <v>128</v>
      </c>
      <c r="GG50" s="38"/>
      <c r="GH50" s="37"/>
      <c r="GI50" s="37"/>
      <c r="GJ50" s="37"/>
      <c r="GK50" s="37"/>
      <c r="GL50" s="37"/>
      <c r="GM50" s="37"/>
      <c r="GN50" s="37"/>
      <c r="GO50" s="37"/>
      <c r="GP50" s="37"/>
      <c r="GQ50" s="37"/>
      <c r="GR50" s="37"/>
      <c r="GS50" s="37"/>
      <c r="GT50" s="37"/>
      <c r="GU50" s="37"/>
      <c r="GV50" s="37"/>
      <c r="HE50" s="36"/>
      <c r="HF50" s="36"/>
      <c r="HG50" s="36"/>
      <c r="HH50" s="36"/>
      <c r="HI50" s="36"/>
      <c r="HJ50" s="36"/>
      <c r="HK50" s="36"/>
      <c r="HL50" s="36"/>
      <c r="HM50" s="36"/>
      <c r="HN50" s="36"/>
      <c r="HO50" s="36"/>
      <c r="HP50" s="36"/>
      <c r="HQ50" s="36"/>
      <c r="HR50" s="36"/>
      <c r="HS50" s="36"/>
      <c r="HT50" s="36"/>
      <c r="HU50" s="36"/>
      <c r="HV50" s="36"/>
      <c r="HW50" s="36"/>
      <c r="HX50" s="36"/>
      <c r="HY50" s="36"/>
      <c r="HZ50" s="36"/>
      <c r="IA50" s="36"/>
      <c r="IB50" s="36"/>
      <c r="IC50" s="36">
        <v>30.956818181818182</v>
      </c>
      <c r="ID50" s="36">
        <v>7.5181818181818176</v>
      </c>
      <c r="IE50" s="36">
        <v>66.631060606060601</v>
      </c>
      <c r="IF50" s="36">
        <v>462</v>
      </c>
      <c r="IG50" s="36">
        <v>39.588636363636368</v>
      </c>
      <c r="IH50" s="36">
        <v>10.156818181818181</v>
      </c>
      <c r="II50" s="36">
        <v>86.294696969696986</v>
      </c>
      <c r="IJ50" s="36">
        <v>482</v>
      </c>
      <c r="IK50" s="19">
        <v>41.99</v>
      </c>
      <c r="IM50" s="19">
        <v>80</v>
      </c>
      <c r="IN50" s="19">
        <v>447</v>
      </c>
      <c r="IO50" s="19">
        <v>43</v>
      </c>
      <c r="IQ50" s="19">
        <v>84</v>
      </c>
      <c r="IR50" s="19">
        <v>499</v>
      </c>
      <c r="JQ50" s="39">
        <f t="shared" si="6"/>
        <v>337.49</v>
      </c>
      <c r="JR50" s="39">
        <f t="shared" si="7"/>
        <v>584.01590909090908</v>
      </c>
      <c r="JS50" s="39">
        <f t="shared" si="8"/>
        <v>1975.8272727272729</v>
      </c>
      <c r="JT50" s="39">
        <f t="shared" si="8"/>
        <v>7155</v>
      </c>
    </row>
    <row r="51" spans="1:280" s="19" customFormat="1" ht="15.75" customHeight="1" x14ac:dyDescent="0.25">
      <c r="A51" s="26">
        <v>39</v>
      </c>
      <c r="B51" s="26" t="s">
        <v>128</v>
      </c>
      <c r="C51" s="56" t="s">
        <v>168</v>
      </c>
      <c r="D51" s="28">
        <f t="shared" si="2"/>
        <v>261</v>
      </c>
      <c r="E51" s="28">
        <f t="shared" si="2"/>
        <v>732</v>
      </c>
      <c r="F51" s="28">
        <f t="shared" si="2"/>
        <v>1902</v>
      </c>
      <c r="G51" s="29">
        <f t="shared" si="3"/>
        <v>0.38485804416403785</v>
      </c>
      <c r="H51" s="28">
        <f t="shared" si="4"/>
        <v>65.25</v>
      </c>
      <c r="I51" s="28">
        <f t="shared" si="4"/>
        <v>183</v>
      </c>
      <c r="J51" s="28">
        <f t="shared" si="4"/>
        <v>475.5</v>
      </c>
      <c r="K51" s="29">
        <f t="shared" si="5"/>
        <v>0.38485804416403785</v>
      </c>
      <c r="L51" s="57"/>
      <c r="M51" s="57"/>
      <c r="N51" s="57"/>
      <c r="O51" s="57"/>
      <c r="P51" s="57"/>
      <c r="Q51" s="57"/>
      <c r="R51" s="30"/>
      <c r="S51" s="30"/>
      <c r="T51" s="30"/>
      <c r="U51" s="30"/>
      <c r="V51" s="30"/>
      <c r="W51" s="30"/>
      <c r="X51" s="34"/>
      <c r="Y51" s="34"/>
      <c r="Z51" s="34"/>
      <c r="AA51" s="34"/>
      <c r="AB51" s="34"/>
      <c r="AC51" s="34"/>
      <c r="AD51" s="33"/>
      <c r="AE51" s="33"/>
      <c r="AF51" s="33"/>
      <c r="AG51" s="33"/>
      <c r="AH51" s="33"/>
      <c r="AI51" s="33"/>
      <c r="AJ51" s="33"/>
      <c r="AK51" s="33"/>
      <c r="AL51" s="33"/>
      <c r="AM51" s="33"/>
      <c r="AN51" s="33"/>
      <c r="AO51" s="33"/>
      <c r="AP51" s="33"/>
      <c r="AQ51" s="33"/>
      <c r="AR51" s="33"/>
      <c r="AS51" s="33"/>
      <c r="AT51" s="33"/>
      <c r="AU51" s="33"/>
      <c r="AV51" s="33"/>
      <c r="AW51" s="33"/>
      <c r="AX51" s="33"/>
      <c r="AY51" s="34"/>
      <c r="AZ51" s="34"/>
      <c r="BA51" s="34"/>
      <c r="BB51" s="34"/>
      <c r="BC51" s="34"/>
      <c r="BD51" s="34"/>
      <c r="BE51" s="34"/>
      <c r="BF51" s="34"/>
      <c r="BG51" s="34"/>
      <c r="BH51" s="34"/>
      <c r="BI51" s="34"/>
      <c r="BJ51" s="34"/>
      <c r="BK51" s="34"/>
      <c r="BL51" s="34"/>
      <c r="BM51" s="34"/>
      <c r="BN51" s="34"/>
      <c r="BO51" s="34"/>
      <c r="BP51" s="34"/>
      <c r="BQ51" s="34"/>
      <c r="BR51" s="34"/>
      <c r="BS51" s="34"/>
      <c r="BT51" s="34"/>
      <c r="BU51" s="34"/>
      <c r="BV51" s="34"/>
      <c r="BW51" s="34"/>
      <c r="BX51" s="34"/>
      <c r="BY51" s="34"/>
      <c r="BZ51" s="34"/>
      <c r="CA51" s="34"/>
      <c r="CB51" s="34"/>
      <c r="CC51" s="34"/>
      <c r="CD51" s="34"/>
      <c r="CE51" s="34"/>
      <c r="CF51" s="34"/>
      <c r="CG51" s="34"/>
      <c r="CH51" s="34"/>
      <c r="CI51" s="32">
        <v>45</v>
      </c>
      <c r="CJ51" s="32">
        <v>126</v>
      </c>
      <c r="CK51" s="32">
        <v>455</v>
      </c>
      <c r="CL51" s="32">
        <v>80</v>
      </c>
      <c r="CM51" s="32">
        <v>224</v>
      </c>
      <c r="CN51" s="32">
        <v>422</v>
      </c>
      <c r="CO51" s="34"/>
      <c r="CP51" s="34"/>
      <c r="CQ51" s="34"/>
      <c r="CR51" s="34"/>
      <c r="CS51" s="34"/>
      <c r="CT51" s="34"/>
      <c r="CU51" s="33"/>
      <c r="CV51" s="34"/>
      <c r="CW51" s="34"/>
      <c r="CX51" s="34"/>
      <c r="CY51" s="34"/>
      <c r="CZ51" s="34"/>
      <c r="DA51" s="32">
        <v>68</v>
      </c>
      <c r="DB51" s="32">
        <f t="shared" si="9"/>
        <v>191</v>
      </c>
      <c r="DC51" s="32">
        <v>509</v>
      </c>
      <c r="DD51" s="32">
        <v>68</v>
      </c>
      <c r="DE51" s="32">
        <f t="shared" si="10"/>
        <v>191</v>
      </c>
      <c r="DF51" s="32">
        <v>516</v>
      </c>
      <c r="DG51" s="34"/>
      <c r="DH51" s="34"/>
      <c r="DI51" s="34"/>
      <c r="DJ51" s="34"/>
      <c r="DK51" s="34"/>
      <c r="DL51" s="34"/>
      <c r="DM51" s="19">
        <v>11</v>
      </c>
      <c r="DN51" s="19">
        <v>31</v>
      </c>
      <c r="DO51" s="59">
        <v>105</v>
      </c>
      <c r="DP51" s="19">
        <v>509</v>
      </c>
      <c r="DQ51" s="19">
        <v>22</v>
      </c>
      <c r="DR51" s="19">
        <v>35</v>
      </c>
      <c r="DS51" s="59">
        <v>142.5</v>
      </c>
      <c r="DT51" s="19">
        <v>519</v>
      </c>
      <c r="EC51" s="36">
        <v>22.386363636363637</v>
      </c>
      <c r="ED51" s="36">
        <v>23</v>
      </c>
      <c r="EE51" s="37">
        <v>75.643939393939405</v>
      </c>
      <c r="EF51" s="37">
        <v>352</v>
      </c>
      <c r="EG51" s="36">
        <v>18.90909090909091</v>
      </c>
      <c r="EH51" s="36">
        <v>31.75</v>
      </c>
      <c r="EI51" s="37">
        <v>84.431818181818187</v>
      </c>
      <c r="EJ51" s="37">
        <v>352</v>
      </c>
      <c r="ES51" s="37">
        <v>11.90909090909091</v>
      </c>
      <c r="ET51" s="37">
        <v>28.386363636363637</v>
      </c>
      <c r="EU51" s="37">
        <v>67.159090909090907</v>
      </c>
      <c r="EV51" s="37">
        <v>420</v>
      </c>
      <c r="EW51" s="37">
        <v>14.545454545454545</v>
      </c>
      <c r="EX51" s="37">
        <v>20.75</v>
      </c>
      <c r="EY51" s="37">
        <v>58.825757575757578</v>
      </c>
      <c r="EZ51" s="37">
        <v>432</v>
      </c>
      <c r="FA51" s="36">
        <v>8.1136363636363633</v>
      </c>
      <c r="FB51" s="36">
        <v>9.5909090909090899</v>
      </c>
      <c r="FC51" s="36">
        <v>29.507575757575758</v>
      </c>
      <c r="FD51" s="36">
        <v>112</v>
      </c>
      <c r="FE51" s="36">
        <v>11.59090909090909</v>
      </c>
      <c r="FF51" s="36">
        <v>13.75</v>
      </c>
      <c r="FG51" s="36">
        <v>42.234848484848484</v>
      </c>
      <c r="FH51" s="36">
        <v>112</v>
      </c>
      <c r="FI51" s="37">
        <v>28.022727272727273</v>
      </c>
      <c r="FJ51" s="37">
        <v>33.022727272727273</v>
      </c>
      <c r="FK51" s="37">
        <v>101.74242424242425</v>
      </c>
      <c r="FL51" s="37">
        <v>341</v>
      </c>
      <c r="FM51" s="37">
        <v>23.227272727272727</v>
      </c>
      <c r="FN51" s="37">
        <v>32.06818181818182</v>
      </c>
      <c r="FO51" s="37">
        <v>92.159090909090907</v>
      </c>
      <c r="FP51" s="37">
        <v>352</v>
      </c>
      <c r="FQ51" s="37">
        <v>7.954545454545455</v>
      </c>
      <c r="FR51" s="37">
        <v>10.59090909090909</v>
      </c>
      <c r="FS51" s="37">
        <v>30.909090909090914</v>
      </c>
      <c r="FT51" s="37">
        <v>112</v>
      </c>
      <c r="FU51" s="37">
        <v>11.59090909090909</v>
      </c>
      <c r="FV51" s="37">
        <v>13.75</v>
      </c>
      <c r="FW51" s="37">
        <v>42.234848484848484</v>
      </c>
      <c r="FX51" s="37">
        <v>112</v>
      </c>
      <c r="FY51" s="37">
        <v>23.386363636363637</v>
      </c>
      <c r="FZ51" s="37">
        <v>25.772727272727273</v>
      </c>
      <c r="GA51" s="37">
        <v>107</v>
      </c>
      <c r="GB51" s="37">
        <v>128</v>
      </c>
      <c r="GC51" s="37">
        <v>21.06818181818182</v>
      </c>
      <c r="GD51" s="37">
        <v>33.227272727272727</v>
      </c>
      <c r="GE51" s="37">
        <v>107</v>
      </c>
      <c r="GF51" s="37">
        <v>128</v>
      </c>
      <c r="GG51" s="38"/>
      <c r="GH51" s="37"/>
      <c r="GI51" s="37"/>
      <c r="GJ51" s="37"/>
      <c r="GK51" s="37"/>
      <c r="GL51" s="37"/>
      <c r="GM51" s="37"/>
      <c r="GN51" s="37"/>
      <c r="GO51" s="37"/>
      <c r="GP51" s="37"/>
      <c r="GQ51" s="37"/>
      <c r="GR51" s="37"/>
      <c r="GS51" s="37"/>
      <c r="GT51" s="37"/>
      <c r="GU51" s="37"/>
      <c r="GV51" s="37"/>
      <c r="HE51" s="36"/>
      <c r="HF51" s="36"/>
      <c r="HG51" s="36"/>
      <c r="HH51" s="36"/>
      <c r="HI51" s="36"/>
      <c r="HJ51" s="36"/>
      <c r="HK51" s="36"/>
      <c r="HL51" s="36"/>
      <c r="HM51" s="36"/>
      <c r="HN51" s="36"/>
      <c r="HO51" s="36"/>
      <c r="HP51" s="36"/>
      <c r="HQ51" s="36"/>
      <c r="HR51" s="36"/>
      <c r="HS51" s="36"/>
      <c r="HT51" s="36"/>
      <c r="HU51" s="36">
        <v>16</v>
      </c>
      <c r="HV51" s="36">
        <v>14.95681818181818</v>
      </c>
      <c r="HW51" s="36">
        <v>44.224025974025977</v>
      </c>
      <c r="HX51" s="36">
        <v>406</v>
      </c>
      <c r="HY51" s="36">
        <v>25.6</v>
      </c>
      <c r="HZ51" s="36">
        <v>10.156818181818181</v>
      </c>
      <c r="IA51" s="36">
        <v>51.081168831168839</v>
      </c>
      <c r="IB51" s="36">
        <v>432</v>
      </c>
      <c r="IC51" s="36"/>
      <c r="ID51" s="36"/>
      <c r="IE51" s="36"/>
      <c r="IF51" s="36"/>
      <c r="IG51" s="36"/>
      <c r="IH51" s="36"/>
      <c r="II51" s="36"/>
      <c r="IJ51" s="36"/>
      <c r="JI51" s="37">
        <v>11.200000000000001</v>
      </c>
      <c r="JJ51" s="37">
        <v>30.311363636363637</v>
      </c>
      <c r="JK51" s="37">
        <v>95.266666666666666</v>
      </c>
      <c r="JL51" s="37">
        <v>454</v>
      </c>
      <c r="JM51" s="37">
        <v>14.4</v>
      </c>
      <c r="JN51" s="37">
        <v>33.272727272727273</v>
      </c>
      <c r="JO51" s="37">
        <v>104</v>
      </c>
      <c r="JP51" s="37">
        <v>512</v>
      </c>
      <c r="JQ51" s="39">
        <f t="shared" si="6"/>
        <v>274.88181818181818</v>
      </c>
      <c r="JR51" s="39">
        <f t="shared" si="7"/>
        <v>594.75</v>
      </c>
      <c r="JS51" s="39">
        <f t="shared" si="8"/>
        <v>2011.1779220779219</v>
      </c>
      <c r="JT51" s="39">
        <f t="shared" si="8"/>
        <v>7346</v>
      </c>
    </row>
    <row r="52" spans="1:280" s="19" customFormat="1" ht="15.75" customHeight="1" x14ac:dyDescent="0.25">
      <c r="A52" s="26">
        <v>40</v>
      </c>
      <c r="B52" s="26" t="s">
        <v>128</v>
      </c>
      <c r="C52" s="56" t="s">
        <v>169</v>
      </c>
      <c r="D52" s="28">
        <f t="shared" si="2"/>
        <v>1060</v>
      </c>
      <c r="E52" s="28">
        <f t="shared" si="2"/>
        <v>2972</v>
      </c>
      <c r="F52" s="28">
        <f t="shared" si="2"/>
        <v>6414</v>
      </c>
      <c r="G52" s="29">
        <f t="shared" si="3"/>
        <v>0.4633613969441846</v>
      </c>
      <c r="H52" s="28">
        <f t="shared" si="4"/>
        <v>88.333333333333329</v>
      </c>
      <c r="I52" s="28">
        <f t="shared" si="4"/>
        <v>247.66666666666666</v>
      </c>
      <c r="J52" s="28">
        <f t="shared" si="4"/>
        <v>534.5</v>
      </c>
      <c r="K52" s="29">
        <f t="shared" si="5"/>
        <v>0.4633613969441846</v>
      </c>
      <c r="L52" s="57"/>
      <c r="M52" s="57"/>
      <c r="N52" s="57"/>
      <c r="O52" s="57"/>
      <c r="P52" s="57"/>
      <c r="Q52" s="57"/>
      <c r="R52" s="30"/>
      <c r="S52" s="30"/>
      <c r="T52" s="30"/>
      <c r="U52" s="30"/>
      <c r="V52" s="30"/>
      <c r="W52" s="30"/>
      <c r="X52" s="32">
        <v>88</v>
      </c>
      <c r="Y52" s="32">
        <v>247</v>
      </c>
      <c r="Z52" s="32">
        <v>634</v>
      </c>
      <c r="AA52" s="32">
        <v>95</v>
      </c>
      <c r="AB52" s="32">
        <v>266</v>
      </c>
      <c r="AC52" s="32">
        <v>649</v>
      </c>
      <c r="AD52" s="33"/>
      <c r="AE52" s="33"/>
      <c r="AF52" s="33"/>
      <c r="AG52" s="33"/>
      <c r="AH52" s="33"/>
      <c r="AI52" s="33"/>
      <c r="AJ52" s="33"/>
      <c r="AK52" s="33"/>
      <c r="AL52" s="33"/>
      <c r="AM52" s="33"/>
      <c r="AN52" s="33"/>
      <c r="AO52" s="33"/>
      <c r="AP52" s="33"/>
      <c r="AQ52" s="33"/>
      <c r="AR52" s="33"/>
      <c r="AS52" s="33"/>
      <c r="AT52" s="33"/>
      <c r="AU52" s="33"/>
      <c r="AV52" s="33"/>
      <c r="AW52" s="33"/>
      <c r="AX52" s="33"/>
      <c r="AY52" s="32">
        <v>99</v>
      </c>
      <c r="AZ52" s="32">
        <v>278</v>
      </c>
      <c r="BA52" s="32">
        <v>603</v>
      </c>
      <c r="BB52" s="32">
        <v>114</v>
      </c>
      <c r="BC52" s="32">
        <v>320</v>
      </c>
      <c r="BD52" s="32">
        <v>574</v>
      </c>
      <c r="BE52" s="34"/>
      <c r="BF52" s="34"/>
      <c r="BG52" s="34"/>
      <c r="BH52" s="34"/>
      <c r="BI52" s="34"/>
      <c r="BJ52" s="34"/>
      <c r="BK52" s="34"/>
      <c r="BL52" s="34"/>
      <c r="BM52" s="34"/>
      <c r="BN52" s="34"/>
      <c r="BO52" s="34"/>
      <c r="BP52" s="34"/>
      <c r="BQ52" s="32">
        <v>65</v>
      </c>
      <c r="BR52" s="32">
        <v>182</v>
      </c>
      <c r="BS52" s="32">
        <v>471</v>
      </c>
      <c r="BT52" s="32">
        <v>60</v>
      </c>
      <c r="BU52" s="32">
        <v>168</v>
      </c>
      <c r="BV52" s="32">
        <v>465</v>
      </c>
      <c r="BW52" s="32">
        <v>85</v>
      </c>
      <c r="BX52" s="32">
        <v>238</v>
      </c>
      <c r="BY52" s="32">
        <v>501</v>
      </c>
      <c r="BZ52" s="32">
        <v>91</v>
      </c>
      <c r="CA52" s="32">
        <v>255</v>
      </c>
      <c r="CB52" s="32">
        <v>512</v>
      </c>
      <c r="CC52" s="34"/>
      <c r="CD52" s="34"/>
      <c r="CE52" s="34"/>
      <c r="CF52" s="34"/>
      <c r="CG52" s="34"/>
      <c r="CH52" s="34"/>
      <c r="CI52" s="32">
        <v>57</v>
      </c>
      <c r="CJ52" s="32">
        <v>160</v>
      </c>
      <c r="CK52" s="32">
        <v>431</v>
      </c>
      <c r="CL52" s="32">
        <v>73</v>
      </c>
      <c r="CM52" s="32">
        <v>205</v>
      </c>
      <c r="CN52" s="32">
        <v>501</v>
      </c>
      <c r="CO52" s="34"/>
      <c r="CP52" s="34"/>
      <c r="CQ52" s="34"/>
      <c r="CR52" s="34"/>
      <c r="CS52" s="34"/>
      <c r="CT52" s="34"/>
      <c r="CU52" s="33"/>
      <c r="CV52" s="34"/>
      <c r="CW52" s="34"/>
      <c r="CX52" s="34"/>
      <c r="CY52" s="34"/>
      <c r="CZ52" s="34"/>
      <c r="DA52" s="32">
        <v>112</v>
      </c>
      <c r="DB52" s="32">
        <f t="shared" si="9"/>
        <v>314</v>
      </c>
      <c r="DC52" s="32">
        <v>534</v>
      </c>
      <c r="DD52" s="32">
        <v>121</v>
      </c>
      <c r="DE52" s="32">
        <f t="shared" si="10"/>
        <v>339</v>
      </c>
      <c r="DF52" s="32">
        <v>539</v>
      </c>
      <c r="DG52" s="34"/>
      <c r="DH52" s="34"/>
      <c r="DI52" s="34"/>
      <c r="DJ52" s="34"/>
      <c r="DK52" s="34"/>
      <c r="DL52" s="34"/>
      <c r="DM52" s="19">
        <v>7</v>
      </c>
      <c r="DN52" s="19">
        <v>65</v>
      </c>
      <c r="DO52" s="59">
        <v>180</v>
      </c>
      <c r="DP52" s="19">
        <v>519</v>
      </c>
      <c r="DQ52" s="19">
        <v>9</v>
      </c>
      <c r="DR52" s="19">
        <v>70</v>
      </c>
      <c r="DS52" s="59">
        <v>197.5</v>
      </c>
      <c r="DT52" s="19">
        <v>523</v>
      </c>
      <c r="EC52" s="36">
        <v>48.81818181818182</v>
      </c>
      <c r="ED52" s="36">
        <v>77</v>
      </c>
      <c r="EE52" s="37">
        <v>209.69696969696972</v>
      </c>
      <c r="EF52" s="37">
        <v>599</v>
      </c>
      <c r="EG52" s="36">
        <v>52.81818181818182</v>
      </c>
      <c r="EH52" s="36">
        <v>75.454545454545453</v>
      </c>
      <c r="EI52" s="37">
        <v>213.78787878787881</v>
      </c>
      <c r="EJ52" s="37">
        <v>568</v>
      </c>
      <c r="ES52" s="37">
        <v>13.272727272727273</v>
      </c>
      <c r="ET52" s="37">
        <v>75.5</v>
      </c>
      <c r="EU52" s="37">
        <v>147.95454545454547</v>
      </c>
      <c r="EV52" s="37">
        <v>514</v>
      </c>
      <c r="EW52" s="37">
        <v>26.90909090909091</v>
      </c>
      <c r="EX52" s="37">
        <v>97.36363636363636</v>
      </c>
      <c r="EY52" s="37">
        <v>207.12121212121212</v>
      </c>
      <c r="EZ52" s="37">
        <v>455</v>
      </c>
      <c r="FI52" s="37">
        <v>43.18181818181818</v>
      </c>
      <c r="FJ52" s="37">
        <v>48.340909090909093</v>
      </c>
      <c r="FK52" s="37">
        <v>152.53787878787881</v>
      </c>
      <c r="FL52" s="37">
        <v>519</v>
      </c>
      <c r="FM52" s="37">
        <v>52.81818181818182</v>
      </c>
      <c r="FN52" s="37">
        <v>75.454545454545453</v>
      </c>
      <c r="FO52" s="37">
        <v>213.78787878787881</v>
      </c>
      <c r="FP52" s="37">
        <v>543</v>
      </c>
      <c r="FY52" s="37">
        <v>24.5</v>
      </c>
      <c r="FZ52" s="37">
        <v>28</v>
      </c>
      <c r="GA52" s="37">
        <v>201</v>
      </c>
      <c r="GB52" s="37">
        <v>474</v>
      </c>
      <c r="GC52" s="37">
        <v>54.18181818181818</v>
      </c>
      <c r="GD52" s="37">
        <v>71.5</v>
      </c>
      <c r="GE52" s="37">
        <v>230</v>
      </c>
      <c r="GF52" s="37">
        <v>500</v>
      </c>
      <c r="GG52" s="38"/>
      <c r="GH52" s="37"/>
      <c r="GI52" s="37"/>
      <c r="GJ52" s="37"/>
      <c r="GK52" s="37"/>
      <c r="GL52" s="37"/>
      <c r="GM52" s="37"/>
      <c r="GN52" s="37"/>
      <c r="GO52" s="37">
        <v>31.545454545454547</v>
      </c>
      <c r="GP52" s="37">
        <v>44.340909090909093</v>
      </c>
      <c r="GQ52" s="37">
        <v>126.47727272727273</v>
      </c>
      <c r="GR52" s="37">
        <v>513</v>
      </c>
      <c r="GS52" s="37">
        <v>35.18181818181818</v>
      </c>
      <c r="GT52" s="37">
        <v>81.340909090909093</v>
      </c>
      <c r="GU52" s="37">
        <v>194.20454545454547</v>
      </c>
      <c r="GV52" s="37">
        <v>532</v>
      </c>
      <c r="HE52" s="36">
        <v>25.272727272727273</v>
      </c>
      <c r="HF52" s="36">
        <v>108.47272727272725</v>
      </c>
      <c r="HG52" s="36">
        <v>191.06493506493507</v>
      </c>
      <c r="HH52" s="36">
        <v>579</v>
      </c>
      <c r="HI52" s="36">
        <v>34.06818181818182</v>
      </c>
      <c r="HJ52" s="36">
        <v>81.599999999999994</v>
      </c>
      <c r="HK52" s="36">
        <v>184.70779220779221</v>
      </c>
      <c r="HL52" s="36">
        <v>610</v>
      </c>
      <c r="HM52" s="36"/>
      <c r="HN52" s="36"/>
      <c r="HO52" s="36"/>
      <c r="HP52" s="36"/>
      <c r="HQ52" s="36"/>
      <c r="HR52" s="36"/>
      <c r="HS52" s="36"/>
      <c r="HT52" s="36"/>
      <c r="HU52" s="36">
        <v>7.4340909090909095</v>
      </c>
      <c r="HV52" s="36">
        <v>33.988636363636367</v>
      </c>
      <c r="HW52" s="36">
        <v>59.175324675324688</v>
      </c>
      <c r="HX52" s="36">
        <v>410</v>
      </c>
      <c r="HY52" s="36">
        <v>10.872727272727273</v>
      </c>
      <c r="HZ52" s="36">
        <v>37.029545454545456</v>
      </c>
      <c r="IA52" s="36">
        <v>71.020562770562776</v>
      </c>
      <c r="IB52" s="36">
        <v>442</v>
      </c>
      <c r="IC52" s="36"/>
      <c r="ID52" s="36"/>
      <c r="IE52" s="36"/>
      <c r="IF52" s="36"/>
      <c r="IG52" s="36"/>
      <c r="IH52" s="36"/>
      <c r="II52" s="36"/>
      <c r="IJ52" s="36"/>
      <c r="IS52" s="19">
        <v>61.3</v>
      </c>
      <c r="IU52" s="19">
        <v>140</v>
      </c>
      <c r="IV52" s="19">
        <v>534</v>
      </c>
      <c r="IW52" s="19">
        <v>61.3</v>
      </c>
      <c r="IX52" s="19">
        <v>140</v>
      </c>
      <c r="IZ52" s="19">
        <v>534</v>
      </c>
      <c r="JI52" s="37"/>
      <c r="JJ52" s="37"/>
      <c r="JK52" s="37"/>
      <c r="JL52" s="37"/>
      <c r="JM52" s="37"/>
      <c r="JN52" s="37"/>
      <c r="JO52" s="37"/>
      <c r="JP52" s="37"/>
      <c r="JQ52" s="39">
        <f t="shared" si="6"/>
        <v>556.29318181818178</v>
      </c>
      <c r="JR52" s="39">
        <f t="shared" si="7"/>
        <v>2222.0454545454545</v>
      </c>
      <c r="JS52" s="39">
        <f t="shared" si="8"/>
        <v>5739.4989177489178</v>
      </c>
      <c r="JT52" s="39">
        <f t="shared" si="8"/>
        <v>15263</v>
      </c>
    </row>
    <row r="53" spans="1:280" s="19" customFormat="1" ht="15.75" customHeight="1" x14ac:dyDescent="0.25">
      <c r="A53" s="26">
        <v>41</v>
      </c>
      <c r="B53" s="26" t="s">
        <v>128</v>
      </c>
      <c r="C53" s="56" t="s">
        <v>170</v>
      </c>
      <c r="D53" s="28">
        <f t="shared" si="2"/>
        <v>788</v>
      </c>
      <c r="E53" s="28">
        <f t="shared" si="2"/>
        <v>2209</v>
      </c>
      <c r="F53" s="28">
        <f t="shared" si="2"/>
        <v>6417</v>
      </c>
      <c r="G53" s="29">
        <f t="shared" si="3"/>
        <v>0.34424185756584075</v>
      </c>
      <c r="H53" s="28">
        <f t="shared" si="4"/>
        <v>65.666666666666671</v>
      </c>
      <c r="I53" s="28">
        <f t="shared" si="4"/>
        <v>184.08333333333334</v>
      </c>
      <c r="J53" s="28">
        <f t="shared" si="4"/>
        <v>534.75</v>
      </c>
      <c r="K53" s="29">
        <f t="shared" si="5"/>
        <v>0.34424185756584075</v>
      </c>
      <c r="L53" s="57"/>
      <c r="M53" s="57"/>
      <c r="N53" s="57"/>
      <c r="O53" s="57"/>
      <c r="P53" s="57"/>
      <c r="Q53" s="57"/>
      <c r="R53" s="30"/>
      <c r="S53" s="30"/>
      <c r="T53" s="30"/>
      <c r="U53" s="30"/>
      <c r="V53" s="30"/>
      <c r="W53" s="30"/>
      <c r="X53" s="32">
        <v>43</v>
      </c>
      <c r="Y53" s="32">
        <v>121</v>
      </c>
      <c r="Z53" s="32">
        <v>622</v>
      </c>
      <c r="AA53" s="32">
        <v>60</v>
      </c>
      <c r="AB53" s="32">
        <v>168</v>
      </c>
      <c r="AC53" s="32">
        <v>629</v>
      </c>
      <c r="AD53" s="33"/>
      <c r="AE53" s="33"/>
      <c r="AF53" s="33"/>
      <c r="AG53" s="33"/>
      <c r="AH53" s="33"/>
      <c r="AI53" s="33"/>
      <c r="AJ53" s="33"/>
      <c r="AK53" s="33"/>
      <c r="AL53" s="33"/>
      <c r="AM53" s="33"/>
      <c r="AN53" s="33"/>
      <c r="AO53" s="33"/>
      <c r="AP53" s="33"/>
      <c r="AQ53" s="33"/>
      <c r="AR53" s="33"/>
      <c r="AS53" s="33"/>
      <c r="AT53" s="33"/>
      <c r="AU53" s="33"/>
      <c r="AV53" s="33"/>
      <c r="AW53" s="33"/>
      <c r="AX53" s="33"/>
      <c r="AY53" s="32">
        <v>67</v>
      </c>
      <c r="AZ53" s="32">
        <v>188</v>
      </c>
      <c r="BA53" s="32">
        <v>614</v>
      </c>
      <c r="BB53" s="32">
        <v>75</v>
      </c>
      <c r="BC53" s="32">
        <v>210</v>
      </c>
      <c r="BD53" s="32">
        <v>546</v>
      </c>
      <c r="BE53" s="34"/>
      <c r="BF53" s="34"/>
      <c r="BG53" s="34"/>
      <c r="BH53" s="34"/>
      <c r="BI53" s="34"/>
      <c r="BJ53" s="34"/>
      <c r="BK53" s="34"/>
      <c r="BL53" s="34"/>
      <c r="BM53" s="34"/>
      <c r="BN53" s="34"/>
      <c r="BO53" s="34"/>
      <c r="BP53" s="34"/>
      <c r="BQ53" s="32">
        <v>53</v>
      </c>
      <c r="BR53" s="32">
        <v>149</v>
      </c>
      <c r="BS53" s="32">
        <v>432</v>
      </c>
      <c r="BT53" s="32">
        <v>55</v>
      </c>
      <c r="BU53" s="32">
        <v>154</v>
      </c>
      <c r="BV53" s="32">
        <v>432</v>
      </c>
      <c r="BW53" s="32">
        <v>65</v>
      </c>
      <c r="BX53" s="32">
        <v>182</v>
      </c>
      <c r="BY53" s="32">
        <v>526</v>
      </c>
      <c r="BZ53" s="32">
        <v>68</v>
      </c>
      <c r="CA53" s="32">
        <v>191</v>
      </c>
      <c r="CB53" s="32">
        <v>533</v>
      </c>
      <c r="CC53" s="34"/>
      <c r="CD53" s="34"/>
      <c r="CE53" s="34"/>
      <c r="CF53" s="34"/>
      <c r="CG53" s="34"/>
      <c r="CH53" s="34"/>
      <c r="CI53" s="32">
        <v>75</v>
      </c>
      <c r="CJ53" s="32">
        <v>210</v>
      </c>
      <c r="CK53" s="32">
        <v>501</v>
      </c>
      <c r="CL53" s="32">
        <v>82</v>
      </c>
      <c r="CM53" s="32">
        <v>230</v>
      </c>
      <c r="CN53" s="32">
        <v>521</v>
      </c>
      <c r="CO53" s="34"/>
      <c r="CP53" s="34"/>
      <c r="CQ53" s="34"/>
      <c r="CR53" s="34"/>
      <c r="CS53" s="34"/>
      <c r="CT53" s="34"/>
      <c r="CU53" s="33"/>
      <c r="CV53" s="34"/>
      <c r="CW53" s="34"/>
      <c r="CX53" s="34"/>
      <c r="CY53" s="34"/>
      <c r="CZ53" s="34"/>
      <c r="DA53" s="32">
        <v>70</v>
      </c>
      <c r="DB53" s="32">
        <f t="shared" si="9"/>
        <v>196</v>
      </c>
      <c r="DC53" s="32">
        <v>527</v>
      </c>
      <c r="DD53" s="32">
        <v>75</v>
      </c>
      <c r="DE53" s="32">
        <f t="shared" si="10"/>
        <v>210</v>
      </c>
      <c r="DF53" s="32">
        <v>534</v>
      </c>
      <c r="DG53" s="34"/>
      <c r="DH53" s="34"/>
      <c r="DI53" s="34"/>
      <c r="DJ53" s="34"/>
      <c r="DK53" s="34"/>
      <c r="DL53" s="34"/>
      <c r="DM53" s="19">
        <v>36</v>
      </c>
      <c r="DN53" s="19">
        <v>42</v>
      </c>
      <c r="DO53" s="59">
        <v>195</v>
      </c>
      <c r="DP53" s="19">
        <v>521</v>
      </c>
      <c r="DQ53" s="19">
        <v>32</v>
      </c>
      <c r="DR53" s="19">
        <v>45</v>
      </c>
      <c r="DS53" s="59">
        <v>192.5</v>
      </c>
      <c r="DT53" s="19">
        <v>534</v>
      </c>
      <c r="EC53" s="36">
        <v>52.022727272727273</v>
      </c>
      <c r="ED53" s="36">
        <v>65</v>
      </c>
      <c r="EE53" s="37">
        <v>195.03787878787881</v>
      </c>
      <c r="EF53" s="37">
        <v>601</v>
      </c>
      <c r="EG53" s="36">
        <v>34.477272727272727</v>
      </c>
      <c r="EH53" s="36">
        <v>41.31818181818182</v>
      </c>
      <c r="EI53" s="37">
        <v>126.32575757575759</v>
      </c>
      <c r="EJ53" s="37">
        <v>574</v>
      </c>
      <c r="ES53" s="37">
        <v>33.909090909090907</v>
      </c>
      <c r="ET53" s="37">
        <v>37.386363636363633</v>
      </c>
      <c r="EU53" s="37">
        <v>118.82575757575756</v>
      </c>
      <c r="EV53" s="37">
        <v>505</v>
      </c>
      <c r="EW53" s="37">
        <v>31.06818181818182</v>
      </c>
      <c r="EX53" s="37">
        <v>36.386363636363633</v>
      </c>
      <c r="EY53" s="37">
        <v>112.42424242424244</v>
      </c>
      <c r="EZ53" s="37">
        <v>478</v>
      </c>
      <c r="FI53" s="37">
        <v>44.386363636363633</v>
      </c>
      <c r="FJ53" s="37">
        <v>45.06818181818182</v>
      </c>
      <c r="FK53" s="37">
        <v>149.09090909090909</v>
      </c>
      <c r="FL53" s="37">
        <v>495</v>
      </c>
      <c r="FM53" s="37">
        <v>34.477272727272727</v>
      </c>
      <c r="FN53" s="37">
        <v>41.31818181818182</v>
      </c>
      <c r="FO53" s="37">
        <v>126.32575757575759</v>
      </c>
      <c r="FP53" s="37">
        <v>496</v>
      </c>
      <c r="FY53" s="37"/>
      <c r="FZ53" s="37"/>
      <c r="GA53" s="37"/>
      <c r="GB53" s="37"/>
      <c r="GC53" s="37"/>
      <c r="GD53" s="37"/>
      <c r="GE53" s="37"/>
      <c r="GF53" s="37"/>
      <c r="GG53" s="38">
        <v>31</v>
      </c>
      <c r="GH53" s="37">
        <v>41</v>
      </c>
      <c r="GI53" s="37">
        <v>180</v>
      </c>
      <c r="GJ53" s="37">
        <v>704</v>
      </c>
      <c r="GK53" s="37">
        <v>31</v>
      </c>
      <c r="GL53" s="37">
        <v>42</v>
      </c>
      <c r="GM53" s="37">
        <v>182.5</v>
      </c>
      <c r="GN53" s="37">
        <v>693</v>
      </c>
      <c r="GO53" s="37"/>
      <c r="GP53" s="37"/>
      <c r="GQ53" s="37"/>
      <c r="GR53" s="37"/>
      <c r="GS53" s="37"/>
      <c r="GT53" s="37"/>
      <c r="GU53" s="37"/>
      <c r="GV53" s="37"/>
      <c r="GW53" s="37">
        <v>41.904545454545456</v>
      </c>
      <c r="GX53" s="37">
        <v>51.227272727272727</v>
      </c>
      <c r="GY53" s="37">
        <v>155.21969696969697</v>
      </c>
      <c r="GZ53" s="37">
        <v>537</v>
      </c>
      <c r="HA53" s="37">
        <v>44.386363636363633</v>
      </c>
      <c r="HB53" s="37">
        <v>55.427272727272729</v>
      </c>
      <c r="HC53" s="37">
        <v>166.35606060606062</v>
      </c>
      <c r="HD53" s="37">
        <v>541</v>
      </c>
      <c r="HE53" s="36"/>
      <c r="HF53" s="36"/>
      <c r="HG53" s="36"/>
      <c r="HH53" s="36"/>
      <c r="HI53" s="36"/>
      <c r="HJ53" s="36"/>
      <c r="HK53" s="36"/>
      <c r="HL53" s="36"/>
      <c r="HM53" s="36">
        <v>46.531818181818174</v>
      </c>
      <c r="HN53" s="36">
        <v>57.104545454545452</v>
      </c>
      <c r="HO53" s="36">
        <v>148.05194805194805</v>
      </c>
      <c r="HP53" s="36">
        <v>486</v>
      </c>
      <c r="HQ53" s="36">
        <v>42.872727272727275</v>
      </c>
      <c r="HR53" s="36">
        <v>58.30681818181818</v>
      </c>
      <c r="HS53" s="36">
        <v>190.47727272727275</v>
      </c>
      <c r="HT53" s="36">
        <v>623</v>
      </c>
      <c r="HU53" s="36"/>
      <c r="HV53" s="36"/>
      <c r="HW53" s="36"/>
      <c r="HX53" s="36"/>
      <c r="HY53" s="36"/>
      <c r="HZ53" s="36"/>
      <c r="IA53" s="36"/>
      <c r="IB53" s="36"/>
      <c r="IC53" s="36">
        <v>51.225000000000001</v>
      </c>
      <c r="ID53" s="36">
        <v>0</v>
      </c>
      <c r="IE53" s="36">
        <v>85.375</v>
      </c>
      <c r="IF53" s="36">
        <v>574</v>
      </c>
      <c r="IG53" s="36">
        <v>57.263636363636365</v>
      </c>
      <c r="IH53" s="36">
        <v>0</v>
      </c>
      <c r="II53" s="36">
        <v>95.439393939393952</v>
      </c>
      <c r="IJ53" s="36">
        <v>592</v>
      </c>
      <c r="JI53" s="37"/>
      <c r="JJ53" s="37"/>
      <c r="JK53" s="37"/>
      <c r="JL53" s="37"/>
      <c r="JM53" s="37"/>
      <c r="JN53" s="37"/>
      <c r="JO53" s="37"/>
      <c r="JP53" s="37"/>
      <c r="JQ53" s="39">
        <f t="shared" si="6"/>
        <v>600.13863636363635</v>
      </c>
      <c r="JR53" s="39">
        <f t="shared" si="7"/>
        <v>1401.4749999999999</v>
      </c>
      <c r="JS53" s="39">
        <f t="shared" si="8"/>
        <v>4478.8587662337668</v>
      </c>
      <c r="JT53" s="39">
        <f t="shared" si="8"/>
        <v>14876</v>
      </c>
    </row>
    <row r="54" spans="1:280" s="19" customFormat="1" ht="15.75" customHeight="1" x14ac:dyDescent="0.25">
      <c r="A54" s="26">
        <v>42</v>
      </c>
      <c r="B54" s="26" t="s">
        <v>128</v>
      </c>
      <c r="C54" s="56" t="s">
        <v>171</v>
      </c>
      <c r="D54" s="28">
        <f t="shared" si="2"/>
        <v>558</v>
      </c>
      <c r="E54" s="28">
        <f t="shared" si="2"/>
        <v>1565</v>
      </c>
      <c r="F54" s="28">
        <f t="shared" si="2"/>
        <v>6214</v>
      </c>
      <c r="G54" s="29">
        <f t="shared" si="3"/>
        <v>0.25185065980045057</v>
      </c>
      <c r="H54" s="28">
        <f t="shared" si="4"/>
        <v>46.5</v>
      </c>
      <c r="I54" s="28">
        <f t="shared" si="4"/>
        <v>130.41666666666666</v>
      </c>
      <c r="J54" s="28">
        <f t="shared" si="4"/>
        <v>517.83333333333337</v>
      </c>
      <c r="K54" s="29">
        <f t="shared" si="5"/>
        <v>0.25185065980045057</v>
      </c>
      <c r="L54" s="57"/>
      <c r="M54" s="57"/>
      <c r="N54" s="57"/>
      <c r="O54" s="57"/>
      <c r="P54" s="57"/>
      <c r="Q54" s="57"/>
      <c r="R54" s="30"/>
      <c r="S54" s="30"/>
      <c r="T54" s="30"/>
      <c r="U54" s="30"/>
      <c r="V54" s="30"/>
      <c r="W54" s="30"/>
      <c r="X54" s="32">
        <v>35</v>
      </c>
      <c r="Y54" s="32">
        <v>98</v>
      </c>
      <c r="Z54" s="32">
        <v>588</v>
      </c>
      <c r="AA54" s="32">
        <v>40</v>
      </c>
      <c r="AB54" s="32">
        <v>112</v>
      </c>
      <c r="AC54" s="32">
        <v>601</v>
      </c>
      <c r="AD54" s="33"/>
      <c r="AE54" s="33"/>
      <c r="AF54" s="33"/>
      <c r="AG54" s="33"/>
      <c r="AH54" s="33"/>
      <c r="AI54" s="33"/>
      <c r="AJ54" s="33"/>
      <c r="AK54" s="33"/>
      <c r="AL54" s="33"/>
      <c r="AM54" s="33"/>
      <c r="AN54" s="33"/>
      <c r="AO54" s="33"/>
      <c r="AP54" s="33"/>
      <c r="AQ54" s="33"/>
      <c r="AR54" s="33"/>
      <c r="AS54" s="33"/>
      <c r="AT54" s="33"/>
      <c r="AU54" s="33"/>
      <c r="AV54" s="33"/>
      <c r="AW54" s="33"/>
      <c r="AX54" s="33"/>
      <c r="AY54" s="32">
        <v>45</v>
      </c>
      <c r="AZ54" s="32">
        <v>126</v>
      </c>
      <c r="BA54" s="32">
        <v>599</v>
      </c>
      <c r="BB54" s="32">
        <v>51</v>
      </c>
      <c r="BC54" s="32">
        <v>143</v>
      </c>
      <c r="BD54" s="32">
        <v>538</v>
      </c>
      <c r="BE54" s="34"/>
      <c r="BF54" s="34"/>
      <c r="BG54" s="34"/>
      <c r="BH54" s="34"/>
      <c r="BI54" s="34"/>
      <c r="BJ54" s="34"/>
      <c r="BK54" s="34"/>
      <c r="BL54" s="34"/>
      <c r="BM54" s="34"/>
      <c r="BN54" s="34"/>
      <c r="BO54" s="34"/>
      <c r="BP54" s="34"/>
      <c r="BQ54" s="32">
        <v>42</v>
      </c>
      <c r="BR54" s="32">
        <v>118</v>
      </c>
      <c r="BS54" s="32">
        <v>439</v>
      </c>
      <c r="BT54" s="32">
        <v>55</v>
      </c>
      <c r="BU54" s="32">
        <v>154</v>
      </c>
      <c r="BV54" s="32">
        <v>489</v>
      </c>
      <c r="BW54" s="32">
        <v>52</v>
      </c>
      <c r="BX54" s="32">
        <v>146</v>
      </c>
      <c r="BY54" s="32">
        <v>519</v>
      </c>
      <c r="BZ54" s="32">
        <v>62</v>
      </c>
      <c r="CA54" s="32">
        <v>174</v>
      </c>
      <c r="CB54" s="32">
        <v>524</v>
      </c>
      <c r="CC54" s="34"/>
      <c r="CD54" s="34"/>
      <c r="CE54" s="34"/>
      <c r="CF54" s="34"/>
      <c r="CG54" s="34"/>
      <c r="CH54" s="34"/>
      <c r="CI54" s="32">
        <v>45</v>
      </c>
      <c r="CJ54" s="32">
        <v>126</v>
      </c>
      <c r="CK54" s="32">
        <v>466</v>
      </c>
      <c r="CL54" s="32">
        <v>49</v>
      </c>
      <c r="CM54" s="32">
        <v>138</v>
      </c>
      <c r="CN54" s="32">
        <v>423</v>
      </c>
      <c r="CO54" s="34"/>
      <c r="CP54" s="34"/>
      <c r="CQ54" s="34"/>
      <c r="CR54" s="34"/>
      <c r="CS54" s="34"/>
      <c r="CT54" s="34"/>
      <c r="CU54" s="33"/>
      <c r="CV54" s="34"/>
      <c r="CW54" s="34"/>
      <c r="CX54" s="34"/>
      <c r="CY54" s="34"/>
      <c r="CZ54" s="34"/>
      <c r="DA54" s="32">
        <v>37</v>
      </c>
      <c r="DB54" s="32">
        <f t="shared" si="9"/>
        <v>104</v>
      </c>
      <c r="DC54" s="32">
        <v>509</v>
      </c>
      <c r="DD54" s="32">
        <v>45</v>
      </c>
      <c r="DE54" s="32">
        <f t="shared" si="10"/>
        <v>126</v>
      </c>
      <c r="DF54" s="32">
        <v>519</v>
      </c>
      <c r="DG54" s="34"/>
      <c r="DH54" s="34"/>
      <c r="DI54" s="34"/>
      <c r="DJ54" s="34"/>
      <c r="DK54" s="34"/>
      <c r="DL54" s="34"/>
      <c r="DM54" s="19">
        <v>13</v>
      </c>
      <c r="DN54" s="19">
        <v>39</v>
      </c>
      <c r="DO54" s="59">
        <v>130</v>
      </c>
      <c r="DP54" s="19">
        <v>514</v>
      </c>
      <c r="DQ54" s="19">
        <v>18</v>
      </c>
      <c r="DR54" s="19">
        <v>52</v>
      </c>
      <c r="DS54" s="59">
        <v>175</v>
      </c>
      <c r="DT54" s="19">
        <v>522</v>
      </c>
      <c r="EC54" s="36">
        <v>25</v>
      </c>
      <c r="ED54" s="36">
        <v>38</v>
      </c>
      <c r="EE54" s="37">
        <v>105</v>
      </c>
      <c r="EF54" s="37">
        <v>488</v>
      </c>
      <c r="EG54" s="36">
        <v>25</v>
      </c>
      <c r="EH54" s="36">
        <v>36</v>
      </c>
      <c r="EI54" s="37">
        <v>101.66666666666667</v>
      </c>
      <c r="EJ54" s="37">
        <v>467</v>
      </c>
      <c r="ES54" s="37">
        <v>20.90909090909091</v>
      </c>
      <c r="ET54" s="37">
        <v>18.272727272727273</v>
      </c>
      <c r="EU54" s="37">
        <v>65.303030303030312</v>
      </c>
      <c r="EV54" s="37">
        <v>507</v>
      </c>
      <c r="EW54" s="37">
        <v>20.227272727272727</v>
      </c>
      <c r="EX54" s="37">
        <v>29.863636363636363</v>
      </c>
      <c r="EY54" s="37">
        <v>83.484848484848484</v>
      </c>
      <c r="EZ54" s="37">
        <v>454</v>
      </c>
      <c r="FI54" s="37">
        <v>27</v>
      </c>
      <c r="FJ54" s="37">
        <v>41</v>
      </c>
      <c r="FK54" s="37">
        <v>113.33333333333334</v>
      </c>
      <c r="FL54" s="37">
        <v>452</v>
      </c>
      <c r="FM54" s="37">
        <v>25</v>
      </c>
      <c r="FN54" s="37">
        <v>36</v>
      </c>
      <c r="FO54" s="37">
        <v>101.66666666666667</v>
      </c>
      <c r="FP54" s="37">
        <v>499</v>
      </c>
      <c r="FY54" s="37"/>
      <c r="FZ54" s="37"/>
      <c r="GA54" s="37"/>
      <c r="GB54" s="37"/>
      <c r="GC54" s="37"/>
      <c r="GD54" s="37"/>
      <c r="GE54" s="37"/>
      <c r="GF54" s="37"/>
      <c r="GG54" s="38"/>
      <c r="GH54" s="37"/>
      <c r="GI54" s="37"/>
      <c r="GJ54" s="37"/>
      <c r="GK54" s="37"/>
      <c r="GL54" s="37"/>
      <c r="GM54" s="37"/>
      <c r="GN54" s="37"/>
      <c r="GO54" s="37">
        <v>18.227272727272727</v>
      </c>
      <c r="GP54" s="37">
        <v>32.909090909090907</v>
      </c>
      <c r="GQ54" s="37">
        <v>127.84090909090908</v>
      </c>
      <c r="GR54" s="37">
        <v>498</v>
      </c>
      <c r="GS54" s="37">
        <v>19</v>
      </c>
      <c r="GT54" s="37">
        <v>32</v>
      </c>
      <c r="GU54" s="37">
        <v>127.5</v>
      </c>
      <c r="GV54" s="37">
        <v>512</v>
      </c>
      <c r="GW54" s="37"/>
      <c r="GX54" s="37"/>
      <c r="GY54" s="37"/>
      <c r="GZ54" s="37"/>
      <c r="HA54" s="37"/>
      <c r="HB54" s="37"/>
      <c r="HC54" s="37"/>
      <c r="HD54" s="37"/>
      <c r="HE54" s="36"/>
      <c r="HF54" s="36"/>
      <c r="HG54" s="36"/>
      <c r="HH54" s="36"/>
      <c r="HI54" s="36"/>
      <c r="HJ54" s="36"/>
      <c r="HK54" s="36"/>
      <c r="HL54" s="36"/>
      <c r="HM54" s="36"/>
      <c r="HN54" s="36"/>
      <c r="HO54" s="36"/>
      <c r="HP54" s="36"/>
      <c r="HQ54" s="36"/>
      <c r="HR54" s="36"/>
      <c r="HS54" s="36"/>
      <c r="HT54" s="36"/>
      <c r="HU54" s="36">
        <v>5.5954545454545457</v>
      </c>
      <c r="HV54" s="36">
        <v>36.702272727272728</v>
      </c>
      <c r="HW54" s="36">
        <v>60.425324675324681</v>
      </c>
      <c r="HX54" s="36">
        <v>408</v>
      </c>
      <c r="HY54" s="36">
        <v>9.5909090909090899</v>
      </c>
      <c r="HZ54" s="36">
        <v>38.929545454545455</v>
      </c>
      <c r="IA54" s="36">
        <v>74.795454545454547</v>
      </c>
      <c r="IB54" s="36">
        <v>445</v>
      </c>
      <c r="IC54" s="36"/>
      <c r="ID54" s="36"/>
      <c r="IE54" s="36"/>
      <c r="IF54" s="36"/>
      <c r="IG54" s="36"/>
      <c r="IH54" s="36"/>
      <c r="II54" s="36"/>
      <c r="IJ54" s="36"/>
      <c r="IS54" s="19">
        <v>37.799999999999997</v>
      </c>
      <c r="IU54" s="19">
        <v>63</v>
      </c>
      <c r="IV54" s="19">
        <v>554</v>
      </c>
      <c r="IW54" s="19">
        <v>37.799999999999997</v>
      </c>
      <c r="IX54" s="19">
        <v>63</v>
      </c>
      <c r="IZ54" s="19">
        <v>554</v>
      </c>
      <c r="JI54" s="37"/>
      <c r="JJ54" s="37"/>
      <c r="JK54" s="37"/>
      <c r="JL54" s="37"/>
      <c r="JM54" s="37"/>
      <c r="JN54" s="37"/>
      <c r="JO54" s="37"/>
      <c r="JP54" s="37"/>
      <c r="JQ54" s="39">
        <f t="shared" si="6"/>
        <v>275.14999999999998</v>
      </c>
      <c r="JR54" s="39">
        <f t="shared" si="7"/>
        <v>1010.6772727272728</v>
      </c>
      <c r="JS54" s="39">
        <f t="shared" si="8"/>
        <v>2780.6829004329002</v>
      </c>
      <c r="JT54" s="39">
        <f t="shared" si="8"/>
        <v>12636</v>
      </c>
    </row>
    <row r="55" spans="1:280" s="19" customFormat="1" ht="15.75" customHeight="1" x14ac:dyDescent="0.25">
      <c r="A55" s="26">
        <v>43</v>
      </c>
      <c r="B55" s="26" t="s">
        <v>136</v>
      </c>
      <c r="C55" s="56" t="s">
        <v>172</v>
      </c>
      <c r="D55" s="28">
        <f t="shared" si="2"/>
        <v>379</v>
      </c>
      <c r="E55" s="28">
        <f t="shared" si="2"/>
        <v>1065</v>
      </c>
      <c r="F55" s="28">
        <f t="shared" si="2"/>
        <v>4697</v>
      </c>
      <c r="G55" s="29">
        <f t="shared" si="3"/>
        <v>0.22674047264211197</v>
      </c>
      <c r="H55" s="28">
        <f>AVERAGE(L55,O55,R55,U55,X55,AA55,AD55,AG55,AJ55,AM55,AP55,AS55,AV55,AY55,BB55,BE55,BH55,BK55,BN55,BQ55,BT55,BW55,BZ55,CC55,CF55,CI55,CL55,CO55,CR55,CU55,CX55,DA55,DD55,DG55,DJ55)</f>
        <v>37.9</v>
      </c>
      <c r="I55" s="28">
        <f t="shared" si="4"/>
        <v>106.5</v>
      </c>
      <c r="J55" s="28">
        <f t="shared" si="4"/>
        <v>469.7</v>
      </c>
      <c r="K55" s="29">
        <f t="shared" si="5"/>
        <v>0.226740472642112</v>
      </c>
      <c r="L55" s="57"/>
      <c r="M55" s="57"/>
      <c r="N55" s="57"/>
      <c r="O55" s="57"/>
      <c r="P55" s="57"/>
      <c r="Q55" s="57"/>
      <c r="R55" s="30"/>
      <c r="S55" s="30"/>
      <c r="T55" s="30"/>
      <c r="U55" s="30"/>
      <c r="V55" s="30"/>
      <c r="W55" s="30"/>
      <c r="X55" s="34"/>
      <c r="Y55" s="34"/>
      <c r="Z55" s="34"/>
      <c r="AA55" s="34"/>
      <c r="AB55" s="34"/>
      <c r="AC55" s="34"/>
      <c r="AD55" s="32">
        <v>30</v>
      </c>
      <c r="AE55" s="32">
        <v>84</v>
      </c>
      <c r="AF55" s="32">
        <v>530</v>
      </c>
      <c r="AG55" s="32">
        <v>35</v>
      </c>
      <c r="AH55" s="32">
        <v>98</v>
      </c>
      <c r="AI55" s="32">
        <v>511</v>
      </c>
      <c r="AJ55" s="33"/>
      <c r="AK55" s="33"/>
      <c r="AL55" s="33"/>
      <c r="AM55" s="33"/>
      <c r="AN55" s="33"/>
      <c r="AO55" s="33"/>
      <c r="AP55" s="33"/>
      <c r="AQ55" s="33"/>
      <c r="AR55" s="33"/>
      <c r="AS55" s="33"/>
      <c r="AT55" s="33"/>
      <c r="AU55" s="33"/>
      <c r="AV55" s="33"/>
      <c r="AW55" s="33"/>
      <c r="AX55" s="33"/>
      <c r="AY55" s="34"/>
      <c r="AZ55" s="34"/>
      <c r="BA55" s="34"/>
      <c r="BB55" s="34"/>
      <c r="BC55" s="34"/>
      <c r="BD55" s="34"/>
      <c r="BE55" s="32">
        <v>27</v>
      </c>
      <c r="BF55" s="32">
        <v>76</v>
      </c>
      <c r="BG55" s="32">
        <v>493</v>
      </c>
      <c r="BH55" s="32">
        <v>36</v>
      </c>
      <c r="BI55" s="32">
        <v>101</v>
      </c>
      <c r="BJ55" s="32">
        <v>512</v>
      </c>
      <c r="BK55" s="34"/>
      <c r="BL55" s="34"/>
      <c r="BM55" s="34"/>
      <c r="BN55" s="34"/>
      <c r="BO55" s="34"/>
      <c r="BP55" s="34"/>
      <c r="BQ55" s="34"/>
      <c r="BR55" s="34"/>
      <c r="BS55" s="34"/>
      <c r="BT55" s="34"/>
      <c r="BU55" s="34"/>
      <c r="BV55" s="34"/>
      <c r="BW55" s="34"/>
      <c r="BX55" s="30"/>
      <c r="BY55" s="30"/>
      <c r="BZ55" s="34"/>
      <c r="CA55" s="30"/>
      <c r="CB55" s="30"/>
      <c r="CC55" s="32">
        <v>33</v>
      </c>
      <c r="CD55" s="32">
        <v>93</v>
      </c>
      <c r="CE55" s="32">
        <v>489</v>
      </c>
      <c r="CF55" s="32">
        <v>39</v>
      </c>
      <c r="CG55" s="32">
        <v>110</v>
      </c>
      <c r="CH55" s="32">
        <v>501</v>
      </c>
      <c r="CI55" s="34"/>
      <c r="CJ55" s="34"/>
      <c r="CK55" s="34"/>
      <c r="CL55" s="34"/>
      <c r="CM55" s="34"/>
      <c r="CN55" s="34"/>
      <c r="CO55" s="32">
        <v>48</v>
      </c>
      <c r="CP55" s="32">
        <v>135</v>
      </c>
      <c r="CQ55" s="32">
        <v>403</v>
      </c>
      <c r="CR55" s="32">
        <v>47</v>
      </c>
      <c r="CS55" s="32">
        <v>132</v>
      </c>
      <c r="CT55" s="32">
        <v>399</v>
      </c>
      <c r="CU55" s="32">
        <v>32</v>
      </c>
      <c r="CV55" s="32">
        <v>90</v>
      </c>
      <c r="CW55" s="32">
        <v>435</v>
      </c>
      <c r="CX55" s="32">
        <v>52</v>
      </c>
      <c r="CY55" s="32">
        <v>146</v>
      </c>
      <c r="CZ55" s="32">
        <v>424</v>
      </c>
      <c r="DA55" s="34"/>
      <c r="DB55" s="34"/>
      <c r="DC55" s="34"/>
      <c r="DD55" s="34"/>
      <c r="DE55" s="34"/>
      <c r="DF55" s="34"/>
      <c r="DG55" s="34"/>
      <c r="DH55" s="34"/>
      <c r="DI55" s="34"/>
      <c r="DJ55" s="34"/>
      <c r="DK55" s="34"/>
      <c r="DL55" s="34"/>
      <c r="DM55" s="19">
        <v>7</v>
      </c>
      <c r="DN55" s="19">
        <v>30</v>
      </c>
      <c r="DO55" s="59">
        <v>92.5</v>
      </c>
      <c r="DP55" s="19">
        <v>501</v>
      </c>
      <c r="DQ55" s="19">
        <v>12</v>
      </c>
      <c r="DR55" s="19">
        <v>31</v>
      </c>
      <c r="DS55" s="59">
        <v>107.5</v>
      </c>
      <c r="DT55" s="19">
        <v>509</v>
      </c>
      <c r="DU55" s="19">
        <v>7</v>
      </c>
      <c r="DV55" s="19">
        <v>30</v>
      </c>
      <c r="DW55" s="19">
        <v>45</v>
      </c>
      <c r="DX55" s="19">
        <v>455</v>
      </c>
      <c r="DY55" s="19">
        <v>5</v>
      </c>
      <c r="DZ55" s="19">
        <v>28</v>
      </c>
      <c r="EA55" s="19">
        <v>40</v>
      </c>
      <c r="EB55" s="19">
        <v>411</v>
      </c>
      <c r="EC55" s="36">
        <v>14</v>
      </c>
      <c r="ED55" s="36">
        <v>31</v>
      </c>
      <c r="EE55" s="37">
        <v>75</v>
      </c>
      <c r="EF55" s="37">
        <v>160</v>
      </c>
      <c r="EG55" s="36">
        <v>9</v>
      </c>
      <c r="EH55" s="36">
        <v>35</v>
      </c>
      <c r="EI55" s="37">
        <v>73.333333333333343</v>
      </c>
      <c r="EJ55" s="37">
        <v>160</v>
      </c>
      <c r="ES55" s="37">
        <v>17.75</v>
      </c>
      <c r="ET55" s="37">
        <v>19.386363636363637</v>
      </c>
      <c r="EU55" s="37">
        <v>61.893939393939398</v>
      </c>
      <c r="EV55" s="37">
        <v>352</v>
      </c>
      <c r="EW55" s="37">
        <v>15.90909090909091</v>
      </c>
      <c r="EX55" s="37">
        <v>15.227272727272727</v>
      </c>
      <c r="EY55" s="37">
        <v>51.893939393939398</v>
      </c>
      <c r="EZ55" s="37">
        <v>352</v>
      </c>
      <c r="FY55" s="37">
        <v>17.113636363636363</v>
      </c>
      <c r="FZ55" s="37">
        <v>18.227272727272727</v>
      </c>
      <c r="GA55" s="37">
        <v>80</v>
      </c>
      <c r="GB55" s="37">
        <v>400</v>
      </c>
      <c r="GC55" s="37">
        <v>13.75</v>
      </c>
      <c r="GD55" s="37">
        <v>34.863636363636367</v>
      </c>
      <c r="GE55" s="37">
        <v>107</v>
      </c>
      <c r="GF55" s="37">
        <v>388</v>
      </c>
      <c r="GG55" s="38"/>
      <c r="GH55" s="37"/>
      <c r="GI55" s="37"/>
      <c r="GJ55" s="37"/>
      <c r="GK55" s="37"/>
      <c r="GL55" s="37"/>
      <c r="GM55" s="37"/>
      <c r="GN55" s="37"/>
      <c r="GO55" s="37"/>
      <c r="GP55" s="37"/>
      <c r="GQ55" s="37"/>
      <c r="GR55" s="37"/>
      <c r="GS55" s="37"/>
      <c r="GT55" s="37"/>
      <c r="GU55" s="37"/>
      <c r="GV55" s="37"/>
      <c r="GW55" s="37"/>
      <c r="GX55" s="37"/>
      <c r="GY55" s="37"/>
      <c r="GZ55" s="37"/>
      <c r="HA55" s="37"/>
      <c r="HB55" s="37"/>
      <c r="HC55" s="37"/>
      <c r="HD55" s="37"/>
      <c r="HE55" s="36">
        <v>14.399999999999999</v>
      </c>
      <c r="HF55" s="36">
        <v>24</v>
      </c>
      <c r="HG55" s="36">
        <v>54.857142857142854</v>
      </c>
      <c r="HH55" s="36">
        <v>351</v>
      </c>
      <c r="HI55" s="36">
        <v>32</v>
      </c>
      <c r="HJ55" s="36">
        <v>25.6</v>
      </c>
      <c r="HK55" s="36">
        <v>82.285714285714292</v>
      </c>
      <c r="HL55" s="36">
        <v>390</v>
      </c>
      <c r="HM55" s="36"/>
      <c r="HN55" s="36"/>
      <c r="HO55" s="36"/>
      <c r="HP55" s="36"/>
      <c r="HQ55" s="36"/>
      <c r="HR55" s="36"/>
      <c r="HS55" s="36"/>
      <c r="HT55" s="36"/>
      <c r="IC55" s="36"/>
      <c r="ID55" s="36"/>
      <c r="IE55" s="36"/>
      <c r="IF55" s="36"/>
      <c r="IG55" s="36"/>
      <c r="IH55" s="36"/>
      <c r="II55" s="36"/>
      <c r="IJ55" s="36"/>
      <c r="IK55" s="19">
        <v>41.83</v>
      </c>
      <c r="IL55" s="19">
        <v>9</v>
      </c>
      <c r="IM55" s="19">
        <v>94</v>
      </c>
      <c r="IN55" s="19">
        <v>431</v>
      </c>
      <c r="IO55" s="19">
        <v>22</v>
      </c>
      <c r="IP55" s="19">
        <v>7</v>
      </c>
      <c r="IQ55" s="19">
        <v>58</v>
      </c>
      <c r="IR55" s="19">
        <v>432</v>
      </c>
      <c r="JI55" s="37"/>
      <c r="JJ55" s="37"/>
      <c r="JK55" s="37"/>
      <c r="JL55" s="37"/>
      <c r="JM55" s="37"/>
      <c r="JN55" s="37"/>
      <c r="JO55" s="37"/>
      <c r="JP55" s="37"/>
      <c r="JQ55" s="39">
        <f t="shared" si="6"/>
        <v>228.75272727272727</v>
      </c>
      <c r="JR55" s="39">
        <f t="shared" si="7"/>
        <v>717.3045454545454</v>
      </c>
      <c r="JS55" s="39">
        <f t="shared" si="8"/>
        <v>2088.2640692640693</v>
      </c>
      <c r="JT55" s="39">
        <f t="shared" si="8"/>
        <v>9989</v>
      </c>
    </row>
    <row r="56" spans="1:280" s="19" customFormat="1" ht="15.75" customHeight="1" x14ac:dyDescent="0.25">
      <c r="A56" s="26">
        <v>44</v>
      </c>
      <c r="B56" s="26" t="s">
        <v>136</v>
      </c>
      <c r="C56" s="56" t="s">
        <v>173</v>
      </c>
      <c r="D56" s="28">
        <f t="shared" si="2"/>
        <v>596</v>
      </c>
      <c r="E56" s="28">
        <f t="shared" si="2"/>
        <v>1672</v>
      </c>
      <c r="F56" s="28">
        <f t="shared" si="2"/>
        <v>5700</v>
      </c>
      <c r="G56" s="29">
        <f t="shared" si="3"/>
        <v>0.29333333333333333</v>
      </c>
      <c r="H56" s="28">
        <f t="shared" si="4"/>
        <v>49.666666666666664</v>
      </c>
      <c r="I56" s="28">
        <f t="shared" si="4"/>
        <v>139.33333333333334</v>
      </c>
      <c r="J56" s="28">
        <f t="shared" si="4"/>
        <v>475</v>
      </c>
      <c r="K56" s="29">
        <f t="shared" si="5"/>
        <v>0.29333333333333333</v>
      </c>
      <c r="L56" s="57"/>
      <c r="M56" s="57"/>
      <c r="N56" s="57"/>
      <c r="O56" s="57"/>
      <c r="P56" s="57"/>
      <c r="Q56" s="57"/>
      <c r="R56" s="30"/>
      <c r="S56" s="30"/>
      <c r="T56" s="30"/>
      <c r="U56" s="30"/>
      <c r="V56" s="30"/>
      <c r="W56" s="30"/>
      <c r="X56" s="34"/>
      <c r="Y56" s="34"/>
      <c r="Z56" s="34"/>
      <c r="AA56" s="34"/>
      <c r="AB56" s="34"/>
      <c r="AC56" s="34"/>
      <c r="AD56" s="32">
        <v>35</v>
      </c>
      <c r="AE56" s="32">
        <v>98</v>
      </c>
      <c r="AF56" s="32">
        <v>543</v>
      </c>
      <c r="AG56" s="32">
        <v>41</v>
      </c>
      <c r="AH56" s="32">
        <v>115</v>
      </c>
      <c r="AI56" s="32">
        <v>509</v>
      </c>
      <c r="AJ56" s="33"/>
      <c r="AK56" s="33"/>
      <c r="AL56" s="33"/>
      <c r="AM56" s="33"/>
      <c r="AN56" s="33"/>
      <c r="AO56" s="33"/>
      <c r="AP56" s="33"/>
      <c r="AQ56" s="33"/>
      <c r="AR56" s="33"/>
      <c r="AS56" s="33"/>
      <c r="AT56" s="33"/>
      <c r="AU56" s="33"/>
      <c r="AV56" s="33"/>
      <c r="AW56" s="33"/>
      <c r="AX56" s="33"/>
      <c r="AY56" s="34"/>
      <c r="AZ56" s="34"/>
      <c r="BA56" s="34"/>
      <c r="BB56" s="34"/>
      <c r="BC56" s="34"/>
      <c r="BD56" s="34"/>
      <c r="BE56" s="32">
        <v>40</v>
      </c>
      <c r="BF56" s="32">
        <v>112</v>
      </c>
      <c r="BG56" s="32">
        <v>493</v>
      </c>
      <c r="BH56" s="32">
        <v>39</v>
      </c>
      <c r="BI56" s="32">
        <v>110</v>
      </c>
      <c r="BJ56" s="32">
        <v>512</v>
      </c>
      <c r="BK56" s="34"/>
      <c r="BL56" s="34"/>
      <c r="BM56" s="34"/>
      <c r="BN56" s="34"/>
      <c r="BO56" s="34"/>
      <c r="BP56" s="34"/>
      <c r="BQ56" s="34"/>
      <c r="BR56" s="34"/>
      <c r="BS56" s="34"/>
      <c r="BT56" s="34"/>
      <c r="BU56" s="34"/>
      <c r="BV56" s="34"/>
      <c r="BW56" s="34"/>
      <c r="BX56" s="30"/>
      <c r="BY56" s="30"/>
      <c r="BZ56" s="34"/>
      <c r="CA56" s="30"/>
      <c r="CB56" s="30"/>
      <c r="CC56" s="32">
        <v>56</v>
      </c>
      <c r="CD56" s="32">
        <v>157</v>
      </c>
      <c r="CE56" s="32">
        <v>501</v>
      </c>
      <c r="CF56" s="32">
        <v>61</v>
      </c>
      <c r="CG56" s="32">
        <v>171</v>
      </c>
      <c r="CH56" s="32">
        <v>510</v>
      </c>
      <c r="CI56" s="32">
        <v>35</v>
      </c>
      <c r="CJ56" s="32">
        <v>98</v>
      </c>
      <c r="CK56" s="32">
        <v>422</v>
      </c>
      <c r="CL56" s="32">
        <v>47</v>
      </c>
      <c r="CM56" s="32">
        <v>132</v>
      </c>
      <c r="CN56" s="32">
        <v>417</v>
      </c>
      <c r="CO56" s="32">
        <v>46</v>
      </c>
      <c r="CP56" s="32">
        <v>129</v>
      </c>
      <c r="CQ56" s="32">
        <v>405</v>
      </c>
      <c r="CR56" s="32">
        <v>46</v>
      </c>
      <c r="CS56" s="32">
        <v>129</v>
      </c>
      <c r="CT56" s="32">
        <v>401</v>
      </c>
      <c r="CU56" s="32">
        <v>73</v>
      </c>
      <c r="CV56" s="32">
        <v>205</v>
      </c>
      <c r="CW56" s="32">
        <v>499</v>
      </c>
      <c r="CX56" s="32">
        <v>77</v>
      </c>
      <c r="CY56" s="32">
        <v>216</v>
      </c>
      <c r="CZ56" s="32">
        <v>488</v>
      </c>
      <c r="DA56" s="34"/>
      <c r="DB56" s="34"/>
      <c r="DC56" s="34"/>
      <c r="DD56" s="34"/>
      <c r="DE56" s="34"/>
      <c r="DF56" s="34"/>
      <c r="DG56" s="34"/>
      <c r="DH56" s="34"/>
      <c r="DI56" s="34"/>
      <c r="DJ56" s="34"/>
      <c r="DK56" s="34"/>
      <c r="DL56" s="34"/>
      <c r="DM56" s="19">
        <v>8</v>
      </c>
      <c r="DN56" s="19">
        <v>22</v>
      </c>
      <c r="DO56" s="59">
        <v>75</v>
      </c>
      <c r="DP56" s="19">
        <v>499</v>
      </c>
      <c r="DQ56" s="19">
        <v>11</v>
      </c>
      <c r="DR56" s="19">
        <v>26</v>
      </c>
      <c r="DS56" s="59">
        <v>92.5</v>
      </c>
      <c r="DT56" s="19">
        <v>488</v>
      </c>
      <c r="DU56" s="19">
        <v>14</v>
      </c>
      <c r="DV56" s="19">
        <v>20</v>
      </c>
      <c r="DW56" s="19">
        <v>41</v>
      </c>
      <c r="DX56" s="19">
        <v>411</v>
      </c>
      <c r="DY56" s="19">
        <v>16</v>
      </c>
      <c r="DZ56" s="19">
        <v>22</v>
      </c>
      <c r="EA56" s="19">
        <v>47</v>
      </c>
      <c r="EB56" s="19">
        <v>401</v>
      </c>
      <c r="EC56" s="36">
        <v>9.4318181818181817</v>
      </c>
      <c r="ED56" s="36">
        <v>13</v>
      </c>
      <c r="EE56" s="37">
        <v>37.38636363636364</v>
      </c>
      <c r="EF56" s="37">
        <v>160</v>
      </c>
      <c r="EG56" s="36">
        <v>10.954545454545455</v>
      </c>
      <c r="EH56" s="36">
        <v>18.954545454545453</v>
      </c>
      <c r="EI56" s="37">
        <v>49.848484848484844</v>
      </c>
      <c r="EJ56" s="37">
        <v>160</v>
      </c>
      <c r="ES56" s="37">
        <v>14.068181818181818</v>
      </c>
      <c r="ET56" s="37">
        <v>14.227272727272727</v>
      </c>
      <c r="EU56" s="37">
        <v>47.159090909090907</v>
      </c>
      <c r="EV56" s="37">
        <v>352</v>
      </c>
      <c r="EW56" s="37">
        <v>19.75</v>
      </c>
      <c r="EX56" s="37">
        <v>17.90909090909091</v>
      </c>
      <c r="EY56" s="37">
        <v>62.765151515151523</v>
      </c>
      <c r="EZ56" s="37">
        <v>352</v>
      </c>
      <c r="FY56" s="37">
        <v>13.75</v>
      </c>
      <c r="FZ56" s="37">
        <v>15.5</v>
      </c>
      <c r="GA56" s="37">
        <v>73</v>
      </c>
      <c r="GB56" s="37">
        <v>344</v>
      </c>
      <c r="GC56" s="37">
        <v>10.954545454545455</v>
      </c>
      <c r="GD56" s="37">
        <v>18.954545454545453</v>
      </c>
      <c r="GE56" s="37">
        <v>65</v>
      </c>
      <c r="GF56" s="37">
        <v>393</v>
      </c>
      <c r="GG56" s="38"/>
      <c r="GH56" s="37"/>
      <c r="GI56" s="37"/>
      <c r="GJ56" s="37"/>
      <c r="GK56" s="37"/>
      <c r="GL56" s="37"/>
      <c r="GM56" s="37"/>
      <c r="GN56" s="37"/>
      <c r="GO56" s="37"/>
      <c r="GP56" s="37"/>
      <c r="GQ56" s="37"/>
      <c r="GR56" s="37"/>
      <c r="GS56" s="37"/>
      <c r="GT56" s="37"/>
      <c r="GU56" s="37"/>
      <c r="GV56" s="37"/>
      <c r="GW56" s="37">
        <v>11.868181818181817</v>
      </c>
      <c r="GX56" s="37">
        <v>25.868181818181817</v>
      </c>
      <c r="GY56" s="37">
        <v>75.472727272727269</v>
      </c>
      <c r="GZ56" s="37">
        <v>444</v>
      </c>
      <c r="HA56" s="37">
        <v>16.386363636363637</v>
      </c>
      <c r="HB56" s="37">
        <v>20.140909090909091</v>
      </c>
      <c r="HC56" s="37">
        <v>73.054545454545462</v>
      </c>
      <c r="HD56" s="37">
        <v>440</v>
      </c>
      <c r="HE56" s="36">
        <v>7.1954545454545453</v>
      </c>
      <c r="HF56" s="36">
        <v>22.072727272727274</v>
      </c>
      <c r="HG56" s="36">
        <v>41.811688311688314</v>
      </c>
      <c r="HH56" s="36">
        <v>362</v>
      </c>
      <c r="HI56" s="36">
        <v>8.5568181818181817</v>
      </c>
      <c r="HJ56" s="36">
        <v>17.600000000000001</v>
      </c>
      <c r="HK56" s="36">
        <v>39.404220779220779</v>
      </c>
      <c r="HL56" s="36">
        <v>386</v>
      </c>
      <c r="HM56" s="36"/>
      <c r="HN56" s="36"/>
      <c r="HO56" s="36"/>
      <c r="HP56" s="36"/>
      <c r="HQ56" s="36"/>
      <c r="HR56" s="36"/>
      <c r="HS56" s="36"/>
      <c r="HT56" s="36"/>
      <c r="IC56" s="36">
        <v>35.200000000000003</v>
      </c>
      <c r="ID56" s="36">
        <v>16</v>
      </c>
      <c r="IE56" s="36">
        <v>90.666666666666671</v>
      </c>
      <c r="IF56" s="36">
        <v>492</v>
      </c>
      <c r="IG56" s="36">
        <v>36.799999999999997</v>
      </c>
      <c r="IH56" s="36">
        <v>22.2</v>
      </c>
      <c r="II56" s="36">
        <v>105.73333333333332</v>
      </c>
      <c r="IJ56" s="36">
        <v>482</v>
      </c>
      <c r="JI56" s="37">
        <v>8</v>
      </c>
      <c r="JJ56" s="37">
        <v>28.8</v>
      </c>
      <c r="JK56" s="37">
        <v>70.933333333333337</v>
      </c>
      <c r="JL56" s="37">
        <v>465</v>
      </c>
      <c r="JM56" s="37">
        <v>9.6000000000000014</v>
      </c>
      <c r="JN56" s="37">
        <v>33.6</v>
      </c>
      <c r="JO56" s="37">
        <v>83.2</v>
      </c>
      <c r="JP56" s="37">
        <v>409</v>
      </c>
      <c r="JQ56" s="39">
        <f t="shared" si="6"/>
        <v>261.51590909090913</v>
      </c>
      <c r="JR56" s="39">
        <f t="shared" si="7"/>
        <v>908.42727272727279</v>
      </c>
      <c r="JS56" s="39">
        <f t="shared" si="8"/>
        <v>2842.935606060606</v>
      </c>
      <c r="JT56" s="39">
        <f t="shared" si="8"/>
        <v>12740</v>
      </c>
    </row>
    <row r="57" spans="1:280" s="19" customFormat="1" ht="15.75" customHeight="1" x14ac:dyDescent="0.25">
      <c r="A57" s="26">
        <v>45</v>
      </c>
      <c r="B57" s="26" t="s">
        <v>136</v>
      </c>
      <c r="C57" s="56" t="s">
        <v>174</v>
      </c>
      <c r="D57" s="28">
        <f t="shared" si="2"/>
        <v>401</v>
      </c>
      <c r="E57" s="28">
        <f t="shared" si="2"/>
        <v>1127</v>
      </c>
      <c r="F57" s="28">
        <f t="shared" si="2"/>
        <v>4628</v>
      </c>
      <c r="G57" s="29">
        <f t="shared" si="3"/>
        <v>0.24351771823681936</v>
      </c>
      <c r="H57" s="28">
        <f t="shared" si="4"/>
        <v>40.1</v>
      </c>
      <c r="I57" s="28">
        <f t="shared" si="4"/>
        <v>112.7</v>
      </c>
      <c r="J57" s="28">
        <f t="shared" si="4"/>
        <v>462.8</v>
      </c>
      <c r="K57" s="29">
        <f t="shared" si="5"/>
        <v>0.24351771823681936</v>
      </c>
      <c r="L57" s="57"/>
      <c r="M57" s="57"/>
      <c r="N57" s="57"/>
      <c r="O57" s="57"/>
      <c r="P57" s="57"/>
      <c r="Q57" s="57"/>
      <c r="R57" s="30"/>
      <c r="S57" s="30"/>
      <c r="T57" s="30"/>
      <c r="U57" s="30"/>
      <c r="V57" s="30"/>
      <c r="W57" s="30"/>
      <c r="X57" s="34"/>
      <c r="Y57" s="34"/>
      <c r="Z57" s="34"/>
      <c r="AA57" s="34"/>
      <c r="AB57" s="34"/>
      <c r="AC57" s="34"/>
      <c r="AD57" s="32">
        <v>31</v>
      </c>
      <c r="AE57" s="32">
        <v>87</v>
      </c>
      <c r="AF57" s="32">
        <v>551</v>
      </c>
      <c r="AG57" s="32">
        <v>35</v>
      </c>
      <c r="AH57" s="32">
        <v>98</v>
      </c>
      <c r="AI57" s="32">
        <v>521</v>
      </c>
      <c r="AJ57" s="33"/>
      <c r="AK57" s="33"/>
      <c r="AL57" s="33"/>
      <c r="AM57" s="33"/>
      <c r="AN57" s="33"/>
      <c r="AO57" s="33"/>
      <c r="AP57" s="33"/>
      <c r="AQ57" s="33"/>
      <c r="AR57" s="33"/>
      <c r="AS57" s="33"/>
      <c r="AT57" s="33"/>
      <c r="AU57" s="33"/>
      <c r="AV57" s="33"/>
      <c r="AW57" s="33"/>
      <c r="AX57" s="33"/>
      <c r="AY57" s="34"/>
      <c r="AZ57" s="34"/>
      <c r="BA57" s="34"/>
      <c r="BB57" s="34"/>
      <c r="BC57" s="34"/>
      <c r="BD57" s="34"/>
      <c r="BE57" s="32">
        <v>38</v>
      </c>
      <c r="BF57" s="32">
        <v>107</v>
      </c>
      <c r="BG57" s="32">
        <v>493</v>
      </c>
      <c r="BH57" s="32">
        <v>52</v>
      </c>
      <c r="BI57" s="32">
        <v>146</v>
      </c>
      <c r="BJ57" s="32">
        <v>512</v>
      </c>
      <c r="BK57" s="34"/>
      <c r="BL57" s="34"/>
      <c r="BM57" s="34"/>
      <c r="BN57" s="34"/>
      <c r="BO57" s="34"/>
      <c r="BP57" s="34"/>
      <c r="BQ57" s="34"/>
      <c r="BR57" s="34"/>
      <c r="BS57" s="34"/>
      <c r="BT57" s="34"/>
      <c r="BU57" s="34"/>
      <c r="BV57" s="34"/>
      <c r="BW57" s="34"/>
      <c r="BX57" s="30"/>
      <c r="BY57" s="30"/>
      <c r="BZ57" s="34"/>
      <c r="CA57" s="30"/>
      <c r="CB57" s="30"/>
      <c r="CC57" s="32">
        <v>46</v>
      </c>
      <c r="CD57" s="32">
        <v>129</v>
      </c>
      <c r="CE57" s="32">
        <v>502</v>
      </c>
      <c r="CF57" s="32">
        <v>53</v>
      </c>
      <c r="CG57" s="32">
        <v>149</v>
      </c>
      <c r="CH57" s="32">
        <v>509</v>
      </c>
      <c r="CI57" s="34"/>
      <c r="CJ57" s="34"/>
      <c r="CK57" s="34"/>
      <c r="CL57" s="34"/>
      <c r="CM57" s="34"/>
      <c r="CN57" s="34"/>
      <c r="CO57" s="32">
        <v>39</v>
      </c>
      <c r="CP57" s="32">
        <v>110</v>
      </c>
      <c r="CQ57" s="32">
        <v>409</v>
      </c>
      <c r="CR57" s="32">
        <v>41</v>
      </c>
      <c r="CS57" s="32">
        <v>115</v>
      </c>
      <c r="CT57" s="32">
        <v>402</v>
      </c>
      <c r="CU57" s="32">
        <v>32</v>
      </c>
      <c r="CV57" s="32">
        <v>90</v>
      </c>
      <c r="CW57" s="32">
        <v>355</v>
      </c>
      <c r="CX57" s="32">
        <v>34</v>
      </c>
      <c r="CY57" s="32">
        <v>96</v>
      </c>
      <c r="CZ57" s="32">
        <v>374</v>
      </c>
      <c r="DA57" s="34"/>
      <c r="DB57" s="34"/>
      <c r="DC57" s="34"/>
      <c r="DD57" s="34"/>
      <c r="DE57" s="34"/>
      <c r="DF57" s="34"/>
      <c r="DG57" s="34"/>
      <c r="DH57" s="34"/>
      <c r="DI57" s="34"/>
      <c r="DJ57" s="34"/>
      <c r="DK57" s="34"/>
      <c r="DL57" s="34"/>
      <c r="DM57" s="19">
        <v>17</v>
      </c>
      <c r="DN57" s="19">
        <v>32</v>
      </c>
      <c r="DO57" s="59">
        <v>122.5</v>
      </c>
      <c r="DP57" s="19">
        <v>511</v>
      </c>
      <c r="DQ57" s="19">
        <v>8</v>
      </c>
      <c r="DR57" s="19">
        <v>37</v>
      </c>
      <c r="DS57" s="59">
        <v>112.5</v>
      </c>
      <c r="DT57" s="19">
        <v>491</v>
      </c>
      <c r="DU57" s="19">
        <v>9</v>
      </c>
      <c r="DV57" s="19">
        <v>21</v>
      </c>
      <c r="DW57" s="19">
        <v>37</v>
      </c>
      <c r="DX57" s="19">
        <v>412</v>
      </c>
      <c r="DY57" s="19">
        <v>12</v>
      </c>
      <c r="DZ57" s="19">
        <v>22</v>
      </c>
      <c r="EA57" s="19">
        <v>42</v>
      </c>
      <c r="EB57" s="19">
        <v>409</v>
      </c>
      <c r="EC57" s="36">
        <v>12.954545454545455</v>
      </c>
      <c r="ED57" s="36">
        <v>18</v>
      </c>
      <c r="EE57" s="37">
        <v>51.590909090909093</v>
      </c>
      <c r="EF57" s="37">
        <v>160</v>
      </c>
      <c r="EG57" s="36">
        <v>11.954545454545455</v>
      </c>
      <c r="EH57" s="36">
        <v>24.227272727272727</v>
      </c>
      <c r="EI57" s="37">
        <v>60.303030303030312</v>
      </c>
      <c r="EJ57" s="37">
        <v>160</v>
      </c>
      <c r="ES57" s="37">
        <v>14.227272727272727</v>
      </c>
      <c r="ET57" s="37">
        <v>22.227272727272727</v>
      </c>
      <c r="EU57" s="37">
        <v>60.757575757575758</v>
      </c>
      <c r="EV57" s="37">
        <v>352</v>
      </c>
      <c r="EW57" s="37">
        <v>13.59090909090909</v>
      </c>
      <c r="EX57" s="37">
        <v>22.545454545454547</v>
      </c>
      <c r="EY57" s="37">
        <v>60.227272727272734</v>
      </c>
      <c r="EZ57" s="37">
        <v>352</v>
      </c>
      <c r="FY57" s="37"/>
      <c r="FZ57" s="37"/>
      <c r="GA57" s="37"/>
      <c r="GB57" s="37"/>
      <c r="GC57" s="37"/>
      <c r="GD57" s="37"/>
      <c r="GE57" s="37"/>
      <c r="GF57" s="37"/>
      <c r="GG57" s="38">
        <v>21</v>
      </c>
      <c r="GH57" s="37">
        <v>29</v>
      </c>
      <c r="GI57" s="37">
        <v>100</v>
      </c>
      <c r="GJ57" s="37">
        <v>496</v>
      </c>
      <c r="GK57" s="37">
        <v>29</v>
      </c>
      <c r="GL57" s="37">
        <v>32</v>
      </c>
      <c r="GM57" s="37">
        <v>122</v>
      </c>
      <c r="GN57" s="37">
        <v>488</v>
      </c>
      <c r="GO57" s="37"/>
      <c r="GP57" s="37"/>
      <c r="GQ57" s="37"/>
      <c r="GR57" s="37"/>
      <c r="GS57" s="37"/>
      <c r="GT57" s="37"/>
      <c r="GU57" s="37"/>
      <c r="GV57" s="37"/>
      <c r="GW57" s="37"/>
      <c r="GX57" s="37"/>
      <c r="GY57" s="37"/>
      <c r="GZ57" s="37"/>
      <c r="HA57" s="37"/>
      <c r="HB57" s="37"/>
      <c r="HC57" s="37"/>
      <c r="HD57" s="37"/>
      <c r="HE57" s="36"/>
      <c r="HF57" s="36"/>
      <c r="HG57" s="36"/>
      <c r="HH57" s="36"/>
      <c r="HI57" s="36"/>
      <c r="HJ57" s="36"/>
      <c r="HK57" s="36"/>
      <c r="HL57" s="36"/>
      <c r="HM57" s="36">
        <v>22.895454545454548</v>
      </c>
      <c r="HN57" s="36">
        <v>24.91363636363636</v>
      </c>
      <c r="HO57" s="36">
        <v>68.298701298701303</v>
      </c>
      <c r="HP57" s="36">
        <v>425</v>
      </c>
      <c r="HQ57" s="36">
        <v>11.756818181818181</v>
      </c>
      <c r="HR57" s="36">
        <v>23.195454545454545</v>
      </c>
      <c r="HS57" s="36">
        <v>62.528409090909093</v>
      </c>
      <c r="HT57" s="36">
        <v>410</v>
      </c>
      <c r="JI57" s="37">
        <v>1.2727272727272727</v>
      </c>
      <c r="JJ57" s="37">
        <v>2.625</v>
      </c>
      <c r="JK57" s="37">
        <v>46.333333333333336</v>
      </c>
      <c r="JL57" s="37">
        <v>364</v>
      </c>
      <c r="JM57" s="37">
        <v>1.2727272727272727</v>
      </c>
      <c r="JN57" s="37">
        <v>1.8295454545454546</v>
      </c>
      <c r="JO57" s="37">
        <v>36.333333333333336</v>
      </c>
      <c r="JP57" s="37">
        <v>311</v>
      </c>
      <c r="JQ57" s="39">
        <f t="shared" si="6"/>
        <v>185.92500000000001</v>
      </c>
      <c r="JR57" s="39">
        <f t="shared" si="7"/>
        <v>709.10909090909092</v>
      </c>
      <c r="JS57" s="39">
        <f t="shared" si="8"/>
        <v>2109.3725649350654</v>
      </c>
      <c r="JT57" s="39">
        <f t="shared" si="8"/>
        <v>9969</v>
      </c>
    </row>
    <row r="58" spans="1:280" s="19" customFormat="1" ht="15.75" customHeight="1" x14ac:dyDescent="0.25">
      <c r="A58" s="26">
        <v>46</v>
      </c>
      <c r="B58" s="26" t="s">
        <v>136</v>
      </c>
      <c r="C58" s="56" t="s">
        <v>175</v>
      </c>
      <c r="D58" s="28">
        <f t="shared" si="2"/>
        <v>779</v>
      </c>
      <c r="E58" s="28">
        <f t="shared" si="2"/>
        <v>2184</v>
      </c>
      <c r="F58" s="28">
        <f t="shared" si="2"/>
        <v>5079</v>
      </c>
      <c r="G58" s="29">
        <f t="shared" si="3"/>
        <v>0.43000590667454225</v>
      </c>
      <c r="H58" s="28">
        <f t="shared" si="4"/>
        <v>77.900000000000006</v>
      </c>
      <c r="I58" s="28">
        <f t="shared" si="4"/>
        <v>218.4</v>
      </c>
      <c r="J58" s="28">
        <f t="shared" si="4"/>
        <v>507.9</v>
      </c>
      <c r="K58" s="29">
        <f t="shared" si="5"/>
        <v>0.43000590667454225</v>
      </c>
      <c r="L58" s="57"/>
      <c r="M58" s="57"/>
      <c r="N58" s="57"/>
      <c r="O58" s="57"/>
      <c r="P58" s="57"/>
      <c r="Q58" s="57"/>
      <c r="R58" s="30"/>
      <c r="S58" s="30"/>
      <c r="T58" s="30"/>
      <c r="U58" s="30"/>
      <c r="V58" s="30"/>
      <c r="W58" s="30"/>
      <c r="X58" s="34"/>
      <c r="Y58" s="34"/>
      <c r="Z58" s="34"/>
      <c r="AA58" s="34"/>
      <c r="AB58" s="34"/>
      <c r="AC58" s="34"/>
      <c r="AD58" s="32">
        <v>45</v>
      </c>
      <c r="AE58" s="32">
        <v>126</v>
      </c>
      <c r="AF58" s="32">
        <v>564</v>
      </c>
      <c r="AG58" s="32">
        <v>52</v>
      </c>
      <c r="AH58" s="32">
        <v>146</v>
      </c>
      <c r="AI58" s="32">
        <v>566</v>
      </c>
      <c r="AJ58" s="33"/>
      <c r="AK58" s="33"/>
      <c r="AL58" s="33"/>
      <c r="AM58" s="33"/>
      <c r="AN58" s="33"/>
      <c r="AO58" s="33"/>
      <c r="AP58" s="33"/>
      <c r="AQ58" s="33"/>
      <c r="AR58" s="33"/>
      <c r="AS58" s="33"/>
      <c r="AT58" s="33"/>
      <c r="AU58" s="33"/>
      <c r="AV58" s="33"/>
      <c r="AW58" s="33"/>
      <c r="AX58" s="33"/>
      <c r="AY58" s="34"/>
      <c r="AZ58" s="34"/>
      <c r="BA58" s="34"/>
      <c r="BB58" s="34"/>
      <c r="BC58" s="34"/>
      <c r="BD58" s="34"/>
      <c r="BE58" s="32">
        <v>47</v>
      </c>
      <c r="BF58" s="32">
        <v>132</v>
      </c>
      <c r="BG58" s="32">
        <v>501</v>
      </c>
      <c r="BH58" s="32">
        <v>70</v>
      </c>
      <c r="BI58" s="32">
        <v>196</v>
      </c>
      <c r="BJ58" s="32">
        <v>523</v>
      </c>
      <c r="BK58" s="34"/>
      <c r="BL58" s="30"/>
      <c r="BM58" s="30"/>
      <c r="BN58" s="34"/>
      <c r="BO58" s="30"/>
      <c r="BP58" s="30"/>
      <c r="BQ58" s="34"/>
      <c r="BR58" s="34"/>
      <c r="BS58" s="34"/>
      <c r="BT58" s="34"/>
      <c r="BU58" s="34"/>
      <c r="BV58" s="34"/>
      <c r="BW58" s="34"/>
      <c r="BX58" s="30"/>
      <c r="BY58" s="30"/>
      <c r="BZ58" s="34"/>
      <c r="CA58" s="30"/>
      <c r="CB58" s="30"/>
      <c r="CC58" s="32">
        <v>55</v>
      </c>
      <c r="CD58" s="32">
        <v>154</v>
      </c>
      <c r="CE58" s="32">
        <v>513</v>
      </c>
      <c r="CF58" s="32">
        <v>68</v>
      </c>
      <c r="CG58" s="32">
        <v>191</v>
      </c>
      <c r="CH58" s="32">
        <v>511</v>
      </c>
      <c r="CI58" s="34"/>
      <c r="CJ58" s="34"/>
      <c r="CK58" s="34"/>
      <c r="CL58" s="34"/>
      <c r="CM58" s="34"/>
      <c r="CN58" s="34"/>
      <c r="CO58" s="32">
        <v>90</v>
      </c>
      <c r="CP58" s="32">
        <v>252</v>
      </c>
      <c r="CQ58" s="32">
        <v>419</v>
      </c>
      <c r="CR58" s="32">
        <v>126</v>
      </c>
      <c r="CS58" s="32">
        <v>353</v>
      </c>
      <c r="CT58" s="32">
        <v>410</v>
      </c>
      <c r="CU58" s="32">
        <v>97</v>
      </c>
      <c r="CV58" s="32">
        <v>272</v>
      </c>
      <c r="CW58" s="32">
        <v>511</v>
      </c>
      <c r="CX58" s="32">
        <v>129</v>
      </c>
      <c r="CY58" s="32">
        <v>362</v>
      </c>
      <c r="CZ58" s="32">
        <v>561</v>
      </c>
      <c r="DA58" s="34"/>
      <c r="DB58" s="34"/>
      <c r="DC58" s="34"/>
      <c r="DD58" s="34"/>
      <c r="DE58" s="34"/>
      <c r="DF58" s="34"/>
      <c r="DG58" s="34"/>
      <c r="DH58" s="34"/>
      <c r="DI58" s="34"/>
      <c r="DJ58" s="34"/>
      <c r="DK58" s="34"/>
      <c r="DL58" s="34"/>
      <c r="DM58" s="19">
        <v>0</v>
      </c>
      <c r="DN58" s="19">
        <v>51</v>
      </c>
      <c r="DO58" s="59">
        <v>127.5</v>
      </c>
      <c r="DP58" s="19">
        <v>520</v>
      </c>
      <c r="DQ58" s="19">
        <v>20</v>
      </c>
      <c r="DR58" s="19">
        <v>46</v>
      </c>
      <c r="DS58" s="59">
        <v>165</v>
      </c>
      <c r="DT58" s="19">
        <v>500</v>
      </c>
      <c r="DU58" s="19">
        <v>18</v>
      </c>
      <c r="DV58" s="19">
        <v>17</v>
      </c>
      <c r="DW58" s="19">
        <v>43</v>
      </c>
      <c r="DX58" s="19">
        <v>419</v>
      </c>
      <c r="DY58" s="19">
        <v>20</v>
      </c>
      <c r="DZ58" s="19">
        <v>20</v>
      </c>
      <c r="EA58" s="19">
        <v>48</v>
      </c>
      <c r="EB58" s="19">
        <v>408</v>
      </c>
      <c r="EC58" s="36">
        <v>15.90909090909091</v>
      </c>
      <c r="ED58" s="36">
        <v>20</v>
      </c>
      <c r="EE58" s="37">
        <v>59.848484848484858</v>
      </c>
      <c r="EF58" s="37">
        <v>160</v>
      </c>
      <c r="EG58" s="36">
        <v>16.75</v>
      </c>
      <c r="EH58" s="36">
        <v>25.90909090909091</v>
      </c>
      <c r="EI58" s="37">
        <v>71.098484848484858</v>
      </c>
      <c r="EJ58" s="37">
        <v>160</v>
      </c>
      <c r="ES58" s="37">
        <v>17.113636363636363</v>
      </c>
      <c r="ET58" s="37">
        <v>27.18181818181818</v>
      </c>
      <c r="EU58" s="37">
        <v>73.825757575757578</v>
      </c>
      <c r="EV58" s="37">
        <v>352</v>
      </c>
      <c r="EW58" s="37">
        <v>17.90909090909091</v>
      </c>
      <c r="EX58" s="37">
        <v>23.022727272727273</v>
      </c>
      <c r="EY58" s="37">
        <v>68.219696969696969</v>
      </c>
      <c r="EZ58" s="37">
        <v>352</v>
      </c>
      <c r="FY58" s="37"/>
      <c r="FZ58" s="37"/>
      <c r="GA58" s="37"/>
      <c r="GB58" s="37"/>
      <c r="GC58" s="37"/>
      <c r="GD58" s="37"/>
      <c r="GE58" s="37"/>
      <c r="GF58" s="37"/>
      <c r="GG58" s="38">
        <v>33</v>
      </c>
      <c r="GH58" s="37">
        <v>39</v>
      </c>
      <c r="GI58" s="37">
        <v>144</v>
      </c>
      <c r="GJ58" s="37">
        <v>522</v>
      </c>
      <c r="GK58" s="37">
        <v>28</v>
      </c>
      <c r="GL58" s="37">
        <v>34</v>
      </c>
      <c r="GM58" s="37">
        <v>124</v>
      </c>
      <c r="GN58" s="37">
        <v>511</v>
      </c>
      <c r="GO58" s="37"/>
      <c r="GP58" s="37"/>
      <c r="GQ58" s="37"/>
      <c r="GR58" s="37"/>
      <c r="GS58" s="37"/>
      <c r="GT58" s="37"/>
      <c r="GU58" s="37"/>
      <c r="GV58" s="37"/>
      <c r="GW58" s="37"/>
      <c r="GX58" s="37"/>
      <c r="GY58" s="37"/>
      <c r="GZ58" s="37"/>
      <c r="HA58" s="37"/>
      <c r="HB58" s="37"/>
      <c r="HC58" s="37"/>
      <c r="HD58" s="37"/>
      <c r="HE58" s="36"/>
      <c r="HF58" s="36"/>
      <c r="HG58" s="36"/>
      <c r="HH58" s="36"/>
      <c r="HI58" s="36"/>
      <c r="HJ58" s="36"/>
      <c r="HK58" s="36"/>
      <c r="HL58" s="36"/>
      <c r="HM58" s="36">
        <v>20.718181818181815</v>
      </c>
      <c r="HN58" s="36">
        <v>36.49545454545455</v>
      </c>
      <c r="HO58" s="36">
        <v>81.733766233766247</v>
      </c>
      <c r="HP58" s="36">
        <v>485</v>
      </c>
      <c r="HQ58" s="36">
        <v>14.797727272727272</v>
      </c>
      <c r="HR58" s="36">
        <v>42.236363636363635</v>
      </c>
      <c r="HS58" s="36">
        <v>89.933116883116881</v>
      </c>
      <c r="HT58" s="36">
        <v>455</v>
      </c>
      <c r="JI58" s="37">
        <v>9.6750000000000007</v>
      </c>
      <c r="JJ58" s="37">
        <v>20.313636363636366</v>
      </c>
      <c r="JK58" s="37">
        <v>76.233333333333348</v>
      </c>
      <c r="JL58" s="37">
        <v>512</v>
      </c>
      <c r="JM58" s="37">
        <v>17.03409090909091</v>
      </c>
      <c r="JN58" s="37">
        <v>20.552272727272729</v>
      </c>
      <c r="JO58" s="37">
        <v>92.9</v>
      </c>
      <c r="JP58" s="37">
        <v>521</v>
      </c>
      <c r="JQ58" s="39">
        <f t="shared" si="6"/>
        <v>248.90681818181818</v>
      </c>
      <c r="JR58" s="39">
        <f t="shared" si="7"/>
        <v>1160.8454545454547</v>
      </c>
      <c r="JS58" s="39">
        <f t="shared" si="8"/>
        <v>3449.2926406926413</v>
      </c>
      <c r="JT58" s="39">
        <f t="shared" si="8"/>
        <v>10956</v>
      </c>
    </row>
    <row r="59" spans="1:280" s="19" customFormat="1" ht="15.75" customHeight="1" x14ac:dyDescent="0.25">
      <c r="A59" s="26">
        <v>47</v>
      </c>
      <c r="B59" s="26" t="s">
        <v>136</v>
      </c>
      <c r="C59" s="56" t="s">
        <v>176</v>
      </c>
      <c r="D59" s="28">
        <f t="shared" si="2"/>
        <v>199</v>
      </c>
      <c r="E59" s="28">
        <f t="shared" si="2"/>
        <v>560</v>
      </c>
      <c r="F59" s="28">
        <f t="shared" si="2"/>
        <v>2656</v>
      </c>
      <c r="G59" s="29">
        <f t="shared" si="3"/>
        <v>0.21084337349397592</v>
      </c>
      <c r="H59" s="28">
        <f t="shared" si="4"/>
        <v>33.166666666666664</v>
      </c>
      <c r="I59" s="28">
        <f t="shared" si="4"/>
        <v>93.333333333333329</v>
      </c>
      <c r="J59" s="28">
        <f t="shared" si="4"/>
        <v>442.66666666666669</v>
      </c>
      <c r="K59" s="29">
        <f t="shared" si="5"/>
        <v>0.21084337349397589</v>
      </c>
      <c r="L59" s="57"/>
      <c r="M59" s="57"/>
      <c r="N59" s="57"/>
      <c r="O59" s="57"/>
      <c r="P59" s="57"/>
      <c r="Q59" s="57"/>
      <c r="R59" s="30"/>
      <c r="S59" s="30"/>
      <c r="T59" s="30"/>
      <c r="U59" s="30"/>
      <c r="V59" s="30"/>
      <c r="W59" s="30"/>
      <c r="X59" s="34"/>
      <c r="Y59" s="54"/>
      <c r="Z59" s="34"/>
      <c r="AA59" s="34"/>
      <c r="AB59" s="54"/>
      <c r="AC59" s="34"/>
      <c r="AD59" s="33"/>
      <c r="AE59" s="55"/>
      <c r="AF59" s="33"/>
      <c r="AG59" s="33"/>
      <c r="AH59" s="55"/>
      <c r="AI59" s="33"/>
      <c r="AJ59" s="33"/>
      <c r="AK59" s="33"/>
      <c r="AL59" s="33"/>
      <c r="AM59" s="33"/>
      <c r="AN59" s="33"/>
      <c r="AO59" s="33"/>
      <c r="AP59" s="33"/>
      <c r="AQ59" s="33"/>
      <c r="AR59" s="33"/>
      <c r="AS59" s="33"/>
      <c r="AT59" s="33"/>
      <c r="AU59" s="33"/>
      <c r="AV59" s="33"/>
      <c r="AW59" s="33"/>
      <c r="AX59" s="33"/>
      <c r="AY59" s="34"/>
      <c r="AZ59" s="34"/>
      <c r="BA59" s="34"/>
      <c r="BB59" s="34"/>
      <c r="BC59" s="34"/>
      <c r="BD59" s="34"/>
      <c r="BE59" s="32">
        <v>39</v>
      </c>
      <c r="BF59" s="32">
        <v>110</v>
      </c>
      <c r="BG59" s="32">
        <v>504</v>
      </c>
      <c r="BH59" s="32">
        <v>43</v>
      </c>
      <c r="BI59" s="32">
        <v>121</v>
      </c>
      <c r="BJ59" s="32">
        <v>519</v>
      </c>
      <c r="BK59" s="34"/>
      <c r="BL59" s="30"/>
      <c r="BM59" s="30"/>
      <c r="BN59" s="34"/>
      <c r="BO59" s="30"/>
      <c r="BP59" s="30"/>
      <c r="BQ59" s="34"/>
      <c r="BR59" s="34"/>
      <c r="BS59" s="34"/>
      <c r="BT59" s="34"/>
      <c r="BU59" s="34"/>
      <c r="BV59" s="34"/>
      <c r="BW59" s="34"/>
      <c r="BX59" s="30"/>
      <c r="BY59" s="30"/>
      <c r="BZ59" s="34"/>
      <c r="CA59" s="30"/>
      <c r="CB59" s="30"/>
      <c r="CC59" s="34"/>
      <c r="CD59" s="34"/>
      <c r="CE59" s="34"/>
      <c r="CF59" s="34"/>
      <c r="CG59" s="34"/>
      <c r="CH59" s="34"/>
      <c r="CI59" s="34"/>
      <c r="CJ59" s="34"/>
      <c r="CK59" s="34"/>
      <c r="CL59" s="34"/>
      <c r="CM59" s="34"/>
      <c r="CN59" s="34"/>
      <c r="CO59" s="32">
        <v>36</v>
      </c>
      <c r="CP59" s="32">
        <v>101</v>
      </c>
      <c r="CQ59" s="32">
        <v>411</v>
      </c>
      <c r="CR59" s="32">
        <v>25</v>
      </c>
      <c r="CS59" s="32">
        <v>70</v>
      </c>
      <c r="CT59" s="32">
        <v>409</v>
      </c>
      <c r="CU59" s="32">
        <v>18</v>
      </c>
      <c r="CV59" s="32">
        <v>51</v>
      </c>
      <c r="CW59" s="32">
        <v>401</v>
      </c>
      <c r="CX59" s="32">
        <v>38</v>
      </c>
      <c r="CY59" s="32">
        <v>107</v>
      </c>
      <c r="CZ59" s="32">
        <v>412</v>
      </c>
      <c r="DA59" s="34"/>
      <c r="DB59" s="34"/>
      <c r="DC59" s="34"/>
      <c r="DD59" s="34"/>
      <c r="DE59" s="34"/>
      <c r="DF59" s="34"/>
      <c r="DG59" s="34"/>
      <c r="DH59" s="34"/>
      <c r="DI59" s="34"/>
      <c r="DJ59" s="34"/>
      <c r="DK59" s="34"/>
      <c r="DL59" s="34"/>
      <c r="DM59" s="19">
        <v>17</v>
      </c>
      <c r="DN59" s="19">
        <v>18</v>
      </c>
      <c r="DO59" s="59">
        <v>87.5</v>
      </c>
      <c r="DP59" s="19">
        <v>509</v>
      </c>
      <c r="DQ59" s="19">
        <v>16</v>
      </c>
      <c r="DR59" s="19">
        <v>30</v>
      </c>
      <c r="DS59" s="59">
        <v>115</v>
      </c>
      <c r="DT59" s="19">
        <v>503</v>
      </c>
      <c r="DU59" s="19">
        <v>7</v>
      </c>
      <c r="DV59" s="19">
        <v>18</v>
      </c>
      <c r="DW59" s="19">
        <v>31</v>
      </c>
      <c r="DX59" s="19">
        <v>421</v>
      </c>
      <c r="DY59" s="19">
        <v>9</v>
      </c>
      <c r="DZ59" s="19">
        <v>20</v>
      </c>
      <c r="EA59" s="19">
        <v>35</v>
      </c>
      <c r="EB59" s="19">
        <v>385</v>
      </c>
      <c r="EC59" s="36">
        <v>7.1136363636363633</v>
      </c>
      <c r="ED59" s="36">
        <v>14</v>
      </c>
      <c r="EE59" s="37">
        <v>35.189393939393938</v>
      </c>
      <c r="EF59" s="37">
        <v>160</v>
      </c>
      <c r="EG59" s="36">
        <v>10.954545454545455</v>
      </c>
      <c r="EH59" s="36">
        <v>12.954545454545455</v>
      </c>
      <c r="EI59" s="37">
        <v>39.848484848484851</v>
      </c>
      <c r="EJ59" s="37">
        <v>160</v>
      </c>
      <c r="ES59" s="37">
        <v>13.068181818181818</v>
      </c>
      <c r="ET59" s="37">
        <v>21.59090909090909</v>
      </c>
      <c r="EU59" s="37">
        <v>57.765151515151516</v>
      </c>
      <c r="EV59" s="37">
        <v>352</v>
      </c>
      <c r="EW59" s="37">
        <v>18.863636363636363</v>
      </c>
      <c r="EX59" s="37">
        <v>18.227272727272727</v>
      </c>
      <c r="EY59" s="37">
        <v>61.81818181818182</v>
      </c>
      <c r="EZ59" s="37">
        <v>352</v>
      </c>
      <c r="FY59" s="37">
        <v>13.59090909090909</v>
      </c>
      <c r="FZ59" s="37">
        <v>15.18181818181818</v>
      </c>
      <c r="GA59" s="37">
        <v>63</v>
      </c>
      <c r="GB59" s="37">
        <v>351</v>
      </c>
      <c r="GC59" s="37">
        <v>13.75</v>
      </c>
      <c r="GD59" s="37">
        <v>26.06818181818182</v>
      </c>
      <c r="GE59" s="37">
        <v>99.545454545454547</v>
      </c>
      <c r="GF59" s="37">
        <v>389</v>
      </c>
      <c r="GG59" s="38"/>
      <c r="GH59" s="37"/>
      <c r="GI59" s="37"/>
      <c r="GJ59" s="37"/>
      <c r="GK59" s="37"/>
      <c r="GL59" s="37"/>
      <c r="GM59" s="37"/>
      <c r="GN59" s="37"/>
      <c r="GO59" s="37"/>
      <c r="GP59" s="37"/>
      <c r="GQ59" s="37"/>
      <c r="GR59" s="37"/>
      <c r="GS59" s="37"/>
      <c r="GT59" s="37"/>
      <c r="GU59" s="37"/>
      <c r="GV59" s="37"/>
      <c r="GW59" s="37">
        <v>18.59090909090909</v>
      </c>
      <c r="GX59" s="37">
        <v>22.75</v>
      </c>
      <c r="GY59" s="37">
        <v>68.901515151515156</v>
      </c>
      <c r="GZ59" s="37">
        <v>480</v>
      </c>
      <c r="HA59" s="37">
        <v>18.34090909090909</v>
      </c>
      <c r="HB59" s="37">
        <v>26.06818181818182</v>
      </c>
      <c r="HC59" s="37">
        <v>74.015151515151516</v>
      </c>
      <c r="HD59" s="37">
        <v>484</v>
      </c>
      <c r="HE59" s="36">
        <v>22.877272727272725</v>
      </c>
      <c r="HF59" s="36">
        <v>21.116363636363637</v>
      </c>
      <c r="HG59" s="36">
        <v>62.848051948051946</v>
      </c>
      <c r="HH59" s="36">
        <v>352</v>
      </c>
      <c r="HI59" s="36">
        <v>8.2377272727272732</v>
      </c>
      <c r="HJ59" s="36">
        <v>27.2</v>
      </c>
      <c r="HK59" s="36">
        <v>55.332597402597408</v>
      </c>
      <c r="HL59" s="36">
        <v>353</v>
      </c>
      <c r="HM59" s="36"/>
      <c r="HN59" s="36"/>
      <c r="HO59" s="36"/>
      <c r="HP59" s="36"/>
      <c r="HQ59" s="36"/>
      <c r="HR59" s="36"/>
      <c r="HS59" s="36"/>
      <c r="HT59" s="36"/>
      <c r="IC59" s="36">
        <v>24.954545454545453</v>
      </c>
      <c r="ID59" s="36">
        <v>21.197727272727274</v>
      </c>
      <c r="IE59" s="36">
        <v>83.986363636363649</v>
      </c>
      <c r="IF59" s="36">
        <v>494</v>
      </c>
      <c r="IG59" s="36">
        <v>28.234090909090909</v>
      </c>
      <c r="IH59" s="36">
        <v>18.872727272727275</v>
      </c>
      <c r="II59" s="36">
        <v>84.802272727272737</v>
      </c>
      <c r="IJ59" s="36">
        <v>473</v>
      </c>
      <c r="JI59" s="37"/>
      <c r="JJ59" s="37"/>
      <c r="JK59" s="37"/>
      <c r="JL59" s="37"/>
      <c r="JM59" s="37"/>
      <c r="JN59" s="37"/>
      <c r="JO59" s="37"/>
      <c r="JP59" s="37"/>
      <c r="JQ59" s="39">
        <f t="shared" si="6"/>
        <v>247.57636363636362</v>
      </c>
      <c r="JR59" s="39">
        <f t="shared" si="7"/>
        <v>530.22772727272718</v>
      </c>
      <c r="JS59" s="39">
        <f t="shared" si="8"/>
        <v>1615.5526190476191</v>
      </c>
      <c r="JT59" s="39">
        <f t="shared" si="8"/>
        <v>8874</v>
      </c>
    </row>
    <row r="60" spans="1:280" s="19" customFormat="1" ht="15.75" customHeight="1" x14ac:dyDescent="0.25">
      <c r="A60" s="26">
        <v>48</v>
      </c>
      <c r="B60" s="26" t="s">
        <v>136</v>
      </c>
      <c r="C60" s="56" t="s">
        <v>177</v>
      </c>
      <c r="D60" s="28">
        <f t="shared" si="2"/>
        <v>379</v>
      </c>
      <c r="E60" s="28">
        <f t="shared" si="2"/>
        <v>1065</v>
      </c>
      <c r="F60" s="28">
        <f t="shared" si="2"/>
        <v>3893</v>
      </c>
      <c r="G60" s="29">
        <f t="shared" si="3"/>
        <v>0.27356794246082711</v>
      </c>
      <c r="H60" s="28">
        <f t="shared" si="4"/>
        <v>47.375</v>
      </c>
      <c r="I60" s="28">
        <f t="shared" si="4"/>
        <v>133.125</v>
      </c>
      <c r="J60" s="28">
        <f t="shared" si="4"/>
        <v>486.625</v>
      </c>
      <c r="K60" s="29">
        <f t="shared" si="5"/>
        <v>0.27356794246082711</v>
      </c>
      <c r="L60" s="57"/>
      <c r="M60" s="57"/>
      <c r="N60" s="57"/>
      <c r="O60" s="57"/>
      <c r="P60" s="57"/>
      <c r="Q60" s="57"/>
      <c r="R60" s="30"/>
      <c r="S60" s="30"/>
      <c r="T60" s="30"/>
      <c r="U60" s="30"/>
      <c r="V60" s="30"/>
      <c r="W60" s="30"/>
      <c r="X60" s="34"/>
      <c r="Y60" s="54"/>
      <c r="Z60" s="34"/>
      <c r="AA60" s="34"/>
      <c r="AB60" s="54"/>
      <c r="AC60" s="34"/>
      <c r="AD60" s="32">
        <v>38</v>
      </c>
      <c r="AE60" s="32">
        <v>107</v>
      </c>
      <c r="AF60" s="32">
        <v>543</v>
      </c>
      <c r="AG60" s="32">
        <v>45</v>
      </c>
      <c r="AH60" s="32">
        <v>126</v>
      </c>
      <c r="AI60" s="32">
        <v>555</v>
      </c>
      <c r="AJ60" s="33"/>
      <c r="AK60" s="33"/>
      <c r="AL60" s="33"/>
      <c r="AM60" s="33"/>
      <c r="AN60" s="33"/>
      <c r="AO60" s="33"/>
      <c r="AP60" s="33"/>
      <c r="AQ60" s="33"/>
      <c r="AR60" s="33"/>
      <c r="AS60" s="33"/>
      <c r="AT60" s="33"/>
      <c r="AU60" s="33"/>
      <c r="AV60" s="33"/>
      <c r="AW60" s="33"/>
      <c r="AX60" s="33"/>
      <c r="AY60" s="34"/>
      <c r="AZ60" s="34"/>
      <c r="BA60" s="34"/>
      <c r="BB60" s="34"/>
      <c r="BC60" s="34"/>
      <c r="BD60" s="34"/>
      <c r="BE60" s="32">
        <v>59</v>
      </c>
      <c r="BF60" s="32">
        <v>166</v>
      </c>
      <c r="BG60" s="32">
        <v>506</v>
      </c>
      <c r="BH60" s="32">
        <v>58</v>
      </c>
      <c r="BI60" s="32">
        <v>163</v>
      </c>
      <c r="BJ60" s="32">
        <v>514</v>
      </c>
      <c r="BK60" s="34"/>
      <c r="BL60" s="30"/>
      <c r="BM60" s="30"/>
      <c r="BN60" s="34"/>
      <c r="BO60" s="30"/>
      <c r="BP60" s="30"/>
      <c r="BQ60" s="34"/>
      <c r="BR60" s="34"/>
      <c r="BS60" s="34"/>
      <c r="BT60" s="34"/>
      <c r="BU60" s="34"/>
      <c r="BV60" s="34"/>
      <c r="BW60" s="34"/>
      <c r="BX60" s="30"/>
      <c r="BY60" s="30"/>
      <c r="BZ60" s="34"/>
      <c r="CA60" s="30"/>
      <c r="CB60" s="30"/>
      <c r="CC60" s="34"/>
      <c r="CD60" s="34"/>
      <c r="CE60" s="34"/>
      <c r="CF60" s="34"/>
      <c r="CG60" s="34"/>
      <c r="CH60" s="34"/>
      <c r="CI60" s="34"/>
      <c r="CJ60" s="34"/>
      <c r="CK60" s="34"/>
      <c r="CL60" s="34"/>
      <c r="CM60" s="34"/>
      <c r="CN60" s="34"/>
      <c r="CO60" s="32">
        <v>42</v>
      </c>
      <c r="CP60" s="32">
        <v>118</v>
      </c>
      <c r="CQ60" s="32">
        <v>408</v>
      </c>
      <c r="CR60" s="32">
        <v>48</v>
      </c>
      <c r="CS60" s="32">
        <v>135</v>
      </c>
      <c r="CT60" s="32">
        <v>401</v>
      </c>
      <c r="CU60" s="32">
        <v>38</v>
      </c>
      <c r="CV60" s="32">
        <v>107</v>
      </c>
      <c r="CW60" s="32">
        <v>485</v>
      </c>
      <c r="CX60" s="32">
        <v>51</v>
      </c>
      <c r="CY60" s="32">
        <v>143</v>
      </c>
      <c r="CZ60" s="32">
        <v>481</v>
      </c>
      <c r="DA60" s="34"/>
      <c r="DB60" s="34"/>
      <c r="DC60" s="34"/>
      <c r="DD60" s="34"/>
      <c r="DE60" s="34"/>
      <c r="DF60" s="34"/>
      <c r="DG60" s="34"/>
      <c r="DH60" s="34"/>
      <c r="DI60" s="34"/>
      <c r="DJ60" s="34"/>
      <c r="DK60" s="34"/>
      <c r="DL60" s="34"/>
      <c r="DM60" s="19">
        <v>14</v>
      </c>
      <c r="DN60" s="19">
        <v>34</v>
      </c>
      <c r="DO60" s="59">
        <v>120</v>
      </c>
      <c r="DP60" s="19">
        <v>511</v>
      </c>
      <c r="DQ60" s="19">
        <v>15</v>
      </c>
      <c r="DR60" s="19">
        <v>37</v>
      </c>
      <c r="DS60" s="59">
        <v>130</v>
      </c>
      <c r="DT60" s="19">
        <v>511</v>
      </c>
      <c r="DU60" s="19">
        <v>11</v>
      </c>
      <c r="DV60" s="19">
        <v>20</v>
      </c>
      <c r="DW60" s="19">
        <v>38</v>
      </c>
      <c r="DX60" s="19">
        <v>406</v>
      </c>
      <c r="DY60" s="19">
        <v>9</v>
      </c>
      <c r="DZ60" s="19">
        <v>30</v>
      </c>
      <c r="EA60" s="19">
        <v>47</v>
      </c>
      <c r="EB60" s="19">
        <v>421</v>
      </c>
      <c r="EC60" s="36">
        <v>15.59090909090909</v>
      </c>
      <c r="ED60" s="36">
        <v>26</v>
      </c>
      <c r="EE60" s="37">
        <v>69.318181818181813</v>
      </c>
      <c r="EF60" s="37">
        <v>160</v>
      </c>
      <c r="EG60" s="36">
        <v>21.75</v>
      </c>
      <c r="EH60" s="36">
        <v>33.704545454545453</v>
      </c>
      <c r="EI60" s="37">
        <v>92.424242424242422</v>
      </c>
      <c r="EJ60" s="37">
        <v>160</v>
      </c>
      <c r="ES60" s="37">
        <v>13.181818181818182</v>
      </c>
      <c r="ET60" s="37">
        <v>26.90909090909091</v>
      </c>
      <c r="EU60" s="37">
        <v>66.818181818181813</v>
      </c>
      <c r="EV60" s="37">
        <v>352</v>
      </c>
      <c r="EW60" s="37">
        <v>12.90909090909091</v>
      </c>
      <c r="EX60" s="37">
        <v>25.90909090909091</v>
      </c>
      <c r="EY60" s="37">
        <v>64.696969696969703</v>
      </c>
      <c r="EZ60" s="37">
        <v>352</v>
      </c>
      <c r="FY60" s="37">
        <v>14.75</v>
      </c>
      <c r="FZ60" s="37">
        <v>16.5</v>
      </c>
      <c r="GA60" s="37">
        <v>65</v>
      </c>
      <c r="GB60" s="37">
        <v>352</v>
      </c>
      <c r="GC60" s="37">
        <v>17.227272727272727</v>
      </c>
      <c r="GD60" s="37">
        <v>23.863636363636363</v>
      </c>
      <c r="GE60" s="37">
        <v>102.72727272727272</v>
      </c>
      <c r="GF60" s="37">
        <v>352</v>
      </c>
      <c r="GG60" s="38"/>
      <c r="GH60" s="37"/>
      <c r="GI60" s="37"/>
      <c r="GJ60" s="37"/>
      <c r="GK60" s="37"/>
      <c r="GL60" s="37"/>
      <c r="GM60" s="37"/>
      <c r="GN60" s="37"/>
      <c r="GO60" s="37"/>
      <c r="GP60" s="37"/>
      <c r="GQ60" s="37"/>
      <c r="GR60" s="37"/>
      <c r="GS60" s="37"/>
      <c r="GT60" s="37"/>
      <c r="GU60" s="37"/>
      <c r="GV60" s="37"/>
      <c r="GW60" s="37"/>
      <c r="GX60" s="37"/>
      <c r="GY60" s="37"/>
      <c r="GZ60" s="37"/>
      <c r="HA60" s="37"/>
      <c r="HB60" s="37"/>
      <c r="HC60" s="37"/>
      <c r="HD60" s="37"/>
      <c r="HE60" s="36">
        <v>13.834090909090911</v>
      </c>
      <c r="HF60" s="36">
        <v>26.952272727272728</v>
      </c>
      <c r="HG60" s="36">
        <v>58.266233766233768</v>
      </c>
      <c r="HH60" s="36">
        <v>385</v>
      </c>
      <c r="HI60" s="36">
        <v>17.109090909090909</v>
      </c>
      <c r="HJ60" s="36">
        <v>28.48</v>
      </c>
      <c r="HK60" s="36">
        <v>99.715151515151518</v>
      </c>
      <c r="HL60" s="36">
        <v>385</v>
      </c>
      <c r="HM60" s="36"/>
      <c r="HN60" s="36"/>
      <c r="HO60" s="36"/>
      <c r="HP60" s="36"/>
      <c r="HQ60" s="36"/>
      <c r="HR60" s="36"/>
      <c r="HS60" s="36"/>
      <c r="HT60" s="36"/>
      <c r="IC60" s="36"/>
      <c r="ID60" s="36"/>
      <c r="IE60" s="36"/>
      <c r="IF60" s="36"/>
      <c r="IG60" s="36"/>
      <c r="IH60" s="36"/>
      <c r="II60" s="36"/>
      <c r="IJ60" s="36"/>
      <c r="JI60" s="37">
        <v>1.9886363636363635</v>
      </c>
      <c r="JJ60" s="37">
        <v>10.6</v>
      </c>
      <c r="JK60" s="37">
        <v>42.033333333333331</v>
      </c>
      <c r="JL60" s="37">
        <v>402</v>
      </c>
      <c r="JM60" s="37">
        <v>12.8</v>
      </c>
      <c r="JN60" s="37">
        <v>19.200000000000003</v>
      </c>
      <c r="JO60" s="37">
        <v>59.733333333333341</v>
      </c>
      <c r="JP60" s="37">
        <v>342</v>
      </c>
      <c r="JQ60" s="39">
        <f t="shared" si="6"/>
        <v>190.14090909090913</v>
      </c>
      <c r="JR60" s="39">
        <f t="shared" si="7"/>
        <v>708.31863636363641</v>
      </c>
      <c r="JS60" s="39">
        <f t="shared" si="8"/>
        <v>2120.7329004329004</v>
      </c>
      <c r="JT60" s="39">
        <f t="shared" si="8"/>
        <v>8984</v>
      </c>
    </row>
    <row r="61" spans="1:280" s="19" customFormat="1" ht="15.75" customHeight="1" x14ac:dyDescent="0.25">
      <c r="A61" s="26">
        <v>49</v>
      </c>
      <c r="B61" s="26" t="s">
        <v>136</v>
      </c>
      <c r="C61" s="56" t="s">
        <v>178</v>
      </c>
      <c r="D61" s="28">
        <f t="shared" si="2"/>
        <v>202</v>
      </c>
      <c r="E61" s="28">
        <f t="shared" si="2"/>
        <v>568</v>
      </c>
      <c r="F61" s="28">
        <f t="shared" si="2"/>
        <v>2798</v>
      </c>
      <c r="G61" s="29">
        <f t="shared" si="3"/>
        <v>0.20300214438884917</v>
      </c>
      <c r="H61" s="28">
        <f t="shared" si="4"/>
        <v>33.666666666666664</v>
      </c>
      <c r="I61" s="28">
        <f t="shared" si="4"/>
        <v>94.666666666666671</v>
      </c>
      <c r="J61" s="28">
        <f t="shared" si="4"/>
        <v>466.33333333333331</v>
      </c>
      <c r="K61" s="29">
        <f t="shared" si="5"/>
        <v>0.2030021443888492</v>
      </c>
      <c r="L61" s="57"/>
      <c r="M61" s="57"/>
      <c r="N61" s="57"/>
      <c r="O61" s="57"/>
      <c r="P61" s="57"/>
      <c r="Q61" s="57"/>
      <c r="R61" s="30"/>
      <c r="S61" s="30"/>
      <c r="T61" s="30"/>
      <c r="U61" s="30"/>
      <c r="V61" s="30"/>
      <c r="W61" s="30"/>
      <c r="X61" s="34"/>
      <c r="Y61" s="54"/>
      <c r="Z61" s="34"/>
      <c r="AA61" s="34"/>
      <c r="AB61" s="54"/>
      <c r="AC61" s="34"/>
      <c r="AD61" s="33"/>
      <c r="AE61" s="55"/>
      <c r="AF61" s="33"/>
      <c r="AG61" s="33"/>
      <c r="AH61" s="55"/>
      <c r="AI61" s="33"/>
      <c r="AJ61" s="33"/>
      <c r="AK61" s="33"/>
      <c r="AL61" s="33"/>
      <c r="AM61" s="33"/>
      <c r="AN61" s="33"/>
      <c r="AO61" s="33"/>
      <c r="AP61" s="33"/>
      <c r="AQ61" s="33"/>
      <c r="AR61" s="33"/>
      <c r="AS61" s="33"/>
      <c r="AT61" s="33"/>
      <c r="AU61" s="33"/>
      <c r="AV61" s="33"/>
      <c r="AW61" s="33"/>
      <c r="AX61" s="33"/>
      <c r="AY61" s="34"/>
      <c r="AZ61" s="34"/>
      <c r="BA61" s="34"/>
      <c r="BB61" s="34"/>
      <c r="BC61" s="34"/>
      <c r="BD61" s="34"/>
      <c r="BE61" s="32">
        <v>30</v>
      </c>
      <c r="BF61" s="32">
        <v>84</v>
      </c>
      <c r="BG61" s="32">
        <v>511</v>
      </c>
      <c r="BH61" s="32">
        <v>26</v>
      </c>
      <c r="BI61" s="32">
        <v>73</v>
      </c>
      <c r="BJ61" s="32">
        <v>516</v>
      </c>
      <c r="BK61" s="34"/>
      <c r="BL61" s="30"/>
      <c r="BM61" s="30"/>
      <c r="BN61" s="34"/>
      <c r="BO61" s="30"/>
      <c r="BP61" s="30"/>
      <c r="BQ61" s="34"/>
      <c r="BR61" s="34"/>
      <c r="BS61" s="34"/>
      <c r="BT61" s="34"/>
      <c r="BU61" s="34"/>
      <c r="BV61" s="34"/>
      <c r="BW61" s="34"/>
      <c r="BX61" s="30"/>
      <c r="BY61" s="30"/>
      <c r="BZ61" s="34"/>
      <c r="CA61" s="30"/>
      <c r="CB61" s="30"/>
      <c r="CC61" s="34"/>
      <c r="CD61" s="34"/>
      <c r="CE61" s="34"/>
      <c r="CF61" s="34"/>
      <c r="CG61" s="34"/>
      <c r="CH61" s="34"/>
      <c r="CI61" s="34"/>
      <c r="CJ61" s="34"/>
      <c r="CK61" s="34"/>
      <c r="CL61" s="34"/>
      <c r="CM61" s="34"/>
      <c r="CN61" s="34"/>
      <c r="CO61" s="32">
        <v>29</v>
      </c>
      <c r="CP61" s="32">
        <v>82</v>
      </c>
      <c r="CQ61" s="32">
        <v>403</v>
      </c>
      <c r="CR61" s="32">
        <v>28</v>
      </c>
      <c r="CS61" s="32">
        <v>79</v>
      </c>
      <c r="CT61" s="32">
        <v>405</v>
      </c>
      <c r="CU61" s="32">
        <v>37</v>
      </c>
      <c r="CV61" s="32">
        <v>104</v>
      </c>
      <c r="CW61" s="32">
        <v>488</v>
      </c>
      <c r="CX61" s="32">
        <v>52</v>
      </c>
      <c r="CY61" s="32">
        <v>146</v>
      </c>
      <c r="CZ61" s="32">
        <v>475</v>
      </c>
      <c r="DA61" s="34"/>
      <c r="DB61" s="34"/>
      <c r="DC61" s="34"/>
      <c r="DD61" s="34"/>
      <c r="DE61" s="34"/>
      <c r="DF61" s="34"/>
      <c r="DG61" s="34"/>
      <c r="DH61" s="34"/>
      <c r="DI61" s="34"/>
      <c r="DJ61" s="34"/>
      <c r="DK61" s="34"/>
      <c r="DL61" s="34"/>
      <c r="DM61" s="19">
        <v>15</v>
      </c>
      <c r="DN61" s="19">
        <v>22</v>
      </c>
      <c r="DO61" s="59">
        <v>92.5</v>
      </c>
      <c r="DP61" s="19">
        <v>508</v>
      </c>
      <c r="DQ61" s="19">
        <v>10</v>
      </c>
      <c r="DR61" s="19">
        <v>31</v>
      </c>
      <c r="DS61" s="59">
        <v>102.5</v>
      </c>
      <c r="DT61" s="19">
        <v>499</v>
      </c>
      <c r="DU61" s="19">
        <v>11</v>
      </c>
      <c r="DV61" s="19">
        <v>18</v>
      </c>
      <c r="DW61" s="19">
        <v>36</v>
      </c>
      <c r="DX61" s="19">
        <v>408</v>
      </c>
      <c r="DY61" s="19">
        <v>10</v>
      </c>
      <c r="DZ61" s="19">
        <v>25</v>
      </c>
      <c r="EA61" s="19">
        <v>42</v>
      </c>
      <c r="EB61" s="19">
        <v>402</v>
      </c>
      <c r="EC61" s="36">
        <v>12.954545454545455</v>
      </c>
      <c r="ED61" s="36">
        <v>14</v>
      </c>
      <c r="EE61" s="37">
        <v>44.924242424242429</v>
      </c>
      <c r="EF61" s="37">
        <v>160</v>
      </c>
      <c r="EG61" s="36">
        <v>12.954545454545455</v>
      </c>
      <c r="EH61" s="36">
        <v>18.90909090909091</v>
      </c>
      <c r="EI61" s="37">
        <v>53.106060606060609</v>
      </c>
      <c r="EJ61" s="37">
        <v>160</v>
      </c>
      <c r="ES61" s="37">
        <v>13.90909090909091</v>
      </c>
      <c r="ET61" s="37">
        <v>29.272727272727273</v>
      </c>
      <c r="EU61" s="37">
        <v>71.969696969696969</v>
      </c>
      <c r="EV61" s="37">
        <v>352</v>
      </c>
      <c r="EW61" s="37">
        <v>17.65909090909091</v>
      </c>
      <c r="EX61" s="37">
        <v>26.227272727272727</v>
      </c>
      <c r="EY61" s="37">
        <v>73.143939393939391</v>
      </c>
      <c r="EZ61" s="37">
        <v>352</v>
      </c>
      <c r="FY61" s="37"/>
      <c r="FZ61" s="37"/>
      <c r="GA61" s="37"/>
      <c r="GB61" s="37"/>
      <c r="GC61" s="37"/>
      <c r="GD61" s="37"/>
      <c r="GE61" s="37"/>
      <c r="GF61" s="37"/>
      <c r="GG61" s="38"/>
      <c r="GH61" s="37"/>
      <c r="GI61" s="37"/>
      <c r="GJ61" s="37"/>
      <c r="GK61" s="37"/>
      <c r="GL61" s="37"/>
      <c r="GM61" s="37"/>
      <c r="GN61" s="37"/>
      <c r="GO61" s="37">
        <v>13.75</v>
      </c>
      <c r="GP61" s="37">
        <v>17.06818181818182</v>
      </c>
      <c r="GQ61" s="37">
        <v>77.045454545454547</v>
      </c>
      <c r="GR61" s="37">
        <v>438</v>
      </c>
      <c r="GS61" s="37">
        <v>13.59090909090909</v>
      </c>
      <c r="GT61" s="37">
        <v>18.75</v>
      </c>
      <c r="GU61" s="37">
        <v>80.85227272727272</v>
      </c>
      <c r="GV61" s="37">
        <v>442</v>
      </c>
      <c r="GW61" s="37"/>
      <c r="GX61" s="37"/>
      <c r="GY61" s="37"/>
      <c r="GZ61" s="37"/>
      <c r="HA61" s="37"/>
      <c r="HB61" s="37"/>
      <c r="HC61" s="37"/>
      <c r="HD61" s="37"/>
      <c r="HM61" s="36"/>
      <c r="HN61" s="36"/>
      <c r="HO61" s="36"/>
      <c r="HP61" s="36"/>
      <c r="HQ61" s="36"/>
      <c r="HR61" s="36"/>
      <c r="HS61" s="36"/>
      <c r="HT61" s="36"/>
      <c r="IC61" s="36">
        <v>26.156818181818185</v>
      </c>
      <c r="ID61" s="36">
        <v>12.795454545454545</v>
      </c>
      <c r="IE61" s="36">
        <v>69.185606060606062</v>
      </c>
      <c r="IF61" s="36">
        <v>498</v>
      </c>
      <c r="IG61" s="36">
        <v>37.99545454545455</v>
      </c>
      <c r="IH61" s="36">
        <v>17.272727272727273</v>
      </c>
      <c r="II61" s="36">
        <v>97.871212121212125</v>
      </c>
      <c r="IJ61" s="36">
        <v>491</v>
      </c>
      <c r="JQ61" s="39">
        <f t="shared" si="6"/>
        <v>194.97045454545454</v>
      </c>
      <c r="JR61" s="39">
        <f t="shared" si="7"/>
        <v>452.2954545454545</v>
      </c>
      <c r="JS61" s="39">
        <f t="shared" si="8"/>
        <v>1409.098484848485</v>
      </c>
      <c r="JT61" s="39">
        <f t="shared" si="8"/>
        <v>7508</v>
      </c>
    </row>
    <row r="62" spans="1:280" s="19" customFormat="1" ht="15.75" customHeight="1" x14ac:dyDescent="0.25">
      <c r="A62" s="26">
        <v>50</v>
      </c>
      <c r="B62" s="26" t="s">
        <v>136</v>
      </c>
      <c r="C62" s="56" t="s">
        <v>179</v>
      </c>
      <c r="D62" s="28">
        <f t="shared" si="2"/>
        <v>127</v>
      </c>
      <c r="E62" s="28">
        <f t="shared" si="2"/>
        <v>356</v>
      </c>
      <c r="F62" s="28">
        <f t="shared" si="2"/>
        <v>1566</v>
      </c>
      <c r="G62" s="29">
        <f t="shared" si="3"/>
        <v>0.227330779054917</v>
      </c>
      <c r="H62" s="28">
        <f t="shared" si="4"/>
        <v>31.75</v>
      </c>
      <c r="I62" s="28">
        <f t="shared" si="4"/>
        <v>89</v>
      </c>
      <c r="J62" s="28">
        <f t="shared" si="4"/>
        <v>391.5</v>
      </c>
      <c r="K62" s="29">
        <f t="shared" si="5"/>
        <v>0.227330779054917</v>
      </c>
      <c r="L62" s="57"/>
      <c r="M62" s="57"/>
      <c r="N62" s="57"/>
      <c r="O62" s="57"/>
      <c r="P62" s="57"/>
      <c r="Q62" s="57"/>
      <c r="R62" s="30"/>
      <c r="S62" s="30"/>
      <c r="T62" s="30"/>
      <c r="U62" s="30"/>
      <c r="V62" s="30"/>
      <c r="W62" s="30"/>
      <c r="X62" s="34"/>
      <c r="Y62" s="54"/>
      <c r="Z62" s="34"/>
      <c r="AA62" s="34"/>
      <c r="AB62" s="54"/>
      <c r="AC62" s="34"/>
      <c r="AD62" s="33"/>
      <c r="AE62" s="55"/>
      <c r="AF62" s="33"/>
      <c r="AG62" s="33"/>
      <c r="AH62" s="55"/>
      <c r="AI62" s="33"/>
      <c r="AJ62" s="33"/>
      <c r="AK62" s="33"/>
      <c r="AL62" s="33"/>
      <c r="AM62" s="33"/>
      <c r="AN62" s="33"/>
      <c r="AO62" s="33"/>
      <c r="AP62" s="33"/>
      <c r="AQ62" s="33"/>
      <c r="AR62" s="33"/>
      <c r="AS62" s="33"/>
      <c r="AT62" s="33"/>
      <c r="AU62" s="33"/>
      <c r="AV62" s="33"/>
      <c r="AW62" s="33"/>
      <c r="AX62" s="33"/>
      <c r="AY62" s="34"/>
      <c r="AZ62" s="34"/>
      <c r="BA62" s="34"/>
      <c r="BB62" s="34"/>
      <c r="BC62" s="34"/>
      <c r="BD62" s="34"/>
      <c r="BE62" s="32"/>
      <c r="BF62" s="32"/>
      <c r="BG62" s="32"/>
      <c r="BH62" s="32"/>
      <c r="BI62" s="32"/>
      <c r="BJ62" s="32"/>
      <c r="BK62" s="34"/>
      <c r="BL62" s="30"/>
      <c r="BM62" s="30"/>
      <c r="BN62" s="34"/>
      <c r="BO62" s="30"/>
      <c r="BP62" s="30"/>
      <c r="BQ62" s="34"/>
      <c r="BR62" s="34"/>
      <c r="BS62" s="34"/>
      <c r="BT62" s="34"/>
      <c r="BU62" s="34"/>
      <c r="BV62" s="34"/>
      <c r="BW62" s="34"/>
      <c r="BX62" s="30"/>
      <c r="BY62" s="30"/>
      <c r="BZ62" s="34"/>
      <c r="CA62" s="30"/>
      <c r="CB62" s="30"/>
      <c r="CC62" s="34"/>
      <c r="CD62" s="34"/>
      <c r="CE62" s="34"/>
      <c r="CF62" s="34"/>
      <c r="CG62" s="34"/>
      <c r="CH62" s="34"/>
      <c r="CI62" s="34"/>
      <c r="CJ62" s="34"/>
      <c r="CK62" s="34"/>
      <c r="CL62" s="34"/>
      <c r="CM62" s="34"/>
      <c r="CN62" s="34"/>
      <c r="CO62" s="32">
        <v>30</v>
      </c>
      <c r="CP62" s="32">
        <v>84</v>
      </c>
      <c r="CQ62" s="32">
        <v>351</v>
      </c>
      <c r="CR62" s="32">
        <v>31</v>
      </c>
      <c r="CS62" s="32">
        <v>87</v>
      </c>
      <c r="CT62" s="32">
        <v>324</v>
      </c>
      <c r="CU62" s="32">
        <v>31</v>
      </c>
      <c r="CV62" s="32">
        <v>87</v>
      </c>
      <c r="CW62" s="32">
        <v>467</v>
      </c>
      <c r="CX62" s="32">
        <v>35</v>
      </c>
      <c r="CY62" s="32">
        <v>98</v>
      </c>
      <c r="CZ62" s="32">
        <v>424</v>
      </c>
      <c r="DA62" s="34"/>
      <c r="DB62" s="34"/>
      <c r="DC62" s="34"/>
      <c r="DD62" s="34"/>
      <c r="DE62" s="34"/>
      <c r="DF62" s="34"/>
      <c r="DG62" s="34"/>
      <c r="DH62" s="34"/>
      <c r="DI62" s="34"/>
      <c r="DJ62" s="34"/>
      <c r="DK62" s="34"/>
      <c r="DL62" s="34"/>
      <c r="DM62" s="19">
        <v>18</v>
      </c>
      <c r="DN62" s="19">
        <v>23</v>
      </c>
      <c r="DO62" s="59">
        <v>102.5</v>
      </c>
      <c r="DP62" s="19">
        <v>506</v>
      </c>
      <c r="DQ62" s="19">
        <v>10</v>
      </c>
      <c r="DR62" s="19">
        <v>35</v>
      </c>
      <c r="DS62" s="59">
        <v>112.5</v>
      </c>
      <c r="DT62" s="19">
        <v>498</v>
      </c>
      <c r="DU62" s="19">
        <v>10</v>
      </c>
      <c r="DV62" s="19">
        <v>20</v>
      </c>
      <c r="DW62" s="19">
        <v>36</v>
      </c>
      <c r="DX62" s="19">
        <v>407</v>
      </c>
      <c r="DY62" s="19">
        <v>11</v>
      </c>
      <c r="DZ62" s="19">
        <v>24</v>
      </c>
      <c r="EA62" s="19">
        <v>43</v>
      </c>
      <c r="EB62" s="19">
        <v>408</v>
      </c>
      <c r="EC62" s="36">
        <v>6.954545454545455</v>
      </c>
      <c r="ED62" s="36">
        <v>21</v>
      </c>
      <c r="EE62" s="37">
        <v>46.590909090909093</v>
      </c>
      <c r="EF62" s="37">
        <v>160</v>
      </c>
      <c r="EG62" s="36">
        <v>14.954545454545455</v>
      </c>
      <c r="EH62" s="36">
        <v>16.545454545454547</v>
      </c>
      <c r="EI62" s="37">
        <v>52.5</v>
      </c>
      <c r="EJ62" s="37">
        <v>160</v>
      </c>
      <c r="ES62" s="37">
        <v>13.227272727272727</v>
      </c>
      <c r="ET62" s="37">
        <v>26.90909090909091</v>
      </c>
      <c r="EU62" s="37">
        <v>66.893939393939405</v>
      </c>
      <c r="EV62" s="37">
        <v>352</v>
      </c>
      <c r="EW62" s="37">
        <v>15.59090909090909</v>
      </c>
      <c r="EX62" s="37">
        <v>26.90909090909091</v>
      </c>
      <c r="EY62" s="37">
        <v>70.833333333333343</v>
      </c>
      <c r="EZ62" s="37">
        <v>352</v>
      </c>
      <c r="FY62" s="37"/>
      <c r="FZ62" s="37"/>
      <c r="GA62" s="37"/>
      <c r="GB62" s="37"/>
      <c r="GC62" s="37"/>
      <c r="GD62" s="37"/>
      <c r="GE62" s="37"/>
      <c r="GF62" s="37"/>
      <c r="GG62" s="38"/>
      <c r="GH62" s="37"/>
      <c r="GI62" s="37"/>
      <c r="GJ62" s="37"/>
      <c r="GK62" s="37"/>
      <c r="GL62" s="37"/>
      <c r="GM62" s="37"/>
      <c r="GN62" s="37"/>
      <c r="GO62" s="37">
        <v>15.90909090909091</v>
      </c>
      <c r="GP62" s="37">
        <v>27.386363636363637</v>
      </c>
      <c r="GQ62" s="37">
        <v>108.23863636363637</v>
      </c>
      <c r="GR62" s="37">
        <v>473</v>
      </c>
      <c r="GS62" s="37">
        <v>20.75</v>
      </c>
      <c r="GT62" s="37">
        <v>26.34090909090909</v>
      </c>
      <c r="GU62" s="37">
        <v>117.72727272727272</v>
      </c>
      <c r="GV62" s="37">
        <v>482</v>
      </c>
      <c r="GW62" s="37"/>
      <c r="GX62" s="37"/>
      <c r="GY62" s="37"/>
      <c r="GZ62" s="37"/>
      <c r="HA62" s="37"/>
      <c r="HB62" s="37"/>
      <c r="HC62" s="37"/>
      <c r="HD62" s="37"/>
      <c r="HM62" s="36"/>
      <c r="HN62" s="36"/>
      <c r="HO62" s="36"/>
      <c r="HP62" s="36"/>
      <c r="HQ62" s="36"/>
      <c r="HR62" s="36"/>
      <c r="HS62" s="36"/>
      <c r="HT62" s="36"/>
      <c r="IC62" s="36">
        <v>15.434090909090909</v>
      </c>
      <c r="ID62" s="36">
        <v>0</v>
      </c>
      <c r="IE62" s="36">
        <v>25.723484848484848</v>
      </c>
      <c r="IF62" s="36">
        <v>481</v>
      </c>
      <c r="IG62" s="36">
        <v>18.311363636363637</v>
      </c>
      <c r="IH62" s="36">
        <v>0</v>
      </c>
      <c r="II62" s="36">
        <v>30.518939393939398</v>
      </c>
      <c r="IJ62" s="36">
        <v>458</v>
      </c>
      <c r="JQ62" s="39">
        <f t="shared" si="6"/>
        <v>170.13181818181818</v>
      </c>
      <c r="JR62" s="39">
        <f t="shared" si="7"/>
        <v>374.09090909090912</v>
      </c>
      <c r="JS62" s="39">
        <f t="shared" si="8"/>
        <v>1169.0265151515152</v>
      </c>
      <c r="JT62" s="39">
        <f t="shared" si="8"/>
        <v>6303</v>
      </c>
    </row>
    <row r="63" spans="1:280" s="19" customFormat="1" ht="15.6" customHeight="1" x14ac:dyDescent="0.25">
      <c r="A63" s="26">
        <v>51</v>
      </c>
      <c r="B63" s="26" t="s">
        <v>136</v>
      </c>
      <c r="C63" s="56" t="s">
        <v>180</v>
      </c>
      <c r="D63" s="28">
        <f t="shared" si="2"/>
        <v>157</v>
      </c>
      <c r="E63" s="28">
        <f t="shared" si="2"/>
        <v>441</v>
      </c>
      <c r="F63" s="28">
        <f t="shared" si="2"/>
        <v>1520</v>
      </c>
      <c r="G63" s="29">
        <f t="shared" si="3"/>
        <v>0.29013157894736841</v>
      </c>
      <c r="H63" s="28">
        <f t="shared" si="4"/>
        <v>39.25</v>
      </c>
      <c r="I63" s="28">
        <f t="shared" si="4"/>
        <v>110.25</v>
      </c>
      <c r="J63" s="28">
        <f t="shared" si="4"/>
        <v>380</v>
      </c>
      <c r="K63" s="29">
        <f t="shared" si="5"/>
        <v>0.29013157894736841</v>
      </c>
      <c r="L63" s="57"/>
      <c r="M63" s="57"/>
      <c r="N63" s="57"/>
      <c r="O63" s="57"/>
      <c r="P63" s="57"/>
      <c r="Q63" s="57"/>
      <c r="R63" s="30"/>
      <c r="S63" s="30"/>
      <c r="T63" s="30"/>
      <c r="U63" s="30"/>
      <c r="V63" s="30"/>
      <c r="W63" s="30"/>
      <c r="X63" s="34"/>
      <c r="Y63" s="54"/>
      <c r="Z63" s="34"/>
      <c r="AA63" s="34"/>
      <c r="AB63" s="54"/>
      <c r="AC63" s="34"/>
      <c r="AD63" s="33"/>
      <c r="AE63" s="55"/>
      <c r="AF63" s="33"/>
      <c r="AG63" s="33"/>
      <c r="AH63" s="55"/>
      <c r="AI63" s="33"/>
      <c r="AJ63" s="33"/>
      <c r="AK63" s="33"/>
      <c r="AL63" s="33"/>
      <c r="AM63" s="33"/>
      <c r="AN63" s="33"/>
      <c r="AO63" s="33"/>
      <c r="AP63" s="33"/>
      <c r="AQ63" s="33"/>
      <c r="AR63" s="33"/>
      <c r="AS63" s="33"/>
      <c r="AT63" s="33"/>
      <c r="AU63" s="33"/>
      <c r="AV63" s="33"/>
      <c r="AW63" s="33"/>
      <c r="AX63" s="33"/>
      <c r="AY63" s="34"/>
      <c r="AZ63" s="34"/>
      <c r="BA63" s="34"/>
      <c r="BB63" s="34"/>
      <c r="BC63" s="34"/>
      <c r="BD63" s="34"/>
      <c r="BE63" s="32"/>
      <c r="BF63" s="32"/>
      <c r="BG63" s="32"/>
      <c r="BH63" s="32"/>
      <c r="BI63" s="32"/>
      <c r="BJ63" s="32"/>
      <c r="BK63" s="34"/>
      <c r="BL63" s="30"/>
      <c r="BM63" s="30"/>
      <c r="BN63" s="34"/>
      <c r="BO63" s="30"/>
      <c r="BP63" s="30"/>
      <c r="BQ63" s="34"/>
      <c r="BR63" s="34"/>
      <c r="BS63" s="34"/>
      <c r="BT63" s="34"/>
      <c r="BU63" s="34"/>
      <c r="BV63" s="34"/>
      <c r="BW63" s="34"/>
      <c r="BX63" s="30"/>
      <c r="BY63" s="30"/>
      <c r="BZ63" s="34"/>
      <c r="CA63" s="30"/>
      <c r="CB63" s="30"/>
      <c r="CC63" s="34"/>
      <c r="CD63" s="34"/>
      <c r="CE63" s="34"/>
      <c r="CF63" s="34"/>
      <c r="CG63" s="34"/>
      <c r="CH63" s="34"/>
      <c r="CI63" s="34"/>
      <c r="CJ63" s="34"/>
      <c r="CK63" s="34"/>
      <c r="CL63" s="34"/>
      <c r="CM63" s="34"/>
      <c r="CN63" s="34"/>
      <c r="CO63" s="32">
        <v>48</v>
      </c>
      <c r="CP63" s="32">
        <v>135</v>
      </c>
      <c r="CQ63" s="32">
        <v>324</v>
      </c>
      <c r="CR63" s="32">
        <v>47</v>
      </c>
      <c r="CS63" s="32">
        <v>132</v>
      </c>
      <c r="CT63" s="32">
        <v>314</v>
      </c>
      <c r="CU63" s="32">
        <v>27</v>
      </c>
      <c r="CV63" s="32">
        <v>76</v>
      </c>
      <c r="CW63" s="32">
        <v>451</v>
      </c>
      <c r="CX63" s="32">
        <v>35</v>
      </c>
      <c r="CY63" s="32">
        <v>98</v>
      </c>
      <c r="CZ63" s="32">
        <v>431</v>
      </c>
      <c r="DA63" s="34"/>
      <c r="DB63" s="34"/>
      <c r="DC63" s="34"/>
      <c r="DD63" s="34"/>
      <c r="DE63" s="34"/>
      <c r="DF63" s="34"/>
      <c r="DG63" s="34"/>
      <c r="DH63" s="34"/>
      <c r="DI63" s="34"/>
      <c r="DJ63" s="34"/>
      <c r="DK63" s="34"/>
      <c r="DL63" s="34"/>
      <c r="DU63" s="19">
        <v>12</v>
      </c>
      <c r="DV63" s="19">
        <v>23</v>
      </c>
      <c r="DW63" s="19">
        <v>43</v>
      </c>
      <c r="DX63" s="19">
        <v>411</v>
      </c>
      <c r="DY63" s="19">
        <v>10</v>
      </c>
      <c r="DZ63" s="19">
        <v>20</v>
      </c>
      <c r="EA63" s="19">
        <v>36</v>
      </c>
      <c r="EB63" s="19">
        <v>387</v>
      </c>
      <c r="EC63" s="36">
        <v>12.636363636363637</v>
      </c>
      <c r="ED63" s="36">
        <v>16</v>
      </c>
      <c r="EE63" s="37">
        <v>47.727272727272734</v>
      </c>
      <c r="EF63" s="37">
        <v>320</v>
      </c>
      <c r="EG63" s="36">
        <v>10.795454545454545</v>
      </c>
      <c r="EH63" s="36">
        <v>17.90909090909091</v>
      </c>
      <c r="EI63" s="37">
        <v>47.840909090909093</v>
      </c>
      <c r="EJ63" s="37">
        <v>320</v>
      </c>
      <c r="FI63" s="37">
        <v>13.954545454545455</v>
      </c>
      <c r="FJ63" s="37">
        <v>17.75</v>
      </c>
      <c r="FK63" s="37">
        <v>52.840909090909093</v>
      </c>
      <c r="FL63" s="37">
        <v>315</v>
      </c>
      <c r="FM63" s="37">
        <v>10.795454545454545</v>
      </c>
      <c r="FN63" s="37">
        <v>17.90909090909091</v>
      </c>
      <c r="FO63" s="37">
        <v>47.840909090909093</v>
      </c>
      <c r="FP63" s="37">
        <v>321</v>
      </c>
      <c r="FY63" s="37"/>
      <c r="FZ63" s="37"/>
      <c r="GA63" s="37"/>
      <c r="GB63" s="37"/>
      <c r="GC63" s="37"/>
      <c r="GD63" s="37"/>
      <c r="GE63" s="37"/>
      <c r="GF63" s="37"/>
      <c r="GG63" s="38">
        <v>11</v>
      </c>
      <c r="GH63" s="37">
        <v>21</v>
      </c>
      <c r="GI63" s="37">
        <v>80</v>
      </c>
      <c r="GJ63" s="37">
        <v>472</v>
      </c>
      <c r="GK63" s="37">
        <v>12</v>
      </c>
      <c r="GL63" s="37">
        <v>22</v>
      </c>
      <c r="GM63" s="37">
        <v>85</v>
      </c>
      <c r="GN63" s="37">
        <v>492</v>
      </c>
      <c r="GO63" s="37"/>
      <c r="GP63" s="37"/>
      <c r="GQ63" s="37"/>
      <c r="GR63" s="37"/>
      <c r="GS63" s="37"/>
      <c r="GT63" s="37"/>
      <c r="GU63" s="37"/>
      <c r="GV63" s="37"/>
      <c r="GW63" s="37">
        <v>18.386363636363637</v>
      </c>
      <c r="GX63" s="37">
        <v>18.55</v>
      </c>
      <c r="GY63" s="37">
        <v>92.340909090909093</v>
      </c>
      <c r="GZ63" s="37">
        <v>473</v>
      </c>
      <c r="HA63" s="37">
        <v>18.863636363636363</v>
      </c>
      <c r="HB63" s="37">
        <v>25.06818181818182</v>
      </c>
      <c r="HC63" s="37">
        <v>109.82954545454545</v>
      </c>
      <c r="HD63" s="37">
        <v>514</v>
      </c>
      <c r="HM63" s="36">
        <v>5.418181818181818</v>
      </c>
      <c r="HN63" s="36">
        <v>5.418181818181818</v>
      </c>
      <c r="HO63" s="36">
        <v>15.480519480519481</v>
      </c>
      <c r="HP63" s="36">
        <v>364</v>
      </c>
      <c r="HQ63" s="36">
        <v>8.5568181818181817</v>
      </c>
      <c r="HR63" s="36">
        <v>8.3181818181818183</v>
      </c>
      <c r="HS63" s="36">
        <v>24.107142857142858</v>
      </c>
      <c r="HT63" s="36">
        <v>365</v>
      </c>
      <c r="IC63" s="36"/>
      <c r="ID63" s="36"/>
      <c r="IE63" s="36"/>
      <c r="IF63" s="36"/>
      <c r="IG63" s="36"/>
      <c r="IH63" s="36"/>
      <c r="II63" s="36"/>
      <c r="IJ63" s="36"/>
      <c r="JQ63" s="39">
        <f t="shared" si="6"/>
        <v>130.45227272727274</v>
      </c>
      <c r="JR63" s="39">
        <f t="shared" si="7"/>
        <v>352.17272727272723</v>
      </c>
      <c r="JS63" s="39">
        <f t="shared" si="8"/>
        <v>1070.1672077922078</v>
      </c>
      <c r="JT63" s="39">
        <f t="shared" si="8"/>
        <v>5959</v>
      </c>
    </row>
    <row r="64" spans="1:280" s="19" customFormat="1" ht="15.75" customHeight="1" x14ac:dyDescent="0.25">
      <c r="A64" s="26">
        <v>52</v>
      </c>
      <c r="B64" s="26" t="s">
        <v>136</v>
      </c>
      <c r="C64" s="56" t="s">
        <v>181</v>
      </c>
      <c r="D64" s="28">
        <f t="shared" si="2"/>
        <v>229</v>
      </c>
      <c r="E64" s="28">
        <f t="shared" si="2"/>
        <v>643</v>
      </c>
      <c r="F64" s="28">
        <f t="shared" si="2"/>
        <v>1152</v>
      </c>
      <c r="G64" s="29">
        <f t="shared" si="3"/>
        <v>0.55815972222222221</v>
      </c>
      <c r="H64" s="28">
        <f t="shared" si="4"/>
        <v>57.25</v>
      </c>
      <c r="I64" s="28">
        <f t="shared" si="4"/>
        <v>160.75</v>
      </c>
      <c r="J64" s="28">
        <f t="shared" si="4"/>
        <v>288</v>
      </c>
      <c r="K64" s="29">
        <f t="shared" si="5"/>
        <v>0.55815972222222221</v>
      </c>
      <c r="L64" s="57"/>
      <c r="M64" s="57"/>
      <c r="N64" s="57"/>
      <c r="O64" s="57"/>
      <c r="P64" s="57"/>
      <c r="Q64" s="57"/>
      <c r="R64" s="30"/>
      <c r="S64" s="30"/>
      <c r="T64" s="30"/>
      <c r="U64" s="30"/>
      <c r="V64" s="30"/>
      <c r="W64" s="30"/>
      <c r="X64" s="34"/>
      <c r="Y64" s="54"/>
      <c r="Z64" s="34"/>
      <c r="AA64" s="34"/>
      <c r="AB64" s="54"/>
      <c r="AC64" s="34"/>
      <c r="AD64" s="33"/>
      <c r="AE64" s="55"/>
      <c r="AF64" s="33"/>
      <c r="AG64" s="33"/>
      <c r="AH64" s="55"/>
      <c r="AI64" s="33"/>
      <c r="AJ64" s="33"/>
      <c r="AK64" s="33"/>
      <c r="AL64" s="33"/>
      <c r="AM64" s="33"/>
      <c r="AN64" s="33"/>
      <c r="AO64" s="33"/>
      <c r="AP64" s="33"/>
      <c r="AQ64" s="33"/>
      <c r="AR64" s="33"/>
      <c r="AS64" s="33"/>
      <c r="AT64" s="33"/>
      <c r="AU64" s="33"/>
      <c r="AV64" s="33"/>
      <c r="AW64" s="33"/>
      <c r="AX64" s="33"/>
      <c r="AY64" s="34"/>
      <c r="AZ64" s="34"/>
      <c r="BA64" s="34"/>
      <c r="BB64" s="34"/>
      <c r="BC64" s="34"/>
      <c r="BD64" s="34"/>
      <c r="BE64" s="32"/>
      <c r="BF64" s="32"/>
      <c r="BG64" s="32"/>
      <c r="BH64" s="32"/>
      <c r="BI64" s="32"/>
      <c r="BJ64" s="32"/>
      <c r="BK64" s="34"/>
      <c r="BL64" s="30"/>
      <c r="BM64" s="30"/>
      <c r="BN64" s="34"/>
      <c r="BO64" s="30"/>
      <c r="BP64" s="30"/>
      <c r="BQ64" s="34"/>
      <c r="BR64" s="34"/>
      <c r="BS64" s="34"/>
      <c r="BT64" s="34"/>
      <c r="BU64" s="34"/>
      <c r="BV64" s="34"/>
      <c r="BW64" s="34"/>
      <c r="BX64" s="30"/>
      <c r="BY64" s="30"/>
      <c r="BZ64" s="34"/>
      <c r="CA64" s="30"/>
      <c r="CB64" s="30"/>
      <c r="CC64" s="34"/>
      <c r="CD64" s="34"/>
      <c r="CE64" s="34"/>
      <c r="CF64" s="34"/>
      <c r="CG64" s="34"/>
      <c r="CH64" s="34"/>
      <c r="CI64" s="34"/>
      <c r="CJ64" s="34"/>
      <c r="CK64" s="34"/>
      <c r="CL64" s="34"/>
      <c r="CM64" s="34"/>
      <c r="CN64" s="34"/>
      <c r="CO64" s="32">
        <v>76</v>
      </c>
      <c r="CP64" s="32">
        <v>213</v>
      </c>
      <c r="CQ64" s="32">
        <v>333</v>
      </c>
      <c r="CR64" s="32">
        <v>90</v>
      </c>
      <c r="CS64" s="32">
        <v>252</v>
      </c>
      <c r="CT64" s="32">
        <v>309</v>
      </c>
      <c r="CU64" s="32">
        <v>29</v>
      </c>
      <c r="CV64" s="32">
        <v>82</v>
      </c>
      <c r="CW64" s="32">
        <v>254</v>
      </c>
      <c r="CX64" s="32">
        <v>34</v>
      </c>
      <c r="CY64" s="32">
        <v>96</v>
      </c>
      <c r="CZ64" s="32">
        <v>256</v>
      </c>
      <c r="DA64" s="34"/>
      <c r="DB64" s="34"/>
      <c r="DC64" s="34"/>
      <c r="DD64" s="34"/>
      <c r="DE64" s="34"/>
      <c r="DF64" s="34"/>
      <c r="DG64" s="34"/>
      <c r="DH64" s="34"/>
      <c r="DI64" s="34"/>
      <c r="DJ64" s="34"/>
      <c r="DK64" s="34"/>
      <c r="DL64" s="34"/>
      <c r="DM64" s="19">
        <v>4</v>
      </c>
      <c r="DN64" s="19">
        <v>12</v>
      </c>
      <c r="DO64" s="60">
        <v>40</v>
      </c>
      <c r="DP64" s="19">
        <v>160</v>
      </c>
      <c r="DQ64" s="19">
        <v>3</v>
      </c>
      <c r="DR64" s="19">
        <v>8</v>
      </c>
      <c r="DS64" s="59">
        <v>27.5</v>
      </c>
      <c r="DT64" s="19">
        <v>160</v>
      </c>
      <c r="DU64" s="19">
        <v>12</v>
      </c>
      <c r="DV64" s="19">
        <v>25</v>
      </c>
      <c r="DW64" s="19">
        <v>45</v>
      </c>
      <c r="DX64" s="19">
        <v>409</v>
      </c>
      <c r="DY64" s="19">
        <v>9</v>
      </c>
      <c r="DZ64" s="19">
        <v>25</v>
      </c>
      <c r="EA64" s="19">
        <v>41</v>
      </c>
      <c r="EB64" s="19">
        <v>369</v>
      </c>
      <c r="EC64" s="36">
        <v>15.272727272727273</v>
      </c>
      <c r="ED64" s="36">
        <v>21</v>
      </c>
      <c r="EE64" s="37">
        <v>60.454545454545453</v>
      </c>
      <c r="EF64" s="37">
        <v>320</v>
      </c>
      <c r="EG64" s="36">
        <v>11.636363636363637</v>
      </c>
      <c r="EH64" s="36">
        <v>20.06818181818182</v>
      </c>
      <c r="EI64" s="37">
        <v>52.840909090909093</v>
      </c>
      <c r="EJ64" s="37">
        <v>320</v>
      </c>
      <c r="FI64" s="37">
        <v>16.431818181818183</v>
      </c>
      <c r="FJ64" s="37">
        <v>26.545454545454547</v>
      </c>
      <c r="FK64" s="37">
        <v>71.62878787878789</v>
      </c>
      <c r="FL64" s="37">
        <v>325</v>
      </c>
      <c r="FM64" s="37">
        <v>11.636363636363637</v>
      </c>
      <c r="FN64" s="37">
        <v>20.06818181818182</v>
      </c>
      <c r="FO64" s="37">
        <v>52.840909090909093</v>
      </c>
      <c r="FP64" s="37">
        <v>290</v>
      </c>
      <c r="FY64" s="37"/>
      <c r="FZ64" s="37"/>
      <c r="GA64" s="37"/>
      <c r="GB64" s="37"/>
      <c r="GC64" s="37"/>
      <c r="GD64" s="37"/>
      <c r="GE64" s="37"/>
      <c r="GF64" s="37"/>
      <c r="GG64" s="38">
        <v>13.75</v>
      </c>
      <c r="GH64" s="37">
        <v>22.59090909090909</v>
      </c>
      <c r="GI64" s="37">
        <v>90.85227272727272</v>
      </c>
      <c r="GJ64" s="37">
        <v>480</v>
      </c>
      <c r="GK64" s="37">
        <v>14.59090909090909</v>
      </c>
      <c r="GL64" s="37">
        <v>14.227272727272727</v>
      </c>
      <c r="GM64" s="37">
        <v>72.045454545454533</v>
      </c>
      <c r="GN64" s="37">
        <v>486</v>
      </c>
      <c r="GO64" s="37"/>
      <c r="GP64" s="37"/>
      <c r="GQ64" s="37"/>
      <c r="GR64" s="37"/>
      <c r="GS64" s="37"/>
      <c r="GT64" s="37"/>
      <c r="GU64" s="37"/>
      <c r="GV64" s="37"/>
      <c r="GW64" s="37"/>
      <c r="GX64" s="37"/>
      <c r="GY64" s="37"/>
      <c r="GZ64" s="37"/>
      <c r="HA64" s="37"/>
      <c r="HB64" s="37"/>
      <c r="HC64" s="37"/>
      <c r="HD64" s="37"/>
      <c r="HM64" s="36">
        <v>9.6136363636363633</v>
      </c>
      <c r="HN64" s="36">
        <v>10.995454545454544</v>
      </c>
      <c r="HO64" s="36">
        <v>29.441558441558442</v>
      </c>
      <c r="HP64" s="36">
        <v>354</v>
      </c>
      <c r="HQ64" s="36">
        <v>10.395454545454545</v>
      </c>
      <c r="HR64" s="36">
        <v>13.834090909090911</v>
      </c>
      <c r="HS64" s="36">
        <v>37.088744588744589</v>
      </c>
      <c r="HT64" s="36">
        <v>386</v>
      </c>
      <c r="IC64" s="36"/>
      <c r="ID64" s="36"/>
      <c r="IE64" s="36"/>
      <c r="IF64" s="36"/>
      <c r="IG64" s="36"/>
      <c r="IH64" s="36"/>
      <c r="II64" s="36"/>
      <c r="IJ64" s="36"/>
      <c r="IK64" s="19">
        <v>13.5</v>
      </c>
      <c r="IL64" s="19">
        <v>7.2</v>
      </c>
      <c r="IM64" s="19">
        <v>40</v>
      </c>
      <c r="IN64" s="19">
        <v>334</v>
      </c>
      <c r="IO64" s="19">
        <v>7</v>
      </c>
      <c r="IP64" s="19">
        <v>10</v>
      </c>
      <c r="IQ64" s="19">
        <v>45</v>
      </c>
      <c r="IR64" s="19">
        <v>334</v>
      </c>
      <c r="JQ64" s="39">
        <f t="shared" si="6"/>
        <v>135.39545454545453</v>
      </c>
      <c r="JR64" s="39">
        <f t="shared" si="7"/>
        <v>438.98409090909092</v>
      </c>
      <c r="JS64" s="39">
        <f t="shared" si="8"/>
        <v>1277.064393939394</v>
      </c>
      <c r="JT64" s="39">
        <f t="shared" si="8"/>
        <v>5554</v>
      </c>
    </row>
    <row r="65" spans="1:280" s="19" customFormat="1" ht="15.75" customHeight="1" x14ac:dyDescent="0.25">
      <c r="A65" s="26">
        <v>53</v>
      </c>
      <c r="B65" s="26" t="s">
        <v>136</v>
      </c>
      <c r="C65" s="56" t="s">
        <v>182</v>
      </c>
      <c r="D65" s="28">
        <f t="shared" si="2"/>
        <v>101</v>
      </c>
      <c r="E65" s="28">
        <f t="shared" si="2"/>
        <v>285</v>
      </c>
      <c r="F65" s="28">
        <f t="shared" si="2"/>
        <v>1088</v>
      </c>
      <c r="G65" s="29">
        <f t="shared" si="3"/>
        <v>0.26194852941176472</v>
      </c>
      <c r="H65" s="28">
        <f t="shared" si="4"/>
        <v>25.25</v>
      </c>
      <c r="I65" s="28">
        <f t="shared" si="4"/>
        <v>71.25</v>
      </c>
      <c r="J65" s="28">
        <f t="shared" si="4"/>
        <v>272</v>
      </c>
      <c r="K65" s="29">
        <f t="shared" si="5"/>
        <v>0.26194852941176472</v>
      </c>
      <c r="L65" s="57"/>
      <c r="M65" s="57"/>
      <c r="N65" s="57"/>
      <c r="O65" s="57"/>
      <c r="P65" s="57"/>
      <c r="Q65" s="57"/>
      <c r="R65" s="30"/>
      <c r="S65" s="30"/>
      <c r="T65" s="30"/>
      <c r="U65" s="30"/>
      <c r="V65" s="30"/>
      <c r="W65" s="30"/>
      <c r="X65" s="34"/>
      <c r="Y65" s="54"/>
      <c r="Z65" s="34"/>
      <c r="AA65" s="34"/>
      <c r="AB65" s="54"/>
      <c r="AC65" s="34"/>
      <c r="AD65" s="33"/>
      <c r="AE65" s="55"/>
      <c r="AF65" s="33"/>
      <c r="AG65" s="33"/>
      <c r="AH65" s="55"/>
      <c r="AI65" s="33"/>
      <c r="AJ65" s="33"/>
      <c r="AK65" s="33"/>
      <c r="AL65" s="33"/>
      <c r="AM65" s="33"/>
      <c r="AN65" s="33"/>
      <c r="AO65" s="33"/>
      <c r="AP65" s="33"/>
      <c r="AQ65" s="33"/>
      <c r="AR65" s="33"/>
      <c r="AS65" s="33"/>
      <c r="AT65" s="33"/>
      <c r="AU65" s="33"/>
      <c r="AV65" s="33"/>
      <c r="AW65" s="33"/>
      <c r="AX65" s="33"/>
      <c r="AY65" s="34"/>
      <c r="AZ65" s="34"/>
      <c r="BA65" s="34"/>
      <c r="BB65" s="34"/>
      <c r="BC65" s="34"/>
      <c r="BD65" s="34"/>
      <c r="BE65" s="32"/>
      <c r="BF65" s="32"/>
      <c r="BG65" s="32"/>
      <c r="BH65" s="32"/>
      <c r="BI65" s="32"/>
      <c r="BJ65" s="32"/>
      <c r="BK65" s="34"/>
      <c r="BL65" s="30"/>
      <c r="BM65" s="30"/>
      <c r="BN65" s="34"/>
      <c r="BO65" s="30"/>
      <c r="BP65" s="30"/>
      <c r="BQ65" s="34"/>
      <c r="BR65" s="34"/>
      <c r="BS65" s="34"/>
      <c r="BT65" s="34"/>
      <c r="BU65" s="34"/>
      <c r="BV65" s="34"/>
      <c r="BW65" s="34"/>
      <c r="BX65" s="30"/>
      <c r="BY65" s="30"/>
      <c r="BZ65" s="34"/>
      <c r="CA65" s="30"/>
      <c r="CB65" s="30"/>
      <c r="CC65" s="34"/>
      <c r="CD65" s="34"/>
      <c r="CE65" s="34"/>
      <c r="CF65" s="34"/>
      <c r="CG65" s="34"/>
      <c r="CH65" s="34"/>
      <c r="CI65" s="34"/>
      <c r="CJ65" s="34"/>
      <c r="CK65" s="34"/>
      <c r="CL65" s="34"/>
      <c r="CM65" s="34"/>
      <c r="CN65" s="34"/>
      <c r="CO65" s="32">
        <v>28</v>
      </c>
      <c r="CP65" s="32">
        <v>79</v>
      </c>
      <c r="CQ65" s="32">
        <v>321</v>
      </c>
      <c r="CR65" s="32">
        <v>33</v>
      </c>
      <c r="CS65" s="32">
        <v>93</v>
      </c>
      <c r="CT65" s="32">
        <v>310</v>
      </c>
      <c r="CU65" s="32">
        <v>18</v>
      </c>
      <c r="CV65" s="32">
        <v>51</v>
      </c>
      <c r="CW65" s="32">
        <v>218</v>
      </c>
      <c r="CX65" s="32">
        <v>22</v>
      </c>
      <c r="CY65" s="32">
        <v>62</v>
      </c>
      <c r="CZ65" s="32">
        <v>239</v>
      </c>
      <c r="DA65" s="34"/>
      <c r="DB65" s="34"/>
      <c r="DC65" s="34"/>
      <c r="DD65" s="34"/>
      <c r="DE65" s="34"/>
      <c r="DF65" s="34"/>
      <c r="DG65" s="34"/>
      <c r="DH65" s="34"/>
      <c r="DI65" s="34"/>
      <c r="DJ65" s="34"/>
      <c r="DK65" s="34"/>
      <c r="DL65" s="34"/>
      <c r="DM65" s="19">
        <v>3</v>
      </c>
      <c r="DN65" s="19">
        <v>10</v>
      </c>
      <c r="DO65" s="60">
        <v>32.5</v>
      </c>
      <c r="DP65" s="19">
        <v>160</v>
      </c>
      <c r="DQ65" s="19">
        <v>4</v>
      </c>
      <c r="DR65" s="19">
        <v>7</v>
      </c>
      <c r="DS65" s="59">
        <v>27.5</v>
      </c>
      <c r="DT65" s="19">
        <v>160</v>
      </c>
      <c r="DU65" s="19">
        <v>9</v>
      </c>
      <c r="DV65" s="19">
        <v>19</v>
      </c>
      <c r="DW65" s="19">
        <v>34</v>
      </c>
      <c r="DX65" s="19">
        <v>412</v>
      </c>
      <c r="DY65" s="19">
        <v>16</v>
      </c>
      <c r="DZ65" s="19">
        <v>18</v>
      </c>
      <c r="EA65" s="19">
        <v>42</v>
      </c>
      <c r="EB65" s="19">
        <v>374</v>
      </c>
      <c r="EC65" s="36">
        <v>17.272727272727273</v>
      </c>
      <c r="ED65" s="36">
        <v>18</v>
      </c>
      <c r="EE65" s="37">
        <v>58.787878787878789</v>
      </c>
      <c r="EF65" s="37">
        <v>320</v>
      </c>
      <c r="EG65" s="36">
        <v>16.954545454545453</v>
      </c>
      <c r="EH65" s="36">
        <v>24.545454545454547</v>
      </c>
      <c r="EI65" s="37">
        <v>69.166666666666671</v>
      </c>
      <c r="EJ65" s="37">
        <v>320</v>
      </c>
      <c r="FI65" s="37">
        <v>22.59090909090909</v>
      </c>
      <c r="FJ65" s="37">
        <v>19.90909090909091</v>
      </c>
      <c r="FK65" s="37">
        <v>70.833333333333343</v>
      </c>
      <c r="FL65" s="37">
        <v>320</v>
      </c>
      <c r="FM65" s="37">
        <v>16.954545454545453</v>
      </c>
      <c r="FN65" s="37">
        <v>24.545454545454547</v>
      </c>
      <c r="FO65" s="37">
        <v>69.166666666666671</v>
      </c>
      <c r="FP65" s="37">
        <v>320</v>
      </c>
      <c r="FY65" s="37"/>
      <c r="FZ65" s="37"/>
      <c r="GA65" s="37"/>
      <c r="GB65" s="37"/>
      <c r="GC65" s="37"/>
      <c r="GD65" s="37"/>
      <c r="GE65" s="37"/>
      <c r="GF65" s="37"/>
      <c r="GG65" s="38"/>
      <c r="GH65" s="37"/>
      <c r="GI65" s="37"/>
      <c r="GJ65" s="37"/>
      <c r="GK65" s="37"/>
      <c r="GL65" s="37"/>
      <c r="GM65" s="37"/>
      <c r="GN65" s="37"/>
      <c r="GO65" s="37"/>
      <c r="GP65" s="37"/>
      <c r="GQ65" s="37"/>
      <c r="GR65" s="37"/>
      <c r="GS65" s="37"/>
      <c r="GT65" s="37"/>
      <c r="GU65" s="37"/>
      <c r="GV65" s="37"/>
      <c r="GW65" s="37">
        <v>11.75</v>
      </c>
      <c r="GX65" s="37">
        <v>14.509090909090908</v>
      </c>
      <c r="GY65" s="37">
        <v>65.647727272727266</v>
      </c>
      <c r="GZ65" s="37">
        <v>448</v>
      </c>
      <c r="HA65" s="37">
        <v>19.227272727272727</v>
      </c>
      <c r="HB65" s="37">
        <v>19.186363636363637</v>
      </c>
      <c r="HC65" s="37">
        <v>96.034090909090907</v>
      </c>
      <c r="HD65" s="37">
        <v>452</v>
      </c>
      <c r="HM65" s="36">
        <v>11.313636363636363</v>
      </c>
      <c r="HN65" s="36">
        <v>9.6136363636363633</v>
      </c>
      <c r="HO65" s="36">
        <v>29.896103896103895</v>
      </c>
      <c r="HP65" s="36">
        <v>355</v>
      </c>
      <c r="HQ65" s="36">
        <v>11.995454545454544</v>
      </c>
      <c r="HR65" s="36">
        <v>12.234090909090909</v>
      </c>
      <c r="HS65" s="36">
        <v>41.468181818181819</v>
      </c>
      <c r="HT65" s="36">
        <v>358</v>
      </c>
      <c r="IC65" s="36"/>
      <c r="ID65" s="36"/>
      <c r="IE65" s="36"/>
      <c r="IF65" s="36"/>
      <c r="IG65" s="36"/>
      <c r="IH65" s="36"/>
      <c r="II65" s="36"/>
      <c r="IJ65" s="36"/>
      <c r="JQ65" s="39">
        <f t="shared" si="6"/>
        <v>137.46818181818182</v>
      </c>
      <c r="JR65" s="39">
        <f t="shared" si="7"/>
        <v>277.6340909090909</v>
      </c>
      <c r="JS65" s="39">
        <f t="shared" si="8"/>
        <v>851.16731601731601</v>
      </c>
      <c r="JT65" s="39">
        <f t="shared" si="8"/>
        <v>4767</v>
      </c>
    </row>
    <row r="66" spans="1:280" s="19" customFormat="1" ht="15.75" customHeight="1" x14ac:dyDescent="0.25">
      <c r="A66" s="26">
        <v>54</v>
      </c>
      <c r="B66" s="26" t="s">
        <v>136</v>
      </c>
      <c r="C66" s="56" t="s">
        <v>183</v>
      </c>
      <c r="D66" s="28">
        <f t="shared" si="2"/>
        <v>140</v>
      </c>
      <c r="E66" s="28">
        <f t="shared" si="2"/>
        <v>394</v>
      </c>
      <c r="F66" s="28">
        <f t="shared" si="2"/>
        <v>1034</v>
      </c>
      <c r="G66" s="29">
        <f t="shared" si="3"/>
        <v>0.38104448742746616</v>
      </c>
      <c r="H66" s="28">
        <f t="shared" si="4"/>
        <v>35</v>
      </c>
      <c r="I66" s="28">
        <f t="shared" si="4"/>
        <v>98.5</v>
      </c>
      <c r="J66" s="28">
        <f t="shared" si="4"/>
        <v>258.5</v>
      </c>
      <c r="K66" s="29">
        <f t="shared" si="5"/>
        <v>0.38104448742746616</v>
      </c>
      <c r="L66" s="57"/>
      <c r="M66" s="57"/>
      <c r="N66" s="57"/>
      <c r="O66" s="57"/>
      <c r="P66" s="57"/>
      <c r="Q66" s="57"/>
      <c r="R66" s="30"/>
      <c r="S66" s="30"/>
      <c r="T66" s="30"/>
      <c r="U66" s="30"/>
      <c r="V66" s="30"/>
      <c r="W66" s="30"/>
      <c r="X66" s="34"/>
      <c r="Y66" s="54"/>
      <c r="Z66" s="34"/>
      <c r="AA66" s="34"/>
      <c r="AB66" s="54"/>
      <c r="AC66" s="34"/>
      <c r="AD66" s="33"/>
      <c r="AE66" s="55"/>
      <c r="AF66" s="33"/>
      <c r="AG66" s="33"/>
      <c r="AH66" s="55"/>
      <c r="AI66" s="33"/>
      <c r="AJ66" s="33"/>
      <c r="AK66" s="33"/>
      <c r="AL66" s="33"/>
      <c r="AM66" s="33"/>
      <c r="AN66" s="33"/>
      <c r="AO66" s="33"/>
      <c r="AP66" s="33"/>
      <c r="AQ66" s="33"/>
      <c r="AR66" s="33"/>
      <c r="AS66" s="33"/>
      <c r="AT66" s="33"/>
      <c r="AU66" s="33"/>
      <c r="AV66" s="33"/>
      <c r="AW66" s="33"/>
      <c r="AX66" s="33"/>
      <c r="AY66" s="34"/>
      <c r="AZ66" s="34"/>
      <c r="BA66" s="34"/>
      <c r="BB66" s="34"/>
      <c r="BC66" s="34"/>
      <c r="BD66" s="34"/>
      <c r="BE66" s="32"/>
      <c r="BF66" s="32"/>
      <c r="BG66" s="32"/>
      <c r="BH66" s="32"/>
      <c r="BI66" s="32"/>
      <c r="BJ66" s="32"/>
      <c r="BK66" s="34"/>
      <c r="BL66" s="30"/>
      <c r="BM66" s="30"/>
      <c r="BN66" s="34"/>
      <c r="BO66" s="30"/>
      <c r="BP66" s="30"/>
      <c r="BQ66" s="34"/>
      <c r="BR66" s="34"/>
      <c r="BS66" s="34"/>
      <c r="BT66" s="34"/>
      <c r="BU66" s="34"/>
      <c r="BV66" s="34"/>
      <c r="BW66" s="34"/>
      <c r="BX66" s="30"/>
      <c r="BY66" s="30"/>
      <c r="BZ66" s="34"/>
      <c r="CA66" s="30"/>
      <c r="CB66" s="30"/>
      <c r="CC66" s="34"/>
      <c r="CD66" s="34"/>
      <c r="CE66" s="34"/>
      <c r="CF66" s="34"/>
      <c r="CG66" s="34"/>
      <c r="CH66" s="34"/>
      <c r="CI66" s="34"/>
      <c r="CJ66" s="34"/>
      <c r="CK66" s="34"/>
      <c r="CL66" s="34"/>
      <c r="CM66" s="34"/>
      <c r="CN66" s="34"/>
      <c r="CO66" s="32">
        <v>42</v>
      </c>
      <c r="CP66" s="32">
        <v>118</v>
      </c>
      <c r="CQ66" s="32">
        <v>199</v>
      </c>
      <c r="CR66" s="32">
        <v>46</v>
      </c>
      <c r="CS66" s="32">
        <v>129</v>
      </c>
      <c r="CT66" s="32">
        <v>200</v>
      </c>
      <c r="CU66" s="32">
        <v>24</v>
      </c>
      <c r="CV66" s="32">
        <v>68</v>
      </c>
      <c r="CW66" s="32">
        <v>311</v>
      </c>
      <c r="CX66" s="32">
        <v>28</v>
      </c>
      <c r="CY66" s="32">
        <v>79</v>
      </c>
      <c r="CZ66" s="32">
        <v>324</v>
      </c>
      <c r="DA66" s="34"/>
      <c r="DB66" s="34"/>
      <c r="DC66" s="34"/>
      <c r="DD66" s="34"/>
      <c r="DE66" s="34"/>
      <c r="DF66" s="34"/>
      <c r="DG66" s="34"/>
      <c r="DH66" s="34"/>
      <c r="DI66" s="34"/>
      <c r="DJ66" s="34"/>
      <c r="DK66" s="34"/>
      <c r="DL66" s="34"/>
      <c r="DM66" s="19">
        <v>19</v>
      </c>
      <c r="DN66" s="19">
        <v>39</v>
      </c>
      <c r="DO66" s="60">
        <v>145</v>
      </c>
      <c r="DP66" s="19">
        <v>160</v>
      </c>
      <c r="DQ66" s="19">
        <v>6</v>
      </c>
      <c r="DR66" s="19">
        <v>41</v>
      </c>
      <c r="DS66" s="59">
        <v>117.5</v>
      </c>
      <c r="DT66" s="19">
        <v>160</v>
      </c>
      <c r="DU66" s="19">
        <v>6</v>
      </c>
      <c r="DV66" s="19">
        <v>22</v>
      </c>
      <c r="DW66" s="19">
        <v>35</v>
      </c>
      <c r="DX66" s="19">
        <v>401</v>
      </c>
      <c r="DY66" s="19">
        <v>6</v>
      </c>
      <c r="DZ66" s="19">
        <v>20</v>
      </c>
      <c r="EA66" s="19">
        <v>32</v>
      </c>
      <c r="EB66" s="19">
        <v>355</v>
      </c>
      <c r="FI66" s="37"/>
      <c r="FJ66" s="37"/>
      <c r="FK66" s="37"/>
      <c r="FL66" s="37"/>
      <c r="FM66" s="37"/>
      <c r="FN66" s="37"/>
      <c r="FO66" s="37"/>
      <c r="FP66" s="37"/>
      <c r="FY66" s="37"/>
      <c r="FZ66" s="37"/>
      <c r="GA66" s="37"/>
      <c r="GB66" s="37"/>
      <c r="GC66" s="37"/>
      <c r="GD66" s="37"/>
      <c r="GE66" s="37"/>
      <c r="GF66" s="37"/>
      <c r="GG66" s="38"/>
      <c r="GH66" s="37"/>
      <c r="GI66" s="37"/>
      <c r="GJ66" s="37"/>
      <c r="GK66" s="37"/>
      <c r="GL66" s="37"/>
      <c r="GM66" s="37"/>
      <c r="GN66" s="37"/>
      <c r="GO66" s="37">
        <v>13.59090909090909</v>
      </c>
      <c r="GP66" s="37">
        <v>19.06818181818182</v>
      </c>
      <c r="GQ66" s="37">
        <v>81.647727272727266</v>
      </c>
      <c r="GR66" s="37">
        <v>352</v>
      </c>
      <c r="GS66" s="37">
        <v>13.59090909090909</v>
      </c>
      <c r="GT66" s="37">
        <v>20.90909090909091</v>
      </c>
      <c r="GU66" s="37">
        <v>86.25</v>
      </c>
      <c r="GV66" s="37">
        <v>352</v>
      </c>
      <c r="GW66" s="37"/>
      <c r="GX66" s="37"/>
      <c r="GY66" s="37"/>
      <c r="GZ66" s="37"/>
      <c r="HA66" s="37"/>
      <c r="HB66" s="37"/>
      <c r="HC66" s="37"/>
      <c r="HD66" s="37"/>
      <c r="HU66" s="36">
        <v>11.756818181818181</v>
      </c>
      <c r="HV66" s="36">
        <v>9.918181818181818</v>
      </c>
      <c r="HW66" s="36">
        <v>30.964285714285715</v>
      </c>
      <c r="HX66" s="36">
        <v>342</v>
      </c>
      <c r="HY66" s="36">
        <v>14.95681818181818</v>
      </c>
      <c r="HZ66" s="36">
        <v>12.556818181818182</v>
      </c>
      <c r="IA66" s="36">
        <v>56.320075757575751</v>
      </c>
      <c r="IB66" s="36">
        <v>337</v>
      </c>
      <c r="IC66" s="36"/>
      <c r="ID66" s="36"/>
      <c r="IE66" s="36"/>
      <c r="IF66" s="36"/>
      <c r="IG66" s="36"/>
      <c r="IH66" s="36"/>
      <c r="II66" s="36"/>
      <c r="IJ66" s="36"/>
      <c r="JQ66" s="39">
        <f t="shared" si="6"/>
        <v>90.895454545454541</v>
      </c>
      <c r="JR66" s="39">
        <f t="shared" si="7"/>
        <v>324.45227272727271</v>
      </c>
      <c r="JS66" s="39">
        <f t="shared" si="8"/>
        <v>978.68208874458867</v>
      </c>
      <c r="JT66" s="39">
        <f t="shared" si="8"/>
        <v>3493</v>
      </c>
    </row>
    <row r="67" spans="1:280" s="19" customFormat="1" ht="15" customHeight="1" x14ac:dyDescent="0.25">
      <c r="A67" s="26">
        <v>55</v>
      </c>
      <c r="B67" s="26" t="s">
        <v>136</v>
      </c>
      <c r="C67" s="56" t="s">
        <v>184</v>
      </c>
      <c r="D67" s="28">
        <f t="shared" si="2"/>
        <v>117</v>
      </c>
      <c r="E67" s="28">
        <f t="shared" si="2"/>
        <v>329</v>
      </c>
      <c r="F67" s="28">
        <f t="shared" si="2"/>
        <v>885</v>
      </c>
      <c r="G67" s="29">
        <f t="shared" si="3"/>
        <v>0.37175141242937854</v>
      </c>
      <c r="H67" s="28">
        <f t="shared" si="4"/>
        <v>29.25</v>
      </c>
      <c r="I67" s="28">
        <f t="shared" si="4"/>
        <v>82.25</v>
      </c>
      <c r="J67" s="28">
        <f t="shared" si="4"/>
        <v>221.25</v>
      </c>
      <c r="K67" s="29">
        <f t="shared" si="5"/>
        <v>0.37175141242937854</v>
      </c>
      <c r="L67" s="57"/>
      <c r="M67" s="57"/>
      <c r="N67" s="57"/>
      <c r="O67" s="57"/>
      <c r="P67" s="57"/>
      <c r="Q67" s="57"/>
      <c r="R67" s="30"/>
      <c r="S67" s="30"/>
      <c r="T67" s="30"/>
      <c r="U67" s="30"/>
      <c r="V67" s="30"/>
      <c r="W67" s="30"/>
      <c r="X67" s="34"/>
      <c r="Y67" s="54"/>
      <c r="Z67" s="34"/>
      <c r="AA67" s="34"/>
      <c r="AB67" s="54"/>
      <c r="AC67" s="34"/>
      <c r="AD67" s="33"/>
      <c r="AE67" s="55"/>
      <c r="AF67" s="33"/>
      <c r="AG67" s="33"/>
      <c r="AH67" s="55"/>
      <c r="AI67" s="33"/>
      <c r="AJ67" s="33"/>
      <c r="AK67" s="33"/>
      <c r="AL67" s="33"/>
      <c r="AM67" s="33"/>
      <c r="AN67" s="33"/>
      <c r="AO67" s="33"/>
      <c r="AP67" s="33"/>
      <c r="AQ67" s="33"/>
      <c r="AR67" s="33"/>
      <c r="AS67" s="33"/>
      <c r="AT67" s="33"/>
      <c r="AU67" s="33"/>
      <c r="AV67" s="33"/>
      <c r="AW67" s="33"/>
      <c r="AX67" s="33"/>
      <c r="AY67" s="34"/>
      <c r="AZ67" s="34"/>
      <c r="BA67" s="34"/>
      <c r="BB67" s="34"/>
      <c r="BC67" s="34"/>
      <c r="BD67" s="34"/>
      <c r="BE67" s="32"/>
      <c r="BF67" s="32"/>
      <c r="BG67" s="32"/>
      <c r="BH67" s="32"/>
      <c r="BI67" s="32"/>
      <c r="BJ67" s="32"/>
      <c r="BK67" s="34"/>
      <c r="BL67" s="30"/>
      <c r="BM67" s="30"/>
      <c r="BN67" s="34"/>
      <c r="BO67" s="30"/>
      <c r="BP67" s="30"/>
      <c r="BQ67" s="34"/>
      <c r="BR67" s="34"/>
      <c r="BS67" s="34"/>
      <c r="BT67" s="34"/>
      <c r="BU67" s="34"/>
      <c r="BV67" s="34"/>
      <c r="BW67" s="34"/>
      <c r="BX67" s="30"/>
      <c r="BY67" s="30"/>
      <c r="BZ67" s="34"/>
      <c r="CA67" s="30"/>
      <c r="CB67" s="30"/>
      <c r="CC67" s="34"/>
      <c r="CD67" s="34"/>
      <c r="CE67" s="34"/>
      <c r="CF67" s="34"/>
      <c r="CG67" s="34"/>
      <c r="CH67" s="34"/>
      <c r="CI67" s="34"/>
      <c r="CJ67" s="34"/>
      <c r="CK67" s="34"/>
      <c r="CL67" s="34"/>
      <c r="CM67" s="34"/>
      <c r="CN67" s="34"/>
      <c r="CO67" s="32">
        <v>38</v>
      </c>
      <c r="CP67" s="32">
        <v>107</v>
      </c>
      <c r="CQ67" s="32">
        <v>200</v>
      </c>
      <c r="CR67" s="32">
        <v>25</v>
      </c>
      <c r="CS67" s="32">
        <v>70</v>
      </c>
      <c r="CT67" s="32">
        <v>175</v>
      </c>
      <c r="CU67" s="32">
        <v>25</v>
      </c>
      <c r="CV67" s="32">
        <v>70</v>
      </c>
      <c r="CW67" s="32">
        <v>249</v>
      </c>
      <c r="CX67" s="32">
        <v>29</v>
      </c>
      <c r="CY67" s="32">
        <v>82</v>
      </c>
      <c r="CZ67" s="32">
        <v>261</v>
      </c>
      <c r="DA67" s="34"/>
      <c r="DB67" s="34"/>
      <c r="DC67" s="34"/>
      <c r="DD67" s="34"/>
      <c r="DE67" s="34"/>
      <c r="DF67" s="34"/>
      <c r="DG67" s="34"/>
      <c r="DH67" s="34"/>
      <c r="DI67" s="34"/>
      <c r="DJ67" s="34"/>
      <c r="DK67" s="34"/>
      <c r="DL67" s="34"/>
      <c r="DM67" s="19">
        <v>2</v>
      </c>
      <c r="DN67" s="19">
        <v>5</v>
      </c>
      <c r="DO67" s="60">
        <v>17.5</v>
      </c>
      <c r="DP67" s="19">
        <v>160</v>
      </c>
      <c r="DQ67" s="19">
        <v>2</v>
      </c>
      <c r="DR67" s="19">
        <v>7</v>
      </c>
      <c r="DS67" s="59">
        <v>22.5</v>
      </c>
      <c r="DT67" s="19">
        <v>160</v>
      </c>
      <c r="DU67" s="19">
        <v>13</v>
      </c>
      <c r="DV67" s="19">
        <v>20</v>
      </c>
      <c r="DW67" s="19">
        <v>40</v>
      </c>
      <c r="DX67" s="19">
        <v>402</v>
      </c>
      <c r="DY67" s="19">
        <v>10</v>
      </c>
      <c r="DZ67" s="19">
        <v>25</v>
      </c>
      <c r="EA67" s="19">
        <v>42</v>
      </c>
      <c r="EB67" s="19">
        <v>371</v>
      </c>
      <c r="FI67" s="37"/>
      <c r="FJ67" s="37"/>
      <c r="FK67" s="37"/>
      <c r="FL67" s="37"/>
      <c r="FM67" s="37"/>
      <c r="FN67" s="37"/>
      <c r="FO67" s="37"/>
      <c r="FP67" s="37"/>
      <c r="GG67" s="37"/>
      <c r="GH67" s="37"/>
      <c r="GI67" s="37"/>
      <c r="GJ67" s="37"/>
      <c r="GK67" s="37"/>
      <c r="GL67" s="37"/>
      <c r="GM67" s="37"/>
      <c r="GN67" s="37"/>
      <c r="GO67" s="37">
        <v>8.5909090909090899</v>
      </c>
      <c r="GP67" s="37">
        <v>12.431818181818182</v>
      </c>
      <c r="GQ67" s="37">
        <v>52.556818181818173</v>
      </c>
      <c r="GR67" s="37">
        <v>352</v>
      </c>
      <c r="GS67" s="37">
        <v>10.272727272727273</v>
      </c>
      <c r="GT67" s="37">
        <v>12.90909090909091</v>
      </c>
      <c r="GU67" s="37">
        <v>57.954545454545453</v>
      </c>
      <c r="GV67" s="37">
        <v>352</v>
      </c>
      <c r="GW67" s="37"/>
      <c r="GX67" s="37"/>
      <c r="GY67" s="37"/>
      <c r="GZ67" s="37"/>
      <c r="HA67" s="37"/>
      <c r="HB67" s="37"/>
      <c r="HC67" s="37"/>
      <c r="HD67" s="37"/>
      <c r="HU67" s="36">
        <v>11.756818181818181</v>
      </c>
      <c r="HV67" s="36">
        <v>13.595454545454546</v>
      </c>
      <c r="HW67" s="36">
        <v>36.217532467532472</v>
      </c>
      <c r="HX67" s="36">
        <v>275</v>
      </c>
      <c r="HY67" s="36">
        <v>11.756818181818181</v>
      </c>
      <c r="HZ67" s="36">
        <v>10.395454545454545</v>
      </c>
      <c r="IA67" s="36">
        <v>55.380681818181813</v>
      </c>
      <c r="IB67" s="36">
        <v>278</v>
      </c>
      <c r="IC67" s="36"/>
      <c r="ID67" s="36"/>
      <c r="IE67" s="36"/>
      <c r="IF67" s="36"/>
      <c r="IG67" s="36"/>
      <c r="IH67" s="36"/>
      <c r="II67" s="36"/>
      <c r="IJ67" s="36"/>
      <c r="JQ67" s="39">
        <f t="shared" si="6"/>
        <v>69.377272727272725</v>
      </c>
      <c r="JR67" s="39">
        <f t="shared" si="7"/>
        <v>223.33181818181816</v>
      </c>
      <c r="JS67" s="39">
        <f t="shared" si="8"/>
        <v>653.10957792207796</v>
      </c>
      <c r="JT67" s="39">
        <f t="shared" si="8"/>
        <v>3235</v>
      </c>
    </row>
    <row r="68" spans="1:280" s="19" customFormat="1" ht="15" customHeight="1" x14ac:dyDescent="0.25">
      <c r="A68" s="26">
        <v>56</v>
      </c>
      <c r="B68" s="26" t="s">
        <v>136</v>
      </c>
      <c r="C68" s="56" t="s">
        <v>185</v>
      </c>
      <c r="D68" s="28">
        <f t="shared" si="2"/>
        <v>62</v>
      </c>
      <c r="E68" s="28">
        <f t="shared" si="2"/>
        <v>175</v>
      </c>
      <c r="F68" s="28">
        <f t="shared" si="2"/>
        <v>786</v>
      </c>
      <c r="G68" s="29">
        <f t="shared" si="3"/>
        <v>0.22264631043256997</v>
      </c>
      <c r="H68" s="28">
        <f t="shared" si="4"/>
        <v>15.5</v>
      </c>
      <c r="I68" s="28">
        <f t="shared" si="4"/>
        <v>43.75</v>
      </c>
      <c r="J68" s="28">
        <f t="shared" si="4"/>
        <v>196.5</v>
      </c>
      <c r="K68" s="29">
        <f t="shared" si="5"/>
        <v>0.22264631043256997</v>
      </c>
      <c r="L68" s="57"/>
      <c r="M68" s="57"/>
      <c r="N68" s="57"/>
      <c r="O68" s="57"/>
      <c r="P68" s="57"/>
      <c r="Q68" s="57"/>
      <c r="R68" s="30"/>
      <c r="S68" s="30"/>
      <c r="T68" s="30"/>
      <c r="U68" s="30"/>
      <c r="V68" s="30"/>
      <c r="W68" s="30"/>
      <c r="X68" s="34"/>
      <c r="Y68" s="54"/>
      <c r="Z68" s="34"/>
      <c r="AA68" s="34"/>
      <c r="AB68" s="54"/>
      <c r="AC68" s="34"/>
      <c r="AD68" s="33"/>
      <c r="AE68" s="55"/>
      <c r="AF68" s="33"/>
      <c r="AG68" s="33"/>
      <c r="AH68" s="55"/>
      <c r="AI68" s="33"/>
      <c r="AJ68" s="33"/>
      <c r="AK68" s="33"/>
      <c r="AL68" s="33"/>
      <c r="AM68" s="33"/>
      <c r="AN68" s="33"/>
      <c r="AO68" s="33"/>
      <c r="AP68" s="33"/>
      <c r="AQ68" s="33"/>
      <c r="AR68" s="33"/>
      <c r="AS68" s="33"/>
      <c r="AT68" s="33"/>
      <c r="AU68" s="33"/>
      <c r="AV68" s="33"/>
      <c r="AW68" s="33"/>
      <c r="AX68" s="33"/>
      <c r="AY68" s="34"/>
      <c r="AZ68" s="34"/>
      <c r="BA68" s="34"/>
      <c r="BB68" s="34"/>
      <c r="BC68" s="34"/>
      <c r="BD68" s="34"/>
      <c r="BE68" s="32"/>
      <c r="BF68" s="32"/>
      <c r="BG68" s="32"/>
      <c r="BH68" s="32"/>
      <c r="BI68" s="32"/>
      <c r="BJ68" s="32"/>
      <c r="BK68" s="34"/>
      <c r="BL68" s="30"/>
      <c r="BM68" s="30"/>
      <c r="BN68" s="34"/>
      <c r="BO68" s="30"/>
      <c r="BP68" s="30"/>
      <c r="BQ68" s="34"/>
      <c r="BR68" s="34"/>
      <c r="BS68" s="34"/>
      <c r="BT68" s="34"/>
      <c r="BU68" s="34"/>
      <c r="BV68" s="34"/>
      <c r="BW68" s="34"/>
      <c r="BX68" s="30"/>
      <c r="BY68" s="30"/>
      <c r="BZ68" s="34"/>
      <c r="CA68" s="30"/>
      <c r="CB68" s="30"/>
      <c r="CC68" s="34"/>
      <c r="CD68" s="34"/>
      <c r="CE68" s="34"/>
      <c r="CF68" s="34"/>
      <c r="CG68" s="34"/>
      <c r="CH68" s="34"/>
      <c r="CI68" s="34"/>
      <c r="CJ68" s="34"/>
      <c r="CK68" s="34"/>
      <c r="CL68" s="34"/>
      <c r="CM68" s="34"/>
      <c r="CN68" s="34"/>
      <c r="CO68" s="32">
        <v>9</v>
      </c>
      <c r="CP68" s="32">
        <v>26</v>
      </c>
      <c r="CQ68" s="32">
        <v>201</v>
      </c>
      <c r="CR68" s="32">
        <v>11</v>
      </c>
      <c r="CS68" s="32">
        <v>31</v>
      </c>
      <c r="CT68" s="32">
        <v>110</v>
      </c>
      <c r="CU68" s="32">
        <v>16</v>
      </c>
      <c r="CV68" s="32">
        <v>45</v>
      </c>
      <c r="CW68" s="32">
        <v>230</v>
      </c>
      <c r="CX68" s="32">
        <v>26</v>
      </c>
      <c r="CY68" s="32">
        <v>73</v>
      </c>
      <c r="CZ68" s="32">
        <v>245</v>
      </c>
      <c r="DA68" s="34"/>
      <c r="DB68" s="34"/>
      <c r="DC68" s="34"/>
      <c r="DD68" s="34"/>
      <c r="DE68" s="34"/>
      <c r="DF68" s="34"/>
      <c r="DG68" s="34"/>
      <c r="DH68" s="34"/>
      <c r="DI68" s="34"/>
      <c r="DJ68" s="34"/>
      <c r="DK68" s="34"/>
      <c r="DL68" s="34"/>
      <c r="DO68" s="60"/>
      <c r="DS68" s="59"/>
      <c r="FI68" s="37"/>
      <c r="FJ68" s="37"/>
      <c r="FK68" s="37"/>
      <c r="FL68" s="37"/>
      <c r="FM68" s="37"/>
      <c r="FN68" s="37"/>
      <c r="FO68" s="37"/>
      <c r="FP68" s="37"/>
      <c r="GG68" s="37"/>
      <c r="GH68" s="37"/>
      <c r="GI68" s="37"/>
      <c r="GJ68" s="37"/>
      <c r="GK68" s="37"/>
      <c r="GL68" s="37"/>
      <c r="GM68" s="37"/>
      <c r="GN68" s="37"/>
      <c r="GO68" s="37">
        <v>12.90909090909091</v>
      </c>
      <c r="GP68" s="37">
        <v>19.06818181818182</v>
      </c>
      <c r="GQ68" s="37">
        <v>79.943181818181813</v>
      </c>
      <c r="GR68" s="37">
        <v>352</v>
      </c>
      <c r="GS68" s="37">
        <v>16.75</v>
      </c>
      <c r="GT68" s="37">
        <v>15.90909090909091</v>
      </c>
      <c r="GU68" s="37">
        <v>81.64772727272728</v>
      </c>
      <c r="GV68" s="37">
        <v>352</v>
      </c>
      <c r="GW68" s="37"/>
      <c r="GX68" s="37"/>
      <c r="GY68" s="37"/>
      <c r="GZ68" s="37"/>
      <c r="HA68" s="37"/>
      <c r="HB68" s="37"/>
      <c r="HC68" s="37"/>
      <c r="HD68" s="37"/>
      <c r="IC68" s="36"/>
      <c r="ID68" s="36"/>
      <c r="IE68" s="36"/>
      <c r="IF68" s="36"/>
      <c r="IG68" s="36"/>
      <c r="IH68" s="36"/>
      <c r="II68" s="36"/>
      <c r="IJ68" s="36"/>
      <c r="JQ68" s="39">
        <f t="shared" si="6"/>
        <v>29.65909090909091</v>
      </c>
      <c r="JR68" s="39">
        <f t="shared" si="7"/>
        <v>96.977272727272734</v>
      </c>
      <c r="JS68" s="39">
        <f t="shared" si="8"/>
        <v>336.59090909090912</v>
      </c>
      <c r="JT68" s="39">
        <f t="shared" si="8"/>
        <v>1490</v>
      </c>
    </row>
    <row r="69" spans="1:280" s="19" customFormat="1" ht="15" customHeight="1" x14ac:dyDescent="0.25">
      <c r="A69" s="26">
        <v>57</v>
      </c>
      <c r="B69" s="26" t="s">
        <v>136</v>
      </c>
      <c r="C69" s="11" t="s">
        <v>186</v>
      </c>
      <c r="D69" s="28"/>
      <c r="E69" s="28"/>
      <c r="F69" s="28"/>
      <c r="G69" s="29"/>
      <c r="H69" s="28"/>
      <c r="I69" s="28"/>
      <c r="J69" s="28"/>
      <c r="K69" s="29"/>
      <c r="L69" s="57"/>
      <c r="M69" s="57"/>
      <c r="N69" s="57"/>
      <c r="O69" s="57"/>
      <c r="P69" s="57"/>
      <c r="Q69" s="57"/>
      <c r="R69" s="30"/>
      <c r="S69" s="30"/>
      <c r="T69" s="30"/>
      <c r="U69" s="30"/>
      <c r="V69" s="30"/>
      <c r="W69" s="30"/>
      <c r="X69" s="34"/>
      <c r="Y69" s="54"/>
      <c r="Z69" s="34"/>
      <c r="AA69" s="34"/>
      <c r="AB69" s="54"/>
      <c r="AC69" s="34"/>
      <c r="AD69" s="33"/>
      <c r="AE69" s="55"/>
      <c r="AF69" s="33"/>
      <c r="AG69" s="33"/>
      <c r="AH69" s="55"/>
      <c r="AI69" s="33"/>
      <c r="AJ69" s="33"/>
      <c r="AK69" s="33"/>
      <c r="AL69" s="33"/>
      <c r="AM69" s="33"/>
      <c r="AN69" s="33"/>
      <c r="AO69" s="33"/>
      <c r="AP69" s="33"/>
      <c r="AQ69" s="33"/>
      <c r="AR69" s="33"/>
      <c r="AS69" s="33"/>
      <c r="AT69" s="33"/>
      <c r="AU69" s="33"/>
      <c r="AV69" s="33"/>
      <c r="AW69" s="33"/>
      <c r="AX69" s="33"/>
      <c r="AY69" s="34"/>
      <c r="AZ69" s="34"/>
      <c r="BA69" s="34"/>
      <c r="BB69" s="34"/>
      <c r="BC69" s="34"/>
      <c r="BD69" s="34"/>
      <c r="BE69" s="32"/>
      <c r="BF69" s="32"/>
      <c r="BG69" s="32"/>
      <c r="BH69" s="32"/>
      <c r="BI69" s="32"/>
      <c r="BJ69" s="32"/>
      <c r="BK69" s="34"/>
      <c r="BL69" s="30"/>
      <c r="BM69" s="30"/>
      <c r="BN69" s="34"/>
      <c r="BO69" s="30"/>
      <c r="BP69" s="30"/>
      <c r="BQ69" s="34"/>
      <c r="BR69" s="34"/>
      <c r="BS69" s="34"/>
      <c r="BT69" s="34"/>
      <c r="BU69" s="34"/>
      <c r="BV69" s="34"/>
      <c r="BW69" s="34"/>
      <c r="BX69" s="30"/>
      <c r="BY69" s="30"/>
      <c r="BZ69" s="34"/>
      <c r="CA69" s="30"/>
      <c r="CB69" s="30"/>
      <c r="CC69" s="34"/>
      <c r="CD69" s="34"/>
      <c r="CE69" s="34"/>
      <c r="CF69" s="34"/>
      <c r="CG69" s="34"/>
      <c r="CH69" s="34"/>
      <c r="CI69" s="34"/>
      <c r="CJ69" s="34"/>
      <c r="CK69" s="34"/>
      <c r="CL69" s="34"/>
      <c r="CM69" s="34"/>
      <c r="CN69" s="34"/>
      <c r="CO69" s="32"/>
      <c r="CP69" s="32"/>
      <c r="CQ69" s="32"/>
      <c r="CR69" s="32"/>
      <c r="CS69" s="32"/>
      <c r="CT69" s="32"/>
      <c r="CU69" s="32"/>
      <c r="CV69" s="32"/>
      <c r="CW69" s="32"/>
      <c r="CX69" s="32"/>
      <c r="CY69" s="32"/>
      <c r="CZ69" s="32"/>
      <c r="DA69" s="34"/>
      <c r="DB69" s="34"/>
      <c r="DC69" s="34"/>
      <c r="DD69" s="34"/>
      <c r="DE69" s="34"/>
      <c r="DF69" s="34"/>
      <c r="DG69" s="34"/>
      <c r="DH69" s="34"/>
      <c r="DI69" s="34"/>
      <c r="DJ69" s="34"/>
      <c r="DK69" s="34"/>
      <c r="DL69" s="34"/>
      <c r="DM69" s="19">
        <v>3</v>
      </c>
      <c r="DN69" s="19">
        <v>17</v>
      </c>
      <c r="DO69" s="60">
        <v>50</v>
      </c>
      <c r="DP69" s="19">
        <v>160</v>
      </c>
      <c r="DQ69" s="19">
        <v>4</v>
      </c>
      <c r="DR69" s="19">
        <v>13</v>
      </c>
      <c r="DS69" s="59">
        <v>42.5</v>
      </c>
      <c r="DT69" s="19">
        <v>160</v>
      </c>
      <c r="DU69" s="19">
        <v>10</v>
      </c>
      <c r="DV69" s="19">
        <v>19</v>
      </c>
      <c r="DW69" s="19">
        <v>35</v>
      </c>
      <c r="DX69" s="19">
        <v>399</v>
      </c>
      <c r="DY69" s="19">
        <v>12</v>
      </c>
      <c r="DZ69" s="19">
        <v>20</v>
      </c>
      <c r="EA69" s="19">
        <v>39</v>
      </c>
      <c r="EB69" s="19">
        <v>368</v>
      </c>
      <c r="EC69" s="19">
        <v>16</v>
      </c>
      <c r="ED69" s="19">
        <v>22</v>
      </c>
      <c r="EE69" s="37">
        <v>63.333333333333343</v>
      </c>
      <c r="EF69" s="19">
        <v>320</v>
      </c>
      <c r="EG69" s="19">
        <v>20</v>
      </c>
      <c r="EH69" s="19">
        <v>22</v>
      </c>
      <c r="EI69" s="37">
        <v>70</v>
      </c>
      <c r="EJ69" s="19">
        <v>320</v>
      </c>
      <c r="FI69" s="37">
        <v>15</v>
      </c>
      <c r="FJ69" s="37">
        <v>23</v>
      </c>
      <c r="FK69" s="37">
        <v>63.333333333333336</v>
      </c>
      <c r="FL69" s="37">
        <v>302</v>
      </c>
      <c r="FM69" s="37">
        <v>20</v>
      </c>
      <c r="FN69" s="37">
        <v>22</v>
      </c>
      <c r="FO69" s="37">
        <v>70</v>
      </c>
      <c r="FP69" s="37">
        <v>320</v>
      </c>
      <c r="GG69" s="37">
        <v>18</v>
      </c>
      <c r="GH69" s="37">
        <v>21</v>
      </c>
      <c r="GI69" s="37">
        <v>97.5</v>
      </c>
      <c r="GJ69" s="37">
        <v>420</v>
      </c>
      <c r="GK69" s="37">
        <v>14</v>
      </c>
      <c r="GL69" s="37">
        <v>23</v>
      </c>
      <c r="GM69" s="37">
        <v>92.5</v>
      </c>
      <c r="GN69" s="37">
        <v>418</v>
      </c>
      <c r="GW69" s="37">
        <v>13.59090909090909</v>
      </c>
      <c r="GX69" s="37">
        <v>13.75</v>
      </c>
      <c r="GY69" s="37">
        <v>68.35227272727272</v>
      </c>
      <c r="GZ69" s="37">
        <v>488</v>
      </c>
      <c r="HA69" s="37">
        <v>15.431818181818182</v>
      </c>
      <c r="HB69" s="37">
        <v>14.59090909090909</v>
      </c>
      <c r="HC69" s="37">
        <v>75.056818181818173</v>
      </c>
      <c r="HD69" s="37">
        <v>445</v>
      </c>
      <c r="HM69" s="36">
        <v>5.0999999999999996</v>
      </c>
      <c r="HN69" s="36">
        <v>10.199999999999999</v>
      </c>
      <c r="HO69" s="36">
        <v>21.857142857142858</v>
      </c>
      <c r="HP69" s="36">
        <v>345</v>
      </c>
      <c r="HQ69" s="36">
        <v>8</v>
      </c>
      <c r="HR69" s="36">
        <v>12.8</v>
      </c>
      <c r="HS69" s="36">
        <v>52</v>
      </c>
      <c r="HT69" s="36">
        <v>364</v>
      </c>
      <c r="IC69" s="36">
        <v>28.799999999999997</v>
      </c>
      <c r="ID69" s="36">
        <v>10</v>
      </c>
      <c r="IE69" s="36">
        <v>68</v>
      </c>
      <c r="IF69" s="36">
        <v>491</v>
      </c>
      <c r="IG69" s="36">
        <v>19.2</v>
      </c>
      <c r="IH69" s="36">
        <v>21.8</v>
      </c>
      <c r="II69" s="36">
        <v>75.599999999999994</v>
      </c>
      <c r="IJ69" s="36">
        <v>441</v>
      </c>
      <c r="IK69" s="19">
        <v>22.57</v>
      </c>
      <c r="IM69" s="19">
        <v>59</v>
      </c>
      <c r="IN69" s="19">
        <v>454</v>
      </c>
      <c r="IO69" s="19">
        <v>22</v>
      </c>
      <c r="IQ69" s="19">
        <v>53</v>
      </c>
      <c r="IR69" s="19">
        <v>414</v>
      </c>
      <c r="JQ69" s="39">
        <f t="shared" si="6"/>
        <v>251.69272727272727</v>
      </c>
      <c r="JR69" s="39">
        <f t="shared" si="7"/>
        <v>262.14090909090908</v>
      </c>
      <c r="JS69" s="39">
        <f t="shared" si="8"/>
        <v>1032.699567099567</v>
      </c>
      <c r="JT69" s="39">
        <f t="shared" si="8"/>
        <v>6327</v>
      </c>
    </row>
    <row r="70" spans="1:280" s="19" customFormat="1" ht="15" customHeight="1" x14ac:dyDescent="0.25">
      <c r="A70" s="26">
        <v>58</v>
      </c>
      <c r="B70" s="26" t="s">
        <v>136</v>
      </c>
      <c r="C70" s="11" t="s">
        <v>187</v>
      </c>
      <c r="D70" s="28"/>
      <c r="E70" s="28"/>
      <c r="F70" s="28"/>
      <c r="G70" s="29"/>
      <c r="H70" s="28"/>
      <c r="I70" s="28"/>
      <c r="J70" s="28"/>
      <c r="K70" s="29"/>
      <c r="L70" s="57"/>
      <c r="M70" s="57"/>
      <c r="N70" s="57"/>
      <c r="O70" s="57"/>
      <c r="P70" s="57"/>
      <c r="Q70" s="57"/>
      <c r="R70" s="30"/>
      <c r="S70" s="30"/>
      <c r="T70" s="30"/>
      <c r="U70" s="30"/>
      <c r="V70" s="30"/>
      <c r="W70" s="30"/>
      <c r="X70" s="34"/>
      <c r="Y70" s="54"/>
      <c r="Z70" s="34"/>
      <c r="AA70" s="34"/>
      <c r="AB70" s="54"/>
      <c r="AC70" s="34"/>
      <c r="AD70" s="33"/>
      <c r="AE70" s="55"/>
      <c r="AF70" s="33"/>
      <c r="AG70" s="33"/>
      <c r="AH70" s="55"/>
      <c r="AI70" s="33"/>
      <c r="AJ70" s="33"/>
      <c r="AK70" s="33"/>
      <c r="AL70" s="33"/>
      <c r="AM70" s="33"/>
      <c r="AN70" s="33"/>
      <c r="AO70" s="33"/>
      <c r="AP70" s="33"/>
      <c r="AQ70" s="33"/>
      <c r="AR70" s="33"/>
      <c r="AS70" s="33"/>
      <c r="AT70" s="33"/>
      <c r="AU70" s="33"/>
      <c r="AV70" s="33"/>
      <c r="AW70" s="33"/>
      <c r="AX70" s="33"/>
      <c r="AY70" s="34"/>
      <c r="AZ70" s="34"/>
      <c r="BA70" s="34"/>
      <c r="BB70" s="34"/>
      <c r="BC70" s="34"/>
      <c r="BD70" s="34"/>
      <c r="BE70" s="32"/>
      <c r="BF70" s="32"/>
      <c r="BG70" s="32"/>
      <c r="BH70" s="32"/>
      <c r="BI70" s="32"/>
      <c r="BJ70" s="32"/>
      <c r="BK70" s="34"/>
      <c r="BL70" s="30"/>
      <c r="BM70" s="30"/>
      <c r="BN70" s="34"/>
      <c r="BO70" s="30"/>
      <c r="BP70" s="30"/>
      <c r="BQ70" s="34"/>
      <c r="BR70" s="34"/>
      <c r="BS70" s="34"/>
      <c r="BT70" s="34"/>
      <c r="BU70" s="34"/>
      <c r="BV70" s="34"/>
      <c r="BW70" s="34"/>
      <c r="BX70" s="30"/>
      <c r="BY70" s="30"/>
      <c r="BZ70" s="34"/>
      <c r="CA70" s="30"/>
      <c r="CB70" s="30"/>
      <c r="CC70" s="34"/>
      <c r="CD70" s="34"/>
      <c r="CE70" s="34"/>
      <c r="CF70" s="34"/>
      <c r="CG70" s="34"/>
      <c r="CH70" s="34"/>
      <c r="CI70" s="34"/>
      <c r="CJ70" s="34"/>
      <c r="CK70" s="34"/>
      <c r="CL70" s="34"/>
      <c r="CM70" s="34"/>
      <c r="CN70" s="34"/>
      <c r="CO70" s="32"/>
      <c r="CP70" s="32"/>
      <c r="CQ70" s="32"/>
      <c r="CR70" s="32"/>
      <c r="CS70" s="32"/>
      <c r="CT70" s="32"/>
      <c r="CU70" s="32"/>
      <c r="CV70" s="32"/>
      <c r="CW70" s="32"/>
      <c r="CX70" s="32"/>
      <c r="CY70" s="32"/>
      <c r="CZ70" s="32"/>
      <c r="DA70" s="34"/>
      <c r="DB70" s="34"/>
      <c r="DC70" s="34"/>
      <c r="DD70" s="34"/>
      <c r="DE70" s="34"/>
      <c r="DF70" s="34"/>
      <c r="DG70" s="34"/>
      <c r="DH70" s="34"/>
      <c r="DI70" s="34"/>
      <c r="DJ70" s="34"/>
      <c r="DK70" s="34"/>
      <c r="DL70" s="34"/>
      <c r="DM70" s="19">
        <v>7</v>
      </c>
      <c r="DN70" s="19">
        <v>23</v>
      </c>
      <c r="DO70" s="60">
        <v>75</v>
      </c>
      <c r="DP70" s="19">
        <v>160</v>
      </c>
      <c r="DQ70" s="19">
        <v>5</v>
      </c>
      <c r="DR70" s="19">
        <v>22</v>
      </c>
      <c r="DS70" s="59">
        <v>67.5</v>
      </c>
      <c r="DT70" s="19">
        <v>160</v>
      </c>
      <c r="DU70" s="19">
        <v>11</v>
      </c>
      <c r="DV70" s="19">
        <v>21</v>
      </c>
      <c r="DW70" s="19">
        <v>40</v>
      </c>
      <c r="DX70" s="19">
        <v>389</v>
      </c>
      <c r="DY70" s="19">
        <v>12</v>
      </c>
      <c r="DZ70" s="19">
        <v>18</v>
      </c>
      <c r="EA70" s="19">
        <v>37</v>
      </c>
      <c r="EB70" s="19">
        <v>385</v>
      </c>
      <c r="EC70" s="19">
        <v>26</v>
      </c>
      <c r="ED70" s="19">
        <v>28</v>
      </c>
      <c r="EE70" s="37">
        <v>90</v>
      </c>
      <c r="EF70" s="19">
        <v>320</v>
      </c>
      <c r="EG70" s="19">
        <v>24</v>
      </c>
      <c r="EH70" s="19">
        <v>38</v>
      </c>
      <c r="EI70" s="37">
        <v>103.33333333333334</v>
      </c>
      <c r="EJ70" s="19">
        <v>320</v>
      </c>
      <c r="FI70" s="37">
        <v>26</v>
      </c>
      <c r="FJ70" s="37">
        <v>28</v>
      </c>
      <c r="FK70" s="37">
        <v>90</v>
      </c>
      <c r="FL70" s="37">
        <v>320</v>
      </c>
      <c r="FM70" s="37">
        <v>24</v>
      </c>
      <c r="FN70" s="37">
        <v>38</v>
      </c>
      <c r="FO70" s="37">
        <v>103.33333333333334</v>
      </c>
      <c r="FP70" s="37">
        <v>320</v>
      </c>
      <c r="GG70" s="37">
        <v>19</v>
      </c>
      <c r="GH70" s="37">
        <v>29</v>
      </c>
      <c r="GI70" s="37">
        <v>120</v>
      </c>
      <c r="GJ70" s="37">
        <v>480</v>
      </c>
      <c r="GK70" s="37">
        <v>15</v>
      </c>
      <c r="GL70" s="37">
        <v>32</v>
      </c>
      <c r="GM70" s="37">
        <v>117.5</v>
      </c>
      <c r="GN70" s="37">
        <v>499</v>
      </c>
      <c r="HM70" s="36">
        <v>6.8</v>
      </c>
      <c r="HN70" s="36">
        <v>13.6</v>
      </c>
      <c r="HO70" s="36">
        <v>29.142857142857146</v>
      </c>
      <c r="HP70" s="36">
        <v>342</v>
      </c>
      <c r="HQ70" s="36">
        <v>19.2</v>
      </c>
      <c r="HR70" s="36">
        <v>14.399999999999999</v>
      </c>
      <c r="HS70" s="36">
        <v>68</v>
      </c>
      <c r="HT70" s="36">
        <v>442</v>
      </c>
      <c r="JQ70" s="39">
        <f t="shared" si="6"/>
        <v>169</v>
      </c>
      <c r="JR70" s="39">
        <f t="shared" si="7"/>
        <v>277</v>
      </c>
      <c r="JS70" s="39">
        <f t="shared" si="8"/>
        <v>850.80952380952385</v>
      </c>
      <c r="JT70" s="39">
        <f t="shared" si="8"/>
        <v>3817</v>
      </c>
    </row>
    <row r="71" spans="1:280" s="19" customFormat="1" ht="15" customHeight="1" x14ac:dyDescent="0.25">
      <c r="A71" s="26">
        <v>59</v>
      </c>
      <c r="B71" s="26" t="s">
        <v>136</v>
      </c>
      <c r="C71" s="4" t="s">
        <v>188</v>
      </c>
      <c r="D71" s="28"/>
      <c r="E71" s="28"/>
      <c r="F71" s="28"/>
      <c r="G71" s="29"/>
      <c r="H71" s="28"/>
      <c r="I71" s="28"/>
      <c r="J71" s="28"/>
      <c r="K71" s="29"/>
      <c r="L71" s="57"/>
      <c r="M71" s="57"/>
      <c r="N71" s="57"/>
      <c r="O71" s="57"/>
      <c r="P71" s="57"/>
      <c r="Q71" s="57"/>
      <c r="R71" s="30"/>
      <c r="S71" s="30"/>
      <c r="T71" s="30"/>
      <c r="U71" s="30"/>
      <c r="V71" s="30"/>
      <c r="W71" s="30"/>
      <c r="X71" s="34"/>
      <c r="Y71" s="54"/>
      <c r="Z71" s="34"/>
      <c r="AA71" s="34"/>
      <c r="AB71" s="54"/>
      <c r="AC71" s="34"/>
      <c r="AD71" s="33"/>
      <c r="AE71" s="55"/>
      <c r="AF71" s="33"/>
      <c r="AG71" s="33"/>
      <c r="AH71" s="55"/>
      <c r="AI71" s="33"/>
      <c r="AJ71" s="33"/>
      <c r="AK71" s="33"/>
      <c r="AL71" s="33"/>
      <c r="AM71" s="33"/>
      <c r="AN71" s="33"/>
      <c r="AO71" s="33"/>
      <c r="AP71" s="33"/>
      <c r="AQ71" s="33"/>
      <c r="AR71" s="33"/>
      <c r="AS71" s="33"/>
      <c r="AT71" s="33"/>
      <c r="AU71" s="33"/>
      <c r="AV71" s="33"/>
      <c r="AW71" s="33"/>
      <c r="AX71" s="33"/>
      <c r="AY71" s="34"/>
      <c r="AZ71" s="34"/>
      <c r="BA71" s="34"/>
      <c r="BB71" s="34"/>
      <c r="BC71" s="34"/>
      <c r="BD71" s="34"/>
      <c r="BE71" s="32"/>
      <c r="BF71" s="32"/>
      <c r="BG71" s="32"/>
      <c r="BH71" s="32"/>
      <c r="BI71" s="32"/>
      <c r="BJ71" s="32"/>
      <c r="BK71" s="34"/>
      <c r="BL71" s="30"/>
      <c r="BM71" s="30"/>
      <c r="BN71" s="34"/>
      <c r="BO71" s="30"/>
      <c r="BP71" s="30"/>
      <c r="BQ71" s="34"/>
      <c r="BR71" s="34"/>
      <c r="BS71" s="34"/>
      <c r="BT71" s="34"/>
      <c r="BU71" s="34"/>
      <c r="BV71" s="34"/>
      <c r="BW71" s="34"/>
      <c r="BX71" s="30"/>
      <c r="BY71" s="30"/>
      <c r="BZ71" s="34"/>
      <c r="CA71" s="30"/>
      <c r="CB71" s="30"/>
      <c r="CC71" s="34"/>
      <c r="CD71" s="34"/>
      <c r="CE71" s="34"/>
      <c r="CF71" s="34"/>
      <c r="CG71" s="34"/>
      <c r="CH71" s="34"/>
      <c r="CI71" s="34"/>
      <c r="CJ71" s="34"/>
      <c r="CK71" s="34"/>
      <c r="CL71" s="34"/>
      <c r="CM71" s="34"/>
      <c r="CN71" s="34"/>
      <c r="CO71" s="32"/>
      <c r="CP71" s="32"/>
      <c r="CQ71" s="32"/>
      <c r="CR71" s="32"/>
      <c r="CS71" s="32"/>
      <c r="CT71" s="32"/>
      <c r="CU71" s="32"/>
      <c r="CV71" s="32"/>
      <c r="CW71" s="32"/>
      <c r="CX71" s="32"/>
      <c r="CY71" s="32"/>
      <c r="CZ71" s="32"/>
      <c r="DA71" s="34"/>
      <c r="DB71" s="34"/>
      <c r="DC71" s="34"/>
      <c r="DD71" s="34"/>
      <c r="DE71" s="34"/>
      <c r="DF71" s="34"/>
      <c r="DG71" s="34"/>
      <c r="DH71" s="34"/>
      <c r="DI71" s="34"/>
      <c r="DJ71" s="34"/>
      <c r="DK71" s="34"/>
      <c r="DL71" s="34"/>
      <c r="DO71" s="60"/>
      <c r="DS71" s="59"/>
      <c r="EE71" s="37"/>
      <c r="EI71" s="37"/>
      <c r="FI71" s="37"/>
      <c r="FJ71" s="37"/>
      <c r="FK71" s="37"/>
      <c r="FL71" s="37"/>
      <c r="FM71" s="37"/>
      <c r="FN71" s="37"/>
      <c r="FO71" s="37"/>
      <c r="FP71" s="37"/>
      <c r="FY71" s="37">
        <v>8.5909090909090899</v>
      </c>
      <c r="FZ71" s="37">
        <v>10.18181818181818</v>
      </c>
      <c r="GA71" s="37">
        <v>66</v>
      </c>
      <c r="GB71" s="37">
        <v>345</v>
      </c>
      <c r="GC71" s="37">
        <v>13.59090909090909</v>
      </c>
      <c r="GD71" s="37">
        <v>17.06818181818182</v>
      </c>
      <c r="GE71" s="37">
        <v>72</v>
      </c>
      <c r="GF71" s="37">
        <v>442</v>
      </c>
      <c r="JQ71" s="39">
        <f t="shared" si="6"/>
        <v>22.18181818181818</v>
      </c>
      <c r="JR71" s="39">
        <f t="shared" si="7"/>
        <v>27.25</v>
      </c>
      <c r="JS71" s="39">
        <f t="shared" si="8"/>
        <v>138</v>
      </c>
      <c r="JT71" s="39">
        <f t="shared" si="8"/>
        <v>787</v>
      </c>
    </row>
    <row r="72" spans="1:280" s="19" customFormat="1" ht="15.75" customHeight="1" x14ac:dyDescent="0.25">
      <c r="A72" s="26">
        <v>60</v>
      </c>
      <c r="B72" s="26" t="s">
        <v>128</v>
      </c>
      <c r="C72" s="61" t="s">
        <v>189</v>
      </c>
      <c r="D72" s="28">
        <f t="shared" si="2"/>
        <v>2506</v>
      </c>
      <c r="E72" s="28">
        <f t="shared" si="2"/>
        <v>7023</v>
      </c>
      <c r="F72" s="28">
        <f t="shared" si="2"/>
        <v>7953</v>
      </c>
      <c r="G72" s="29">
        <f t="shared" si="3"/>
        <v>0.88306299509619013</v>
      </c>
      <c r="H72" s="28">
        <f t="shared" si="4"/>
        <v>179</v>
      </c>
      <c r="I72" s="28">
        <f t="shared" si="4"/>
        <v>501.64285714285717</v>
      </c>
      <c r="J72" s="28">
        <f t="shared" si="4"/>
        <v>568.07142857142856</v>
      </c>
      <c r="K72" s="29">
        <f t="shared" si="5"/>
        <v>0.88306299509619024</v>
      </c>
      <c r="L72" s="57"/>
      <c r="M72" s="57"/>
      <c r="N72" s="57"/>
      <c r="O72" s="57"/>
      <c r="P72" s="57"/>
      <c r="Q72" s="57"/>
      <c r="R72" s="30"/>
      <c r="S72" s="30"/>
      <c r="T72" s="30"/>
      <c r="U72" s="30"/>
      <c r="V72" s="30"/>
      <c r="W72" s="30"/>
      <c r="X72" s="32">
        <v>65</v>
      </c>
      <c r="Y72" s="32">
        <v>182</v>
      </c>
      <c r="Z72" s="32">
        <v>630</v>
      </c>
      <c r="AA72" s="32">
        <v>75</v>
      </c>
      <c r="AB72" s="32">
        <v>210</v>
      </c>
      <c r="AC72" s="32">
        <v>637</v>
      </c>
      <c r="AD72" s="33"/>
      <c r="AE72" s="33"/>
      <c r="AF72" s="33"/>
      <c r="AG72" s="33"/>
      <c r="AH72" s="33"/>
      <c r="AI72" s="33"/>
      <c r="AJ72" s="33"/>
      <c r="AK72" s="33"/>
      <c r="AL72" s="33"/>
      <c r="AM72" s="33"/>
      <c r="AN72" s="33"/>
      <c r="AO72" s="33"/>
      <c r="AP72" s="33"/>
      <c r="AQ72" s="33"/>
      <c r="AR72" s="33"/>
      <c r="AS72" s="33"/>
      <c r="AT72" s="33"/>
      <c r="AU72" s="33"/>
      <c r="AV72" s="33"/>
      <c r="AW72" s="33"/>
      <c r="AX72" s="33"/>
      <c r="AY72" s="32">
        <v>102</v>
      </c>
      <c r="AZ72" s="32">
        <v>286</v>
      </c>
      <c r="BA72" s="32">
        <v>602</v>
      </c>
      <c r="BB72" s="32">
        <v>128</v>
      </c>
      <c r="BC72" s="32">
        <v>359</v>
      </c>
      <c r="BD72" s="32">
        <v>540</v>
      </c>
      <c r="BE72" s="34"/>
      <c r="BF72" s="34"/>
      <c r="BG72" s="34"/>
      <c r="BH72" s="34"/>
      <c r="BI72" s="34"/>
      <c r="BJ72" s="34"/>
      <c r="BK72" s="32">
        <v>123</v>
      </c>
      <c r="BL72" s="32">
        <v>345</v>
      </c>
      <c r="BM72" s="32">
        <v>554</v>
      </c>
      <c r="BN72" s="32">
        <v>218</v>
      </c>
      <c r="BO72" s="32">
        <v>611</v>
      </c>
      <c r="BP72" s="32">
        <v>559</v>
      </c>
      <c r="BQ72" s="32">
        <v>199</v>
      </c>
      <c r="BR72" s="32">
        <v>558</v>
      </c>
      <c r="BS72" s="32">
        <v>521</v>
      </c>
      <c r="BT72" s="32">
        <v>212</v>
      </c>
      <c r="BU72" s="32">
        <v>594</v>
      </c>
      <c r="BV72" s="32">
        <v>551</v>
      </c>
      <c r="BW72" s="34"/>
      <c r="BX72" s="30"/>
      <c r="BY72" s="30"/>
      <c r="BZ72" s="34"/>
      <c r="CA72" s="30"/>
      <c r="CB72" s="30"/>
      <c r="CC72" s="32">
        <v>199</v>
      </c>
      <c r="CD72" s="32">
        <v>558</v>
      </c>
      <c r="CE72" s="32">
        <v>566</v>
      </c>
      <c r="CF72" s="32">
        <v>269</v>
      </c>
      <c r="CG72" s="32">
        <v>754</v>
      </c>
      <c r="CH72" s="32">
        <v>559</v>
      </c>
      <c r="CI72" s="32">
        <v>178</v>
      </c>
      <c r="CJ72" s="32">
        <v>499</v>
      </c>
      <c r="CK72" s="32">
        <v>522</v>
      </c>
      <c r="CL72" s="32">
        <v>245</v>
      </c>
      <c r="CM72" s="32">
        <v>686</v>
      </c>
      <c r="CN72" s="32">
        <v>569</v>
      </c>
      <c r="CO72" s="34"/>
      <c r="CP72" s="34"/>
      <c r="CQ72" s="34"/>
      <c r="CR72" s="34"/>
      <c r="CS72" s="34"/>
      <c r="CT72" s="34"/>
      <c r="CU72" s="32">
        <v>215</v>
      </c>
      <c r="CV72" s="32">
        <v>602</v>
      </c>
      <c r="CW72" s="32">
        <v>555</v>
      </c>
      <c r="CX72" s="32">
        <v>278</v>
      </c>
      <c r="CY72" s="32">
        <v>779</v>
      </c>
      <c r="CZ72" s="32">
        <v>588</v>
      </c>
      <c r="DA72" s="34"/>
      <c r="DB72" s="34"/>
      <c r="DC72" s="34"/>
      <c r="DD72" s="34"/>
      <c r="DE72" s="34"/>
      <c r="DF72" s="34"/>
      <c r="DG72" s="34"/>
      <c r="DH72" s="34"/>
      <c r="DI72" s="34"/>
      <c r="DJ72" s="34"/>
      <c r="DK72" s="34"/>
      <c r="DL72" s="34"/>
      <c r="DM72" s="19">
        <v>80</v>
      </c>
      <c r="DN72" s="19">
        <v>170</v>
      </c>
      <c r="DO72" s="37">
        <v>625</v>
      </c>
      <c r="DP72" s="19">
        <v>533</v>
      </c>
      <c r="DQ72" s="19">
        <v>97</v>
      </c>
      <c r="DR72" s="19">
        <v>180</v>
      </c>
      <c r="DS72" s="37">
        <v>692.5</v>
      </c>
      <c r="DT72" s="19">
        <v>547</v>
      </c>
      <c r="EC72" s="36">
        <v>63.18181818181818</v>
      </c>
      <c r="ED72" s="19">
        <v>101</v>
      </c>
      <c r="EE72" s="37">
        <v>273.63636363636363</v>
      </c>
      <c r="EF72" s="19">
        <v>607</v>
      </c>
      <c r="EG72" s="36">
        <v>83.181818181818187</v>
      </c>
      <c r="EH72" s="36">
        <v>139.77272727272728</v>
      </c>
      <c r="EI72" s="37">
        <v>371.59090909090912</v>
      </c>
      <c r="EJ72" s="19">
        <v>601</v>
      </c>
      <c r="ES72" s="37">
        <v>59.909090909090907</v>
      </c>
      <c r="ET72" s="37">
        <v>98.772727272727266</v>
      </c>
      <c r="EU72" s="37">
        <v>264.469696969697</v>
      </c>
      <c r="EV72" s="37">
        <v>640</v>
      </c>
      <c r="EW72" s="37">
        <v>41.590909090909093</v>
      </c>
      <c r="EX72" s="37">
        <v>116.36363636363636</v>
      </c>
      <c r="EY72" s="37">
        <v>263.25757575757575</v>
      </c>
      <c r="EZ72" s="37">
        <v>672</v>
      </c>
      <c r="FI72" s="37">
        <v>68.340909090909093</v>
      </c>
      <c r="FJ72" s="37">
        <v>113.5</v>
      </c>
      <c r="FK72" s="37">
        <v>303.06818181818187</v>
      </c>
      <c r="FL72" s="37">
        <v>623</v>
      </c>
      <c r="FM72" s="37">
        <v>83.181818181818187</v>
      </c>
      <c r="FN72" s="37">
        <v>139.77272727272728</v>
      </c>
      <c r="FO72" s="37">
        <v>371.59090909090912</v>
      </c>
      <c r="FP72" s="37">
        <v>709</v>
      </c>
      <c r="FY72" s="37">
        <v>58.022727272727273</v>
      </c>
      <c r="FZ72" s="37">
        <v>61.045454545454547</v>
      </c>
      <c r="GA72" s="37">
        <v>287</v>
      </c>
      <c r="GB72" s="37">
        <v>1008</v>
      </c>
      <c r="GC72" s="37">
        <v>77.545454545454547</v>
      </c>
      <c r="GD72" s="37">
        <v>128.29545454545453</v>
      </c>
      <c r="GE72" s="37">
        <v>309</v>
      </c>
      <c r="GF72" s="37">
        <v>455</v>
      </c>
      <c r="GG72" s="37">
        <v>55.659090909090907</v>
      </c>
      <c r="GH72" s="37">
        <v>126.84090909090909</v>
      </c>
      <c r="GI72" s="37">
        <v>243.33333333333331</v>
      </c>
      <c r="GJ72" s="37">
        <v>1008</v>
      </c>
      <c r="GK72" s="37">
        <v>103.11363636363636</v>
      </c>
      <c r="GL72" s="37">
        <v>140.68181818181819</v>
      </c>
      <c r="GM72" s="37">
        <v>325.06060606060606</v>
      </c>
      <c r="GN72" s="37">
        <v>1042</v>
      </c>
      <c r="GO72" s="37">
        <v>65.681818181818187</v>
      </c>
      <c r="GP72" s="37">
        <v>116.20454545454545</v>
      </c>
      <c r="GQ72" s="37">
        <v>259.83766233766232</v>
      </c>
      <c r="GR72" s="37">
        <v>889</v>
      </c>
      <c r="GS72" s="37">
        <v>92.11363636363636</v>
      </c>
      <c r="GT72" s="37">
        <v>167.86363636363637</v>
      </c>
      <c r="GU72" s="37">
        <v>371.39610389610391</v>
      </c>
      <c r="GV72" s="37">
        <v>916</v>
      </c>
      <c r="GW72" s="36">
        <v>87.681818181818187</v>
      </c>
      <c r="GX72" s="36">
        <v>137.15909090909091</v>
      </c>
      <c r="GY72" s="36">
        <v>321.2012987012987</v>
      </c>
      <c r="GZ72" s="36">
        <v>623</v>
      </c>
      <c r="HA72" s="36">
        <v>102.04090909090908</v>
      </c>
      <c r="HB72" s="36">
        <v>182.12727272727273</v>
      </c>
      <c r="HC72" s="36">
        <v>405.9545454545455</v>
      </c>
      <c r="HD72" s="36">
        <v>705</v>
      </c>
      <c r="HM72" s="36">
        <v>41.456818181818178</v>
      </c>
      <c r="HN72" s="36">
        <v>79.204545454545453</v>
      </c>
      <c r="HO72" s="36">
        <v>172.37337662337663</v>
      </c>
      <c r="HP72" s="36">
        <v>778</v>
      </c>
      <c r="HQ72" s="36">
        <v>69.090909090909093</v>
      </c>
      <c r="HR72" s="36">
        <v>107.30909090909091</v>
      </c>
      <c r="HS72" s="36">
        <v>441</v>
      </c>
      <c r="HT72" s="36">
        <v>820</v>
      </c>
      <c r="HU72" s="36">
        <v>62.125</v>
      </c>
      <c r="HV72" s="36">
        <v>69.74545454545455</v>
      </c>
      <c r="HW72" s="36">
        <v>188.38636363636365</v>
      </c>
      <c r="HX72" s="36">
        <v>664</v>
      </c>
      <c r="HY72" s="36">
        <v>63.902272727272724</v>
      </c>
      <c r="HZ72" s="36">
        <v>117.74545454545454</v>
      </c>
      <c r="IA72" s="36">
        <v>454.11931818181813</v>
      </c>
      <c r="IB72" s="36">
        <v>757</v>
      </c>
      <c r="IC72" s="36">
        <v>75.920454545454547</v>
      </c>
      <c r="ID72" s="36">
        <v>87.49545454545455</v>
      </c>
      <c r="IE72" s="36">
        <v>301.52500000000003</v>
      </c>
      <c r="IF72" s="36">
        <v>899</v>
      </c>
      <c r="IG72" s="36">
        <v>102.4</v>
      </c>
      <c r="IH72" s="36">
        <v>42.663636363636364</v>
      </c>
      <c r="II72" s="36">
        <v>255.9939393939394</v>
      </c>
      <c r="IJ72" s="36">
        <v>835</v>
      </c>
      <c r="IK72" s="19">
        <v>111.09</v>
      </c>
      <c r="IM72" s="19">
        <v>238</v>
      </c>
      <c r="IN72" s="19">
        <v>743</v>
      </c>
      <c r="IO72" s="19">
        <v>129</v>
      </c>
      <c r="IQ72" s="19">
        <v>291</v>
      </c>
      <c r="IR72" s="19">
        <v>634</v>
      </c>
      <c r="JI72" s="37">
        <v>74.147727272727266</v>
      </c>
      <c r="JJ72" s="37">
        <v>62.302272727272729</v>
      </c>
      <c r="JK72" s="37">
        <v>299.89999999999998</v>
      </c>
      <c r="JL72" s="37">
        <v>712</v>
      </c>
      <c r="JM72" s="37">
        <v>69.029545454545456</v>
      </c>
      <c r="JN72" s="37">
        <v>53.74545454545455</v>
      </c>
      <c r="JO72" s="37">
        <v>265.56666666666672</v>
      </c>
      <c r="JP72" s="37">
        <v>731</v>
      </c>
      <c r="JQ72" s="39">
        <f t="shared" si="6"/>
        <v>1948.0672727272724</v>
      </c>
      <c r="JR72" s="39">
        <f t="shared" si="7"/>
        <v>5016.0636363636359</v>
      </c>
      <c r="JS72" s="39">
        <f t="shared" si="8"/>
        <v>15315.693668831169</v>
      </c>
      <c r="JT72" s="39">
        <f t="shared" si="8"/>
        <v>26481</v>
      </c>
    </row>
    <row r="73" spans="1:280" s="19" customFormat="1" ht="15.75" customHeight="1" x14ac:dyDescent="0.25">
      <c r="A73" s="26">
        <v>61</v>
      </c>
      <c r="B73" s="26" t="s">
        <v>136</v>
      </c>
      <c r="C73" s="61" t="s">
        <v>190</v>
      </c>
      <c r="D73" s="28">
        <f t="shared" si="2"/>
        <v>456</v>
      </c>
      <c r="E73" s="28">
        <f t="shared" si="2"/>
        <v>1278</v>
      </c>
      <c r="F73" s="28">
        <f t="shared" si="2"/>
        <v>3707</v>
      </c>
      <c r="G73" s="29">
        <f t="shared" si="3"/>
        <v>0.34475316967898573</v>
      </c>
      <c r="H73" s="28">
        <f t="shared" si="4"/>
        <v>57</v>
      </c>
      <c r="I73" s="28">
        <f t="shared" si="4"/>
        <v>159.75</v>
      </c>
      <c r="J73" s="28">
        <f t="shared" si="4"/>
        <v>463.375</v>
      </c>
      <c r="K73" s="29">
        <f t="shared" si="5"/>
        <v>0.34475316967898573</v>
      </c>
      <c r="L73" s="57"/>
      <c r="M73" s="57"/>
      <c r="N73" s="57"/>
      <c r="O73" s="57"/>
      <c r="P73" s="57"/>
      <c r="Q73" s="57"/>
      <c r="R73" s="30"/>
      <c r="S73" s="30"/>
      <c r="T73" s="30"/>
      <c r="U73" s="30"/>
      <c r="V73" s="30"/>
      <c r="W73" s="30"/>
      <c r="X73" s="34"/>
      <c r="Y73" s="34"/>
      <c r="Z73" s="34"/>
      <c r="AA73" s="34"/>
      <c r="AB73" s="34"/>
      <c r="AC73" s="34"/>
      <c r="AD73" s="33"/>
      <c r="AE73" s="33"/>
      <c r="AF73" s="33"/>
      <c r="AG73" s="33"/>
      <c r="AH73" s="33"/>
      <c r="AI73" s="33"/>
      <c r="AJ73" s="33"/>
      <c r="AK73" s="33"/>
      <c r="AL73" s="33"/>
      <c r="AM73" s="33"/>
      <c r="AN73" s="33"/>
      <c r="AO73" s="33"/>
      <c r="AP73" s="33"/>
      <c r="AQ73" s="33"/>
      <c r="AR73" s="33"/>
      <c r="AS73" s="33"/>
      <c r="AT73" s="33"/>
      <c r="AU73" s="33"/>
      <c r="AV73" s="33"/>
      <c r="AW73" s="33"/>
      <c r="AX73" s="33"/>
      <c r="AY73" s="34"/>
      <c r="AZ73" s="34"/>
      <c r="BA73" s="34"/>
      <c r="BB73" s="34"/>
      <c r="BC73" s="34"/>
      <c r="BD73" s="34"/>
      <c r="BE73" s="34"/>
      <c r="BF73" s="34"/>
      <c r="BG73" s="34"/>
      <c r="BH73" s="34"/>
      <c r="BI73" s="34"/>
      <c r="BJ73" s="34"/>
      <c r="BK73" s="34"/>
      <c r="BL73" s="30"/>
      <c r="BM73" s="30"/>
      <c r="BN73" s="34"/>
      <c r="BO73" s="30"/>
      <c r="BP73" s="30"/>
      <c r="BQ73" s="32">
        <v>72</v>
      </c>
      <c r="BR73" s="32">
        <v>202</v>
      </c>
      <c r="BS73" s="32">
        <v>499</v>
      </c>
      <c r="BT73" s="32">
        <v>80</v>
      </c>
      <c r="BU73" s="32">
        <v>224</v>
      </c>
      <c r="BV73" s="32">
        <v>503</v>
      </c>
      <c r="BW73" s="34"/>
      <c r="BX73" s="30"/>
      <c r="BY73" s="30"/>
      <c r="BZ73" s="34"/>
      <c r="CA73" s="30"/>
      <c r="CB73" s="30"/>
      <c r="CC73" s="34"/>
      <c r="CD73" s="34"/>
      <c r="CE73" s="34"/>
      <c r="CF73" s="34"/>
      <c r="CG73" s="34"/>
      <c r="CH73" s="34"/>
      <c r="CI73" s="32">
        <v>45</v>
      </c>
      <c r="CJ73" s="32">
        <v>126</v>
      </c>
      <c r="CK73" s="32">
        <v>411</v>
      </c>
      <c r="CL73" s="32">
        <v>65</v>
      </c>
      <c r="CM73" s="32">
        <v>182</v>
      </c>
      <c r="CN73" s="32">
        <v>431</v>
      </c>
      <c r="CO73" s="34"/>
      <c r="CP73" s="34"/>
      <c r="CQ73" s="34"/>
      <c r="CR73" s="34"/>
      <c r="CS73" s="34"/>
      <c r="CT73" s="34"/>
      <c r="CU73" s="32">
        <v>33</v>
      </c>
      <c r="CV73" s="32">
        <v>93</v>
      </c>
      <c r="CW73" s="32">
        <v>486</v>
      </c>
      <c r="CX73" s="32">
        <v>55</v>
      </c>
      <c r="CY73" s="32">
        <v>154</v>
      </c>
      <c r="CZ73" s="32">
        <v>521</v>
      </c>
      <c r="DA73" s="34"/>
      <c r="DB73" s="34"/>
      <c r="DC73" s="34"/>
      <c r="DD73" s="34"/>
      <c r="DE73" s="34"/>
      <c r="DF73" s="34"/>
      <c r="DG73" s="32">
        <v>41</v>
      </c>
      <c r="DH73" s="32">
        <v>115</v>
      </c>
      <c r="DI73" s="32">
        <v>411</v>
      </c>
      <c r="DJ73" s="32">
        <v>65</v>
      </c>
      <c r="DK73" s="32">
        <v>182</v>
      </c>
      <c r="DL73" s="32">
        <v>445</v>
      </c>
      <c r="DO73" s="37"/>
      <c r="DS73" s="37"/>
      <c r="DU73" s="19">
        <v>9</v>
      </c>
      <c r="DV73" s="19">
        <v>59</v>
      </c>
      <c r="DW73" s="19">
        <v>82</v>
      </c>
      <c r="DX73" s="19">
        <v>511</v>
      </c>
      <c r="DY73" s="19">
        <v>33</v>
      </c>
      <c r="DZ73" s="19">
        <v>54</v>
      </c>
      <c r="EA73" s="19">
        <v>105</v>
      </c>
      <c r="EB73" s="19">
        <v>471</v>
      </c>
      <c r="EC73" s="36"/>
      <c r="EE73" s="37"/>
      <c r="EG73" s="36"/>
      <c r="EH73" s="36"/>
      <c r="EI73" s="37"/>
      <c r="EK73" s="37">
        <v>38</v>
      </c>
      <c r="EL73" s="37">
        <v>39</v>
      </c>
      <c r="EM73" s="37">
        <v>128.33333333333334</v>
      </c>
      <c r="EN73" s="37">
        <v>469</v>
      </c>
      <c r="EO73" s="37">
        <v>29</v>
      </c>
      <c r="EP73" s="37">
        <v>45</v>
      </c>
      <c r="EQ73" s="37">
        <v>123.33333333333334</v>
      </c>
      <c r="ER73" s="37">
        <v>469</v>
      </c>
      <c r="ES73" s="37"/>
      <c r="ET73" s="37"/>
      <c r="EU73" s="37"/>
      <c r="EV73" s="37"/>
      <c r="EW73" s="37"/>
      <c r="EX73" s="37"/>
      <c r="EY73" s="37"/>
      <c r="EZ73" s="37"/>
      <c r="FA73" s="36">
        <v>24.295454545454547</v>
      </c>
      <c r="FB73" s="36">
        <v>27.5</v>
      </c>
      <c r="FC73" s="36">
        <v>86.325757575757592</v>
      </c>
      <c r="FD73" s="36">
        <v>435</v>
      </c>
      <c r="FE73" s="36">
        <v>18.34090909090909</v>
      </c>
      <c r="FF73" s="36">
        <v>16.431818181818183</v>
      </c>
      <c r="FG73" s="36">
        <v>57.954545454545453</v>
      </c>
      <c r="FH73" s="36">
        <v>438</v>
      </c>
      <c r="FI73" s="37"/>
      <c r="FJ73" s="37"/>
      <c r="FK73" s="37"/>
      <c r="FL73" s="37"/>
      <c r="FM73" s="37"/>
      <c r="FN73" s="37"/>
      <c r="FO73" s="37"/>
      <c r="FP73" s="37"/>
      <c r="FQ73" s="37">
        <v>24.295454545454547</v>
      </c>
      <c r="FR73" s="37">
        <v>27.5</v>
      </c>
      <c r="FS73" s="37">
        <v>86.325757575757592</v>
      </c>
      <c r="FT73" s="37">
        <v>438</v>
      </c>
      <c r="FU73" s="37">
        <v>19.5</v>
      </c>
      <c r="FV73" s="37">
        <v>17.431818181818183</v>
      </c>
      <c r="FW73" s="37">
        <v>61.553030303030312</v>
      </c>
      <c r="FX73" s="37">
        <v>434</v>
      </c>
      <c r="FY73" s="37">
        <v>35.590909090909093</v>
      </c>
      <c r="FZ73" s="37">
        <v>37.181818181818187</v>
      </c>
      <c r="GA73" s="37">
        <v>113</v>
      </c>
      <c r="GB73" s="37">
        <v>452</v>
      </c>
      <c r="GC73" s="37">
        <v>27.227272727272727</v>
      </c>
      <c r="GD73" s="37">
        <v>39.06818181818182</v>
      </c>
      <c r="GE73" s="37">
        <v>127</v>
      </c>
      <c r="GF73" s="37">
        <v>477</v>
      </c>
      <c r="GG73" s="37">
        <v>27</v>
      </c>
      <c r="GH73" s="37">
        <v>25</v>
      </c>
      <c r="GI73" s="37">
        <v>104</v>
      </c>
      <c r="GJ73" s="37">
        <v>580</v>
      </c>
      <c r="GK73" s="37">
        <v>42</v>
      </c>
      <c r="GL73" s="37">
        <v>38</v>
      </c>
      <c r="GM73" s="37">
        <v>160</v>
      </c>
      <c r="GN73" s="37">
        <v>567</v>
      </c>
      <c r="GO73" s="37"/>
      <c r="GP73" s="37"/>
      <c r="GQ73" s="37"/>
      <c r="GR73" s="37"/>
      <c r="GS73" s="37"/>
      <c r="GT73" s="37"/>
      <c r="GU73" s="37"/>
      <c r="GV73" s="37"/>
      <c r="GW73" s="36">
        <v>25</v>
      </c>
      <c r="GX73" s="36">
        <v>55.109090909090909</v>
      </c>
      <c r="GY73" s="36">
        <v>133.51515151515153</v>
      </c>
      <c r="GZ73" s="36">
        <v>478</v>
      </c>
      <c r="HA73" s="36">
        <v>65.8</v>
      </c>
      <c r="HB73" s="36">
        <v>21</v>
      </c>
      <c r="HC73" s="36">
        <v>144.66666666666669</v>
      </c>
      <c r="HD73" s="36">
        <v>477</v>
      </c>
      <c r="HE73" s="36">
        <v>7.6363636363636367</v>
      </c>
      <c r="HF73" s="36">
        <v>3.8181818181818183</v>
      </c>
      <c r="HG73" s="36">
        <v>16.363636363636367</v>
      </c>
      <c r="HH73" s="36">
        <v>364</v>
      </c>
      <c r="HI73" s="36">
        <v>14.238636363636363</v>
      </c>
      <c r="HJ73" s="36">
        <v>0</v>
      </c>
      <c r="HK73" s="36">
        <v>35.596590909090907</v>
      </c>
      <c r="HL73" s="36">
        <v>390</v>
      </c>
      <c r="HM73" s="36"/>
      <c r="HN73" s="36"/>
      <c r="HO73" s="36"/>
      <c r="HP73" s="36"/>
      <c r="HQ73" s="36"/>
      <c r="HR73" s="36"/>
      <c r="HS73" s="36"/>
      <c r="HT73" s="36"/>
      <c r="HU73" s="36">
        <v>57.034090909090907</v>
      </c>
      <c r="HV73" s="36">
        <v>19.518181818181816</v>
      </c>
      <c r="HW73" s="36">
        <v>109.36038961038962</v>
      </c>
      <c r="HX73" s="36">
        <v>556</v>
      </c>
      <c r="HY73" s="36">
        <v>77.834090909090904</v>
      </c>
      <c r="HZ73" s="36">
        <v>25.918181818181818</v>
      </c>
      <c r="IA73" s="36">
        <v>259.38068181818181</v>
      </c>
      <c r="IB73" s="36">
        <v>486</v>
      </c>
      <c r="IC73" s="36"/>
      <c r="ID73" s="36"/>
      <c r="IE73" s="36"/>
      <c r="IF73" s="36"/>
      <c r="IG73" s="36"/>
      <c r="IH73" s="36"/>
      <c r="II73" s="36"/>
      <c r="IJ73" s="36"/>
      <c r="IS73" s="19">
        <v>46</v>
      </c>
      <c r="IU73" s="19">
        <v>77</v>
      </c>
      <c r="IV73" s="19">
        <v>647</v>
      </c>
      <c r="IW73" s="19">
        <v>46</v>
      </c>
      <c r="IY73" s="19">
        <v>77</v>
      </c>
      <c r="IZ73" s="19">
        <v>647</v>
      </c>
      <c r="JQ73" s="39">
        <f t="shared" si="6"/>
        <v>666.79318181818189</v>
      </c>
      <c r="JR73" s="39">
        <f t="shared" si="7"/>
        <v>1006.4772727272727</v>
      </c>
      <c r="JS73" s="39">
        <f t="shared" si="8"/>
        <v>3365.7088744588746</v>
      </c>
      <c r="JT73" s="39">
        <f t="shared" si="8"/>
        <v>13493</v>
      </c>
    </row>
    <row r="74" spans="1:280" s="19" customFormat="1" ht="15.75" customHeight="1" x14ac:dyDescent="0.25">
      <c r="A74" s="26">
        <v>62</v>
      </c>
      <c r="B74" s="26" t="s">
        <v>136</v>
      </c>
      <c r="C74" s="61" t="s">
        <v>191</v>
      </c>
      <c r="D74" s="28">
        <f t="shared" si="2"/>
        <v>596</v>
      </c>
      <c r="E74" s="28">
        <f t="shared" si="2"/>
        <v>1672</v>
      </c>
      <c r="F74" s="28">
        <f t="shared" si="2"/>
        <v>3730</v>
      </c>
      <c r="G74" s="29">
        <f t="shared" si="3"/>
        <v>0.44825737265415549</v>
      </c>
      <c r="H74" s="28">
        <f t="shared" si="4"/>
        <v>74.5</v>
      </c>
      <c r="I74" s="28">
        <f t="shared" si="4"/>
        <v>209</v>
      </c>
      <c r="J74" s="28">
        <f t="shared" si="4"/>
        <v>466.25</v>
      </c>
      <c r="K74" s="29">
        <f t="shared" si="5"/>
        <v>0.44825737265415549</v>
      </c>
      <c r="L74" s="57"/>
      <c r="M74" s="57"/>
      <c r="N74" s="57"/>
      <c r="O74" s="57"/>
      <c r="P74" s="57"/>
      <c r="Q74" s="57"/>
      <c r="R74" s="30"/>
      <c r="S74" s="30"/>
      <c r="T74" s="30"/>
      <c r="U74" s="30"/>
      <c r="V74" s="30"/>
      <c r="W74" s="30"/>
      <c r="X74" s="34"/>
      <c r="Y74" s="34"/>
      <c r="Z74" s="34"/>
      <c r="AA74" s="34"/>
      <c r="AB74" s="34"/>
      <c r="AC74" s="34"/>
      <c r="AD74" s="33"/>
      <c r="AE74" s="33"/>
      <c r="AF74" s="33"/>
      <c r="AG74" s="33"/>
      <c r="AH74" s="33"/>
      <c r="AI74" s="33"/>
      <c r="AJ74" s="33"/>
      <c r="AK74" s="33"/>
      <c r="AL74" s="33"/>
      <c r="AM74" s="33"/>
      <c r="AN74" s="33"/>
      <c r="AO74" s="33"/>
      <c r="AP74" s="33"/>
      <c r="AQ74" s="33"/>
      <c r="AR74" s="33"/>
      <c r="AS74" s="33"/>
      <c r="AT74" s="33"/>
      <c r="AU74" s="33"/>
      <c r="AV74" s="33"/>
      <c r="AW74" s="33"/>
      <c r="AX74" s="33"/>
      <c r="AY74" s="34"/>
      <c r="AZ74" s="34"/>
      <c r="BA74" s="34"/>
      <c r="BB74" s="34"/>
      <c r="BC74" s="34"/>
      <c r="BD74" s="34"/>
      <c r="BE74" s="34"/>
      <c r="BF74" s="34"/>
      <c r="BG74" s="34"/>
      <c r="BH74" s="34"/>
      <c r="BI74" s="34"/>
      <c r="BJ74" s="34"/>
      <c r="BK74" s="34"/>
      <c r="BL74" s="30"/>
      <c r="BM74" s="30"/>
      <c r="BN74" s="34"/>
      <c r="BO74" s="30"/>
      <c r="BP74" s="30"/>
      <c r="BQ74" s="32">
        <v>74</v>
      </c>
      <c r="BR74" s="32">
        <v>208</v>
      </c>
      <c r="BS74" s="32">
        <v>489</v>
      </c>
      <c r="BT74" s="32">
        <v>75</v>
      </c>
      <c r="BU74" s="32">
        <v>210</v>
      </c>
      <c r="BV74" s="32">
        <v>498</v>
      </c>
      <c r="BW74" s="34"/>
      <c r="BX74" s="30"/>
      <c r="BY74" s="30"/>
      <c r="BZ74" s="34"/>
      <c r="CA74" s="30"/>
      <c r="CB74" s="30"/>
      <c r="CC74" s="34"/>
      <c r="CD74" s="34"/>
      <c r="CE74" s="34"/>
      <c r="CF74" s="34"/>
      <c r="CG74" s="34"/>
      <c r="CH74" s="34"/>
      <c r="CI74" s="32">
        <v>80</v>
      </c>
      <c r="CJ74" s="32">
        <v>224</v>
      </c>
      <c r="CK74" s="32">
        <v>427</v>
      </c>
      <c r="CL74" s="32">
        <v>89</v>
      </c>
      <c r="CM74" s="32">
        <v>250</v>
      </c>
      <c r="CN74" s="32">
        <v>417</v>
      </c>
      <c r="CO74" s="34"/>
      <c r="CP74" s="34"/>
      <c r="CQ74" s="34"/>
      <c r="CR74" s="34"/>
      <c r="CS74" s="34"/>
      <c r="CT74" s="34"/>
      <c r="CU74" s="32">
        <v>64</v>
      </c>
      <c r="CV74" s="32">
        <v>180</v>
      </c>
      <c r="CW74" s="32">
        <v>476</v>
      </c>
      <c r="CX74" s="32">
        <v>56</v>
      </c>
      <c r="CY74" s="32">
        <v>157</v>
      </c>
      <c r="CZ74" s="32">
        <v>535</v>
      </c>
      <c r="DA74" s="34"/>
      <c r="DB74" s="34"/>
      <c r="DC74" s="34"/>
      <c r="DD74" s="34"/>
      <c r="DE74" s="34"/>
      <c r="DF74" s="34"/>
      <c r="DG74" s="32">
        <v>70</v>
      </c>
      <c r="DH74" s="32">
        <v>196</v>
      </c>
      <c r="DI74" s="32">
        <v>449</v>
      </c>
      <c r="DJ74" s="32">
        <v>88</v>
      </c>
      <c r="DK74" s="32">
        <v>247</v>
      </c>
      <c r="DL74" s="32">
        <v>439</v>
      </c>
      <c r="DO74" s="37"/>
      <c r="DS74" s="37"/>
      <c r="DU74" s="19">
        <v>19</v>
      </c>
      <c r="DV74" s="19">
        <v>36</v>
      </c>
      <c r="DW74" s="19">
        <v>67</v>
      </c>
      <c r="DX74" s="19">
        <v>521</v>
      </c>
      <c r="DY74" s="19">
        <v>22</v>
      </c>
      <c r="DZ74" s="19">
        <v>46</v>
      </c>
      <c r="EA74" s="19">
        <v>83</v>
      </c>
      <c r="EB74" s="19">
        <v>468</v>
      </c>
      <c r="EC74" s="36"/>
      <c r="EE74" s="37"/>
      <c r="EG74" s="36"/>
      <c r="EH74" s="36"/>
      <c r="EI74" s="37"/>
      <c r="EK74" s="37">
        <v>18.386363636363637</v>
      </c>
      <c r="EL74" s="37">
        <v>35.18181818181818</v>
      </c>
      <c r="EM74" s="37">
        <v>89.280303030303031</v>
      </c>
      <c r="EN74" s="37">
        <v>477</v>
      </c>
      <c r="EO74" s="37">
        <v>33.18181818181818</v>
      </c>
      <c r="EP74" s="37">
        <v>47.863636363636367</v>
      </c>
      <c r="EQ74" s="37">
        <v>135.07575757575759</v>
      </c>
      <c r="ER74" s="37">
        <v>471</v>
      </c>
      <c r="ES74" s="37"/>
      <c r="ET74" s="37"/>
      <c r="EU74" s="37"/>
      <c r="EV74" s="37"/>
      <c r="EW74" s="37"/>
      <c r="EX74" s="37"/>
      <c r="EY74" s="37"/>
      <c r="EZ74" s="37"/>
      <c r="FA74" s="36">
        <v>20.863636363636363</v>
      </c>
      <c r="FB74" s="36">
        <v>39.386363636363633</v>
      </c>
      <c r="FC74" s="36">
        <v>100.41666666666666</v>
      </c>
      <c r="FD74" s="36">
        <v>425</v>
      </c>
      <c r="FE74" s="36">
        <v>21.90909090909091</v>
      </c>
      <c r="FF74" s="36">
        <v>49.022727272727273</v>
      </c>
      <c r="FG74" s="36">
        <v>118.21969696969697</v>
      </c>
      <c r="FH74" s="36">
        <v>421</v>
      </c>
      <c r="FI74" s="37"/>
      <c r="FJ74" s="37"/>
      <c r="FK74" s="37"/>
      <c r="FL74" s="37"/>
      <c r="FM74" s="37"/>
      <c r="FN74" s="37"/>
      <c r="FO74" s="37"/>
      <c r="FP74" s="37"/>
      <c r="FQ74" s="37">
        <v>11.90909090909091</v>
      </c>
      <c r="FR74" s="37">
        <v>21.90909090909091</v>
      </c>
      <c r="FS74" s="37">
        <v>56.363636363636367</v>
      </c>
      <c r="FT74" s="37">
        <v>358</v>
      </c>
      <c r="FU74" s="37">
        <v>20.90909090909091</v>
      </c>
      <c r="FV74" s="37">
        <v>45.18181818181818</v>
      </c>
      <c r="FW74" s="37">
        <v>110.15151515151516</v>
      </c>
      <c r="FX74" s="37">
        <v>430</v>
      </c>
      <c r="FY74" s="37"/>
      <c r="FZ74" s="37"/>
      <c r="GA74" s="37"/>
      <c r="GB74" s="37"/>
      <c r="GC74" s="37"/>
      <c r="GD74" s="37"/>
      <c r="GE74" s="37"/>
      <c r="GF74" s="37"/>
      <c r="GG74" s="37">
        <v>26.06818181818182</v>
      </c>
      <c r="GH74" s="37">
        <v>43.909090909090907</v>
      </c>
      <c r="GI74" s="37">
        <v>139.95454545454544</v>
      </c>
      <c r="GJ74" s="37">
        <v>579</v>
      </c>
      <c r="GK74" s="37">
        <v>26.90909090909091</v>
      </c>
      <c r="GL74" s="37">
        <v>67.5</v>
      </c>
      <c r="GM74" s="37">
        <v>188.81818181818181</v>
      </c>
      <c r="GN74" s="37">
        <v>592</v>
      </c>
      <c r="GO74" s="37"/>
      <c r="GP74" s="37"/>
      <c r="GQ74" s="37"/>
      <c r="GR74" s="37"/>
      <c r="GS74" s="37"/>
      <c r="GT74" s="37"/>
      <c r="GU74" s="37"/>
      <c r="GV74" s="37"/>
      <c r="GW74" s="36">
        <v>21.827272727272728</v>
      </c>
      <c r="GX74" s="36">
        <v>35.35</v>
      </c>
      <c r="GY74" s="36">
        <v>114.35454545454546</v>
      </c>
      <c r="GZ74" s="36">
        <v>490</v>
      </c>
      <c r="HA74" s="36">
        <v>38.85</v>
      </c>
      <c r="HB74" s="36">
        <v>56.381818181818183</v>
      </c>
      <c r="HC74" s="36">
        <v>190.46363636363637</v>
      </c>
      <c r="HD74" s="36">
        <v>493</v>
      </c>
      <c r="HE74" s="36"/>
      <c r="HF74" s="36"/>
      <c r="HG74" s="36"/>
      <c r="HH74" s="36"/>
      <c r="HI74" s="36"/>
      <c r="HJ74" s="36"/>
      <c r="HK74" s="36"/>
      <c r="HL74" s="36"/>
      <c r="HM74" s="36">
        <v>24.75454545454545</v>
      </c>
      <c r="HN74" s="36">
        <v>35.113636363636367</v>
      </c>
      <c r="HO74" s="36">
        <v>85.525974025974023</v>
      </c>
      <c r="HP74" s="36">
        <v>456</v>
      </c>
      <c r="HQ74" s="36">
        <v>33.590909090909093</v>
      </c>
      <c r="HR74" s="36">
        <v>49.272727272727273</v>
      </c>
      <c r="HS74" s="36">
        <v>207.15909090909091</v>
      </c>
      <c r="HT74" s="36">
        <v>466</v>
      </c>
      <c r="HU74" s="36"/>
      <c r="HV74" s="36"/>
      <c r="HW74" s="36"/>
      <c r="HX74" s="36"/>
      <c r="HY74" s="36"/>
      <c r="HZ74" s="36"/>
      <c r="IA74" s="36"/>
      <c r="IB74" s="36"/>
      <c r="IC74" s="36"/>
      <c r="ID74" s="36"/>
      <c r="IE74" s="36"/>
      <c r="IF74" s="36"/>
      <c r="IG74" s="36"/>
      <c r="IH74" s="36"/>
      <c r="II74" s="36"/>
      <c r="IJ74" s="36"/>
      <c r="JA74" s="19">
        <v>17</v>
      </c>
      <c r="JB74" s="19">
        <v>10.199999999999999</v>
      </c>
      <c r="JC74" s="19">
        <v>48</v>
      </c>
      <c r="JD74" s="19">
        <v>647</v>
      </c>
      <c r="JE74" s="19">
        <v>27.2</v>
      </c>
      <c r="JF74" s="19">
        <v>13.6</v>
      </c>
      <c r="JG74" s="19">
        <f>45+27</f>
        <v>72</v>
      </c>
      <c r="JH74" s="19">
        <v>634</v>
      </c>
      <c r="JQ74" s="39">
        <f t="shared" si="6"/>
        <v>384.35909090909087</v>
      </c>
      <c r="JR74" s="39">
        <f t="shared" si="7"/>
        <v>1204.0727272727272</v>
      </c>
      <c r="JS74" s="39">
        <f t="shared" si="8"/>
        <v>3477.7835497835495</v>
      </c>
      <c r="JT74" s="39">
        <f t="shared" si="8"/>
        <v>11658</v>
      </c>
    </row>
    <row r="75" spans="1:280" s="19" customFormat="1" ht="15.75" customHeight="1" x14ac:dyDescent="0.25">
      <c r="A75" s="26">
        <v>63</v>
      </c>
      <c r="B75" s="26" t="s">
        <v>128</v>
      </c>
      <c r="C75" s="61" t="s">
        <v>192</v>
      </c>
      <c r="D75" s="28">
        <f t="shared" si="2"/>
        <v>200</v>
      </c>
      <c r="E75" s="28">
        <f t="shared" si="2"/>
        <v>561</v>
      </c>
      <c r="F75" s="28">
        <f t="shared" si="2"/>
        <v>2679</v>
      </c>
      <c r="G75" s="29">
        <f t="shared" si="3"/>
        <v>0.20940649496080627</v>
      </c>
      <c r="H75" s="28">
        <f t="shared" si="4"/>
        <v>33.333333333333336</v>
      </c>
      <c r="I75" s="28">
        <f t="shared" si="4"/>
        <v>93.5</v>
      </c>
      <c r="J75" s="28">
        <f t="shared" si="4"/>
        <v>446.5</v>
      </c>
      <c r="K75" s="29">
        <f t="shared" si="5"/>
        <v>0.20940649496080627</v>
      </c>
      <c r="L75" s="57"/>
      <c r="M75" s="57"/>
      <c r="N75" s="57"/>
      <c r="O75" s="57"/>
      <c r="P75" s="57"/>
      <c r="Q75" s="57"/>
      <c r="R75" s="30"/>
      <c r="S75" s="30"/>
      <c r="T75" s="30"/>
      <c r="U75" s="30"/>
      <c r="V75" s="30"/>
      <c r="W75" s="30"/>
      <c r="X75" s="34"/>
      <c r="Y75" s="34"/>
      <c r="Z75" s="34"/>
      <c r="AA75" s="34"/>
      <c r="AB75" s="34"/>
      <c r="AC75" s="34"/>
      <c r="AD75" s="33"/>
      <c r="AE75" s="33"/>
      <c r="AF75" s="33"/>
      <c r="AG75" s="33"/>
      <c r="AH75" s="33"/>
      <c r="AI75" s="33"/>
      <c r="AJ75" s="33"/>
      <c r="AK75" s="33"/>
      <c r="AL75" s="33"/>
      <c r="AM75" s="33"/>
      <c r="AN75" s="33"/>
      <c r="AO75" s="33"/>
      <c r="AP75" s="33"/>
      <c r="AQ75" s="33"/>
      <c r="AR75" s="33"/>
      <c r="AS75" s="33"/>
      <c r="AT75" s="33"/>
      <c r="AU75" s="33"/>
      <c r="AV75" s="33"/>
      <c r="AW75" s="33"/>
      <c r="AX75" s="33"/>
      <c r="AY75" s="34"/>
      <c r="AZ75" s="34"/>
      <c r="BA75" s="34"/>
      <c r="BB75" s="34"/>
      <c r="BC75" s="34"/>
      <c r="BD75" s="34"/>
      <c r="BE75" s="34"/>
      <c r="BF75" s="34"/>
      <c r="BG75" s="34"/>
      <c r="BH75" s="34"/>
      <c r="BI75" s="34"/>
      <c r="BJ75" s="34"/>
      <c r="BK75" s="34"/>
      <c r="BL75" s="30"/>
      <c r="BM75" s="30"/>
      <c r="BN75" s="34"/>
      <c r="BO75" s="30"/>
      <c r="BP75" s="30"/>
      <c r="BQ75" s="34"/>
      <c r="BR75" s="34"/>
      <c r="BS75" s="34"/>
      <c r="BT75" s="34"/>
      <c r="BU75" s="34"/>
      <c r="BV75" s="34"/>
      <c r="BW75" s="34"/>
      <c r="BX75" s="30"/>
      <c r="BY75" s="30"/>
      <c r="BZ75" s="34"/>
      <c r="CA75" s="30"/>
      <c r="CB75" s="30"/>
      <c r="CC75" s="34"/>
      <c r="CD75" s="34"/>
      <c r="CE75" s="34"/>
      <c r="CF75" s="34"/>
      <c r="CG75" s="34"/>
      <c r="CH75" s="34"/>
      <c r="CI75" s="32">
        <v>35</v>
      </c>
      <c r="CJ75" s="32">
        <v>98</v>
      </c>
      <c r="CK75" s="32">
        <v>412</v>
      </c>
      <c r="CL75" s="32">
        <v>37</v>
      </c>
      <c r="CM75" s="32">
        <v>104</v>
      </c>
      <c r="CN75" s="32">
        <v>429</v>
      </c>
      <c r="CO75" s="34"/>
      <c r="CP75" s="34"/>
      <c r="CQ75" s="34"/>
      <c r="CR75" s="34"/>
      <c r="CS75" s="34"/>
      <c r="CT75" s="34"/>
      <c r="CU75" s="32">
        <v>11</v>
      </c>
      <c r="CV75" s="32">
        <v>31</v>
      </c>
      <c r="CW75" s="32">
        <v>354</v>
      </c>
      <c r="CX75" s="32">
        <v>35</v>
      </c>
      <c r="CY75" s="32">
        <v>98</v>
      </c>
      <c r="CZ75" s="32">
        <v>521</v>
      </c>
      <c r="DA75" s="32">
        <v>37</v>
      </c>
      <c r="DB75" s="32">
        <f>ROUNDUP(DA75*2*1.4,0)</f>
        <v>104</v>
      </c>
      <c r="DC75" s="32">
        <v>488</v>
      </c>
      <c r="DD75" s="32">
        <v>45</v>
      </c>
      <c r="DE75" s="32">
        <f>ROUNDUP(DD75*2*1.4,0)</f>
        <v>126</v>
      </c>
      <c r="DF75" s="32">
        <v>475</v>
      </c>
      <c r="DG75" s="34"/>
      <c r="DH75" s="34"/>
      <c r="DI75" s="34"/>
      <c r="DJ75" s="34"/>
      <c r="DK75" s="34"/>
      <c r="DL75" s="34"/>
      <c r="DM75" s="19">
        <v>5</v>
      </c>
      <c r="DN75" s="19">
        <v>35</v>
      </c>
      <c r="DO75" s="37">
        <v>100</v>
      </c>
      <c r="DP75" s="19">
        <v>499</v>
      </c>
      <c r="DQ75" s="19">
        <v>19</v>
      </c>
      <c r="DR75" s="19">
        <v>45</v>
      </c>
      <c r="DS75" s="37">
        <v>160</v>
      </c>
      <c r="DT75" s="19">
        <v>504</v>
      </c>
      <c r="EC75" s="36">
        <v>13.272727272727273</v>
      </c>
      <c r="ED75" s="19">
        <v>35</v>
      </c>
      <c r="EE75" s="37">
        <v>80.454545454545467</v>
      </c>
      <c r="EF75" s="19">
        <v>352</v>
      </c>
      <c r="EG75" s="36">
        <v>12.772727272727273</v>
      </c>
      <c r="EH75" s="36">
        <v>39.909090909090907</v>
      </c>
      <c r="EI75" s="37">
        <v>87.803030303030312</v>
      </c>
      <c r="EJ75" s="19">
        <v>352</v>
      </c>
      <c r="EK75" s="37"/>
      <c r="EL75" s="37"/>
      <c r="EM75" s="37"/>
      <c r="EN75" s="37"/>
      <c r="EO75" s="37"/>
      <c r="EP75" s="37"/>
      <c r="EQ75" s="37"/>
      <c r="ER75" s="37"/>
      <c r="ES75" s="37">
        <v>17.75</v>
      </c>
      <c r="ET75" s="37">
        <v>26.022727272727273</v>
      </c>
      <c r="EU75" s="37">
        <v>72.954545454545467</v>
      </c>
      <c r="EV75" s="37">
        <v>401</v>
      </c>
      <c r="EW75" s="37">
        <v>9.2727272727272734</v>
      </c>
      <c r="EX75" s="37">
        <v>26.431818181818183</v>
      </c>
      <c r="EY75" s="37">
        <v>59.507575757575765</v>
      </c>
      <c r="EZ75" s="37">
        <v>412</v>
      </c>
      <c r="FA75" s="36">
        <v>17.272727272727273</v>
      </c>
      <c r="FB75" s="36">
        <v>11.75</v>
      </c>
      <c r="FC75" s="36">
        <v>48.371212121212125</v>
      </c>
      <c r="FD75" s="36">
        <v>112</v>
      </c>
      <c r="FE75" s="36">
        <v>12.227272727272727</v>
      </c>
      <c r="FF75" s="36">
        <v>18.386363636363637</v>
      </c>
      <c r="FG75" s="36">
        <v>51.022727272727273</v>
      </c>
      <c r="FH75" s="36">
        <v>112</v>
      </c>
      <c r="FI75" s="37">
        <v>14.431818181818182</v>
      </c>
      <c r="FJ75" s="37">
        <v>35.954545454545453</v>
      </c>
      <c r="FK75" s="37">
        <v>83.97727272727272</v>
      </c>
      <c r="FL75" s="37">
        <v>345</v>
      </c>
      <c r="FM75" s="37">
        <v>12.772727272727273</v>
      </c>
      <c r="FN75" s="37">
        <v>39.909090909090907</v>
      </c>
      <c r="FO75" s="37">
        <v>87.803030303030312</v>
      </c>
      <c r="FP75" s="37">
        <v>336</v>
      </c>
      <c r="FQ75" s="37">
        <v>13.272727272727273</v>
      </c>
      <c r="FR75" s="37">
        <v>11.431818181818182</v>
      </c>
      <c r="FS75" s="37">
        <v>41.174242424242429</v>
      </c>
      <c r="FT75" s="37">
        <v>112</v>
      </c>
      <c r="FU75" s="37">
        <v>13.386363636363637</v>
      </c>
      <c r="FV75" s="37">
        <v>19.386363636363637</v>
      </c>
      <c r="FW75" s="37">
        <v>54.621212121212125</v>
      </c>
      <c r="FX75" s="37">
        <v>112</v>
      </c>
      <c r="FY75" s="37">
        <v>15.431818181818182</v>
      </c>
      <c r="FZ75" s="37">
        <v>16.863636363636363</v>
      </c>
      <c r="GA75" s="37">
        <v>92</v>
      </c>
      <c r="GB75" s="37">
        <v>128</v>
      </c>
      <c r="GC75" s="37">
        <v>14.75</v>
      </c>
      <c r="GD75" s="37">
        <v>16.386363636363637</v>
      </c>
      <c r="GE75" s="37">
        <v>69</v>
      </c>
      <c r="GF75" s="37">
        <v>128</v>
      </c>
      <c r="GG75" s="37"/>
      <c r="GH75" s="37"/>
      <c r="GI75" s="37"/>
      <c r="GJ75" s="37"/>
      <c r="GK75" s="37"/>
      <c r="GL75" s="37"/>
      <c r="GM75" s="37"/>
      <c r="GN75" s="37"/>
      <c r="GO75" s="37"/>
      <c r="GP75" s="37"/>
      <c r="GQ75" s="37"/>
      <c r="GR75" s="37"/>
      <c r="GS75" s="37"/>
      <c r="GT75" s="37"/>
      <c r="GU75" s="37"/>
      <c r="GV75" s="37"/>
      <c r="GW75" s="36"/>
      <c r="GX75" s="36"/>
      <c r="GY75" s="36"/>
      <c r="GZ75" s="36"/>
      <c r="HA75" s="36"/>
      <c r="HB75" s="36"/>
      <c r="HC75" s="36"/>
      <c r="HD75" s="36"/>
      <c r="HE75" s="36"/>
      <c r="HF75" s="36"/>
      <c r="HG75" s="36"/>
      <c r="HH75" s="36"/>
      <c r="HI75" s="36"/>
      <c r="HJ75" s="36"/>
      <c r="HK75" s="36"/>
      <c r="HL75" s="36"/>
      <c r="HM75" s="36">
        <v>9.8522727272727266</v>
      </c>
      <c r="HN75" s="36">
        <v>42.81818181818182</v>
      </c>
      <c r="HO75" s="36">
        <v>75.243506493506501</v>
      </c>
      <c r="HP75" s="36">
        <v>567</v>
      </c>
      <c r="HQ75" s="36">
        <v>25.03409090909091</v>
      </c>
      <c r="HR75" s="36">
        <v>49.590909090909093</v>
      </c>
      <c r="HS75" s="36">
        <v>186.5625</v>
      </c>
      <c r="HT75" s="36">
        <v>553</v>
      </c>
      <c r="HU75" s="36"/>
      <c r="HV75" s="36"/>
      <c r="HW75" s="36"/>
      <c r="HX75" s="36"/>
      <c r="HY75" s="36"/>
      <c r="HZ75" s="36"/>
      <c r="IA75" s="36"/>
      <c r="IB75" s="36"/>
      <c r="IC75" s="36"/>
      <c r="ID75" s="36"/>
      <c r="IE75" s="36"/>
      <c r="IF75" s="36"/>
      <c r="IG75" s="36"/>
      <c r="IH75" s="36"/>
      <c r="II75" s="36"/>
      <c r="IJ75" s="36"/>
      <c r="JQ75" s="39">
        <f t="shared" si="6"/>
        <v>211.06818181818181</v>
      </c>
      <c r="JR75" s="39">
        <f t="shared" si="7"/>
        <v>633.88636363636363</v>
      </c>
      <c r="JS75" s="39">
        <f t="shared" si="8"/>
        <v>1827.5181277056276</v>
      </c>
      <c r="JT75" s="39">
        <f t="shared" si="8"/>
        <v>7359</v>
      </c>
    </row>
    <row r="76" spans="1:280" s="19" customFormat="1" ht="15.75" customHeight="1" x14ac:dyDescent="0.25">
      <c r="A76" s="26">
        <v>64</v>
      </c>
      <c r="B76" s="26" t="s">
        <v>128</v>
      </c>
      <c r="C76" s="61" t="s">
        <v>193</v>
      </c>
      <c r="D76" s="28">
        <f t="shared" si="2"/>
        <v>171</v>
      </c>
      <c r="E76" s="28">
        <f t="shared" si="2"/>
        <v>481</v>
      </c>
      <c r="F76" s="28">
        <f t="shared" si="2"/>
        <v>2539</v>
      </c>
      <c r="G76" s="29">
        <f t="shared" si="3"/>
        <v>0.18944466325324932</v>
      </c>
      <c r="H76" s="28">
        <f t="shared" si="4"/>
        <v>28.5</v>
      </c>
      <c r="I76" s="28">
        <f t="shared" si="4"/>
        <v>80.166666666666671</v>
      </c>
      <c r="J76" s="28">
        <f t="shared" si="4"/>
        <v>423.16666666666669</v>
      </c>
      <c r="K76" s="29">
        <f t="shared" si="5"/>
        <v>0.18944466325324932</v>
      </c>
      <c r="L76" s="57"/>
      <c r="M76" s="57"/>
      <c r="N76" s="57"/>
      <c r="O76" s="57"/>
      <c r="P76" s="57"/>
      <c r="Q76" s="57"/>
      <c r="R76" s="30"/>
      <c r="S76" s="30"/>
      <c r="T76" s="30"/>
      <c r="U76" s="30"/>
      <c r="V76" s="30"/>
      <c r="W76" s="30"/>
      <c r="X76" s="34"/>
      <c r="Y76" s="34"/>
      <c r="Z76" s="34"/>
      <c r="AA76" s="34"/>
      <c r="AB76" s="34"/>
      <c r="AC76" s="34"/>
      <c r="AD76" s="33"/>
      <c r="AE76" s="33"/>
      <c r="AF76" s="33"/>
      <c r="AG76" s="33"/>
      <c r="AH76" s="33"/>
      <c r="AI76" s="33"/>
      <c r="AJ76" s="33"/>
      <c r="AK76" s="33"/>
      <c r="AL76" s="33"/>
      <c r="AM76" s="33"/>
      <c r="AN76" s="33"/>
      <c r="AO76" s="33"/>
      <c r="AP76" s="33"/>
      <c r="AQ76" s="33"/>
      <c r="AR76" s="33"/>
      <c r="AS76" s="33"/>
      <c r="AT76" s="33"/>
      <c r="AU76" s="33"/>
      <c r="AV76" s="33"/>
      <c r="AW76" s="33"/>
      <c r="AX76" s="33"/>
      <c r="AY76" s="34"/>
      <c r="AZ76" s="34"/>
      <c r="BA76" s="34"/>
      <c r="BB76" s="34"/>
      <c r="BC76" s="34"/>
      <c r="BD76" s="34"/>
      <c r="BE76" s="34"/>
      <c r="BF76" s="34"/>
      <c r="BG76" s="34"/>
      <c r="BH76" s="34"/>
      <c r="BI76" s="34"/>
      <c r="BJ76" s="34"/>
      <c r="BK76" s="34"/>
      <c r="BL76" s="30"/>
      <c r="BM76" s="30"/>
      <c r="BN76" s="34"/>
      <c r="BO76" s="30"/>
      <c r="BP76" s="30"/>
      <c r="BQ76" s="34"/>
      <c r="BR76" s="34"/>
      <c r="BS76" s="34"/>
      <c r="BT76" s="34"/>
      <c r="BU76" s="34"/>
      <c r="BV76" s="34"/>
      <c r="BW76" s="34"/>
      <c r="BX76" s="30"/>
      <c r="BY76" s="30"/>
      <c r="BZ76" s="34"/>
      <c r="CA76" s="30"/>
      <c r="CB76" s="30"/>
      <c r="CC76" s="34"/>
      <c r="CD76" s="34"/>
      <c r="CE76" s="34"/>
      <c r="CF76" s="34"/>
      <c r="CG76" s="34"/>
      <c r="CH76" s="34"/>
      <c r="CI76" s="32">
        <v>31</v>
      </c>
      <c r="CJ76" s="32">
        <v>87</v>
      </c>
      <c r="CK76" s="32">
        <v>419</v>
      </c>
      <c r="CL76" s="32">
        <v>34</v>
      </c>
      <c r="CM76" s="32">
        <v>96</v>
      </c>
      <c r="CN76" s="32">
        <v>425</v>
      </c>
      <c r="CO76" s="34"/>
      <c r="CP76" s="34"/>
      <c r="CQ76" s="34"/>
      <c r="CR76" s="34"/>
      <c r="CS76" s="34"/>
      <c r="CT76" s="34"/>
      <c r="CU76" s="32">
        <v>7</v>
      </c>
      <c r="CV76" s="32">
        <v>20</v>
      </c>
      <c r="CW76" s="32">
        <v>399</v>
      </c>
      <c r="CX76" s="32">
        <v>35</v>
      </c>
      <c r="CY76" s="32">
        <v>98</v>
      </c>
      <c r="CZ76" s="32">
        <v>465</v>
      </c>
      <c r="DA76" s="34"/>
      <c r="DB76" s="34"/>
      <c r="DC76" s="34"/>
      <c r="DD76" s="34"/>
      <c r="DE76" s="34"/>
      <c r="DF76" s="34"/>
      <c r="DG76" s="32">
        <v>29</v>
      </c>
      <c r="DH76" s="32">
        <v>82</v>
      </c>
      <c r="DI76" s="32">
        <v>411</v>
      </c>
      <c r="DJ76" s="32">
        <v>35</v>
      </c>
      <c r="DK76" s="32">
        <v>98</v>
      </c>
      <c r="DL76" s="32">
        <v>420</v>
      </c>
      <c r="DO76" s="37"/>
      <c r="DS76" s="37"/>
      <c r="DU76" s="19">
        <v>10</v>
      </c>
      <c r="DV76" s="19">
        <v>28</v>
      </c>
      <c r="DW76" s="19">
        <v>46</v>
      </c>
      <c r="DX76" s="19">
        <v>402</v>
      </c>
      <c r="DY76" s="19">
        <v>12</v>
      </c>
      <c r="DZ76" s="19">
        <v>20</v>
      </c>
      <c r="EA76" s="19">
        <v>39</v>
      </c>
      <c r="EB76" s="19">
        <v>405</v>
      </c>
      <c r="EC76" s="36"/>
      <c r="EE76" s="37">
        <v>0</v>
      </c>
      <c r="EG76" s="36">
        <v>0</v>
      </c>
      <c r="EH76" s="36"/>
      <c r="EI76" s="37">
        <v>0</v>
      </c>
      <c r="EK76" s="37">
        <v>3.3181818181818183</v>
      </c>
      <c r="EL76" s="37">
        <v>12.477272727272727</v>
      </c>
      <c r="EM76" s="37">
        <v>26.325757575757578</v>
      </c>
      <c r="EN76" s="37">
        <v>489</v>
      </c>
      <c r="EO76" s="37">
        <v>10.113636363636363</v>
      </c>
      <c r="EP76" s="37">
        <v>25.954545454545453</v>
      </c>
      <c r="EQ76" s="37">
        <v>60.11363636363636</v>
      </c>
      <c r="ER76" s="37">
        <v>433</v>
      </c>
      <c r="ES76" s="37"/>
      <c r="ET76" s="37"/>
      <c r="EU76" s="37"/>
      <c r="EV76" s="37"/>
      <c r="EW76" s="37"/>
      <c r="EX76" s="37"/>
      <c r="EY76" s="37"/>
      <c r="EZ76" s="37"/>
      <c r="FA76" s="36">
        <v>13.59090909090909</v>
      </c>
      <c r="FB76" s="36">
        <v>5.9090909090909092</v>
      </c>
      <c r="FC76" s="36">
        <v>32.5</v>
      </c>
      <c r="FD76" s="36">
        <v>379</v>
      </c>
      <c r="FE76" s="36">
        <v>17.227272727272727</v>
      </c>
      <c r="FF76" s="36">
        <v>18.386363636363637</v>
      </c>
      <c r="FG76" s="36">
        <v>59.356060606060609</v>
      </c>
      <c r="FH76" s="36">
        <v>410</v>
      </c>
      <c r="FI76" s="37"/>
      <c r="FJ76" s="37"/>
      <c r="FK76" s="37"/>
      <c r="FL76" s="37"/>
      <c r="FM76" s="37"/>
      <c r="FN76" s="37"/>
      <c r="FO76" s="37"/>
      <c r="FP76" s="37"/>
      <c r="FQ76" s="37">
        <v>10.431818181818182</v>
      </c>
      <c r="FR76" s="37">
        <v>5.5909090909090908</v>
      </c>
      <c r="FS76" s="37">
        <v>26.704545454545453</v>
      </c>
      <c r="FT76" s="37">
        <v>377</v>
      </c>
      <c r="FU76" s="37">
        <v>18.227272727272727</v>
      </c>
      <c r="FV76" s="37">
        <v>18.386363636363637</v>
      </c>
      <c r="FW76" s="37">
        <v>61.022727272727273</v>
      </c>
      <c r="FX76" s="37">
        <v>360</v>
      </c>
      <c r="FY76" s="37"/>
      <c r="FZ76" s="37"/>
      <c r="GA76" s="37"/>
      <c r="GB76" s="37"/>
      <c r="GC76" s="37"/>
      <c r="GD76" s="37"/>
      <c r="GE76" s="37"/>
      <c r="GF76" s="37"/>
      <c r="GG76" s="37">
        <v>13.59090909090909</v>
      </c>
      <c r="GH76" s="37">
        <v>16.90909090909091</v>
      </c>
      <c r="GI76" s="37">
        <v>61</v>
      </c>
      <c r="GJ76" s="37">
        <v>548</v>
      </c>
      <c r="GK76" s="37">
        <v>14.545454545454545</v>
      </c>
      <c r="GL76" s="37">
        <v>18.34090909090909</v>
      </c>
      <c r="GM76" s="37">
        <v>65.772727272727266</v>
      </c>
      <c r="GN76" s="37">
        <v>567</v>
      </c>
      <c r="GO76" s="37"/>
      <c r="GP76" s="37"/>
      <c r="GQ76" s="37"/>
      <c r="GR76" s="37"/>
      <c r="GS76" s="37"/>
      <c r="GT76" s="37"/>
      <c r="GU76" s="37"/>
      <c r="GV76" s="37"/>
      <c r="GW76" s="36"/>
      <c r="GX76" s="36"/>
      <c r="GY76" s="36"/>
      <c r="GZ76" s="36"/>
      <c r="HA76" s="36"/>
      <c r="HB76" s="36"/>
      <c r="HC76" s="36"/>
      <c r="HD76" s="36"/>
      <c r="HE76" s="36"/>
      <c r="HF76" s="36"/>
      <c r="HG76" s="36"/>
      <c r="HH76" s="36"/>
      <c r="HI76" s="36"/>
      <c r="HJ76" s="36"/>
      <c r="HK76" s="36"/>
      <c r="HL76" s="36"/>
      <c r="HM76" s="36"/>
      <c r="HN76" s="36"/>
      <c r="HO76" s="36"/>
      <c r="HP76" s="36"/>
      <c r="HQ76" s="36"/>
      <c r="HR76" s="36"/>
      <c r="HS76" s="36"/>
      <c r="HT76" s="36"/>
      <c r="HU76" s="36">
        <v>9.6</v>
      </c>
      <c r="HV76" s="36">
        <v>14.718181818181817</v>
      </c>
      <c r="HW76" s="36">
        <v>34.740259740259745</v>
      </c>
      <c r="HX76" s="36">
        <v>409</v>
      </c>
      <c r="HY76" s="36">
        <v>6.4</v>
      </c>
      <c r="HZ76" s="36">
        <v>16.556818181818183</v>
      </c>
      <c r="IA76" s="36">
        <v>57.392045454545453</v>
      </c>
      <c r="IB76" s="36">
        <v>399</v>
      </c>
      <c r="IC76" s="36"/>
      <c r="ID76" s="36"/>
      <c r="IE76" s="36"/>
      <c r="IF76" s="36"/>
      <c r="IG76" s="36"/>
      <c r="IH76" s="36"/>
      <c r="II76" s="36"/>
      <c r="IJ76" s="36"/>
      <c r="JQ76" s="39">
        <f t="shared" si="6"/>
        <v>139.04545454545456</v>
      </c>
      <c r="JR76" s="39">
        <f t="shared" si="7"/>
        <v>372.22954545454547</v>
      </c>
      <c r="JS76" s="39">
        <f t="shared" si="8"/>
        <v>1050.9277597402597</v>
      </c>
      <c r="JT76" s="39">
        <f t="shared" si="8"/>
        <v>7717</v>
      </c>
    </row>
    <row r="77" spans="1:280" s="19" customFormat="1" ht="15.75" customHeight="1" x14ac:dyDescent="0.25">
      <c r="A77" s="26">
        <v>65</v>
      </c>
      <c r="B77" s="26" t="s">
        <v>136</v>
      </c>
      <c r="C77" s="61" t="s">
        <v>194</v>
      </c>
      <c r="D77" s="28">
        <f t="shared" si="2"/>
        <v>318</v>
      </c>
      <c r="E77" s="28">
        <f t="shared" si="2"/>
        <v>801</v>
      </c>
      <c r="F77" s="28">
        <f t="shared" si="2"/>
        <v>2590</v>
      </c>
      <c r="G77" s="29">
        <f t="shared" si="3"/>
        <v>0.30926640926640925</v>
      </c>
      <c r="H77" s="28">
        <f t="shared" si="4"/>
        <v>39.75</v>
      </c>
      <c r="I77" s="28">
        <f t="shared" si="4"/>
        <v>100.125</v>
      </c>
      <c r="J77" s="28">
        <f t="shared" si="4"/>
        <v>431.66666666666669</v>
      </c>
      <c r="K77" s="29">
        <f t="shared" si="5"/>
        <v>0.23194980694980694</v>
      </c>
      <c r="L77" s="57"/>
      <c r="M77" s="57"/>
      <c r="N77" s="57"/>
      <c r="O77" s="57"/>
      <c r="P77" s="57"/>
      <c r="Q77" s="57"/>
      <c r="R77" s="30"/>
      <c r="S77" s="30"/>
      <c r="T77" s="30"/>
      <c r="U77" s="30"/>
      <c r="V77" s="30"/>
      <c r="W77" s="30"/>
      <c r="X77" s="34"/>
      <c r="Y77" s="34"/>
      <c r="Z77" s="34"/>
      <c r="AA77" s="34"/>
      <c r="AB77" s="34"/>
      <c r="AC77" s="34"/>
      <c r="AD77" s="33"/>
      <c r="AE77" s="33"/>
      <c r="AF77" s="33"/>
      <c r="AG77" s="33"/>
      <c r="AH77" s="33"/>
      <c r="AI77" s="33"/>
      <c r="AJ77" s="33"/>
      <c r="AK77" s="33"/>
      <c r="AL77" s="33"/>
      <c r="AM77" s="33"/>
      <c r="AN77" s="33"/>
      <c r="AO77" s="33"/>
      <c r="AP77" s="33"/>
      <c r="AQ77" s="33"/>
      <c r="AR77" s="33"/>
      <c r="AS77" s="33"/>
      <c r="AT77" s="33"/>
      <c r="AU77" s="33"/>
      <c r="AV77" s="33"/>
      <c r="AW77" s="33"/>
      <c r="AX77" s="33"/>
      <c r="AY77" s="34"/>
      <c r="AZ77" s="34"/>
      <c r="BA77" s="34"/>
      <c r="BB77" s="34"/>
      <c r="BC77" s="34"/>
      <c r="BD77" s="34"/>
      <c r="BE77" s="34"/>
      <c r="BF77" s="34"/>
      <c r="BG77" s="34"/>
      <c r="BH77" s="34"/>
      <c r="BI77" s="34"/>
      <c r="BJ77" s="34"/>
      <c r="BK77" s="34"/>
      <c r="BL77" s="30"/>
      <c r="BM77" s="30"/>
      <c r="BN77" s="34"/>
      <c r="BO77" s="30"/>
      <c r="BP77" s="30"/>
      <c r="BQ77" s="34"/>
      <c r="BR77" s="34"/>
      <c r="BS77" s="34"/>
      <c r="BT77" s="34"/>
      <c r="BU77" s="34"/>
      <c r="BV77" s="34"/>
      <c r="BW77" s="34"/>
      <c r="BX77" s="30"/>
      <c r="BY77" s="30"/>
      <c r="BZ77" s="34"/>
      <c r="CA77" s="30"/>
      <c r="CB77" s="30"/>
      <c r="CC77" s="34"/>
      <c r="CD77" s="34"/>
      <c r="CE77" s="34"/>
      <c r="CF77" s="34"/>
      <c r="CG77" s="34"/>
      <c r="CH77" s="34"/>
      <c r="CI77" s="32">
        <v>45</v>
      </c>
      <c r="CJ77" s="32">
        <v>126</v>
      </c>
      <c r="CK77" s="32">
        <v>435</v>
      </c>
      <c r="CL77" s="32">
        <v>42</v>
      </c>
      <c r="CM77" s="32">
        <v>118</v>
      </c>
      <c r="CN77" s="32">
        <v>411</v>
      </c>
      <c r="CO77" s="32">
        <v>24</v>
      </c>
      <c r="CP77" s="32">
        <v>24</v>
      </c>
      <c r="CQ77" s="32"/>
      <c r="CR77" s="32">
        <v>27</v>
      </c>
      <c r="CS77" s="32">
        <v>27</v>
      </c>
      <c r="CT77" s="32"/>
      <c r="CU77" s="32">
        <v>42</v>
      </c>
      <c r="CV77" s="32">
        <v>118</v>
      </c>
      <c r="CW77" s="32">
        <v>415</v>
      </c>
      <c r="CX77" s="32">
        <v>58</v>
      </c>
      <c r="CY77" s="32">
        <v>163</v>
      </c>
      <c r="CZ77" s="32">
        <v>501</v>
      </c>
      <c r="DA77" s="34"/>
      <c r="DB77" s="34"/>
      <c r="DC77" s="34"/>
      <c r="DD77" s="34"/>
      <c r="DE77" s="34"/>
      <c r="DF77" s="34"/>
      <c r="DG77" s="32">
        <v>39</v>
      </c>
      <c r="DH77" s="32">
        <v>110</v>
      </c>
      <c r="DI77" s="32">
        <v>427</v>
      </c>
      <c r="DJ77" s="32">
        <v>41</v>
      </c>
      <c r="DK77" s="32">
        <v>115</v>
      </c>
      <c r="DL77" s="32">
        <v>401</v>
      </c>
      <c r="DM77" s="19">
        <v>12</v>
      </c>
      <c r="DN77" s="19">
        <v>28</v>
      </c>
      <c r="DO77" s="37">
        <v>100</v>
      </c>
      <c r="DP77" s="19">
        <v>501</v>
      </c>
      <c r="DQ77" s="19">
        <v>22</v>
      </c>
      <c r="DR77" s="19">
        <v>27</v>
      </c>
      <c r="DS77" s="37">
        <v>122.5</v>
      </c>
      <c r="DT77" s="19">
        <v>511</v>
      </c>
      <c r="DU77" s="19">
        <v>11</v>
      </c>
      <c r="DV77" s="19">
        <v>24</v>
      </c>
      <c r="DW77" s="19">
        <v>43</v>
      </c>
      <c r="DX77" s="19">
        <v>403</v>
      </c>
      <c r="DY77" s="19">
        <v>14</v>
      </c>
      <c r="DZ77" s="19">
        <v>20</v>
      </c>
      <c r="EA77" s="19">
        <v>41</v>
      </c>
      <c r="EB77" s="19">
        <v>406</v>
      </c>
      <c r="EC77" s="36">
        <v>24.795454545454547</v>
      </c>
      <c r="ED77" s="19">
        <v>35</v>
      </c>
      <c r="EE77" s="37">
        <v>99.659090909090907</v>
      </c>
      <c r="EF77" s="19">
        <v>320</v>
      </c>
      <c r="EG77" s="36">
        <v>33.454545454545453</v>
      </c>
      <c r="EH77" s="36">
        <v>44.18181818181818</v>
      </c>
      <c r="EI77" s="37">
        <v>129.39393939393941</v>
      </c>
      <c r="EJ77" s="19">
        <v>320</v>
      </c>
      <c r="EK77" s="37"/>
      <c r="EL77" s="37"/>
      <c r="EM77" s="37"/>
      <c r="EN77" s="37"/>
      <c r="EO77" s="37"/>
      <c r="EP77" s="37"/>
      <c r="EQ77" s="37"/>
      <c r="ER77" s="37"/>
      <c r="ES77" s="37">
        <v>14.954545454545455</v>
      </c>
      <c r="ET77" s="37">
        <v>30.90909090909091</v>
      </c>
      <c r="EU77" s="37">
        <v>76.439393939393938</v>
      </c>
      <c r="EV77" s="37">
        <v>352</v>
      </c>
      <c r="EW77" s="37">
        <v>21.272727272727273</v>
      </c>
      <c r="EX77" s="37">
        <v>32.272727272727273</v>
      </c>
      <c r="EY77" s="37">
        <v>89.242424242424249</v>
      </c>
      <c r="EZ77" s="37">
        <v>352</v>
      </c>
      <c r="FA77" s="36"/>
      <c r="FB77" s="36"/>
      <c r="FC77" s="36"/>
      <c r="FD77" s="36"/>
      <c r="FE77" s="36"/>
      <c r="FF77" s="36"/>
      <c r="FG77" s="36"/>
      <c r="FH77" s="36"/>
      <c r="FI77" s="37">
        <v>24.795454545454547</v>
      </c>
      <c r="FJ77" s="37">
        <v>36.272727272727273</v>
      </c>
      <c r="FK77" s="37">
        <v>101.78030303030303</v>
      </c>
      <c r="FL77" s="37">
        <v>299</v>
      </c>
      <c r="FM77" s="37">
        <v>33.454545454545453</v>
      </c>
      <c r="FN77" s="37">
        <v>44.18181818181818</v>
      </c>
      <c r="FO77" s="37">
        <v>129.39393939393941</v>
      </c>
      <c r="FP77" s="37">
        <v>320</v>
      </c>
      <c r="FQ77" s="37"/>
      <c r="FR77" s="37"/>
      <c r="FS77" s="37"/>
      <c r="FT77" s="37"/>
      <c r="FU77" s="37"/>
      <c r="FV77" s="37"/>
      <c r="FW77" s="37"/>
      <c r="FX77" s="37"/>
      <c r="FY77" s="37">
        <v>16.113636363636363</v>
      </c>
      <c r="FZ77" s="37">
        <v>17.227272727272727</v>
      </c>
      <c r="GA77" s="37">
        <v>87</v>
      </c>
      <c r="GB77" s="37">
        <v>339</v>
      </c>
      <c r="GC77" s="37">
        <v>20.431818181818183</v>
      </c>
      <c r="GD77" s="37">
        <v>29.59090909090909</v>
      </c>
      <c r="GE77" s="37">
        <v>86</v>
      </c>
      <c r="GF77" s="37">
        <v>390</v>
      </c>
      <c r="GG77" s="37"/>
      <c r="GH77" s="37"/>
      <c r="GI77" s="37"/>
      <c r="GJ77" s="37"/>
      <c r="GK77" s="37"/>
      <c r="GL77" s="37"/>
      <c r="GM77" s="37"/>
      <c r="GN77" s="37"/>
      <c r="GO77" s="37"/>
      <c r="GP77" s="37"/>
      <c r="GQ77" s="37"/>
      <c r="GR77" s="37"/>
      <c r="GS77" s="37"/>
      <c r="GT77" s="37"/>
      <c r="GU77" s="37"/>
      <c r="GV77" s="37"/>
      <c r="GW77" s="36">
        <v>12.90909090909091</v>
      </c>
      <c r="GX77" s="36">
        <v>23.06818181818182</v>
      </c>
      <c r="GY77" s="36">
        <v>71.954545454545467</v>
      </c>
      <c r="GZ77" s="36">
        <v>465</v>
      </c>
      <c r="HA77" s="36">
        <v>26.95</v>
      </c>
      <c r="HB77" s="36">
        <v>22.431818181818183</v>
      </c>
      <c r="HC77" s="36">
        <v>98.763636363636365</v>
      </c>
      <c r="HD77" s="36">
        <v>463</v>
      </c>
      <c r="HE77" s="36">
        <v>16</v>
      </c>
      <c r="HF77" s="36">
        <v>25.6</v>
      </c>
      <c r="HG77" s="36">
        <v>59.428571428571431</v>
      </c>
      <c r="HH77" s="36">
        <v>374</v>
      </c>
      <c r="HI77" s="36">
        <v>20.8</v>
      </c>
      <c r="HJ77" s="36">
        <v>28.799999999999997</v>
      </c>
      <c r="HK77" s="36">
        <v>123.99999999999999</v>
      </c>
      <c r="HL77" s="36">
        <v>362</v>
      </c>
      <c r="HM77" s="36"/>
      <c r="HN77" s="36"/>
      <c r="HO77" s="36"/>
      <c r="HP77" s="36"/>
      <c r="HQ77" s="36"/>
      <c r="HR77" s="36"/>
      <c r="HS77" s="36"/>
      <c r="HT77" s="36"/>
      <c r="HU77" s="36"/>
      <c r="HV77" s="36"/>
      <c r="HW77" s="36"/>
      <c r="HX77" s="36"/>
      <c r="HY77" s="36"/>
      <c r="HZ77" s="36"/>
      <c r="IA77" s="36"/>
      <c r="IB77" s="36"/>
      <c r="IC77" s="36"/>
      <c r="ID77" s="36"/>
      <c r="IE77" s="36"/>
      <c r="IF77" s="36"/>
      <c r="IG77" s="36"/>
      <c r="IH77" s="36"/>
      <c r="II77" s="36"/>
      <c r="IJ77" s="36"/>
      <c r="JQ77" s="39">
        <f t="shared" si="6"/>
        <v>300.13636363636368</v>
      </c>
      <c r="JR77" s="39">
        <f t="shared" si="7"/>
        <v>750.26363636363635</v>
      </c>
      <c r="JS77" s="39">
        <f t="shared" si="8"/>
        <v>2158.7755411255412</v>
      </c>
      <c r="JT77" s="39">
        <f t="shared" si="8"/>
        <v>8468</v>
      </c>
    </row>
    <row r="78" spans="1:280" s="19" customFormat="1" ht="15.75" customHeight="1" x14ac:dyDescent="0.25">
      <c r="A78" s="26">
        <v>66</v>
      </c>
      <c r="B78" s="26" t="s">
        <v>136</v>
      </c>
      <c r="C78" s="61" t="s">
        <v>195</v>
      </c>
      <c r="D78" s="28">
        <f t="shared" si="2"/>
        <v>528</v>
      </c>
      <c r="E78" s="28">
        <f t="shared" si="2"/>
        <v>1480</v>
      </c>
      <c r="F78" s="28">
        <f t="shared" si="2"/>
        <v>3727</v>
      </c>
      <c r="G78" s="29">
        <f t="shared" si="3"/>
        <v>0.39710222699221892</v>
      </c>
      <c r="H78" s="28">
        <f t="shared" si="4"/>
        <v>66</v>
      </c>
      <c r="I78" s="28">
        <f t="shared" si="4"/>
        <v>185</v>
      </c>
      <c r="J78" s="28">
        <f t="shared" si="4"/>
        <v>465.875</v>
      </c>
      <c r="K78" s="29">
        <f t="shared" si="5"/>
        <v>0.39710222699221892</v>
      </c>
      <c r="L78" s="57"/>
      <c r="M78" s="57"/>
      <c r="N78" s="57"/>
      <c r="O78" s="57"/>
      <c r="P78" s="57"/>
      <c r="Q78" s="57"/>
      <c r="R78" s="30"/>
      <c r="S78" s="30"/>
      <c r="T78" s="30"/>
      <c r="U78" s="30"/>
      <c r="V78" s="30"/>
      <c r="W78" s="30"/>
      <c r="X78" s="34"/>
      <c r="Y78" s="34"/>
      <c r="Z78" s="34"/>
      <c r="AA78" s="34"/>
      <c r="AB78" s="34"/>
      <c r="AC78" s="34"/>
      <c r="AD78" s="33"/>
      <c r="AE78" s="33"/>
      <c r="AF78" s="33"/>
      <c r="AG78" s="33"/>
      <c r="AH78" s="33"/>
      <c r="AI78" s="33"/>
      <c r="AJ78" s="33"/>
      <c r="AK78" s="33"/>
      <c r="AL78" s="33"/>
      <c r="AM78" s="33"/>
      <c r="AN78" s="33"/>
      <c r="AO78" s="33"/>
      <c r="AP78" s="33"/>
      <c r="AQ78" s="33"/>
      <c r="AR78" s="33"/>
      <c r="AS78" s="33"/>
      <c r="AT78" s="33"/>
      <c r="AU78" s="33"/>
      <c r="AV78" s="33"/>
      <c r="AW78" s="33"/>
      <c r="AX78" s="33"/>
      <c r="AY78" s="34"/>
      <c r="AZ78" s="34"/>
      <c r="BA78" s="34"/>
      <c r="BB78" s="34"/>
      <c r="BC78" s="34"/>
      <c r="BD78" s="34"/>
      <c r="BE78" s="34"/>
      <c r="BF78" s="34"/>
      <c r="BG78" s="34"/>
      <c r="BH78" s="34"/>
      <c r="BI78" s="34"/>
      <c r="BJ78" s="34"/>
      <c r="BK78" s="34"/>
      <c r="BL78" s="30"/>
      <c r="BM78" s="30"/>
      <c r="BN78" s="34"/>
      <c r="BO78" s="30"/>
      <c r="BP78" s="30"/>
      <c r="BQ78" s="32">
        <v>70</v>
      </c>
      <c r="BR78" s="32">
        <v>196</v>
      </c>
      <c r="BS78" s="32">
        <v>486</v>
      </c>
      <c r="BT78" s="32">
        <v>82</v>
      </c>
      <c r="BU78" s="32">
        <v>230</v>
      </c>
      <c r="BV78" s="32">
        <v>521</v>
      </c>
      <c r="BW78" s="34"/>
      <c r="BX78" s="30"/>
      <c r="BY78" s="30"/>
      <c r="BZ78" s="34"/>
      <c r="CA78" s="30"/>
      <c r="CB78" s="30"/>
      <c r="CC78" s="34"/>
      <c r="CD78" s="34"/>
      <c r="CE78" s="34"/>
      <c r="CF78" s="34"/>
      <c r="CG78" s="34"/>
      <c r="CH78" s="34"/>
      <c r="CI78" s="32">
        <v>75</v>
      </c>
      <c r="CJ78" s="32">
        <v>210</v>
      </c>
      <c r="CK78" s="32">
        <v>444</v>
      </c>
      <c r="CL78" s="32">
        <v>75</v>
      </c>
      <c r="CM78" s="32">
        <v>210</v>
      </c>
      <c r="CN78" s="32">
        <v>409</v>
      </c>
      <c r="CO78" s="34"/>
      <c r="CP78" s="34"/>
      <c r="CQ78" s="34"/>
      <c r="CR78" s="34"/>
      <c r="CS78" s="34"/>
      <c r="CT78" s="34"/>
      <c r="CU78" s="32">
        <v>65</v>
      </c>
      <c r="CV78" s="32">
        <v>182</v>
      </c>
      <c r="CW78" s="32">
        <v>519</v>
      </c>
      <c r="CX78" s="32">
        <v>93</v>
      </c>
      <c r="CY78" s="32">
        <v>261</v>
      </c>
      <c r="CZ78" s="32">
        <v>512</v>
      </c>
      <c r="DA78" s="34"/>
      <c r="DB78" s="34"/>
      <c r="DC78" s="34"/>
      <c r="DD78" s="34"/>
      <c r="DE78" s="34"/>
      <c r="DF78" s="34"/>
      <c r="DG78" s="32">
        <v>31</v>
      </c>
      <c r="DH78" s="32">
        <v>87</v>
      </c>
      <c r="DI78" s="32">
        <v>419</v>
      </c>
      <c r="DJ78" s="32">
        <v>37</v>
      </c>
      <c r="DK78" s="32">
        <v>104</v>
      </c>
      <c r="DL78" s="32">
        <v>417</v>
      </c>
      <c r="DO78" s="37"/>
      <c r="DS78" s="37"/>
      <c r="DU78" s="19">
        <v>6</v>
      </c>
      <c r="DV78" s="19">
        <v>34</v>
      </c>
      <c r="DW78" s="19">
        <v>49</v>
      </c>
      <c r="DX78" s="19">
        <v>411</v>
      </c>
      <c r="DY78" s="19">
        <v>16</v>
      </c>
      <c r="DZ78" s="19">
        <v>36</v>
      </c>
      <c r="EA78" s="19">
        <v>64</v>
      </c>
      <c r="EB78" s="19">
        <v>411</v>
      </c>
      <c r="EC78" s="36"/>
      <c r="EE78" s="37"/>
      <c r="EG78" s="36"/>
      <c r="EH78" s="36"/>
      <c r="EI78" s="37"/>
      <c r="EK78" s="37">
        <v>19.90909090909091</v>
      </c>
      <c r="EL78" s="37">
        <v>29.863636363636363</v>
      </c>
      <c r="EM78" s="37">
        <v>82.954545454545467</v>
      </c>
      <c r="EN78" s="37">
        <v>488</v>
      </c>
      <c r="EO78" s="37">
        <v>24.295454545454547</v>
      </c>
      <c r="EP78" s="37">
        <v>25.18181818181818</v>
      </c>
      <c r="EQ78" s="37">
        <v>82.462121212121218</v>
      </c>
      <c r="ER78" s="37">
        <v>429</v>
      </c>
      <c r="ES78" s="37"/>
      <c r="ET78" s="37"/>
      <c r="EU78" s="37"/>
      <c r="EV78" s="37"/>
      <c r="EW78" s="37"/>
      <c r="EX78" s="37"/>
      <c r="EY78" s="37"/>
      <c r="EZ78" s="37"/>
      <c r="FA78" s="36">
        <v>21.113636363636363</v>
      </c>
      <c r="FB78" s="36">
        <v>19.272727272727273</v>
      </c>
      <c r="FC78" s="36">
        <v>67.310606060606062</v>
      </c>
      <c r="FD78" s="36">
        <v>379</v>
      </c>
      <c r="FE78" s="36">
        <v>18.386363636363637</v>
      </c>
      <c r="FF78" s="36">
        <v>18.386363636363637</v>
      </c>
      <c r="FG78" s="36">
        <v>61.287878787878789</v>
      </c>
      <c r="FH78" s="36">
        <v>408</v>
      </c>
      <c r="FI78" s="37"/>
      <c r="FJ78" s="37"/>
      <c r="FK78" s="37"/>
      <c r="FL78" s="37"/>
      <c r="FM78" s="37"/>
      <c r="FN78" s="37"/>
      <c r="FO78" s="37"/>
      <c r="FP78" s="37"/>
      <c r="FQ78" s="37">
        <v>23.431818181818183</v>
      </c>
      <c r="FR78" s="37">
        <v>21.431818181818183</v>
      </c>
      <c r="FS78" s="37">
        <v>74.77272727272728</v>
      </c>
      <c r="FT78" s="37">
        <v>379</v>
      </c>
      <c r="FU78" s="37">
        <v>13.068181818181818</v>
      </c>
      <c r="FV78" s="37">
        <v>17.227272727272727</v>
      </c>
      <c r="FW78" s="37">
        <v>50.492424242424242</v>
      </c>
      <c r="FX78" s="37">
        <v>354</v>
      </c>
      <c r="FY78" s="37">
        <v>19.90909090909091</v>
      </c>
      <c r="FZ78" s="37">
        <v>21.81818181818182</v>
      </c>
      <c r="GA78" s="37">
        <v>99</v>
      </c>
      <c r="GB78" s="37">
        <v>402</v>
      </c>
      <c r="GC78" s="37">
        <v>24.295454545454547</v>
      </c>
      <c r="GD78" s="37">
        <v>25.18181818181818</v>
      </c>
      <c r="GE78" s="37">
        <v>135</v>
      </c>
      <c r="GF78" s="37">
        <v>498</v>
      </c>
      <c r="GG78" s="37">
        <v>15.272727272727273</v>
      </c>
      <c r="GH78" s="37">
        <v>21.34090909090909</v>
      </c>
      <c r="GI78" s="37">
        <v>91.534090909090907</v>
      </c>
      <c r="GJ78" s="37">
        <v>503</v>
      </c>
      <c r="GK78" s="37">
        <v>27.65909090909091</v>
      </c>
      <c r="GL78" s="37">
        <v>34.977272727272727</v>
      </c>
      <c r="GM78" s="37">
        <v>156.59090909090907</v>
      </c>
      <c r="GN78" s="37">
        <v>495</v>
      </c>
      <c r="GO78" s="37"/>
      <c r="GP78" s="37"/>
      <c r="GQ78" s="37"/>
      <c r="GR78" s="37"/>
      <c r="GS78" s="37"/>
      <c r="GT78" s="37"/>
      <c r="GU78" s="37"/>
      <c r="GV78" s="37"/>
      <c r="GW78" s="36">
        <v>19.027272727272727</v>
      </c>
      <c r="GX78" s="36">
        <v>34.022727272727273</v>
      </c>
      <c r="GY78" s="36">
        <v>88.416666666666671</v>
      </c>
      <c r="GZ78" s="36">
        <v>477</v>
      </c>
      <c r="HA78" s="36">
        <v>15.59090909090909</v>
      </c>
      <c r="HB78" s="36">
        <v>26.95</v>
      </c>
      <c r="HC78" s="36">
        <v>70.901515151515156</v>
      </c>
      <c r="HD78" s="36">
        <v>490</v>
      </c>
      <c r="HE78" s="36">
        <v>25.829545454545453</v>
      </c>
      <c r="HF78" s="36">
        <v>46.31136363636363</v>
      </c>
      <c r="HG78" s="36">
        <v>103.05844155844156</v>
      </c>
      <c r="HH78" s="36">
        <v>375</v>
      </c>
      <c r="HI78" s="36">
        <v>21.993181818181817</v>
      </c>
      <c r="HJ78" s="36">
        <v>38.4</v>
      </c>
      <c r="HK78" s="36">
        <v>150.98295454545453</v>
      </c>
      <c r="HL78" s="36">
        <v>447</v>
      </c>
      <c r="HM78" s="36"/>
      <c r="HN78" s="36"/>
      <c r="HO78" s="36"/>
      <c r="HP78" s="36"/>
      <c r="HQ78" s="36"/>
      <c r="HR78" s="36"/>
      <c r="HS78" s="36"/>
      <c r="HT78" s="36"/>
      <c r="HU78" s="36"/>
      <c r="HV78" s="36"/>
      <c r="HW78" s="36"/>
      <c r="HX78" s="36"/>
      <c r="HY78" s="36"/>
      <c r="HZ78" s="36"/>
      <c r="IA78" s="36"/>
      <c r="IB78" s="36"/>
      <c r="IC78" s="36">
        <v>31.345454545454544</v>
      </c>
      <c r="ID78" s="36">
        <v>28.790909090909089</v>
      </c>
      <c r="IE78" s="36">
        <v>109.82424242424241</v>
      </c>
      <c r="IF78" s="36">
        <v>572</v>
      </c>
      <c r="IG78" s="36">
        <v>41.336363636363643</v>
      </c>
      <c r="IH78" s="36">
        <v>35.659090909090907</v>
      </c>
      <c r="II78" s="36">
        <v>140.21212121212122</v>
      </c>
      <c r="IJ78" s="36">
        <v>624</v>
      </c>
      <c r="IK78" s="19">
        <v>45.43</v>
      </c>
      <c r="IM78" s="19">
        <v>113</v>
      </c>
      <c r="IN78" s="19">
        <v>643</v>
      </c>
      <c r="IO78" s="19">
        <v>38</v>
      </c>
      <c r="IQ78" s="19">
        <v>89</v>
      </c>
      <c r="IR78" s="19">
        <v>534</v>
      </c>
      <c r="JQ78" s="39">
        <f t="shared" ref="JQ78:JQ141" si="11">SUM(DM78,DQ78,DU78,DY78,EC78,EG78,EK78,EO78,ES78,EW78,FA78,FE78,FM78,FQ78,FU78,FY78,GC78,GG78,GK78,GO78,GS78,GW78,HA78,HE78,HI78,HM78,HQ78,HU78,HY78,IC78,IG78,IK78,IO78,IS78,IW78,JA78,JE78,JI78,JM78)</f>
        <v>467.8936363636364</v>
      </c>
      <c r="JR78" s="39">
        <f t="shared" ref="JR78:JR141" si="12">SUM(DN78,DR78,DV78,DZ78,ED78,EH78,EL78,EP78,ET78,EX78,FB78,FF78,FN78,FR78,FV78,FZ78,GD78,GH78,GL78,GP78,GT78,GX78,HB78,HF78,HJ78,HN78,HR78,HV78,HZ78,ID78,IH78,IL78,IP78,IT78,IX78,L78,O78,R78,U78,X78,AA78,AD78,AG78,AJ78,AM78,AP78,AS78,AV78,AY78,BB78,BE78,BH78,BK78,BN78,BQ78,BT78,BW78,BZ78,CC78,CF78,CI78,CL78,CO78,CR78,CU78,CX78,DA78,DD78,DG78,DJ78)</f>
        <v>1042.8159090909089</v>
      </c>
      <c r="JS78" s="39">
        <f t="shared" ref="JS78:JT141" si="13">SUM(DO78,DS78,DW78,EA78,EE78,EI78,EM78,EQ78,EU78,EY78,FC78,FG78,FO78,FS78,FW78,GA78,GE78,GI78,GM78,GQ78,GU78,GY78,HC78,HG78,HK78,HO78,HS78,HW78,IA78,IE78,II78,IM78,IQ78,IU78,IY78,M78,P78,S78,V78,Y78,AB78,AE78,AH78,AK78,AN78,AQ78,AT78,AW78,AZ78,BC78,BF78,BI78,BL78,BO78,BR78,BU78,BX78,CA78,CD78,CG78,CJ78,CM78,CP78,CS78,CV78,CY78,DB78,DE78,DH78,DK78,JC78,JG78,JK78,JO78)</f>
        <v>3359.8012445887443</v>
      </c>
      <c r="JT78" s="39">
        <f t="shared" si="13"/>
        <v>13046</v>
      </c>
    </row>
    <row r="79" spans="1:280" s="48" customFormat="1" ht="15.75" customHeight="1" x14ac:dyDescent="0.25">
      <c r="A79" s="41">
        <v>67</v>
      </c>
      <c r="B79" s="41" t="s">
        <v>136</v>
      </c>
      <c r="C79" s="18" t="s">
        <v>196</v>
      </c>
      <c r="D79" s="43"/>
      <c r="E79" s="43"/>
      <c r="F79" s="43"/>
      <c r="G79" s="44"/>
      <c r="H79" s="43"/>
      <c r="I79" s="43"/>
      <c r="J79" s="43"/>
      <c r="K79" s="44"/>
      <c r="L79" s="53"/>
      <c r="M79" s="53"/>
      <c r="N79" s="53"/>
      <c r="O79" s="53"/>
      <c r="P79" s="53"/>
      <c r="Q79" s="53"/>
      <c r="R79" s="45"/>
      <c r="S79" s="45"/>
      <c r="T79" s="45"/>
      <c r="U79" s="45"/>
      <c r="V79" s="45"/>
      <c r="W79" s="45"/>
      <c r="X79" s="46"/>
      <c r="Y79" s="46"/>
      <c r="Z79" s="46"/>
      <c r="AA79" s="46"/>
      <c r="AB79" s="46"/>
      <c r="AC79" s="46"/>
      <c r="AD79" s="46"/>
      <c r="AE79" s="46"/>
      <c r="AF79" s="46"/>
      <c r="AG79" s="46"/>
      <c r="AH79" s="46"/>
      <c r="AI79" s="46"/>
      <c r="AJ79" s="46"/>
      <c r="AK79" s="46"/>
      <c r="AL79" s="46"/>
      <c r="AM79" s="46"/>
      <c r="AN79" s="46"/>
      <c r="AO79" s="46"/>
      <c r="AP79" s="46"/>
      <c r="AQ79" s="46"/>
      <c r="AR79" s="46"/>
      <c r="AS79" s="46"/>
      <c r="AT79" s="46"/>
      <c r="AU79" s="46"/>
      <c r="AV79" s="46"/>
      <c r="AW79" s="46"/>
      <c r="AX79" s="46"/>
      <c r="AY79" s="46"/>
      <c r="AZ79" s="46"/>
      <c r="BA79" s="46"/>
      <c r="BB79" s="46"/>
      <c r="BC79" s="46"/>
      <c r="BD79" s="46"/>
      <c r="BE79" s="46"/>
      <c r="BF79" s="46"/>
      <c r="BG79" s="46"/>
      <c r="BH79" s="46"/>
      <c r="BI79" s="46"/>
      <c r="BJ79" s="46"/>
      <c r="BK79" s="46"/>
      <c r="BL79" s="45"/>
      <c r="BM79" s="45"/>
      <c r="BN79" s="46"/>
      <c r="BO79" s="45"/>
      <c r="BP79" s="45"/>
      <c r="BQ79" s="46"/>
      <c r="BR79" s="46"/>
      <c r="BS79" s="46"/>
      <c r="BT79" s="46"/>
      <c r="BU79" s="46"/>
      <c r="BV79" s="46"/>
      <c r="BW79" s="46"/>
      <c r="BX79" s="45"/>
      <c r="BY79" s="45"/>
      <c r="BZ79" s="46"/>
      <c r="CA79" s="45"/>
      <c r="CB79" s="45"/>
      <c r="CC79" s="46"/>
      <c r="CD79" s="46"/>
      <c r="CE79" s="46"/>
      <c r="CF79" s="46"/>
      <c r="CG79" s="46"/>
      <c r="CH79" s="46"/>
      <c r="CI79" s="46"/>
      <c r="CJ79" s="46"/>
      <c r="CK79" s="46"/>
      <c r="CL79" s="46"/>
      <c r="CM79" s="46"/>
      <c r="CN79" s="46"/>
      <c r="CO79" s="46"/>
      <c r="CP79" s="46"/>
      <c r="CQ79" s="46"/>
      <c r="CR79" s="46"/>
      <c r="CS79" s="46"/>
      <c r="CT79" s="46"/>
      <c r="CU79" s="46"/>
      <c r="CV79" s="46"/>
      <c r="CW79" s="46"/>
      <c r="CX79" s="46"/>
      <c r="CY79" s="46"/>
      <c r="CZ79" s="46"/>
      <c r="DA79" s="46"/>
      <c r="DB79" s="46"/>
      <c r="DC79" s="46"/>
      <c r="DD79" s="46"/>
      <c r="DE79" s="46"/>
      <c r="DF79" s="46"/>
      <c r="DG79" s="46"/>
      <c r="DH79" s="46"/>
      <c r="DI79" s="46"/>
      <c r="DJ79" s="46"/>
      <c r="DK79" s="46"/>
      <c r="DL79" s="46"/>
      <c r="DO79" s="50"/>
      <c r="DS79" s="50"/>
      <c r="EC79" s="49"/>
      <c r="EE79" s="50"/>
      <c r="EG79" s="49"/>
      <c r="EH79" s="49"/>
      <c r="EI79" s="50"/>
      <c r="EK79" s="50"/>
      <c r="EL79" s="50"/>
      <c r="EM79" s="50"/>
      <c r="EN79" s="50"/>
      <c r="EO79" s="50"/>
      <c r="EP79" s="50"/>
      <c r="EQ79" s="50"/>
      <c r="ER79" s="50"/>
      <c r="ES79" s="50"/>
      <c r="ET79" s="50"/>
      <c r="EU79" s="50"/>
      <c r="EV79" s="50"/>
      <c r="EW79" s="50"/>
      <c r="EX79" s="50"/>
      <c r="EY79" s="50"/>
      <c r="EZ79" s="50"/>
      <c r="FA79" s="49"/>
      <c r="FB79" s="49"/>
      <c r="FC79" s="49"/>
      <c r="FD79" s="49"/>
      <c r="FE79" s="49"/>
      <c r="FF79" s="49"/>
      <c r="FG79" s="49"/>
      <c r="FH79" s="49"/>
      <c r="FI79" s="50"/>
      <c r="FJ79" s="50"/>
      <c r="FK79" s="50"/>
      <c r="FL79" s="50"/>
      <c r="FM79" s="50"/>
      <c r="FN79" s="50"/>
      <c r="FO79" s="50"/>
      <c r="FP79" s="50"/>
      <c r="FQ79" s="50"/>
      <c r="FR79" s="50"/>
      <c r="FS79" s="50"/>
      <c r="FT79" s="50"/>
      <c r="FU79" s="50"/>
      <c r="FV79" s="50"/>
      <c r="FW79" s="50"/>
      <c r="FX79" s="50"/>
      <c r="FY79" s="50">
        <v>13.386363636363637</v>
      </c>
      <c r="FZ79" s="50">
        <v>15.772727272727273</v>
      </c>
      <c r="GA79" s="50">
        <v>71</v>
      </c>
      <c r="GB79" s="50">
        <v>359</v>
      </c>
      <c r="GC79" s="50">
        <v>11.431818181818182</v>
      </c>
      <c r="GD79" s="50">
        <v>15.59090909090909</v>
      </c>
      <c r="GE79" s="50">
        <v>56</v>
      </c>
      <c r="GF79" s="50">
        <v>423</v>
      </c>
      <c r="GG79" s="50">
        <v>15.90909090909091</v>
      </c>
      <c r="GH79" s="50">
        <v>20.386363636363637</v>
      </c>
      <c r="GI79" s="50">
        <v>72.590909090909093</v>
      </c>
      <c r="GJ79" s="50">
        <v>532</v>
      </c>
      <c r="GK79" s="50">
        <v>26.977272727272727</v>
      </c>
      <c r="GL79" s="50">
        <v>18.34090909090909</v>
      </c>
      <c r="GM79" s="50">
        <v>90.636363636363626</v>
      </c>
      <c r="GN79" s="50">
        <v>543</v>
      </c>
      <c r="GO79" s="50">
        <v>26.545454545454547</v>
      </c>
      <c r="GP79" s="50">
        <v>42.022727272727273</v>
      </c>
      <c r="GQ79" s="50">
        <v>114.28030303030305</v>
      </c>
      <c r="GR79" s="50">
        <v>468</v>
      </c>
      <c r="GS79" s="50">
        <v>31.545454545454547</v>
      </c>
      <c r="GT79" s="50">
        <v>34.704545454545453</v>
      </c>
      <c r="GU79" s="50">
        <v>110.41666666666667</v>
      </c>
      <c r="GV79" s="50">
        <v>482</v>
      </c>
      <c r="GW79" s="49"/>
      <c r="GX79" s="49"/>
      <c r="GY79" s="49"/>
      <c r="GZ79" s="49"/>
      <c r="HA79" s="49"/>
      <c r="HB79" s="49"/>
      <c r="HC79" s="49"/>
      <c r="HD79" s="49"/>
      <c r="HE79" s="49"/>
      <c r="HF79" s="49"/>
      <c r="HG79" s="49"/>
      <c r="HH79" s="49"/>
      <c r="HI79" s="49"/>
      <c r="HJ79" s="49"/>
      <c r="HK79" s="49"/>
      <c r="HL79" s="49"/>
      <c r="HM79" s="49">
        <v>35.590909090909093</v>
      </c>
      <c r="HN79" s="49">
        <v>30.252272727272725</v>
      </c>
      <c r="HO79" s="49">
        <v>94.061688311688314</v>
      </c>
      <c r="HP79" s="49">
        <v>424</v>
      </c>
      <c r="HQ79" s="49">
        <v>35.668181818181822</v>
      </c>
      <c r="HR79" s="49">
        <v>38.868181818181817</v>
      </c>
      <c r="HS79" s="49">
        <v>114.97294372294374</v>
      </c>
      <c r="HT79" s="49">
        <v>463</v>
      </c>
      <c r="HU79" s="49">
        <v>17.670454545454547</v>
      </c>
      <c r="HV79" s="49">
        <v>24.795454545454547</v>
      </c>
      <c r="HW79" s="49">
        <v>60.665584415584419</v>
      </c>
      <c r="HX79" s="49">
        <v>399</v>
      </c>
      <c r="HY79" s="49">
        <v>17.399999999999999</v>
      </c>
      <c r="HZ79" s="49">
        <v>33.19318181818182</v>
      </c>
      <c r="IA79" s="49">
        <v>82.218831168831173</v>
      </c>
      <c r="IB79" s="49">
        <v>428</v>
      </c>
      <c r="IC79" s="49"/>
      <c r="ID79" s="49"/>
      <c r="IE79" s="49"/>
      <c r="IF79" s="49"/>
      <c r="IG79" s="49"/>
      <c r="IH79" s="49"/>
      <c r="II79" s="49"/>
      <c r="IJ79" s="49"/>
      <c r="IS79" s="48">
        <v>48.3</v>
      </c>
      <c r="IU79" s="48">
        <v>118</v>
      </c>
      <c r="IV79" s="48">
        <v>549</v>
      </c>
      <c r="IW79" s="48">
        <v>48.3</v>
      </c>
      <c r="IY79" s="48">
        <v>118</v>
      </c>
      <c r="IZ79" s="48">
        <v>549</v>
      </c>
      <c r="JQ79" s="52">
        <f t="shared" si="11"/>
        <v>328.72500000000002</v>
      </c>
      <c r="JR79" s="52">
        <f t="shared" si="12"/>
        <v>273.92727272727274</v>
      </c>
      <c r="JS79" s="52">
        <f t="shared" si="13"/>
        <v>1102.8432900432902</v>
      </c>
      <c r="JT79" s="52">
        <f t="shared" si="13"/>
        <v>5619</v>
      </c>
    </row>
    <row r="80" spans="1:280" s="19" customFormat="1" ht="15.75" customHeight="1" x14ac:dyDescent="0.25">
      <c r="A80" s="26">
        <v>68</v>
      </c>
      <c r="B80" s="26" t="s">
        <v>128</v>
      </c>
      <c r="C80" s="61" t="s">
        <v>197</v>
      </c>
      <c r="D80" s="28">
        <f t="shared" si="2"/>
        <v>241</v>
      </c>
      <c r="E80" s="28">
        <f t="shared" si="2"/>
        <v>677</v>
      </c>
      <c r="F80" s="28">
        <f t="shared" si="2"/>
        <v>2706</v>
      </c>
      <c r="G80" s="29">
        <f t="shared" si="3"/>
        <v>0.25018477457501848</v>
      </c>
      <c r="H80" s="28">
        <f t="shared" si="4"/>
        <v>40.166666666666664</v>
      </c>
      <c r="I80" s="28">
        <f t="shared" si="4"/>
        <v>112.83333333333333</v>
      </c>
      <c r="J80" s="28">
        <f t="shared" si="4"/>
        <v>451</v>
      </c>
      <c r="K80" s="29">
        <f t="shared" si="5"/>
        <v>0.25018477457501848</v>
      </c>
      <c r="L80" s="57"/>
      <c r="M80" s="57"/>
      <c r="N80" s="57"/>
      <c r="O80" s="57"/>
      <c r="P80" s="57"/>
      <c r="Q80" s="57"/>
      <c r="R80" s="30"/>
      <c r="S80" s="30"/>
      <c r="T80" s="30"/>
      <c r="U80" s="30"/>
      <c r="V80" s="30"/>
      <c r="W80" s="30"/>
      <c r="X80" s="34"/>
      <c r="Y80" s="34"/>
      <c r="Z80" s="34"/>
      <c r="AA80" s="34"/>
      <c r="AB80" s="34"/>
      <c r="AC80" s="34"/>
      <c r="AD80" s="33"/>
      <c r="AE80" s="33"/>
      <c r="AF80" s="33"/>
      <c r="AG80" s="33"/>
      <c r="AH80" s="33"/>
      <c r="AI80" s="33"/>
      <c r="AJ80" s="33"/>
      <c r="AK80" s="33"/>
      <c r="AL80" s="33"/>
      <c r="AM80" s="33"/>
      <c r="AN80" s="33"/>
      <c r="AO80" s="33"/>
      <c r="AP80" s="33"/>
      <c r="AQ80" s="33"/>
      <c r="AR80" s="33"/>
      <c r="AS80" s="33"/>
      <c r="AT80" s="33"/>
      <c r="AU80" s="33"/>
      <c r="AV80" s="33"/>
      <c r="AW80" s="33"/>
      <c r="AX80" s="33"/>
      <c r="AY80" s="34"/>
      <c r="AZ80" s="34"/>
      <c r="BA80" s="34"/>
      <c r="BB80" s="34"/>
      <c r="BC80" s="34"/>
      <c r="BD80" s="34"/>
      <c r="BE80" s="34"/>
      <c r="BF80" s="34"/>
      <c r="BG80" s="34"/>
      <c r="BH80" s="34"/>
      <c r="BI80" s="34"/>
      <c r="BJ80" s="34"/>
      <c r="BK80" s="34"/>
      <c r="BL80" s="30"/>
      <c r="BM80" s="30"/>
      <c r="BN80" s="34"/>
      <c r="BO80" s="30"/>
      <c r="BP80" s="30"/>
      <c r="BQ80" s="34"/>
      <c r="BR80" s="34"/>
      <c r="BS80" s="34"/>
      <c r="BT80" s="34"/>
      <c r="BU80" s="34"/>
      <c r="BV80" s="34"/>
      <c r="BW80" s="34"/>
      <c r="BX80" s="30"/>
      <c r="BY80" s="30"/>
      <c r="BZ80" s="34"/>
      <c r="CA80" s="30"/>
      <c r="CB80" s="30"/>
      <c r="CC80" s="34"/>
      <c r="CD80" s="34"/>
      <c r="CE80" s="34"/>
      <c r="CF80" s="34"/>
      <c r="CG80" s="34"/>
      <c r="CH80" s="34"/>
      <c r="CI80" s="32">
        <v>45</v>
      </c>
      <c r="CJ80" s="32">
        <v>126</v>
      </c>
      <c r="CK80" s="32">
        <v>430</v>
      </c>
      <c r="CL80" s="32">
        <v>44</v>
      </c>
      <c r="CM80" s="32">
        <v>124</v>
      </c>
      <c r="CN80" s="32">
        <v>413</v>
      </c>
      <c r="CO80" s="34"/>
      <c r="CP80" s="34"/>
      <c r="CQ80" s="34"/>
      <c r="CR80" s="34"/>
      <c r="CS80" s="34"/>
      <c r="CT80" s="34"/>
      <c r="CU80" s="32">
        <v>35</v>
      </c>
      <c r="CV80" s="32">
        <v>98</v>
      </c>
      <c r="CW80" s="32">
        <v>499</v>
      </c>
      <c r="CX80" s="32">
        <v>39</v>
      </c>
      <c r="CY80" s="32">
        <v>110</v>
      </c>
      <c r="CZ80" s="32">
        <v>471</v>
      </c>
      <c r="DA80" s="32">
        <v>36</v>
      </c>
      <c r="DB80" s="32">
        <f>ROUNDUP(DA80*2*1.4,0)</f>
        <v>101</v>
      </c>
      <c r="DC80" s="32">
        <v>428</v>
      </c>
      <c r="DD80" s="32">
        <v>42</v>
      </c>
      <c r="DE80" s="32">
        <f>ROUNDUP(DD80*2*1.4,0)</f>
        <v>118</v>
      </c>
      <c r="DF80" s="32">
        <v>465</v>
      </c>
      <c r="DG80" s="34"/>
      <c r="DH80" s="34"/>
      <c r="DI80" s="34"/>
      <c r="DJ80" s="34"/>
      <c r="DK80" s="34"/>
      <c r="DL80" s="34"/>
      <c r="DM80" s="19">
        <v>12</v>
      </c>
      <c r="DN80" s="19">
        <v>23</v>
      </c>
      <c r="DO80" s="37">
        <v>87.5</v>
      </c>
      <c r="DP80" s="19">
        <v>513</v>
      </c>
      <c r="DQ80" s="19">
        <v>6</v>
      </c>
      <c r="DR80" s="19">
        <v>35</v>
      </c>
      <c r="DS80" s="37">
        <v>102.5</v>
      </c>
      <c r="DT80" s="19">
        <v>511</v>
      </c>
      <c r="EC80" s="36">
        <v>11.90909090909091</v>
      </c>
      <c r="ED80" s="19">
        <v>22</v>
      </c>
      <c r="EE80" s="37">
        <v>56.515151515151523</v>
      </c>
      <c r="EF80" s="19">
        <v>352</v>
      </c>
      <c r="EG80" s="36">
        <v>17.59090909090909</v>
      </c>
      <c r="EH80" s="36">
        <v>26.545454545454547</v>
      </c>
      <c r="EI80" s="37">
        <v>73.560606060606062</v>
      </c>
      <c r="EJ80" s="19">
        <v>352</v>
      </c>
      <c r="EK80" s="37"/>
      <c r="EL80" s="37"/>
      <c r="EM80" s="37"/>
      <c r="EN80" s="37"/>
      <c r="EO80" s="37"/>
      <c r="EP80" s="37"/>
      <c r="EQ80" s="37"/>
      <c r="ER80" s="37"/>
      <c r="ES80" s="37">
        <v>13.431818181818182</v>
      </c>
      <c r="ET80" s="37">
        <v>18.06818181818182</v>
      </c>
      <c r="EU80" s="37">
        <v>52.5</v>
      </c>
      <c r="EV80" s="37">
        <v>423</v>
      </c>
      <c r="EW80" s="37">
        <v>11.272727272727273</v>
      </c>
      <c r="EX80" s="37">
        <v>18.227272727272727</v>
      </c>
      <c r="EY80" s="37">
        <v>49.166666666666671</v>
      </c>
      <c r="EZ80" s="37">
        <v>423</v>
      </c>
      <c r="FA80" s="36">
        <v>13.431818181818182</v>
      </c>
      <c r="FB80" s="36">
        <v>18.06818181818182</v>
      </c>
      <c r="FC80" s="36">
        <v>52.5</v>
      </c>
      <c r="FD80" s="36">
        <v>112</v>
      </c>
      <c r="FE80" s="36">
        <v>14.545454545454545</v>
      </c>
      <c r="FF80" s="36">
        <v>18.227272727272727</v>
      </c>
      <c r="FG80" s="36">
        <v>54.621212121212125</v>
      </c>
      <c r="FH80" s="36">
        <v>112</v>
      </c>
      <c r="FI80" s="37">
        <v>12.75</v>
      </c>
      <c r="FJ80" s="37">
        <v>28.09090909090909</v>
      </c>
      <c r="FK80" s="37">
        <v>68.068181818181813</v>
      </c>
      <c r="FL80" s="37">
        <v>301</v>
      </c>
      <c r="FM80" s="37">
        <v>17.59090909090909</v>
      </c>
      <c r="FN80" s="37">
        <v>26.545454545454547</v>
      </c>
      <c r="FO80" s="37">
        <v>73.560606060606062</v>
      </c>
      <c r="FP80" s="37">
        <v>338</v>
      </c>
      <c r="FQ80" s="37">
        <v>11.431818181818182</v>
      </c>
      <c r="FR80" s="37">
        <v>17.06818181818182</v>
      </c>
      <c r="FS80" s="37">
        <v>47.500000000000007</v>
      </c>
      <c r="FT80" s="37">
        <v>112</v>
      </c>
      <c r="FU80" s="37">
        <v>15.386363636363637</v>
      </c>
      <c r="FV80" s="37">
        <v>17.227272727272727</v>
      </c>
      <c r="FW80" s="37">
        <v>54.356060606060609</v>
      </c>
      <c r="FX80" s="37">
        <v>112</v>
      </c>
      <c r="FY80" s="37">
        <v>13.75</v>
      </c>
      <c r="FZ80" s="37">
        <v>15.5</v>
      </c>
      <c r="GA80" s="37">
        <v>100</v>
      </c>
      <c r="GB80" s="37">
        <v>128</v>
      </c>
      <c r="GC80" s="37">
        <v>11.272727272727273</v>
      </c>
      <c r="GD80" s="37">
        <v>13.431818181818182</v>
      </c>
      <c r="GE80" s="37">
        <v>53</v>
      </c>
      <c r="GF80" s="37">
        <v>128</v>
      </c>
      <c r="GG80" s="37"/>
      <c r="GH80" s="37"/>
      <c r="GI80" s="37"/>
      <c r="GJ80" s="37"/>
      <c r="GK80" s="37"/>
      <c r="GL80" s="37"/>
      <c r="GM80" s="37"/>
      <c r="GN80" s="37"/>
      <c r="GW80" s="36"/>
      <c r="GX80" s="36"/>
      <c r="GY80" s="36"/>
      <c r="GZ80" s="36"/>
      <c r="HA80" s="36"/>
      <c r="HB80" s="36"/>
      <c r="HC80" s="36"/>
      <c r="HD80" s="36"/>
      <c r="HE80" s="36"/>
      <c r="HF80" s="36"/>
      <c r="HG80" s="36"/>
      <c r="HH80" s="36"/>
      <c r="HI80" s="36"/>
      <c r="HJ80" s="36"/>
      <c r="HK80" s="36"/>
      <c r="HL80" s="36"/>
      <c r="HM80" s="36"/>
      <c r="HN80" s="36"/>
      <c r="HO80" s="36"/>
      <c r="HP80" s="36"/>
      <c r="HQ80" s="36"/>
      <c r="HR80" s="36"/>
      <c r="HS80" s="36"/>
      <c r="HT80" s="36"/>
      <c r="IC80" s="36">
        <v>29.35</v>
      </c>
      <c r="ID80" s="36">
        <v>14.311363636363637</v>
      </c>
      <c r="IE80" s="36">
        <v>77.539393939393946</v>
      </c>
      <c r="IF80" s="36">
        <v>568</v>
      </c>
      <c r="IG80" s="36">
        <v>41.268181818181823</v>
      </c>
      <c r="IH80" s="36">
        <v>19.022727272727273</v>
      </c>
      <c r="II80" s="36">
        <v>106.82575757575759</v>
      </c>
      <c r="IJ80" s="36">
        <v>624</v>
      </c>
      <c r="IS80" s="19">
        <v>38.700000000000003</v>
      </c>
      <c r="IU80" s="19">
        <v>88</v>
      </c>
      <c r="IV80" s="19">
        <v>643</v>
      </c>
      <c r="IW80" s="19">
        <v>38.700000000000003</v>
      </c>
      <c r="IY80" s="19">
        <v>88</v>
      </c>
      <c r="IZ80" s="19">
        <v>643</v>
      </c>
      <c r="JQ80" s="39">
        <f t="shared" si="11"/>
        <v>317.63181818181818</v>
      </c>
      <c r="JR80" s="39">
        <f t="shared" si="12"/>
        <v>543.24318181818171</v>
      </c>
      <c r="JS80" s="39">
        <f t="shared" si="13"/>
        <v>1894.6454545454546</v>
      </c>
      <c r="JT80" s="39">
        <f t="shared" si="13"/>
        <v>8800</v>
      </c>
    </row>
    <row r="81" spans="1:280" s="19" customFormat="1" ht="15.75" customHeight="1" x14ac:dyDescent="0.25">
      <c r="A81" s="26">
        <v>69</v>
      </c>
      <c r="B81" s="26" t="s">
        <v>128</v>
      </c>
      <c r="C81" s="61" t="s">
        <v>198</v>
      </c>
      <c r="D81" s="28">
        <f t="shared" si="2"/>
        <v>222</v>
      </c>
      <c r="E81" s="28">
        <f t="shared" si="2"/>
        <v>623</v>
      </c>
      <c r="F81" s="28">
        <f t="shared" si="2"/>
        <v>2602</v>
      </c>
      <c r="G81" s="29">
        <f t="shared" si="3"/>
        <v>0.23943120676402768</v>
      </c>
      <c r="H81" s="28">
        <f t="shared" si="4"/>
        <v>37</v>
      </c>
      <c r="I81" s="28">
        <f t="shared" si="4"/>
        <v>103.83333333333333</v>
      </c>
      <c r="J81" s="28">
        <f t="shared" si="4"/>
        <v>433.66666666666669</v>
      </c>
      <c r="K81" s="29">
        <f t="shared" si="5"/>
        <v>0.23943120676402765</v>
      </c>
      <c r="L81" s="57"/>
      <c r="M81" s="57"/>
      <c r="N81" s="57"/>
      <c r="O81" s="57"/>
      <c r="P81" s="57"/>
      <c r="Q81" s="57"/>
      <c r="R81" s="30"/>
      <c r="S81" s="30"/>
      <c r="T81" s="30"/>
      <c r="U81" s="30"/>
      <c r="V81" s="30"/>
      <c r="W81" s="30"/>
      <c r="X81" s="34"/>
      <c r="Y81" s="34"/>
      <c r="Z81" s="34"/>
      <c r="AA81" s="34"/>
      <c r="AB81" s="34"/>
      <c r="AC81" s="34"/>
      <c r="AD81" s="33"/>
      <c r="AE81" s="33"/>
      <c r="AF81" s="33"/>
      <c r="AG81" s="33"/>
      <c r="AH81" s="33"/>
      <c r="AI81" s="33"/>
      <c r="AJ81" s="33"/>
      <c r="AK81" s="33"/>
      <c r="AL81" s="33"/>
      <c r="AM81" s="33"/>
      <c r="AN81" s="33"/>
      <c r="AO81" s="33"/>
      <c r="AP81" s="33"/>
      <c r="AQ81" s="33"/>
      <c r="AR81" s="33"/>
      <c r="AS81" s="33"/>
      <c r="AT81" s="33"/>
      <c r="AU81" s="33"/>
      <c r="AV81" s="33"/>
      <c r="AW81" s="33"/>
      <c r="AX81" s="33"/>
      <c r="AY81" s="34"/>
      <c r="AZ81" s="34"/>
      <c r="BA81" s="34"/>
      <c r="BB81" s="34"/>
      <c r="BC81" s="34"/>
      <c r="BD81" s="34"/>
      <c r="BE81" s="34"/>
      <c r="BF81" s="34"/>
      <c r="BG81" s="34"/>
      <c r="BH81" s="34"/>
      <c r="BI81" s="34"/>
      <c r="BJ81" s="34"/>
      <c r="BK81" s="34"/>
      <c r="BL81" s="30"/>
      <c r="BM81" s="30"/>
      <c r="BN81" s="34"/>
      <c r="BO81" s="30"/>
      <c r="BP81" s="30"/>
      <c r="BQ81" s="34"/>
      <c r="BR81" s="34"/>
      <c r="BS81" s="34"/>
      <c r="BT81" s="34"/>
      <c r="BU81" s="34"/>
      <c r="BV81" s="34"/>
      <c r="BW81" s="34"/>
      <c r="BX81" s="30"/>
      <c r="BY81" s="30"/>
      <c r="BZ81" s="34"/>
      <c r="CA81" s="30"/>
      <c r="CB81" s="30"/>
      <c r="CC81" s="34"/>
      <c r="CD81" s="34"/>
      <c r="CE81" s="34"/>
      <c r="CF81" s="34"/>
      <c r="CG81" s="34"/>
      <c r="CH81" s="34"/>
      <c r="CI81" s="32">
        <v>37</v>
      </c>
      <c r="CJ81" s="32">
        <v>104</v>
      </c>
      <c r="CK81" s="32">
        <v>437</v>
      </c>
      <c r="CL81" s="32">
        <v>39</v>
      </c>
      <c r="CM81" s="32">
        <v>110</v>
      </c>
      <c r="CN81" s="32">
        <v>407</v>
      </c>
      <c r="CO81" s="34"/>
      <c r="CP81" s="34"/>
      <c r="CQ81" s="34"/>
      <c r="CR81" s="34"/>
      <c r="CS81" s="34"/>
      <c r="CT81" s="34"/>
      <c r="CU81" s="32">
        <v>35</v>
      </c>
      <c r="CV81" s="32">
        <v>98</v>
      </c>
      <c r="CW81" s="32">
        <v>493</v>
      </c>
      <c r="CX81" s="32">
        <v>35</v>
      </c>
      <c r="CY81" s="32">
        <v>98</v>
      </c>
      <c r="CZ81" s="32">
        <v>435</v>
      </c>
      <c r="DA81" s="34"/>
      <c r="DB81" s="34"/>
      <c r="DC81" s="34"/>
      <c r="DD81" s="34"/>
      <c r="DE81" s="34"/>
      <c r="DF81" s="34"/>
      <c r="DG81" s="32">
        <v>35</v>
      </c>
      <c r="DH81" s="32">
        <v>98</v>
      </c>
      <c r="DI81" s="32">
        <v>419</v>
      </c>
      <c r="DJ81" s="32">
        <v>41</v>
      </c>
      <c r="DK81" s="32">
        <v>115</v>
      </c>
      <c r="DL81" s="32">
        <v>411</v>
      </c>
      <c r="DO81" s="37"/>
      <c r="DS81" s="37"/>
      <c r="DU81" s="19">
        <v>15</v>
      </c>
      <c r="DV81" s="19">
        <v>20</v>
      </c>
      <c r="DW81" s="19">
        <v>42</v>
      </c>
      <c r="DX81" s="19">
        <v>399</v>
      </c>
      <c r="DY81" s="19">
        <v>8</v>
      </c>
      <c r="DZ81" s="19">
        <v>29</v>
      </c>
      <c r="EA81" s="19">
        <v>45</v>
      </c>
      <c r="EB81" s="19">
        <v>408</v>
      </c>
      <c r="EC81" s="36"/>
      <c r="EE81" s="37"/>
      <c r="EG81" s="36"/>
      <c r="EH81" s="36"/>
      <c r="EI81" s="37"/>
      <c r="EK81" s="37">
        <v>10.636363636363637</v>
      </c>
      <c r="EL81" s="37">
        <v>15.954545454545455</v>
      </c>
      <c r="EM81" s="37">
        <v>44.318181818181827</v>
      </c>
      <c r="EN81" s="37">
        <v>451</v>
      </c>
      <c r="EO81" s="37">
        <v>17.545454545454547</v>
      </c>
      <c r="EP81" s="37">
        <v>28.59090909090909</v>
      </c>
      <c r="EQ81" s="37">
        <v>76.893939393939391</v>
      </c>
      <c r="ER81" s="37">
        <v>435</v>
      </c>
      <c r="ES81" s="37"/>
      <c r="ET81" s="37"/>
      <c r="EU81" s="37"/>
      <c r="EV81" s="37"/>
      <c r="EW81" s="37"/>
      <c r="EX81" s="37"/>
      <c r="EY81" s="37"/>
      <c r="EZ81" s="37"/>
      <c r="FA81" s="36">
        <v>11.113636363636363</v>
      </c>
      <c r="FB81" s="36">
        <v>20.59090909090909</v>
      </c>
      <c r="FC81" s="36">
        <v>52.840909090909093</v>
      </c>
      <c r="FD81" s="36">
        <v>389</v>
      </c>
      <c r="FE81" s="36">
        <v>13.34090909090909</v>
      </c>
      <c r="FF81" s="36">
        <v>22.06818181818182</v>
      </c>
      <c r="FG81" s="36">
        <v>59.015151515151523</v>
      </c>
      <c r="FH81" s="36">
        <v>389</v>
      </c>
      <c r="FI81" s="37"/>
      <c r="FJ81" s="37"/>
      <c r="FK81" s="37"/>
      <c r="FL81" s="37"/>
      <c r="FM81" s="37"/>
      <c r="FN81" s="37"/>
      <c r="FO81" s="37"/>
      <c r="FP81" s="37"/>
      <c r="FQ81" s="37">
        <v>9.954545454545455</v>
      </c>
      <c r="FR81" s="37">
        <v>12.431818181818182</v>
      </c>
      <c r="FS81" s="37">
        <v>37.310606060606062</v>
      </c>
      <c r="FT81" s="37">
        <v>389</v>
      </c>
      <c r="FU81" s="37">
        <v>13.181818181818182</v>
      </c>
      <c r="FV81" s="37">
        <v>23.227272727272727</v>
      </c>
      <c r="FW81" s="37">
        <v>60.68181818181818</v>
      </c>
      <c r="FX81" s="37">
        <v>376</v>
      </c>
      <c r="FY81" s="37"/>
      <c r="FZ81" s="37"/>
      <c r="GA81" s="37"/>
      <c r="GB81" s="37"/>
      <c r="GC81" s="37"/>
      <c r="GD81" s="37"/>
      <c r="GE81" s="37"/>
      <c r="GF81" s="37"/>
      <c r="GG81" s="37">
        <v>22.386363636363637</v>
      </c>
      <c r="GH81" s="37">
        <v>28.18181818181818</v>
      </c>
      <c r="GI81" s="37">
        <v>126.42045454545453</v>
      </c>
      <c r="GJ81" s="37">
        <v>516</v>
      </c>
      <c r="GK81" s="37">
        <v>27.227272727272727</v>
      </c>
      <c r="GL81" s="37">
        <v>26.386363636363637</v>
      </c>
      <c r="GM81" s="37">
        <v>134.03409090909091</v>
      </c>
      <c r="GN81" s="37">
        <v>515</v>
      </c>
      <c r="GW81" s="36"/>
      <c r="GX81" s="36"/>
      <c r="GY81" s="36"/>
      <c r="GZ81" s="36"/>
      <c r="HA81" s="36"/>
      <c r="HB81" s="36"/>
      <c r="HC81" s="36"/>
      <c r="HD81" s="36"/>
      <c r="HE81" s="36"/>
      <c r="HF81" s="36"/>
      <c r="HG81" s="36"/>
      <c r="HH81" s="36"/>
      <c r="HI81" s="36"/>
      <c r="HJ81" s="36"/>
      <c r="HK81" s="36"/>
      <c r="HL81" s="36"/>
      <c r="HM81" s="36">
        <v>24.91363636363636</v>
      </c>
      <c r="HN81" s="36">
        <v>26.613636363636363</v>
      </c>
      <c r="HO81" s="36">
        <v>73.610389610389603</v>
      </c>
      <c r="HP81" s="36">
        <v>460</v>
      </c>
      <c r="HQ81" s="36">
        <v>19.429545454545455</v>
      </c>
      <c r="HR81" s="36">
        <v>24.229545454545452</v>
      </c>
      <c r="HS81" s="36">
        <v>88.330357142857139</v>
      </c>
      <c r="HT81" s="36">
        <v>455</v>
      </c>
      <c r="JQ81" s="39">
        <f t="shared" si="11"/>
        <v>192.72954545454547</v>
      </c>
      <c r="JR81" s="39">
        <f t="shared" si="12"/>
        <v>499.27500000000003</v>
      </c>
      <c r="JS81" s="39">
        <f t="shared" si="13"/>
        <v>1463.455898268398</v>
      </c>
      <c r="JT81" s="39">
        <f t="shared" si="13"/>
        <v>7784</v>
      </c>
    </row>
    <row r="82" spans="1:280" s="19" customFormat="1" ht="15.75" customHeight="1" x14ac:dyDescent="0.25">
      <c r="A82" s="26">
        <v>70</v>
      </c>
      <c r="B82" s="26" t="s">
        <v>136</v>
      </c>
      <c r="C82" s="61" t="s">
        <v>199</v>
      </c>
      <c r="D82" s="28">
        <f t="shared" si="2"/>
        <v>248</v>
      </c>
      <c r="E82" s="28">
        <f t="shared" si="2"/>
        <v>614</v>
      </c>
      <c r="F82" s="28">
        <f t="shared" si="2"/>
        <v>2582</v>
      </c>
      <c r="G82" s="29">
        <f t="shared" si="3"/>
        <v>0.23780015491866771</v>
      </c>
      <c r="H82" s="28">
        <f t="shared" si="4"/>
        <v>31</v>
      </c>
      <c r="I82" s="28">
        <f t="shared" si="4"/>
        <v>76.75</v>
      </c>
      <c r="J82" s="28">
        <f t="shared" si="4"/>
        <v>430.33333333333331</v>
      </c>
      <c r="K82" s="29">
        <f t="shared" si="5"/>
        <v>0.17835011618900079</v>
      </c>
      <c r="L82" s="57"/>
      <c r="M82" s="57"/>
      <c r="N82" s="57"/>
      <c r="O82" s="57"/>
      <c r="P82" s="57"/>
      <c r="Q82" s="57"/>
      <c r="R82" s="30"/>
      <c r="S82" s="30"/>
      <c r="T82" s="30"/>
      <c r="U82" s="30"/>
      <c r="V82" s="30"/>
      <c r="W82" s="30"/>
      <c r="X82" s="34"/>
      <c r="Y82" s="34"/>
      <c r="Z82" s="34"/>
      <c r="AA82" s="34"/>
      <c r="AB82" s="34"/>
      <c r="AC82" s="34"/>
      <c r="AD82" s="33"/>
      <c r="AE82" s="33"/>
      <c r="AF82" s="33"/>
      <c r="AG82" s="33"/>
      <c r="AH82" s="33"/>
      <c r="AI82" s="33"/>
      <c r="AJ82" s="33"/>
      <c r="AK82" s="33"/>
      <c r="AL82" s="33"/>
      <c r="AM82" s="33"/>
      <c r="AN82" s="33"/>
      <c r="AO82" s="33"/>
      <c r="AP82" s="33"/>
      <c r="AQ82" s="33"/>
      <c r="AR82" s="33"/>
      <c r="AS82" s="33"/>
      <c r="AT82" s="33"/>
      <c r="AU82" s="33"/>
      <c r="AV82" s="33"/>
      <c r="AW82" s="33"/>
      <c r="AX82" s="33"/>
      <c r="AY82" s="34"/>
      <c r="AZ82" s="34"/>
      <c r="BA82" s="34"/>
      <c r="BB82" s="34"/>
      <c r="BC82" s="34"/>
      <c r="BD82" s="34"/>
      <c r="BE82" s="34"/>
      <c r="BF82" s="34"/>
      <c r="BG82" s="34"/>
      <c r="BH82" s="34"/>
      <c r="BI82" s="34"/>
      <c r="BJ82" s="34"/>
      <c r="BK82" s="34"/>
      <c r="BL82" s="30"/>
      <c r="BM82" s="30"/>
      <c r="BN82" s="34"/>
      <c r="BO82" s="30"/>
      <c r="BP82" s="30"/>
      <c r="BQ82" s="34"/>
      <c r="BR82" s="34"/>
      <c r="BS82" s="34"/>
      <c r="BT82" s="34"/>
      <c r="BU82" s="34"/>
      <c r="BV82" s="34"/>
      <c r="BW82" s="34"/>
      <c r="BX82" s="30"/>
      <c r="BY82" s="30"/>
      <c r="BZ82" s="34"/>
      <c r="CA82" s="30"/>
      <c r="CB82" s="30"/>
      <c r="CC82" s="34"/>
      <c r="CD82" s="34"/>
      <c r="CE82" s="34"/>
      <c r="CF82" s="34"/>
      <c r="CG82" s="34"/>
      <c r="CH82" s="34"/>
      <c r="CI82" s="32">
        <v>35</v>
      </c>
      <c r="CJ82" s="32">
        <v>98</v>
      </c>
      <c r="CK82" s="32">
        <v>447</v>
      </c>
      <c r="CL82" s="32">
        <v>45</v>
      </c>
      <c r="CM82" s="32">
        <v>126</v>
      </c>
      <c r="CN82" s="32">
        <v>409</v>
      </c>
      <c r="CO82" s="32">
        <v>20</v>
      </c>
      <c r="CP82" s="32">
        <v>20</v>
      </c>
      <c r="CQ82" s="32"/>
      <c r="CR82" s="32">
        <v>25</v>
      </c>
      <c r="CS82" s="32">
        <v>25</v>
      </c>
      <c r="CT82" s="32"/>
      <c r="CU82" s="32">
        <v>20</v>
      </c>
      <c r="CV82" s="32">
        <v>56</v>
      </c>
      <c r="CW82" s="32">
        <v>437</v>
      </c>
      <c r="CX82" s="32">
        <v>37</v>
      </c>
      <c r="CY82" s="32">
        <v>104</v>
      </c>
      <c r="CZ82" s="32">
        <v>442</v>
      </c>
      <c r="DA82" s="34"/>
      <c r="DB82" s="34"/>
      <c r="DC82" s="34"/>
      <c r="DD82" s="34"/>
      <c r="DE82" s="34"/>
      <c r="DF82" s="34"/>
      <c r="DG82" s="32">
        <v>31</v>
      </c>
      <c r="DH82" s="32">
        <v>87</v>
      </c>
      <c r="DI82" s="32">
        <v>428</v>
      </c>
      <c r="DJ82" s="32">
        <v>35</v>
      </c>
      <c r="DK82" s="32">
        <v>98</v>
      </c>
      <c r="DL82" s="32">
        <v>419</v>
      </c>
      <c r="DM82" s="19">
        <v>15</v>
      </c>
      <c r="DN82" s="19">
        <v>20</v>
      </c>
      <c r="DO82" s="37">
        <v>87.5</v>
      </c>
      <c r="DP82" s="19">
        <v>488</v>
      </c>
      <c r="DQ82" s="19">
        <v>10</v>
      </c>
      <c r="DR82" s="19">
        <v>31</v>
      </c>
      <c r="DS82" s="37">
        <v>102.5</v>
      </c>
      <c r="DT82" s="19">
        <v>486</v>
      </c>
      <c r="DU82" s="19">
        <v>11</v>
      </c>
      <c r="DV82" s="19">
        <v>25</v>
      </c>
      <c r="DW82" s="19">
        <v>44</v>
      </c>
      <c r="DX82" s="19">
        <v>389</v>
      </c>
      <c r="DY82" s="19">
        <v>10</v>
      </c>
      <c r="DZ82" s="19">
        <v>35</v>
      </c>
      <c r="EA82" s="19">
        <v>54</v>
      </c>
      <c r="EB82" s="19">
        <v>433</v>
      </c>
      <c r="EC82" s="36">
        <v>21.59090909090909</v>
      </c>
      <c r="ED82" s="19">
        <v>30</v>
      </c>
      <c r="EE82" s="37">
        <v>85.984848484848484</v>
      </c>
      <c r="EF82" s="19">
        <v>320</v>
      </c>
      <c r="EG82" s="36">
        <v>31.59090909090909</v>
      </c>
      <c r="EH82" s="36">
        <v>37.227272727272727</v>
      </c>
      <c r="EI82" s="37">
        <v>114.69696969696969</v>
      </c>
      <c r="EJ82" s="19">
        <v>320</v>
      </c>
      <c r="ES82" s="37">
        <v>13.545454545454545</v>
      </c>
      <c r="ET82" s="37">
        <v>21.59090909090909</v>
      </c>
      <c r="EU82" s="37">
        <v>58.560606060606062</v>
      </c>
      <c r="EV82" s="37">
        <v>352</v>
      </c>
      <c r="EW82" s="37">
        <v>15.272727272727273</v>
      </c>
      <c r="EX82" s="37">
        <v>25.90909090909091</v>
      </c>
      <c r="EY82" s="37">
        <v>68.63636363636364</v>
      </c>
      <c r="EZ82" s="37">
        <v>352</v>
      </c>
      <c r="FI82" s="37">
        <v>22.431818181818183</v>
      </c>
      <c r="FJ82" s="37">
        <v>32.75</v>
      </c>
      <c r="FK82" s="37">
        <v>91.969696969696969</v>
      </c>
      <c r="FL82" s="37">
        <v>320</v>
      </c>
      <c r="FM82" s="37">
        <v>31.59090909090909</v>
      </c>
      <c r="FN82" s="37">
        <v>37.227272727272727</v>
      </c>
      <c r="FO82" s="37">
        <v>114.69696969696969</v>
      </c>
      <c r="FP82" s="37">
        <v>320</v>
      </c>
      <c r="FY82" s="37">
        <v>21.59090909090909</v>
      </c>
      <c r="FZ82" s="37">
        <v>23.18181818181818</v>
      </c>
      <c r="GA82" s="37">
        <v>74.621212121212125</v>
      </c>
      <c r="GB82" s="37">
        <v>320</v>
      </c>
      <c r="GC82" s="37">
        <v>31.59090909090909</v>
      </c>
      <c r="GD82" s="37">
        <v>37.227272727272727</v>
      </c>
      <c r="GE82" s="37">
        <v>98</v>
      </c>
      <c r="GF82" s="37">
        <v>377</v>
      </c>
      <c r="GW82" s="36">
        <v>12.227272727272727</v>
      </c>
      <c r="GX82" s="36">
        <v>23.227272727272727</v>
      </c>
      <c r="GY82" s="36">
        <v>70.909090909090907</v>
      </c>
      <c r="GZ82" s="36">
        <v>470</v>
      </c>
      <c r="HA82" s="36">
        <v>15.75</v>
      </c>
      <c r="HB82" s="36">
        <v>22.90909090909091</v>
      </c>
      <c r="HC82" s="36">
        <v>77.318181818181813</v>
      </c>
      <c r="HD82" s="36">
        <v>498</v>
      </c>
      <c r="HE82" s="36">
        <v>13.834090909090911</v>
      </c>
      <c r="HF82" s="36">
        <v>15.672727272727272</v>
      </c>
      <c r="HG82" s="36">
        <v>42.152597402597408</v>
      </c>
      <c r="HH82" s="36">
        <v>388</v>
      </c>
      <c r="HI82" s="36">
        <v>25.272727272727273</v>
      </c>
      <c r="HJ82" s="36">
        <v>22.4</v>
      </c>
      <c r="HK82" s="36">
        <v>92.103896103896091</v>
      </c>
      <c r="HL82" s="36">
        <v>411</v>
      </c>
      <c r="JA82" s="19">
        <v>14.87</v>
      </c>
      <c r="JB82" s="19">
        <f>8.5+7*3.5/22</f>
        <v>9.6136363636363633</v>
      </c>
      <c r="JC82" s="19">
        <f>36+31</f>
        <v>67</v>
      </c>
      <c r="JD82" s="19">
        <v>643</v>
      </c>
      <c r="JE82" s="19">
        <v>16.97</v>
      </c>
      <c r="JF82" s="19">
        <f>11.9+12*3.5/22</f>
        <v>13.809090909090909</v>
      </c>
      <c r="JG82" s="19">
        <f>43+48</f>
        <v>91</v>
      </c>
      <c r="JH82" s="19">
        <v>534</v>
      </c>
      <c r="JQ82" s="39">
        <f t="shared" si="11"/>
        <v>311.69681818181823</v>
      </c>
      <c r="JR82" s="39">
        <f t="shared" si="12"/>
        <v>655.57272727272732</v>
      </c>
      <c r="JS82" s="39">
        <f t="shared" si="13"/>
        <v>1957.6807359307359</v>
      </c>
      <c r="JT82" s="39">
        <f t="shared" si="13"/>
        <v>9683</v>
      </c>
    </row>
    <row r="83" spans="1:280" s="19" customFormat="1" ht="15.75" customHeight="1" x14ac:dyDescent="0.25">
      <c r="A83" s="26">
        <v>71</v>
      </c>
      <c r="B83" s="26" t="s">
        <v>136</v>
      </c>
      <c r="C83" s="62" t="s">
        <v>200</v>
      </c>
      <c r="D83" s="28"/>
      <c r="E83" s="28"/>
      <c r="F83" s="28"/>
      <c r="G83" s="29"/>
      <c r="H83" s="28"/>
      <c r="I83" s="28"/>
      <c r="J83" s="28"/>
      <c r="K83" s="29"/>
      <c r="L83" s="57"/>
      <c r="M83" s="57"/>
      <c r="N83" s="57"/>
      <c r="O83" s="57"/>
      <c r="P83" s="57"/>
      <c r="Q83" s="57"/>
      <c r="R83" s="30"/>
      <c r="S83" s="30"/>
      <c r="T83" s="30"/>
      <c r="U83" s="30"/>
      <c r="V83" s="30"/>
      <c r="W83" s="30"/>
      <c r="X83" s="34"/>
      <c r="Y83" s="34"/>
      <c r="Z83" s="34"/>
      <c r="AA83" s="34"/>
      <c r="AB83" s="34"/>
      <c r="AC83" s="34"/>
      <c r="AD83" s="33"/>
      <c r="AE83" s="33"/>
      <c r="AF83" s="33"/>
      <c r="AG83" s="33"/>
      <c r="AH83" s="33"/>
      <c r="AI83" s="33"/>
      <c r="AJ83" s="33"/>
      <c r="AK83" s="33"/>
      <c r="AL83" s="33"/>
      <c r="AM83" s="33"/>
      <c r="AN83" s="33"/>
      <c r="AO83" s="33"/>
      <c r="AP83" s="33"/>
      <c r="AQ83" s="33"/>
      <c r="AR83" s="33"/>
      <c r="AS83" s="33"/>
      <c r="AT83" s="33"/>
      <c r="AU83" s="33"/>
      <c r="AV83" s="33"/>
      <c r="AW83" s="33"/>
      <c r="AX83" s="33"/>
      <c r="AY83" s="34"/>
      <c r="AZ83" s="34"/>
      <c r="BA83" s="34"/>
      <c r="BB83" s="34"/>
      <c r="BC83" s="34"/>
      <c r="BD83" s="34"/>
      <c r="BE83" s="34"/>
      <c r="BF83" s="34"/>
      <c r="BG83" s="34"/>
      <c r="BH83" s="34"/>
      <c r="BI83" s="34"/>
      <c r="BJ83" s="34"/>
      <c r="BK83" s="34"/>
      <c r="BL83" s="30"/>
      <c r="BM83" s="30"/>
      <c r="BN83" s="34"/>
      <c r="BO83" s="30"/>
      <c r="BP83" s="30"/>
      <c r="BQ83" s="34"/>
      <c r="BR83" s="34"/>
      <c r="BS83" s="34"/>
      <c r="BT83" s="34"/>
      <c r="BU83" s="34"/>
      <c r="BV83" s="34"/>
      <c r="BW83" s="34"/>
      <c r="BX83" s="30"/>
      <c r="BY83" s="30"/>
      <c r="BZ83" s="34"/>
      <c r="CA83" s="30"/>
      <c r="CB83" s="30"/>
      <c r="CC83" s="34"/>
      <c r="CD83" s="34"/>
      <c r="CE83" s="34"/>
      <c r="CF83" s="34"/>
      <c r="CG83" s="34"/>
      <c r="CH83" s="34"/>
      <c r="CI83" s="32"/>
      <c r="CJ83" s="32"/>
      <c r="CK83" s="32"/>
      <c r="CL83" s="32"/>
      <c r="CM83" s="32"/>
      <c r="CN83" s="32"/>
      <c r="CO83" s="32"/>
      <c r="CP83" s="32"/>
      <c r="CQ83" s="32"/>
      <c r="CR83" s="32"/>
      <c r="CS83" s="32"/>
      <c r="CT83" s="32"/>
      <c r="CU83" s="32"/>
      <c r="CV83" s="32"/>
      <c r="CW83" s="32"/>
      <c r="CX83" s="32"/>
      <c r="CY83" s="32"/>
      <c r="CZ83" s="32"/>
      <c r="DA83" s="34"/>
      <c r="DB83" s="34"/>
      <c r="DC83" s="34"/>
      <c r="DD83" s="34"/>
      <c r="DE83" s="34"/>
      <c r="DF83" s="34"/>
      <c r="DG83" s="32"/>
      <c r="DH83" s="32"/>
      <c r="DI83" s="32"/>
      <c r="DJ83" s="32"/>
      <c r="DK83" s="32"/>
      <c r="DL83" s="32"/>
      <c r="DM83" s="19">
        <v>7</v>
      </c>
      <c r="DN83" s="19">
        <v>34</v>
      </c>
      <c r="DO83" s="37">
        <v>102.5</v>
      </c>
      <c r="DP83" s="19">
        <v>471</v>
      </c>
      <c r="DQ83" s="19">
        <v>10</v>
      </c>
      <c r="DR83" s="19">
        <v>30</v>
      </c>
      <c r="DS83" s="37">
        <v>100</v>
      </c>
      <c r="DT83" s="19">
        <v>480</v>
      </c>
      <c r="DU83" s="19">
        <v>9</v>
      </c>
      <c r="DV83" s="19">
        <v>31</v>
      </c>
      <c r="DW83" s="19">
        <v>49</v>
      </c>
      <c r="DX83" s="19">
        <v>405</v>
      </c>
      <c r="DY83" s="19">
        <v>13</v>
      </c>
      <c r="DZ83" s="19">
        <v>42</v>
      </c>
      <c r="EA83" s="19">
        <v>67</v>
      </c>
      <c r="EB83" s="19">
        <v>421</v>
      </c>
      <c r="EC83" s="36">
        <v>22.477272727272727</v>
      </c>
      <c r="ED83" s="19">
        <v>31</v>
      </c>
      <c r="EE83" s="37">
        <v>89.128787878787875</v>
      </c>
      <c r="EF83" s="19">
        <v>320</v>
      </c>
      <c r="EG83" s="36">
        <v>20.636363636363637</v>
      </c>
      <c r="EH83" s="36">
        <v>25.59090909090909</v>
      </c>
      <c r="EI83" s="37">
        <v>77.045454545454547</v>
      </c>
      <c r="EJ83" s="19">
        <v>320</v>
      </c>
      <c r="ES83" s="37"/>
      <c r="ET83" s="37"/>
      <c r="EU83" s="37"/>
      <c r="EV83" s="37"/>
      <c r="EW83" s="37"/>
      <c r="EX83" s="37"/>
      <c r="EY83" s="37"/>
      <c r="EZ83" s="37"/>
      <c r="FI83" s="37"/>
      <c r="FJ83" s="37"/>
      <c r="FK83" s="37"/>
      <c r="FL83" s="37"/>
      <c r="FM83" s="37"/>
      <c r="FN83" s="37"/>
      <c r="FO83" s="37"/>
      <c r="FP83" s="37"/>
      <c r="FY83" s="37"/>
      <c r="FZ83" s="37"/>
      <c r="GA83" s="37"/>
      <c r="GB83" s="37"/>
      <c r="GC83" s="37"/>
      <c r="GD83" s="37"/>
      <c r="GE83" s="37"/>
      <c r="GF83" s="37"/>
      <c r="JQ83" s="39">
        <f t="shared" si="11"/>
        <v>82.11363636363636</v>
      </c>
      <c r="JR83" s="39">
        <f t="shared" si="12"/>
        <v>193.59090909090909</v>
      </c>
      <c r="JS83" s="39">
        <f t="shared" si="13"/>
        <v>484.67424242424244</v>
      </c>
      <c r="JT83" s="39">
        <f t="shared" si="13"/>
        <v>2417</v>
      </c>
    </row>
    <row r="84" spans="1:280" s="19" customFormat="1" ht="15.75" customHeight="1" x14ac:dyDescent="0.25">
      <c r="A84" s="26">
        <v>72</v>
      </c>
      <c r="B84" s="26" t="s">
        <v>131</v>
      </c>
      <c r="C84" s="62" t="s">
        <v>201</v>
      </c>
      <c r="D84" s="28">
        <f t="shared" si="2"/>
        <v>238</v>
      </c>
      <c r="E84" s="28">
        <f t="shared" si="2"/>
        <v>669</v>
      </c>
      <c r="F84" s="28">
        <f t="shared" si="2"/>
        <v>2506</v>
      </c>
      <c r="G84" s="29">
        <f t="shared" si="3"/>
        <v>0.26695929768555465</v>
      </c>
      <c r="H84" s="28">
        <f t="shared" si="4"/>
        <v>39.666666666666664</v>
      </c>
      <c r="I84" s="28">
        <f t="shared" si="4"/>
        <v>111.5</v>
      </c>
      <c r="J84" s="28">
        <f t="shared" si="4"/>
        <v>417.66666666666669</v>
      </c>
      <c r="K84" s="29">
        <f t="shared" si="5"/>
        <v>0.26695929768555465</v>
      </c>
      <c r="L84" s="57"/>
      <c r="M84" s="57"/>
      <c r="N84" s="57"/>
      <c r="O84" s="57"/>
      <c r="P84" s="57"/>
      <c r="Q84" s="57"/>
      <c r="R84" s="30"/>
      <c r="S84" s="30"/>
      <c r="T84" s="30"/>
      <c r="U84" s="30"/>
      <c r="V84" s="30"/>
      <c r="W84" s="30"/>
      <c r="X84" s="34"/>
      <c r="Y84" s="34"/>
      <c r="Z84" s="34"/>
      <c r="AA84" s="34"/>
      <c r="AB84" s="34"/>
      <c r="AC84" s="34"/>
      <c r="AD84" s="33"/>
      <c r="AE84" s="33"/>
      <c r="AF84" s="33"/>
      <c r="AG84" s="33"/>
      <c r="AH84" s="33"/>
      <c r="AI84" s="33"/>
      <c r="AJ84" s="33"/>
      <c r="AK84" s="33"/>
      <c r="AL84" s="33"/>
      <c r="AM84" s="33"/>
      <c r="AN84" s="33"/>
      <c r="AO84" s="33"/>
      <c r="AP84" s="33"/>
      <c r="AQ84" s="33"/>
      <c r="AR84" s="33"/>
      <c r="AS84" s="33"/>
      <c r="AT84" s="33"/>
      <c r="AU84" s="33"/>
      <c r="AV84" s="33"/>
      <c r="AW84" s="33"/>
      <c r="AX84" s="33"/>
      <c r="AY84" s="34"/>
      <c r="AZ84" s="34"/>
      <c r="BA84" s="34"/>
      <c r="BB84" s="34"/>
      <c r="BC84" s="34"/>
      <c r="BD84" s="34"/>
      <c r="BE84" s="34"/>
      <c r="BF84" s="34"/>
      <c r="BG84" s="34"/>
      <c r="BH84" s="34"/>
      <c r="BI84" s="34"/>
      <c r="BJ84" s="34"/>
      <c r="BK84" s="34"/>
      <c r="BL84" s="30"/>
      <c r="BM84" s="30"/>
      <c r="BN84" s="34"/>
      <c r="BO84" s="30"/>
      <c r="BP84" s="30"/>
      <c r="BQ84" s="34"/>
      <c r="BR84" s="34"/>
      <c r="BS84" s="34"/>
      <c r="BT84" s="34"/>
      <c r="BU84" s="34"/>
      <c r="BV84" s="34"/>
      <c r="BW84" s="34"/>
      <c r="BX84" s="30"/>
      <c r="BY84" s="30"/>
      <c r="BZ84" s="34"/>
      <c r="CA84" s="30"/>
      <c r="CB84" s="30"/>
      <c r="CC84" s="32">
        <v>56</v>
      </c>
      <c r="CD84" s="32">
        <v>157</v>
      </c>
      <c r="CE84" s="32">
        <v>411</v>
      </c>
      <c r="CF84" s="32">
        <v>60</v>
      </c>
      <c r="CG84" s="32">
        <v>168</v>
      </c>
      <c r="CH84" s="32">
        <v>419</v>
      </c>
      <c r="CI84" s="34"/>
      <c r="CJ84" s="34"/>
      <c r="CK84" s="34"/>
      <c r="CL84" s="34"/>
      <c r="CM84" s="34"/>
      <c r="CN84" s="34"/>
      <c r="CO84" s="34"/>
      <c r="CP84" s="34"/>
      <c r="CQ84" s="34"/>
      <c r="CR84" s="34"/>
      <c r="CS84" s="34"/>
      <c r="CT84" s="34"/>
      <c r="CU84" s="34"/>
      <c r="CV84" s="34"/>
      <c r="CW84" s="34"/>
      <c r="CX84" s="34"/>
      <c r="CY84" s="34"/>
      <c r="CZ84" s="34"/>
      <c r="DA84" s="32">
        <v>25</v>
      </c>
      <c r="DB84" s="32">
        <f>ROUNDUP(DA84*2*1.4,0)</f>
        <v>70</v>
      </c>
      <c r="DC84" s="32">
        <v>409</v>
      </c>
      <c r="DD84" s="32">
        <v>29</v>
      </c>
      <c r="DE84" s="32">
        <f>ROUNDUP(DD84*2*1.4,0)</f>
        <v>82</v>
      </c>
      <c r="DF84" s="32">
        <v>429</v>
      </c>
      <c r="DG84" s="32">
        <v>29</v>
      </c>
      <c r="DH84" s="32">
        <v>82</v>
      </c>
      <c r="DI84" s="32">
        <v>413</v>
      </c>
      <c r="DJ84" s="32">
        <v>39</v>
      </c>
      <c r="DK84" s="32">
        <v>110</v>
      </c>
      <c r="DL84" s="32">
        <v>425</v>
      </c>
      <c r="DO84" s="37"/>
      <c r="DS84" s="37"/>
      <c r="ES84" s="37"/>
      <c r="ET84" s="37"/>
      <c r="EU84" s="37"/>
      <c r="EV84" s="37"/>
      <c r="EW84" s="37"/>
      <c r="EX84" s="37"/>
      <c r="EY84" s="37"/>
      <c r="EZ84" s="37"/>
      <c r="FI84" s="37"/>
      <c r="FJ84" s="37"/>
      <c r="FK84" s="37"/>
      <c r="FL84" s="37"/>
      <c r="FM84" s="37"/>
      <c r="FN84" s="37"/>
      <c r="FO84" s="37"/>
      <c r="FP84" s="37"/>
      <c r="FY84" s="37"/>
      <c r="FZ84" s="37"/>
      <c r="GA84" s="37"/>
      <c r="GB84" s="37"/>
      <c r="GC84" s="37"/>
      <c r="GD84" s="37"/>
      <c r="GE84" s="37"/>
      <c r="GF84" s="37"/>
      <c r="JQ84" s="39">
        <f t="shared" si="11"/>
        <v>0</v>
      </c>
      <c r="JR84" s="39">
        <f t="shared" si="12"/>
        <v>238</v>
      </c>
      <c r="JS84" s="39">
        <f t="shared" si="13"/>
        <v>669</v>
      </c>
      <c r="JT84" s="39">
        <f t="shared" si="13"/>
        <v>2506</v>
      </c>
    </row>
    <row r="85" spans="1:280" s="19" customFormat="1" ht="15.75" customHeight="1" x14ac:dyDescent="0.25">
      <c r="A85" s="26">
        <v>73</v>
      </c>
      <c r="B85" s="26" t="s">
        <v>128</v>
      </c>
      <c r="C85" s="4" t="s">
        <v>202</v>
      </c>
      <c r="D85" s="28"/>
      <c r="E85" s="28"/>
      <c r="F85" s="28"/>
      <c r="G85" s="29"/>
      <c r="H85" s="28"/>
      <c r="I85" s="28"/>
      <c r="J85" s="28"/>
      <c r="K85" s="29"/>
      <c r="L85" s="57"/>
      <c r="M85" s="57"/>
      <c r="N85" s="57"/>
      <c r="O85" s="57"/>
      <c r="P85" s="57"/>
      <c r="Q85" s="57"/>
      <c r="R85" s="30"/>
      <c r="S85" s="30"/>
      <c r="T85" s="30"/>
      <c r="U85" s="30"/>
      <c r="V85" s="30"/>
      <c r="W85" s="30"/>
      <c r="X85" s="34"/>
      <c r="Y85" s="34"/>
      <c r="Z85" s="34"/>
      <c r="AA85" s="34"/>
      <c r="AB85" s="34"/>
      <c r="AC85" s="34"/>
      <c r="AD85" s="33"/>
      <c r="AE85" s="33"/>
      <c r="AF85" s="33"/>
      <c r="AG85" s="33"/>
      <c r="AH85" s="33"/>
      <c r="AI85" s="33"/>
      <c r="AJ85" s="33"/>
      <c r="AK85" s="33"/>
      <c r="AL85" s="33"/>
      <c r="AM85" s="33"/>
      <c r="AN85" s="33"/>
      <c r="AO85" s="33"/>
      <c r="AP85" s="33"/>
      <c r="AQ85" s="33"/>
      <c r="AR85" s="33"/>
      <c r="AS85" s="33"/>
      <c r="AT85" s="33"/>
      <c r="AU85" s="33"/>
      <c r="AV85" s="33"/>
      <c r="AW85" s="33"/>
      <c r="AX85" s="33"/>
      <c r="AY85" s="34"/>
      <c r="AZ85" s="34"/>
      <c r="BA85" s="34"/>
      <c r="BB85" s="34"/>
      <c r="BC85" s="34"/>
      <c r="BD85" s="34"/>
      <c r="BE85" s="34"/>
      <c r="BF85" s="34"/>
      <c r="BG85" s="34"/>
      <c r="BH85" s="34"/>
      <c r="BI85" s="34"/>
      <c r="BJ85" s="34"/>
      <c r="BK85" s="34"/>
      <c r="BL85" s="30"/>
      <c r="BM85" s="30"/>
      <c r="BN85" s="34"/>
      <c r="BO85" s="30"/>
      <c r="BP85" s="30"/>
      <c r="BQ85" s="34"/>
      <c r="BR85" s="34"/>
      <c r="BS85" s="34"/>
      <c r="BT85" s="34"/>
      <c r="BU85" s="34"/>
      <c r="BV85" s="34"/>
      <c r="BW85" s="34"/>
      <c r="BX85" s="30"/>
      <c r="BY85" s="30"/>
      <c r="BZ85" s="34"/>
      <c r="CA85" s="30"/>
      <c r="CB85" s="30"/>
      <c r="CC85" s="32"/>
      <c r="CD85" s="32"/>
      <c r="CE85" s="32"/>
      <c r="CF85" s="32"/>
      <c r="CG85" s="32"/>
      <c r="CH85" s="32"/>
      <c r="CI85" s="34"/>
      <c r="CJ85" s="34"/>
      <c r="CK85" s="34"/>
      <c r="CL85" s="34"/>
      <c r="CM85" s="34"/>
      <c r="CN85" s="34"/>
      <c r="CO85" s="34"/>
      <c r="CP85" s="34"/>
      <c r="CQ85" s="34"/>
      <c r="CR85" s="34"/>
      <c r="CS85" s="34"/>
      <c r="CT85" s="34"/>
      <c r="CU85" s="34"/>
      <c r="CV85" s="34"/>
      <c r="CW85" s="34"/>
      <c r="CX85" s="34"/>
      <c r="CY85" s="34"/>
      <c r="CZ85" s="34"/>
      <c r="DA85" s="32"/>
      <c r="DB85" s="32"/>
      <c r="DC85" s="32"/>
      <c r="DD85" s="32"/>
      <c r="DE85" s="32"/>
      <c r="DF85" s="32"/>
      <c r="DG85" s="32"/>
      <c r="DH85" s="32"/>
      <c r="DI85" s="32"/>
      <c r="DJ85" s="32"/>
      <c r="DK85" s="32"/>
      <c r="DL85" s="32"/>
      <c r="DO85" s="37"/>
      <c r="DS85" s="37"/>
      <c r="ES85" s="37"/>
      <c r="ET85" s="37"/>
      <c r="EU85" s="37"/>
      <c r="EV85" s="37"/>
      <c r="EW85" s="37"/>
      <c r="EX85" s="37"/>
      <c r="EY85" s="37"/>
      <c r="EZ85" s="37"/>
      <c r="FI85" s="37"/>
      <c r="FJ85" s="37"/>
      <c r="FK85" s="37"/>
      <c r="FL85" s="37"/>
      <c r="FM85" s="37"/>
      <c r="FN85" s="37"/>
      <c r="FO85" s="37"/>
      <c r="FP85" s="37"/>
      <c r="FY85" s="37">
        <v>14.227272727272727</v>
      </c>
      <c r="FZ85" s="37">
        <v>16.454545454545453</v>
      </c>
      <c r="GA85" s="37">
        <v>73</v>
      </c>
      <c r="GB85" s="37">
        <v>337</v>
      </c>
      <c r="GC85" s="37">
        <v>13.431818181818182</v>
      </c>
      <c r="GD85" s="37">
        <v>16.59090909090909</v>
      </c>
      <c r="GE85" s="37">
        <v>64</v>
      </c>
      <c r="GF85" s="37">
        <v>388</v>
      </c>
      <c r="JQ85" s="39">
        <f t="shared" si="11"/>
        <v>27.659090909090907</v>
      </c>
      <c r="JR85" s="39">
        <f t="shared" si="12"/>
        <v>33.045454545454547</v>
      </c>
      <c r="JS85" s="39">
        <f t="shared" si="13"/>
        <v>137</v>
      </c>
      <c r="JT85" s="39">
        <f t="shared" si="13"/>
        <v>725</v>
      </c>
    </row>
    <row r="86" spans="1:280" s="19" customFormat="1" ht="15.75" customHeight="1" x14ac:dyDescent="0.25">
      <c r="A86" s="26">
        <v>74</v>
      </c>
      <c r="B86" s="26" t="s">
        <v>128</v>
      </c>
      <c r="C86" s="61" t="s">
        <v>203</v>
      </c>
      <c r="D86" s="28">
        <f t="shared" si="2"/>
        <v>135</v>
      </c>
      <c r="E86" s="28">
        <f t="shared" si="2"/>
        <v>380</v>
      </c>
      <c r="F86" s="28">
        <f t="shared" si="2"/>
        <v>1701</v>
      </c>
      <c r="G86" s="29">
        <f t="shared" si="3"/>
        <v>0.22339800117577896</v>
      </c>
      <c r="H86" s="28">
        <f t="shared" si="4"/>
        <v>33.75</v>
      </c>
      <c r="I86" s="28">
        <f t="shared" si="4"/>
        <v>95</v>
      </c>
      <c r="J86" s="28">
        <f t="shared" si="4"/>
        <v>425.25</v>
      </c>
      <c r="K86" s="29">
        <f t="shared" si="5"/>
        <v>0.22339800117577896</v>
      </c>
      <c r="L86" s="57"/>
      <c r="M86" s="57"/>
      <c r="N86" s="57"/>
      <c r="O86" s="57"/>
      <c r="P86" s="57"/>
      <c r="Q86" s="57"/>
      <c r="R86" s="30"/>
      <c r="S86" s="30"/>
      <c r="T86" s="30"/>
      <c r="U86" s="30"/>
      <c r="V86" s="30"/>
      <c r="W86" s="30"/>
      <c r="X86" s="34"/>
      <c r="Y86" s="34"/>
      <c r="Z86" s="34"/>
      <c r="AA86" s="34"/>
      <c r="AB86" s="34"/>
      <c r="AC86" s="34"/>
      <c r="AD86" s="33"/>
      <c r="AE86" s="33"/>
      <c r="AF86" s="33"/>
      <c r="AG86" s="33"/>
      <c r="AH86" s="33"/>
      <c r="AI86" s="33"/>
      <c r="AJ86" s="33"/>
      <c r="AK86" s="33"/>
      <c r="AL86" s="33"/>
      <c r="AM86" s="33"/>
      <c r="AN86" s="33"/>
      <c r="AO86" s="33"/>
      <c r="AP86" s="33"/>
      <c r="AQ86" s="33"/>
      <c r="AR86" s="33"/>
      <c r="AS86" s="33"/>
      <c r="AT86" s="33"/>
      <c r="AU86" s="33"/>
      <c r="AV86" s="33"/>
      <c r="AW86" s="33"/>
      <c r="AX86" s="33"/>
      <c r="AY86" s="34"/>
      <c r="AZ86" s="34"/>
      <c r="BA86" s="34"/>
      <c r="BB86" s="34"/>
      <c r="BC86" s="34"/>
      <c r="BD86" s="34"/>
      <c r="BE86" s="34"/>
      <c r="BF86" s="34"/>
      <c r="BG86" s="34"/>
      <c r="BH86" s="34"/>
      <c r="BI86" s="34"/>
      <c r="BJ86" s="34"/>
      <c r="BK86" s="34"/>
      <c r="BL86" s="30"/>
      <c r="BM86" s="30"/>
      <c r="BN86" s="34"/>
      <c r="BO86" s="30"/>
      <c r="BP86" s="30"/>
      <c r="BQ86" s="34"/>
      <c r="BR86" s="34"/>
      <c r="BS86" s="34"/>
      <c r="BT86" s="34"/>
      <c r="BU86" s="34"/>
      <c r="BV86" s="34"/>
      <c r="BW86" s="34"/>
      <c r="BX86" s="30"/>
      <c r="BY86" s="30"/>
      <c r="BZ86" s="34"/>
      <c r="CA86" s="30"/>
      <c r="CB86" s="30"/>
      <c r="CC86" s="32"/>
      <c r="CD86" s="32"/>
      <c r="CE86" s="32"/>
      <c r="CF86" s="32"/>
      <c r="CG86" s="32"/>
      <c r="CH86" s="32"/>
      <c r="CI86" s="32">
        <v>35</v>
      </c>
      <c r="CJ86" s="32">
        <v>98</v>
      </c>
      <c r="CK86" s="32">
        <v>421</v>
      </c>
      <c r="CL86" s="32">
        <v>39</v>
      </c>
      <c r="CM86" s="32">
        <v>110</v>
      </c>
      <c r="CN86" s="32">
        <v>400</v>
      </c>
      <c r="CO86" s="34"/>
      <c r="CP86" s="34"/>
      <c r="CQ86" s="34"/>
      <c r="CR86" s="34"/>
      <c r="CS86" s="34"/>
      <c r="CT86" s="34"/>
      <c r="CU86" s="34"/>
      <c r="CV86" s="34"/>
      <c r="CW86" s="34"/>
      <c r="CX86" s="34"/>
      <c r="CY86" s="34"/>
      <c r="CZ86" s="34"/>
      <c r="DA86" s="32">
        <v>29</v>
      </c>
      <c r="DB86" s="32">
        <f>ROUNDUP(DA86*2*1.4,0)</f>
        <v>82</v>
      </c>
      <c r="DC86" s="32">
        <v>435</v>
      </c>
      <c r="DD86" s="32">
        <v>32</v>
      </c>
      <c r="DE86" s="32">
        <f>ROUNDUP(DD86*2*1.4,0)</f>
        <v>90</v>
      </c>
      <c r="DF86" s="32">
        <v>445</v>
      </c>
      <c r="DG86" s="34"/>
      <c r="DH86" s="34"/>
      <c r="DI86" s="34"/>
      <c r="DJ86" s="34"/>
      <c r="DK86" s="34"/>
      <c r="DL86" s="34"/>
      <c r="DM86" s="19">
        <v>0</v>
      </c>
      <c r="DN86" s="19">
        <v>35</v>
      </c>
      <c r="DO86" s="37">
        <v>87.5</v>
      </c>
      <c r="DP86" s="19">
        <v>466</v>
      </c>
      <c r="DQ86" s="19">
        <v>0</v>
      </c>
      <c r="DR86" s="19">
        <v>37</v>
      </c>
      <c r="DS86" s="37">
        <v>92.5</v>
      </c>
      <c r="DT86" s="19">
        <v>451</v>
      </c>
      <c r="EC86" s="37">
        <v>21.272727272727273</v>
      </c>
      <c r="ED86" s="37">
        <v>16</v>
      </c>
      <c r="EE86" s="37">
        <v>62.121212121212125</v>
      </c>
      <c r="EF86" s="37">
        <v>352</v>
      </c>
      <c r="EG86" s="37">
        <v>15.636363636363637</v>
      </c>
      <c r="EH86" s="37">
        <v>19.954545454545453</v>
      </c>
      <c r="EI86" s="37">
        <v>59.31818181818182</v>
      </c>
      <c r="EJ86" s="37">
        <v>352</v>
      </c>
      <c r="ES86" s="37">
        <v>6</v>
      </c>
      <c r="ET86" s="37">
        <v>32</v>
      </c>
      <c r="EU86" s="37">
        <v>63.333333333333336</v>
      </c>
      <c r="EV86" s="37">
        <v>409</v>
      </c>
      <c r="EW86" s="37">
        <v>14</v>
      </c>
      <c r="EX86" s="37">
        <v>37</v>
      </c>
      <c r="EY86" s="37">
        <v>85</v>
      </c>
      <c r="EZ86" s="37">
        <v>400</v>
      </c>
      <c r="FI86" s="37">
        <v>21.272727272727273</v>
      </c>
      <c r="FJ86" s="37">
        <v>17.59090909090909</v>
      </c>
      <c r="FK86" s="37">
        <v>64.77272727272728</v>
      </c>
      <c r="FL86" s="37">
        <v>352</v>
      </c>
      <c r="FM86" s="37">
        <v>15.636363636363637</v>
      </c>
      <c r="FN86" s="37">
        <v>19.954545454545453</v>
      </c>
      <c r="FO86" s="37">
        <v>59.31818181818182</v>
      </c>
      <c r="FP86" s="37">
        <v>352</v>
      </c>
      <c r="JQ86" s="39">
        <f t="shared" si="11"/>
        <v>72.545454545454547</v>
      </c>
      <c r="JR86" s="39">
        <f t="shared" si="12"/>
        <v>331.90909090909088</v>
      </c>
      <c r="JS86" s="39">
        <f t="shared" si="13"/>
        <v>889.09090909090901</v>
      </c>
      <c r="JT86" s="39">
        <f t="shared" si="13"/>
        <v>4483</v>
      </c>
    </row>
    <row r="87" spans="1:280" s="19" customFormat="1" ht="15.75" customHeight="1" x14ac:dyDescent="0.25">
      <c r="A87" s="26">
        <v>75</v>
      </c>
      <c r="B87" s="26" t="s">
        <v>128</v>
      </c>
      <c r="C87" s="61" t="s">
        <v>204</v>
      </c>
      <c r="D87" s="28">
        <f t="shared" si="2"/>
        <v>191</v>
      </c>
      <c r="E87" s="28">
        <f t="shared" si="2"/>
        <v>536</v>
      </c>
      <c r="F87" s="28">
        <f t="shared" si="2"/>
        <v>1723</v>
      </c>
      <c r="G87" s="29">
        <f t="shared" si="3"/>
        <v>0.31108531630876379</v>
      </c>
      <c r="H87" s="28">
        <f t="shared" si="4"/>
        <v>47.75</v>
      </c>
      <c r="I87" s="28">
        <f t="shared" si="4"/>
        <v>134</v>
      </c>
      <c r="J87" s="28">
        <f t="shared" si="4"/>
        <v>430.75</v>
      </c>
      <c r="K87" s="29">
        <f t="shared" si="5"/>
        <v>0.31108531630876379</v>
      </c>
      <c r="L87" s="57"/>
      <c r="M87" s="57"/>
      <c r="N87" s="57"/>
      <c r="O87" s="57"/>
      <c r="P87" s="57"/>
      <c r="Q87" s="57"/>
      <c r="R87" s="30"/>
      <c r="S87" s="30"/>
      <c r="T87" s="30"/>
      <c r="U87" s="30"/>
      <c r="V87" s="30"/>
      <c r="W87" s="30"/>
      <c r="X87" s="34"/>
      <c r="Y87" s="34"/>
      <c r="Z87" s="34"/>
      <c r="AA87" s="34"/>
      <c r="AB87" s="34"/>
      <c r="AC87" s="34"/>
      <c r="AD87" s="33"/>
      <c r="AE87" s="33"/>
      <c r="AF87" s="33"/>
      <c r="AG87" s="33"/>
      <c r="AH87" s="33"/>
      <c r="AI87" s="33"/>
      <c r="AJ87" s="33"/>
      <c r="AK87" s="33"/>
      <c r="AL87" s="33"/>
      <c r="AM87" s="33"/>
      <c r="AN87" s="33"/>
      <c r="AO87" s="33"/>
      <c r="AP87" s="33"/>
      <c r="AQ87" s="33"/>
      <c r="AR87" s="33"/>
      <c r="AS87" s="33"/>
      <c r="AT87" s="33"/>
      <c r="AU87" s="33"/>
      <c r="AV87" s="33"/>
      <c r="AW87" s="33"/>
      <c r="AX87" s="33"/>
      <c r="AY87" s="34"/>
      <c r="AZ87" s="34"/>
      <c r="BA87" s="34"/>
      <c r="BB87" s="34"/>
      <c r="BC87" s="34"/>
      <c r="BD87" s="34"/>
      <c r="BE87" s="34"/>
      <c r="BF87" s="34"/>
      <c r="BG87" s="34"/>
      <c r="BH87" s="34"/>
      <c r="BI87" s="34"/>
      <c r="BJ87" s="34"/>
      <c r="BK87" s="34"/>
      <c r="BL87" s="30"/>
      <c r="BM87" s="30"/>
      <c r="BN87" s="34"/>
      <c r="BO87" s="30"/>
      <c r="BP87" s="30"/>
      <c r="BQ87" s="34"/>
      <c r="BR87" s="34"/>
      <c r="BS87" s="34"/>
      <c r="BT87" s="34"/>
      <c r="BU87" s="34"/>
      <c r="BV87" s="34"/>
      <c r="BW87" s="34"/>
      <c r="BX87" s="30"/>
      <c r="BY87" s="30"/>
      <c r="BZ87" s="34"/>
      <c r="CA87" s="30"/>
      <c r="CB87" s="30"/>
      <c r="CC87" s="32"/>
      <c r="CD87" s="32"/>
      <c r="CE87" s="32"/>
      <c r="CF87" s="32"/>
      <c r="CG87" s="32"/>
      <c r="CH87" s="32"/>
      <c r="CI87" s="32">
        <v>30</v>
      </c>
      <c r="CJ87" s="32">
        <v>84</v>
      </c>
      <c r="CK87" s="32">
        <v>417</v>
      </c>
      <c r="CL87" s="32">
        <v>38</v>
      </c>
      <c r="CM87" s="32">
        <v>107</v>
      </c>
      <c r="CN87" s="32">
        <v>432</v>
      </c>
      <c r="CO87" s="34"/>
      <c r="CP87" s="34"/>
      <c r="CQ87" s="34"/>
      <c r="CR87" s="34"/>
      <c r="CS87" s="34"/>
      <c r="CT87" s="34"/>
      <c r="CU87" s="34"/>
      <c r="CV87" s="34"/>
      <c r="CW87" s="34"/>
      <c r="CX87" s="34"/>
      <c r="CY87" s="34"/>
      <c r="CZ87" s="34"/>
      <c r="DA87" s="32">
        <v>55</v>
      </c>
      <c r="DB87" s="32">
        <f>ROUNDUP(DA87*2*1.4,0)</f>
        <v>154</v>
      </c>
      <c r="DC87" s="32">
        <v>429</v>
      </c>
      <c r="DD87" s="32">
        <v>68</v>
      </c>
      <c r="DE87" s="32">
        <f>ROUNDUP(DD87*2*1.4,0)</f>
        <v>191</v>
      </c>
      <c r="DF87" s="32">
        <v>445</v>
      </c>
      <c r="DG87" s="34"/>
      <c r="DH87" s="34"/>
      <c r="DI87" s="34"/>
      <c r="DJ87" s="34"/>
      <c r="DK87" s="34"/>
      <c r="DL87" s="34"/>
      <c r="DM87" s="19">
        <v>20.5</v>
      </c>
      <c r="DN87" s="19">
        <v>13.5</v>
      </c>
      <c r="DO87" s="37">
        <v>85</v>
      </c>
      <c r="DP87" s="19">
        <v>472</v>
      </c>
      <c r="DQ87" s="19">
        <v>10</v>
      </c>
      <c r="DR87" s="19">
        <v>29</v>
      </c>
      <c r="DS87" s="37">
        <v>97.5</v>
      </c>
      <c r="DT87" s="19">
        <v>473</v>
      </c>
      <c r="EC87" s="37">
        <v>16</v>
      </c>
      <c r="ED87" s="37">
        <v>26</v>
      </c>
      <c r="EE87" s="37">
        <v>70</v>
      </c>
      <c r="EF87" s="37">
        <v>352</v>
      </c>
      <c r="EG87" s="37">
        <v>15</v>
      </c>
      <c r="EH87" s="37">
        <v>30</v>
      </c>
      <c r="EI87" s="37">
        <v>75</v>
      </c>
      <c r="EJ87" s="37">
        <v>352</v>
      </c>
      <c r="ES87" s="37">
        <v>14</v>
      </c>
      <c r="ET87" s="37">
        <v>22</v>
      </c>
      <c r="EU87" s="37">
        <v>60.000000000000007</v>
      </c>
      <c r="EV87" s="37">
        <v>417</v>
      </c>
      <c r="EW87" s="37">
        <v>22</v>
      </c>
      <c r="EX87" s="37">
        <v>24</v>
      </c>
      <c r="EY87" s="37">
        <v>76.666666666666671</v>
      </c>
      <c r="EZ87" s="37">
        <v>402</v>
      </c>
      <c r="FI87" s="37">
        <v>16</v>
      </c>
      <c r="FJ87" s="37">
        <v>26</v>
      </c>
      <c r="FK87" s="37">
        <v>70</v>
      </c>
      <c r="FL87" s="37">
        <v>352</v>
      </c>
      <c r="FM87" s="37">
        <v>15</v>
      </c>
      <c r="FN87" s="37">
        <v>30</v>
      </c>
      <c r="FO87" s="37">
        <v>75</v>
      </c>
      <c r="FP87" s="37">
        <v>352</v>
      </c>
      <c r="JQ87" s="39">
        <f t="shared" si="11"/>
        <v>112.5</v>
      </c>
      <c r="JR87" s="39">
        <f t="shared" si="12"/>
        <v>365.5</v>
      </c>
      <c r="JS87" s="39">
        <f t="shared" si="13"/>
        <v>1075.1666666666667</v>
      </c>
      <c r="JT87" s="39">
        <f t="shared" si="13"/>
        <v>4543</v>
      </c>
    </row>
    <row r="88" spans="1:280" s="48" customFormat="1" ht="15.75" customHeight="1" x14ac:dyDescent="0.25">
      <c r="A88" s="41">
        <v>76</v>
      </c>
      <c r="B88" s="41" t="s">
        <v>136</v>
      </c>
      <c r="C88" s="63" t="s">
        <v>205</v>
      </c>
      <c r="D88" s="43"/>
      <c r="E88" s="43"/>
      <c r="F88" s="43"/>
      <c r="G88" s="44"/>
      <c r="H88" s="43"/>
      <c r="I88" s="43"/>
      <c r="J88" s="43"/>
      <c r="K88" s="44"/>
      <c r="L88" s="53"/>
      <c r="M88" s="53"/>
      <c r="N88" s="53"/>
      <c r="O88" s="53"/>
      <c r="P88" s="53"/>
      <c r="Q88" s="53"/>
      <c r="R88" s="45"/>
      <c r="S88" s="45"/>
      <c r="T88" s="45"/>
      <c r="U88" s="45"/>
      <c r="V88" s="45"/>
      <c r="W88" s="45"/>
      <c r="X88" s="46"/>
      <c r="Y88" s="46"/>
      <c r="Z88" s="46"/>
      <c r="AA88" s="46"/>
      <c r="AB88" s="46"/>
      <c r="AC88" s="46"/>
      <c r="AD88" s="46"/>
      <c r="AE88" s="46"/>
      <c r="AF88" s="46"/>
      <c r="AG88" s="46"/>
      <c r="AH88" s="46"/>
      <c r="AI88" s="46"/>
      <c r="AJ88" s="46"/>
      <c r="AK88" s="46"/>
      <c r="AL88" s="46"/>
      <c r="AM88" s="46"/>
      <c r="AN88" s="46"/>
      <c r="AO88" s="46"/>
      <c r="AP88" s="46"/>
      <c r="AQ88" s="46"/>
      <c r="AR88" s="46"/>
      <c r="AS88" s="46"/>
      <c r="AT88" s="46"/>
      <c r="AU88" s="46"/>
      <c r="AV88" s="46"/>
      <c r="AW88" s="46"/>
      <c r="AX88" s="46"/>
      <c r="AY88" s="46"/>
      <c r="AZ88" s="46"/>
      <c r="BA88" s="46"/>
      <c r="BB88" s="46"/>
      <c r="BC88" s="46"/>
      <c r="BD88" s="46"/>
      <c r="BE88" s="46"/>
      <c r="BF88" s="46"/>
      <c r="BG88" s="46"/>
      <c r="BH88" s="46"/>
      <c r="BI88" s="46"/>
      <c r="BJ88" s="46"/>
      <c r="BK88" s="46"/>
      <c r="BL88" s="45"/>
      <c r="BM88" s="45"/>
      <c r="BN88" s="46"/>
      <c r="BO88" s="45"/>
      <c r="BP88" s="45"/>
      <c r="BQ88" s="46"/>
      <c r="BR88" s="46"/>
      <c r="BS88" s="46"/>
      <c r="BT88" s="46"/>
      <c r="BU88" s="46"/>
      <c r="BV88" s="46"/>
      <c r="BW88" s="46"/>
      <c r="BX88" s="45"/>
      <c r="BY88" s="45"/>
      <c r="BZ88" s="46"/>
      <c r="CA88" s="45"/>
      <c r="CB88" s="45"/>
      <c r="CC88" s="46"/>
      <c r="CD88" s="46"/>
      <c r="CE88" s="46"/>
      <c r="CF88" s="46"/>
      <c r="CG88" s="46"/>
      <c r="CH88" s="46"/>
      <c r="CI88" s="46"/>
      <c r="CJ88" s="46"/>
      <c r="CK88" s="46"/>
      <c r="CL88" s="46"/>
      <c r="CM88" s="46"/>
      <c r="CN88" s="46"/>
      <c r="CO88" s="46"/>
      <c r="CP88" s="46"/>
      <c r="CQ88" s="46"/>
      <c r="CR88" s="46"/>
      <c r="CS88" s="46"/>
      <c r="CT88" s="46"/>
      <c r="CU88" s="46"/>
      <c r="CV88" s="46"/>
      <c r="CW88" s="46"/>
      <c r="CX88" s="46"/>
      <c r="CY88" s="46"/>
      <c r="CZ88" s="46"/>
      <c r="DA88" s="46"/>
      <c r="DB88" s="46"/>
      <c r="DC88" s="46"/>
      <c r="DD88" s="46"/>
      <c r="DE88" s="46"/>
      <c r="DF88" s="46"/>
      <c r="DG88" s="46"/>
      <c r="DH88" s="46"/>
      <c r="DI88" s="46"/>
      <c r="DJ88" s="46"/>
      <c r="DK88" s="46"/>
      <c r="DL88" s="46"/>
      <c r="DO88" s="50"/>
      <c r="DS88" s="50"/>
      <c r="EC88" s="50"/>
      <c r="ED88" s="50"/>
      <c r="EE88" s="50"/>
      <c r="EF88" s="50"/>
      <c r="EG88" s="50"/>
      <c r="EH88" s="50"/>
      <c r="EI88" s="50"/>
      <c r="EJ88" s="50"/>
      <c r="ES88" s="50"/>
      <c r="ET88" s="50"/>
      <c r="EU88" s="50"/>
      <c r="EV88" s="50"/>
      <c r="EW88" s="50"/>
      <c r="EX88" s="50"/>
      <c r="EY88" s="50"/>
      <c r="EZ88" s="50"/>
      <c r="FI88" s="50"/>
      <c r="FJ88" s="50"/>
      <c r="FK88" s="50"/>
      <c r="FL88" s="50"/>
      <c r="FM88" s="50"/>
      <c r="FN88" s="50"/>
      <c r="FO88" s="50"/>
      <c r="FP88" s="50"/>
      <c r="IK88" s="48">
        <v>5.25</v>
      </c>
      <c r="IM88" s="48">
        <v>32</v>
      </c>
      <c r="IN88" s="48">
        <v>454</v>
      </c>
      <c r="IO88" s="48">
        <v>3</v>
      </c>
      <c r="IQ88" s="48">
        <v>28</v>
      </c>
      <c r="IR88" s="48">
        <v>511</v>
      </c>
      <c r="JQ88" s="52">
        <f t="shared" si="11"/>
        <v>8.25</v>
      </c>
      <c r="JR88" s="52">
        <f t="shared" si="12"/>
        <v>0</v>
      </c>
      <c r="JS88" s="52">
        <f t="shared" si="13"/>
        <v>60</v>
      </c>
      <c r="JT88" s="52">
        <f t="shared" si="13"/>
        <v>965</v>
      </c>
    </row>
    <row r="89" spans="1:280" s="48" customFormat="1" ht="15.75" customHeight="1" x14ac:dyDescent="0.25">
      <c r="A89" s="41">
        <v>77</v>
      </c>
      <c r="B89" s="41" t="s">
        <v>206</v>
      </c>
      <c r="C89" s="63" t="s">
        <v>207</v>
      </c>
      <c r="D89" s="43"/>
      <c r="E89" s="43"/>
      <c r="F89" s="43"/>
      <c r="G89" s="44"/>
      <c r="H89" s="43"/>
      <c r="I89" s="43"/>
      <c r="J89" s="43"/>
      <c r="K89" s="44"/>
      <c r="L89" s="53"/>
      <c r="M89" s="53"/>
      <c r="N89" s="53"/>
      <c r="O89" s="53"/>
      <c r="P89" s="53"/>
      <c r="Q89" s="53"/>
      <c r="R89" s="45"/>
      <c r="S89" s="45"/>
      <c r="T89" s="45"/>
      <c r="U89" s="45"/>
      <c r="V89" s="45"/>
      <c r="W89" s="45"/>
      <c r="X89" s="46"/>
      <c r="Y89" s="46"/>
      <c r="Z89" s="46"/>
      <c r="AA89" s="46"/>
      <c r="AB89" s="46"/>
      <c r="AC89" s="46"/>
      <c r="AD89" s="46"/>
      <c r="AE89" s="46"/>
      <c r="AF89" s="46"/>
      <c r="AG89" s="46"/>
      <c r="AH89" s="46"/>
      <c r="AI89" s="46"/>
      <c r="AJ89" s="46"/>
      <c r="AK89" s="46"/>
      <c r="AL89" s="46"/>
      <c r="AM89" s="46"/>
      <c r="AN89" s="46"/>
      <c r="AO89" s="46"/>
      <c r="AP89" s="46"/>
      <c r="AQ89" s="46"/>
      <c r="AR89" s="46"/>
      <c r="AS89" s="46"/>
      <c r="AT89" s="46"/>
      <c r="AU89" s="46"/>
      <c r="AV89" s="46"/>
      <c r="AW89" s="46"/>
      <c r="AX89" s="46"/>
      <c r="AY89" s="46"/>
      <c r="AZ89" s="46"/>
      <c r="BA89" s="46"/>
      <c r="BB89" s="46"/>
      <c r="BC89" s="46"/>
      <c r="BD89" s="46"/>
      <c r="BE89" s="46"/>
      <c r="BF89" s="46"/>
      <c r="BG89" s="46"/>
      <c r="BH89" s="46"/>
      <c r="BI89" s="46"/>
      <c r="BJ89" s="46"/>
      <c r="BK89" s="46"/>
      <c r="BL89" s="45"/>
      <c r="BM89" s="45"/>
      <c r="BN89" s="46"/>
      <c r="BO89" s="45"/>
      <c r="BP89" s="45"/>
      <c r="BQ89" s="46"/>
      <c r="BR89" s="46"/>
      <c r="BS89" s="46"/>
      <c r="BT89" s="46"/>
      <c r="BU89" s="46"/>
      <c r="BV89" s="46"/>
      <c r="BW89" s="46"/>
      <c r="BX89" s="45"/>
      <c r="BY89" s="45"/>
      <c r="BZ89" s="46"/>
      <c r="CA89" s="45"/>
      <c r="CB89" s="45"/>
      <c r="CC89" s="46"/>
      <c r="CD89" s="46"/>
      <c r="CE89" s="46"/>
      <c r="CF89" s="46"/>
      <c r="CG89" s="46"/>
      <c r="CH89" s="46"/>
      <c r="CI89" s="46"/>
      <c r="CJ89" s="46"/>
      <c r="CK89" s="46"/>
      <c r="CL89" s="46"/>
      <c r="CM89" s="46"/>
      <c r="CN89" s="46"/>
      <c r="CO89" s="46"/>
      <c r="CP89" s="46"/>
      <c r="CQ89" s="46"/>
      <c r="CR89" s="46"/>
      <c r="CS89" s="46"/>
      <c r="CT89" s="46"/>
      <c r="CU89" s="46"/>
      <c r="CV89" s="46"/>
      <c r="CW89" s="46"/>
      <c r="CX89" s="46"/>
      <c r="CY89" s="46"/>
      <c r="CZ89" s="46"/>
      <c r="DA89" s="46"/>
      <c r="DB89" s="46"/>
      <c r="DC89" s="46"/>
      <c r="DD89" s="46"/>
      <c r="DE89" s="46"/>
      <c r="DF89" s="46"/>
      <c r="DG89" s="46"/>
      <c r="DH89" s="46"/>
      <c r="DI89" s="46"/>
      <c r="DJ89" s="46"/>
      <c r="DK89" s="46"/>
      <c r="DL89" s="46"/>
      <c r="JQ89" s="52">
        <f t="shared" si="11"/>
        <v>0</v>
      </c>
      <c r="JR89" s="52">
        <f t="shared" si="12"/>
        <v>0</v>
      </c>
      <c r="JS89" s="52">
        <f t="shared" si="13"/>
        <v>0</v>
      </c>
      <c r="JT89" s="52">
        <f t="shared" si="13"/>
        <v>0</v>
      </c>
    </row>
    <row r="90" spans="1:280" s="19" customFormat="1" ht="15.75" hidden="1" customHeight="1" x14ac:dyDescent="0.25">
      <c r="A90" s="64"/>
      <c r="B90" s="64"/>
      <c r="C90" s="65"/>
      <c r="D90" s="66">
        <f>SUM(D13:D81)</f>
        <v>33642</v>
      </c>
      <c r="E90" s="66">
        <f>SUM(E13:E81)</f>
        <v>94283</v>
      </c>
      <c r="F90" s="66">
        <f>SUM(F13:F81)</f>
        <v>259038</v>
      </c>
      <c r="G90" s="67">
        <f t="shared" ref="G90:G117" si="14">E90/F90</f>
        <v>0.36397362549124068</v>
      </c>
      <c r="H90" s="66">
        <f>SUM(H13:H81)</f>
        <v>3344.2942460317458</v>
      </c>
      <c r="I90" s="66">
        <f>SUM(I13:I81)</f>
        <v>9372.4456349206357</v>
      </c>
      <c r="J90" s="66">
        <f>SUM(J13:J81)</f>
        <v>27504.415873015878</v>
      </c>
      <c r="K90" s="67">
        <f t="shared" si="5"/>
        <v>0.34076148638065734</v>
      </c>
      <c r="L90" s="68">
        <f t="shared" ref="L90:BW90" si="15">SUM(L13:L81)</f>
        <v>106</v>
      </c>
      <c r="M90" s="68">
        <f t="shared" si="15"/>
        <v>298</v>
      </c>
      <c r="N90" s="68">
        <f t="shared" si="15"/>
        <v>1761</v>
      </c>
      <c r="O90" s="68">
        <f t="shared" si="15"/>
        <v>147</v>
      </c>
      <c r="P90" s="68">
        <f t="shared" si="15"/>
        <v>413</v>
      </c>
      <c r="Q90" s="68">
        <f t="shared" si="15"/>
        <v>1816</v>
      </c>
      <c r="R90" s="68">
        <f t="shared" si="15"/>
        <v>114</v>
      </c>
      <c r="S90" s="68">
        <f t="shared" si="15"/>
        <v>320</v>
      </c>
      <c r="T90" s="68">
        <f t="shared" si="15"/>
        <v>1198</v>
      </c>
      <c r="U90" s="68">
        <f t="shared" si="15"/>
        <v>129</v>
      </c>
      <c r="V90" s="68">
        <f t="shared" si="15"/>
        <v>362</v>
      </c>
      <c r="W90" s="68">
        <f t="shared" si="15"/>
        <v>1234</v>
      </c>
      <c r="X90" s="68">
        <f t="shared" si="15"/>
        <v>759</v>
      </c>
      <c r="Y90" s="68">
        <f t="shared" si="15"/>
        <v>2129</v>
      </c>
      <c r="Z90" s="68">
        <f t="shared" si="15"/>
        <v>8145</v>
      </c>
      <c r="AA90" s="68">
        <f t="shared" si="15"/>
        <v>924</v>
      </c>
      <c r="AB90" s="68">
        <f t="shared" si="15"/>
        <v>2590</v>
      </c>
      <c r="AC90" s="68">
        <f t="shared" si="15"/>
        <v>8239</v>
      </c>
      <c r="AD90" s="68">
        <f t="shared" si="15"/>
        <v>434</v>
      </c>
      <c r="AE90" s="68">
        <f t="shared" si="15"/>
        <v>1218</v>
      </c>
      <c r="AF90" s="68">
        <f t="shared" si="15"/>
        <v>5981</v>
      </c>
      <c r="AG90" s="68">
        <f t="shared" si="15"/>
        <v>479</v>
      </c>
      <c r="AH90" s="68">
        <f t="shared" si="15"/>
        <v>1343</v>
      </c>
      <c r="AI90" s="68">
        <f t="shared" si="15"/>
        <v>5947</v>
      </c>
      <c r="AJ90" s="68">
        <f t="shared" si="15"/>
        <v>541</v>
      </c>
      <c r="AK90" s="68">
        <f t="shared" si="15"/>
        <v>1521</v>
      </c>
      <c r="AL90" s="68">
        <f t="shared" si="15"/>
        <v>8144</v>
      </c>
      <c r="AM90" s="68">
        <f t="shared" si="15"/>
        <v>607</v>
      </c>
      <c r="AN90" s="68">
        <f t="shared" si="15"/>
        <v>1705</v>
      </c>
      <c r="AO90" s="68">
        <f t="shared" si="15"/>
        <v>8224</v>
      </c>
      <c r="AP90" s="68">
        <f t="shared" si="15"/>
        <v>0</v>
      </c>
      <c r="AQ90" s="68">
        <f t="shared" si="15"/>
        <v>0</v>
      </c>
      <c r="AR90" s="68">
        <f t="shared" si="15"/>
        <v>0</v>
      </c>
      <c r="AS90" s="68">
        <f t="shared" si="15"/>
        <v>0</v>
      </c>
      <c r="AT90" s="68">
        <f t="shared" si="15"/>
        <v>0</v>
      </c>
      <c r="AU90" s="68">
        <f t="shared" si="15"/>
        <v>0</v>
      </c>
      <c r="AV90" s="68">
        <f t="shared" si="15"/>
        <v>0</v>
      </c>
      <c r="AW90" s="68">
        <f t="shared" si="15"/>
        <v>0</v>
      </c>
      <c r="AX90" s="68">
        <f t="shared" si="15"/>
        <v>0</v>
      </c>
      <c r="AY90" s="68">
        <f t="shared" si="15"/>
        <v>1136</v>
      </c>
      <c r="AZ90" s="68">
        <f t="shared" si="15"/>
        <v>3185</v>
      </c>
      <c r="BA90" s="68">
        <f t="shared" si="15"/>
        <v>9188</v>
      </c>
      <c r="BB90" s="68">
        <f t="shared" si="15"/>
        <v>1265</v>
      </c>
      <c r="BC90" s="68">
        <f t="shared" si="15"/>
        <v>3547</v>
      </c>
      <c r="BD90" s="68">
        <f t="shared" si="15"/>
        <v>8931</v>
      </c>
      <c r="BE90" s="68">
        <f t="shared" si="15"/>
        <v>703.5</v>
      </c>
      <c r="BF90" s="68">
        <f t="shared" si="15"/>
        <v>1977</v>
      </c>
      <c r="BG90" s="68">
        <f t="shared" si="15"/>
        <v>10116</v>
      </c>
      <c r="BH90" s="68">
        <f t="shared" si="15"/>
        <v>866.5</v>
      </c>
      <c r="BI90" s="68">
        <f t="shared" si="15"/>
        <v>2434</v>
      </c>
      <c r="BJ90" s="69">
        <f t="shared" si="15"/>
        <v>10272</v>
      </c>
      <c r="BK90" s="70">
        <f t="shared" si="15"/>
        <v>893</v>
      </c>
      <c r="BL90" s="70">
        <f t="shared" si="15"/>
        <v>2506</v>
      </c>
      <c r="BM90" s="70">
        <f t="shared" si="15"/>
        <v>7197</v>
      </c>
      <c r="BN90" s="70">
        <f t="shared" si="15"/>
        <v>1146</v>
      </c>
      <c r="BO90" s="70">
        <f t="shared" si="15"/>
        <v>3214</v>
      </c>
      <c r="BP90" s="71">
        <f t="shared" si="15"/>
        <v>7254</v>
      </c>
      <c r="BQ90" s="70">
        <f t="shared" si="15"/>
        <v>1553</v>
      </c>
      <c r="BR90" s="70">
        <f t="shared" si="15"/>
        <v>4356</v>
      </c>
      <c r="BS90" s="70">
        <f t="shared" si="15"/>
        <v>10195</v>
      </c>
      <c r="BT90" s="70">
        <f t="shared" si="15"/>
        <v>1904</v>
      </c>
      <c r="BU90" s="70">
        <f t="shared" si="15"/>
        <v>5337</v>
      </c>
      <c r="BV90" s="71">
        <f t="shared" si="15"/>
        <v>10817</v>
      </c>
      <c r="BW90" s="70">
        <f t="shared" si="15"/>
        <v>970</v>
      </c>
      <c r="BX90" s="70">
        <f>SUM(BX13:BX81)</f>
        <v>2719</v>
      </c>
      <c r="BY90" s="70">
        <f>SUM(BY13:BY81)</f>
        <v>6571</v>
      </c>
      <c r="BZ90" s="70">
        <f>SUM(BZ13:BZ81)</f>
        <v>1140</v>
      </c>
      <c r="CA90" s="70">
        <f>SUM(CA13:CA81)</f>
        <v>3197</v>
      </c>
      <c r="CB90" s="71">
        <f>SUM(CB13:CB81)</f>
        <v>6606</v>
      </c>
      <c r="CC90" s="70">
        <f t="shared" ref="CC90:CH90" si="16">SUM(CC13:CC84)</f>
        <v>1619</v>
      </c>
      <c r="CD90" s="70">
        <f t="shared" si="16"/>
        <v>4541</v>
      </c>
      <c r="CE90" s="71">
        <f t="shared" si="16"/>
        <v>10904</v>
      </c>
      <c r="CF90" s="70">
        <f t="shared" si="16"/>
        <v>1938</v>
      </c>
      <c r="CG90" s="70">
        <f t="shared" si="16"/>
        <v>5436</v>
      </c>
      <c r="CH90" s="71">
        <f t="shared" si="16"/>
        <v>10843</v>
      </c>
      <c r="CI90" s="70">
        <f t="shared" ref="CI90:DL90" si="17">SUM(CI13:CI87)</f>
        <v>1802</v>
      </c>
      <c r="CJ90" s="70">
        <f t="shared" si="17"/>
        <v>5051</v>
      </c>
      <c r="CK90" s="70">
        <f t="shared" si="17"/>
        <v>14861</v>
      </c>
      <c r="CL90" s="70">
        <f t="shared" si="17"/>
        <v>2155</v>
      </c>
      <c r="CM90" s="70">
        <f t="shared" si="17"/>
        <v>6048</v>
      </c>
      <c r="CN90" s="70">
        <f t="shared" si="17"/>
        <v>14653</v>
      </c>
      <c r="CO90" s="70">
        <f t="shared" si="17"/>
        <v>909</v>
      </c>
      <c r="CP90" s="70">
        <f t="shared" si="17"/>
        <v>2474</v>
      </c>
      <c r="CQ90" s="70">
        <f t="shared" si="17"/>
        <v>6530</v>
      </c>
      <c r="CR90" s="70">
        <f t="shared" si="17"/>
        <v>1054</v>
      </c>
      <c r="CS90" s="70">
        <f t="shared" si="17"/>
        <v>2863</v>
      </c>
      <c r="CT90" s="70">
        <f t="shared" si="17"/>
        <v>6304</v>
      </c>
      <c r="CU90" s="70">
        <f t="shared" si="17"/>
        <v>1320</v>
      </c>
      <c r="CV90" s="70">
        <f t="shared" si="17"/>
        <v>3706</v>
      </c>
      <c r="CW90" s="70">
        <f t="shared" si="17"/>
        <v>11872</v>
      </c>
      <c r="CX90" s="70">
        <f t="shared" si="17"/>
        <v>1685</v>
      </c>
      <c r="CY90" s="70">
        <f t="shared" si="17"/>
        <v>4729</v>
      </c>
      <c r="CZ90" s="70">
        <f t="shared" si="17"/>
        <v>12283</v>
      </c>
      <c r="DA90" s="70">
        <f t="shared" si="17"/>
        <v>1443</v>
      </c>
      <c r="DB90" s="70">
        <f t="shared" si="17"/>
        <v>4047</v>
      </c>
      <c r="DC90" s="70">
        <f t="shared" si="17"/>
        <v>8994</v>
      </c>
      <c r="DD90" s="70">
        <f t="shared" si="17"/>
        <v>1671</v>
      </c>
      <c r="DE90" s="70">
        <f t="shared" si="17"/>
        <v>4686</v>
      </c>
      <c r="DF90" s="70">
        <f t="shared" si="17"/>
        <v>9267</v>
      </c>
      <c r="DG90" s="70">
        <f t="shared" si="17"/>
        <v>1431</v>
      </c>
      <c r="DH90" s="70">
        <f t="shared" si="17"/>
        <v>4014</v>
      </c>
      <c r="DI90" s="70">
        <f t="shared" si="17"/>
        <v>11611</v>
      </c>
      <c r="DJ90" s="70">
        <f t="shared" si="17"/>
        <v>1610</v>
      </c>
      <c r="DK90" s="70">
        <f t="shared" si="17"/>
        <v>4516</v>
      </c>
      <c r="DL90" s="70">
        <f t="shared" si="17"/>
        <v>11592</v>
      </c>
      <c r="DM90" s="70">
        <f t="shared" ref="DM90:FX90" si="18">SUM(DM13:DM89)</f>
        <v>551.5</v>
      </c>
      <c r="DN90" s="70">
        <f t="shared" si="18"/>
        <v>1672.5</v>
      </c>
      <c r="DO90" s="70">
        <f t="shared" si="18"/>
        <v>5561</v>
      </c>
      <c r="DP90" s="70">
        <f t="shared" si="18"/>
        <v>15843</v>
      </c>
      <c r="DQ90" s="70">
        <f t="shared" si="18"/>
        <v>645</v>
      </c>
      <c r="DR90" s="70">
        <f t="shared" si="18"/>
        <v>1859</v>
      </c>
      <c r="DS90" s="70">
        <f t="shared" si="18"/>
        <v>6261.5</v>
      </c>
      <c r="DT90" s="70">
        <f t="shared" si="18"/>
        <v>15874</v>
      </c>
      <c r="DU90" s="70">
        <f t="shared" si="18"/>
        <v>675</v>
      </c>
      <c r="DV90" s="70">
        <f t="shared" si="18"/>
        <v>1291</v>
      </c>
      <c r="DW90" s="70">
        <f t="shared" si="18"/>
        <v>4226</v>
      </c>
      <c r="DX90" s="70">
        <f t="shared" si="18"/>
        <v>18856</v>
      </c>
      <c r="DY90" s="70">
        <f t="shared" si="18"/>
        <v>680</v>
      </c>
      <c r="DZ90" s="70">
        <f t="shared" si="18"/>
        <v>1475</v>
      </c>
      <c r="EA90" s="70">
        <f t="shared" si="18"/>
        <v>4599</v>
      </c>
      <c r="EB90" s="70">
        <f t="shared" si="18"/>
        <v>18531</v>
      </c>
      <c r="EC90" s="70">
        <f t="shared" si="18"/>
        <v>910.59090909090901</v>
      </c>
      <c r="ED90" s="70">
        <f t="shared" si="18"/>
        <v>1389</v>
      </c>
      <c r="EE90" s="70">
        <f t="shared" si="18"/>
        <v>3832.6515151515159</v>
      </c>
      <c r="EF90" s="70">
        <f t="shared" si="18"/>
        <v>12451</v>
      </c>
      <c r="EG90" s="70">
        <f t="shared" si="18"/>
        <v>909.25000000000023</v>
      </c>
      <c r="EH90" s="70">
        <f t="shared" si="18"/>
        <v>1574.5227272727277</v>
      </c>
      <c r="EI90" s="70">
        <f t="shared" si="18"/>
        <v>4139.6212121212129</v>
      </c>
      <c r="EJ90" s="70">
        <f t="shared" si="18"/>
        <v>12683</v>
      </c>
      <c r="EK90" s="70">
        <f t="shared" si="18"/>
        <v>474.13636363636363</v>
      </c>
      <c r="EL90" s="70">
        <f t="shared" si="18"/>
        <v>849.38636363636363</v>
      </c>
      <c r="EM90" s="70">
        <f t="shared" si="18"/>
        <v>2205.8712121212125</v>
      </c>
      <c r="EN90" s="70">
        <f t="shared" si="18"/>
        <v>11244</v>
      </c>
      <c r="EO90" s="70">
        <f t="shared" si="18"/>
        <v>569.70454545454538</v>
      </c>
      <c r="EP90" s="70">
        <f t="shared" si="18"/>
        <v>922.09090909090901</v>
      </c>
      <c r="EQ90" s="70">
        <f t="shared" si="18"/>
        <v>2486.325757575758</v>
      </c>
      <c r="ER90" s="70">
        <f t="shared" si="18"/>
        <v>10976</v>
      </c>
      <c r="ES90" s="70">
        <f t="shared" si="18"/>
        <v>649.13636363636363</v>
      </c>
      <c r="ET90" s="70">
        <f t="shared" si="18"/>
        <v>1173.3181818181818</v>
      </c>
      <c r="EU90" s="70">
        <f t="shared" si="18"/>
        <v>3037.4242424242434</v>
      </c>
      <c r="EV90" s="70">
        <f t="shared" si="18"/>
        <v>12339</v>
      </c>
      <c r="EW90" s="70">
        <f t="shared" si="18"/>
        <v>624.09090909090912</v>
      </c>
      <c r="EX90" s="70">
        <f t="shared" si="18"/>
        <v>1127.1363636363635</v>
      </c>
      <c r="EY90" s="70">
        <f t="shared" si="18"/>
        <v>2918.7121212121215</v>
      </c>
      <c r="EZ90" s="70">
        <f t="shared" si="18"/>
        <v>12182</v>
      </c>
      <c r="FA90" s="70">
        <f t="shared" si="18"/>
        <v>586.36363636363637</v>
      </c>
      <c r="FB90" s="70">
        <f t="shared" si="18"/>
        <v>728.65909090909099</v>
      </c>
      <c r="FC90" s="70">
        <f t="shared" si="18"/>
        <v>2191.704545454545</v>
      </c>
      <c r="FD90" s="70">
        <f t="shared" si="18"/>
        <v>10302</v>
      </c>
      <c r="FE90" s="70">
        <f t="shared" si="18"/>
        <v>582.88636363636363</v>
      </c>
      <c r="FF90" s="70">
        <f t="shared" si="18"/>
        <v>810.40909090909088</v>
      </c>
      <c r="FG90" s="70">
        <f t="shared" si="18"/>
        <v>2322.159090909091</v>
      </c>
      <c r="FH90" s="70">
        <f t="shared" si="18"/>
        <v>10487</v>
      </c>
      <c r="FI90" s="70">
        <f t="shared" si="18"/>
        <v>828.97727272727263</v>
      </c>
      <c r="FJ90" s="70">
        <f t="shared" si="18"/>
        <v>1282.5227272727273</v>
      </c>
      <c r="FK90" s="70">
        <f t="shared" si="18"/>
        <v>3519.1666666666679</v>
      </c>
      <c r="FL90" s="70">
        <f t="shared" si="18"/>
        <v>11329</v>
      </c>
      <c r="FM90" s="70">
        <f t="shared" si="18"/>
        <v>809.97727272727286</v>
      </c>
      <c r="FN90" s="70">
        <f t="shared" si="18"/>
        <v>1383.9090909090912</v>
      </c>
      <c r="FO90" s="70">
        <f t="shared" si="18"/>
        <v>3656.477272727273</v>
      </c>
      <c r="FP90" s="70">
        <f t="shared" si="18"/>
        <v>11488</v>
      </c>
      <c r="FQ90" s="70">
        <f t="shared" si="18"/>
        <v>559.06818181818164</v>
      </c>
      <c r="FR90" s="70">
        <f t="shared" si="18"/>
        <v>812.43181818181813</v>
      </c>
      <c r="FS90" s="70">
        <f t="shared" si="18"/>
        <v>2285.8333333333339</v>
      </c>
      <c r="FT90" s="70">
        <f t="shared" si="18"/>
        <v>11722</v>
      </c>
      <c r="FU90" s="70">
        <f t="shared" si="18"/>
        <v>581.7045454545455</v>
      </c>
      <c r="FV90" s="70">
        <f t="shared" si="18"/>
        <v>886.24999999999989</v>
      </c>
      <c r="FW90" s="70">
        <f t="shared" si="18"/>
        <v>2446.590909090909</v>
      </c>
      <c r="FX90" s="70">
        <f t="shared" si="18"/>
        <v>11645</v>
      </c>
      <c r="FY90" s="70">
        <f t="shared" ref="FY90:IJ90" si="19">SUM(FY13:FY89)</f>
        <v>969.4545454545455</v>
      </c>
      <c r="FZ90" s="70">
        <f t="shared" si="19"/>
        <v>1100.909090909091</v>
      </c>
      <c r="GA90" s="70">
        <f t="shared" si="19"/>
        <v>4820.621212121212</v>
      </c>
      <c r="GB90" s="70">
        <f t="shared" si="19"/>
        <v>15581</v>
      </c>
      <c r="GC90" s="70">
        <f t="shared" si="19"/>
        <v>1001.6363636363635</v>
      </c>
      <c r="GD90" s="70">
        <f t="shared" si="19"/>
        <v>1706.6818181818178</v>
      </c>
      <c r="GE90" s="70">
        <f t="shared" si="19"/>
        <v>4963.272727272727</v>
      </c>
      <c r="GF90" s="70">
        <f t="shared" si="19"/>
        <v>15702</v>
      </c>
      <c r="GG90" s="70">
        <f>SUM(GG13:GG89)</f>
        <v>823.34090909090912</v>
      </c>
      <c r="GH90" s="70">
        <f t="shared" si="19"/>
        <v>1283.727272727273</v>
      </c>
      <c r="GI90" s="70">
        <f t="shared" si="19"/>
        <v>3899.435606060606</v>
      </c>
      <c r="GJ90" s="70">
        <f t="shared" si="19"/>
        <v>19739</v>
      </c>
      <c r="GK90" s="70">
        <f t="shared" si="19"/>
        <v>1001.6136363636364</v>
      </c>
      <c r="GL90" s="70">
        <f t="shared" si="19"/>
        <v>1518.3181818181815</v>
      </c>
      <c r="GM90" s="70">
        <f t="shared" si="19"/>
        <v>4588.958333333333</v>
      </c>
      <c r="GN90" s="70">
        <f t="shared" si="19"/>
        <v>20213</v>
      </c>
      <c r="GO90" s="70">
        <f t="shared" si="19"/>
        <v>842.06818181818176</v>
      </c>
      <c r="GP90" s="70">
        <f t="shared" si="19"/>
        <v>1303</v>
      </c>
      <c r="GQ90" s="70">
        <f t="shared" si="19"/>
        <v>3667.6155303030309</v>
      </c>
      <c r="GR90" s="70">
        <f t="shared" si="19"/>
        <v>14799</v>
      </c>
      <c r="GS90" s="70">
        <f t="shared" si="19"/>
        <v>875.1818181818179</v>
      </c>
      <c r="GT90" s="70">
        <f t="shared" si="19"/>
        <v>1454.318181818182</v>
      </c>
      <c r="GU90" s="70">
        <f t="shared" si="19"/>
        <v>4025.857413419913</v>
      </c>
      <c r="GV90" s="70">
        <f t="shared" si="19"/>
        <v>15095</v>
      </c>
      <c r="GW90" s="70">
        <f t="shared" si="19"/>
        <v>861.95</v>
      </c>
      <c r="GX90" s="70">
        <f t="shared" si="19"/>
        <v>1312.1909090909089</v>
      </c>
      <c r="GY90" s="70">
        <f t="shared" si="19"/>
        <v>3883.0490259740254</v>
      </c>
      <c r="GZ90" s="70">
        <f t="shared" si="19"/>
        <v>15483</v>
      </c>
      <c r="HA90" s="70">
        <f t="shared" si="19"/>
        <v>1010.4227272727271</v>
      </c>
      <c r="HB90" s="70">
        <f t="shared" si="19"/>
        <v>1495.6227272727274</v>
      </c>
      <c r="HC90" s="70">
        <f t="shared" si="19"/>
        <v>4489.2825757575756</v>
      </c>
      <c r="HD90" s="70">
        <f t="shared" si="19"/>
        <v>15443</v>
      </c>
      <c r="HE90" s="70">
        <f>SUM(HE13:HE89)</f>
        <v>573.97909090909093</v>
      </c>
      <c r="HF90" s="70">
        <f t="shared" si="19"/>
        <v>1027.5886363636364</v>
      </c>
      <c r="HG90" s="70">
        <f t="shared" si="19"/>
        <v>2287.953896103897</v>
      </c>
      <c r="HH90" s="70">
        <f t="shared" si="19"/>
        <v>11029</v>
      </c>
      <c r="HI90" s="70">
        <f t="shared" si="19"/>
        <v>633.7118181818181</v>
      </c>
      <c r="HJ90" s="70">
        <f t="shared" si="19"/>
        <v>1054.4800000000002</v>
      </c>
      <c r="HK90" s="70">
        <f t="shared" si="19"/>
        <v>2833.2401623376627</v>
      </c>
      <c r="HL90" s="70">
        <f t="shared" si="19"/>
        <v>11355</v>
      </c>
      <c r="HM90" s="70">
        <f t="shared" si="19"/>
        <v>633.12159090909086</v>
      </c>
      <c r="HN90" s="70">
        <f t="shared" si="19"/>
        <v>1017.8150000000002</v>
      </c>
      <c r="HO90" s="70">
        <f t="shared" si="19"/>
        <v>2358.4808441558439</v>
      </c>
      <c r="HP90" s="70">
        <f t="shared" si="19"/>
        <v>13088</v>
      </c>
      <c r="HQ90" s="70">
        <f t="shared" si="19"/>
        <v>767.03272727272713</v>
      </c>
      <c r="HR90" s="70">
        <f t="shared" si="19"/>
        <v>1162.5563636363634</v>
      </c>
      <c r="HS90" s="70">
        <f t="shared" si="19"/>
        <v>3463.2249999999999</v>
      </c>
      <c r="HT90" s="70">
        <f t="shared" si="19"/>
        <v>13771</v>
      </c>
      <c r="HU90" s="70">
        <f t="shared" si="19"/>
        <v>523.2045454545455</v>
      </c>
      <c r="HV90" s="70">
        <f t="shared" si="19"/>
        <v>736.28454545454554</v>
      </c>
      <c r="HW90" s="70">
        <f t="shared" si="19"/>
        <v>1799.2701298701299</v>
      </c>
      <c r="HX90" s="70">
        <f t="shared" si="19"/>
        <v>10156</v>
      </c>
      <c r="HY90" s="70">
        <f t="shared" si="19"/>
        <v>640.62454545454545</v>
      </c>
      <c r="HZ90" s="70">
        <f t="shared" si="19"/>
        <v>837.3177272727271</v>
      </c>
      <c r="IA90" s="70">
        <f t="shared" si="19"/>
        <v>2707.3913419913415</v>
      </c>
      <c r="IB90" s="70">
        <f t="shared" si="19"/>
        <v>10570</v>
      </c>
      <c r="IC90" s="70">
        <f t="shared" si="19"/>
        <v>839.71545454545458</v>
      </c>
      <c r="ID90" s="70">
        <f t="shared" si="19"/>
        <v>562.78590909090917</v>
      </c>
      <c r="IE90" s="70">
        <f t="shared" si="19"/>
        <v>2525.0975757575757</v>
      </c>
      <c r="IF90" s="70">
        <f t="shared" si="19"/>
        <v>13749</v>
      </c>
      <c r="IG90" s="70">
        <f t="shared" si="19"/>
        <v>980.09318181818185</v>
      </c>
      <c r="IH90" s="70">
        <f t="shared" si="19"/>
        <v>592.55681818181813</v>
      </c>
      <c r="II90" s="70">
        <f t="shared" si="19"/>
        <v>2818.6022727272725</v>
      </c>
      <c r="IJ90" s="70">
        <f t="shared" si="19"/>
        <v>13680</v>
      </c>
      <c r="IK90" s="70">
        <f t="shared" ref="IK90:JP90" si="20">SUM(IK13:IK89)</f>
        <v>441.67</v>
      </c>
      <c r="IL90" s="70">
        <f t="shared" si="20"/>
        <v>16.2</v>
      </c>
      <c r="IM90" s="70">
        <f t="shared" si="20"/>
        <v>1056</v>
      </c>
      <c r="IN90" s="70">
        <f>SUM(IN13:IN89)</f>
        <v>5431</v>
      </c>
      <c r="IO90" s="70">
        <f t="shared" si="20"/>
        <v>450</v>
      </c>
      <c r="IP90" s="70">
        <f t="shared" si="20"/>
        <v>40</v>
      </c>
      <c r="IQ90" s="70">
        <f t="shared" si="20"/>
        <v>1110</v>
      </c>
      <c r="IR90" s="70">
        <f t="shared" si="20"/>
        <v>5300</v>
      </c>
      <c r="IS90" s="70">
        <f t="shared" si="20"/>
        <v>445.64000000000004</v>
      </c>
      <c r="IT90" s="70">
        <f t="shared" si="20"/>
        <v>0</v>
      </c>
      <c r="IU90" s="70">
        <f t="shared" si="20"/>
        <v>1004</v>
      </c>
      <c r="IV90" s="70">
        <f t="shared" si="20"/>
        <v>5141</v>
      </c>
      <c r="IW90" s="70">
        <f t="shared" si="20"/>
        <v>446.23</v>
      </c>
      <c r="IX90" s="70">
        <f t="shared" si="20"/>
        <v>518</v>
      </c>
      <c r="IY90" s="70">
        <f t="shared" si="20"/>
        <v>486</v>
      </c>
      <c r="IZ90" s="70">
        <f t="shared" si="20"/>
        <v>5141</v>
      </c>
      <c r="JA90" s="70">
        <f t="shared" si="20"/>
        <v>266.74</v>
      </c>
      <c r="JB90" s="70">
        <f t="shared" si="20"/>
        <v>111.26409090909091</v>
      </c>
      <c r="JC90" s="70">
        <f t="shared" si="20"/>
        <v>933</v>
      </c>
      <c r="JD90" s="70">
        <f t="shared" si="20"/>
        <v>5063</v>
      </c>
      <c r="JE90" s="70">
        <f t="shared" si="20"/>
        <v>322.38</v>
      </c>
      <c r="JF90" s="70">
        <f t="shared" si="20"/>
        <v>135.56590909090909</v>
      </c>
      <c r="JG90" s="70">
        <f t="shared" si="20"/>
        <v>1175</v>
      </c>
      <c r="JH90" s="70">
        <f t="shared" si="20"/>
        <v>5229</v>
      </c>
      <c r="JI90" s="70">
        <f t="shared" si="20"/>
        <v>599.75227272727273</v>
      </c>
      <c r="JJ90" s="70">
        <f t="shared" si="20"/>
        <v>614.20500000000004</v>
      </c>
      <c r="JK90" s="70">
        <f t="shared" si="20"/>
        <v>3166.7600000000011</v>
      </c>
      <c r="JL90" s="70">
        <f t="shared" si="20"/>
        <v>11770</v>
      </c>
      <c r="JM90" s="70">
        <f t="shared" si="20"/>
        <v>637.07727272727254</v>
      </c>
      <c r="JN90" s="70">
        <f t="shared" si="20"/>
        <v>595.49727272727262</v>
      </c>
      <c r="JO90" s="70">
        <f t="shared" si="20"/>
        <v>3411.5066666666662</v>
      </c>
      <c r="JP90" s="70">
        <f t="shared" si="20"/>
        <v>12093</v>
      </c>
      <c r="JQ90" s="39">
        <f t="shared" si="11"/>
        <v>26395.049772727274</v>
      </c>
      <c r="JR90" s="39">
        <f t="shared" si="12"/>
        <v>71148.966818181812</v>
      </c>
      <c r="JS90" s="39">
        <f t="shared" si="13"/>
        <v>216126.49152597401</v>
      </c>
      <c r="JT90" s="39">
        <f t="shared" si="13"/>
        <v>748794</v>
      </c>
    </row>
    <row r="91" spans="1:280" s="19" customFormat="1" ht="15.75" customHeight="1" x14ac:dyDescent="0.25">
      <c r="A91" s="26">
        <v>1</v>
      </c>
      <c r="B91" s="26" t="s">
        <v>136</v>
      </c>
      <c r="C91" s="40" t="s">
        <v>208</v>
      </c>
      <c r="D91" s="28">
        <f t="shared" ref="D91:D117" si="21">SUM(L91,O91,R91,U91,X91,AA91,AD91,AG91,AJ91,AM91,AP91,AS91,AV91,AY91,BB91,BE91,BH91,BK91,BN91,BQ91,BT91,BW91,BZ91,CC91,CF91,CI91,CL91,CO91,CR91,CU91,CX91,DA91,DD91,DG91,DJ91)</f>
        <v>809.17142857142858</v>
      </c>
      <c r="E91" s="28">
        <f t="shared" ref="E91:E117" si="22">SUM(M91,P91,S91,V91,Y91,AB91,AE91,AH91,AK91,AN91,AQ91,AT91,AW91,AZ91,BC91,BF91,BI91,BL91,BO91,BR91,BU91,BX91,CA91,CD91,CG91,CJ91,CM91,CP91,CS91,CV91,CY91,DB91,DE91,DH91,DK91)</f>
        <v>1722.1785714285713</v>
      </c>
      <c r="F91" s="28">
        <f t="shared" ref="F91:F117" si="23">SUM(N91,Q91,T91,W91,Z91,AC91,AF91,AI91,AL91,AO91,AR91,AU91,AX91,BA91,BD91,BG91,BJ91,BM91,BP91,BS91,BV91,BY91,CB91,CE91,CH91,CK91,CN91,CQ91,CT91,CW91,CZ91,DC91,DF91,DI91,DL91)</f>
        <v>7989</v>
      </c>
      <c r="G91" s="29">
        <f t="shared" si="14"/>
        <v>0.21556872843016289</v>
      </c>
      <c r="H91" s="28">
        <f t="shared" ref="H91:H117" si="24">AVERAGE(L91,O91,R91,U91,X91,AA91,AD91,AG91,AJ91,AM91,AP91,AS91,AV91,AY91,BB91,BE91,BH91,BK91,BN91,BQ91,BT91,BW91,BZ91,CC91,CF91,CI91,CL91,CO91,CR91,CU91,CX91,DA91,DD91,DG91,DJ91)</f>
        <v>44.953968253968256</v>
      </c>
      <c r="I91" s="28">
        <f t="shared" ref="I91:I117" si="25">AVERAGE(M91,P91,S91,V91,Y91,AB91,AE91,AH91,AK91,AN91,AQ91,AT91,AW91,AZ91,BC91,BF91,BI91,BL91,BO91,BR91,BU91,BX91,CA91,CD91,CG91,CJ91,CM91,CP91,CS91,CV91,CY91,DB91,DE91,DH91,DK91)</f>
        <v>107.63616071428571</v>
      </c>
      <c r="J91" s="28">
        <f t="shared" ref="J91:J117" si="26">AVERAGE(N91,Q91,T91,W91,Z91,AC91,AF91,AI91,AL91,AO91,AR91,AU91,AX91,BA91,BD91,BG91,BJ91,BM91,BP91,BS91,BV91,BY91,CB91,CE91,CH91,CK91,CN91,CQ91,CT91,CW91,CZ91,DC91,DF91,DI91,DL91)</f>
        <v>570.64285714285711</v>
      </c>
      <c r="K91" s="29">
        <f t="shared" si="5"/>
        <v>0.18862263737639254</v>
      </c>
      <c r="L91" s="34"/>
      <c r="M91" s="34"/>
      <c r="N91" s="34"/>
      <c r="O91" s="34"/>
      <c r="P91" s="34"/>
      <c r="Q91" s="34"/>
      <c r="R91" s="30"/>
      <c r="S91" s="30"/>
      <c r="T91" s="30"/>
      <c r="U91" s="30"/>
      <c r="V91" s="30"/>
      <c r="W91" s="30"/>
      <c r="X91" s="34"/>
      <c r="Y91" s="34"/>
      <c r="Z91" s="26"/>
      <c r="AA91" s="34"/>
      <c r="AB91" s="34"/>
      <c r="AC91" s="26"/>
      <c r="AD91" s="32">
        <v>20</v>
      </c>
      <c r="AE91" s="32">
        <v>56</v>
      </c>
      <c r="AF91" s="72">
        <v>511</v>
      </c>
      <c r="AG91" s="32">
        <v>22</v>
      </c>
      <c r="AH91" s="32">
        <v>62</v>
      </c>
      <c r="AI91" s="72">
        <v>509</v>
      </c>
      <c r="AJ91" s="34"/>
      <c r="AK91" s="34"/>
      <c r="AL91" s="34"/>
      <c r="AM91" s="34"/>
      <c r="AN91" s="34"/>
      <c r="AO91" s="34"/>
      <c r="AP91" s="33"/>
      <c r="AQ91" s="33"/>
      <c r="AR91" s="33"/>
      <c r="AS91" s="33"/>
      <c r="AT91" s="33"/>
      <c r="AU91" s="33"/>
      <c r="AV91" s="33"/>
      <c r="AW91" s="33"/>
      <c r="AX91" s="33"/>
      <c r="AY91" s="32">
        <v>46</v>
      </c>
      <c r="AZ91" s="32">
        <v>129</v>
      </c>
      <c r="BA91" s="32">
        <v>533</v>
      </c>
      <c r="BB91" s="32">
        <v>41</v>
      </c>
      <c r="BC91" s="32">
        <v>115</v>
      </c>
      <c r="BD91" s="32">
        <v>538</v>
      </c>
      <c r="BE91" s="34"/>
      <c r="BF91" s="34"/>
      <c r="BG91" s="34"/>
      <c r="BH91" s="34"/>
      <c r="BI91" s="34"/>
      <c r="BJ91" s="34"/>
      <c r="BK91" s="73">
        <v>25</v>
      </c>
      <c r="BL91" s="73">
        <v>45</v>
      </c>
      <c r="BM91" s="73">
        <v>800</v>
      </c>
      <c r="BN91" s="73">
        <v>35</v>
      </c>
      <c r="BO91" s="73">
        <v>70</v>
      </c>
      <c r="BP91" s="73">
        <v>830</v>
      </c>
      <c r="BQ91" s="26"/>
      <c r="BR91" s="34"/>
      <c r="BS91" s="34"/>
      <c r="BT91" s="34"/>
      <c r="BU91" s="34"/>
      <c r="BV91" s="34"/>
      <c r="BW91" s="32">
        <v>59.800000000000004</v>
      </c>
      <c r="BX91" s="74">
        <v>132</v>
      </c>
      <c r="BY91" s="32">
        <v>648</v>
      </c>
      <c r="BZ91" s="32">
        <v>48.6</v>
      </c>
      <c r="CA91" s="32">
        <v>121</v>
      </c>
      <c r="CB91" s="32">
        <v>628</v>
      </c>
      <c r="CC91" s="32">
        <v>44.7</v>
      </c>
      <c r="CD91" s="74">
        <v>111.75</v>
      </c>
      <c r="CE91" s="32">
        <v>528</v>
      </c>
      <c r="CF91" s="32">
        <v>33.1</v>
      </c>
      <c r="CG91" s="32">
        <v>83</v>
      </c>
      <c r="CH91" s="32">
        <v>528</v>
      </c>
      <c r="CI91" s="34"/>
      <c r="CJ91" s="34"/>
      <c r="CK91" s="34"/>
      <c r="CL91" s="34"/>
      <c r="CM91" s="34"/>
      <c r="CN91" s="34"/>
      <c r="CO91" s="32">
        <v>53.900000000000006</v>
      </c>
      <c r="CP91" s="74">
        <v>134.75</v>
      </c>
      <c r="CQ91" s="32">
        <v>354</v>
      </c>
      <c r="CR91" s="32">
        <v>81.5</v>
      </c>
      <c r="CS91" s="32">
        <v>203.75</v>
      </c>
      <c r="CT91" s="32">
        <v>548</v>
      </c>
      <c r="CU91" s="32">
        <v>24</v>
      </c>
      <c r="CV91" s="74">
        <v>60</v>
      </c>
      <c r="CW91" s="32"/>
      <c r="CX91" s="32">
        <v>27</v>
      </c>
      <c r="CY91" s="32">
        <v>67.5</v>
      </c>
      <c r="CZ91" s="32"/>
      <c r="DA91" s="32">
        <v>59.428571428571431</v>
      </c>
      <c r="DB91" s="74">
        <v>148.57142857142856</v>
      </c>
      <c r="DC91" s="32">
        <v>484</v>
      </c>
      <c r="DD91" s="32">
        <v>73.142857142857139</v>
      </c>
      <c r="DE91" s="32">
        <v>182.85714285714283</v>
      </c>
      <c r="DF91" s="32">
        <v>550</v>
      </c>
      <c r="DG91" s="32">
        <v>55</v>
      </c>
      <c r="DH91" s="32"/>
      <c r="DI91" s="32"/>
      <c r="DJ91" s="32">
        <v>60</v>
      </c>
      <c r="DK91" s="32"/>
      <c r="DL91" s="32"/>
      <c r="DM91" s="19">
        <v>9</v>
      </c>
      <c r="DN91" s="19">
        <v>37</v>
      </c>
      <c r="DO91" s="37">
        <v>76.666666666666671</v>
      </c>
      <c r="DP91" s="19">
        <v>324</v>
      </c>
      <c r="DQ91" s="19">
        <v>25</v>
      </c>
      <c r="DR91" s="19">
        <v>59</v>
      </c>
      <c r="DS91" s="37">
        <v>140</v>
      </c>
      <c r="DT91" s="19">
        <v>620</v>
      </c>
      <c r="EC91" s="37">
        <v>24.21590909090909</v>
      </c>
      <c r="ED91" s="37">
        <v>28</v>
      </c>
      <c r="EE91" s="37">
        <v>87.026515151515156</v>
      </c>
      <c r="EF91" s="37">
        <v>420</v>
      </c>
      <c r="EG91" s="37">
        <v>21</v>
      </c>
      <c r="EH91" s="37">
        <v>99</v>
      </c>
      <c r="EI91" s="37">
        <v>200</v>
      </c>
      <c r="EJ91" s="37">
        <v>400</v>
      </c>
      <c r="EK91" s="19">
        <v>16</v>
      </c>
      <c r="EL91" s="19">
        <v>42.9</v>
      </c>
      <c r="EM91" s="37">
        <v>98.166666666666671</v>
      </c>
      <c r="EN91" s="19">
        <v>452</v>
      </c>
      <c r="EO91" s="19">
        <v>19.7</v>
      </c>
      <c r="EP91" s="19">
        <v>49.7</v>
      </c>
      <c r="EQ91" s="37">
        <v>115.66666666666669</v>
      </c>
      <c r="ER91" s="19">
        <v>552</v>
      </c>
      <c r="ES91" s="37">
        <v>10.7</v>
      </c>
      <c r="ET91" s="37">
        <v>30</v>
      </c>
      <c r="EU91" s="37">
        <v>67.833333333333329</v>
      </c>
      <c r="EV91" s="37">
        <v>352</v>
      </c>
      <c r="EW91" s="37">
        <v>11.4</v>
      </c>
      <c r="EX91" s="37">
        <v>31</v>
      </c>
      <c r="EY91" s="37">
        <v>70.666666666666671</v>
      </c>
      <c r="EZ91" s="37">
        <v>352</v>
      </c>
      <c r="FI91" s="37">
        <v>4.3</v>
      </c>
      <c r="FJ91" s="37">
        <v>40</v>
      </c>
      <c r="FK91" s="37">
        <v>73.833333333333343</v>
      </c>
      <c r="FL91" s="37">
        <v>392</v>
      </c>
      <c r="FM91" s="37">
        <v>13.6</v>
      </c>
      <c r="FN91" s="37">
        <v>25.7</v>
      </c>
      <c r="FO91" s="37">
        <v>65.5</v>
      </c>
      <c r="FP91" s="37">
        <v>409</v>
      </c>
      <c r="FY91" s="37">
        <v>10.7</v>
      </c>
      <c r="FZ91" s="37">
        <v>10.7</v>
      </c>
      <c r="GA91" s="37">
        <v>35.666666666666664</v>
      </c>
      <c r="GB91" s="37">
        <v>326</v>
      </c>
      <c r="GC91" s="37">
        <v>10.199999999999999</v>
      </c>
      <c r="GD91" s="37">
        <v>31</v>
      </c>
      <c r="GE91" s="37">
        <v>68.666666666666671</v>
      </c>
      <c r="GF91" s="37">
        <v>352</v>
      </c>
      <c r="GW91" s="19">
        <v>22.9</v>
      </c>
      <c r="GX91" s="19">
        <v>32.9</v>
      </c>
      <c r="GY91" s="19">
        <v>79.714285714285722</v>
      </c>
      <c r="GZ91" s="19">
        <v>418</v>
      </c>
      <c r="HA91" s="19">
        <v>36.9</v>
      </c>
      <c r="HB91" s="19">
        <v>25</v>
      </c>
      <c r="HC91" s="19">
        <v>112.54545454545453</v>
      </c>
      <c r="HD91" s="19">
        <v>464</v>
      </c>
      <c r="HE91" s="36">
        <v>27.9</v>
      </c>
      <c r="HF91" s="36">
        <v>26.095454545454547</v>
      </c>
      <c r="HG91" s="36">
        <v>89.992424242424249</v>
      </c>
      <c r="HH91" s="36">
        <v>448</v>
      </c>
      <c r="HI91" s="36">
        <v>28.7</v>
      </c>
      <c r="HJ91" s="36">
        <v>26</v>
      </c>
      <c r="HK91" s="36">
        <v>91.166666666666671</v>
      </c>
      <c r="HL91" s="36">
        <v>480</v>
      </c>
      <c r="HM91" s="36">
        <v>37</v>
      </c>
      <c r="HN91" s="36">
        <v>21.05</v>
      </c>
      <c r="HO91" s="36">
        <v>96.75</v>
      </c>
      <c r="HP91" s="36">
        <v>512</v>
      </c>
      <c r="HQ91" s="36">
        <v>37.700000000000003</v>
      </c>
      <c r="HR91" s="36">
        <v>21.572727272727274</v>
      </c>
      <c r="HS91" s="36">
        <v>98.78787878787881</v>
      </c>
      <c r="HT91" s="36">
        <v>528</v>
      </c>
      <c r="HU91" s="37">
        <v>38.618181818181817</v>
      </c>
      <c r="HV91" s="37">
        <v>27.1</v>
      </c>
      <c r="HW91" s="37">
        <v>124.41487603305785</v>
      </c>
      <c r="HX91" s="37">
        <v>592</v>
      </c>
      <c r="HY91" s="37">
        <v>30.636363636363637</v>
      </c>
      <c r="HZ91" s="37">
        <v>24.3</v>
      </c>
      <c r="IA91" s="37">
        <v>122.02272727272728</v>
      </c>
      <c r="IB91" s="37">
        <v>601</v>
      </c>
      <c r="JB91" s="19">
        <v>41.5</v>
      </c>
      <c r="JC91" s="19">
        <v>83</v>
      </c>
      <c r="JD91" s="19">
        <v>410</v>
      </c>
      <c r="JF91" s="19">
        <v>44.6</v>
      </c>
      <c r="JG91" s="19">
        <v>89</v>
      </c>
      <c r="JH91" s="19">
        <v>448</v>
      </c>
      <c r="JI91" s="19">
        <v>0</v>
      </c>
      <c r="JJ91" s="19">
        <v>49</v>
      </c>
      <c r="JK91" s="19">
        <v>98</v>
      </c>
      <c r="JL91" s="19">
        <v>521</v>
      </c>
      <c r="JM91" s="19">
        <v>0</v>
      </c>
      <c r="JN91" s="19">
        <v>50.6</v>
      </c>
      <c r="JO91" s="19">
        <v>101.2</v>
      </c>
      <c r="JP91" s="19">
        <v>513</v>
      </c>
      <c r="JQ91" s="39">
        <f t="shared" si="11"/>
        <v>431.87045454545449</v>
      </c>
      <c r="JR91" s="39">
        <f t="shared" si="12"/>
        <v>1457.1896103896102</v>
      </c>
      <c r="JS91" s="39">
        <f t="shared" si="13"/>
        <v>3934.6327331759144</v>
      </c>
      <c r="JT91" s="39">
        <f t="shared" si="13"/>
        <v>18483</v>
      </c>
    </row>
    <row r="92" spans="1:280" s="19" customFormat="1" ht="15.75" customHeight="1" x14ac:dyDescent="0.2">
      <c r="A92" s="26">
        <v>2</v>
      </c>
      <c r="B92" s="26" t="s">
        <v>136</v>
      </c>
      <c r="C92" s="40" t="s">
        <v>209</v>
      </c>
      <c r="D92" s="28">
        <f t="shared" si="21"/>
        <v>514.04285714285709</v>
      </c>
      <c r="E92" s="28">
        <f t="shared" si="22"/>
        <v>1290.1071428571429</v>
      </c>
      <c r="F92" s="28">
        <f t="shared" si="23"/>
        <v>6058</v>
      </c>
      <c r="G92" s="29">
        <f t="shared" si="14"/>
        <v>0.21295925104937982</v>
      </c>
      <c r="H92" s="28">
        <f t="shared" si="24"/>
        <v>42.836904761904755</v>
      </c>
      <c r="I92" s="28">
        <f t="shared" si="25"/>
        <v>107.50892857142857</v>
      </c>
      <c r="J92" s="28">
        <f t="shared" si="26"/>
        <v>504.83333333333331</v>
      </c>
      <c r="K92" s="29">
        <f t="shared" ref="K92:K117" si="27">I92/J92</f>
        <v>0.21295925104937982</v>
      </c>
      <c r="L92" s="34"/>
      <c r="M92" s="34"/>
      <c r="N92" s="34"/>
      <c r="O92" s="34"/>
      <c r="P92" s="34"/>
      <c r="Q92" s="34"/>
      <c r="R92" s="30"/>
      <c r="S92" s="30"/>
      <c r="T92" s="30"/>
      <c r="U92" s="30"/>
      <c r="V92" s="30"/>
      <c r="W92" s="30"/>
      <c r="X92" s="34"/>
      <c r="Y92" s="54"/>
      <c r="Z92" s="26"/>
      <c r="AA92" s="34"/>
      <c r="AB92" s="54"/>
      <c r="AC92" s="26"/>
      <c r="AD92" s="33"/>
      <c r="AE92" s="55"/>
      <c r="AF92" s="75"/>
      <c r="AG92" s="33"/>
      <c r="AH92" s="55"/>
      <c r="AI92" s="75"/>
      <c r="AJ92" s="34"/>
      <c r="AK92" s="34"/>
      <c r="AL92" s="34"/>
      <c r="AM92" s="34"/>
      <c r="AN92" s="34"/>
      <c r="AO92" s="34"/>
      <c r="AP92" s="33"/>
      <c r="AQ92" s="33"/>
      <c r="AR92" s="33"/>
      <c r="AS92" s="33"/>
      <c r="AT92" s="33"/>
      <c r="AU92" s="33"/>
      <c r="AV92" s="33"/>
      <c r="AW92" s="33"/>
      <c r="AX92" s="33"/>
      <c r="AY92" s="32">
        <v>25</v>
      </c>
      <c r="AZ92" s="32">
        <v>70</v>
      </c>
      <c r="BA92" s="32">
        <v>501</v>
      </c>
      <c r="BB92" s="32">
        <v>28</v>
      </c>
      <c r="BC92" s="32">
        <v>79</v>
      </c>
      <c r="BD92" s="32">
        <v>509</v>
      </c>
      <c r="BE92" s="34"/>
      <c r="BF92" s="34"/>
      <c r="BG92" s="34"/>
      <c r="BH92" s="76"/>
      <c r="BI92" s="76"/>
      <c r="BJ92" s="76"/>
      <c r="BK92" s="73">
        <v>19</v>
      </c>
      <c r="BL92" s="73">
        <v>38</v>
      </c>
      <c r="BM92" s="73">
        <v>550</v>
      </c>
      <c r="BN92" s="73">
        <v>37</v>
      </c>
      <c r="BO92" s="73">
        <v>80</v>
      </c>
      <c r="BP92" s="73">
        <v>580</v>
      </c>
      <c r="BQ92" s="34"/>
      <c r="BR92" s="34"/>
      <c r="BS92" s="34"/>
      <c r="BT92" s="34"/>
      <c r="BU92" s="34"/>
      <c r="BV92" s="34"/>
      <c r="BW92" s="32">
        <v>32.299999999999997</v>
      </c>
      <c r="BX92" s="74">
        <v>91</v>
      </c>
      <c r="BY92" s="32">
        <v>623</v>
      </c>
      <c r="BZ92" s="32">
        <v>75.2</v>
      </c>
      <c r="CA92" s="32">
        <v>188</v>
      </c>
      <c r="CB92" s="32">
        <v>735</v>
      </c>
      <c r="CC92" s="32">
        <v>47.4</v>
      </c>
      <c r="CD92" s="74">
        <v>118.49999999999999</v>
      </c>
      <c r="CE92" s="32">
        <v>470</v>
      </c>
      <c r="CF92" s="32">
        <v>77.099999999999994</v>
      </c>
      <c r="CG92" s="32">
        <v>193</v>
      </c>
      <c r="CH92" s="32">
        <v>610</v>
      </c>
      <c r="CI92" s="34"/>
      <c r="CJ92" s="34"/>
      <c r="CK92" s="34"/>
      <c r="CL92" s="34"/>
      <c r="CM92" s="34"/>
      <c r="CN92" s="34"/>
      <c r="CO92" s="32">
        <v>43.900000000000006</v>
      </c>
      <c r="CP92" s="74">
        <v>109.75000000000001</v>
      </c>
      <c r="CQ92" s="32">
        <v>400</v>
      </c>
      <c r="CR92" s="32">
        <v>54</v>
      </c>
      <c r="CS92" s="32">
        <v>135</v>
      </c>
      <c r="CT92" s="32">
        <v>420</v>
      </c>
      <c r="CU92" s="34"/>
      <c r="CV92" s="34"/>
      <c r="CW92" s="34"/>
      <c r="CX92" s="34"/>
      <c r="CY92" s="34"/>
      <c r="CZ92" s="34"/>
      <c r="DA92" s="32">
        <v>21.428571428571427</v>
      </c>
      <c r="DB92" s="74">
        <v>53.571428571428562</v>
      </c>
      <c r="DC92" s="32">
        <v>228</v>
      </c>
      <c r="DD92" s="32">
        <v>53.714285714285708</v>
      </c>
      <c r="DE92" s="32">
        <v>134.28571428571425</v>
      </c>
      <c r="DF92" s="32">
        <v>432</v>
      </c>
      <c r="DG92" s="34"/>
      <c r="DH92" s="34"/>
      <c r="DI92" s="34"/>
      <c r="DJ92" s="34"/>
      <c r="DK92" s="34"/>
      <c r="DL92" s="34"/>
      <c r="DM92" s="19">
        <v>9</v>
      </c>
      <c r="DN92" s="19">
        <v>49</v>
      </c>
      <c r="DO92" s="37">
        <v>96.666666666666671</v>
      </c>
      <c r="DP92" s="19">
        <v>420</v>
      </c>
      <c r="DQ92" s="19">
        <v>11</v>
      </c>
      <c r="DR92" s="19">
        <v>42</v>
      </c>
      <c r="DS92" s="37">
        <v>88.333333333333343</v>
      </c>
      <c r="DT92" s="19">
        <v>432</v>
      </c>
      <c r="EC92" s="37">
        <v>13.5</v>
      </c>
      <c r="ED92" s="37">
        <v>12</v>
      </c>
      <c r="EE92" s="37">
        <v>42.5</v>
      </c>
      <c r="EF92" s="37">
        <v>320</v>
      </c>
      <c r="EG92" s="37">
        <v>35.5</v>
      </c>
      <c r="EH92" s="37">
        <v>16</v>
      </c>
      <c r="EI92" s="37">
        <v>85.833333333333343</v>
      </c>
      <c r="EJ92" s="37">
        <v>360</v>
      </c>
      <c r="ES92" s="37">
        <v>9</v>
      </c>
      <c r="ET92" s="37">
        <v>18.5</v>
      </c>
      <c r="EU92" s="37">
        <v>45.833333333333336</v>
      </c>
      <c r="EV92" s="37">
        <v>256</v>
      </c>
      <c r="EW92" s="37">
        <v>32</v>
      </c>
      <c r="EX92" s="37">
        <v>2.5</v>
      </c>
      <c r="EY92" s="37">
        <v>57.5</v>
      </c>
      <c r="EZ92" s="37">
        <v>256</v>
      </c>
      <c r="FI92" s="37">
        <v>22.5</v>
      </c>
      <c r="FJ92" s="37">
        <v>19.8</v>
      </c>
      <c r="FK92" s="37">
        <v>70.5</v>
      </c>
      <c r="FL92" s="37">
        <v>302</v>
      </c>
      <c r="FM92" s="37">
        <v>21</v>
      </c>
      <c r="FN92" s="37">
        <v>14.5</v>
      </c>
      <c r="FO92" s="37">
        <v>59.166666666666671</v>
      </c>
      <c r="FP92" s="37">
        <v>309</v>
      </c>
      <c r="FY92" s="37">
        <v>25</v>
      </c>
      <c r="FZ92" s="37">
        <v>25</v>
      </c>
      <c r="GA92" s="37">
        <v>83.333333333333343</v>
      </c>
      <c r="GB92" s="37">
        <v>322</v>
      </c>
      <c r="GC92" s="37">
        <v>37.799999999999997</v>
      </c>
      <c r="GD92" s="37">
        <v>11.7</v>
      </c>
      <c r="GE92" s="37">
        <v>82.5</v>
      </c>
      <c r="GF92" s="37">
        <v>302</v>
      </c>
      <c r="GO92" s="37">
        <v>28.2</v>
      </c>
      <c r="GP92" s="37">
        <v>25.4</v>
      </c>
      <c r="GQ92" s="37">
        <v>107.19999999999999</v>
      </c>
      <c r="GR92" s="37">
        <v>544</v>
      </c>
      <c r="GS92" s="37">
        <v>31</v>
      </c>
      <c r="GT92" s="37">
        <v>27</v>
      </c>
      <c r="GU92" s="37">
        <v>105.45454545454544</v>
      </c>
      <c r="GV92" s="37">
        <v>512</v>
      </c>
      <c r="HE92" s="36">
        <v>38.700000000000003</v>
      </c>
      <c r="HF92" s="36">
        <v>18.365909090909092</v>
      </c>
      <c r="HG92" s="36">
        <v>95.109848484848499</v>
      </c>
      <c r="HH92" s="36">
        <v>416</v>
      </c>
      <c r="HI92" s="36">
        <v>47.1</v>
      </c>
      <c r="HJ92" s="36">
        <v>18.899999999999999</v>
      </c>
      <c r="HK92" s="36">
        <v>110</v>
      </c>
      <c r="HL92" s="36">
        <v>464</v>
      </c>
      <c r="HM92" s="36"/>
      <c r="HN92" s="36"/>
      <c r="HO92" s="36"/>
      <c r="HP92" s="36"/>
      <c r="HQ92" s="36"/>
      <c r="HR92" s="36"/>
      <c r="HS92" s="36"/>
      <c r="HT92" s="36"/>
      <c r="HU92" s="37">
        <v>33.200000000000003</v>
      </c>
      <c r="HV92" s="37">
        <v>19.459090909090911</v>
      </c>
      <c r="HW92" s="37">
        <v>95.743801652892557</v>
      </c>
      <c r="HX92" s="37">
        <v>480</v>
      </c>
      <c r="HY92" s="37">
        <v>55.811363636363637</v>
      </c>
      <c r="HZ92" s="37">
        <v>15.6</v>
      </c>
      <c r="IA92" s="37">
        <v>129.8388429752066</v>
      </c>
      <c r="IB92" s="37">
        <v>611</v>
      </c>
      <c r="IS92" s="19">
        <v>51</v>
      </c>
      <c r="IU92" s="19">
        <v>102</v>
      </c>
      <c r="IV92" s="19">
        <v>518</v>
      </c>
      <c r="IW92" s="19">
        <v>51</v>
      </c>
      <c r="IY92" s="19">
        <v>102</v>
      </c>
      <c r="IZ92" s="19">
        <v>518</v>
      </c>
      <c r="JO92" s="19">
        <v>0</v>
      </c>
      <c r="JQ92" s="39">
        <f t="shared" si="11"/>
        <v>529.81136363636369</v>
      </c>
      <c r="JR92" s="39">
        <f t="shared" si="12"/>
        <v>829.96785714285704</v>
      </c>
      <c r="JS92" s="39">
        <f t="shared" si="13"/>
        <v>2779.1208480913028</v>
      </c>
      <c r="JT92" s="39">
        <f t="shared" si="13"/>
        <v>13098</v>
      </c>
    </row>
    <row r="93" spans="1:280" s="19" customFormat="1" ht="15.75" customHeight="1" x14ac:dyDescent="0.25">
      <c r="A93" s="26">
        <v>3</v>
      </c>
      <c r="B93" s="26" t="s">
        <v>128</v>
      </c>
      <c r="C93" s="40" t="s">
        <v>210</v>
      </c>
      <c r="D93" s="28">
        <f t="shared" si="21"/>
        <v>507.0428571428572</v>
      </c>
      <c r="E93" s="28">
        <f t="shared" si="22"/>
        <v>1252.6071428571427</v>
      </c>
      <c r="F93" s="28">
        <f t="shared" si="23"/>
        <v>3915</v>
      </c>
      <c r="G93" s="29">
        <f t="shared" si="14"/>
        <v>0.31995073891625608</v>
      </c>
      <c r="H93" s="28">
        <f t="shared" si="24"/>
        <v>63.38035714285715</v>
      </c>
      <c r="I93" s="28">
        <f t="shared" si="25"/>
        <v>156.57589285714283</v>
      </c>
      <c r="J93" s="28">
        <f t="shared" si="26"/>
        <v>489.375</v>
      </c>
      <c r="K93" s="29">
        <f t="shared" si="27"/>
        <v>0.31995073891625608</v>
      </c>
      <c r="L93" s="34"/>
      <c r="M93" s="34"/>
      <c r="N93" s="34"/>
      <c r="O93" s="34"/>
      <c r="P93" s="34"/>
      <c r="Q93" s="34"/>
      <c r="R93" s="30"/>
      <c r="S93" s="30"/>
      <c r="T93" s="30"/>
      <c r="U93" s="30"/>
      <c r="V93" s="30"/>
      <c r="W93" s="30"/>
      <c r="X93" s="34"/>
      <c r="Y93" s="54"/>
      <c r="Z93" s="26"/>
      <c r="AA93" s="34"/>
      <c r="AB93" s="54"/>
      <c r="AC93" s="26"/>
      <c r="AD93" s="33"/>
      <c r="AE93" s="55"/>
      <c r="AF93" s="75"/>
      <c r="AG93" s="33"/>
      <c r="AH93" s="55"/>
      <c r="AI93" s="75"/>
      <c r="AJ93" s="34"/>
      <c r="AK93" s="34"/>
      <c r="AL93" s="34"/>
      <c r="AM93" s="34"/>
      <c r="AN93" s="34"/>
      <c r="AO93" s="34"/>
      <c r="AP93" s="33"/>
      <c r="AQ93" s="55"/>
      <c r="AR93" s="75"/>
      <c r="AS93" s="33"/>
      <c r="AT93" s="55"/>
      <c r="AU93" s="75"/>
      <c r="AV93" s="33"/>
      <c r="AW93" s="55"/>
      <c r="AX93" s="75"/>
      <c r="AY93" s="33"/>
      <c r="AZ93" s="55"/>
      <c r="BA93" s="75"/>
      <c r="BB93" s="33"/>
      <c r="BC93" s="55"/>
      <c r="BD93" s="75"/>
      <c r="BE93" s="34"/>
      <c r="BF93" s="34"/>
      <c r="BG93" s="34"/>
      <c r="BH93" s="34"/>
      <c r="BI93" s="34"/>
      <c r="BJ93" s="34"/>
      <c r="BK93" s="34"/>
      <c r="BL93" s="34"/>
      <c r="BM93" s="34"/>
      <c r="BN93" s="34"/>
      <c r="BO93" s="34"/>
      <c r="BP93" s="34"/>
      <c r="BQ93" s="34"/>
      <c r="BR93" s="34"/>
      <c r="BS93" s="34"/>
      <c r="BT93" s="34"/>
      <c r="BU93" s="34"/>
      <c r="BV93" s="34"/>
      <c r="BW93" s="32">
        <v>50</v>
      </c>
      <c r="BX93" s="74">
        <v>135</v>
      </c>
      <c r="BY93" s="32">
        <v>550</v>
      </c>
      <c r="BZ93" s="32">
        <v>60</v>
      </c>
      <c r="CA93" s="32">
        <v>125</v>
      </c>
      <c r="CB93" s="32">
        <v>582</v>
      </c>
      <c r="CC93" s="32">
        <v>58</v>
      </c>
      <c r="CD93" s="74">
        <v>145</v>
      </c>
      <c r="CE93" s="32">
        <v>525</v>
      </c>
      <c r="CF93" s="32">
        <v>58</v>
      </c>
      <c r="CG93" s="32">
        <v>145</v>
      </c>
      <c r="CH93" s="32">
        <v>530</v>
      </c>
      <c r="CI93" s="34"/>
      <c r="CJ93" s="34"/>
      <c r="CK93" s="34"/>
      <c r="CL93" s="34"/>
      <c r="CM93" s="34"/>
      <c r="CN93" s="34"/>
      <c r="CO93" s="34"/>
      <c r="CP93" s="34"/>
      <c r="CQ93" s="34"/>
      <c r="CR93" s="34"/>
      <c r="CS93" s="34"/>
      <c r="CT93" s="34"/>
      <c r="CU93" s="32">
        <v>62.6</v>
      </c>
      <c r="CV93" s="74">
        <v>156.5</v>
      </c>
      <c r="CW93" s="32">
        <v>384</v>
      </c>
      <c r="CX93" s="32">
        <v>69.3</v>
      </c>
      <c r="CY93" s="32">
        <v>173.24999999999997</v>
      </c>
      <c r="CZ93" s="32">
        <v>360</v>
      </c>
      <c r="DA93" s="32">
        <v>80.714285714285708</v>
      </c>
      <c r="DB93" s="74">
        <v>201.78571428571425</v>
      </c>
      <c r="DC93" s="32">
        <v>400</v>
      </c>
      <c r="DD93" s="32">
        <v>68.428571428571431</v>
      </c>
      <c r="DE93" s="32">
        <v>171.07142857142856</v>
      </c>
      <c r="DF93" s="32">
        <v>584</v>
      </c>
      <c r="DG93" s="34"/>
      <c r="DH93" s="34"/>
      <c r="DI93" s="34"/>
      <c r="DJ93" s="34"/>
      <c r="DK93" s="34"/>
      <c r="DL93" s="34"/>
      <c r="DM93" s="19">
        <v>12</v>
      </c>
      <c r="DN93" s="19">
        <v>51</v>
      </c>
      <c r="DO93" s="37">
        <v>105</v>
      </c>
      <c r="DP93" s="19">
        <v>464</v>
      </c>
      <c r="DQ93" s="19">
        <v>10.285714285714286</v>
      </c>
      <c r="DR93" s="19">
        <v>46</v>
      </c>
      <c r="DS93" s="37">
        <v>93.809523809523824</v>
      </c>
      <c r="DT93" s="19">
        <v>420</v>
      </c>
      <c r="EC93" s="37">
        <v>28.190909090909091</v>
      </c>
      <c r="ED93" s="37">
        <v>15</v>
      </c>
      <c r="EE93" s="37">
        <v>71.984848484848484</v>
      </c>
      <c r="EF93" s="37">
        <v>336</v>
      </c>
      <c r="EG93" s="37">
        <v>15</v>
      </c>
      <c r="EH93" s="37">
        <v>27</v>
      </c>
      <c r="EI93" s="37">
        <v>70</v>
      </c>
      <c r="EJ93" s="37">
        <v>352</v>
      </c>
      <c r="ES93" s="37">
        <v>16.7</v>
      </c>
      <c r="ET93" s="37">
        <v>42.6</v>
      </c>
      <c r="EU93" s="37">
        <v>98.833333333333329</v>
      </c>
      <c r="EV93" s="37">
        <v>400</v>
      </c>
      <c r="EW93" s="37">
        <v>17.600000000000001</v>
      </c>
      <c r="EX93" s="37">
        <v>43.4</v>
      </c>
      <c r="EY93" s="37">
        <v>101.66666666666666</v>
      </c>
      <c r="EZ93" s="37">
        <v>380</v>
      </c>
      <c r="FA93" s="36">
        <v>6.9</v>
      </c>
      <c r="FB93" s="36">
        <v>24.7</v>
      </c>
      <c r="FC93" s="36">
        <v>52.666666666666664</v>
      </c>
      <c r="FD93" s="36">
        <v>112</v>
      </c>
      <c r="FE93" s="36">
        <v>6.9</v>
      </c>
      <c r="FF93" s="36">
        <v>24.7</v>
      </c>
      <c r="FG93" s="36">
        <v>52.666666666666664</v>
      </c>
      <c r="FH93" s="36">
        <v>112</v>
      </c>
      <c r="FI93" s="37">
        <v>18.899999999999999</v>
      </c>
      <c r="FJ93" s="37">
        <v>35.299999999999997</v>
      </c>
      <c r="FK93" s="37">
        <v>90.333333333333329</v>
      </c>
      <c r="FL93" s="37">
        <v>349</v>
      </c>
      <c r="FM93" s="37">
        <v>13.9</v>
      </c>
      <c r="FN93" s="37">
        <v>34.4</v>
      </c>
      <c r="FO93" s="37">
        <v>80.5</v>
      </c>
      <c r="FP93" s="37">
        <v>352</v>
      </c>
      <c r="FQ93" s="37">
        <v>7</v>
      </c>
      <c r="FR93" s="37">
        <v>15.8</v>
      </c>
      <c r="FS93" s="37">
        <v>38</v>
      </c>
      <c r="FT93" s="37">
        <v>176</v>
      </c>
      <c r="FU93" s="37">
        <v>10</v>
      </c>
      <c r="FV93" s="37">
        <v>23.5</v>
      </c>
      <c r="FW93" s="37">
        <v>55.833333333333343</v>
      </c>
      <c r="FX93" s="37">
        <v>192</v>
      </c>
      <c r="FY93" s="37">
        <v>8</v>
      </c>
      <c r="FZ93" s="37">
        <v>8</v>
      </c>
      <c r="GA93" s="37">
        <v>26.666666666666668</v>
      </c>
      <c r="GB93" s="37">
        <v>112</v>
      </c>
      <c r="GC93" s="37">
        <v>12</v>
      </c>
      <c r="GD93" s="37">
        <v>18.3</v>
      </c>
      <c r="GE93" s="37">
        <v>50.5</v>
      </c>
      <c r="GF93" s="37">
        <v>112</v>
      </c>
      <c r="GO93" s="37"/>
      <c r="GP93" s="37"/>
      <c r="GQ93" s="37"/>
      <c r="GR93" s="37"/>
      <c r="GS93" s="37"/>
      <c r="GT93" s="37"/>
      <c r="GU93" s="37"/>
      <c r="GV93" s="37"/>
      <c r="HE93" s="36">
        <v>0</v>
      </c>
      <c r="HF93" s="36">
        <v>0</v>
      </c>
      <c r="HG93" s="36">
        <v>0</v>
      </c>
      <c r="HH93" s="36">
        <v>0</v>
      </c>
      <c r="HI93" s="36">
        <v>0</v>
      </c>
      <c r="HJ93" s="36"/>
      <c r="HK93" s="36">
        <v>0</v>
      </c>
      <c r="HL93" s="36">
        <v>0</v>
      </c>
      <c r="HM93" s="36"/>
      <c r="HN93" s="36"/>
      <c r="HO93" s="36"/>
      <c r="HP93" s="36"/>
      <c r="HQ93" s="36"/>
      <c r="HR93" s="36"/>
      <c r="HS93" s="36"/>
      <c r="HT93" s="36"/>
      <c r="HU93" s="37">
        <v>40.938636363636363</v>
      </c>
      <c r="HV93" s="37">
        <v>14.9</v>
      </c>
      <c r="HW93" s="37">
        <v>101.52479338842974</v>
      </c>
      <c r="HX93" s="37">
        <v>512</v>
      </c>
      <c r="HY93" s="37">
        <v>50.368181818181817</v>
      </c>
      <c r="HZ93" s="37">
        <v>12.690909090909091</v>
      </c>
      <c r="IA93" s="37">
        <v>114.65289256198346</v>
      </c>
      <c r="IB93" s="37">
        <v>608</v>
      </c>
      <c r="IC93" s="36">
        <v>43.195454545454545</v>
      </c>
      <c r="ID93" s="36">
        <v>0</v>
      </c>
      <c r="IE93" s="36">
        <v>94.8</v>
      </c>
      <c r="IF93" s="36">
        <v>482</v>
      </c>
      <c r="IG93" s="36">
        <v>46.540909090909089</v>
      </c>
      <c r="IH93" s="36">
        <v>0</v>
      </c>
      <c r="II93" s="36">
        <v>93.081818181818178</v>
      </c>
      <c r="IJ93" s="36">
        <v>448</v>
      </c>
      <c r="JI93" s="19">
        <v>0</v>
      </c>
      <c r="JJ93" s="19">
        <v>52.5</v>
      </c>
      <c r="JK93" s="19">
        <v>105</v>
      </c>
      <c r="JL93" s="19">
        <v>528</v>
      </c>
      <c r="JM93" s="19">
        <v>0</v>
      </c>
      <c r="JN93" s="19">
        <v>49.4</v>
      </c>
      <c r="JO93" s="19">
        <v>98.8</v>
      </c>
      <c r="JP93" s="19">
        <v>522</v>
      </c>
      <c r="JQ93" s="39">
        <f t="shared" si="11"/>
        <v>345.51980519480526</v>
      </c>
      <c r="JR93" s="39">
        <f t="shared" si="12"/>
        <v>909.03376623376619</v>
      </c>
      <c r="JS93" s="39">
        <f t="shared" si="13"/>
        <v>2758.5943526170795</v>
      </c>
      <c r="JT93" s="39">
        <f t="shared" si="13"/>
        <v>10535</v>
      </c>
    </row>
    <row r="94" spans="1:280" s="19" customFormat="1" ht="15.75" customHeight="1" x14ac:dyDescent="0.25">
      <c r="A94" s="26">
        <v>4</v>
      </c>
      <c r="B94" s="26" t="s">
        <v>128</v>
      </c>
      <c r="C94" s="40" t="s">
        <v>211</v>
      </c>
      <c r="D94" s="28">
        <f t="shared" si="21"/>
        <v>558.4</v>
      </c>
      <c r="E94" s="28">
        <f t="shared" si="22"/>
        <v>1399.5</v>
      </c>
      <c r="F94" s="28">
        <f t="shared" si="23"/>
        <v>5507</v>
      </c>
      <c r="G94" s="29">
        <f t="shared" si="14"/>
        <v>0.25413110586526239</v>
      </c>
      <c r="H94" s="28">
        <f t="shared" si="24"/>
        <v>46.533333333333331</v>
      </c>
      <c r="I94" s="28">
        <f t="shared" si="25"/>
        <v>116.625</v>
      </c>
      <c r="J94" s="28">
        <f t="shared" si="26"/>
        <v>458.91666666666669</v>
      </c>
      <c r="K94" s="29">
        <f t="shared" si="27"/>
        <v>0.25413110586526239</v>
      </c>
      <c r="L94" s="34"/>
      <c r="M94" s="34"/>
      <c r="N94" s="34"/>
      <c r="O94" s="34"/>
      <c r="P94" s="34"/>
      <c r="Q94" s="34"/>
      <c r="R94" s="30"/>
      <c r="S94" s="30"/>
      <c r="T94" s="30"/>
      <c r="U94" s="30"/>
      <c r="V94" s="30"/>
      <c r="W94" s="30"/>
      <c r="X94" s="34"/>
      <c r="Y94" s="34"/>
      <c r="Z94" s="26"/>
      <c r="AA94" s="34"/>
      <c r="AB94" s="34"/>
      <c r="AC94" s="26"/>
      <c r="AD94" s="33"/>
      <c r="AE94" s="33"/>
      <c r="AF94" s="75"/>
      <c r="AG94" s="33"/>
      <c r="AH94" s="33"/>
      <c r="AI94" s="75"/>
      <c r="AJ94" s="34"/>
      <c r="AK94" s="34"/>
      <c r="AL94" s="34"/>
      <c r="AM94" s="34"/>
      <c r="AN94" s="34"/>
      <c r="AO94" s="34"/>
      <c r="AP94" s="33"/>
      <c r="AQ94" s="33"/>
      <c r="AR94" s="33"/>
      <c r="AS94" s="33"/>
      <c r="AT94" s="33"/>
      <c r="AU94" s="33"/>
      <c r="AV94" s="33"/>
      <c r="AW94" s="33"/>
      <c r="AX94" s="33"/>
      <c r="AY94" s="32">
        <v>35</v>
      </c>
      <c r="AZ94" s="32">
        <v>98</v>
      </c>
      <c r="BA94" s="32">
        <v>521</v>
      </c>
      <c r="BB94" s="32">
        <v>92</v>
      </c>
      <c r="BC94" s="32">
        <v>258</v>
      </c>
      <c r="BD94" s="32">
        <v>541</v>
      </c>
      <c r="BE94" s="34"/>
      <c r="BF94" s="34"/>
      <c r="BG94" s="34"/>
      <c r="BH94" s="34"/>
      <c r="BI94" s="34"/>
      <c r="BJ94" s="34"/>
      <c r="BK94" s="73">
        <v>31</v>
      </c>
      <c r="BL94" s="73">
        <v>50</v>
      </c>
      <c r="BM94" s="73">
        <v>500</v>
      </c>
      <c r="BN94" s="73">
        <v>39</v>
      </c>
      <c r="BO94" s="73">
        <v>80</v>
      </c>
      <c r="BP94" s="73">
        <v>550</v>
      </c>
      <c r="BQ94" s="34"/>
      <c r="BR94" s="34"/>
      <c r="BS94" s="34"/>
      <c r="BT94" s="34"/>
      <c r="BU94" s="34"/>
      <c r="BV94" s="34"/>
      <c r="BW94" s="32">
        <v>50.6</v>
      </c>
      <c r="BX94" s="74">
        <v>137</v>
      </c>
      <c r="BY94" s="32">
        <v>531</v>
      </c>
      <c r="BZ94" s="32">
        <v>57.3</v>
      </c>
      <c r="CA94" s="32">
        <v>143</v>
      </c>
      <c r="CB94" s="32">
        <v>572</v>
      </c>
      <c r="CC94" s="32">
        <v>39.4</v>
      </c>
      <c r="CD94" s="74">
        <v>98.499999999999986</v>
      </c>
      <c r="CE94" s="32">
        <v>368</v>
      </c>
      <c r="CF94" s="32">
        <v>38.1</v>
      </c>
      <c r="CG94" s="32">
        <v>95</v>
      </c>
      <c r="CH94" s="32">
        <v>384</v>
      </c>
      <c r="CI94" s="34"/>
      <c r="CJ94" s="34"/>
      <c r="CK94" s="34"/>
      <c r="CL94" s="34"/>
      <c r="CM94" s="34"/>
      <c r="CN94" s="34"/>
      <c r="CO94" s="32">
        <v>58</v>
      </c>
      <c r="CP94" s="74">
        <v>145</v>
      </c>
      <c r="CQ94" s="32">
        <v>525</v>
      </c>
      <c r="CR94" s="32">
        <v>58</v>
      </c>
      <c r="CS94" s="32">
        <v>145</v>
      </c>
      <c r="CT94" s="32">
        <v>525</v>
      </c>
      <c r="CU94" s="34"/>
      <c r="CV94" s="34"/>
      <c r="CW94" s="34"/>
      <c r="CX94" s="34"/>
      <c r="CY94" s="34"/>
      <c r="CZ94" s="34"/>
      <c r="DA94" s="32">
        <v>20</v>
      </c>
      <c r="DB94" s="74">
        <v>50</v>
      </c>
      <c r="DC94" s="32">
        <v>170</v>
      </c>
      <c r="DD94" s="32">
        <v>40</v>
      </c>
      <c r="DE94" s="32">
        <v>100</v>
      </c>
      <c r="DF94" s="32">
        <v>320</v>
      </c>
      <c r="DG94" s="34"/>
      <c r="DH94" s="34"/>
      <c r="DI94" s="34"/>
      <c r="DJ94" s="34"/>
      <c r="DK94" s="34"/>
      <c r="DL94" s="34"/>
      <c r="DM94" s="19">
        <v>24</v>
      </c>
      <c r="DN94" s="19">
        <v>35</v>
      </c>
      <c r="DO94" s="37">
        <v>98.333333333333343</v>
      </c>
      <c r="DP94" s="19">
        <v>420</v>
      </c>
      <c r="DQ94" s="19">
        <v>16</v>
      </c>
      <c r="DR94" s="19">
        <v>34</v>
      </c>
      <c r="DS94" s="37">
        <v>83.333333333333343</v>
      </c>
      <c r="DT94" s="19">
        <v>410</v>
      </c>
      <c r="EC94" s="37">
        <v>26.334090909090911</v>
      </c>
      <c r="ED94" s="37">
        <v>9</v>
      </c>
      <c r="EE94" s="37">
        <v>58.890151515151523</v>
      </c>
      <c r="EF94" s="37">
        <v>356</v>
      </c>
      <c r="EG94" s="37">
        <v>23</v>
      </c>
      <c r="EH94" s="37">
        <v>25</v>
      </c>
      <c r="EI94" s="37">
        <v>80</v>
      </c>
      <c r="EJ94" s="37">
        <v>382</v>
      </c>
      <c r="ES94" s="37">
        <v>22</v>
      </c>
      <c r="ET94" s="37">
        <v>26</v>
      </c>
      <c r="EU94" s="37">
        <v>80</v>
      </c>
      <c r="EV94" s="37">
        <v>370</v>
      </c>
      <c r="EW94" s="37">
        <v>22</v>
      </c>
      <c r="EX94" s="37">
        <v>28</v>
      </c>
      <c r="EY94" s="37">
        <v>83.333333333333343</v>
      </c>
      <c r="EZ94" s="37">
        <v>360</v>
      </c>
      <c r="FI94" s="37">
        <v>22</v>
      </c>
      <c r="FJ94" s="37">
        <v>28.5</v>
      </c>
      <c r="FK94" s="37">
        <v>84.166666666666671</v>
      </c>
      <c r="FL94" s="37">
        <v>429</v>
      </c>
      <c r="FM94" s="37">
        <v>26</v>
      </c>
      <c r="FN94" s="37">
        <v>30</v>
      </c>
      <c r="FO94" s="37">
        <v>93.333333333333343</v>
      </c>
      <c r="FP94" s="37">
        <v>461</v>
      </c>
      <c r="GO94" s="37"/>
      <c r="GP94" s="37"/>
      <c r="GQ94" s="37"/>
      <c r="GR94" s="37"/>
      <c r="GS94" s="37"/>
      <c r="GT94" s="37"/>
      <c r="GU94" s="37"/>
      <c r="GV94" s="37"/>
      <c r="GW94" s="19">
        <v>24.4</v>
      </c>
      <c r="GX94" s="19">
        <v>35.700000000000003</v>
      </c>
      <c r="GY94" s="19">
        <v>85.857142857142861</v>
      </c>
      <c r="GZ94" s="19">
        <v>490</v>
      </c>
      <c r="HA94" s="19">
        <v>15.9</v>
      </c>
      <c r="HB94" s="19">
        <v>36.299999999999997</v>
      </c>
      <c r="HC94" s="19">
        <v>104.39999999999999</v>
      </c>
      <c r="HD94" s="19">
        <v>512</v>
      </c>
      <c r="HE94" s="36">
        <v>23</v>
      </c>
      <c r="HF94" s="36">
        <v>22.895454545454548</v>
      </c>
      <c r="HG94" s="36">
        <v>76.492424242424249</v>
      </c>
      <c r="HH94" s="36">
        <v>416</v>
      </c>
      <c r="HI94" s="36">
        <v>33.6</v>
      </c>
      <c r="HJ94" s="36">
        <v>18.3</v>
      </c>
      <c r="HK94" s="36">
        <v>103.80000000000001</v>
      </c>
      <c r="HL94" s="36">
        <v>416</v>
      </c>
      <c r="HM94" s="36"/>
      <c r="HN94" s="36"/>
      <c r="HO94" s="36"/>
      <c r="HP94" s="36"/>
      <c r="HQ94" s="36"/>
      <c r="HR94" s="36"/>
      <c r="HS94" s="36"/>
      <c r="HT94" s="36"/>
      <c r="HU94" s="37">
        <v>40.093181818181819</v>
      </c>
      <c r="HV94" s="37">
        <v>12.3</v>
      </c>
      <c r="HW94" s="37">
        <v>104.78636363636363</v>
      </c>
      <c r="HX94" s="37">
        <v>576</v>
      </c>
      <c r="HY94" s="37">
        <v>34.270454545454548</v>
      </c>
      <c r="HZ94" s="37">
        <v>12</v>
      </c>
      <c r="IA94" s="37">
        <v>92.540909090909096</v>
      </c>
      <c r="IB94" s="37">
        <v>544</v>
      </c>
      <c r="IC94" s="36"/>
      <c r="ID94" s="36"/>
      <c r="IE94" s="36"/>
      <c r="IF94" s="36"/>
      <c r="IG94" s="36"/>
      <c r="IH94" s="36"/>
      <c r="II94" s="36"/>
      <c r="IJ94" s="36"/>
      <c r="IK94" s="19">
        <v>59.2</v>
      </c>
      <c r="IM94" s="19">
        <v>118</v>
      </c>
      <c r="IN94" s="19">
        <v>464</v>
      </c>
      <c r="IO94" s="19">
        <v>70.2</v>
      </c>
      <c r="IQ94" s="19">
        <v>140</v>
      </c>
      <c r="IR94" s="19">
        <v>672</v>
      </c>
      <c r="JO94" s="19">
        <v>0</v>
      </c>
      <c r="JQ94" s="39">
        <f t="shared" si="11"/>
        <v>459.99772727272727</v>
      </c>
      <c r="JR94" s="39">
        <f t="shared" si="12"/>
        <v>882.89545454545453</v>
      </c>
      <c r="JS94" s="39">
        <f t="shared" si="13"/>
        <v>2802.6003246753248</v>
      </c>
      <c r="JT94" s="39">
        <f t="shared" si="13"/>
        <v>12356</v>
      </c>
    </row>
    <row r="95" spans="1:280" s="19" customFormat="1" ht="15.75" customHeight="1" x14ac:dyDescent="0.25">
      <c r="A95" s="26">
        <v>5</v>
      </c>
      <c r="B95" s="26" t="s">
        <v>136</v>
      </c>
      <c r="C95" s="40" t="s">
        <v>212</v>
      </c>
      <c r="D95" s="28">
        <f t="shared" si="21"/>
        <v>648.11428571428576</v>
      </c>
      <c r="E95" s="28">
        <f t="shared" si="22"/>
        <v>1614.2857142857142</v>
      </c>
      <c r="F95" s="28">
        <f t="shared" si="23"/>
        <v>7370</v>
      </c>
      <c r="G95" s="29">
        <f t="shared" si="14"/>
        <v>0.21903469664663694</v>
      </c>
      <c r="H95" s="28">
        <f t="shared" si="24"/>
        <v>46.293877551020408</v>
      </c>
      <c r="I95" s="28">
        <f t="shared" si="25"/>
        <v>115.30612244897959</v>
      </c>
      <c r="J95" s="28">
        <f t="shared" si="26"/>
        <v>526.42857142857144</v>
      </c>
      <c r="K95" s="29">
        <f t="shared" si="27"/>
        <v>0.21903469664663694</v>
      </c>
      <c r="L95" s="34"/>
      <c r="M95" s="34"/>
      <c r="N95" s="34"/>
      <c r="O95" s="34"/>
      <c r="P95" s="34"/>
      <c r="Q95" s="34"/>
      <c r="R95" s="30"/>
      <c r="S95" s="30"/>
      <c r="T95" s="30"/>
      <c r="U95" s="30"/>
      <c r="V95" s="30"/>
      <c r="W95" s="30"/>
      <c r="X95" s="32">
        <v>22</v>
      </c>
      <c r="Y95" s="32">
        <v>62</v>
      </c>
      <c r="Z95" s="72">
        <v>562</v>
      </c>
      <c r="AA95" s="32">
        <v>23</v>
      </c>
      <c r="AB95" s="32">
        <v>65</v>
      </c>
      <c r="AC95" s="72">
        <v>588</v>
      </c>
      <c r="AD95" s="32">
        <v>19</v>
      </c>
      <c r="AE95" s="32">
        <v>54</v>
      </c>
      <c r="AF95" s="72">
        <v>501</v>
      </c>
      <c r="AG95" s="32">
        <v>20</v>
      </c>
      <c r="AH95" s="32">
        <v>56</v>
      </c>
      <c r="AI95" s="72">
        <v>509</v>
      </c>
      <c r="AJ95" s="34"/>
      <c r="AK95" s="34"/>
      <c r="AL95" s="34"/>
      <c r="AM95" s="34"/>
      <c r="AN95" s="34"/>
      <c r="AO95" s="34"/>
      <c r="AP95" s="33"/>
      <c r="AQ95" s="33"/>
      <c r="AR95" s="33"/>
      <c r="AS95" s="33"/>
      <c r="AT95" s="33"/>
      <c r="AU95" s="33"/>
      <c r="AV95" s="33"/>
      <c r="AW95" s="33"/>
      <c r="AX95" s="33"/>
      <c r="AY95" s="32">
        <v>41</v>
      </c>
      <c r="AZ95" s="32">
        <v>115</v>
      </c>
      <c r="BA95" s="32">
        <v>530</v>
      </c>
      <c r="BB95" s="32">
        <v>47</v>
      </c>
      <c r="BC95" s="32">
        <v>132</v>
      </c>
      <c r="BD95" s="32">
        <v>529</v>
      </c>
      <c r="BE95" s="34"/>
      <c r="BF95" s="34"/>
      <c r="BG95" s="34"/>
      <c r="BH95" s="34"/>
      <c r="BI95" s="34"/>
      <c r="BJ95" s="34"/>
      <c r="BK95" s="73">
        <v>46</v>
      </c>
      <c r="BL95" s="73">
        <v>70</v>
      </c>
      <c r="BM95" s="73">
        <v>680</v>
      </c>
      <c r="BN95" s="73">
        <v>50</v>
      </c>
      <c r="BO95" s="73">
        <v>110</v>
      </c>
      <c r="BP95" s="73">
        <v>680</v>
      </c>
      <c r="BQ95" s="34"/>
      <c r="BR95" s="34"/>
      <c r="BS95" s="34"/>
      <c r="BT95" s="34"/>
      <c r="BU95" s="34"/>
      <c r="BV95" s="34"/>
      <c r="BW95" s="34"/>
      <c r="BX95" s="34"/>
      <c r="BY95" s="34"/>
      <c r="BZ95" s="34"/>
      <c r="CA95" s="34"/>
      <c r="CB95" s="34"/>
      <c r="CC95" s="34"/>
      <c r="CD95" s="34"/>
      <c r="CE95" s="34"/>
      <c r="CF95" s="34"/>
      <c r="CG95" s="34"/>
      <c r="CH95" s="34"/>
      <c r="CI95" s="34"/>
      <c r="CJ95" s="34"/>
      <c r="CK95" s="34"/>
      <c r="CL95" s="34"/>
      <c r="CM95" s="34"/>
      <c r="CN95" s="34"/>
      <c r="CO95" s="32">
        <v>48.2</v>
      </c>
      <c r="CP95" s="74">
        <v>120.5</v>
      </c>
      <c r="CQ95" s="32">
        <v>461</v>
      </c>
      <c r="CR95" s="32">
        <v>68</v>
      </c>
      <c r="CS95" s="32">
        <v>170</v>
      </c>
      <c r="CT95" s="32">
        <v>516</v>
      </c>
      <c r="CU95" s="32">
        <v>62.800000000000004</v>
      </c>
      <c r="CV95" s="74">
        <v>157</v>
      </c>
      <c r="CW95" s="32">
        <v>448</v>
      </c>
      <c r="CX95" s="32">
        <v>55.4</v>
      </c>
      <c r="CY95" s="32">
        <v>138.5</v>
      </c>
      <c r="CZ95" s="32">
        <v>316</v>
      </c>
      <c r="DA95" s="32">
        <v>87.857142857142861</v>
      </c>
      <c r="DB95" s="74">
        <v>219.64285714285714</v>
      </c>
      <c r="DC95" s="32">
        <v>590</v>
      </c>
      <c r="DD95" s="32">
        <v>57.857142857142854</v>
      </c>
      <c r="DE95" s="32">
        <v>144.64285714285714</v>
      </c>
      <c r="DF95" s="32">
        <v>460</v>
      </c>
      <c r="DG95" s="34"/>
      <c r="DH95" s="34"/>
      <c r="DI95" s="34"/>
      <c r="DJ95" s="34"/>
      <c r="DK95" s="34"/>
      <c r="DL95" s="34"/>
      <c r="DM95" s="19">
        <v>7</v>
      </c>
      <c r="DN95" s="19">
        <v>45</v>
      </c>
      <c r="DO95" s="37">
        <v>86.666666666666671</v>
      </c>
      <c r="DP95" s="19">
        <v>388</v>
      </c>
      <c r="DQ95" s="19">
        <v>10</v>
      </c>
      <c r="DR95" s="19">
        <v>38</v>
      </c>
      <c r="DS95" s="37">
        <v>80</v>
      </c>
      <c r="DT95" s="19">
        <v>344</v>
      </c>
      <c r="DU95" s="19">
        <v>7</v>
      </c>
      <c r="DV95" s="19">
        <v>16</v>
      </c>
      <c r="DW95" s="19">
        <v>29</v>
      </c>
      <c r="DX95" s="19">
        <v>160</v>
      </c>
      <c r="DY95" s="19">
        <v>14.5</v>
      </c>
      <c r="DZ95" s="19">
        <v>21</v>
      </c>
      <c r="EA95" s="19">
        <v>44</v>
      </c>
      <c r="EB95" s="19">
        <v>240</v>
      </c>
      <c r="EC95" s="37">
        <v>25.5</v>
      </c>
      <c r="ED95" s="37">
        <v>15</v>
      </c>
      <c r="EE95" s="37">
        <v>67.5</v>
      </c>
      <c r="EF95" s="37">
        <v>352</v>
      </c>
      <c r="EG95" s="37">
        <v>20.5</v>
      </c>
      <c r="EH95" s="37">
        <v>30</v>
      </c>
      <c r="EI95" s="37">
        <v>84.166666666666671</v>
      </c>
      <c r="EJ95" s="37">
        <v>350</v>
      </c>
      <c r="ES95" s="37">
        <v>17.7</v>
      </c>
      <c r="ET95" s="37">
        <v>27.1</v>
      </c>
      <c r="EU95" s="37">
        <v>74.666666666666671</v>
      </c>
      <c r="EV95" s="37">
        <v>368</v>
      </c>
      <c r="EW95" s="37">
        <v>5.3</v>
      </c>
      <c r="EX95" s="37">
        <v>31.1</v>
      </c>
      <c r="EY95" s="37">
        <v>60.666666666666671</v>
      </c>
      <c r="EZ95" s="37">
        <v>352</v>
      </c>
      <c r="FI95" s="37">
        <v>10.6</v>
      </c>
      <c r="FJ95" s="37">
        <v>23.9</v>
      </c>
      <c r="FK95" s="37">
        <v>57.5</v>
      </c>
      <c r="FL95" s="37">
        <v>310</v>
      </c>
      <c r="FM95" s="37">
        <v>12.3</v>
      </c>
      <c r="FN95" s="37">
        <v>6.7</v>
      </c>
      <c r="FO95" s="37">
        <v>31.666666666666671</v>
      </c>
      <c r="FP95" s="37">
        <v>260</v>
      </c>
      <c r="GO95" s="37">
        <v>12.5</v>
      </c>
      <c r="GP95" s="37">
        <v>31.2</v>
      </c>
      <c r="GQ95" s="37">
        <v>87.4</v>
      </c>
      <c r="GR95" s="37">
        <v>464</v>
      </c>
      <c r="GS95" s="37">
        <v>14.3</v>
      </c>
      <c r="GT95" s="37">
        <v>42.4</v>
      </c>
      <c r="GU95" s="37">
        <v>113.4</v>
      </c>
      <c r="GV95" s="37">
        <v>432</v>
      </c>
      <c r="GW95" s="19">
        <v>16.600000000000001</v>
      </c>
      <c r="GX95" s="19">
        <v>29.9</v>
      </c>
      <c r="GY95" s="19">
        <v>66.428571428571431</v>
      </c>
      <c r="GZ95" s="19">
        <v>401</v>
      </c>
      <c r="HA95" s="19">
        <v>31.3</v>
      </c>
      <c r="HB95" s="19">
        <v>13.1</v>
      </c>
      <c r="HC95" s="19">
        <v>88.8</v>
      </c>
      <c r="HD95" s="19">
        <v>400</v>
      </c>
      <c r="HM95" s="36">
        <v>37.6</v>
      </c>
      <c r="HN95" s="36">
        <v>13.525</v>
      </c>
      <c r="HO95" s="36">
        <v>92.954545454545453</v>
      </c>
      <c r="HP95" s="36">
        <v>432</v>
      </c>
      <c r="HQ95" s="36">
        <v>29</v>
      </c>
      <c r="HR95" s="36">
        <v>19.413636363636364</v>
      </c>
      <c r="HS95" s="36">
        <v>88.024793388429742</v>
      </c>
      <c r="HT95" s="36">
        <v>448</v>
      </c>
      <c r="IC95" s="36">
        <v>40.31818181818182</v>
      </c>
      <c r="ID95" s="36">
        <v>10.4</v>
      </c>
      <c r="IE95" s="36">
        <v>106.54545454545455</v>
      </c>
      <c r="IF95" s="36">
        <v>480</v>
      </c>
      <c r="IG95" s="36">
        <v>48.065909090909088</v>
      </c>
      <c r="IH95" s="36">
        <v>15.1</v>
      </c>
      <c r="II95" s="36">
        <v>123.58636363636363</v>
      </c>
      <c r="IJ95" s="36">
        <v>595</v>
      </c>
      <c r="JI95" s="19">
        <v>4.5</v>
      </c>
      <c r="JJ95" s="19">
        <v>49.5</v>
      </c>
      <c r="JK95" s="19">
        <v>108</v>
      </c>
      <c r="JL95" s="19">
        <v>546</v>
      </c>
      <c r="JM95" s="19">
        <v>5</v>
      </c>
      <c r="JN95" s="19">
        <v>55.5</v>
      </c>
      <c r="JO95" s="19">
        <v>121</v>
      </c>
      <c r="JP95" s="19">
        <v>560</v>
      </c>
      <c r="JQ95" s="39">
        <f t="shared" si="11"/>
        <v>358.98409090909092</v>
      </c>
      <c r="JR95" s="39">
        <f t="shared" si="12"/>
        <v>1053.0529220779219</v>
      </c>
      <c r="JS95" s="39">
        <f t="shared" si="13"/>
        <v>3168.7587760724127</v>
      </c>
      <c r="JT95" s="39">
        <f t="shared" si="13"/>
        <v>14942</v>
      </c>
    </row>
    <row r="96" spans="1:280" s="19" customFormat="1" ht="15.75" customHeight="1" x14ac:dyDescent="0.25">
      <c r="A96" s="26">
        <v>6</v>
      </c>
      <c r="B96" s="26" t="s">
        <v>131</v>
      </c>
      <c r="C96" s="40" t="s">
        <v>213</v>
      </c>
      <c r="D96" s="28">
        <f t="shared" si="21"/>
        <v>58.6</v>
      </c>
      <c r="E96" s="28">
        <f t="shared" si="22"/>
        <v>153.5</v>
      </c>
      <c r="F96" s="28">
        <f t="shared" si="23"/>
        <v>702</v>
      </c>
      <c r="G96" s="29">
        <f t="shared" si="14"/>
        <v>0.21866096866096865</v>
      </c>
      <c r="H96" s="28">
        <f t="shared" si="24"/>
        <v>9.7666666666666675</v>
      </c>
      <c r="I96" s="28">
        <f t="shared" si="25"/>
        <v>25.583333333333332</v>
      </c>
      <c r="J96" s="28">
        <f t="shared" si="26"/>
        <v>117</v>
      </c>
      <c r="K96" s="29">
        <f t="shared" si="27"/>
        <v>0.21866096866096865</v>
      </c>
      <c r="L96" s="34"/>
      <c r="M96" s="34"/>
      <c r="N96" s="34"/>
      <c r="O96" s="34"/>
      <c r="P96" s="34"/>
      <c r="Q96" s="34"/>
      <c r="R96" s="30"/>
      <c r="S96" s="30"/>
      <c r="T96" s="30"/>
      <c r="U96" s="30"/>
      <c r="V96" s="30"/>
      <c r="W96" s="30"/>
      <c r="X96" s="33"/>
      <c r="Y96" s="33"/>
      <c r="Z96" s="75"/>
      <c r="AA96" s="33"/>
      <c r="AB96" s="55"/>
      <c r="AC96" s="75"/>
      <c r="AD96" s="33"/>
      <c r="AE96" s="33"/>
      <c r="AF96" s="75"/>
      <c r="AG96" s="33"/>
      <c r="AH96" s="55"/>
      <c r="AI96" s="75"/>
      <c r="AJ96" s="34"/>
      <c r="AK96" s="34"/>
      <c r="AL96" s="34"/>
      <c r="AM96" s="34"/>
      <c r="AN96" s="34"/>
      <c r="AO96" s="34"/>
      <c r="AP96" s="33"/>
      <c r="AQ96" s="33"/>
      <c r="AR96" s="33"/>
      <c r="AS96" s="33"/>
      <c r="AT96" s="33"/>
      <c r="AU96" s="33"/>
      <c r="AV96" s="33"/>
      <c r="AW96" s="33"/>
      <c r="AX96" s="33"/>
      <c r="AY96" s="33"/>
      <c r="AZ96" s="33"/>
      <c r="BA96" s="33"/>
      <c r="BB96" s="33"/>
      <c r="BC96" s="33"/>
      <c r="BD96" s="33"/>
      <c r="BE96" s="32">
        <v>9</v>
      </c>
      <c r="BF96" s="32">
        <v>26</v>
      </c>
      <c r="BG96" s="32">
        <v>151</v>
      </c>
      <c r="BH96" s="32">
        <v>11</v>
      </c>
      <c r="BI96" s="32">
        <v>31</v>
      </c>
      <c r="BJ96" s="32">
        <v>141</v>
      </c>
      <c r="BK96" s="34"/>
      <c r="BL96" s="34"/>
      <c r="BM96" s="34"/>
      <c r="BN96" s="34"/>
      <c r="BO96" s="34"/>
      <c r="BP96" s="34"/>
      <c r="BQ96" s="34"/>
      <c r="BR96" s="34"/>
      <c r="BS96" s="34"/>
      <c r="BT96" s="34"/>
      <c r="BU96" s="34"/>
      <c r="BV96" s="34"/>
      <c r="BW96" s="34"/>
      <c r="BX96" s="34"/>
      <c r="BY96" s="34"/>
      <c r="BZ96" s="34"/>
      <c r="CA96" s="34"/>
      <c r="CB96" s="34"/>
      <c r="CC96" s="34"/>
      <c r="CD96" s="34"/>
      <c r="CE96" s="34"/>
      <c r="CF96" s="34"/>
      <c r="CG96" s="34"/>
      <c r="CH96" s="34"/>
      <c r="CI96" s="34"/>
      <c r="CJ96" s="34"/>
      <c r="CK96" s="34"/>
      <c r="CL96" s="34"/>
      <c r="CM96" s="34"/>
      <c r="CN96" s="34"/>
      <c r="CO96" s="34"/>
      <c r="CP96" s="34"/>
      <c r="CQ96" s="34"/>
      <c r="CR96" s="34"/>
      <c r="CS96" s="34"/>
      <c r="CT96" s="34"/>
      <c r="CU96" s="32">
        <v>2.8</v>
      </c>
      <c r="CV96" s="74">
        <v>6.9999999999999991</v>
      </c>
      <c r="CW96" s="32">
        <v>80</v>
      </c>
      <c r="CX96" s="32">
        <v>2.8</v>
      </c>
      <c r="CY96" s="32">
        <v>6.9999999999999991</v>
      </c>
      <c r="CZ96" s="32">
        <v>64</v>
      </c>
      <c r="DA96" s="34"/>
      <c r="DB96" s="34"/>
      <c r="DC96" s="34"/>
      <c r="DD96" s="34"/>
      <c r="DE96" s="34"/>
      <c r="DF96" s="34"/>
      <c r="DG96" s="74">
        <v>16</v>
      </c>
      <c r="DH96" s="77">
        <v>40</v>
      </c>
      <c r="DI96" s="74">
        <v>134</v>
      </c>
      <c r="DJ96" s="77">
        <v>17</v>
      </c>
      <c r="DK96" s="77">
        <v>42.5</v>
      </c>
      <c r="DL96" s="74">
        <v>132</v>
      </c>
      <c r="EK96" s="38">
        <v>0</v>
      </c>
      <c r="EL96" s="37">
        <v>5</v>
      </c>
      <c r="EM96" s="37">
        <v>8.3333333333333339</v>
      </c>
      <c r="EN96" s="37">
        <v>98</v>
      </c>
      <c r="EO96" s="37">
        <v>2</v>
      </c>
      <c r="EP96" s="37">
        <v>5</v>
      </c>
      <c r="EQ96" s="37">
        <v>11.666666666666668</v>
      </c>
      <c r="ER96" s="37">
        <v>134</v>
      </c>
      <c r="FI96" s="37">
        <v>22</v>
      </c>
      <c r="FJ96" s="37">
        <v>18</v>
      </c>
      <c r="FK96" s="37">
        <v>66.666666666666671</v>
      </c>
      <c r="FL96" s="37">
        <v>330</v>
      </c>
      <c r="FM96" s="37">
        <v>20</v>
      </c>
      <c r="FN96" s="37">
        <v>15</v>
      </c>
      <c r="FO96" s="37">
        <v>58.333333333333336</v>
      </c>
      <c r="FP96" s="37">
        <v>342</v>
      </c>
      <c r="JQ96" s="39">
        <f t="shared" si="11"/>
        <v>22</v>
      </c>
      <c r="JR96" s="39">
        <f t="shared" si="12"/>
        <v>83.6</v>
      </c>
      <c r="JS96" s="39">
        <f t="shared" si="13"/>
        <v>231.83333333333334</v>
      </c>
      <c r="JT96" s="39">
        <f t="shared" si="13"/>
        <v>1276</v>
      </c>
    </row>
    <row r="97" spans="1:280" s="19" customFormat="1" ht="15.75" customHeight="1" x14ac:dyDescent="0.25">
      <c r="A97" s="26">
        <v>7</v>
      </c>
      <c r="B97" s="26" t="s">
        <v>131</v>
      </c>
      <c r="C97" s="40" t="s">
        <v>214</v>
      </c>
      <c r="D97" s="28">
        <f t="shared" si="21"/>
        <v>56.785714285714285</v>
      </c>
      <c r="E97" s="28">
        <f t="shared" si="22"/>
        <v>148.96428571428572</v>
      </c>
      <c r="F97" s="28">
        <f t="shared" si="23"/>
        <v>754</v>
      </c>
      <c r="G97" s="29">
        <f t="shared" si="14"/>
        <v>0.19756536566881397</v>
      </c>
      <c r="H97" s="28">
        <f t="shared" si="24"/>
        <v>9.4642857142857135</v>
      </c>
      <c r="I97" s="28">
        <f t="shared" si="25"/>
        <v>24.827380952380953</v>
      </c>
      <c r="J97" s="28">
        <f t="shared" si="26"/>
        <v>125.66666666666667</v>
      </c>
      <c r="K97" s="29">
        <f t="shared" si="27"/>
        <v>0.19756536566881394</v>
      </c>
      <c r="L97" s="34"/>
      <c r="M97" s="34"/>
      <c r="N97" s="34"/>
      <c r="O97" s="34"/>
      <c r="P97" s="34"/>
      <c r="Q97" s="34"/>
      <c r="R97" s="30"/>
      <c r="S97" s="30"/>
      <c r="T97" s="30"/>
      <c r="U97" s="30"/>
      <c r="V97" s="30"/>
      <c r="W97" s="30"/>
      <c r="X97" s="33"/>
      <c r="Y97" s="33"/>
      <c r="Z97" s="75"/>
      <c r="AA97" s="33"/>
      <c r="AB97" s="55"/>
      <c r="AC97" s="75"/>
      <c r="AD97" s="33"/>
      <c r="AE97" s="33"/>
      <c r="AF97" s="75"/>
      <c r="AG97" s="33"/>
      <c r="AH97" s="55"/>
      <c r="AI97" s="75"/>
      <c r="AJ97" s="34"/>
      <c r="AK97" s="34"/>
      <c r="AL97" s="34"/>
      <c r="AM97" s="34"/>
      <c r="AN97" s="34"/>
      <c r="AO97" s="34"/>
      <c r="AP97" s="33"/>
      <c r="AQ97" s="33"/>
      <c r="AR97" s="33"/>
      <c r="AS97" s="33"/>
      <c r="AT97" s="33"/>
      <c r="AU97" s="33"/>
      <c r="AV97" s="33"/>
      <c r="AW97" s="33"/>
      <c r="AX97" s="33"/>
      <c r="AY97" s="33"/>
      <c r="AZ97" s="33"/>
      <c r="BA97" s="33"/>
      <c r="BB97" s="33"/>
      <c r="BC97" s="33"/>
      <c r="BD97" s="33"/>
      <c r="BE97" s="32">
        <v>9</v>
      </c>
      <c r="BF97" s="32">
        <v>26</v>
      </c>
      <c r="BG97" s="32">
        <v>132</v>
      </c>
      <c r="BH97" s="32">
        <v>11</v>
      </c>
      <c r="BI97" s="32">
        <v>31</v>
      </c>
      <c r="BJ97" s="32">
        <v>129</v>
      </c>
      <c r="BK97" s="34"/>
      <c r="BL97" s="34"/>
      <c r="BM97" s="34"/>
      <c r="BN97" s="34"/>
      <c r="BO97" s="34"/>
      <c r="BP97" s="34"/>
      <c r="BQ97" s="34"/>
      <c r="BR97" s="34"/>
      <c r="BS97" s="34"/>
      <c r="BT97" s="34"/>
      <c r="BU97" s="34"/>
      <c r="BV97" s="34"/>
      <c r="BW97" s="34"/>
      <c r="BX97" s="34"/>
      <c r="BY97" s="34"/>
      <c r="BZ97" s="34"/>
      <c r="CA97" s="34"/>
      <c r="CB97" s="34"/>
      <c r="CC97" s="34"/>
      <c r="CD97" s="34"/>
      <c r="CE97" s="34"/>
      <c r="CF97" s="34"/>
      <c r="CG97" s="34"/>
      <c r="CH97" s="34"/>
      <c r="CI97" s="34"/>
      <c r="CJ97" s="34"/>
      <c r="CK97" s="34"/>
      <c r="CL97" s="34"/>
      <c r="CM97" s="34"/>
      <c r="CN97" s="34"/>
      <c r="CO97" s="34"/>
      <c r="CP97" s="34"/>
      <c r="CQ97" s="34"/>
      <c r="CR97" s="34"/>
      <c r="CS97" s="34"/>
      <c r="CT97" s="34"/>
      <c r="CU97" s="32">
        <v>3.3</v>
      </c>
      <c r="CV97" s="74">
        <v>8.2499999999999982</v>
      </c>
      <c r="CW97" s="32">
        <v>80</v>
      </c>
      <c r="CX97" s="32">
        <v>5.2</v>
      </c>
      <c r="CY97" s="32">
        <v>13</v>
      </c>
      <c r="CZ97" s="32">
        <v>128</v>
      </c>
      <c r="DA97" s="34"/>
      <c r="DB97" s="34"/>
      <c r="DC97" s="34"/>
      <c r="DD97" s="34"/>
      <c r="DE97" s="34"/>
      <c r="DF97" s="34"/>
      <c r="DG97" s="77">
        <v>12</v>
      </c>
      <c r="DH97" s="77">
        <v>30</v>
      </c>
      <c r="DI97" s="74">
        <v>143</v>
      </c>
      <c r="DJ97" s="77">
        <v>16.285714285714285</v>
      </c>
      <c r="DK97" s="77">
        <v>40.714285714285708</v>
      </c>
      <c r="DL97" s="74">
        <v>142</v>
      </c>
      <c r="EK97" s="38">
        <v>1.6</v>
      </c>
      <c r="EL97" s="37">
        <v>3.7</v>
      </c>
      <c r="EM97" s="37">
        <v>8.8333333333333339</v>
      </c>
      <c r="EN97" s="37">
        <v>112</v>
      </c>
      <c r="EO97" s="37">
        <v>1.7</v>
      </c>
      <c r="EP97" s="37">
        <v>3.9</v>
      </c>
      <c r="EQ97" s="37">
        <v>9.3333333333333339</v>
      </c>
      <c r="ER97" s="37">
        <v>112</v>
      </c>
      <c r="JQ97" s="39">
        <f t="shared" si="11"/>
        <v>3.3</v>
      </c>
      <c r="JR97" s="39">
        <f t="shared" si="12"/>
        <v>64.385714285714286</v>
      </c>
      <c r="JS97" s="39">
        <f t="shared" si="13"/>
        <v>167.13095238095238</v>
      </c>
      <c r="JT97" s="39">
        <f t="shared" si="13"/>
        <v>978</v>
      </c>
    </row>
    <row r="98" spans="1:280" s="19" customFormat="1" ht="15.75" customHeight="1" x14ac:dyDescent="0.25">
      <c r="A98" s="26">
        <v>8</v>
      </c>
      <c r="B98" s="26" t="s">
        <v>131</v>
      </c>
      <c r="C98" s="40" t="s">
        <v>215</v>
      </c>
      <c r="D98" s="28">
        <f t="shared" si="21"/>
        <v>52.8</v>
      </c>
      <c r="E98" s="28">
        <f t="shared" si="22"/>
        <v>138.5</v>
      </c>
      <c r="F98" s="28">
        <f t="shared" si="23"/>
        <v>674</v>
      </c>
      <c r="G98" s="29">
        <f t="shared" si="14"/>
        <v>0.20548961424332343</v>
      </c>
      <c r="H98" s="28">
        <f t="shared" si="24"/>
        <v>8.7999999999999989</v>
      </c>
      <c r="I98" s="28">
        <f t="shared" si="25"/>
        <v>23.083333333333332</v>
      </c>
      <c r="J98" s="28">
        <f t="shared" si="26"/>
        <v>112.33333333333333</v>
      </c>
      <c r="K98" s="29">
        <f t="shared" si="27"/>
        <v>0.20548961424332343</v>
      </c>
      <c r="L98" s="34"/>
      <c r="M98" s="34"/>
      <c r="N98" s="34"/>
      <c r="O98" s="34"/>
      <c r="P98" s="34"/>
      <c r="Q98" s="34"/>
      <c r="R98" s="30"/>
      <c r="S98" s="30"/>
      <c r="T98" s="30"/>
      <c r="U98" s="30"/>
      <c r="V98" s="30"/>
      <c r="W98" s="30"/>
      <c r="X98" s="33"/>
      <c r="Y98" s="33"/>
      <c r="Z98" s="75"/>
      <c r="AA98" s="33"/>
      <c r="AB98" s="55"/>
      <c r="AC98" s="75"/>
      <c r="AD98" s="33"/>
      <c r="AE98" s="33"/>
      <c r="AF98" s="75"/>
      <c r="AG98" s="33"/>
      <c r="AH98" s="55"/>
      <c r="AI98" s="75"/>
      <c r="AJ98" s="34"/>
      <c r="AK98" s="34"/>
      <c r="AL98" s="34"/>
      <c r="AM98" s="34"/>
      <c r="AN98" s="34"/>
      <c r="AO98" s="34"/>
      <c r="AP98" s="33"/>
      <c r="AQ98" s="33"/>
      <c r="AR98" s="33"/>
      <c r="AS98" s="33"/>
      <c r="AT98" s="33"/>
      <c r="AU98" s="33"/>
      <c r="AV98" s="33"/>
      <c r="AW98" s="33"/>
      <c r="AX98" s="33"/>
      <c r="AY98" s="33"/>
      <c r="AZ98" s="33"/>
      <c r="BA98" s="33"/>
      <c r="BB98" s="33"/>
      <c r="BC98" s="33"/>
      <c r="BD98" s="33"/>
      <c r="BE98" s="32">
        <v>9</v>
      </c>
      <c r="BF98" s="32">
        <v>26</v>
      </c>
      <c r="BG98" s="32">
        <v>134</v>
      </c>
      <c r="BH98" s="32">
        <v>10</v>
      </c>
      <c r="BI98" s="32">
        <v>28</v>
      </c>
      <c r="BJ98" s="32">
        <v>135</v>
      </c>
      <c r="BK98" s="34"/>
      <c r="BL98" s="34"/>
      <c r="BM98" s="34"/>
      <c r="BN98" s="34"/>
      <c r="BO98" s="34"/>
      <c r="BP98" s="34"/>
      <c r="BQ98" s="34"/>
      <c r="BR98" s="34"/>
      <c r="BS98" s="34"/>
      <c r="BT98" s="34"/>
      <c r="BU98" s="34"/>
      <c r="BV98" s="34"/>
      <c r="BW98" s="34"/>
      <c r="BX98" s="34"/>
      <c r="BY98" s="34"/>
      <c r="BZ98" s="34"/>
      <c r="CA98" s="34"/>
      <c r="CB98" s="34"/>
      <c r="CC98" s="34"/>
      <c r="CD98" s="34"/>
      <c r="CE98" s="34"/>
      <c r="CF98" s="34"/>
      <c r="CG98" s="34"/>
      <c r="CH98" s="34"/>
      <c r="CI98" s="34"/>
      <c r="CJ98" s="34"/>
      <c r="CK98" s="34"/>
      <c r="CL98" s="34"/>
      <c r="CM98" s="34"/>
      <c r="CN98" s="34"/>
      <c r="CO98" s="34"/>
      <c r="CP98" s="34"/>
      <c r="CQ98" s="34"/>
      <c r="CR98" s="34"/>
      <c r="CS98" s="34"/>
      <c r="CT98" s="34"/>
      <c r="CU98" s="32">
        <v>2.1</v>
      </c>
      <c r="CV98" s="74">
        <v>5.25</v>
      </c>
      <c r="CW98" s="32">
        <v>48</v>
      </c>
      <c r="CX98" s="32">
        <v>2.7</v>
      </c>
      <c r="CY98" s="32">
        <v>6.75</v>
      </c>
      <c r="CZ98" s="32">
        <v>80</v>
      </c>
      <c r="DA98" s="34"/>
      <c r="DB98" s="34"/>
      <c r="DC98" s="34"/>
      <c r="DD98" s="34"/>
      <c r="DE98" s="34"/>
      <c r="DF98" s="34"/>
      <c r="DG98" s="74">
        <v>14</v>
      </c>
      <c r="DH98" s="77">
        <v>35</v>
      </c>
      <c r="DI98" s="74">
        <v>135</v>
      </c>
      <c r="DJ98" s="77">
        <v>15</v>
      </c>
      <c r="DK98" s="77">
        <v>37.5</v>
      </c>
      <c r="DL98" s="74">
        <v>142</v>
      </c>
      <c r="EK98" s="38">
        <v>0</v>
      </c>
      <c r="EL98" s="37">
        <v>1.4</v>
      </c>
      <c r="EM98" s="37">
        <v>2.3333333333333335</v>
      </c>
      <c r="EN98" s="37">
        <v>96</v>
      </c>
      <c r="EO98" s="37">
        <v>0</v>
      </c>
      <c r="EP98" s="37">
        <v>3.6</v>
      </c>
      <c r="EQ98" s="37">
        <v>6</v>
      </c>
      <c r="ER98" s="37">
        <v>96</v>
      </c>
      <c r="JQ98" s="39">
        <f t="shared" si="11"/>
        <v>0</v>
      </c>
      <c r="JR98" s="39">
        <f t="shared" si="12"/>
        <v>57.8</v>
      </c>
      <c r="JS98" s="39">
        <f t="shared" si="13"/>
        <v>146.83333333333334</v>
      </c>
      <c r="JT98" s="39">
        <f t="shared" si="13"/>
        <v>866</v>
      </c>
    </row>
    <row r="99" spans="1:280" s="19" customFormat="1" ht="15.75" customHeight="1" x14ac:dyDescent="0.25">
      <c r="A99" s="26">
        <v>9</v>
      </c>
      <c r="B99" s="26" t="s">
        <v>131</v>
      </c>
      <c r="C99" s="40" t="s">
        <v>216</v>
      </c>
      <c r="D99" s="28">
        <f t="shared" si="21"/>
        <v>57</v>
      </c>
      <c r="E99" s="28">
        <f t="shared" si="22"/>
        <v>149</v>
      </c>
      <c r="F99" s="28">
        <f t="shared" si="23"/>
        <v>704</v>
      </c>
      <c r="G99" s="29">
        <f t="shared" si="14"/>
        <v>0.21164772727272727</v>
      </c>
      <c r="H99" s="28">
        <f t="shared" si="24"/>
        <v>9.5</v>
      </c>
      <c r="I99" s="28">
        <f t="shared" si="25"/>
        <v>24.833333333333332</v>
      </c>
      <c r="J99" s="28">
        <f t="shared" si="26"/>
        <v>117.33333333333333</v>
      </c>
      <c r="K99" s="29">
        <f t="shared" si="27"/>
        <v>0.21164772727272727</v>
      </c>
      <c r="L99" s="34"/>
      <c r="M99" s="34"/>
      <c r="N99" s="34"/>
      <c r="O99" s="34"/>
      <c r="P99" s="34"/>
      <c r="Q99" s="34"/>
      <c r="R99" s="30"/>
      <c r="S99" s="30"/>
      <c r="T99" s="30"/>
      <c r="U99" s="30"/>
      <c r="V99" s="30"/>
      <c r="W99" s="30"/>
      <c r="X99" s="33"/>
      <c r="Y99" s="33"/>
      <c r="Z99" s="75"/>
      <c r="AA99" s="33"/>
      <c r="AB99" s="55"/>
      <c r="AC99" s="75"/>
      <c r="AD99" s="33"/>
      <c r="AE99" s="33"/>
      <c r="AF99" s="75"/>
      <c r="AG99" s="33"/>
      <c r="AH99" s="55"/>
      <c r="AI99" s="75"/>
      <c r="AJ99" s="34"/>
      <c r="AK99" s="34"/>
      <c r="AL99" s="34"/>
      <c r="AM99" s="34"/>
      <c r="AN99" s="34"/>
      <c r="AO99" s="34"/>
      <c r="AP99" s="33"/>
      <c r="AQ99" s="33"/>
      <c r="AR99" s="33"/>
      <c r="AS99" s="33"/>
      <c r="AT99" s="33"/>
      <c r="AU99" s="33"/>
      <c r="AV99" s="33"/>
      <c r="AW99" s="33"/>
      <c r="AX99" s="33"/>
      <c r="AY99" s="33"/>
      <c r="AZ99" s="33"/>
      <c r="BA99" s="33"/>
      <c r="BB99" s="33"/>
      <c r="BC99" s="33"/>
      <c r="BD99" s="33"/>
      <c r="BE99" s="32">
        <v>8</v>
      </c>
      <c r="BF99" s="32">
        <v>23</v>
      </c>
      <c r="BG99" s="32">
        <v>125</v>
      </c>
      <c r="BH99" s="32">
        <v>9</v>
      </c>
      <c r="BI99" s="32">
        <v>26</v>
      </c>
      <c r="BJ99" s="32">
        <v>130</v>
      </c>
      <c r="BK99" s="34"/>
      <c r="BL99" s="34"/>
      <c r="BM99" s="34"/>
      <c r="BN99" s="34"/>
      <c r="BO99" s="34"/>
      <c r="BP99" s="34"/>
      <c r="BQ99" s="34"/>
      <c r="BR99" s="34"/>
      <c r="BS99" s="34"/>
      <c r="BT99" s="34"/>
      <c r="BU99" s="34"/>
      <c r="BV99" s="34"/>
      <c r="BW99" s="34"/>
      <c r="BX99" s="34"/>
      <c r="BY99" s="34"/>
      <c r="BZ99" s="34"/>
      <c r="CA99" s="34"/>
      <c r="CB99" s="34"/>
      <c r="CC99" s="34"/>
      <c r="CD99" s="34"/>
      <c r="CE99" s="34"/>
      <c r="CF99" s="34"/>
      <c r="CG99" s="34"/>
      <c r="CH99" s="34"/>
      <c r="CI99" s="34"/>
      <c r="CJ99" s="34"/>
      <c r="CK99" s="34"/>
      <c r="CL99" s="34"/>
      <c r="CM99" s="34"/>
      <c r="CN99" s="34"/>
      <c r="CO99" s="34"/>
      <c r="CP99" s="34"/>
      <c r="CQ99" s="34"/>
      <c r="CR99" s="34"/>
      <c r="CS99" s="34"/>
      <c r="CT99" s="34"/>
      <c r="CU99" s="32">
        <v>1.7</v>
      </c>
      <c r="CV99" s="74">
        <v>4.25</v>
      </c>
      <c r="CW99" s="32">
        <v>48</v>
      </c>
      <c r="CX99" s="32">
        <v>4.3</v>
      </c>
      <c r="CY99" s="32">
        <v>10.749999999999998</v>
      </c>
      <c r="CZ99" s="32">
        <v>112</v>
      </c>
      <c r="DA99" s="34"/>
      <c r="DB99" s="34"/>
      <c r="DC99" s="34"/>
      <c r="DD99" s="34"/>
      <c r="DE99" s="34"/>
      <c r="DF99" s="34"/>
      <c r="DG99" s="74">
        <v>15</v>
      </c>
      <c r="DH99" s="77">
        <v>37.5</v>
      </c>
      <c r="DI99" s="74">
        <v>134</v>
      </c>
      <c r="DJ99" s="77">
        <v>19</v>
      </c>
      <c r="DK99" s="77">
        <v>47.5</v>
      </c>
      <c r="DL99" s="74">
        <v>155</v>
      </c>
      <c r="EK99" s="38">
        <v>1</v>
      </c>
      <c r="EL99" s="37">
        <v>4</v>
      </c>
      <c r="EM99" s="37">
        <v>8.3333333333333339</v>
      </c>
      <c r="EN99" s="37">
        <v>96</v>
      </c>
      <c r="EO99" s="37">
        <v>2</v>
      </c>
      <c r="EP99" s="37">
        <v>4</v>
      </c>
      <c r="EQ99" s="37">
        <v>10</v>
      </c>
      <c r="ER99" s="37">
        <v>120</v>
      </c>
      <c r="JQ99" s="39">
        <f t="shared" si="11"/>
        <v>3</v>
      </c>
      <c r="JR99" s="39">
        <f t="shared" si="12"/>
        <v>65</v>
      </c>
      <c r="JS99" s="39">
        <f t="shared" si="13"/>
        <v>167.33333333333334</v>
      </c>
      <c r="JT99" s="39">
        <f t="shared" si="13"/>
        <v>920</v>
      </c>
    </row>
    <row r="100" spans="1:280" s="19" customFormat="1" ht="15.75" customHeight="1" x14ac:dyDescent="0.25">
      <c r="A100" s="26">
        <v>10</v>
      </c>
      <c r="B100" s="26" t="s">
        <v>131</v>
      </c>
      <c r="C100" s="40" t="s">
        <v>217</v>
      </c>
      <c r="D100" s="28">
        <f t="shared" si="21"/>
        <v>60.5</v>
      </c>
      <c r="E100" s="28">
        <f t="shared" si="22"/>
        <v>157.75</v>
      </c>
      <c r="F100" s="28">
        <f t="shared" si="23"/>
        <v>657</v>
      </c>
      <c r="G100" s="29">
        <f t="shared" si="14"/>
        <v>0.24010654490106545</v>
      </c>
      <c r="H100" s="28">
        <f t="shared" si="24"/>
        <v>10.083333333333334</v>
      </c>
      <c r="I100" s="28">
        <f t="shared" si="25"/>
        <v>26.291666666666668</v>
      </c>
      <c r="J100" s="28">
        <f t="shared" si="26"/>
        <v>109.5</v>
      </c>
      <c r="K100" s="29">
        <f t="shared" si="27"/>
        <v>0.24010654490106545</v>
      </c>
      <c r="L100" s="34"/>
      <c r="M100" s="34"/>
      <c r="N100" s="34"/>
      <c r="O100" s="34"/>
      <c r="P100" s="34"/>
      <c r="Q100" s="34"/>
      <c r="R100" s="30"/>
      <c r="S100" s="30"/>
      <c r="T100" s="30"/>
      <c r="U100" s="30"/>
      <c r="V100" s="30"/>
      <c r="W100" s="30"/>
      <c r="X100" s="33"/>
      <c r="Y100" s="33"/>
      <c r="Z100" s="75"/>
      <c r="AA100" s="33"/>
      <c r="AB100" s="55"/>
      <c r="AC100" s="75"/>
      <c r="AD100" s="33"/>
      <c r="AE100" s="33"/>
      <c r="AF100" s="75"/>
      <c r="AG100" s="33"/>
      <c r="AH100" s="55"/>
      <c r="AI100" s="75"/>
      <c r="AJ100" s="34"/>
      <c r="AK100" s="34"/>
      <c r="AL100" s="34"/>
      <c r="AM100" s="34"/>
      <c r="AN100" s="34"/>
      <c r="AO100" s="34"/>
      <c r="AP100" s="33"/>
      <c r="AQ100" s="33"/>
      <c r="AR100" s="33"/>
      <c r="AS100" s="33"/>
      <c r="AT100" s="33"/>
      <c r="AU100" s="33"/>
      <c r="AV100" s="33"/>
      <c r="AW100" s="33"/>
      <c r="AX100" s="33"/>
      <c r="AY100" s="33"/>
      <c r="AZ100" s="33"/>
      <c r="BA100" s="33"/>
      <c r="BB100" s="33"/>
      <c r="BC100" s="33"/>
      <c r="BD100" s="33"/>
      <c r="BE100" s="32">
        <v>10</v>
      </c>
      <c r="BF100" s="32">
        <v>28</v>
      </c>
      <c r="BG100" s="32">
        <v>130</v>
      </c>
      <c r="BH100" s="32">
        <v>11</v>
      </c>
      <c r="BI100" s="32">
        <v>31</v>
      </c>
      <c r="BJ100" s="32">
        <v>129</v>
      </c>
      <c r="BK100" s="34"/>
      <c r="BL100" s="34"/>
      <c r="BM100" s="34"/>
      <c r="BN100" s="34"/>
      <c r="BO100" s="34"/>
      <c r="BP100" s="34"/>
      <c r="BQ100" s="34"/>
      <c r="BR100" s="34"/>
      <c r="BS100" s="34"/>
      <c r="BT100" s="34"/>
      <c r="BU100" s="34"/>
      <c r="BV100" s="34"/>
      <c r="BW100" s="34"/>
      <c r="BX100" s="34"/>
      <c r="BY100" s="34"/>
      <c r="BZ100" s="34"/>
      <c r="CA100" s="34"/>
      <c r="CB100" s="34"/>
      <c r="CC100" s="34"/>
      <c r="CD100" s="34"/>
      <c r="CE100" s="34"/>
      <c r="CF100" s="34"/>
      <c r="CG100" s="34"/>
      <c r="CH100" s="34"/>
      <c r="CI100" s="34"/>
      <c r="CJ100" s="34"/>
      <c r="CK100" s="34"/>
      <c r="CL100" s="34"/>
      <c r="CM100" s="34"/>
      <c r="CN100" s="34"/>
      <c r="CO100" s="34"/>
      <c r="CP100" s="34"/>
      <c r="CQ100" s="34"/>
      <c r="CR100" s="34"/>
      <c r="CS100" s="34"/>
      <c r="CT100" s="34"/>
      <c r="CU100" s="32">
        <v>4.8999999999999995</v>
      </c>
      <c r="CV100" s="74">
        <v>12.249999999999998</v>
      </c>
      <c r="CW100" s="32">
        <v>82</v>
      </c>
      <c r="CX100" s="32">
        <v>4.5999999999999996</v>
      </c>
      <c r="CY100" s="32">
        <v>11.499999999999998</v>
      </c>
      <c r="CZ100" s="32">
        <v>46</v>
      </c>
      <c r="DA100" s="34"/>
      <c r="DB100" s="34"/>
      <c r="DC100" s="34"/>
      <c r="DD100" s="34"/>
      <c r="DE100" s="34"/>
      <c r="DF100" s="34"/>
      <c r="DG100" s="74">
        <v>15</v>
      </c>
      <c r="DH100" s="77">
        <v>37.5</v>
      </c>
      <c r="DI100" s="74">
        <v>141</v>
      </c>
      <c r="DJ100" s="77">
        <v>15</v>
      </c>
      <c r="DK100" s="77">
        <v>37.5</v>
      </c>
      <c r="DL100" s="74">
        <v>129</v>
      </c>
      <c r="EK100" s="38">
        <v>0</v>
      </c>
      <c r="EL100" s="37">
        <v>3.6</v>
      </c>
      <c r="EM100" s="37">
        <v>6</v>
      </c>
      <c r="EN100" s="37">
        <v>96</v>
      </c>
      <c r="EO100" s="37">
        <v>0</v>
      </c>
      <c r="EP100" s="37">
        <v>4</v>
      </c>
      <c r="EQ100" s="37">
        <v>6.666666666666667</v>
      </c>
      <c r="ER100" s="37">
        <v>96</v>
      </c>
      <c r="JQ100" s="39">
        <f t="shared" si="11"/>
        <v>0</v>
      </c>
      <c r="JR100" s="39">
        <f t="shared" si="12"/>
        <v>68.099999999999994</v>
      </c>
      <c r="JS100" s="39">
        <f t="shared" si="13"/>
        <v>170.41666666666669</v>
      </c>
      <c r="JT100" s="39">
        <f t="shared" si="13"/>
        <v>849</v>
      </c>
    </row>
    <row r="101" spans="1:280" s="19" customFormat="1" ht="15.75" customHeight="1" x14ac:dyDescent="0.25">
      <c r="A101" s="26">
        <v>11</v>
      </c>
      <c r="B101" s="26" t="s">
        <v>131</v>
      </c>
      <c r="C101" s="40" t="s">
        <v>218</v>
      </c>
      <c r="D101" s="28">
        <f t="shared" si="21"/>
        <v>52.7</v>
      </c>
      <c r="E101" s="28">
        <f t="shared" si="22"/>
        <v>138.25</v>
      </c>
      <c r="F101" s="28">
        <f t="shared" si="23"/>
        <v>624</v>
      </c>
      <c r="G101" s="29">
        <f t="shared" si="14"/>
        <v>0.22155448717948717</v>
      </c>
      <c r="H101" s="28">
        <f t="shared" si="24"/>
        <v>8.7833333333333332</v>
      </c>
      <c r="I101" s="28">
        <f t="shared" si="25"/>
        <v>23.041666666666668</v>
      </c>
      <c r="J101" s="28">
        <f t="shared" si="26"/>
        <v>104</v>
      </c>
      <c r="K101" s="29">
        <f t="shared" si="27"/>
        <v>0.2215544871794872</v>
      </c>
      <c r="L101" s="34"/>
      <c r="M101" s="34"/>
      <c r="N101" s="34"/>
      <c r="O101" s="34"/>
      <c r="P101" s="34"/>
      <c r="Q101" s="34"/>
      <c r="R101" s="30"/>
      <c r="S101" s="30"/>
      <c r="T101" s="30"/>
      <c r="U101" s="30"/>
      <c r="V101" s="30"/>
      <c r="W101" s="30"/>
      <c r="X101" s="33"/>
      <c r="Y101" s="33"/>
      <c r="Z101" s="75"/>
      <c r="AA101" s="33"/>
      <c r="AB101" s="55"/>
      <c r="AC101" s="75"/>
      <c r="AD101" s="33"/>
      <c r="AE101" s="33"/>
      <c r="AF101" s="75"/>
      <c r="AG101" s="33"/>
      <c r="AH101" s="55"/>
      <c r="AI101" s="75"/>
      <c r="AJ101" s="34"/>
      <c r="AK101" s="34"/>
      <c r="AL101" s="34"/>
      <c r="AM101" s="34"/>
      <c r="AN101" s="34"/>
      <c r="AO101" s="34"/>
      <c r="AP101" s="33"/>
      <c r="AQ101" s="33"/>
      <c r="AR101" s="33"/>
      <c r="AS101" s="33"/>
      <c r="AT101" s="33"/>
      <c r="AU101" s="33"/>
      <c r="AV101" s="33"/>
      <c r="AW101" s="33"/>
      <c r="AX101" s="33"/>
      <c r="AY101" s="33"/>
      <c r="AZ101" s="33"/>
      <c r="BA101" s="33"/>
      <c r="BB101" s="33"/>
      <c r="BC101" s="33"/>
      <c r="BD101" s="33"/>
      <c r="BE101" s="32">
        <v>8</v>
      </c>
      <c r="BF101" s="32">
        <v>23</v>
      </c>
      <c r="BG101" s="32">
        <v>129</v>
      </c>
      <c r="BH101" s="32">
        <v>9</v>
      </c>
      <c r="BI101" s="32">
        <v>26</v>
      </c>
      <c r="BJ101" s="32">
        <v>125</v>
      </c>
      <c r="BK101" s="34"/>
      <c r="BL101" s="34"/>
      <c r="BM101" s="34"/>
      <c r="BN101" s="34"/>
      <c r="BO101" s="34"/>
      <c r="BP101" s="34"/>
      <c r="BQ101" s="34"/>
      <c r="BR101" s="34"/>
      <c r="BS101" s="34"/>
      <c r="BT101" s="34"/>
      <c r="BU101" s="34"/>
      <c r="BV101" s="34"/>
      <c r="BW101" s="34"/>
      <c r="BX101" s="34"/>
      <c r="BY101" s="34"/>
      <c r="BZ101" s="34"/>
      <c r="CA101" s="34"/>
      <c r="CB101" s="34"/>
      <c r="CC101" s="34"/>
      <c r="CD101" s="34"/>
      <c r="CE101" s="34"/>
      <c r="CF101" s="34"/>
      <c r="CG101" s="34"/>
      <c r="CH101" s="34"/>
      <c r="CI101" s="34"/>
      <c r="CJ101" s="34"/>
      <c r="CK101" s="34"/>
      <c r="CL101" s="34"/>
      <c r="CM101" s="34"/>
      <c r="CN101" s="34"/>
      <c r="CO101" s="34"/>
      <c r="CP101" s="34"/>
      <c r="CQ101" s="34"/>
      <c r="CR101" s="34"/>
      <c r="CS101" s="34"/>
      <c r="CT101" s="34"/>
      <c r="CU101" s="32">
        <v>3.1</v>
      </c>
      <c r="CV101" s="74">
        <v>7.75</v>
      </c>
      <c r="CW101" s="32">
        <v>54</v>
      </c>
      <c r="CX101" s="32">
        <v>2.5999999999999996</v>
      </c>
      <c r="CY101" s="32">
        <v>6.4999999999999991</v>
      </c>
      <c r="CZ101" s="32">
        <v>51</v>
      </c>
      <c r="DA101" s="34"/>
      <c r="DB101" s="34"/>
      <c r="DC101" s="34"/>
      <c r="DD101" s="34"/>
      <c r="DE101" s="34"/>
      <c r="DF101" s="34"/>
      <c r="DG101" s="74">
        <v>15</v>
      </c>
      <c r="DH101" s="77">
        <v>37.5</v>
      </c>
      <c r="DI101" s="74">
        <v>133</v>
      </c>
      <c r="DJ101" s="77">
        <v>15</v>
      </c>
      <c r="DK101" s="77">
        <v>37.5</v>
      </c>
      <c r="DL101" s="74">
        <v>132</v>
      </c>
      <c r="EK101" s="38">
        <v>2.1</v>
      </c>
      <c r="EL101" s="37">
        <v>3.4</v>
      </c>
      <c r="EM101" s="37">
        <v>9.1666666666666679</v>
      </c>
      <c r="EN101" s="37">
        <v>112</v>
      </c>
      <c r="EO101" s="37">
        <v>2.4</v>
      </c>
      <c r="EP101" s="37">
        <v>3.4</v>
      </c>
      <c r="EQ101" s="37">
        <v>9.6666666666666679</v>
      </c>
      <c r="ER101" s="37">
        <v>112</v>
      </c>
      <c r="JQ101" s="39">
        <f t="shared" si="11"/>
        <v>4.5</v>
      </c>
      <c r="JR101" s="39">
        <f t="shared" si="12"/>
        <v>59.5</v>
      </c>
      <c r="JS101" s="39">
        <f t="shared" si="13"/>
        <v>157.08333333333334</v>
      </c>
      <c r="JT101" s="39">
        <f t="shared" si="13"/>
        <v>848</v>
      </c>
    </row>
    <row r="102" spans="1:280" s="19" customFormat="1" ht="15.75" customHeight="1" x14ac:dyDescent="0.25">
      <c r="A102" s="26">
        <v>12</v>
      </c>
      <c r="B102" s="26" t="s">
        <v>131</v>
      </c>
      <c r="C102" s="40" t="s">
        <v>219</v>
      </c>
      <c r="D102" s="28">
        <f t="shared" si="21"/>
        <v>58.599999999999994</v>
      </c>
      <c r="E102" s="28">
        <f t="shared" si="22"/>
        <v>153</v>
      </c>
      <c r="F102" s="28">
        <f t="shared" si="23"/>
        <v>679</v>
      </c>
      <c r="G102" s="29">
        <f t="shared" si="14"/>
        <v>0.22533136966126657</v>
      </c>
      <c r="H102" s="28">
        <f t="shared" si="24"/>
        <v>9.7666666666666657</v>
      </c>
      <c r="I102" s="28">
        <f t="shared" si="25"/>
        <v>25.5</v>
      </c>
      <c r="J102" s="28">
        <f t="shared" si="26"/>
        <v>113.16666666666667</v>
      </c>
      <c r="K102" s="29">
        <f t="shared" si="27"/>
        <v>0.22533136966126657</v>
      </c>
      <c r="L102" s="34"/>
      <c r="M102" s="34"/>
      <c r="N102" s="34"/>
      <c r="O102" s="34"/>
      <c r="P102" s="34"/>
      <c r="Q102" s="34"/>
      <c r="R102" s="30"/>
      <c r="S102" s="30"/>
      <c r="T102" s="30"/>
      <c r="U102" s="30"/>
      <c r="V102" s="30"/>
      <c r="W102" s="30"/>
      <c r="X102" s="33"/>
      <c r="Y102" s="33"/>
      <c r="Z102" s="75"/>
      <c r="AA102" s="33"/>
      <c r="AB102" s="55"/>
      <c r="AC102" s="75"/>
      <c r="AD102" s="33"/>
      <c r="AE102" s="33"/>
      <c r="AF102" s="75"/>
      <c r="AG102" s="33"/>
      <c r="AH102" s="55"/>
      <c r="AI102" s="75"/>
      <c r="AJ102" s="34"/>
      <c r="AK102" s="34"/>
      <c r="AL102" s="34"/>
      <c r="AM102" s="34"/>
      <c r="AN102" s="34"/>
      <c r="AO102" s="34"/>
      <c r="AP102" s="33"/>
      <c r="AQ102" s="33"/>
      <c r="AR102" s="33"/>
      <c r="AS102" s="33"/>
      <c r="AT102" s="33"/>
      <c r="AU102" s="33"/>
      <c r="AV102" s="33"/>
      <c r="AW102" s="33"/>
      <c r="AX102" s="33"/>
      <c r="AY102" s="33"/>
      <c r="AZ102" s="33"/>
      <c r="BA102" s="33"/>
      <c r="BB102" s="33"/>
      <c r="BC102" s="33"/>
      <c r="BD102" s="33"/>
      <c r="BE102" s="32">
        <v>8</v>
      </c>
      <c r="BF102" s="32">
        <v>23</v>
      </c>
      <c r="BG102" s="32">
        <v>127</v>
      </c>
      <c r="BH102" s="32">
        <v>9</v>
      </c>
      <c r="BI102" s="32">
        <v>26</v>
      </c>
      <c r="BJ102" s="32">
        <v>124</v>
      </c>
      <c r="BK102" s="34"/>
      <c r="BL102" s="34"/>
      <c r="BM102" s="34"/>
      <c r="BN102" s="34"/>
      <c r="BO102" s="34"/>
      <c r="BP102" s="34"/>
      <c r="BQ102" s="34"/>
      <c r="BR102" s="34"/>
      <c r="BS102" s="34"/>
      <c r="BT102" s="34"/>
      <c r="BU102" s="34"/>
      <c r="BV102" s="34"/>
      <c r="BW102" s="34"/>
      <c r="BX102" s="34"/>
      <c r="BY102" s="34"/>
      <c r="BZ102" s="34"/>
      <c r="CA102" s="34"/>
      <c r="CB102" s="34"/>
      <c r="CC102" s="34"/>
      <c r="CD102" s="34"/>
      <c r="CE102" s="34"/>
      <c r="CF102" s="34"/>
      <c r="CG102" s="34"/>
      <c r="CH102" s="34"/>
      <c r="CI102" s="34"/>
      <c r="CJ102" s="34"/>
      <c r="CK102" s="34"/>
      <c r="CL102" s="34"/>
      <c r="CM102" s="34"/>
      <c r="CN102" s="34"/>
      <c r="CO102" s="34"/>
      <c r="CP102" s="34"/>
      <c r="CQ102" s="34"/>
      <c r="CR102" s="34"/>
      <c r="CS102" s="34"/>
      <c r="CT102" s="34"/>
      <c r="CU102" s="32">
        <v>3.3</v>
      </c>
      <c r="CV102" s="74">
        <v>8.2499999999999982</v>
      </c>
      <c r="CW102" s="32">
        <v>79</v>
      </c>
      <c r="CX102" s="32">
        <v>6.5</v>
      </c>
      <c r="CY102" s="32">
        <v>16.25</v>
      </c>
      <c r="CZ102" s="32">
        <v>74</v>
      </c>
      <c r="DA102" s="34"/>
      <c r="DB102" s="34"/>
      <c r="DC102" s="34"/>
      <c r="DD102" s="34"/>
      <c r="DE102" s="34"/>
      <c r="DF102" s="34"/>
      <c r="DG102" s="74">
        <v>16</v>
      </c>
      <c r="DH102" s="77">
        <v>40</v>
      </c>
      <c r="DI102" s="74">
        <v>134</v>
      </c>
      <c r="DJ102" s="77">
        <v>15.8</v>
      </c>
      <c r="DK102" s="77">
        <v>39.5</v>
      </c>
      <c r="DL102" s="74">
        <v>141</v>
      </c>
      <c r="EK102" s="38">
        <v>0</v>
      </c>
      <c r="EL102" s="37">
        <v>3</v>
      </c>
      <c r="EM102" s="37">
        <v>5</v>
      </c>
      <c r="EN102" s="37">
        <v>96</v>
      </c>
      <c r="EO102" s="37">
        <v>0</v>
      </c>
      <c r="EP102" s="37">
        <v>4.4000000000000004</v>
      </c>
      <c r="EQ102" s="37">
        <v>7.3333333333333339</v>
      </c>
      <c r="ER102" s="37">
        <v>112</v>
      </c>
      <c r="JQ102" s="39">
        <f t="shared" si="11"/>
        <v>0</v>
      </c>
      <c r="JR102" s="39">
        <f t="shared" si="12"/>
        <v>66</v>
      </c>
      <c r="JS102" s="39">
        <f t="shared" si="13"/>
        <v>165.33333333333331</v>
      </c>
      <c r="JT102" s="39">
        <f t="shared" si="13"/>
        <v>887</v>
      </c>
    </row>
    <row r="103" spans="1:280" s="19" customFormat="1" ht="15.75" customHeight="1" x14ac:dyDescent="0.25">
      <c r="A103" s="26">
        <v>13</v>
      </c>
      <c r="B103" s="26" t="s">
        <v>131</v>
      </c>
      <c r="C103" s="40" t="s">
        <v>220</v>
      </c>
      <c r="D103" s="28">
        <f t="shared" si="21"/>
        <v>55.6</v>
      </c>
      <c r="E103" s="28">
        <f t="shared" si="22"/>
        <v>146</v>
      </c>
      <c r="F103" s="28">
        <f t="shared" si="23"/>
        <v>634</v>
      </c>
      <c r="G103" s="29">
        <f t="shared" si="14"/>
        <v>0.2302839116719243</v>
      </c>
      <c r="H103" s="28">
        <f t="shared" si="24"/>
        <v>9.2666666666666675</v>
      </c>
      <c r="I103" s="28">
        <f t="shared" si="25"/>
        <v>24.333333333333332</v>
      </c>
      <c r="J103" s="28">
        <f t="shared" si="26"/>
        <v>105.66666666666667</v>
      </c>
      <c r="K103" s="29">
        <f t="shared" si="27"/>
        <v>0.23028391167192427</v>
      </c>
      <c r="L103" s="34"/>
      <c r="M103" s="34"/>
      <c r="N103" s="34"/>
      <c r="O103" s="34"/>
      <c r="P103" s="34"/>
      <c r="Q103" s="34"/>
      <c r="R103" s="30"/>
      <c r="S103" s="30"/>
      <c r="T103" s="30"/>
      <c r="U103" s="30"/>
      <c r="V103" s="30"/>
      <c r="W103" s="30"/>
      <c r="X103" s="33"/>
      <c r="Y103" s="33"/>
      <c r="Z103" s="75"/>
      <c r="AA103" s="33"/>
      <c r="AB103" s="55"/>
      <c r="AC103" s="75"/>
      <c r="AD103" s="33"/>
      <c r="AE103" s="33"/>
      <c r="AF103" s="75"/>
      <c r="AG103" s="33"/>
      <c r="AH103" s="55"/>
      <c r="AI103" s="75"/>
      <c r="AJ103" s="34"/>
      <c r="AK103" s="34"/>
      <c r="AL103" s="34"/>
      <c r="AM103" s="34"/>
      <c r="AN103" s="34"/>
      <c r="AO103" s="34"/>
      <c r="AP103" s="33"/>
      <c r="AQ103" s="33"/>
      <c r="AR103" s="33"/>
      <c r="AS103" s="33"/>
      <c r="AT103" s="33"/>
      <c r="AU103" s="33"/>
      <c r="AV103" s="33"/>
      <c r="AW103" s="33"/>
      <c r="AX103" s="33"/>
      <c r="AY103" s="33"/>
      <c r="AZ103" s="33"/>
      <c r="BA103" s="33"/>
      <c r="BB103" s="33"/>
      <c r="BC103" s="33"/>
      <c r="BD103" s="33"/>
      <c r="BE103" s="32">
        <v>9</v>
      </c>
      <c r="BF103" s="32">
        <v>26</v>
      </c>
      <c r="BG103" s="32">
        <v>121</v>
      </c>
      <c r="BH103" s="32">
        <v>9</v>
      </c>
      <c r="BI103" s="32">
        <v>26</v>
      </c>
      <c r="BJ103" s="32">
        <v>119</v>
      </c>
      <c r="BK103" s="34"/>
      <c r="BL103" s="34"/>
      <c r="BM103" s="34"/>
      <c r="BN103" s="34"/>
      <c r="BO103" s="34"/>
      <c r="BP103" s="34"/>
      <c r="BQ103" s="34"/>
      <c r="BR103" s="34"/>
      <c r="BS103" s="34"/>
      <c r="BT103" s="34"/>
      <c r="BU103" s="34"/>
      <c r="BV103" s="34"/>
      <c r="BW103" s="34"/>
      <c r="BX103" s="34"/>
      <c r="BY103" s="34"/>
      <c r="BZ103" s="34"/>
      <c r="CA103" s="34"/>
      <c r="CB103" s="34"/>
      <c r="CC103" s="34"/>
      <c r="CD103" s="34"/>
      <c r="CE103" s="34"/>
      <c r="CF103" s="34"/>
      <c r="CG103" s="34"/>
      <c r="CH103" s="34"/>
      <c r="CI103" s="34"/>
      <c r="CJ103" s="34"/>
      <c r="CK103" s="34"/>
      <c r="CL103" s="34"/>
      <c r="CM103" s="34"/>
      <c r="CN103" s="34"/>
      <c r="CO103" s="34"/>
      <c r="CP103" s="34"/>
      <c r="CQ103" s="34"/>
      <c r="CR103" s="34"/>
      <c r="CS103" s="34"/>
      <c r="CT103" s="34"/>
      <c r="CU103" s="32">
        <v>2.5999999999999996</v>
      </c>
      <c r="CV103" s="74">
        <v>6.4999999999999991</v>
      </c>
      <c r="CW103" s="32">
        <v>51</v>
      </c>
      <c r="CX103" s="32">
        <v>3</v>
      </c>
      <c r="CY103" s="32">
        <v>7.5</v>
      </c>
      <c r="CZ103" s="32">
        <v>65</v>
      </c>
      <c r="DA103" s="34"/>
      <c r="DB103" s="34"/>
      <c r="DC103" s="34"/>
      <c r="DD103" s="34"/>
      <c r="DE103" s="34"/>
      <c r="DF103" s="34"/>
      <c r="DG103" s="74">
        <v>14</v>
      </c>
      <c r="DH103" s="77">
        <v>35</v>
      </c>
      <c r="DI103" s="74">
        <v>135</v>
      </c>
      <c r="DJ103" s="77">
        <v>18</v>
      </c>
      <c r="DK103" s="77">
        <v>45</v>
      </c>
      <c r="DL103" s="74">
        <v>143</v>
      </c>
      <c r="EK103" s="38">
        <v>2.1</v>
      </c>
      <c r="EL103" s="37">
        <v>2.4</v>
      </c>
      <c r="EM103" s="37">
        <v>7.5</v>
      </c>
      <c r="EN103" s="37">
        <v>80</v>
      </c>
      <c r="EO103" s="37">
        <v>1</v>
      </c>
      <c r="EP103" s="37">
        <v>3.7</v>
      </c>
      <c r="EQ103" s="37">
        <v>7.8333333333333339</v>
      </c>
      <c r="ER103" s="37">
        <v>80</v>
      </c>
      <c r="JQ103" s="39">
        <f t="shared" si="11"/>
        <v>3.1</v>
      </c>
      <c r="JR103" s="39">
        <f t="shared" si="12"/>
        <v>61.7</v>
      </c>
      <c r="JS103" s="39">
        <f t="shared" si="13"/>
        <v>161.33333333333334</v>
      </c>
      <c r="JT103" s="39">
        <f t="shared" si="13"/>
        <v>794</v>
      </c>
    </row>
    <row r="104" spans="1:280" s="19" customFormat="1" ht="15.75" customHeight="1" x14ac:dyDescent="0.25">
      <c r="A104" s="26">
        <v>14</v>
      </c>
      <c r="B104" s="26" t="s">
        <v>131</v>
      </c>
      <c r="C104" s="40" t="s">
        <v>221</v>
      </c>
      <c r="D104" s="28">
        <f t="shared" si="21"/>
        <v>54.3</v>
      </c>
      <c r="E104" s="28">
        <f t="shared" si="22"/>
        <v>142.25</v>
      </c>
      <c r="F104" s="28">
        <f t="shared" si="23"/>
        <v>616</v>
      </c>
      <c r="G104" s="29">
        <f t="shared" si="14"/>
        <v>0.23092532467532467</v>
      </c>
      <c r="H104" s="28">
        <f t="shared" si="24"/>
        <v>9.0499999999999989</v>
      </c>
      <c r="I104" s="28">
        <f t="shared" si="25"/>
        <v>23.708333333333332</v>
      </c>
      <c r="J104" s="28">
        <f t="shared" si="26"/>
        <v>102.66666666666667</v>
      </c>
      <c r="K104" s="29">
        <f t="shared" si="27"/>
        <v>0.23092532467532464</v>
      </c>
      <c r="L104" s="34"/>
      <c r="M104" s="34"/>
      <c r="N104" s="34"/>
      <c r="O104" s="34"/>
      <c r="P104" s="34"/>
      <c r="Q104" s="34"/>
      <c r="R104" s="30"/>
      <c r="S104" s="30"/>
      <c r="T104" s="30"/>
      <c r="U104" s="30"/>
      <c r="V104" s="30"/>
      <c r="W104" s="30"/>
      <c r="X104" s="33"/>
      <c r="Y104" s="33"/>
      <c r="Z104" s="75"/>
      <c r="AA104" s="33"/>
      <c r="AB104" s="55"/>
      <c r="AC104" s="75"/>
      <c r="AD104" s="33"/>
      <c r="AE104" s="33"/>
      <c r="AF104" s="75"/>
      <c r="AG104" s="33"/>
      <c r="AH104" s="55"/>
      <c r="AI104" s="75"/>
      <c r="AJ104" s="34"/>
      <c r="AK104" s="34"/>
      <c r="AL104" s="34"/>
      <c r="AM104" s="34"/>
      <c r="AN104" s="34"/>
      <c r="AO104" s="34"/>
      <c r="AP104" s="33"/>
      <c r="AQ104" s="33"/>
      <c r="AR104" s="33"/>
      <c r="AS104" s="33"/>
      <c r="AT104" s="33"/>
      <c r="AU104" s="33"/>
      <c r="AV104" s="33"/>
      <c r="AW104" s="33"/>
      <c r="AX104" s="33"/>
      <c r="AY104" s="33"/>
      <c r="AZ104" s="33"/>
      <c r="BA104" s="33"/>
      <c r="BB104" s="33"/>
      <c r="BC104" s="33"/>
      <c r="BD104" s="33"/>
      <c r="BE104" s="32">
        <v>9</v>
      </c>
      <c r="BF104" s="32">
        <v>26</v>
      </c>
      <c r="BG104" s="32">
        <v>111</v>
      </c>
      <c r="BH104" s="32">
        <v>10</v>
      </c>
      <c r="BI104" s="32">
        <v>28</v>
      </c>
      <c r="BJ104" s="32">
        <v>122</v>
      </c>
      <c r="BK104" s="34"/>
      <c r="BL104" s="34"/>
      <c r="BM104" s="34"/>
      <c r="BN104" s="34"/>
      <c r="BO104" s="34"/>
      <c r="BP104" s="34"/>
      <c r="BQ104" s="34"/>
      <c r="BR104" s="34"/>
      <c r="BS104" s="34"/>
      <c r="BT104" s="34"/>
      <c r="BU104" s="34"/>
      <c r="BV104" s="34"/>
      <c r="BW104" s="34"/>
      <c r="BX104" s="34"/>
      <c r="BY104" s="34"/>
      <c r="BZ104" s="34"/>
      <c r="CA104" s="34"/>
      <c r="CB104" s="34"/>
      <c r="CC104" s="34"/>
      <c r="CD104" s="34"/>
      <c r="CE104" s="34"/>
      <c r="CF104" s="34"/>
      <c r="CG104" s="34"/>
      <c r="CH104" s="34"/>
      <c r="CI104" s="34"/>
      <c r="CJ104" s="34"/>
      <c r="CK104" s="34"/>
      <c r="CL104" s="34"/>
      <c r="CM104" s="34"/>
      <c r="CN104" s="34"/>
      <c r="CO104" s="34"/>
      <c r="CP104" s="34"/>
      <c r="CQ104" s="34"/>
      <c r="CR104" s="34"/>
      <c r="CS104" s="34"/>
      <c r="CT104" s="34"/>
      <c r="CU104" s="32">
        <v>1.7</v>
      </c>
      <c r="CV104" s="74">
        <v>4.25</v>
      </c>
      <c r="CW104" s="32">
        <v>64</v>
      </c>
      <c r="CX104" s="32">
        <v>2.6</v>
      </c>
      <c r="CY104" s="32">
        <v>6.5</v>
      </c>
      <c r="CZ104" s="32">
        <v>48</v>
      </c>
      <c r="DA104" s="34"/>
      <c r="DB104" s="34"/>
      <c r="DC104" s="34"/>
      <c r="DD104" s="34"/>
      <c r="DE104" s="34"/>
      <c r="DF104" s="34"/>
      <c r="DG104" s="74">
        <v>16</v>
      </c>
      <c r="DH104" s="77">
        <v>40</v>
      </c>
      <c r="DI104" s="74">
        <v>132</v>
      </c>
      <c r="DJ104" s="77">
        <v>15</v>
      </c>
      <c r="DK104" s="77">
        <v>37.5</v>
      </c>
      <c r="DL104" s="74">
        <v>139</v>
      </c>
      <c r="EK104" s="38">
        <v>0</v>
      </c>
      <c r="EL104" s="37">
        <v>6</v>
      </c>
      <c r="EM104" s="37">
        <v>10</v>
      </c>
      <c r="EN104" s="37">
        <v>110</v>
      </c>
      <c r="EO104" s="37">
        <v>0</v>
      </c>
      <c r="EP104" s="37">
        <v>6</v>
      </c>
      <c r="EQ104" s="37">
        <v>10</v>
      </c>
      <c r="ER104" s="37">
        <v>112</v>
      </c>
      <c r="JQ104" s="39">
        <f t="shared" si="11"/>
        <v>0</v>
      </c>
      <c r="JR104" s="39">
        <f t="shared" si="12"/>
        <v>66.300000000000011</v>
      </c>
      <c r="JS104" s="39">
        <f t="shared" si="13"/>
        <v>162.25</v>
      </c>
      <c r="JT104" s="39">
        <f t="shared" si="13"/>
        <v>838</v>
      </c>
    </row>
    <row r="105" spans="1:280" s="19" customFormat="1" ht="15.75" customHeight="1" x14ac:dyDescent="0.25">
      <c r="A105" s="26">
        <v>15</v>
      </c>
      <c r="B105" s="26" t="s">
        <v>131</v>
      </c>
      <c r="C105" s="40" t="s">
        <v>222</v>
      </c>
      <c r="D105" s="28">
        <f t="shared" si="21"/>
        <v>47.5</v>
      </c>
      <c r="E105" s="28">
        <f t="shared" si="22"/>
        <v>125.25</v>
      </c>
      <c r="F105" s="28">
        <f t="shared" si="23"/>
        <v>595</v>
      </c>
      <c r="G105" s="29">
        <f t="shared" si="14"/>
        <v>0.21050420168067227</v>
      </c>
      <c r="H105" s="28">
        <f t="shared" si="24"/>
        <v>7.916666666666667</v>
      </c>
      <c r="I105" s="28">
        <f t="shared" si="25"/>
        <v>20.875</v>
      </c>
      <c r="J105" s="28">
        <f t="shared" si="26"/>
        <v>99.166666666666671</v>
      </c>
      <c r="K105" s="29">
        <f t="shared" si="27"/>
        <v>0.21050420168067227</v>
      </c>
      <c r="L105" s="34"/>
      <c r="M105" s="34"/>
      <c r="N105" s="34"/>
      <c r="O105" s="34"/>
      <c r="P105" s="34"/>
      <c r="Q105" s="34"/>
      <c r="R105" s="30"/>
      <c r="S105" s="30"/>
      <c r="T105" s="30"/>
      <c r="U105" s="30"/>
      <c r="V105" s="30"/>
      <c r="W105" s="30"/>
      <c r="X105" s="33"/>
      <c r="Y105" s="33"/>
      <c r="Z105" s="75"/>
      <c r="AA105" s="33"/>
      <c r="AB105" s="55"/>
      <c r="AC105" s="75"/>
      <c r="AD105" s="33"/>
      <c r="AE105" s="33"/>
      <c r="AF105" s="75"/>
      <c r="AG105" s="33"/>
      <c r="AH105" s="55"/>
      <c r="AI105" s="75"/>
      <c r="AJ105" s="34"/>
      <c r="AK105" s="34"/>
      <c r="AL105" s="34"/>
      <c r="AM105" s="34"/>
      <c r="AN105" s="34"/>
      <c r="AO105" s="34"/>
      <c r="AP105" s="33"/>
      <c r="AQ105" s="33"/>
      <c r="AR105" s="33"/>
      <c r="AS105" s="33"/>
      <c r="AT105" s="33"/>
      <c r="AU105" s="33"/>
      <c r="AV105" s="33"/>
      <c r="AW105" s="33"/>
      <c r="AX105" s="33"/>
      <c r="AY105" s="33"/>
      <c r="AZ105" s="33"/>
      <c r="BA105" s="33"/>
      <c r="BB105" s="33"/>
      <c r="BC105" s="33"/>
      <c r="BD105" s="33"/>
      <c r="BE105" s="32">
        <v>9</v>
      </c>
      <c r="BF105" s="32">
        <v>26</v>
      </c>
      <c r="BG105" s="32">
        <v>119</v>
      </c>
      <c r="BH105" s="32">
        <v>10</v>
      </c>
      <c r="BI105" s="32">
        <v>28</v>
      </c>
      <c r="BJ105" s="32">
        <v>124</v>
      </c>
      <c r="BK105" s="34"/>
      <c r="BL105" s="34"/>
      <c r="BM105" s="34"/>
      <c r="BN105" s="34"/>
      <c r="BO105" s="34"/>
      <c r="BP105" s="34"/>
      <c r="BQ105" s="34"/>
      <c r="BR105" s="34"/>
      <c r="BS105" s="34"/>
      <c r="BT105" s="34"/>
      <c r="BU105" s="34"/>
      <c r="BV105" s="34"/>
      <c r="BW105" s="34"/>
      <c r="BX105" s="34"/>
      <c r="BY105" s="34"/>
      <c r="BZ105" s="34"/>
      <c r="CA105" s="34"/>
      <c r="CB105" s="34"/>
      <c r="CC105" s="34"/>
      <c r="CD105" s="34"/>
      <c r="CE105" s="34"/>
      <c r="CF105" s="34"/>
      <c r="CG105" s="34"/>
      <c r="CH105" s="34"/>
      <c r="CI105" s="34"/>
      <c r="CJ105" s="34"/>
      <c r="CK105" s="34"/>
      <c r="CL105" s="34"/>
      <c r="CM105" s="34"/>
      <c r="CN105" s="34"/>
      <c r="CO105" s="34"/>
      <c r="CP105" s="34"/>
      <c r="CQ105" s="34"/>
      <c r="CR105" s="34"/>
      <c r="CS105" s="34"/>
      <c r="CT105" s="34"/>
      <c r="CU105" s="32">
        <v>2.8</v>
      </c>
      <c r="CV105" s="74">
        <v>6.9999999999999991</v>
      </c>
      <c r="CW105" s="32">
        <v>60</v>
      </c>
      <c r="CX105" s="32">
        <v>2.7</v>
      </c>
      <c r="CY105" s="32">
        <v>6.75</v>
      </c>
      <c r="CZ105" s="32">
        <v>53</v>
      </c>
      <c r="DA105" s="34"/>
      <c r="DB105" s="34"/>
      <c r="DC105" s="34"/>
      <c r="DD105" s="34"/>
      <c r="DE105" s="34"/>
      <c r="DF105" s="34"/>
      <c r="DG105" s="74">
        <v>13</v>
      </c>
      <c r="DH105" s="77">
        <v>32.5</v>
      </c>
      <c r="DI105" s="74">
        <v>127</v>
      </c>
      <c r="DJ105" s="77">
        <v>10</v>
      </c>
      <c r="DK105" s="77">
        <v>25</v>
      </c>
      <c r="DL105" s="74">
        <v>112</v>
      </c>
      <c r="EK105" s="38">
        <v>1.6</v>
      </c>
      <c r="EL105" s="37">
        <v>3.6</v>
      </c>
      <c r="EM105" s="37">
        <v>8.6666666666666679</v>
      </c>
      <c r="EN105" s="37">
        <v>80</v>
      </c>
      <c r="EO105" s="37">
        <v>1.1000000000000001</v>
      </c>
      <c r="EP105" s="37">
        <v>3.1</v>
      </c>
      <c r="EQ105" s="37">
        <v>7</v>
      </c>
      <c r="ER105" s="37">
        <v>80</v>
      </c>
      <c r="JQ105" s="39">
        <f t="shared" si="11"/>
        <v>2.7</v>
      </c>
      <c r="JR105" s="39">
        <f t="shared" si="12"/>
        <v>54.2</v>
      </c>
      <c r="JS105" s="39">
        <f t="shared" si="13"/>
        <v>140.91666666666669</v>
      </c>
      <c r="JT105" s="39">
        <f t="shared" si="13"/>
        <v>755</v>
      </c>
    </row>
    <row r="106" spans="1:280" s="19" customFormat="1" ht="15.75" customHeight="1" x14ac:dyDescent="0.25">
      <c r="A106" s="26">
        <v>16</v>
      </c>
      <c r="B106" s="26" t="s">
        <v>131</v>
      </c>
      <c r="C106" s="40" t="s">
        <v>223</v>
      </c>
      <c r="D106" s="28">
        <f t="shared" si="21"/>
        <v>23.599999999999998</v>
      </c>
      <c r="E106" s="28">
        <f t="shared" si="22"/>
        <v>69</v>
      </c>
      <c r="F106" s="28">
        <f t="shared" si="23"/>
        <v>788</v>
      </c>
      <c r="G106" s="29">
        <f t="shared" si="14"/>
        <v>8.7563451776649745E-2</v>
      </c>
      <c r="H106" s="28">
        <f t="shared" si="24"/>
        <v>5.8999999999999995</v>
      </c>
      <c r="I106" s="28">
        <f t="shared" si="25"/>
        <v>17.25</v>
      </c>
      <c r="J106" s="28">
        <f t="shared" si="26"/>
        <v>197</v>
      </c>
      <c r="K106" s="29">
        <f t="shared" si="27"/>
        <v>8.7563451776649745E-2</v>
      </c>
      <c r="L106" s="34"/>
      <c r="M106" s="34"/>
      <c r="N106" s="34"/>
      <c r="O106" s="34"/>
      <c r="P106" s="34"/>
      <c r="Q106" s="34"/>
      <c r="R106" s="30"/>
      <c r="S106" s="30"/>
      <c r="T106" s="30"/>
      <c r="U106" s="30"/>
      <c r="V106" s="30"/>
      <c r="W106" s="30"/>
      <c r="X106" s="33"/>
      <c r="Y106" s="33"/>
      <c r="Z106" s="75"/>
      <c r="AA106" s="33"/>
      <c r="AB106" s="55"/>
      <c r="AC106" s="75"/>
      <c r="AD106" s="33"/>
      <c r="AE106" s="33"/>
      <c r="AF106" s="75"/>
      <c r="AG106" s="33"/>
      <c r="AH106" s="55"/>
      <c r="AI106" s="75"/>
      <c r="AJ106" s="34"/>
      <c r="AK106" s="34"/>
      <c r="AL106" s="34"/>
      <c r="AM106" s="34"/>
      <c r="AN106" s="34"/>
      <c r="AO106" s="34"/>
      <c r="AP106" s="33"/>
      <c r="AQ106" s="33"/>
      <c r="AR106" s="33"/>
      <c r="AS106" s="33"/>
      <c r="AT106" s="33"/>
      <c r="AU106" s="33"/>
      <c r="AV106" s="33"/>
      <c r="AW106" s="33"/>
      <c r="AX106" s="33"/>
      <c r="AY106" s="33"/>
      <c r="AZ106" s="33"/>
      <c r="BA106" s="33"/>
      <c r="BB106" s="33"/>
      <c r="BC106" s="33"/>
      <c r="BD106" s="33"/>
      <c r="BE106" s="34"/>
      <c r="BF106" s="34"/>
      <c r="BG106" s="34"/>
      <c r="BH106" s="34"/>
      <c r="BI106" s="34"/>
      <c r="BJ106" s="34"/>
      <c r="BK106" s="34"/>
      <c r="BL106" s="34"/>
      <c r="BM106" s="34"/>
      <c r="BN106" s="34"/>
      <c r="BO106" s="34"/>
      <c r="BP106" s="34"/>
      <c r="BQ106" s="73">
        <v>6</v>
      </c>
      <c r="BR106" s="73">
        <v>20</v>
      </c>
      <c r="BS106" s="73">
        <v>300</v>
      </c>
      <c r="BT106" s="73">
        <v>6</v>
      </c>
      <c r="BU106" s="73">
        <v>20</v>
      </c>
      <c r="BV106" s="73">
        <v>260</v>
      </c>
      <c r="BW106" s="34"/>
      <c r="BX106" s="34"/>
      <c r="BY106" s="34"/>
      <c r="BZ106" s="34"/>
      <c r="CA106" s="34"/>
      <c r="CB106" s="34"/>
      <c r="CC106" s="34"/>
      <c r="CD106" s="34"/>
      <c r="CE106" s="34"/>
      <c r="CF106" s="34"/>
      <c r="CG106" s="34"/>
      <c r="CH106" s="34"/>
      <c r="CI106" s="34"/>
      <c r="CJ106" s="34"/>
      <c r="CK106" s="34"/>
      <c r="CL106" s="34"/>
      <c r="CM106" s="34"/>
      <c r="CN106" s="34"/>
      <c r="CO106" s="32">
        <v>6.9</v>
      </c>
      <c r="CP106" s="74">
        <v>17.25</v>
      </c>
      <c r="CQ106" s="32">
        <v>148</v>
      </c>
      <c r="CR106" s="32">
        <v>4.7</v>
      </c>
      <c r="CS106" s="32">
        <v>11.75</v>
      </c>
      <c r="CT106" s="32">
        <v>80</v>
      </c>
      <c r="CU106" s="34"/>
      <c r="CV106" s="34"/>
      <c r="CW106" s="34"/>
      <c r="CX106" s="34"/>
      <c r="CY106" s="34"/>
      <c r="CZ106" s="34"/>
      <c r="DA106" s="34"/>
      <c r="DB106" s="34"/>
      <c r="DC106" s="34"/>
      <c r="DD106" s="34"/>
      <c r="DE106" s="34"/>
      <c r="DF106" s="34"/>
      <c r="DG106" s="34"/>
      <c r="DH106" s="34"/>
      <c r="DI106" s="34"/>
      <c r="DJ106" s="34"/>
      <c r="DK106" s="34"/>
      <c r="DL106" s="34"/>
      <c r="DM106" s="19">
        <v>0.6</v>
      </c>
      <c r="DN106" s="19">
        <v>3.9</v>
      </c>
      <c r="DO106" s="19">
        <v>6</v>
      </c>
      <c r="DP106" s="19">
        <v>128</v>
      </c>
      <c r="DQ106" s="36">
        <v>0.2857142857142857</v>
      </c>
      <c r="DR106" s="36">
        <v>8.2772727272727273</v>
      </c>
      <c r="DS106" s="19">
        <v>11</v>
      </c>
      <c r="DT106" s="19">
        <v>144</v>
      </c>
      <c r="DU106" s="19">
        <v>0.6</v>
      </c>
      <c r="DV106" s="19">
        <v>3.9</v>
      </c>
      <c r="DW106" s="19">
        <v>6</v>
      </c>
      <c r="DX106" s="19">
        <v>128</v>
      </c>
      <c r="DY106" s="78">
        <v>0.2857142857142857</v>
      </c>
      <c r="DZ106" s="78">
        <v>5.1590909090909092</v>
      </c>
      <c r="EA106" s="19">
        <v>8</v>
      </c>
      <c r="EB106" s="19">
        <v>144</v>
      </c>
      <c r="FA106" s="36">
        <v>1</v>
      </c>
      <c r="FB106" s="36">
        <v>4</v>
      </c>
      <c r="FC106" s="36">
        <v>8.3333333333333339</v>
      </c>
      <c r="FD106" s="36">
        <v>100</v>
      </c>
      <c r="FE106" s="36">
        <v>1</v>
      </c>
      <c r="FF106" s="36">
        <v>4</v>
      </c>
      <c r="FG106" s="36">
        <v>8.3333333333333339</v>
      </c>
      <c r="FH106" s="36">
        <v>102</v>
      </c>
      <c r="JQ106" s="39">
        <f t="shared" si="11"/>
        <v>3.7714285714285714</v>
      </c>
      <c r="JR106" s="39">
        <f t="shared" si="12"/>
        <v>52.836363636363636</v>
      </c>
      <c r="JS106" s="39">
        <f t="shared" si="13"/>
        <v>116.66666666666667</v>
      </c>
      <c r="JT106" s="39">
        <f t="shared" si="13"/>
        <v>1534</v>
      </c>
    </row>
    <row r="107" spans="1:280" s="19" customFormat="1" ht="15.75" customHeight="1" x14ac:dyDescent="0.25">
      <c r="A107" s="26">
        <v>17</v>
      </c>
      <c r="B107" s="26" t="s">
        <v>131</v>
      </c>
      <c r="C107" s="40" t="s">
        <v>224</v>
      </c>
      <c r="D107" s="28">
        <f t="shared" si="21"/>
        <v>23.900000000000002</v>
      </c>
      <c r="E107" s="28">
        <f t="shared" si="22"/>
        <v>67.75</v>
      </c>
      <c r="F107" s="28">
        <f t="shared" si="23"/>
        <v>703</v>
      </c>
      <c r="G107" s="29">
        <f t="shared" si="14"/>
        <v>9.6372688477951635E-2</v>
      </c>
      <c r="H107" s="28">
        <f t="shared" si="24"/>
        <v>5.9750000000000005</v>
      </c>
      <c r="I107" s="28">
        <f t="shared" si="25"/>
        <v>16.9375</v>
      </c>
      <c r="J107" s="28">
        <f t="shared" si="26"/>
        <v>175.75</v>
      </c>
      <c r="K107" s="29">
        <f t="shared" si="27"/>
        <v>9.6372688477951635E-2</v>
      </c>
      <c r="L107" s="34"/>
      <c r="M107" s="34"/>
      <c r="N107" s="34"/>
      <c r="O107" s="34"/>
      <c r="P107" s="34"/>
      <c r="Q107" s="34"/>
      <c r="R107" s="30"/>
      <c r="S107" s="30"/>
      <c r="T107" s="30"/>
      <c r="U107" s="30"/>
      <c r="V107" s="30"/>
      <c r="W107" s="30"/>
      <c r="X107" s="33"/>
      <c r="Y107" s="33"/>
      <c r="Z107" s="75"/>
      <c r="AA107" s="33"/>
      <c r="AB107" s="55"/>
      <c r="AC107" s="75"/>
      <c r="AD107" s="33"/>
      <c r="AE107" s="33"/>
      <c r="AF107" s="75"/>
      <c r="AG107" s="33"/>
      <c r="AH107" s="55"/>
      <c r="AI107" s="75"/>
      <c r="AJ107" s="34"/>
      <c r="AK107" s="34"/>
      <c r="AL107" s="34"/>
      <c r="AM107" s="34"/>
      <c r="AN107" s="34"/>
      <c r="AO107" s="34"/>
      <c r="AP107" s="33"/>
      <c r="AQ107" s="33"/>
      <c r="AR107" s="33"/>
      <c r="AS107" s="33"/>
      <c r="AT107" s="33"/>
      <c r="AU107" s="33"/>
      <c r="AV107" s="33"/>
      <c r="AW107" s="33"/>
      <c r="AX107" s="33"/>
      <c r="AY107" s="33"/>
      <c r="AZ107" s="33"/>
      <c r="BA107" s="33"/>
      <c r="BB107" s="33"/>
      <c r="BC107" s="33"/>
      <c r="BD107" s="33"/>
      <c r="BE107" s="34"/>
      <c r="BF107" s="34"/>
      <c r="BG107" s="34"/>
      <c r="BH107" s="34"/>
      <c r="BI107" s="34"/>
      <c r="BJ107" s="34"/>
      <c r="BK107" s="34"/>
      <c r="BL107" s="34"/>
      <c r="BM107" s="34"/>
      <c r="BN107" s="34"/>
      <c r="BO107" s="34"/>
      <c r="BP107" s="34"/>
      <c r="BQ107" s="73">
        <v>8</v>
      </c>
      <c r="BR107" s="73">
        <v>25</v>
      </c>
      <c r="BS107" s="73">
        <v>250</v>
      </c>
      <c r="BT107" s="73">
        <v>6</v>
      </c>
      <c r="BU107" s="73">
        <v>18</v>
      </c>
      <c r="BV107" s="73">
        <v>240</v>
      </c>
      <c r="BW107" s="34"/>
      <c r="BX107" s="34"/>
      <c r="BY107" s="34"/>
      <c r="BZ107" s="34"/>
      <c r="CA107" s="34"/>
      <c r="CB107" s="34"/>
      <c r="CC107" s="34"/>
      <c r="CD107" s="34"/>
      <c r="CE107" s="34"/>
      <c r="CF107" s="34"/>
      <c r="CG107" s="34"/>
      <c r="CH107" s="34"/>
      <c r="CI107" s="34"/>
      <c r="CJ107" s="34"/>
      <c r="CK107" s="34"/>
      <c r="CL107" s="34"/>
      <c r="CM107" s="34"/>
      <c r="CN107" s="34"/>
      <c r="CO107" s="32">
        <v>4.5999999999999996</v>
      </c>
      <c r="CP107" s="74">
        <v>11.499999999999998</v>
      </c>
      <c r="CQ107" s="32">
        <v>117</v>
      </c>
      <c r="CR107" s="32">
        <v>5.3</v>
      </c>
      <c r="CS107" s="32">
        <v>13.249999999999998</v>
      </c>
      <c r="CT107" s="32">
        <v>96</v>
      </c>
      <c r="CU107" s="34"/>
      <c r="CV107" s="34"/>
      <c r="CW107" s="34"/>
      <c r="CX107" s="34"/>
      <c r="CY107" s="34"/>
      <c r="CZ107" s="34"/>
      <c r="DA107" s="34"/>
      <c r="DB107" s="34"/>
      <c r="DC107" s="34"/>
      <c r="DD107" s="34"/>
      <c r="DE107" s="34"/>
      <c r="DF107" s="34"/>
      <c r="DG107" s="34"/>
      <c r="DH107" s="34"/>
      <c r="DI107" s="34"/>
      <c r="DJ107" s="34"/>
      <c r="DK107" s="34"/>
      <c r="DL107" s="34"/>
      <c r="DN107" s="19">
        <v>4.7</v>
      </c>
      <c r="DO107" s="19">
        <v>6</v>
      </c>
      <c r="DP107" s="19">
        <v>96</v>
      </c>
      <c r="DQ107" s="36">
        <v>1.1428571428571428</v>
      </c>
      <c r="DR107" s="36">
        <v>5.0522727272727277</v>
      </c>
      <c r="DS107" s="19">
        <v>9</v>
      </c>
      <c r="DT107" s="19">
        <v>96</v>
      </c>
      <c r="DV107" s="19">
        <v>4.7</v>
      </c>
      <c r="DW107" s="19">
        <v>6</v>
      </c>
      <c r="DX107" s="19">
        <v>96</v>
      </c>
      <c r="DY107" s="78">
        <v>1.1428571428571428</v>
      </c>
      <c r="DZ107" s="78">
        <v>5.0522727272727277</v>
      </c>
      <c r="EA107" s="19">
        <v>9</v>
      </c>
      <c r="EB107" s="19">
        <v>96</v>
      </c>
      <c r="FA107" s="36">
        <v>0</v>
      </c>
      <c r="FB107" s="36">
        <v>3.5714285714285716</v>
      </c>
      <c r="FC107" s="36">
        <v>5.9523809523809526</v>
      </c>
      <c r="FD107" s="36">
        <v>96</v>
      </c>
      <c r="FE107" s="36">
        <v>0</v>
      </c>
      <c r="FF107" s="36">
        <v>4</v>
      </c>
      <c r="FG107" s="36">
        <v>6.666666666666667</v>
      </c>
      <c r="FH107" s="36">
        <v>96</v>
      </c>
      <c r="JQ107" s="39">
        <f t="shared" si="11"/>
        <v>2.2857142857142856</v>
      </c>
      <c r="JR107" s="39">
        <f t="shared" si="12"/>
        <v>50.975974025974033</v>
      </c>
      <c r="JS107" s="39">
        <f t="shared" si="13"/>
        <v>110.36904761904762</v>
      </c>
      <c r="JT107" s="39">
        <f t="shared" si="13"/>
        <v>1279</v>
      </c>
    </row>
    <row r="108" spans="1:280" s="19" customFormat="1" ht="15.75" customHeight="1" x14ac:dyDescent="0.25">
      <c r="A108" s="26">
        <v>18</v>
      </c>
      <c r="B108" s="26" t="s">
        <v>131</v>
      </c>
      <c r="C108" s="40" t="s">
        <v>225</v>
      </c>
      <c r="D108" s="28">
        <f t="shared" si="21"/>
        <v>20.5</v>
      </c>
      <c r="E108" s="28">
        <f t="shared" si="22"/>
        <v>51.25</v>
      </c>
      <c r="F108" s="28">
        <f t="shared" si="23"/>
        <v>544</v>
      </c>
      <c r="G108" s="29">
        <f t="shared" si="14"/>
        <v>9.420955882352941E-2</v>
      </c>
      <c r="H108" s="28">
        <f t="shared" si="24"/>
        <v>5.125</v>
      </c>
      <c r="I108" s="28">
        <f t="shared" si="25"/>
        <v>12.8125</v>
      </c>
      <c r="J108" s="28">
        <f t="shared" si="26"/>
        <v>136</v>
      </c>
      <c r="K108" s="29">
        <f t="shared" si="27"/>
        <v>9.420955882352941E-2</v>
      </c>
      <c r="L108" s="34"/>
      <c r="M108" s="34"/>
      <c r="N108" s="34"/>
      <c r="O108" s="34"/>
      <c r="P108" s="34"/>
      <c r="Q108" s="34"/>
      <c r="R108" s="30"/>
      <c r="S108" s="30"/>
      <c r="T108" s="30"/>
      <c r="U108" s="30"/>
      <c r="V108" s="30"/>
      <c r="W108" s="30"/>
      <c r="X108" s="33"/>
      <c r="Y108" s="33"/>
      <c r="Z108" s="75"/>
      <c r="AA108" s="33"/>
      <c r="AB108" s="55"/>
      <c r="AC108" s="75"/>
      <c r="AD108" s="33"/>
      <c r="AE108" s="33"/>
      <c r="AF108" s="75"/>
      <c r="AG108" s="33"/>
      <c r="AH108" s="55"/>
      <c r="AI108" s="75"/>
      <c r="AJ108" s="34"/>
      <c r="AK108" s="34"/>
      <c r="AL108" s="34"/>
      <c r="AM108" s="34"/>
      <c r="AN108" s="34"/>
      <c r="AO108" s="34"/>
      <c r="AP108" s="33"/>
      <c r="AQ108" s="33"/>
      <c r="AR108" s="33"/>
      <c r="AS108" s="33"/>
      <c r="AT108" s="33"/>
      <c r="AU108" s="33"/>
      <c r="AV108" s="33"/>
      <c r="AW108" s="33"/>
      <c r="AX108" s="33"/>
      <c r="AY108" s="33"/>
      <c r="AZ108" s="33"/>
      <c r="BA108" s="33"/>
      <c r="BB108" s="33"/>
      <c r="BC108" s="33"/>
      <c r="BD108" s="33"/>
      <c r="BE108" s="34"/>
      <c r="BF108" s="34"/>
      <c r="BG108" s="34"/>
      <c r="BH108" s="34"/>
      <c r="BI108" s="34"/>
      <c r="BJ108" s="34"/>
      <c r="BK108" s="34"/>
      <c r="BL108" s="34"/>
      <c r="BM108" s="34"/>
      <c r="BN108" s="34"/>
      <c r="BO108" s="34"/>
      <c r="BP108" s="34"/>
      <c r="BQ108" s="73">
        <v>2</v>
      </c>
      <c r="BR108" s="73">
        <v>5</v>
      </c>
      <c r="BS108" s="73">
        <v>150</v>
      </c>
      <c r="BT108" s="73">
        <v>4</v>
      </c>
      <c r="BU108" s="73">
        <v>10</v>
      </c>
      <c r="BV108" s="73">
        <v>150</v>
      </c>
      <c r="BW108" s="34"/>
      <c r="BX108" s="34"/>
      <c r="BY108" s="34"/>
      <c r="BZ108" s="34"/>
      <c r="CA108" s="34"/>
      <c r="CB108" s="34"/>
      <c r="CC108" s="34"/>
      <c r="CD108" s="34"/>
      <c r="CE108" s="34"/>
      <c r="CF108" s="34"/>
      <c r="CG108" s="34"/>
      <c r="CH108" s="34"/>
      <c r="CI108" s="34"/>
      <c r="CJ108" s="34"/>
      <c r="CK108" s="34"/>
      <c r="CL108" s="34"/>
      <c r="CM108" s="34"/>
      <c r="CN108" s="34"/>
      <c r="CO108" s="32">
        <v>9.6</v>
      </c>
      <c r="CP108" s="74">
        <v>23.999999999999996</v>
      </c>
      <c r="CQ108" s="32">
        <v>180</v>
      </c>
      <c r="CR108" s="32">
        <v>4.9000000000000004</v>
      </c>
      <c r="CS108" s="32">
        <v>12.25</v>
      </c>
      <c r="CT108" s="32">
        <v>64</v>
      </c>
      <c r="CU108" s="34"/>
      <c r="CV108" s="34"/>
      <c r="CW108" s="34"/>
      <c r="CX108" s="34"/>
      <c r="CY108" s="34"/>
      <c r="CZ108" s="34"/>
      <c r="DA108" s="34"/>
      <c r="DB108" s="34"/>
      <c r="DC108" s="34"/>
      <c r="DD108" s="34"/>
      <c r="DE108" s="34"/>
      <c r="DF108" s="34"/>
      <c r="DG108" s="34"/>
      <c r="DH108" s="34"/>
      <c r="DI108" s="34"/>
      <c r="DJ108" s="34"/>
      <c r="DK108" s="34"/>
      <c r="DL108" s="34"/>
      <c r="DM108" s="19">
        <v>0.7</v>
      </c>
      <c r="DN108" s="19">
        <v>4.3</v>
      </c>
      <c r="DO108" s="19">
        <v>7</v>
      </c>
      <c r="DP108" s="19">
        <v>128</v>
      </c>
      <c r="DQ108" s="36">
        <v>1.3019480519480491</v>
      </c>
      <c r="DR108" s="36">
        <v>4.2</v>
      </c>
      <c r="DS108" s="19">
        <v>8</v>
      </c>
      <c r="DT108" s="19">
        <v>128</v>
      </c>
      <c r="DU108" s="19">
        <v>0.7</v>
      </c>
      <c r="DV108" s="19">
        <v>4.3</v>
      </c>
      <c r="DW108" s="19">
        <v>7</v>
      </c>
      <c r="DX108" s="19">
        <v>128</v>
      </c>
      <c r="DY108" s="78">
        <v>1.5</v>
      </c>
      <c r="DZ108" s="78">
        <v>4.2</v>
      </c>
      <c r="EA108" s="19">
        <v>8</v>
      </c>
      <c r="EB108" s="19">
        <v>128</v>
      </c>
      <c r="FA108" s="36">
        <v>2</v>
      </c>
      <c r="FB108" s="36">
        <v>5</v>
      </c>
      <c r="FC108" s="36">
        <v>11.666666666666668</v>
      </c>
      <c r="FD108" s="36">
        <v>96</v>
      </c>
      <c r="FE108" s="36">
        <v>0</v>
      </c>
      <c r="FF108" s="36">
        <v>6</v>
      </c>
      <c r="FG108" s="36">
        <v>10</v>
      </c>
      <c r="FH108" s="36">
        <v>102</v>
      </c>
      <c r="JQ108" s="39">
        <f t="shared" si="11"/>
        <v>6.2019480519480492</v>
      </c>
      <c r="JR108" s="39">
        <f t="shared" si="12"/>
        <v>48.5</v>
      </c>
      <c r="JS108" s="39">
        <f t="shared" si="13"/>
        <v>102.91666666666667</v>
      </c>
      <c r="JT108" s="39">
        <f t="shared" si="13"/>
        <v>1254</v>
      </c>
    </row>
    <row r="109" spans="1:280" s="19" customFormat="1" ht="15.75" customHeight="1" x14ac:dyDescent="0.25">
      <c r="A109" s="26">
        <v>19</v>
      </c>
      <c r="B109" s="26" t="s">
        <v>131</v>
      </c>
      <c r="C109" s="40" t="s">
        <v>226</v>
      </c>
      <c r="D109" s="28">
        <f t="shared" si="21"/>
        <v>19.3</v>
      </c>
      <c r="E109" s="28">
        <f t="shared" si="22"/>
        <v>46.25</v>
      </c>
      <c r="F109" s="28">
        <f t="shared" si="23"/>
        <v>492</v>
      </c>
      <c r="G109" s="29">
        <f t="shared" si="14"/>
        <v>9.4004065040650411E-2</v>
      </c>
      <c r="H109" s="28">
        <f t="shared" si="24"/>
        <v>4.8250000000000002</v>
      </c>
      <c r="I109" s="28">
        <f t="shared" si="25"/>
        <v>11.5625</v>
      </c>
      <c r="J109" s="28">
        <f t="shared" si="26"/>
        <v>123</v>
      </c>
      <c r="K109" s="29">
        <f t="shared" si="27"/>
        <v>9.4004065040650411E-2</v>
      </c>
      <c r="L109" s="34"/>
      <c r="M109" s="34"/>
      <c r="N109" s="34"/>
      <c r="O109" s="34"/>
      <c r="P109" s="34"/>
      <c r="Q109" s="34"/>
      <c r="R109" s="30"/>
      <c r="S109" s="30"/>
      <c r="T109" s="30"/>
      <c r="U109" s="30"/>
      <c r="V109" s="30"/>
      <c r="W109" s="30"/>
      <c r="X109" s="33"/>
      <c r="Y109" s="33"/>
      <c r="Z109" s="75"/>
      <c r="AA109" s="33"/>
      <c r="AB109" s="55"/>
      <c r="AC109" s="75"/>
      <c r="AD109" s="33"/>
      <c r="AE109" s="33"/>
      <c r="AF109" s="75"/>
      <c r="AG109" s="33"/>
      <c r="AH109" s="55"/>
      <c r="AI109" s="75"/>
      <c r="AJ109" s="34"/>
      <c r="AK109" s="34"/>
      <c r="AL109" s="34"/>
      <c r="AM109" s="34"/>
      <c r="AN109" s="34"/>
      <c r="AO109" s="34"/>
      <c r="AP109" s="33"/>
      <c r="AQ109" s="33"/>
      <c r="AR109" s="33"/>
      <c r="AS109" s="33"/>
      <c r="AT109" s="33"/>
      <c r="AU109" s="33"/>
      <c r="AV109" s="33"/>
      <c r="AW109" s="33"/>
      <c r="AX109" s="33"/>
      <c r="AY109" s="33"/>
      <c r="AZ109" s="33"/>
      <c r="BA109" s="33"/>
      <c r="BB109" s="33"/>
      <c r="BC109" s="33"/>
      <c r="BD109" s="33"/>
      <c r="BE109" s="34"/>
      <c r="BF109" s="34"/>
      <c r="BG109" s="34"/>
      <c r="BH109" s="34"/>
      <c r="BI109" s="34"/>
      <c r="BJ109" s="34"/>
      <c r="BK109" s="34"/>
      <c r="BL109" s="34"/>
      <c r="BM109" s="34"/>
      <c r="BN109" s="34"/>
      <c r="BO109" s="34"/>
      <c r="BP109" s="34"/>
      <c r="BQ109" s="73">
        <v>2</v>
      </c>
      <c r="BR109" s="73">
        <v>6</v>
      </c>
      <c r="BS109" s="73">
        <v>160</v>
      </c>
      <c r="BT109" s="73">
        <v>2</v>
      </c>
      <c r="BU109" s="73">
        <v>2</v>
      </c>
      <c r="BV109" s="73">
        <v>120</v>
      </c>
      <c r="BW109" s="34"/>
      <c r="BX109" s="34"/>
      <c r="BY109" s="34"/>
      <c r="BZ109" s="34"/>
      <c r="CA109" s="34"/>
      <c r="CB109" s="34"/>
      <c r="CC109" s="34"/>
      <c r="CD109" s="34"/>
      <c r="CE109" s="34"/>
      <c r="CF109" s="34"/>
      <c r="CG109" s="34"/>
      <c r="CH109" s="34"/>
      <c r="CI109" s="34"/>
      <c r="CJ109" s="34"/>
      <c r="CK109" s="34"/>
      <c r="CL109" s="34"/>
      <c r="CM109" s="34"/>
      <c r="CN109" s="34"/>
      <c r="CO109" s="32">
        <v>8.3000000000000007</v>
      </c>
      <c r="CP109" s="74">
        <v>20.75</v>
      </c>
      <c r="CQ109" s="32">
        <v>148</v>
      </c>
      <c r="CR109" s="32">
        <v>7</v>
      </c>
      <c r="CS109" s="32">
        <v>17.5</v>
      </c>
      <c r="CT109" s="32">
        <v>64</v>
      </c>
      <c r="CU109" s="34"/>
      <c r="CV109" s="34"/>
      <c r="CW109" s="34"/>
      <c r="CX109" s="34"/>
      <c r="CY109" s="34"/>
      <c r="CZ109" s="34"/>
      <c r="DA109" s="34"/>
      <c r="DB109" s="34"/>
      <c r="DC109" s="34"/>
      <c r="DD109" s="34"/>
      <c r="DE109" s="34"/>
      <c r="DF109" s="34"/>
      <c r="DG109" s="34"/>
      <c r="DH109" s="34"/>
      <c r="DI109" s="34"/>
      <c r="DJ109" s="34"/>
      <c r="DK109" s="34"/>
      <c r="DL109" s="34"/>
      <c r="DN109" s="19">
        <v>5.6</v>
      </c>
      <c r="DO109" s="19">
        <v>7</v>
      </c>
      <c r="DP109" s="19">
        <v>112</v>
      </c>
      <c r="DQ109" s="36">
        <v>0</v>
      </c>
      <c r="DR109" s="36">
        <v>5.9</v>
      </c>
      <c r="DS109" s="19">
        <v>8</v>
      </c>
      <c r="DT109" s="19">
        <v>128</v>
      </c>
      <c r="DV109" s="19">
        <v>5.6</v>
      </c>
      <c r="DW109" s="19">
        <v>7</v>
      </c>
      <c r="DX109" s="19">
        <v>112</v>
      </c>
      <c r="DY109" s="78">
        <v>0</v>
      </c>
      <c r="DZ109" s="78">
        <v>6.4090909090909092</v>
      </c>
      <c r="EA109" s="19">
        <v>8</v>
      </c>
      <c r="EB109" s="19">
        <v>128</v>
      </c>
      <c r="FA109" s="36">
        <v>1.1428571428571428</v>
      </c>
      <c r="FB109" s="36">
        <v>4.1428571428571432</v>
      </c>
      <c r="FC109" s="36">
        <v>8.8095238095238102</v>
      </c>
      <c r="FD109" s="36">
        <v>102</v>
      </c>
      <c r="FE109" s="36">
        <v>1.6</v>
      </c>
      <c r="FF109" s="36">
        <v>2.9</v>
      </c>
      <c r="FG109" s="36">
        <v>7.5</v>
      </c>
      <c r="FH109" s="36">
        <v>96</v>
      </c>
      <c r="JQ109" s="39">
        <f t="shared" si="11"/>
        <v>2.7428571428571429</v>
      </c>
      <c r="JR109" s="39">
        <f t="shared" si="12"/>
        <v>49.851948051948057</v>
      </c>
      <c r="JS109" s="39">
        <f t="shared" si="13"/>
        <v>92.55952380952381</v>
      </c>
      <c r="JT109" s="39">
        <f t="shared" si="13"/>
        <v>1170</v>
      </c>
    </row>
    <row r="110" spans="1:280" s="19" customFormat="1" ht="15.75" customHeight="1" x14ac:dyDescent="0.25">
      <c r="A110" s="26">
        <v>20</v>
      </c>
      <c r="B110" s="26" t="s">
        <v>131</v>
      </c>
      <c r="C110" s="40" t="s">
        <v>227</v>
      </c>
      <c r="D110" s="28">
        <f t="shared" si="21"/>
        <v>22</v>
      </c>
      <c r="E110" s="28">
        <f t="shared" si="22"/>
        <v>60</v>
      </c>
      <c r="F110" s="28">
        <f t="shared" si="23"/>
        <v>710</v>
      </c>
      <c r="G110" s="29">
        <f t="shared" si="14"/>
        <v>8.4507042253521125E-2</v>
      </c>
      <c r="H110" s="28">
        <f t="shared" si="24"/>
        <v>5.5</v>
      </c>
      <c r="I110" s="28">
        <f t="shared" si="25"/>
        <v>15</v>
      </c>
      <c r="J110" s="28">
        <f t="shared" si="26"/>
        <v>177.5</v>
      </c>
      <c r="K110" s="29">
        <f t="shared" si="27"/>
        <v>8.4507042253521125E-2</v>
      </c>
      <c r="L110" s="34"/>
      <c r="M110" s="34"/>
      <c r="N110" s="34"/>
      <c r="O110" s="34"/>
      <c r="P110" s="34"/>
      <c r="Q110" s="34"/>
      <c r="R110" s="30"/>
      <c r="S110" s="30"/>
      <c r="T110" s="30"/>
      <c r="U110" s="30"/>
      <c r="V110" s="30"/>
      <c r="W110" s="30"/>
      <c r="X110" s="33"/>
      <c r="Y110" s="33"/>
      <c r="Z110" s="75"/>
      <c r="AA110" s="33"/>
      <c r="AB110" s="55"/>
      <c r="AC110" s="75"/>
      <c r="AD110" s="33"/>
      <c r="AE110" s="33"/>
      <c r="AF110" s="75"/>
      <c r="AG110" s="33"/>
      <c r="AH110" s="55"/>
      <c r="AI110" s="75"/>
      <c r="AJ110" s="34"/>
      <c r="AK110" s="34"/>
      <c r="AL110" s="34"/>
      <c r="AM110" s="34"/>
      <c r="AN110" s="34"/>
      <c r="AO110" s="34"/>
      <c r="AP110" s="33"/>
      <c r="AQ110" s="33"/>
      <c r="AR110" s="33"/>
      <c r="AS110" s="33"/>
      <c r="AT110" s="33"/>
      <c r="AU110" s="33"/>
      <c r="AV110" s="33"/>
      <c r="AW110" s="33"/>
      <c r="AX110" s="33"/>
      <c r="AY110" s="33"/>
      <c r="AZ110" s="33"/>
      <c r="BA110" s="33"/>
      <c r="BB110" s="33"/>
      <c r="BC110" s="33"/>
      <c r="BD110" s="33"/>
      <c r="BE110" s="34"/>
      <c r="BF110" s="34"/>
      <c r="BG110" s="34"/>
      <c r="BH110" s="34"/>
      <c r="BI110" s="34"/>
      <c r="BJ110" s="34"/>
      <c r="BK110" s="34"/>
      <c r="BL110" s="34"/>
      <c r="BM110" s="34"/>
      <c r="BN110" s="34"/>
      <c r="BO110" s="34"/>
      <c r="BP110" s="34"/>
      <c r="BQ110" s="73">
        <v>5</v>
      </c>
      <c r="BR110" s="73">
        <v>15</v>
      </c>
      <c r="BS110" s="73">
        <v>280</v>
      </c>
      <c r="BT110" s="73">
        <v>5</v>
      </c>
      <c r="BU110" s="73">
        <v>15</v>
      </c>
      <c r="BV110" s="73">
        <v>270</v>
      </c>
      <c r="BW110" s="34"/>
      <c r="BX110" s="34"/>
      <c r="BY110" s="34"/>
      <c r="BZ110" s="34"/>
      <c r="CA110" s="34"/>
      <c r="CB110" s="34"/>
      <c r="CC110" s="34"/>
      <c r="CD110" s="34"/>
      <c r="CE110" s="34"/>
      <c r="CF110" s="34"/>
      <c r="CG110" s="34"/>
      <c r="CH110" s="34"/>
      <c r="CI110" s="34"/>
      <c r="CJ110" s="34"/>
      <c r="CK110" s="34"/>
      <c r="CL110" s="34"/>
      <c r="CM110" s="34"/>
      <c r="CN110" s="34"/>
      <c r="CO110" s="32">
        <v>6.9</v>
      </c>
      <c r="CP110" s="74">
        <v>17.25</v>
      </c>
      <c r="CQ110" s="32">
        <v>80</v>
      </c>
      <c r="CR110" s="32">
        <v>5.0999999999999996</v>
      </c>
      <c r="CS110" s="32">
        <v>12.749999999999998</v>
      </c>
      <c r="CT110" s="32">
        <v>80</v>
      </c>
      <c r="CU110" s="34"/>
      <c r="CV110" s="34"/>
      <c r="CW110" s="34"/>
      <c r="CX110" s="34"/>
      <c r="CY110" s="34"/>
      <c r="CZ110" s="34"/>
      <c r="DA110" s="34"/>
      <c r="DB110" s="34"/>
      <c r="DC110" s="34"/>
      <c r="DD110" s="34"/>
      <c r="DE110" s="34"/>
      <c r="DF110" s="34"/>
      <c r="DG110" s="34"/>
      <c r="DH110" s="34"/>
      <c r="DI110" s="34"/>
      <c r="DJ110" s="34"/>
      <c r="DK110" s="34"/>
      <c r="DL110" s="34"/>
      <c r="DM110" s="19">
        <v>3</v>
      </c>
      <c r="DN110" s="19">
        <v>5</v>
      </c>
      <c r="DO110" s="19">
        <v>10</v>
      </c>
      <c r="DP110" s="19">
        <v>140</v>
      </c>
      <c r="DQ110" s="36">
        <v>2</v>
      </c>
      <c r="DR110" s="36">
        <v>6</v>
      </c>
      <c r="DS110" s="19">
        <v>11</v>
      </c>
      <c r="DT110" s="19">
        <v>142</v>
      </c>
      <c r="DU110" s="19">
        <v>3</v>
      </c>
      <c r="DV110" s="19">
        <v>5</v>
      </c>
      <c r="DW110" s="19">
        <v>10</v>
      </c>
      <c r="DX110" s="19">
        <v>140</v>
      </c>
      <c r="DY110" s="78">
        <v>2</v>
      </c>
      <c r="DZ110" s="78">
        <v>6</v>
      </c>
      <c r="EA110" s="19">
        <v>11</v>
      </c>
      <c r="EB110" s="19">
        <v>142</v>
      </c>
      <c r="FA110" s="36">
        <v>1.1428571428571428</v>
      </c>
      <c r="FB110" s="36">
        <v>3.7142857142857144</v>
      </c>
      <c r="FC110" s="36">
        <v>8.0952380952380949</v>
      </c>
      <c r="FD110" s="36">
        <v>112</v>
      </c>
      <c r="FE110" s="36">
        <v>0.6</v>
      </c>
      <c r="FF110" s="36">
        <v>3.9</v>
      </c>
      <c r="FG110" s="36">
        <v>7.5</v>
      </c>
      <c r="FH110" s="36">
        <v>102</v>
      </c>
      <c r="JQ110" s="39">
        <f t="shared" si="11"/>
        <v>11.742857142857142</v>
      </c>
      <c r="JR110" s="39">
        <f t="shared" si="12"/>
        <v>51.614285714285714</v>
      </c>
      <c r="JS110" s="39">
        <f t="shared" si="13"/>
        <v>117.5952380952381</v>
      </c>
      <c r="JT110" s="39">
        <f t="shared" si="13"/>
        <v>1488</v>
      </c>
    </row>
    <row r="111" spans="1:280" s="19" customFormat="1" ht="15.75" customHeight="1" x14ac:dyDescent="0.25">
      <c r="A111" s="26">
        <v>21</v>
      </c>
      <c r="B111" s="26" t="s">
        <v>131</v>
      </c>
      <c r="C111" s="40" t="s">
        <v>228</v>
      </c>
      <c r="D111" s="28">
        <f t="shared" si="21"/>
        <v>22</v>
      </c>
      <c r="E111" s="28">
        <f t="shared" si="22"/>
        <v>55.5</v>
      </c>
      <c r="F111" s="28">
        <f t="shared" si="23"/>
        <v>610</v>
      </c>
      <c r="G111" s="29">
        <f t="shared" si="14"/>
        <v>9.0983606557377056E-2</v>
      </c>
      <c r="H111" s="28">
        <f t="shared" si="24"/>
        <v>5.5</v>
      </c>
      <c r="I111" s="28">
        <f t="shared" si="25"/>
        <v>13.875</v>
      </c>
      <c r="J111" s="28">
        <f t="shared" si="26"/>
        <v>152.5</v>
      </c>
      <c r="K111" s="29">
        <f t="shared" si="27"/>
        <v>9.0983606557377056E-2</v>
      </c>
      <c r="L111" s="34"/>
      <c r="M111" s="34"/>
      <c r="N111" s="34"/>
      <c r="O111" s="34"/>
      <c r="P111" s="34"/>
      <c r="Q111" s="34"/>
      <c r="R111" s="30"/>
      <c r="S111" s="30"/>
      <c r="T111" s="30"/>
      <c r="U111" s="30"/>
      <c r="V111" s="30"/>
      <c r="W111" s="30"/>
      <c r="X111" s="33"/>
      <c r="Y111" s="33"/>
      <c r="Z111" s="75"/>
      <c r="AA111" s="33"/>
      <c r="AB111" s="55"/>
      <c r="AC111" s="75"/>
      <c r="AD111" s="33"/>
      <c r="AE111" s="33"/>
      <c r="AF111" s="75"/>
      <c r="AG111" s="33"/>
      <c r="AH111" s="55"/>
      <c r="AI111" s="75"/>
      <c r="AJ111" s="34"/>
      <c r="AK111" s="34"/>
      <c r="AL111" s="34"/>
      <c r="AM111" s="34"/>
      <c r="AN111" s="34"/>
      <c r="AO111" s="34"/>
      <c r="AP111" s="33"/>
      <c r="AQ111" s="33"/>
      <c r="AR111" s="33"/>
      <c r="AS111" s="33"/>
      <c r="AT111" s="33"/>
      <c r="AU111" s="33"/>
      <c r="AV111" s="33"/>
      <c r="AW111" s="33"/>
      <c r="AX111" s="33"/>
      <c r="AY111" s="33"/>
      <c r="AZ111" s="33"/>
      <c r="BA111" s="33"/>
      <c r="BB111" s="33"/>
      <c r="BC111" s="33"/>
      <c r="BD111" s="33"/>
      <c r="BE111" s="34"/>
      <c r="BF111" s="34"/>
      <c r="BG111" s="34"/>
      <c r="BH111" s="34"/>
      <c r="BI111" s="34"/>
      <c r="BJ111" s="34"/>
      <c r="BK111" s="34"/>
      <c r="BL111" s="34"/>
      <c r="BM111" s="34"/>
      <c r="BN111" s="34"/>
      <c r="BO111" s="34"/>
      <c r="BP111" s="34"/>
      <c r="BQ111" s="73">
        <v>3</v>
      </c>
      <c r="BR111" s="73">
        <v>9</v>
      </c>
      <c r="BS111" s="73">
        <v>150</v>
      </c>
      <c r="BT111" s="73">
        <v>6</v>
      </c>
      <c r="BU111" s="73">
        <v>14</v>
      </c>
      <c r="BV111" s="73">
        <v>250</v>
      </c>
      <c r="BW111" s="34"/>
      <c r="BX111" s="34"/>
      <c r="BY111" s="34"/>
      <c r="BZ111" s="34"/>
      <c r="CA111" s="34"/>
      <c r="CB111" s="34"/>
      <c r="CC111" s="34"/>
      <c r="CD111" s="34"/>
      <c r="CE111" s="34"/>
      <c r="CF111" s="34"/>
      <c r="CG111" s="34"/>
      <c r="CH111" s="34"/>
      <c r="CI111" s="34"/>
      <c r="CJ111" s="34"/>
      <c r="CK111" s="34"/>
      <c r="CL111" s="34"/>
      <c r="CM111" s="34"/>
      <c r="CN111" s="34"/>
      <c r="CO111" s="32">
        <v>6.4</v>
      </c>
      <c r="CP111" s="74">
        <v>16</v>
      </c>
      <c r="CQ111" s="32">
        <v>98</v>
      </c>
      <c r="CR111" s="32">
        <v>6.6</v>
      </c>
      <c r="CS111" s="32">
        <v>16.499999999999996</v>
      </c>
      <c r="CT111" s="32">
        <v>112</v>
      </c>
      <c r="CU111" s="34"/>
      <c r="CV111" s="34"/>
      <c r="CW111" s="34"/>
      <c r="CX111" s="34"/>
      <c r="CY111" s="34"/>
      <c r="CZ111" s="34"/>
      <c r="DA111" s="34"/>
      <c r="DB111" s="34"/>
      <c r="DC111" s="34"/>
      <c r="DD111" s="34"/>
      <c r="DE111" s="34"/>
      <c r="DF111" s="34"/>
      <c r="DG111" s="34"/>
      <c r="DH111" s="34"/>
      <c r="DI111" s="34"/>
      <c r="DJ111" s="34"/>
      <c r="DK111" s="34"/>
      <c r="DL111" s="34"/>
      <c r="DM111" s="19">
        <v>2</v>
      </c>
      <c r="DN111" s="19">
        <v>5</v>
      </c>
      <c r="DO111" s="19">
        <v>9</v>
      </c>
      <c r="DP111" s="19">
        <v>121</v>
      </c>
      <c r="DQ111" s="36">
        <v>0</v>
      </c>
      <c r="DR111" s="36">
        <v>7</v>
      </c>
      <c r="DS111" s="19">
        <v>9</v>
      </c>
      <c r="DT111" s="19">
        <v>130</v>
      </c>
      <c r="DU111" s="19">
        <v>2</v>
      </c>
      <c r="DV111" s="19">
        <v>5</v>
      </c>
      <c r="DW111" s="19">
        <v>9</v>
      </c>
      <c r="DX111" s="19">
        <v>121</v>
      </c>
      <c r="DY111" s="78">
        <v>0</v>
      </c>
      <c r="DZ111" s="78">
        <v>7</v>
      </c>
      <c r="EA111" s="19">
        <v>9</v>
      </c>
      <c r="EB111" s="19">
        <v>130</v>
      </c>
      <c r="FA111" s="36">
        <v>2</v>
      </c>
      <c r="FB111" s="36">
        <v>2.1428571428571428</v>
      </c>
      <c r="FC111" s="36">
        <v>6.9047619047619051</v>
      </c>
      <c r="FD111" s="36">
        <v>96</v>
      </c>
      <c r="FE111" s="36">
        <v>1.9</v>
      </c>
      <c r="FF111" s="36">
        <v>1.4</v>
      </c>
      <c r="FG111" s="36">
        <v>5.5</v>
      </c>
      <c r="FH111" s="36">
        <v>102</v>
      </c>
      <c r="JQ111" s="39">
        <f t="shared" si="11"/>
        <v>7.9</v>
      </c>
      <c r="JR111" s="39">
        <f t="shared" si="12"/>
        <v>49.542857142857144</v>
      </c>
      <c r="JS111" s="39">
        <f t="shared" si="13"/>
        <v>103.9047619047619</v>
      </c>
      <c r="JT111" s="39">
        <f t="shared" si="13"/>
        <v>1310</v>
      </c>
    </row>
    <row r="112" spans="1:280" s="19" customFormat="1" ht="15.75" customHeight="1" x14ac:dyDescent="0.25">
      <c r="A112" s="26">
        <v>22</v>
      </c>
      <c r="B112" s="26" t="s">
        <v>131</v>
      </c>
      <c r="C112" s="40" t="s">
        <v>229</v>
      </c>
      <c r="D112" s="28">
        <f t="shared" si="21"/>
        <v>27.700000000000003</v>
      </c>
      <c r="E112" s="28">
        <f t="shared" si="22"/>
        <v>76.75</v>
      </c>
      <c r="F112" s="28">
        <f t="shared" si="23"/>
        <v>638</v>
      </c>
      <c r="G112" s="29">
        <f t="shared" si="14"/>
        <v>0.12029780564263323</v>
      </c>
      <c r="H112" s="28">
        <f t="shared" si="24"/>
        <v>6.9250000000000007</v>
      </c>
      <c r="I112" s="28">
        <f t="shared" si="25"/>
        <v>19.1875</v>
      </c>
      <c r="J112" s="28">
        <f t="shared" si="26"/>
        <v>159.5</v>
      </c>
      <c r="K112" s="29">
        <f t="shared" si="27"/>
        <v>0.12029780564263323</v>
      </c>
      <c r="L112" s="34"/>
      <c r="M112" s="34"/>
      <c r="N112" s="34"/>
      <c r="O112" s="34"/>
      <c r="P112" s="34"/>
      <c r="Q112" s="34"/>
      <c r="R112" s="30"/>
      <c r="S112" s="30"/>
      <c r="T112" s="30"/>
      <c r="U112" s="30"/>
      <c r="V112" s="30"/>
      <c r="W112" s="30"/>
      <c r="X112" s="33"/>
      <c r="Y112" s="33"/>
      <c r="Z112" s="75"/>
      <c r="AA112" s="33"/>
      <c r="AB112" s="55"/>
      <c r="AC112" s="75"/>
      <c r="AD112" s="33"/>
      <c r="AE112" s="33"/>
      <c r="AF112" s="75"/>
      <c r="AG112" s="33"/>
      <c r="AH112" s="55"/>
      <c r="AI112" s="75"/>
      <c r="AJ112" s="34"/>
      <c r="AK112" s="34"/>
      <c r="AL112" s="34"/>
      <c r="AM112" s="34"/>
      <c r="AN112" s="34"/>
      <c r="AO112" s="34"/>
      <c r="AP112" s="33"/>
      <c r="AQ112" s="33"/>
      <c r="AR112" s="33"/>
      <c r="AS112" s="33"/>
      <c r="AT112" s="33"/>
      <c r="AU112" s="33"/>
      <c r="AV112" s="33"/>
      <c r="AW112" s="33"/>
      <c r="AX112" s="33"/>
      <c r="AY112" s="33"/>
      <c r="AZ112" s="33"/>
      <c r="BA112" s="33"/>
      <c r="BB112" s="33"/>
      <c r="BC112" s="33"/>
      <c r="BD112" s="33"/>
      <c r="BE112" s="34"/>
      <c r="BF112" s="34"/>
      <c r="BG112" s="34"/>
      <c r="BH112" s="34"/>
      <c r="BI112" s="34"/>
      <c r="BJ112" s="34"/>
      <c r="BK112" s="34"/>
      <c r="BL112" s="34"/>
      <c r="BM112" s="34"/>
      <c r="BN112" s="34"/>
      <c r="BO112" s="34"/>
      <c r="BP112" s="34"/>
      <c r="BQ112" s="73">
        <v>7</v>
      </c>
      <c r="BR112" s="73">
        <v>25</v>
      </c>
      <c r="BS112" s="73">
        <v>270</v>
      </c>
      <c r="BT112" s="73">
        <v>6</v>
      </c>
      <c r="BU112" s="73">
        <v>15</v>
      </c>
      <c r="BV112" s="73">
        <v>160</v>
      </c>
      <c r="BW112" s="34"/>
      <c r="BX112" s="34"/>
      <c r="BY112" s="34"/>
      <c r="BZ112" s="34"/>
      <c r="CA112" s="34"/>
      <c r="CB112" s="34"/>
      <c r="CC112" s="34"/>
      <c r="CD112" s="34"/>
      <c r="CE112" s="34"/>
      <c r="CF112" s="34"/>
      <c r="CG112" s="34"/>
      <c r="CH112" s="34"/>
      <c r="CI112" s="34"/>
      <c r="CJ112" s="34"/>
      <c r="CK112" s="34"/>
      <c r="CL112" s="34"/>
      <c r="CM112" s="34"/>
      <c r="CN112" s="34"/>
      <c r="CO112" s="32">
        <v>8.3000000000000007</v>
      </c>
      <c r="CP112" s="74">
        <v>20.75</v>
      </c>
      <c r="CQ112" s="32">
        <v>128</v>
      </c>
      <c r="CR112" s="32">
        <v>6.4</v>
      </c>
      <c r="CS112" s="32">
        <v>16</v>
      </c>
      <c r="CT112" s="32">
        <v>80</v>
      </c>
      <c r="CU112" s="34"/>
      <c r="CV112" s="34"/>
      <c r="CW112" s="34"/>
      <c r="CX112" s="34"/>
      <c r="CY112" s="34"/>
      <c r="CZ112" s="34"/>
      <c r="DA112" s="34"/>
      <c r="DB112" s="34"/>
      <c r="DC112" s="34"/>
      <c r="DD112" s="34"/>
      <c r="DE112" s="34"/>
      <c r="DF112" s="34"/>
      <c r="DG112" s="34"/>
      <c r="DH112" s="34"/>
      <c r="DI112" s="34"/>
      <c r="DJ112" s="34"/>
      <c r="DK112" s="34"/>
      <c r="DL112" s="34"/>
      <c r="DM112" s="19">
        <v>2</v>
      </c>
      <c r="DN112" s="19">
        <v>4</v>
      </c>
      <c r="DO112" s="19">
        <v>8</v>
      </c>
      <c r="DP112" s="19">
        <v>114</v>
      </c>
      <c r="DQ112" s="36">
        <v>0</v>
      </c>
      <c r="DR112" s="36">
        <v>6</v>
      </c>
      <c r="DS112" s="19">
        <v>8</v>
      </c>
      <c r="DT112" s="19">
        <v>128</v>
      </c>
      <c r="DU112" s="19">
        <v>2</v>
      </c>
      <c r="DV112" s="19">
        <v>4</v>
      </c>
      <c r="DW112" s="19">
        <v>8</v>
      </c>
      <c r="DX112" s="19">
        <v>114</v>
      </c>
      <c r="DY112" s="78">
        <v>0</v>
      </c>
      <c r="DZ112" s="78">
        <v>6</v>
      </c>
      <c r="EA112" s="19">
        <v>8</v>
      </c>
      <c r="EB112" s="19">
        <v>128</v>
      </c>
      <c r="FA112" s="36">
        <v>1.4285714285714286</v>
      </c>
      <c r="FB112" s="36">
        <v>2.4285714285714284</v>
      </c>
      <c r="FC112" s="36">
        <v>6.4285714285714288</v>
      </c>
      <c r="FD112" s="36">
        <v>102</v>
      </c>
      <c r="FE112" s="36">
        <v>0.3</v>
      </c>
      <c r="FF112" s="36">
        <v>3.9</v>
      </c>
      <c r="FG112" s="36">
        <v>7</v>
      </c>
      <c r="FH112" s="36">
        <v>96</v>
      </c>
      <c r="JQ112" s="39">
        <f t="shared" si="11"/>
        <v>5.7285714285714286</v>
      </c>
      <c r="JR112" s="39">
        <f t="shared" si="12"/>
        <v>54.028571428571418</v>
      </c>
      <c r="JS112" s="39">
        <f t="shared" si="13"/>
        <v>122.17857142857143</v>
      </c>
      <c r="JT112" s="39">
        <f t="shared" si="13"/>
        <v>1320</v>
      </c>
    </row>
    <row r="113" spans="1:280" s="19" customFormat="1" ht="15.75" customHeight="1" x14ac:dyDescent="0.25">
      <c r="A113" s="26">
        <v>23</v>
      </c>
      <c r="B113" s="26" t="s">
        <v>131</v>
      </c>
      <c r="C113" s="40" t="s">
        <v>230</v>
      </c>
      <c r="D113" s="28">
        <f t="shared" si="21"/>
        <v>23</v>
      </c>
      <c r="E113" s="28">
        <f t="shared" si="22"/>
        <v>58</v>
      </c>
      <c r="F113" s="28">
        <f t="shared" si="23"/>
        <v>526</v>
      </c>
      <c r="G113" s="29">
        <f t="shared" si="14"/>
        <v>0.11026615969581749</v>
      </c>
      <c r="H113" s="28">
        <f t="shared" si="24"/>
        <v>5.75</v>
      </c>
      <c r="I113" s="28">
        <f t="shared" si="25"/>
        <v>14.5</v>
      </c>
      <c r="J113" s="28">
        <f t="shared" si="26"/>
        <v>131.5</v>
      </c>
      <c r="K113" s="29">
        <f t="shared" si="27"/>
        <v>0.11026615969581749</v>
      </c>
      <c r="L113" s="34"/>
      <c r="M113" s="34"/>
      <c r="N113" s="34"/>
      <c r="O113" s="34"/>
      <c r="P113" s="34"/>
      <c r="Q113" s="34"/>
      <c r="R113" s="30"/>
      <c r="S113" s="30"/>
      <c r="T113" s="30"/>
      <c r="U113" s="30"/>
      <c r="V113" s="30"/>
      <c r="W113" s="30"/>
      <c r="X113" s="33"/>
      <c r="Y113" s="33"/>
      <c r="Z113" s="75"/>
      <c r="AA113" s="33"/>
      <c r="AB113" s="55"/>
      <c r="AC113" s="75"/>
      <c r="AD113" s="33"/>
      <c r="AE113" s="33"/>
      <c r="AF113" s="75"/>
      <c r="AG113" s="33"/>
      <c r="AH113" s="55"/>
      <c r="AI113" s="75"/>
      <c r="AJ113" s="34"/>
      <c r="AK113" s="34"/>
      <c r="AL113" s="34"/>
      <c r="AM113" s="34"/>
      <c r="AN113" s="34"/>
      <c r="AO113" s="34"/>
      <c r="AP113" s="33"/>
      <c r="AQ113" s="33"/>
      <c r="AR113" s="33"/>
      <c r="AS113" s="33"/>
      <c r="AT113" s="33"/>
      <c r="AU113" s="33"/>
      <c r="AV113" s="33"/>
      <c r="AW113" s="33"/>
      <c r="AX113" s="33"/>
      <c r="AY113" s="33"/>
      <c r="AZ113" s="33"/>
      <c r="BA113" s="33"/>
      <c r="BB113" s="33"/>
      <c r="BC113" s="33"/>
      <c r="BD113" s="33"/>
      <c r="BE113" s="34"/>
      <c r="BF113" s="34"/>
      <c r="BG113" s="34"/>
      <c r="BH113" s="34"/>
      <c r="BI113" s="34"/>
      <c r="BJ113" s="34"/>
      <c r="BK113" s="34"/>
      <c r="BL113" s="34"/>
      <c r="BM113" s="34"/>
      <c r="BN113" s="34"/>
      <c r="BO113" s="34"/>
      <c r="BP113" s="34"/>
      <c r="BQ113" s="73">
        <v>3</v>
      </c>
      <c r="BR113" s="73">
        <v>8</v>
      </c>
      <c r="BS113" s="73">
        <v>150</v>
      </c>
      <c r="BT113" s="73">
        <v>4</v>
      </c>
      <c r="BU113" s="73">
        <v>10</v>
      </c>
      <c r="BV113" s="73">
        <v>120</v>
      </c>
      <c r="BW113" s="34"/>
      <c r="BX113" s="34"/>
      <c r="BY113" s="34"/>
      <c r="BZ113" s="34"/>
      <c r="CA113" s="34"/>
      <c r="CB113" s="34"/>
      <c r="CC113" s="34"/>
      <c r="CD113" s="34"/>
      <c r="CE113" s="34"/>
      <c r="CF113" s="34"/>
      <c r="CG113" s="34"/>
      <c r="CH113" s="34"/>
      <c r="CI113" s="34"/>
      <c r="CJ113" s="34"/>
      <c r="CK113" s="34"/>
      <c r="CL113" s="34"/>
      <c r="CM113" s="34"/>
      <c r="CN113" s="34"/>
      <c r="CO113" s="32">
        <v>8</v>
      </c>
      <c r="CP113" s="74">
        <v>20</v>
      </c>
      <c r="CQ113" s="32">
        <v>128</v>
      </c>
      <c r="CR113" s="32">
        <v>8</v>
      </c>
      <c r="CS113" s="32">
        <v>20</v>
      </c>
      <c r="CT113" s="32">
        <v>128</v>
      </c>
      <c r="CU113" s="34"/>
      <c r="CV113" s="34"/>
      <c r="CW113" s="34"/>
      <c r="CX113" s="34"/>
      <c r="CY113" s="34"/>
      <c r="CZ113" s="34"/>
      <c r="DA113" s="34"/>
      <c r="DB113" s="34"/>
      <c r="DC113" s="34"/>
      <c r="DD113" s="34"/>
      <c r="DE113" s="34"/>
      <c r="DF113" s="34"/>
      <c r="DG113" s="34"/>
      <c r="DH113" s="34"/>
      <c r="DI113" s="34"/>
      <c r="DJ113" s="34"/>
      <c r="DK113" s="34"/>
      <c r="DL113" s="34"/>
      <c r="DN113" s="19">
        <v>5.4</v>
      </c>
      <c r="DO113" s="19">
        <v>7</v>
      </c>
      <c r="DP113" s="19">
        <v>128</v>
      </c>
      <c r="DQ113" s="36">
        <v>0</v>
      </c>
      <c r="DR113" s="36">
        <v>7.0636363636363626</v>
      </c>
      <c r="DS113" s="19">
        <v>9</v>
      </c>
      <c r="DT113" s="19">
        <v>144</v>
      </c>
      <c r="DV113" s="19">
        <v>5.4</v>
      </c>
      <c r="DW113" s="19">
        <v>7</v>
      </c>
      <c r="DX113" s="19">
        <v>128</v>
      </c>
      <c r="DY113" s="78">
        <v>0</v>
      </c>
      <c r="DZ113" s="78">
        <v>7.0636363636363626</v>
      </c>
      <c r="EA113" s="19">
        <v>9</v>
      </c>
      <c r="EB113" s="19">
        <v>144</v>
      </c>
      <c r="FA113" s="36">
        <v>0</v>
      </c>
      <c r="FB113" s="36">
        <v>5</v>
      </c>
      <c r="FC113" s="36">
        <v>8.3333333333333339</v>
      </c>
      <c r="FD113" s="36">
        <v>99</v>
      </c>
      <c r="FE113" s="36">
        <v>0</v>
      </c>
      <c r="FF113" s="36">
        <v>5</v>
      </c>
      <c r="FG113" s="36">
        <v>8.3333333333333339</v>
      </c>
      <c r="FH113" s="36">
        <v>98</v>
      </c>
      <c r="JQ113" s="39">
        <f t="shared" si="11"/>
        <v>0</v>
      </c>
      <c r="JR113" s="39">
        <f t="shared" si="12"/>
        <v>57.927272727272722</v>
      </c>
      <c r="JS113" s="39">
        <f t="shared" si="13"/>
        <v>106.66666666666667</v>
      </c>
      <c r="JT113" s="39">
        <f t="shared" si="13"/>
        <v>1267</v>
      </c>
    </row>
    <row r="114" spans="1:280" s="19" customFormat="1" ht="15.75" customHeight="1" x14ac:dyDescent="0.25">
      <c r="A114" s="26">
        <v>24</v>
      </c>
      <c r="B114" s="26" t="s">
        <v>131</v>
      </c>
      <c r="C114" s="40" t="s">
        <v>231</v>
      </c>
      <c r="D114" s="28">
        <f t="shared" si="21"/>
        <v>24.3</v>
      </c>
      <c r="E114" s="28">
        <f t="shared" si="22"/>
        <v>62.75</v>
      </c>
      <c r="F114" s="28">
        <f t="shared" si="23"/>
        <v>518</v>
      </c>
      <c r="G114" s="29">
        <f t="shared" si="14"/>
        <v>0.12113899613899613</v>
      </c>
      <c r="H114" s="28">
        <f t="shared" si="24"/>
        <v>6.0750000000000002</v>
      </c>
      <c r="I114" s="28">
        <f t="shared" si="25"/>
        <v>15.6875</v>
      </c>
      <c r="J114" s="28">
        <f t="shared" si="26"/>
        <v>129.5</v>
      </c>
      <c r="K114" s="29">
        <f t="shared" si="27"/>
        <v>0.12113899613899613</v>
      </c>
      <c r="L114" s="34"/>
      <c r="M114" s="34"/>
      <c r="N114" s="34"/>
      <c r="O114" s="34"/>
      <c r="P114" s="34"/>
      <c r="Q114" s="34"/>
      <c r="R114" s="30"/>
      <c r="S114" s="30"/>
      <c r="T114" s="30"/>
      <c r="U114" s="30"/>
      <c r="V114" s="30"/>
      <c r="W114" s="30"/>
      <c r="X114" s="33"/>
      <c r="Y114" s="33"/>
      <c r="Z114" s="75"/>
      <c r="AA114" s="33"/>
      <c r="AB114" s="55"/>
      <c r="AC114" s="75"/>
      <c r="AD114" s="33"/>
      <c r="AE114" s="33"/>
      <c r="AF114" s="75"/>
      <c r="AG114" s="33"/>
      <c r="AH114" s="55"/>
      <c r="AI114" s="75"/>
      <c r="AJ114" s="34"/>
      <c r="AK114" s="34"/>
      <c r="AL114" s="34"/>
      <c r="AM114" s="34"/>
      <c r="AN114" s="34"/>
      <c r="AO114" s="34"/>
      <c r="AP114" s="33"/>
      <c r="AQ114" s="33"/>
      <c r="AR114" s="33"/>
      <c r="AS114" s="33"/>
      <c r="AT114" s="33"/>
      <c r="AU114" s="33"/>
      <c r="AV114" s="33"/>
      <c r="AW114" s="33"/>
      <c r="AX114" s="33"/>
      <c r="AY114" s="33"/>
      <c r="AZ114" s="33"/>
      <c r="BA114" s="33"/>
      <c r="BB114" s="33"/>
      <c r="BC114" s="33"/>
      <c r="BD114" s="33"/>
      <c r="BE114" s="34"/>
      <c r="BF114" s="34"/>
      <c r="BG114" s="34"/>
      <c r="BH114" s="34"/>
      <c r="BI114" s="34"/>
      <c r="BJ114" s="34"/>
      <c r="BK114" s="34"/>
      <c r="BL114" s="34"/>
      <c r="BM114" s="34"/>
      <c r="BN114" s="34"/>
      <c r="BO114" s="34"/>
      <c r="BP114" s="34"/>
      <c r="BQ114" s="73">
        <v>4</v>
      </c>
      <c r="BR114" s="73">
        <v>11</v>
      </c>
      <c r="BS114" s="73">
        <v>150</v>
      </c>
      <c r="BT114" s="73">
        <v>6</v>
      </c>
      <c r="BU114" s="73">
        <v>16</v>
      </c>
      <c r="BV114" s="73">
        <v>160</v>
      </c>
      <c r="BW114" s="34"/>
      <c r="BX114" s="34"/>
      <c r="BY114" s="34"/>
      <c r="BZ114" s="34"/>
      <c r="CA114" s="34"/>
      <c r="CB114" s="34"/>
      <c r="CC114" s="34"/>
      <c r="CD114" s="34"/>
      <c r="CE114" s="34"/>
      <c r="CF114" s="34"/>
      <c r="CG114" s="34"/>
      <c r="CH114" s="34"/>
      <c r="CI114" s="34"/>
      <c r="CJ114" s="34"/>
      <c r="CK114" s="34"/>
      <c r="CL114" s="34"/>
      <c r="CM114" s="34"/>
      <c r="CN114" s="34"/>
      <c r="CO114" s="32">
        <v>8.3000000000000007</v>
      </c>
      <c r="CP114" s="74">
        <v>20.75</v>
      </c>
      <c r="CQ114" s="32">
        <v>96</v>
      </c>
      <c r="CR114" s="32">
        <v>6</v>
      </c>
      <c r="CS114" s="32">
        <v>15</v>
      </c>
      <c r="CT114" s="32">
        <v>112</v>
      </c>
      <c r="CU114" s="34"/>
      <c r="CV114" s="34"/>
      <c r="CW114" s="34"/>
      <c r="CX114" s="34"/>
      <c r="CY114" s="34"/>
      <c r="CZ114" s="34"/>
      <c r="DA114" s="34"/>
      <c r="DB114" s="34"/>
      <c r="DC114" s="34"/>
      <c r="DD114" s="34"/>
      <c r="DE114" s="34"/>
      <c r="DF114" s="34"/>
      <c r="DG114" s="34"/>
      <c r="DH114" s="34"/>
      <c r="DI114" s="34"/>
      <c r="DJ114" s="34"/>
      <c r="DK114" s="34"/>
      <c r="DL114" s="34"/>
      <c r="DN114" s="19">
        <v>2.7</v>
      </c>
      <c r="DO114" s="19">
        <v>4</v>
      </c>
      <c r="DP114" s="19">
        <v>80</v>
      </c>
      <c r="DQ114" s="36">
        <v>0</v>
      </c>
      <c r="DR114" s="36">
        <v>6.4</v>
      </c>
      <c r="DS114" s="19">
        <v>8</v>
      </c>
      <c r="DT114" s="19">
        <v>192</v>
      </c>
      <c r="DV114" s="19">
        <v>2.7</v>
      </c>
      <c r="DW114" s="19">
        <v>4</v>
      </c>
      <c r="DX114" s="19">
        <v>80</v>
      </c>
      <c r="DY114" s="78">
        <v>0</v>
      </c>
      <c r="DZ114" s="78">
        <v>6.4</v>
      </c>
      <c r="EA114" s="19">
        <v>8</v>
      </c>
      <c r="EB114" s="19">
        <v>192</v>
      </c>
      <c r="FA114" s="36">
        <v>0</v>
      </c>
      <c r="FB114" s="36">
        <v>5</v>
      </c>
      <c r="FC114" s="36">
        <v>8.3333333333333339</v>
      </c>
      <c r="FD114" s="36">
        <v>97</v>
      </c>
      <c r="FE114" s="36">
        <v>0</v>
      </c>
      <c r="FF114" s="36">
        <v>5</v>
      </c>
      <c r="FG114" s="36">
        <v>8.3333333333333339</v>
      </c>
      <c r="FH114" s="36">
        <v>99</v>
      </c>
      <c r="JQ114" s="39">
        <f t="shared" si="11"/>
        <v>0</v>
      </c>
      <c r="JR114" s="39">
        <f t="shared" si="12"/>
        <v>52.5</v>
      </c>
      <c r="JS114" s="39">
        <f t="shared" si="13"/>
        <v>103.41666666666667</v>
      </c>
      <c r="JT114" s="39">
        <f t="shared" si="13"/>
        <v>1258</v>
      </c>
    </row>
    <row r="115" spans="1:280" s="19" customFormat="1" ht="15.75" customHeight="1" x14ac:dyDescent="0.25">
      <c r="A115" s="26">
        <v>25</v>
      </c>
      <c r="B115" s="26" t="s">
        <v>131</v>
      </c>
      <c r="C115" s="40" t="s">
        <v>232</v>
      </c>
      <c r="D115" s="28">
        <f t="shared" si="21"/>
        <v>25.2</v>
      </c>
      <c r="E115" s="28">
        <f t="shared" si="22"/>
        <v>63</v>
      </c>
      <c r="F115" s="28">
        <f t="shared" si="23"/>
        <v>602</v>
      </c>
      <c r="G115" s="29">
        <f t="shared" si="14"/>
        <v>0.10465116279069768</v>
      </c>
      <c r="H115" s="28">
        <f t="shared" si="24"/>
        <v>6.3</v>
      </c>
      <c r="I115" s="28">
        <f t="shared" si="25"/>
        <v>15.75</v>
      </c>
      <c r="J115" s="28">
        <f t="shared" si="26"/>
        <v>150.5</v>
      </c>
      <c r="K115" s="29">
        <f t="shared" si="27"/>
        <v>0.10465116279069768</v>
      </c>
      <c r="L115" s="34"/>
      <c r="M115" s="34"/>
      <c r="N115" s="34"/>
      <c r="O115" s="34"/>
      <c r="P115" s="34"/>
      <c r="Q115" s="34"/>
      <c r="R115" s="30"/>
      <c r="S115" s="30"/>
      <c r="T115" s="30"/>
      <c r="U115" s="30"/>
      <c r="V115" s="30"/>
      <c r="W115" s="30"/>
      <c r="X115" s="33"/>
      <c r="Y115" s="33"/>
      <c r="Z115" s="75"/>
      <c r="AA115" s="33"/>
      <c r="AB115" s="55"/>
      <c r="AC115" s="75"/>
      <c r="AD115" s="33"/>
      <c r="AE115" s="33"/>
      <c r="AF115" s="75"/>
      <c r="AG115" s="33"/>
      <c r="AH115" s="55"/>
      <c r="AI115" s="75"/>
      <c r="AJ115" s="34"/>
      <c r="AK115" s="34"/>
      <c r="AL115" s="34"/>
      <c r="AM115" s="34"/>
      <c r="AN115" s="34"/>
      <c r="AO115" s="34"/>
      <c r="AP115" s="33"/>
      <c r="AQ115" s="33"/>
      <c r="AR115" s="33"/>
      <c r="AS115" s="33"/>
      <c r="AT115" s="33"/>
      <c r="AU115" s="33"/>
      <c r="AV115" s="33"/>
      <c r="AW115" s="33"/>
      <c r="AX115" s="33"/>
      <c r="AY115" s="33"/>
      <c r="AZ115" s="33"/>
      <c r="BA115" s="33"/>
      <c r="BB115" s="33"/>
      <c r="BC115" s="33"/>
      <c r="BD115" s="33"/>
      <c r="BE115" s="34"/>
      <c r="BF115" s="34"/>
      <c r="BG115" s="34"/>
      <c r="BH115" s="34"/>
      <c r="BI115" s="34"/>
      <c r="BJ115" s="34"/>
      <c r="BK115" s="34"/>
      <c r="BL115" s="34"/>
      <c r="BM115" s="34"/>
      <c r="BN115" s="34"/>
      <c r="BO115" s="34"/>
      <c r="BP115" s="34"/>
      <c r="BQ115" s="73">
        <v>7</v>
      </c>
      <c r="BR115" s="73">
        <v>17</v>
      </c>
      <c r="BS115" s="73">
        <v>240</v>
      </c>
      <c r="BT115" s="73">
        <v>7</v>
      </c>
      <c r="BU115" s="73">
        <v>18</v>
      </c>
      <c r="BV115" s="73">
        <v>250</v>
      </c>
      <c r="BW115" s="34"/>
      <c r="BX115" s="34"/>
      <c r="BY115" s="34"/>
      <c r="BZ115" s="34"/>
      <c r="CA115" s="34"/>
      <c r="CB115" s="34"/>
      <c r="CC115" s="34"/>
      <c r="CD115" s="34"/>
      <c r="CE115" s="34"/>
      <c r="CF115" s="34"/>
      <c r="CG115" s="34"/>
      <c r="CH115" s="34"/>
      <c r="CI115" s="34"/>
      <c r="CJ115" s="34"/>
      <c r="CK115" s="34"/>
      <c r="CL115" s="34"/>
      <c r="CM115" s="34"/>
      <c r="CN115" s="34"/>
      <c r="CO115" s="32">
        <v>6.2</v>
      </c>
      <c r="CP115" s="74">
        <v>15.5</v>
      </c>
      <c r="CQ115" s="32">
        <v>64</v>
      </c>
      <c r="CR115" s="32">
        <v>5</v>
      </c>
      <c r="CS115" s="32">
        <v>12.5</v>
      </c>
      <c r="CT115" s="32">
        <v>48</v>
      </c>
      <c r="CU115" s="34"/>
      <c r="CV115" s="34"/>
      <c r="CW115" s="34"/>
      <c r="CX115" s="34"/>
      <c r="CY115" s="34"/>
      <c r="CZ115" s="34"/>
      <c r="DA115" s="34"/>
      <c r="DB115" s="34"/>
      <c r="DC115" s="34"/>
      <c r="DD115" s="34"/>
      <c r="DE115" s="34"/>
      <c r="DF115" s="34"/>
      <c r="DG115" s="34"/>
      <c r="DH115" s="34"/>
      <c r="DI115" s="34"/>
      <c r="DJ115" s="34"/>
      <c r="DK115" s="34"/>
      <c r="DL115" s="34"/>
      <c r="DN115" s="19">
        <v>5.9</v>
      </c>
      <c r="DO115" s="19">
        <v>8</v>
      </c>
      <c r="DP115" s="19">
        <v>112</v>
      </c>
      <c r="DQ115" s="36">
        <v>0.15909090909090909</v>
      </c>
      <c r="DR115" s="36">
        <v>7.2113636363636369</v>
      </c>
      <c r="DS115" s="19">
        <v>10</v>
      </c>
      <c r="DT115" s="19">
        <v>128</v>
      </c>
      <c r="DV115" s="19">
        <v>5.9</v>
      </c>
      <c r="DW115" s="19">
        <v>8</v>
      </c>
      <c r="DX115" s="19">
        <v>112</v>
      </c>
      <c r="DY115" s="78">
        <v>0.5</v>
      </c>
      <c r="DZ115" s="78">
        <v>7.2113636363636369</v>
      </c>
      <c r="EA115" s="19">
        <v>10</v>
      </c>
      <c r="EB115" s="19">
        <v>128</v>
      </c>
      <c r="FA115" s="36">
        <v>1.4285714285714286</v>
      </c>
      <c r="FB115" s="36">
        <v>4.4285714285714288</v>
      </c>
      <c r="FC115" s="36">
        <v>9.7619047619047628</v>
      </c>
      <c r="FD115" s="36">
        <v>96</v>
      </c>
      <c r="FE115" s="36">
        <v>1.3</v>
      </c>
      <c r="FF115" s="36">
        <v>3.9</v>
      </c>
      <c r="FG115" s="36">
        <v>8.6666666666666679</v>
      </c>
      <c r="FH115" s="36">
        <v>108</v>
      </c>
      <c r="JQ115" s="39">
        <f t="shared" si="11"/>
        <v>3.3876623376623378</v>
      </c>
      <c r="JR115" s="39">
        <f t="shared" si="12"/>
        <v>59.751298701298708</v>
      </c>
      <c r="JS115" s="39">
        <f t="shared" si="13"/>
        <v>117.42857142857143</v>
      </c>
      <c r="JT115" s="39">
        <f t="shared" si="13"/>
        <v>1286</v>
      </c>
    </row>
    <row r="116" spans="1:280" s="19" customFormat="1" ht="15.75" customHeight="1" x14ac:dyDescent="0.25">
      <c r="A116" s="26">
        <v>26</v>
      </c>
      <c r="B116" s="26" t="s">
        <v>136</v>
      </c>
      <c r="C116" s="40" t="s">
        <v>233</v>
      </c>
      <c r="D116" s="28">
        <f t="shared" si="21"/>
        <v>804.11428571428587</v>
      </c>
      <c r="E116" s="28">
        <f t="shared" si="22"/>
        <v>1992.7857142857144</v>
      </c>
      <c r="F116" s="28">
        <f t="shared" si="23"/>
        <v>9631</v>
      </c>
      <c r="G116" s="29">
        <f t="shared" si="14"/>
        <v>0.20691368645890504</v>
      </c>
      <c r="H116" s="28">
        <f t="shared" si="24"/>
        <v>36.550649350649358</v>
      </c>
      <c r="I116" s="28">
        <f t="shared" si="25"/>
        <v>90.581168831168839</v>
      </c>
      <c r="J116" s="28">
        <f t="shared" si="26"/>
        <v>437.77272727272725</v>
      </c>
      <c r="K116" s="29">
        <f t="shared" si="27"/>
        <v>0.20691368645890504</v>
      </c>
      <c r="L116" s="34"/>
      <c r="M116" s="34"/>
      <c r="N116" s="34"/>
      <c r="O116" s="34"/>
      <c r="P116" s="34"/>
      <c r="Q116" s="34"/>
      <c r="R116" s="30"/>
      <c r="S116" s="30"/>
      <c r="T116" s="30"/>
      <c r="U116" s="30"/>
      <c r="V116" s="30"/>
      <c r="W116" s="30"/>
      <c r="X116" s="34"/>
      <c r="Y116" s="34"/>
      <c r="Z116" s="26"/>
      <c r="AA116" s="34"/>
      <c r="AB116" s="34"/>
      <c r="AC116" s="26"/>
      <c r="AD116" s="32">
        <v>15</v>
      </c>
      <c r="AE116" s="32">
        <v>42</v>
      </c>
      <c r="AF116" s="72">
        <v>499</v>
      </c>
      <c r="AG116" s="32">
        <v>17</v>
      </c>
      <c r="AH116" s="32">
        <v>48</v>
      </c>
      <c r="AI116" s="72">
        <v>500</v>
      </c>
      <c r="AJ116" s="34"/>
      <c r="AK116" s="34"/>
      <c r="AL116" s="34"/>
      <c r="AM116" s="34"/>
      <c r="AN116" s="34"/>
      <c r="AO116" s="34"/>
      <c r="AP116" s="33"/>
      <c r="AQ116" s="33"/>
      <c r="AR116" s="33"/>
      <c r="AS116" s="33"/>
      <c r="AT116" s="33"/>
      <c r="AU116" s="33"/>
      <c r="AV116" s="33"/>
      <c r="AW116" s="33"/>
      <c r="AX116" s="33"/>
      <c r="AY116" s="32">
        <v>21</v>
      </c>
      <c r="AZ116" s="32">
        <v>59</v>
      </c>
      <c r="BA116" s="32">
        <v>511</v>
      </c>
      <c r="BB116" s="32">
        <v>25</v>
      </c>
      <c r="BC116" s="32">
        <v>70</v>
      </c>
      <c r="BD116" s="32">
        <v>514</v>
      </c>
      <c r="BE116" s="32">
        <v>29</v>
      </c>
      <c r="BF116" s="32">
        <v>82</v>
      </c>
      <c r="BG116" s="32">
        <v>415</v>
      </c>
      <c r="BH116" s="32">
        <v>35</v>
      </c>
      <c r="BI116" s="32">
        <v>98</v>
      </c>
      <c r="BJ116" s="32">
        <v>401</v>
      </c>
      <c r="BK116" s="73">
        <v>40</v>
      </c>
      <c r="BL116" s="73">
        <v>70</v>
      </c>
      <c r="BM116" s="73">
        <v>580</v>
      </c>
      <c r="BN116" s="73">
        <v>32</v>
      </c>
      <c r="BO116" s="73">
        <v>55</v>
      </c>
      <c r="BP116" s="73">
        <v>500</v>
      </c>
      <c r="BQ116" s="73">
        <v>13</v>
      </c>
      <c r="BR116" s="73">
        <v>62</v>
      </c>
      <c r="BS116" s="73">
        <v>450</v>
      </c>
      <c r="BT116" s="73">
        <v>36</v>
      </c>
      <c r="BU116" s="73">
        <v>70</v>
      </c>
      <c r="BV116" s="73">
        <v>450</v>
      </c>
      <c r="BW116" s="32">
        <v>50.5</v>
      </c>
      <c r="BX116" s="74">
        <v>111</v>
      </c>
      <c r="BY116" s="32">
        <v>452</v>
      </c>
      <c r="BZ116" s="32">
        <v>44.2</v>
      </c>
      <c r="CA116" s="32">
        <v>110</v>
      </c>
      <c r="CB116" s="32">
        <v>512</v>
      </c>
      <c r="CC116" s="32">
        <v>33.700000000000003</v>
      </c>
      <c r="CD116" s="74">
        <v>84.25</v>
      </c>
      <c r="CE116" s="32">
        <v>350</v>
      </c>
      <c r="CF116" s="32">
        <v>45.3</v>
      </c>
      <c r="CG116" s="32">
        <v>113</v>
      </c>
      <c r="CH116" s="32">
        <v>352</v>
      </c>
      <c r="CI116" s="79">
        <v>40</v>
      </c>
      <c r="CJ116" s="74">
        <v>100</v>
      </c>
      <c r="CK116" s="32">
        <v>369</v>
      </c>
      <c r="CL116" s="79">
        <v>37.9</v>
      </c>
      <c r="CM116" s="74">
        <v>94.749999999999986</v>
      </c>
      <c r="CN116" s="32">
        <v>348</v>
      </c>
      <c r="CO116" s="32">
        <v>57.1</v>
      </c>
      <c r="CP116" s="74">
        <v>142.75</v>
      </c>
      <c r="CQ116" s="32">
        <v>460</v>
      </c>
      <c r="CR116" s="32">
        <v>42.7</v>
      </c>
      <c r="CS116" s="32">
        <v>106.75</v>
      </c>
      <c r="CT116" s="32">
        <v>400</v>
      </c>
      <c r="CU116" s="32">
        <v>54.300000000000004</v>
      </c>
      <c r="CV116" s="74">
        <v>135.75</v>
      </c>
      <c r="CW116" s="32">
        <v>384</v>
      </c>
      <c r="CX116" s="32">
        <v>43.7</v>
      </c>
      <c r="CY116" s="32">
        <v>109.25</v>
      </c>
      <c r="CZ116" s="32">
        <v>336</v>
      </c>
      <c r="DA116" s="32">
        <v>45.428571428571431</v>
      </c>
      <c r="DB116" s="74">
        <v>113.57142857142857</v>
      </c>
      <c r="DC116" s="32">
        <v>416</v>
      </c>
      <c r="DD116" s="32">
        <v>46.285714285714285</v>
      </c>
      <c r="DE116" s="32">
        <v>115.71428571428571</v>
      </c>
      <c r="DF116" s="32">
        <v>432</v>
      </c>
      <c r="DG116" s="34"/>
      <c r="DH116" s="34"/>
      <c r="DI116" s="34"/>
      <c r="DJ116" s="34"/>
      <c r="DK116" s="34"/>
      <c r="DL116" s="34"/>
      <c r="GG116" s="19">
        <v>19.600000000000001</v>
      </c>
      <c r="GH116" s="19">
        <v>48.1</v>
      </c>
      <c r="GI116" s="37">
        <v>98.868131868131883</v>
      </c>
      <c r="GJ116" s="19">
        <v>646</v>
      </c>
      <c r="GK116" s="19">
        <v>22.6</v>
      </c>
      <c r="GL116" s="19">
        <v>42.9</v>
      </c>
      <c r="GM116" s="37">
        <v>100.76923076923077</v>
      </c>
      <c r="GN116" s="19">
        <v>638</v>
      </c>
      <c r="GO116" s="19">
        <v>17.7</v>
      </c>
      <c r="GP116" s="19">
        <v>35</v>
      </c>
      <c r="GQ116" s="19">
        <v>105.4</v>
      </c>
      <c r="GR116" s="19">
        <v>542</v>
      </c>
      <c r="GS116" s="19">
        <v>20</v>
      </c>
      <c r="GT116" s="19">
        <v>30.4</v>
      </c>
      <c r="GU116" s="19">
        <v>100.8</v>
      </c>
      <c r="GV116" s="19">
        <v>564</v>
      </c>
      <c r="GW116" s="36">
        <v>24.4</v>
      </c>
      <c r="GX116" s="36">
        <v>35.700000000000003</v>
      </c>
      <c r="GY116" s="36">
        <v>85.857142857142861</v>
      </c>
      <c r="GZ116" s="36">
        <v>460</v>
      </c>
      <c r="HA116" s="36">
        <v>28</v>
      </c>
      <c r="HB116" s="36">
        <v>40.4</v>
      </c>
      <c r="HC116" s="36">
        <v>124.36363636363635</v>
      </c>
      <c r="HD116" s="36">
        <v>457</v>
      </c>
      <c r="HE116" s="19">
        <v>39.4</v>
      </c>
      <c r="HF116" s="36">
        <v>19.554545454545455</v>
      </c>
      <c r="HG116" s="36">
        <v>98.257575757575765</v>
      </c>
      <c r="HH116" s="19">
        <v>556</v>
      </c>
      <c r="HI116" s="19">
        <v>37.4</v>
      </c>
      <c r="HJ116" s="19">
        <v>25</v>
      </c>
      <c r="HK116" s="19">
        <v>104</v>
      </c>
      <c r="HL116" s="19">
        <v>468</v>
      </c>
      <c r="HM116" s="36">
        <v>23.6</v>
      </c>
      <c r="HN116" s="36">
        <v>31.225000000000001</v>
      </c>
      <c r="HO116" s="36">
        <v>99.681818181818187</v>
      </c>
      <c r="HP116" s="36">
        <v>448</v>
      </c>
      <c r="HQ116" s="36">
        <v>31.6</v>
      </c>
      <c r="HR116" s="36">
        <v>13.256818181818183</v>
      </c>
      <c r="HS116" s="36">
        <v>81.557851239669418</v>
      </c>
      <c r="HT116" s="36">
        <v>421</v>
      </c>
      <c r="IC116" s="36">
        <v>63.524999999999999</v>
      </c>
      <c r="ID116" s="36">
        <v>0</v>
      </c>
      <c r="IE116" s="36">
        <v>139.19999999999999</v>
      </c>
      <c r="IF116" s="36">
        <v>580</v>
      </c>
      <c r="IG116" s="36">
        <v>50.7</v>
      </c>
      <c r="IH116" s="36">
        <v>0</v>
      </c>
      <c r="II116" s="36">
        <v>101.4</v>
      </c>
      <c r="IJ116" s="36">
        <v>590</v>
      </c>
      <c r="JQ116" s="39">
        <f t="shared" si="11"/>
        <v>378.52499999999998</v>
      </c>
      <c r="JR116" s="39">
        <f t="shared" si="12"/>
        <v>1125.6506493506492</v>
      </c>
      <c r="JS116" s="39">
        <f t="shared" si="13"/>
        <v>3232.9411013229196</v>
      </c>
      <c r="JT116" s="39">
        <f t="shared" si="13"/>
        <v>16001</v>
      </c>
    </row>
    <row r="117" spans="1:280" s="19" customFormat="1" ht="15.75" customHeight="1" x14ac:dyDescent="0.25">
      <c r="A117" s="26">
        <v>27</v>
      </c>
      <c r="B117" s="26" t="s">
        <v>136</v>
      </c>
      <c r="C117" s="40" t="s">
        <v>234</v>
      </c>
      <c r="D117" s="28">
        <f t="shared" si="21"/>
        <v>887.25714285714298</v>
      </c>
      <c r="E117" s="28">
        <f t="shared" si="22"/>
        <v>2154.3928571428569</v>
      </c>
      <c r="F117" s="28">
        <f t="shared" si="23"/>
        <v>9741</v>
      </c>
      <c r="G117" s="29">
        <f t="shared" si="14"/>
        <v>0.22116752460146361</v>
      </c>
      <c r="H117" s="28">
        <f t="shared" si="24"/>
        <v>42.250340136054426</v>
      </c>
      <c r="I117" s="28">
        <f t="shared" si="25"/>
        <v>102.59013605442176</v>
      </c>
      <c r="J117" s="28">
        <f t="shared" si="26"/>
        <v>463.85714285714283</v>
      </c>
      <c r="K117" s="29">
        <f t="shared" si="27"/>
        <v>0.22116752460146363</v>
      </c>
      <c r="L117" s="34"/>
      <c r="M117" s="34"/>
      <c r="N117" s="34"/>
      <c r="O117" s="34"/>
      <c r="P117" s="34"/>
      <c r="Q117" s="34"/>
      <c r="R117" s="30"/>
      <c r="S117" s="30"/>
      <c r="T117" s="30"/>
      <c r="U117" s="30"/>
      <c r="V117" s="30"/>
      <c r="W117" s="30"/>
      <c r="X117" s="32">
        <v>10</v>
      </c>
      <c r="Y117" s="32">
        <v>28</v>
      </c>
      <c r="Z117" s="72">
        <v>514</v>
      </c>
      <c r="AA117" s="33"/>
      <c r="AB117" s="55"/>
      <c r="AC117" s="75"/>
      <c r="AD117" s="33"/>
      <c r="AE117" s="33"/>
      <c r="AF117" s="75"/>
      <c r="AG117" s="33"/>
      <c r="AH117" s="55"/>
      <c r="AI117" s="75"/>
      <c r="AJ117" s="34"/>
      <c r="AK117" s="34"/>
      <c r="AL117" s="34"/>
      <c r="AM117" s="34"/>
      <c r="AN117" s="34"/>
      <c r="AO117" s="34"/>
      <c r="AP117" s="33"/>
      <c r="AQ117" s="33"/>
      <c r="AR117" s="33"/>
      <c r="AS117" s="33"/>
      <c r="AT117" s="33"/>
      <c r="AU117" s="33"/>
      <c r="AV117" s="33"/>
      <c r="AW117" s="33"/>
      <c r="AX117" s="33"/>
      <c r="AY117" s="32">
        <v>35</v>
      </c>
      <c r="AZ117" s="32">
        <v>98</v>
      </c>
      <c r="BA117" s="32">
        <v>520</v>
      </c>
      <c r="BB117" s="32">
        <v>40</v>
      </c>
      <c r="BC117" s="32">
        <v>112</v>
      </c>
      <c r="BD117" s="32">
        <v>521</v>
      </c>
      <c r="BE117" s="32">
        <v>31</v>
      </c>
      <c r="BF117" s="32">
        <v>87</v>
      </c>
      <c r="BG117" s="32">
        <v>419</v>
      </c>
      <c r="BH117" s="32">
        <v>41</v>
      </c>
      <c r="BI117" s="32">
        <v>115</v>
      </c>
      <c r="BJ117" s="32">
        <v>429</v>
      </c>
      <c r="BK117" s="73">
        <v>23</v>
      </c>
      <c r="BL117" s="73">
        <v>26</v>
      </c>
      <c r="BM117" s="73">
        <v>450</v>
      </c>
      <c r="BN117" s="73">
        <v>33</v>
      </c>
      <c r="BO117" s="73">
        <v>41</v>
      </c>
      <c r="BP117" s="73">
        <v>530</v>
      </c>
      <c r="BQ117" s="73">
        <v>37</v>
      </c>
      <c r="BR117" s="73">
        <v>102</v>
      </c>
      <c r="BS117" s="73">
        <v>448</v>
      </c>
      <c r="BT117" s="73">
        <v>58</v>
      </c>
      <c r="BU117" s="73">
        <v>102</v>
      </c>
      <c r="BV117" s="73">
        <v>368</v>
      </c>
      <c r="BW117" s="79">
        <v>38</v>
      </c>
      <c r="BX117" s="74">
        <v>115</v>
      </c>
      <c r="BY117" s="32">
        <v>520</v>
      </c>
      <c r="BZ117" s="32">
        <v>50.8</v>
      </c>
      <c r="CA117" s="32">
        <v>102</v>
      </c>
      <c r="CB117" s="32">
        <v>557</v>
      </c>
      <c r="CC117" s="32">
        <v>41.6</v>
      </c>
      <c r="CD117" s="74">
        <v>104</v>
      </c>
      <c r="CE117" s="32">
        <v>441</v>
      </c>
      <c r="CF117" s="32">
        <v>42.7</v>
      </c>
      <c r="CG117" s="32">
        <v>107</v>
      </c>
      <c r="CH117" s="32">
        <v>454</v>
      </c>
      <c r="CI117" s="79">
        <v>42.599999999999994</v>
      </c>
      <c r="CJ117" s="74">
        <v>106.49999999999999</v>
      </c>
      <c r="CK117" s="32">
        <v>357</v>
      </c>
      <c r="CL117" s="79">
        <v>37.4</v>
      </c>
      <c r="CM117" s="74">
        <v>93.499999999999986</v>
      </c>
      <c r="CN117" s="32">
        <v>333</v>
      </c>
      <c r="CO117" s="32">
        <v>58.5</v>
      </c>
      <c r="CP117" s="74">
        <v>146.25</v>
      </c>
      <c r="CQ117" s="32">
        <v>440</v>
      </c>
      <c r="CR117" s="32">
        <v>56.2</v>
      </c>
      <c r="CS117" s="32">
        <v>140.5</v>
      </c>
      <c r="CT117" s="32">
        <v>530</v>
      </c>
      <c r="CU117" s="32">
        <v>44</v>
      </c>
      <c r="CV117" s="74">
        <v>110</v>
      </c>
      <c r="CW117" s="32">
        <v>416</v>
      </c>
      <c r="CX117" s="32">
        <v>44.6</v>
      </c>
      <c r="CY117" s="32">
        <v>111.5</v>
      </c>
      <c r="CZ117" s="32">
        <v>400</v>
      </c>
      <c r="DA117" s="32">
        <v>59.857142857142854</v>
      </c>
      <c r="DB117" s="74">
        <v>149.64285714285714</v>
      </c>
      <c r="DC117" s="32">
        <v>584</v>
      </c>
      <c r="DD117" s="32">
        <v>63</v>
      </c>
      <c r="DE117" s="32">
        <v>157.5</v>
      </c>
      <c r="DF117" s="32">
        <v>510</v>
      </c>
      <c r="DG117" s="34"/>
      <c r="DH117" s="34"/>
      <c r="DI117" s="34"/>
      <c r="DJ117" s="34"/>
      <c r="DK117" s="34"/>
      <c r="DL117" s="34"/>
      <c r="DM117" s="19">
        <v>10</v>
      </c>
      <c r="DN117" s="19">
        <v>23</v>
      </c>
      <c r="DO117" s="19">
        <v>55</v>
      </c>
      <c r="DP117" s="19">
        <v>276</v>
      </c>
      <c r="DQ117" s="36">
        <v>5.5714285714285712</v>
      </c>
      <c r="DR117" s="36">
        <v>29</v>
      </c>
      <c r="DS117" s="37">
        <v>57.61904761904762</v>
      </c>
      <c r="DT117" s="19">
        <v>244</v>
      </c>
      <c r="DU117" s="19">
        <v>8.9</v>
      </c>
      <c r="DV117" s="19">
        <v>13</v>
      </c>
      <c r="DW117" s="19">
        <v>27</v>
      </c>
      <c r="DX117" s="19">
        <v>144</v>
      </c>
      <c r="DY117" s="19">
        <v>6.6</v>
      </c>
      <c r="DZ117" s="36">
        <v>11.768181818181818</v>
      </c>
      <c r="EA117" s="19">
        <v>23</v>
      </c>
      <c r="EB117" s="19">
        <v>144</v>
      </c>
      <c r="EC117" s="37">
        <v>8.1</v>
      </c>
      <c r="ED117" s="37">
        <v>9.4</v>
      </c>
      <c r="EE117" s="37">
        <v>29.166666666666668</v>
      </c>
      <c r="EF117" s="37">
        <v>167</v>
      </c>
      <c r="GI117" s="37"/>
      <c r="GM117" s="37"/>
      <c r="GO117" s="19">
        <v>15</v>
      </c>
      <c r="GP117" s="19">
        <v>22</v>
      </c>
      <c r="GQ117" s="19">
        <v>74</v>
      </c>
      <c r="GR117" s="19">
        <v>362</v>
      </c>
      <c r="GS117" s="19">
        <v>19.2</v>
      </c>
      <c r="GT117" s="19">
        <v>21.2</v>
      </c>
      <c r="GU117" s="19">
        <v>80.8</v>
      </c>
      <c r="GV117" s="19">
        <v>352</v>
      </c>
      <c r="GW117" s="36"/>
      <c r="GX117" s="36"/>
      <c r="GY117" s="36"/>
      <c r="GZ117" s="36"/>
      <c r="HA117" s="36"/>
      <c r="HB117" s="36"/>
      <c r="HC117" s="36"/>
      <c r="HD117" s="36"/>
      <c r="HE117" s="19">
        <v>22.9</v>
      </c>
      <c r="HF117" s="36">
        <v>21.05</v>
      </c>
      <c r="HG117" s="36">
        <v>73.25</v>
      </c>
      <c r="HH117" s="19">
        <v>416</v>
      </c>
      <c r="HI117" s="19">
        <v>24.7</v>
      </c>
      <c r="HJ117" s="19">
        <v>23</v>
      </c>
      <c r="HK117" s="19">
        <v>95.4</v>
      </c>
      <c r="HL117" s="19">
        <v>464</v>
      </c>
      <c r="HM117" s="36">
        <v>26</v>
      </c>
      <c r="HN117" s="36">
        <v>28.85</v>
      </c>
      <c r="HO117" s="36">
        <v>109.7</v>
      </c>
      <c r="HP117" s="36">
        <v>410</v>
      </c>
      <c r="HQ117" s="36">
        <v>31</v>
      </c>
      <c r="HR117" s="36">
        <v>16.286363636363635</v>
      </c>
      <c r="HS117" s="36">
        <v>94.572727272727263</v>
      </c>
      <c r="HT117" s="36">
        <v>410</v>
      </c>
      <c r="HU117" s="37">
        <v>37.4</v>
      </c>
      <c r="HV117" s="37">
        <v>13.6</v>
      </c>
      <c r="HW117" s="37">
        <v>102</v>
      </c>
      <c r="HX117" s="37">
        <v>480</v>
      </c>
      <c r="HY117" s="37">
        <v>28.654545454545453</v>
      </c>
      <c r="HZ117" s="37">
        <v>19.899999999999999</v>
      </c>
      <c r="IA117" s="37">
        <v>107.0590909090909</v>
      </c>
      <c r="IB117" s="37">
        <v>480</v>
      </c>
      <c r="IC117" s="36">
        <v>34.43181818181818</v>
      </c>
      <c r="ID117" s="36">
        <v>4.5999999999999996</v>
      </c>
      <c r="IE117" s="36">
        <v>111.2</v>
      </c>
      <c r="IF117" s="36">
        <v>550</v>
      </c>
      <c r="IG117" s="36">
        <v>27.872727272727275</v>
      </c>
      <c r="IH117" s="36">
        <v>9.9</v>
      </c>
      <c r="II117" s="36">
        <v>75.545454545454547</v>
      </c>
      <c r="IJ117" s="36">
        <v>480</v>
      </c>
      <c r="JQ117" s="39">
        <f t="shared" si="11"/>
        <v>306.33051948051951</v>
      </c>
      <c r="JR117" s="39">
        <f t="shared" si="12"/>
        <v>1153.8116883116884</v>
      </c>
      <c r="JS117" s="39">
        <f t="shared" si="13"/>
        <v>3269.7058441558443</v>
      </c>
      <c r="JT117" s="39">
        <f t="shared" si="13"/>
        <v>15120</v>
      </c>
    </row>
    <row r="118" spans="1:280" s="48" customFormat="1" ht="15.75" customHeight="1" x14ac:dyDescent="0.25">
      <c r="A118" s="41">
        <v>28</v>
      </c>
      <c r="B118" s="41" t="s">
        <v>136</v>
      </c>
      <c r="C118" s="80" t="s">
        <v>235</v>
      </c>
      <c r="D118" s="43"/>
      <c r="E118" s="43"/>
      <c r="F118" s="43"/>
      <c r="G118" s="44"/>
      <c r="H118" s="43"/>
      <c r="I118" s="43"/>
      <c r="J118" s="43"/>
      <c r="K118" s="44"/>
      <c r="L118" s="46"/>
      <c r="M118" s="46"/>
      <c r="N118" s="46"/>
      <c r="O118" s="46"/>
      <c r="P118" s="46"/>
      <c r="Q118" s="46"/>
      <c r="R118" s="45"/>
      <c r="S118" s="45"/>
      <c r="T118" s="45"/>
      <c r="U118" s="45"/>
      <c r="V118" s="45"/>
      <c r="W118" s="45"/>
      <c r="X118" s="46"/>
      <c r="Y118" s="46"/>
      <c r="Z118" s="41"/>
      <c r="AA118" s="46"/>
      <c r="AB118" s="47"/>
      <c r="AC118" s="41"/>
      <c r="AD118" s="46"/>
      <c r="AE118" s="46"/>
      <c r="AF118" s="41"/>
      <c r="AG118" s="46"/>
      <c r="AH118" s="47"/>
      <c r="AI118" s="41"/>
      <c r="AJ118" s="46"/>
      <c r="AK118" s="46"/>
      <c r="AL118" s="46"/>
      <c r="AM118" s="46"/>
      <c r="AN118" s="46"/>
      <c r="AO118" s="46"/>
      <c r="AP118" s="46"/>
      <c r="AQ118" s="46"/>
      <c r="AR118" s="46"/>
      <c r="AS118" s="46"/>
      <c r="AT118" s="46"/>
      <c r="AU118" s="46"/>
      <c r="AV118" s="46"/>
      <c r="AW118" s="46"/>
      <c r="AX118" s="46"/>
      <c r="AY118" s="46"/>
      <c r="AZ118" s="46"/>
      <c r="BA118" s="46"/>
      <c r="BB118" s="46"/>
      <c r="BC118" s="46"/>
      <c r="BD118" s="46"/>
      <c r="BE118" s="46"/>
      <c r="BF118" s="46"/>
      <c r="BG118" s="46"/>
      <c r="BH118" s="46"/>
      <c r="BI118" s="46"/>
      <c r="BJ118" s="46"/>
      <c r="BK118" s="81"/>
      <c r="BL118" s="81"/>
      <c r="BM118" s="81"/>
      <c r="BN118" s="81"/>
      <c r="BO118" s="81"/>
      <c r="BP118" s="81"/>
      <c r="BQ118" s="81"/>
      <c r="BR118" s="81"/>
      <c r="BS118" s="81"/>
      <c r="BT118" s="81"/>
      <c r="BU118" s="81"/>
      <c r="BV118" s="81"/>
      <c r="BW118" s="82"/>
      <c r="BX118" s="47"/>
      <c r="BY118" s="46"/>
      <c r="BZ118" s="46"/>
      <c r="CA118" s="46"/>
      <c r="CB118" s="46"/>
      <c r="CC118" s="46"/>
      <c r="CD118" s="47"/>
      <c r="CE118" s="46"/>
      <c r="CF118" s="46"/>
      <c r="CG118" s="46"/>
      <c r="CH118" s="46"/>
      <c r="CI118" s="82"/>
      <c r="CJ118" s="47"/>
      <c r="CK118" s="46"/>
      <c r="CL118" s="82"/>
      <c r="CM118" s="47"/>
      <c r="CN118" s="46"/>
      <c r="CO118" s="46"/>
      <c r="CP118" s="47"/>
      <c r="CQ118" s="46"/>
      <c r="CR118" s="46"/>
      <c r="CS118" s="46"/>
      <c r="CT118" s="46"/>
      <c r="CU118" s="46"/>
      <c r="CV118" s="47"/>
      <c r="CW118" s="46"/>
      <c r="CX118" s="46"/>
      <c r="CY118" s="46"/>
      <c r="CZ118" s="46"/>
      <c r="DA118" s="46"/>
      <c r="DB118" s="47"/>
      <c r="DC118" s="46"/>
      <c r="DD118" s="46"/>
      <c r="DE118" s="46"/>
      <c r="DF118" s="46"/>
      <c r="DG118" s="46"/>
      <c r="DH118" s="46"/>
      <c r="DI118" s="46"/>
      <c r="DJ118" s="46"/>
      <c r="DK118" s="46"/>
      <c r="DL118" s="46"/>
      <c r="DQ118" s="49"/>
      <c r="DR118" s="49"/>
      <c r="DS118" s="50"/>
      <c r="DZ118" s="49"/>
      <c r="EC118" s="50"/>
      <c r="ED118" s="50"/>
      <c r="EE118" s="50"/>
      <c r="EF118" s="50"/>
      <c r="GG118" s="48">
        <v>18.7</v>
      </c>
      <c r="GH118" s="48">
        <v>36.4</v>
      </c>
      <c r="GI118" s="50">
        <v>82.714285714285708</v>
      </c>
      <c r="GJ118" s="48">
        <v>530</v>
      </c>
      <c r="GK118" s="48">
        <v>21.4</v>
      </c>
      <c r="GL118" s="48">
        <v>32.200000000000003</v>
      </c>
      <c r="GM118" s="50">
        <v>82.461538461538453</v>
      </c>
      <c r="GN118" s="48">
        <v>556</v>
      </c>
      <c r="GW118" s="49">
        <v>26.2</v>
      </c>
      <c r="GX118" s="49">
        <v>25.4</v>
      </c>
      <c r="GY118" s="49">
        <v>73.714285714285722</v>
      </c>
      <c r="GZ118" s="49">
        <v>409</v>
      </c>
      <c r="HA118" s="49">
        <v>24</v>
      </c>
      <c r="HB118" s="49">
        <v>32.4</v>
      </c>
      <c r="HC118" s="49">
        <v>102.54545454545453</v>
      </c>
      <c r="HD118" s="49">
        <v>437</v>
      </c>
      <c r="JQ118" s="52">
        <f t="shared" si="11"/>
        <v>90.3</v>
      </c>
      <c r="JR118" s="52">
        <f t="shared" si="12"/>
        <v>126.4</v>
      </c>
      <c r="JS118" s="52">
        <f t="shared" si="13"/>
        <v>341.4355644355644</v>
      </c>
      <c r="JT118" s="52">
        <f t="shared" si="13"/>
        <v>1932</v>
      </c>
    </row>
    <row r="119" spans="1:280" s="90" customFormat="1" ht="15.75" hidden="1" customHeight="1" x14ac:dyDescent="0.25">
      <c r="A119" s="83"/>
      <c r="B119" s="83"/>
      <c r="C119" s="84"/>
      <c r="D119" s="85">
        <f t="shared" ref="D119:J119" si="28">SUM(D91:D117)</f>
        <v>5514.028571428571</v>
      </c>
      <c r="E119" s="85">
        <f t="shared" si="28"/>
        <v>13488.571428571426</v>
      </c>
      <c r="F119" s="85">
        <f t="shared" si="28"/>
        <v>62981</v>
      </c>
      <c r="G119" s="85">
        <f t="shared" si="28"/>
        <v>4.8457897847814655</v>
      </c>
      <c r="H119" s="85">
        <f t="shared" si="28"/>
        <v>473.07204957740674</v>
      </c>
      <c r="I119" s="85">
        <f t="shared" si="28"/>
        <v>1191.4632904298082</v>
      </c>
      <c r="J119" s="85">
        <f t="shared" si="28"/>
        <v>6091.0762987012977</v>
      </c>
      <c r="K119" s="29">
        <f t="shared" ref="K119:K127" si="29">I119/J119</f>
        <v>0.1956080062047236</v>
      </c>
      <c r="L119" s="86">
        <f t="shared" ref="L119:BW119" si="30">SUM(L91:L117)</f>
        <v>0</v>
      </c>
      <c r="M119" s="86">
        <f t="shared" si="30"/>
        <v>0</v>
      </c>
      <c r="N119" s="86">
        <f t="shared" si="30"/>
        <v>0</v>
      </c>
      <c r="O119" s="86">
        <f t="shared" si="30"/>
        <v>0</v>
      </c>
      <c r="P119" s="86">
        <f t="shared" si="30"/>
        <v>0</v>
      </c>
      <c r="Q119" s="86">
        <f t="shared" si="30"/>
        <v>0</v>
      </c>
      <c r="R119" s="86">
        <f t="shared" si="30"/>
        <v>0</v>
      </c>
      <c r="S119" s="86">
        <f t="shared" si="30"/>
        <v>0</v>
      </c>
      <c r="T119" s="86">
        <f t="shared" si="30"/>
        <v>0</v>
      </c>
      <c r="U119" s="86">
        <f t="shared" si="30"/>
        <v>0</v>
      </c>
      <c r="V119" s="86">
        <f t="shared" si="30"/>
        <v>0</v>
      </c>
      <c r="W119" s="86">
        <f t="shared" si="30"/>
        <v>0</v>
      </c>
      <c r="X119" s="86">
        <f t="shared" si="30"/>
        <v>32</v>
      </c>
      <c r="Y119" s="86">
        <f t="shared" si="30"/>
        <v>90</v>
      </c>
      <c r="Z119" s="87">
        <f t="shared" si="30"/>
        <v>1076</v>
      </c>
      <c r="AA119" s="86">
        <f t="shared" si="30"/>
        <v>23</v>
      </c>
      <c r="AB119" s="86">
        <f t="shared" si="30"/>
        <v>65</v>
      </c>
      <c r="AC119" s="87">
        <f t="shared" si="30"/>
        <v>588</v>
      </c>
      <c r="AD119" s="86">
        <f t="shared" si="30"/>
        <v>54</v>
      </c>
      <c r="AE119" s="86">
        <f t="shared" si="30"/>
        <v>152</v>
      </c>
      <c r="AF119" s="87">
        <f t="shared" si="30"/>
        <v>1511</v>
      </c>
      <c r="AG119" s="86">
        <f t="shared" si="30"/>
        <v>59</v>
      </c>
      <c r="AH119" s="86">
        <f t="shared" si="30"/>
        <v>166</v>
      </c>
      <c r="AI119" s="87">
        <f t="shared" si="30"/>
        <v>1518</v>
      </c>
      <c r="AJ119" s="86">
        <f t="shared" si="30"/>
        <v>0</v>
      </c>
      <c r="AK119" s="86">
        <f t="shared" si="30"/>
        <v>0</v>
      </c>
      <c r="AL119" s="86">
        <f t="shared" si="30"/>
        <v>0</v>
      </c>
      <c r="AM119" s="86">
        <f t="shared" si="30"/>
        <v>0</v>
      </c>
      <c r="AN119" s="86">
        <f t="shared" si="30"/>
        <v>0</v>
      </c>
      <c r="AO119" s="86">
        <f t="shared" si="30"/>
        <v>0</v>
      </c>
      <c r="AP119" s="86">
        <f t="shared" si="30"/>
        <v>0</v>
      </c>
      <c r="AQ119" s="86">
        <f t="shared" si="30"/>
        <v>0</v>
      </c>
      <c r="AR119" s="86">
        <f t="shared" si="30"/>
        <v>0</v>
      </c>
      <c r="AS119" s="86">
        <f t="shared" si="30"/>
        <v>0</v>
      </c>
      <c r="AT119" s="86">
        <f t="shared" si="30"/>
        <v>0</v>
      </c>
      <c r="AU119" s="86">
        <f t="shared" si="30"/>
        <v>0</v>
      </c>
      <c r="AV119" s="86">
        <f t="shared" si="30"/>
        <v>0</v>
      </c>
      <c r="AW119" s="86">
        <f t="shared" si="30"/>
        <v>0</v>
      </c>
      <c r="AX119" s="86">
        <f t="shared" si="30"/>
        <v>0</v>
      </c>
      <c r="AY119" s="86">
        <f t="shared" si="30"/>
        <v>203</v>
      </c>
      <c r="AZ119" s="86">
        <f t="shared" si="30"/>
        <v>569</v>
      </c>
      <c r="BA119" s="87">
        <f t="shared" si="30"/>
        <v>3116</v>
      </c>
      <c r="BB119" s="86">
        <f t="shared" si="30"/>
        <v>273</v>
      </c>
      <c r="BC119" s="86">
        <f t="shared" si="30"/>
        <v>766</v>
      </c>
      <c r="BD119" s="87">
        <f t="shared" si="30"/>
        <v>3152</v>
      </c>
      <c r="BE119" s="86">
        <f t="shared" si="30"/>
        <v>148</v>
      </c>
      <c r="BF119" s="86">
        <f t="shared" si="30"/>
        <v>422</v>
      </c>
      <c r="BG119" s="87">
        <f t="shared" si="30"/>
        <v>2113</v>
      </c>
      <c r="BH119" s="86">
        <f t="shared" si="30"/>
        <v>175</v>
      </c>
      <c r="BI119" s="86">
        <f t="shared" si="30"/>
        <v>494</v>
      </c>
      <c r="BJ119" s="87">
        <f t="shared" si="30"/>
        <v>2108</v>
      </c>
      <c r="BK119" s="88">
        <f t="shared" si="30"/>
        <v>184</v>
      </c>
      <c r="BL119" s="88">
        <f t="shared" si="30"/>
        <v>299</v>
      </c>
      <c r="BM119" s="89">
        <f t="shared" si="30"/>
        <v>3560</v>
      </c>
      <c r="BN119" s="88">
        <f t="shared" si="30"/>
        <v>226</v>
      </c>
      <c r="BO119" s="88">
        <f t="shared" si="30"/>
        <v>436</v>
      </c>
      <c r="BP119" s="89">
        <f t="shared" si="30"/>
        <v>3670</v>
      </c>
      <c r="BQ119" s="88">
        <f t="shared" si="30"/>
        <v>97</v>
      </c>
      <c r="BR119" s="88">
        <f t="shared" si="30"/>
        <v>305</v>
      </c>
      <c r="BS119" s="89">
        <f t="shared" si="30"/>
        <v>2998</v>
      </c>
      <c r="BT119" s="88">
        <f t="shared" si="30"/>
        <v>146</v>
      </c>
      <c r="BU119" s="88">
        <f t="shared" si="30"/>
        <v>310</v>
      </c>
      <c r="BV119" s="89">
        <f t="shared" si="30"/>
        <v>2798</v>
      </c>
      <c r="BW119" s="88">
        <f t="shared" si="30"/>
        <v>281.2</v>
      </c>
      <c r="BX119" s="88">
        <f t="shared" ref="BX119:EI119" si="31">SUM(BX91:BX117)</f>
        <v>721</v>
      </c>
      <c r="BY119" s="89">
        <f t="shared" si="31"/>
        <v>3324</v>
      </c>
      <c r="BZ119" s="88">
        <f t="shared" si="31"/>
        <v>336.1</v>
      </c>
      <c r="CA119" s="88">
        <f t="shared" si="31"/>
        <v>789</v>
      </c>
      <c r="CB119" s="89">
        <f t="shared" si="31"/>
        <v>3586</v>
      </c>
      <c r="CC119" s="88">
        <f t="shared" si="31"/>
        <v>264.8</v>
      </c>
      <c r="CD119" s="88">
        <f t="shared" si="31"/>
        <v>662</v>
      </c>
      <c r="CE119" s="89">
        <f t="shared" si="31"/>
        <v>2682</v>
      </c>
      <c r="CF119" s="88">
        <f t="shared" si="31"/>
        <v>294.29999999999995</v>
      </c>
      <c r="CG119" s="88">
        <f t="shared" si="31"/>
        <v>736</v>
      </c>
      <c r="CH119" s="89">
        <f t="shared" si="31"/>
        <v>2858</v>
      </c>
      <c r="CI119" s="70">
        <f t="shared" si="31"/>
        <v>82.6</v>
      </c>
      <c r="CJ119" s="70">
        <f t="shared" si="31"/>
        <v>206.5</v>
      </c>
      <c r="CK119" s="70">
        <f t="shared" si="31"/>
        <v>726</v>
      </c>
      <c r="CL119" s="70">
        <f t="shared" si="31"/>
        <v>75.3</v>
      </c>
      <c r="CM119" s="70">
        <f t="shared" si="31"/>
        <v>188.24999999999997</v>
      </c>
      <c r="CN119" s="70">
        <f t="shared" si="31"/>
        <v>681</v>
      </c>
      <c r="CO119" s="70">
        <f t="shared" si="31"/>
        <v>393.1</v>
      </c>
      <c r="CP119" s="70">
        <f t="shared" si="31"/>
        <v>982.75</v>
      </c>
      <c r="CQ119" s="70">
        <f t="shared" si="31"/>
        <v>3827</v>
      </c>
      <c r="CR119" s="70">
        <f t="shared" si="31"/>
        <v>419.4</v>
      </c>
      <c r="CS119" s="70">
        <f t="shared" si="31"/>
        <v>1048.5</v>
      </c>
      <c r="CT119" s="70">
        <f t="shared" si="31"/>
        <v>3803</v>
      </c>
      <c r="CU119" s="70">
        <f t="shared" si="31"/>
        <v>276</v>
      </c>
      <c r="CV119" s="70">
        <f t="shared" si="31"/>
        <v>690</v>
      </c>
      <c r="CW119" s="70">
        <f t="shared" si="31"/>
        <v>2278</v>
      </c>
      <c r="CX119" s="70">
        <f t="shared" si="31"/>
        <v>277</v>
      </c>
      <c r="CY119" s="70">
        <f t="shared" si="31"/>
        <v>692.5</v>
      </c>
      <c r="CZ119" s="70">
        <f t="shared" si="31"/>
        <v>2133</v>
      </c>
      <c r="DA119" s="70">
        <f t="shared" si="31"/>
        <v>374.71428571428572</v>
      </c>
      <c r="DB119" s="70">
        <f t="shared" si="31"/>
        <v>936.78571428571411</v>
      </c>
      <c r="DC119" s="70">
        <f t="shared" si="31"/>
        <v>2872</v>
      </c>
      <c r="DD119" s="70">
        <f t="shared" si="31"/>
        <v>402.42857142857139</v>
      </c>
      <c r="DE119" s="70">
        <f t="shared" si="31"/>
        <v>1006.0714285714284</v>
      </c>
      <c r="DF119" s="70">
        <f t="shared" si="31"/>
        <v>3288</v>
      </c>
      <c r="DG119" s="70">
        <f>SUM(DG91:DG117)</f>
        <v>201</v>
      </c>
      <c r="DH119" s="70">
        <f t="shared" si="31"/>
        <v>365</v>
      </c>
      <c r="DI119" s="70">
        <f t="shared" si="31"/>
        <v>1348</v>
      </c>
      <c r="DJ119" s="70">
        <f t="shared" si="31"/>
        <v>216.08571428571429</v>
      </c>
      <c r="DK119" s="70">
        <f t="shared" si="31"/>
        <v>390.21428571428572</v>
      </c>
      <c r="DL119" s="70">
        <f t="shared" si="31"/>
        <v>1367</v>
      </c>
      <c r="DM119" s="70">
        <f>SUM(DM91:DM117)</f>
        <v>79.300000000000011</v>
      </c>
      <c r="DN119" s="70">
        <f t="shared" si="31"/>
        <v>286.5</v>
      </c>
      <c r="DO119" s="70">
        <f t="shared" si="31"/>
        <v>590.33333333333348</v>
      </c>
      <c r="DP119" s="70">
        <f t="shared" si="31"/>
        <v>3451</v>
      </c>
      <c r="DQ119" s="70">
        <f t="shared" si="31"/>
        <v>82.746753246753229</v>
      </c>
      <c r="DR119" s="70">
        <f t="shared" si="31"/>
        <v>311.10454545454542</v>
      </c>
      <c r="DS119" s="70">
        <f t="shared" si="31"/>
        <v>634.09523809523807</v>
      </c>
      <c r="DT119" s="70">
        <f t="shared" si="31"/>
        <v>3830</v>
      </c>
      <c r="DU119" s="70">
        <f t="shared" si="31"/>
        <v>24.2</v>
      </c>
      <c r="DV119" s="70">
        <f t="shared" si="31"/>
        <v>75.5</v>
      </c>
      <c r="DW119" s="70">
        <f t="shared" si="31"/>
        <v>128</v>
      </c>
      <c r="DX119" s="70">
        <f t="shared" si="31"/>
        <v>1463</v>
      </c>
      <c r="DY119" s="70">
        <f t="shared" si="31"/>
        <v>26.528571428571432</v>
      </c>
      <c r="DZ119" s="70">
        <f t="shared" si="31"/>
        <v>93.263636363636365</v>
      </c>
      <c r="EA119" s="70">
        <f t="shared" si="31"/>
        <v>155</v>
      </c>
      <c r="EB119" s="70">
        <f t="shared" si="31"/>
        <v>1744</v>
      </c>
      <c r="EC119" s="70">
        <f t="shared" si="31"/>
        <v>125.84090909090909</v>
      </c>
      <c r="ED119" s="70">
        <f t="shared" si="31"/>
        <v>88.4</v>
      </c>
      <c r="EE119" s="70">
        <f t="shared" si="31"/>
        <v>357.06818181818181</v>
      </c>
      <c r="EF119" s="70">
        <f t="shared" si="31"/>
        <v>1951</v>
      </c>
      <c r="EG119" s="70">
        <f t="shared" si="31"/>
        <v>115</v>
      </c>
      <c r="EH119" s="70">
        <f t="shared" si="31"/>
        <v>197</v>
      </c>
      <c r="EI119" s="70">
        <f t="shared" si="31"/>
        <v>520</v>
      </c>
      <c r="EJ119" s="70">
        <f t="shared" ref="EJ119:FX119" si="32">SUM(EJ91:EJ117)</f>
        <v>1844</v>
      </c>
      <c r="EK119" s="70">
        <f t="shared" si="32"/>
        <v>24.400000000000006</v>
      </c>
      <c r="EL119" s="70">
        <f t="shared" si="32"/>
        <v>79</v>
      </c>
      <c r="EM119" s="70">
        <f t="shared" si="32"/>
        <v>172.33333333333331</v>
      </c>
      <c r="EN119" s="70">
        <f t="shared" si="32"/>
        <v>1428</v>
      </c>
      <c r="EO119" s="70">
        <f t="shared" si="32"/>
        <v>29.9</v>
      </c>
      <c r="EP119" s="70">
        <f t="shared" si="32"/>
        <v>90.800000000000011</v>
      </c>
      <c r="EQ119" s="70">
        <f t="shared" si="32"/>
        <v>201.16666666666669</v>
      </c>
      <c r="ER119" s="70">
        <f t="shared" si="32"/>
        <v>1606</v>
      </c>
      <c r="ES119" s="70">
        <f t="shared" si="32"/>
        <v>76.099999999999994</v>
      </c>
      <c r="ET119" s="70">
        <f t="shared" si="32"/>
        <v>144.19999999999999</v>
      </c>
      <c r="EU119" s="70">
        <f t="shared" si="32"/>
        <v>367.16666666666669</v>
      </c>
      <c r="EV119" s="70">
        <f t="shared" si="32"/>
        <v>1746</v>
      </c>
      <c r="EW119" s="70">
        <f t="shared" si="32"/>
        <v>88.3</v>
      </c>
      <c r="EX119" s="70">
        <f t="shared" si="32"/>
        <v>136</v>
      </c>
      <c r="EY119" s="70">
        <f t="shared" si="32"/>
        <v>373.83333333333337</v>
      </c>
      <c r="EZ119" s="70">
        <f t="shared" si="32"/>
        <v>1700</v>
      </c>
      <c r="FA119" s="70">
        <f t="shared" si="32"/>
        <v>17.042857142857141</v>
      </c>
      <c r="FB119" s="70">
        <f t="shared" si="32"/>
        <v>64.128571428571433</v>
      </c>
      <c r="FC119" s="70">
        <f t="shared" si="32"/>
        <v>135.28571428571428</v>
      </c>
      <c r="FD119" s="70">
        <f t="shared" si="32"/>
        <v>1108</v>
      </c>
      <c r="FE119" s="70">
        <f t="shared" si="32"/>
        <v>13.600000000000001</v>
      </c>
      <c r="FF119" s="70">
        <f t="shared" si="32"/>
        <v>64.7</v>
      </c>
      <c r="FG119" s="70">
        <f t="shared" si="32"/>
        <v>130.5</v>
      </c>
      <c r="FH119" s="70">
        <f t="shared" si="32"/>
        <v>1113</v>
      </c>
      <c r="FI119" s="70">
        <f t="shared" si="32"/>
        <v>100.3</v>
      </c>
      <c r="FJ119" s="70">
        <f t="shared" si="32"/>
        <v>165.5</v>
      </c>
      <c r="FK119" s="70">
        <f t="shared" si="32"/>
        <v>443.00000000000006</v>
      </c>
      <c r="FL119" s="70">
        <f t="shared" si="32"/>
        <v>2112</v>
      </c>
      <c r="FM119" s="70">
        <f t="shared" si="32"/>
        <v>106.8</v>
      </c>
      <c r="FN119" s="70">
        <f t="shared" si="32"/>
        <v>126.3</v>
      </c>
      <c r="FO119" s="70">
        <f t="shared" si="32"/>
        <v>388.5</v>
      </c>
      <c r="FP119" s="70">
        <f t="shared" si="32"/>
        <v>2133</v>
      </c>
      <c r="FQ119" s="70">
        <f t="shared" si="32"/>
        <v>7</v>
      </c>
      <c r="FR119" s="70">
        <f t="shared" si="32"/>
        <v>15.8</v>
      </c>
      <c r="FS119" s="70">
        <f t="shared" si="32"/>
        <v>38</v>
      </c>
      <c r="FT119" s="70">
        <f t="shared" si="32"/>
        <v>176</v>
      </c>
      <c r="FU119" s="70">
        <f t="shared" si="32"/>
        <v>10</v>
      </c>
      <c r="FV119" s="70">
        <f t="shared" si="32"/>
        <v>23.5</v>
      </c>
      <c r="FW119" s="70">
        <f t="shared" si="32"/>
        <v>55.833333333333343</v>
      </c>
      <c r="FX119" s="70">
        <f t="shared" si="32"/>
        <v>192</v>
      </c>
      <c r="FY119" s="70">
        <f>SUM(FY91:FY118)</f>
        <v>43.7</v>
      </c>
      <c r="FZ119" s="70">
        <f t="shared" ref="FZ119:IK119" si="33">SUM(FZ91:FZ118)</f>
        <v>43.7</v>
      </c>
      <c r="GA119" s="70">
        <f t="shared" si="33"/>
        <v>145.66666666666666</v>
      </c>
      <c r="GB119" s="70">
        <f t="shared" si="33"/>
        <v>760</v>
      </c>
      <c r="GC119" s="70">
        <f t="shared" si="33"/>
        <v>60</v>
      </c>
      <c r="GD119" s="70">
        <f t="shared" si="33"/>
        <v>61</v>
      </c>
      <c r="GE119" s="70">
        <f t="shared" si="33"/>
        <v>201.66666666666669</v>
      </c>
      <c r="GF119" s="70">
        <f t="shared" si="33"/>
        <v>766</v>
      </c>
      <c r="GG119" s="70">
        <f t="shared" si="33"/>
        <v>38.299999999999997</v>
      </c>
      <c r="GH119" s="70">
        <f t="shared" si="33"/>
        <v>84.5</v>
      </c>
      <c r="GI119" s="70">
        <f t="shared" si="33"/>
        <v>181.58241758241758</v>
      </c>
      <c r="GJ119" s="70">
        <f t="shared" si="33"/>
        <v>1176</v>
      </c>
      <c r="GK119" s="70">
        <f t="shared" si="33"/>
        <v>44</v>
      </c>
      <c r="GL119" s="70">
        <f t="shared" si="33"/>
        <v>75.099999999999994</v>
      </c>
      <c r="GM119" s="70">
        <f t="shared" si="33"/>
        <v>183.23076923076923</v>
      </c>
      <c r="GN119" s="70">
        <f t="shared" si="33"/>
        <v>1194</v>
      </c>
      <c r="GO119" s="70">
        <f t="shared" si="33"/>
        <v>73.400000000000006</v>
      </c>
      <c r="GP119" s="70">
        <f t="shared" si="33"/>
        <v>113.6</v>
      </c>
      <c r="GQ119" s="70">
        <f t="shared" si="33"/>
        <v>374</v>
      </c>
      <c r="GR119" s="70">
        <f t="shared" si="33"/>
        <v>1912</v>
      </c>
      <c r="GS119" s="70">
        <f t="shared" si="33"/>
        <v>84.5</v>
      </c>
      <c r="GT119" s="70">
        <f t="shared" si="33"/>
        <v>121.00000000000001</v>
      </c>
      <c r="GU119" s="70">
        <f t="shared" si="33"/>
        <v>400.45454545454544</v>
      </c>
      <c r="GV119" s="70">
        <f t="shared" si="33"/>
        <v>1860</v>
      </c>
      <c r="GW119" s="70">
        <f t="shared" si="33"/>
        <v>114.5</v>
      </c>
      <c r="GX119" s="70">
        <f t="shared" si="33"/>
        <v>159.6</v>
      </c>
      <c r="GY119" s="70">
        <f t="shared" si="33"/>
        <v>391.57142857142861</v>
      </c>
      <c r="GZ119" s="70">
        <f t="shared" si="33"/>
        <v>2178</v>
      </c>
      <c r="HA119" s="70">
        <f t="shared" si="33"/>
        <v>136.1</v>
      </c>
      <c r="HB119" s="70">
        <f t="shared" si="33"/>
        <v>147.19999999999999</v>
      </c>
      <c r="HC119" s="70">
        <f t="shared" si="33"/>
        <v>532.65454545454543</v>
      </c>
      <c r="HD119" s="70">
        <f t="shared" si="33"/>
        <v>2270</v>
      </c>
      <c r="HE119" s="70">
        <f t="shared" si="33"/>
        <v>151.9</v>
      </c>
      <c r="HF119" s="70">
        <f t="shared" si="33"/>
        <v>107.96136363636366</v>
      </c>
      <c r="HG119" s="70">
        <f t="shared" si="33"/>
        <v>433.10227272727275</v>
      </c>
      <c r="HH119" s="70">
        <f t="shared" si="33"/>
        <v>2252</v>
      </c>
      <c r="HI119" s="70">
        <f t="shared" si="33"/>
        <v>171.5</v>
      </c>
      <c r="HJ119" s="70">
        <f t="shared" si="33"/>
        <v>111.2</v>
      </c>
      <c r="HK119" s="70">
        <f t="shared" si="33"/>
        <v>504.36666666666667</v>
      </c>
      <c r="HL119" s="70">
        <f t="shared" si="33"/>
        <v>2292</v>
      </c>
      <c r="HM119" s="70">
        <f t="shared" si="33"/>
        <v>124.19999999999999</v>
      </c>
      <c r="HN119" s="70">
        <f t="shared" si="33"/>
        <v>94.65</v>
      </c>
      <c r="HO119" s="70">
        <f t="shared" si="33"/>
        <v>399.08636363636361</v>
      </c>
      <c r="HP119" s="70">
        <f t="shared" si="33"/>
        <v>1802</v>
      </c>
      <c r="HQ119" s="70">
        <f t="shared" si="33"/>
        <v>129.30000000000001</v>
      </c>
      <c r="HR119" s="70">
        <f t="shared" si="33"/>
        <v>70.529545454545456</v>
      </c>
      <c r="HS119" s="70">
        <f t="shared" si="33"/>
        <v>362.94325068870523</v>
      </c>
      <c r="HT119" s="70">
        <f t="shared" si="33"/>
        <v>1807</v>
      </c>
      <c r="HU119" s="70">
        <f t="shared" si="33"/>
        <v>190.25</v>
      </c>
      <c r="HV119" s="70">
        <f t="shared" si="33"/>
        <v>87.359090909090909</v>
      </c>
      <c r="HW119" s="70">
        <f t="shared" si="33"/>
        <v>528.46983471074373</v>
      </c>
      <c r="HX119" s="70">
        <f t="shared" si="33"/>
        <v>2640</v>
      </c>
      <c r="HY119" s="70">
        <f t="shared" si="33"/>
        <v>199.7409090909091</v>
      </c>
      <c r="HZ119" s="70">
        <f t="shared" si="33"/>
        <v>84.490909090909099</v>
      </c>
      <c r="IA119" s="70">
        <f t="shared" si="33"/>
        <v>566.11446280991731</v>
      </c>
      <c r="IB119" s="70">
        <f t="shared" si="33"/>
        <v>2844</v>
      </c>
      <c r="IC119" s="70">
        <f t="shared" si="33"/>
        <v>181.47045454545454</v>
      </c>
      <c r="ID119" s="70">
        <f t="shared" si="33"/>
        <v>15</v>
      </c>
      <c r="IE119" s="70">
        <f t="shared" si="33"/>
        <v>451.74545454545449</v>
      </c>
      <c r="IF119" s="70">
        <f t="shared" si="33"/>
        <v>2092</v>
      </c>
      <c r="IG119" s="70">
        <f t="shared" si="33"/>
        <v>173.17954545454546</v>
      </c>
      <c r="IH119" s="70">
        <f t="shared" si="33"/>
        <v>25</v>
      </c>
      <c r="II119" s="70">
        <f t="shared" si="33"/>
        <v>393.61363636363637</v>
      </c>
      <c r="IJ119" s="70">
        <f t="shared" si="33"/>
        <v>2113</v>
      </c>
      <c r="IK119" s="70">
        <f t="shared" si="33"/>
        <v>59.2</v>
      </c>
      <c r="IL119" s="70">
        <f t="shared" ref="IL119:JP119" si="34">SUM(IL91:IL118)</f>
        <v>0</v>
      </c>
      <c r="IM119" s="70">
        <f t="shared" si="34"/>
        <v>118</v>
      </c>
      <c r="IN119" s="70">
        <f t="shared" si="34"/>
        <v>464</v>
      </c>
      <c r="IO119" s="70">
        <f t="shared" si="34"/>
        <v>70.2</v>
      </c>
      <c r="IP119" s="70">
        <f t="shared" si="34"/>
        <v>0</v>
      </c>
      <c r="IQ119" s="70">
        <f t="shared" si="34"/>
        <v>140</v>
      </c>
      <c r="IR119" s="70">
        <f t="shared" si="34"/>
        <v>672</v>
      </c>
      <c r="IS119" s="70">
        <f t="shared" si="34"/>
        <v>51</v>
      </c>
      <c r="IT119" s="70">
        <f t="shared" si="34"/>
        <v>0</v>
      </c>
      <c r="IU119" s="70">
        <f t="shared" si="34"/>
        <v>102</v>
      </c>
      <c r="IV119" s="70">
        <f t="shared" si="34"/>
        <v>518</v>
      </c>
      <c r="IW119" s="70">
        <f t="shared" si="34"/>
        <v>51</v>
      </c>
      <c r="IX119" s="70">
        <f t="shared" si="34"/>
        <v>0</v>
      </c>
      <c r="IY119" s="70">
        <f t="shared" si="34"/>
        <v>102</v>
      </c>
      <c r="IZ119" s="70">
        <f t="shared" si="34"/>
        <v>518</v>
      </c>
      <c r="JA119" s="70">
        <f t="shared" si="34"/>
        <v>0</v>
      </c>
      <c r="JB119" s="70">
        <f t="shared" si="34"/>
        <v>41.5</v>
      </c>
      <c r="JC119" s="70">
        <f t="shared" si="34"/>
        <v>83</v>
      </c>
      <c r="JD119" s="70">
        <f t="shared" si="34"/>
        <v>410</v>
      </c>
      <c r="JE119" s="70">
        <f t="shared" si="34"/>
        <v>0</v>
      </c>
      <c r="JF119" s="70">
        <f t="shared" si="34"/>
        <v>44.6</v>
      </c>
      <c r="JG119" s="70">
        <f t="shared" si="34"/>
        <v>89</v>
      </c>
      <c r="JH119" s="70">
        <f t="shared" si="34"/>
        <v>448</v>
      </c>
      <c r="JI119" s="70">
        <f t="shared" si="34"/>
        <v>4.5</v>
      </c>
      <c r="JJ119" s="70">
        <f t="shared" si="34"/>
        <v>151</v>
      </c>
      <c r="JK119" s="70">
        <f t="shared" si="34"/>
        <v>311</v>
      </c>
      <c r="JL119" s="70">
        <f t="shared" si="34"/>
        <v>1595</v>
      </c>
      <c r="JM119" s="70">
        <f t="shared" si="34"/>
        <v>5</v>
      </c>
      <c r="JN119" s="70">
        <f t="shared" si="34"/>
        <v>155.5</v>
      </c>
      <c r="JO119" s="70">
        <f t="shared" si="34"/>
        <v>321</v>
      </c>
      <c r="JP119" s="70">
        <f t="shared" si="34"/>
        <v>1595</v>
      </c>
      <c r="JQ119" s="39">
        <f t="shared" si="11"/>
        <v>2983.7</v>
      </c>
      <c r="JR119" s="39">
        <f t="shared" si="12"/>
        <v>8712.1162337662336</v>
      </c>
      <c r="JS119" s="39">
        <f t="shared" si="13"/>
        <v>25051.95621121303</v>
      </c>
      <c r="JT119" s="39">
        <f t="shared" si="13"/>
        <v>124644</v>
      </c>
    </row>
    <row r="120" spans="1:280" s="19" customFormat="1" ht="15.75" customHeight="1" x14ac:dyDescent="0.25">
      <c r="A120" s="26">
        <v>1</v>
      </c>
      <c r="B120" s="26" t="s">
        <v>128</v>
      </c>
      <c r="C120" s="40" t="s">
        <v>236</v>
      </c>
      <c r="D120" s="28">
        <f t="shared" ref="D120:F127" si="35">SUM(L120,O120,R120,U120,X120,AA120,AD120,AG120,AJ120,AM120,AP120,AS120,AV120,AY120,BB120,BE120,BH120,BK120,BN120,BQ120,BT120,BW120,BZ120,CC120,CF120,CI120,CL120,CO120,CR120,CU120,CX120,DA120,DD120,DG120,DJ120)</f>
        <v>1079.2</v>
      </c>
      <c r="E120" s="28">
        <f t="shared" si="35"/>
        <v>2702</v>
      </c>
      <c r="F120" s="28">
        <f t="shared" si="35"/>
        <v>9111</v>
      </c>
      <c r="G120" s="29">
        <f t="shared" ref="G120:G127" si="36">E120/F120</f>
        <v>0.29656459225112503</v>
      </c>
      <c r="H120" s="28">
        <f t="shared" ref="H120:J127" si="37">AVERAGE(L120,O120,R120,U120,X120,AA120,AD120,AG120,AJ120,AM120,AP120,AS120,AV120,AY120,BB120,BE120,BH120,BK120,BN120,BQ120,BT120,BW120,BZ120,CC120,CF120,CI120,CL120,CO120,CR120,CU120,CX120,DA120,DD120,DG120,DJ120)</f>
        <v>89.933333333333337</v>
      </c>
      <c r="I120" s="28">
        <f t="shared" si="37"/>
        <v>225.16666666666666</v>
      </c>
      <c r="J120" s="28">
        <f t="shared" si="37"/>
        <v>759.25</v>
      </c>
      <c r="K120" s="29">
        <f t="shared" si="29"/>
        <v>0.29656459225112503</v>
      </c>
      <c r="L120" s="30"/>
      <c r="M120" s="30"/>
      <c r="N120" s="30"/>
      <c r="O120" s="30"/>
      <c r="P120" s="30"/>
      <c r="Q120" s="30"/>
      <c r="R120" s="30"/>
      <c r="S120" s="30"/>
      <c r="T120" s="30"/>
      <c r="U120" s="30"/>
      <c r="V120" s="30"/>
      <c r="W120" s="30"/>
      <c r="X120" s="32">
        <v>93</v>
      </c>
      <c r="Y120" s="32">
        <v>233</v>
      </c>
      <c r="Z120" s="32">
        <v>680</v>
      </c>
      <c r="AA120" s="32">
        <v>86.9</v>
      </c>
      <c r="AB120" s="32">
        <v>217</v>
      </c>
      <c r="AC120" s="32">
        <v>704</v>
      </c>
      <c r="AD120" s="34"/>
      <c r="AE120" s="34"/>
      <c r="AF120" s="34"/>
      <c r="AG120" s="34"/>
      <c r="AH120" s="34"/>
      <c r="AI120" s="34"/>
      <c r="AJ120" s="34"/>
      <c r="AK120" s="34"/>
      <c r="AL120" s="34"/>
      <c r="AM120" s="34"/>
      <c r="AN120" s="34"/>
      <c r="AO120" s="34"/>
      <c r="AP120" s="33"/>
      <c r="AQ120" s="33"/>
      <c r="AR120" s="33"/>
      <c r="AS120" s="33"/>
      <c r="AT120" s="33"/>
      <c r="AU120" s="33"/>
      <c r="AV120" s="33"/>
      <c r="AW120" s="33"/>
      <c r="AX120" s="33"/>
      <c r="AY120" s="32">
        <v>85.9</v>
      </c>
      <c r="AZ120" s="32">
        <v>215</v>
      </c>
      <c r="BA120" s="32">
        <v>773</v>
      </c>
      <c r="BB120" s="32">
        <v>85.7</v>
      </c>
      <c r="BC120" s="32">
        <v>214</v>
      </c>
      <c r="BD120" s="32">
        <v>781</v>
      </c>
      <c r="BE120" s="34"/>
      <c r="BF120" s="34"/>
      <c r="BG120" s="34"/>
      <c r="BH120" s="34"/>
      <c r="BI120" s="34"/>
      <c r="BJ120" s="34"/>
      <c r="BK120" s="32">
        <v>108.5</v>
      </c>
      <c r="BL120" s="32">
        <v>271</v>
      </c>
      <c r="BM120" s="32">
        <v>819</v>
      </c>
      <c r="BN120" s="32">
        <v>95.1</v>
      </c>
      <c r="BO120" s="32">
        <v>243</v>
      </c>
      <c r="BP120" s="32">
        <v>841</v>
      </c>
      <c r="BQ120" s="32">
        <v>84.6</v>
      </c>
      <c r="BR120" s="32">
        <v>211</v>
      </c>
      <c r="BS120" s="32">
        <v>741</v>
      </c>
      <c r="BT120" s="32">
        <v>90.199999999999989</v>
      </c>
      <c r="BU120" s="32">
        <v>225</v>
      </c>
      <c r="BV120" s="32">
        <v>821</v>
      </c>
      <c r="BW120" s="34"/>
      <c r="BX120" s="34"/>
      <c r="BY120" s="34"/>
      <c r="BZ120" s="34"/>
      <c r="CA120" s="34"/>
      <c r="CB120" s="34"/>
      <c r="CC120" s="32">
        <v>78.900000000000006</v>
      </c>
      <c r="CD120" s="32">
        <v>197</v>
      </c>
      <c r="CE120" s="32">
        <v>712</v>
      </c>
      <c r="CF120" s="32">
        <v>76.400000000000006</v>
      </c>
      <c r="CG120" s="32">
        <v>191</v>
      </c>
      <c r="CH120" s="32">
        <v>743</v>
      </c>
      <c r="CI120" s="91"/>
      <c r="CJ120" s="34"/>
      <c r="CK120" s="34"/>
      <c r="CL120" s="34"/>
      <c r="CM120" s="34"/>
      <c r="CN120" s="34"/>
      <c r="CO120" s="34"/>
      <c r="CP120" s="34"/>
      <c r="CQ120" s="34"/>
      <c r="CR120" s="34"/>
      <c r="CS120" s="34"/>
      <c r="CT120" s="34"/>
      <c r="CU120" s="34"/>
      <c r="CV120" s="34"/>
      <c r="CW120" s="34"/>
      <c r="CX120" s="34"/>
      <c r="CY120" s="34"/>
      <c r="CZ120" s="34"/>
      <c r="DA120" s="32">
        <v>94</v>
      </c>
      <c r="DB120" s="74">
        <v>235</v>
      </c>
      <c r="DC120" s="32">
        <v>754</v>
      </c>
      <c r="DD120" s="32">
        <v>100</v>
      </c>
      <c r="DE120" s="74">
        <v>250</v>
      </c>
      <c r="DF120" s="32">
        <v>742</v>
      </c>
      <c r="DG120" s="34"/>
      <c r="DH120" s="34"/>
      <c r="DI120" s="34"/>
      <c r="DJ120" s="34"/>
      <c r="DK120" s="34"/>
      <c r="DL120" s="34"/>
      <c r="EC120" s="36">
        <v>40.795454545454547</v>
      </c>
      <c r="ED120" s="36">
        <v>221</v>
      </c>
      <c r="EE120" s="36">
        <v>436.32575757575762</v>
      </c>
      <c r="EF120" s="36">
        <v>1121</v>
      </c>
      <c r="EG120" s="36">
        <v>40.795454545454547</v>
      </c>
      <c r="EH120" s="36">
        <v>224.02272727272728</v>
      </c>
      <c r="EI120" s="36">
        <v>441.36363636363637</v>
      </c>
      <c r="EJ120" s="36">
        <v>1121</v>
      </c>
      <c r="ES120" s="37">
        <v>37.636363636363633</v>
      </c>
      <c r="ET120" s="37">
        <v>80.11363636363636</v>
      </c>
      <c r="EU120" s="37">
        <v>196.25</v>
      </c>
      <c r="EV120" s="37">
        <v>753</v>
      </c>
      <c r="EW120" s="37">
        <v>19.636363636363637</v>
      </c>
      <c r="EX120" s="37">
        <v>58.113636363636367</v>
      </c>
      <c r="EY120" s="37">
        <v>129.58333333333334</v>
      </c>
      <c r="EZ120" s="37">
        <v>858</v>
      </c>
      <c r="FI120" s="37">
        <v>16</v>
      </c>
      <c r="FJ120" s="37">
        <v>72.493181818181824</v>
      </c>
      <c r="FK120" s="37">
        <v>147.48863636363637</v>
      </c>
      <c r="FL120" s="37">
        <v>715</v>
      </c>
      <c r="FM120" s="37">
        <v>18.509090909090908</v>
      </c>
      <c r="FN120" s="37">
        <v>62.843181818181819</v>
      </c>
      <c r="FO120" s="37">
        <v>135.58712121212122</v>
      </c>
      <c r="FP120" s="37">
        <v>694</v>
      </c>
      <c r="FY120" s="37">
        <v>32.540909090909089</v>
      </c>
      <c r="FZ120" s="37">
        <v>33.081818181818178</v>
      </c>
      <c r="GA120" s="37">
        <v>109.37121212121212</v>
      </c>
      <c r="GB120" s="37">
        <v>782</v>
      </c>
      <c r="GC120" s="37">
        <v>21.381818181818183</v>
      </c>
      <c r="GD120" s="37">
        <v>67.540909090909096</v>
      </c>
      <c r="GE120" s="37">
        <v>148.20454545454547</v>
      </c>
      <c r="GF120" s="37">
        <v>852</v>
      </c>
      <c r="GG120" s="37">
        <v>42</v>
      </c>
      <c r="GH120" s="37">
        <v>59.209090909090911</v>
      </c>
      <c r="GI120" s="37">
        <v>155.70629370629371</v>
      </c>
      <c r="GJ120" s="37">
        <v>814</v>
      </c>
      <c r="GK120" s="37">
        <v>45.3</v>
      </c>
      <c r="GL120" s="37">
        <v>63.2</v>
      </c>
      <c r="GM120" s="37">
        <v>159.97802197802196</v>
      </c>
      <c r="GN120" s="37">
        <v>870</v>
      </c>
      <c r="GO120" s="37">
        <v>32.715909090909093</v>
      </c>
      <c r="GP120" s="37">
        <v>49.75</v>
      </c>
      <c r="GQ120" s="37">
        <v>126.87062937062936</v>
      </c>
      <c r="GR120" s="37">
        <v>809</v>
      </c>
      <c r="GS120" s="37">
        <v>39.954545454545453</v>
      </c>
      <c r="GT120" s="37">
        <v>43.75</v>
      </c>
      <c r="GU120" s="37">
        <v>128.77622377622379</v>
      </c>
      <c r="GV120" s="37">
        <v>791</v>
      </c>
      <c r="GW120" s="36">
        <v>43.174999999999997</v>
      </c>
      <c r="GX120" s="36">
        <v>60.636363636363633</v>
      </c>
      <c r="GY120" s="36">
        <v>148.30194805194805</v>
      </c>
      <c r="GZ120" s="36">
        <v>800</v>
      </c>
      <c r="HA120" s="36">
        <v>40.69318181818182</v>
      </c>
      <c r="HB120" s="36">
        <v>64.75681818181819</v>
      </c>
      <c r="HC120" s="36">
        <v>175.75000000000003</v>
      </c>
      <c r="HD120" s="36">
        <v>820</v>
      </c>
      <c r="HE120" s="36">
        <v>43.509090909090908</v>
      </c>
      <c r="HF120" s="36">
        <v>57.55681818181818</v>
      </c>
      <c r="HG120" s="36">
        <v>168.44318181818181</v>
      </c>
      <c r="HH120" s="36">
        <v>810</v>
      </c>
      <c r="HI120" s="36">
        <v>44.397727272727273</v>
      </c>
      <c r="HJ120" s="36">
        <v>58</v>
      </c>
      <c r="HK120" s="36">
        <v>170.66287878787881</v>
      </c>
      <c r="HL120" s="36">
        <v>810</v>
      </c>
      <c r="HU120" s="36">
        <v>56.304545454545455</v>
      </c>
      <c r="HV120" s="36">
        <v>41.740909090909092</v>
      </c>
      <c r="HW120" s="36">
        <v>185.85371900826448</v>
      </c>
      <c r="HX120" s="36">
        <v>820</v>
      </c>
      <c r="HY120" s="36">
        <v>69.477272727272734</v>
      </c>
      <c r="HZ120" s="36">
        <v>31.318181818181817</v>
      </c>
      <c r="IA120" s="36">
        <v>188.95867768595042</v>
      </c>
      <c r="IB120" s="36">
        <v>873</v>
      </c>
      <c r="IC120" s="36">
        <v>68.509090909090915</v>
      </c>
      <c r="ID120" s="36">
        <v>98.334090909090904</v>
      </c>
      <c r="IE120" s="36">
        <v>318.86666666666667</v>
      </c>
      <c r="IF120" s="36">
        <v>1120</v>
      </c>
      <c r="IG120" s="36">
        <v>104.3340909090909</v>
      </c>
      <c r="IH120" s="36">
        <v>33.493181818181817</v>
      </c>
      <c r="II120" s="36">
        <v>240.87651515151515</v>
      </c>
      <c r="IJ120" s="36">
        <v>1013</v>
      </c>
      <c r="JI120" s="37">
        <v>85.334090909090904</v>
      </c>
      <c r="JJ120" s="37">
        <v>34.509090909090908</v>
      </c>
      <c r="JK120" s="37">
        <v>219.56666666666666</v>
      </c>
      <c r="JL120" s="37">
        <v>860</v>
      </c>
      <c r="JM120" s="37">
        <v>89.965909090909079</v>
      </c>
      <c r="JN120" s="37">
        <v>26.022727272727273</v>
      </c>
      <c r="JO120" s="37">
        <v>207.56666666666666</v>
      </c>
      <c r="JP120" s="37">
        <v>890</v>
      </c>
      <c r="JQ120" s="39">
        <f t="shared" si="11"/>
        <v>1016.9659090909091</v>
      </c>
      <c r="JR120" s="39">
        <f t="shared" si="12"/>
        <v>2487.6613636363641</v>
      </c>
      <c r="JS120" s="39">
        <f t="shared" si="13"/>
        <v>6894.8636953955138</v>
      </c>
      <c r="JT120" s="39">
        <f t="shared" si="13"/>
        <v>27392</v>
      </c>
    </row>
    <row r="121" spans="1:280" s="19" customFormat="1" ht="15.75" customHeight="1" x14ac:dyDescent="0.25">
      <c r="A121" s="26">
        <v>2</v>
      </c>
      <c r="B121" s="26" t="s">
        <v>136</v>
      </c>
      <c r="C121" s="40" t="s">
        <v>237</v>
      </c>
      <c r="D121" s="28">
        <f t="shared" si="35"/>
        <v>775.3</v>
      </c>
      <c r="E121" s="28">
        <f t="shared" si="35"/>
        <v>1938.5</v>
      </c>
      <c r="F121" s="28">
        <f t="shared" si="35"/>
        <v>7287</v>
      </c>
      <c r="G121" s="29">
        <f t="shared" si="36"/>
        <v>0.26602168244819541</v>
      </c>
      <c r="H121" s="28">
        <f t="shared" si="37"/>
        <v>64.608333333333334</v>
      </c>
      <c r="I121" s="28">
        <f t="shared" si="37"/>
        <v>161.54166666666666</v>
      </c>
      <c r="J121" s="28">
        <f t="shared" si="37"/>
        <v>607.25</v>
      </c>
      <c r="K121" s="29">
        <f t="shared" si="29"/>
        <v>0.26602168244819541</v>
      </c>
      <c r="L121" s="57"/>
      <c r="M121" s="57"/>
      <c r="N121" s="57"/>
      <c r="O121" s="57"/>
      <c r="P121" s="57"/>
      <c r="Q121" s="57"/>
      <c r="R121" s="30"/>
      <c r="S121" s="30"/>
      <c r="T121" s="30"/>
      <c r="U121" s="30"/>
      <c r="V121" s="30"/>
      <c r="W121" s="30"/>
      <c r="X121" s="34"/>
      <c r="Y121" s="34"/>
      <c r="Z121" s="34"/>
      <c r="AA121" s="34"/>
      <c r="AB121" s="34"/>
      <c r="AC121" s="34"/>
      <c r="AD121" s="34"/>
      <c r="AE121" s="34"/>
      <c r="AF121" s="34"/>
      <c r="AG121" s="34"/>
      <c r="AH121" s="34"/>
      <c r="AI121" s="34"/>
      <c r="AJ121" s="32">
        <v>53.8</v>
      </c>
      <c r="AK121" s="32">
        <v>134</v>
      </c>
      <c r="AL121" s="32">
        <v>566</v>
      </c>
      <c r="AM121" s="32">
        <v>53.8</v>
      </c>
      <c r="AN121" s="32">
        <v>134</v>
      </c>
      <c r="AO121" s="32">
        <v>566</v>
      </c>
      <c r="AP121" s="33"/>
      <c r="AQ121" s="33"/>
      <c r="AR121" s="33"/>
      <c r="AS121" s="33"/>
      <c r="AT121" s="33"/>
      <c r="AU121" s="33"/>
      <c r="AV121" s="33"/>
      <c r="AW121" s="33"/>
      <c r="AX121" s="33"/>
      <c r="AY121" s="34"/>
      <c r="AZ121" s="34"/>
      <c r="BA121" s="34"/>
      <c r="BB121" s="34"/>
      <c r="BC121" s="34"/>
      <c r="BD121" s="34"/>
      <c r="BE121" s="32">
        <v>70.3</v>
      </c>
      <c r="BF121" s="32">
        <v>176</v>
      </c>
      <c r="BG121" s="32">
        <v>657</v>
      </c>
      <c r="BH121" s="32">
        <v>73</v>
      </c>
      <c r="BI121" s="32">
        <v>183</v>
      </c>
      <c r="BJ121" s="32">
        <v>674</v>
      </c>
      <c r="BK121" s="34"/>
      <c r="BL121" s="34"/>
      <c r="BM121" s="34"/>
      <c r="BN121" s="34"/>
      <c r="BO121" s="34"/>
      <c r="BP121" s="34"/>
      <c r="BQ121" s="32">
        <v>65.599999999999994</v>
      </c>
      <c r="BR121" s="32">
        <v>164</v>
      </c>
      <c r="BS121" s="32">
        <v>634</v>
      </c>
      <c r="BT121" s="32">
        <v>72</v>
      </c>
      <c r="BU121" s="32">
        <v>180</v>
      </c>
      <c r="BV121" s="32">
        <v>641</v>
      </c>
      <c r="BW121" s="34"/>
      <c r="BX121" s="34"/>
      <c r="BY121" s="34"/>
      <c r="BZ121" s="34"/>
      <c r="CA121" s="34"/>
      <c r="CB121" s="34"/>
      <c r="CC121" s="32">
        <v>65.900000000000006</v>
      </c>
      <c r="CD121" s="32">
        <v>165</v>
      </c>
      <c r="CE121" s="32">
        <v>612</v>
      </c>
      <c r="CF121" s="32">
        <v>53.5</v>
      </c>
      <c r="CG121" s="32">
        <v>134</v>
      </c>
      <c r="CH121" s="32">
        <v>631</v>
      </c>
      <c r="CI121" s="91"/>
      <c r="CJ121" s="34"/>
      <c r="CK121" s="34"/>
      <c r="CL121" s="34"/>
      <c r="CM121" s="34"/>
      <c r="CN121" s="34"/>
      <c r="CO121" s="34"/>
      <c r="CP121" s="34"/>
      <c r="CQ121" s="34"/>
      <c r="CR121" s="34"/>
      <c r="CS121" s="34"/>
      <c r="CT121" s="34"/>
      <c r="CU121" s="32">
        <v>59</v>
      </c>
      <c r="CV121" s="32">
        <v>147.5</v>
      </c>
      <c r="CW121" s="32">
        <v>542</v>
      </c>
      <c r="CX121" s="32">
        <v>54</v>
      </c>
      <c r="CY121" s="32">
        <v>135</v>
      </c>
      <c r="CZ121" s="32">
        <v>511</v>
      </c>
      <c r="DA121" s="32">
        <v>73</v>
      </c>
      <c r="DB121" s="74">
        <v>182.5</v>
      </c>
      <c r="DC121" s="32">
        <v>642</v>
      </c>
      <c r="DD121" s="32">
        <v>81.400000000000006</v>
      </c>
      <c r="DE121" s="74">
        <v>203.5</v>
      </c>
      <c r="DF121" s="32">
        <v>611</v>
      </c>
      <c r="DG121" s="34"/>
      <c r="DH121" s="34"/>
      <c r="DI121" s="34"/>
      <c r="DJ121" s="34"/>
      <c r="DK121" s="34"/>
      <c r="DL121" s="34"/>
      <c r="EC121" s="36">
        <v>6.1818181818181817</v>
      </c>
      <c r="ED121" s="36">
        <v>36</v>
      </c>
      <c r="EE121" s="36">
        <v>70.303030303030297</v>
      </c>
      <c r="EF121" s="36">
        <v>642</v>
      </c>
      <c r="EG121" s="36">
        <v>6.1818181818181817</v>
      </c>
      <c r="EH121" s="36">
        <v>36.731818181818184</v>
      </c>
      <c r="EI121" s="36">
        <v>71.52272727272728</v>
      </c>
      <c r="EJ121" s="36">
        <v>642</v>
      </c>
      <c r="ES121" s="37">
        <v>15.525</v>
      </c>
      <c r="ET121" s="37">
        <v>47.413636363636364</v>
      </c>
      <c r="EU121" s="37">
        <v>104.89772727272728</v>
      </c>
      <c r="EV121" s="37">
        <v>546</v>
      </c>
      <c r="EW121" s="37">
        <v>16.824999999999999</v>
      </c>
      <c r="EX121" s="37">
        <v>32.413636363636364</v>
      </c>
      <c r="EY121" s="37">
        <v>82.064393939393938</v>
      </c>
      <c r="EZ121" s="37">
        <v>530</v>
      </c>
      <c r="FI121" s="37">
        <v>18.645454545454545</v>
      </c>
      <c r="FJ121" s="37">
        <v>43.565909090909095</v>
      </c>
      <c r="FK121" s="37">
        <v>103.68560606060608</v>
      </c>
      <c r="FL121" s="37">
        <v>601</v>
      </c>
      <c r="FM121" s="37">
        <v>28.209090909090907</v>
      </c>
      <c r="FN121" s="37">
        <v>43.661363636363639</v>
      </c>
      <c r="FO121" s="37">
        <v>119.78409090909092</v>
      </c>
      <c r="FP121" s="37">
        <v>655</v>
      </c>
      <c r="FY121" s="37">
        <v>25.2</v>
      </c>
      <c r="FZ121" s="37">
        <v>25.2</v>
      </c>
      <c r="GA121" s="37">
        <v>84</v>
      </c>
      <c r="GB121" s="37">
        <v>497</v>
      </c>
      <c r="GC121" s="37">
        <v>21.438636363636363</v>
      </c>
      <c r="GD121" s="37">
        <v>33.843181818181819</v>
      </c>
      <c r="GE121" s="37">
        <v>92.13636363636364</v>
      </c>
      <c r="GF121" s="37">
        <v>564</v>
      </c>
      <c r="GG121" s="37"/>
      <c r="GH121" s="37"/>
      <c r="GI121" s="37"/>
      <c r="GJ121" s="37"/>
      <c r="GK121" s="37"/>
      <c r="GL121" s="37"/>
      <c r="GM121" s="37"/>
      <c r="GN121" s="37"/>
      <c r="GO121" s="37">
        <v>25.493181818181817</v>
      </c>
      <c r="GP121" s="37">
        <v>30.913636363636364</v>
      </c>
      <c r="GQ121" s="37">
        <v>112.81363636363636</v>
      </c>
      <c r="GR121" s="37">
        <v>523</v>
      </c>
      <c r="GS121" s="37">
        <v>25.072727272727274</v>
      </c>
      <c r="GT121" s="37">
        <v>25.913636363636364</v>
      </c>
      <c r="GU121" s="37">
        <v>93.615151515151524</v>
      </c>
      <c r="GV121" s="37">
        <v>480</v>
      </c>
      <c r="GW121" s="36"/>
      <c r="GX121" s="36"/>
      <c r="GY121" s="36"/>
      <c r="GZ121" s="36"/>
      <c r="HA121" s="36"/>
      <c r="HB121" s="36"/>
      <c r="HC121" s="36"/>
      <c r="HD121" s="36"/>
      <c r="HE121" s="36">
        <v>44</v>
      </c>
      <c r="HF121" s="36">
        <v>22</v>
      </c>
      <c r="HG121" s="36">
        <v>132</v>
      </c>
      <c r="HH121" s="36">
        <v>570</v>
      </c>
      <c r="HI121" s="36">
        <v>38</v>
      </c>
      <c r="HJ121" s="36">
        <v>29</v>
      </c>
      <c r="HK121" s="36">
        <v>134</v>
      </c>
      <c r="HL121" s="36">
        <v>651</v>
      </c>
      <c r="HM121" s="36">
        <v>47.518181818181823</v>
      </c>
      <c r="HN121" s="36">
        <v>26.106818181818181</v>
      </c>
      <c r="HO121" s="36">
        <v>138.61033057851239</v>
      </c>
      <c r="HP121" s="36">
        <v>580</v>
      </c>
      <c r="HQ121" s="36">
        <v>50.213636363636361</v>
      </c>
      <c r="HR121" s="36">
        <v>20.609090909090909</v>
      </c>
      <c r="HS121" s="36">
        <v>132.51570247933881</v>
      </c>
      <c r="HT121" s="36">
        <v>613</v>
      </c>
      <c r="HU121" s="36"/>
      <c r="HV121" s="36"/>
      <c r="HW121" s="36"/>
      <c r="HX121" s="36"/>
      <c r="HY121" s="36"/>
      <c r="HZ121" s="36"/>
      <c r="IA121" s="36"/>
      <c r="IB121" s="36"/>
      <c r="IC121" s="36">
        <v>56.493181818181817</v>
      </c>
      <c r="ID121" s="36">
        <v>0.65227272727272723</v>
      </c>
      <c r="IE121" s="36">
        <v>126.4</v>
      </c>
      <c r="IF121" s="36">
        <v>630</v>
      </c>
      <c r="IG121" s="36">
        <v>58.604545454545452</v>
      </c>
      <c r="IH121" s="36">
        <v>0.44545454545454538</v>
      </c>
      <c r="II121" s="36">
        <v>118.1</v>
      </c>
      <c r="IJ121" s="36">
        <v>653</v>
      </c>
      <c r="IK121" s="19">
        <v>59.25</v>
      </c>
      <c r="IM121" s="19">
        <v>132</v>
      </c>
      <c r="IN121" s="19">
        <v>620</v>
      </c>
      <c r="IO121" s="19">
        <v>57.4</v>
      </c>
      <c r="IQ121" s="19">
        <v>122</v>
      </c>
      <c r="IR121" s="19">
        <v>632</v>
      </c>
      <c r="JI121" s="37"/>
      <c r="JJ121" s="37"/>
      <c r="JK121" s="37"/>
      <c r="JL121" s="37"/>
      <c r="JM121" s="37"/>
      <c r="JN121" s="37"/>
      <c r="JO121" s="37"/>
      <c r="JP121" s="37"/>
      <c r="JQ121" s="39">
        <f t="shared" si="11"/>
        <v>581.60681818181808</v>
      </c>
      <c r="JR121" s="39">
        <f t="shared" si="12"/>
        <v>1186.2045454545455</v>
      </c>
      <c r="JS121" s="39">
        <f t="shared" si="13"/>
        <v>3805.2631542699723</v>
      </c>
      <c r="JT121" s="39">
        <f t="shared" si="13"/>
        <v>17315</v>
      </c>
    </row>
    <row r="122" spans="1:280" s="19" customFormat="1" ht="15.75" customHeight="1" x14ac:dyDescent="0.25">
      <c r="A122" s="26">
        <v>3</v>
      </c>
      <c r="B122" s="26" t="s">
        <v>136</v>
      </c>
      <c r="C122" s="40" t="s">
        <v>238</v>
      </c>
      <c r="D122" s="28">
        <f t="shared" si="35"/>
        <v>790.7</v>
      </c>
      <c r="E122" s="28">
        <f t="shared" si="35"/>
        <v>1977.25</v>
      </c>
      <c r="F122" s="28">
        <f t="shared" si="35"/>
        <v>7573</v>
      </c>
      <c r="G122" s="29">
        <f t="shared" si="36"/>
        <v>0.26109203750165061</v>
      </c>
      <c r="H122" s="28">
        <f t="shared" si="37"/>
        <v>65.891666666666666</v>
      </c>
      <c r="I122" s="28">
        <f t="shared" si="37"/>
        <v>164.77083333333334</v>
      </c>
      <c r="J122" s="28">
        <f t="shared" si="37"/>
        <v>631.08333333333337</v>
      </c>
      <c r="K122" s="29">
        <f t="shared" si="29"/>
        <v>0.26109203750165061</v>
      </c>
      <c r="L122" s="30"/>
      <c r="M122" s="30"/>
      <c r="N122" s="30"/>
      <c r="O122" s="30"/>
      <c r="P122" s="30"/>
      <c r="Q122" s="30"/>
      <c r="R122" s="30"/>
      <c r="S122" s="30"/>
      <c r="T122" s="30"/>
      <c r="U122" s="30"/>
      <c r="V122" s="30"/>
      <c r="W122" s="30"/>
      <c r="X122" s="34"/>
      <c r="Y122" s="34"/>
      <c r="Z122" s="34"/>
      <c r="AA122" s="34"/>
      <c r="AB122" s="34"/>
      <c r="AC122" s="34"/>
      <c r="AD122" s="34"/>
      <c r="AE122" s="34"/>
      <c r="AF122" s="34"/>
      <c r="AG122" s="34"/>
      <c r="AH122" s="34"/>
      <c r="AI122" s="34"/>
      <c r="AJ122" s="32">
        <v>67.5</v>
      </c>
      <c r="AK122" s="32">
        <v>169</v>
      </c>
      <c r="AL122" s="32">
        <v>679</v>
      </c>
      <c r="AM122" s="32">
        <v>67.5</v>
      </c>
      <c r="AN122" s="32">
        <v>169</v>
      </c>
      <c r="AO122" s="32">
        <v>679</v>
      </c>
      <c r="AP122" s="33"/>
      <c r="AQ122" s="33"/>
      <c r="AR122" s="33"/>
      <c r="AS122" s="33"/>
      <c r="AT122" s="33"/>
      <c r="AU122" s="33"/>
      <c r="AV122" s="33"/>
      <c r="AW122" s="33"/>
      <c r="AX122" s="33"/>
      <c r="AY122" s="34"/>
      <c r="AZ122" s="34"/>
      <c r="BA122" s="34"/>
      <c r="BB122" s="34"/>
      <c r="BC122" s="34"/>
      <c r="BD122" s="34"/>
      <c r="BE122" s="32">
        <v>59.5</v>
      </c>
      <c r="BF122" s="32">
        <v>149</v>
      </c>
      <c r="BG122" s="32">
        <v>662</v>
      </c>
      <c r="BH122" s="32">
        <v>53.5</v>
      </c>
      <c r="BI122" s="32">
        <v>134</v>
      </c>
      <c r="BJ122" s="32">
        <v>651</v>
      </c>
      <c r="BK122" s="34"/>
      <c r="BL122" s="34"/>
      <c r="BM122" s="34"/>
      <c r="BN122" s="34"/>
      <c r="BO122" s="34"/>
      <c r="BP122" s="34"/>
      <c r="BQ122" s="32">
        <v>60.7</v>
      </c>
      <c r="BR122" s="32">
        <v>152</v>
      </c>
      <c r="BS122" s="32">
        <v>636</v>
      </c>
      <c r="BT122" s="32">
        <v>80.900000000000006</v>
      </c>
      <c r="BU122" s="32">
        <v>202</v>
      </c>
      <c r="BV122" s="32">
        <v>670</v>
      </c>
      <c r="BW122" s="34"/>
      <c r="BX122" s="34"/>
      <c r="BY122" s="34"/>
      <c r="BZ122" s="34"/>
      <c r="CA122" s="34"/>
      <c r="CB122" s="34"/>
      <c r="CC122" s="32">
        <v>58</v>
      </c>
      <c r="CD122" s="32">
        <v>145</v>
      </c>
      <c r="CE122" s="32">
        <v>632</v>
      </c>
      <c r="CF122" s="32">
        <v>72.2</v>
      </c>
      <c r="CG122" s="32">
        <v>180</v>
      </c>
      <c r="CH122" s="32">
        <v>654</v>
      </c>
      <c r="CI122" s="91"/>
      <c r="CJ122" s="34"/>
      <c r="CK122" s="34"/>
      <c r="CL122" s="34"/>
      <c r="CM122" s="34"/>
      <c r="CN122" s="34"/>
      <c r="CO122" s="34"/>
      <c r="CP122" s="34"/>
      <c r="CQ122" s="34"/>
      <c r="CR122" s="34"/>
      <c r="CS122" s="34"/>
      <c r="CT122" s="34"/>
      <c r="CU122" s="32">
        <v>45</v>
      </c>
      <c r="CV122" s="32">
        <v>112.5</v>
      </c>
      <c r="CW122" s="32">
        <v>523</v>
      </c>
      <c r="CX122" s="32">
        <v>59</v>
      </c>
      <c r="CY122" s="32">
        <v>147.5</v>
      </c>
      <c r="CZ122" s="32">
        <v>532</v>
      </c>
      <c r="DA122" s="32">
        <v>87.9</v>
      </c>
      <c r="DB122" s="74">
        <v>219.75</v>
      </c>
      <c r="DC122" s="32">
        <v>623</v>
      </c>
      <c r="DD122" s="32">
        <v>79</v>
      </c>
      <c r="DE122" s="74">
        <v>197.5</v>
      </c>
      <c r="DF122" s="32">
        <v>632</v>
      </c>
      <c r="DG122" s="34"/>
      <c r="DH122" s="34"/>
      <c r="DI122" s="34"/>
      <c r="DJ122" s="34"/>
      <c r="DK122" s="34"/>
      <c r="DL122" s="34"/>
      <c r="EC122" s="36">
        <v>14.318181818181818</v>
      </c>
      <c r="ED122" s="36">
        <v>52</v>
      </c>
      <c r="EE122" s="36">
        <v>110.53030303030303</v>
      </c>
      <c r="EF122" s="36">
        <v>543</v>
      </c>
      <c r="EG122" s="36">
        <v>14.318181818181818</v>
      </c>
      <c r="EH122" s="36">
        <v>52.159090909090907</v>
      </c>
      <c r="EI122" s="36">
        <v>110.79545454545455</v>
      </c>
      <c r="EJ122" s="36">
        <v>543</v>
      </c>
      <c r="ES122" s="37">
        <v>24.318181818181817</v>
      </c>
      <c r="ET122" s="37">
        <v>44.238636363636367</v>
      </c>
      <c r="EU122" s="37">
        <v>114.26136363636364</v>
      </c>
      <c r="EV122" s="37">
        <v>486</v>
      </c>
      <c r="EW122" s="37">
        <v>31.318181818181817</v>
      </c>
      <c r="EX122" s="37">
        <v>24.238636363636363</v>
      </c>
      <c r="EY122" s="37">
        <v>92.594696969696969</v>
      </c>
      <c r="EZ122" s="37">
        <v>469</v>
      </c>
      <c r="FI122" s="37">
        <v>17</v>
      </c>
      <c r="FJ122" s="37">
        <v>47.559090909090912</v>
      </c>
      <c r="FK122" s="37">
        <v>107.59848484848487</v>
      </c>
      <c r="FL122" s="37">
        <v>515</v>
      </c>
      <c r="FM122" s="37">
        <v>20</v>
      </c>
      <c r="FN122" s="37">
        <v>45.954545454545453</v>
      </c>
      <c r="FO122" s="37">
        <v>109.92424242424244</v>
      </c>
      <c r="FP122" s="37">
        <v>631</v>
      </c>
      <c r="FY122" s="37">
        <v>21</v>
      </c>
      <c r="FZ122" s="37">
        <v>21</v>
      </c>
      <c r="GA122" s="37">
        <v>70</v>
      </c>
      <c r="GB122" s="37">
        <v>481</v>
      </c>
      <c r="GC122" s="37">
        <v>24</v>
      </c>
      <c r="GD122" s="37">
        <v>35.509090909090908</v>
      </c>
      <c r="GE122" s="37">
        <v>99.181818181818187</v>
      </c>
      <c r="GF122" s="37">
        <v>562</v>
      </c>
      <c r="GG122" s="37">
        <v>31</v>
      </c>
      <c r="GH122" s="37">
        <v>33</v>
      </c>
      <c r="GI122" s="37">
        <v>106.66666666666667</v>
      </c>
      <c r="GJ122" s="37">
        <v>528</v>
      </c>
      <c r="GK122" s="37">
        <v>37</v>
      </c>
      <c r="GL122" s="37">
        <v>35</v>
      </c>
      <c r="GM122" s="37">
        <v>115.51282051282053</v>
      </c>
      <c r="GN122" s="37">
        <v>560</v>
      </c>
      <c r="GO122" s="37">
        <v>31</v>
      </c>
      <c r="GP122" s="37">
        <v>31.3</v>
      </c>
      <c r="GQ122" s="37">
        <v>124.6</v>
      </c>
      <c r="GR122" s="37">
        <v>563</v>
      </c>
      <c r="GS122" s="37">
        <v>22</v>
      </c>
      <c r="GT122" s="37">
        <v>37</v>
      </c>
      <c r="GU122" s="37">
        <v>118</v>
      </c>
      <c r="GV122" s="37">
        <v>590</v>
      </c>
      <c r="GW122" s="36"/>
      <c r="GX122" s="36"/>
      <c r="GY122" s="36"/>
      <c r="GZ122" s="36"/>
      <c r="HA122" s="36"/>
      <c r="HB122" s="36"/>
      <c r="HC122" s="36"/>
      <c r="HD122" s="36"/>
      <c r="HE122" s="36">
        <v>34</v>
      </c>
      <c r="HF122" s="36">
        <v>27</v>
      </c>
      <c r="HG122" s="36">
        <v>122</v>
      </c>
      <c r="HH122" s="36">
        <v>510</v>
      </c>
      <c r="HI122" s="36">
        <v>40</v>
      </c>
      <c r="HJ122" s="36">
        <v>25</v>
      </c>
      <c r="HK122" s="36">
        <v>130</v>
      </c>
      <c r="HL122" s="36">
        <v>502</v>
      </c>
      <c r="HM122" s="36"/>
      <c r="HN122" s="36"/>
      <c r="HO122" s="36"/>
      <c r="HP122" s="36"/>
      <c r="HQ122" s="36"/>
      <c r="HR122" s="36"/>
      <c r="HS122" s="36"/>
      <c r="HT122" s="36"/>
      <c r="HU122" s="36"/>
      <c r="HV122" s="36"/>
      <c r="HW122" s="36"/>
      <c r="HX122" s="36"/>
      <c r="HY122" s="36"/>
      <c r="HZ122" s="36"/>
      <c r="IA122" s="36"/>
      <c r="IB122" s="36"/>
      <c r="IC122" s="36">
        <v>47.018181818181823</v>
      </c>
      <c r="ID122" s="36">
        <v>11.7</v>
      </c>
      <c r="IE122" s="36">
        <v>120.80000000000001</v>
      </c>
      <c r="IF122" s="36">
        <v>620</v>
      </c>
      <c r="IG122" s="36">
        <v>39.463636363636361</v>
      </c>
      <c r="IH122" s="36">
        <v>19.636363636363637</v>
      </c>
      <c r="II122" s="36">
        <v>118.19999999999999</v>
      </c>
      <c r="IJ122" s="36">
        <v>622</v>
      </c>
      <c r="IS122" s="19">
        <v>12.2</v>
      </c>
      <c r="IU122" s="19">
        <v>90</v>
      </c>
      <c r="IV122" s="19">
        <v>650</v>
      </c>
      <c r="IW122" s="19">
        <v>12.24</v>
      </c>
      <c r="IX122" s="19">
        <v>90</v>
      </c>
      <c r="IZ122" s="19">
        <v>650</v>
      </c>
      <c r="JI122" s="37"/>
      <c r="JJ122" s="37"/>
      <c r="JK122" s="37"/>
      <c r="JL122" s="37"/>
      <c r="JM122" s="37"/>
      <c r="JN122" s="37"/>
      <c r="JO122" s="37"/>
      <c r="JP122" s="37"/>
      <c r="JQ122" s="39">
        <f t="shared" si="11"/>
        <v>455.19454545454539</v>
      </c>
      <c r="JR122" s="39">
        <f t="shared" si="12"/>
        <v>1375.4363636363639</v>
      </c>
      <c r="JS122" s="39">
        <f t="shared" si="13"/>
        <v>3730.3173659673657</v>
      </c>
      <c r="JT122" s="39">
        <f t="shared" si="13"/>
        <v>17083</v>
      </c>
    </row>
    <row r="123" spans="1:280" s="19" customFormat="1" ht="15.75" customHeight="1" x14ac:dyDescent="0.25">
      <c r="A123" s="26">
        <v>4</v>
      </c>
      <c r="B123" s="26" t="s">
        <v>136</v>
      </c>
      <c r="C123" s="40" t="s">
        <v>239</v>
      </c>
      <c r="D123" s="28">
        <f t="shared" si="35"/>
        <v>790.9</v>
      </c>
      <c r="E123" s="28">
        <f t="shared" si="35"/>
        <v>1974.75</v>
      </c>
      <c r="F123" s="28">
        <f t="shared" si="35"/>
        <v>7495</v>
      </c>
      <c r="G123" s="29">
        <f t="shared" si="36"/>
        <v>0.26347565043362242</v>
      </c>
      <c r="H123" s="28">
        <f t="shared" si="37"/>
        <v>65.908333333333331</v>
      </c>
      <c r="I123" s="28">
        <f t="shared" si="37"/>
        <v>164.5625</v>
      </c>
      <c r="J123" s="28">
        <f t="shared" si="37"/>
        <v>624.58333333333337</v>
      </c>
      <c r="K123" s="29">
        <f t="shared" si="29"/>
        <v>0.26347565043362242</v>
      </c>
      <c r="L123" s="30"/>
      <c r="M123" s="30"/>
      <c r="N123" s="30"/>
      <c r="O123" s="30"/>
      <c r="P123" s="30"/>
      <c r="Q123" s="30"/>
      <c r="R123" s="30"/>
      <c r="S123" s="30"/>
      <c r="T123" s="30"/>
      <c r="U123" s="30"/>
      <c r="V123" s="30"/>
      <c r="W123" s="30"/>
      <c r="X123" s="34"/>
      <c r="Y123" s="34"/>
      <c r="Z123" s="34"/>
      <c r="AA123" s="34"/>
      <c r="AB123" s="34"/>
      <c r="AC123" s="34"/>
      <c r="AD123" s="34"/>
      <c r="AE123" s="34"/>
      <c r="AF123" s="34"/>
      <c r="AG123" s="34"/>
      <c r="AH123" s="34"/>
      <c r="AI123" s="34"/>
      <c r="AJ123" s="32">
        <v>55.7</v>
      </c>
      <c r="AK123" s="32">
        <v>139</v>
      </c>
      <c r="AL123" s="32">
        <v>641</v>
      </c>
      <c r="AM123" s="32">
        <v>55.7</v>
      </c>
      <c r="AN123" s="32">
        <v>139</v>
      </c>
      <c r="AO123" s="32">
        <v>641</v>
      </c>
      <c r="AP123" s="33"/>
      <c r="AQ123" s="33"/>
      <c r="AR123" s="33"/>
      <c r="AS123" s="33"/>
      <c r="AT123" s="33"/>
      <c r="AU123" s="33"/>
      <c r="AV123" s="33"/>
      <c r="AW123" s="33"/>
      <c r="AX123" s="33"/>
      <c r="AY123" s="34"/>
      <c r="AZ123" s="34"/>
      <c r="BA123" s="34"/>
      <c r="BB123" s="34"/>
      <c r="BC123" s="34"/>
      <c r="BD123" s="34"/>
      <c r="BE123" s="32">
        <v>55.7</v>
      </c>
      <c r="BF123" s="32">
        <v>139</v>
      </c>
      <c r="BG123" s="32">
        <v>629</v>
      </c>
      <c r="BH123" s="32">
        <v>67.199999999999989</v>
      </c>
      <c r="BI123" s="32">
        <v>168</v>
      </c>
      <c r="BJ123" s="32">
        <v>671</v>
      </c>
      <c r="BK123" s="34"/>
      <c r="BL123" s="34"/>
      <c r="BM123" s="34"/>
      <c r="BN123" s="34"/>
      <c r="BO123" s="34"/>
      <c r="BP123" s="34"/>
      <c r="BQ123" s="32">
        <v>66.3</v>
      </c>
      <c r="BR123" s="32">
        <v>165</v>
      </c>
      <c r="BS123" s="32">
        <v>603</v>
      </c>
      <c r="BT123" s="32">
        <v>61.8</v>
      </c>
      <c r="BU123" s="32">
        <v>154</v>
      </c>
      <c r="BV123" s="32">
        <v>620</v>
      </c>
      <c r="BW123" s="34"/>
      <c r="BX123" s="34"/>
      <c r="BY123" s="34"/>
      <c r="BZ123" s="34"/>
      <c r="CA123" s="34"/>
      <c r="CB123" s="34"/>
      <c r="CC123" s="32">
        <v>61.3</v>
      </c>
      <c r="CD123" s="32">
        <v>153</v>
      </c>
      <c r="CE123" s="32">
        <v>625</v>
      </c>
      <c r="CF123" s="32">
        <v>60.900000000000006</v>
      </c>
      <c r="CG123" s="32">
        <v>152</v>
      </c>
      <c r="CH123" s="32">
        <v>661</v>
      </c>
      <c r="CI123" s="91"/>
      <c r="CJ123" s="34"/>
      <c r="CK123" s="34"/>
      <c r="CL123" s="34"/>
      <c r="CM123" s="34"/>
      <c r="CN123" s="34"/>
      <c r="CO123" s="34"/>
      <c r="CP123" s="34"/>
      <c r="CQ123" s="34"/>
      <c r="CR123" s="34"/>
      <c r="CS123" s="34"/>
      <c r="CT123" s="34"/>
      <c r="CU123" s="32">
        <v>61.5</v>
      </c>
      <c r="CV123" s="32">
        <v>153.75</v>
      </c>
      <c r="CW123" s="32">
        <v>537</v>
      </c>
      <c r="CX123" s="32">
        <v>56.5</v>
      </c>
      <c r="CY123" s="32">
        <v>141.25</v>
      </c>
      <c r="CZ123" s="32">
        <v>530</v>
      </c>
      <c r="DA123" s="32">
        <v>95.3</v>
      </c>
      <c r="DB123" s="74">
        <v>238.24999999999997</v>
      </c>
      <c r="DC123" s="32">
        <v>707</v>
      </c>
      <c r="DD123" s="32">
        <v>93</v>
      </c>
      <c r="DE123" s="74">
        <v>232.5</v>
      </c>
      <c r="DF123" s="32">
        <v>630</v>
      </c>
      <c r="DG123" s="34"/>
      <c r="DH123" s="34"/>
      <c r="DI123" s="34"/>
      <c r="DJ123" s="34"/>
      <c r="DK123" s="34"/>
      <c r="DL123" s="34"/>
      <c r="EC123" s="36">
        <v>16</v>
      </c>
      <c r="ED123" s="36">
        <v>49</v>
      </c>
      <c r="EE123" s="36">
        <v>108.33333333333334</v>
      </c>
      <c r="EF123" s="36">
        <v>545</v>
      </c>
      <c r="EG123" s="36">
        <v>16</v>
      </c>
      <c r="EH123" s="36">
        <v>50.352272727272727</v>
      </c>
      <c r="EI123" s="36">
        <v>110.58712121212122</v>
      </c>
      <c r="EJ123" s="36">
        <v>545</v>
      </c>
      <c r="ES123" s="37">
        <v>27.190909090909091</v>
      </c>
      <c r="ET123" s="37">
        <v>94.25</v>
      </c>
      <c r="EU123" s="37">
        <v>202.40151515151516</v>
      </c>
      <c r="EV123" s="37">
        <v>506</v>
      </c>
      <c r="EW123" s="37">
        <v>32.190909090909088</v>
      </c>
      <c r="EX123" s="37">
        <v>78.25</v>
      </c>
      <c r="EY123" s="37">
        <v>184.06818181818184</v>
      </c>
      <c r="EZ123" s="37">
        <v>607</v>
      </c>
      <c r="FI123" s="37">
        <v>30.524999999999999</v>
      </c>
      <c r="FJ123" s="37">
        <v>46.909090909090907</v>
      </c>
      <c r="FK123" s="37">
        <v>129.05681818181819</v>
      </c>
      <c r="FL123" s="37">
        <v>619</v>
      </c>
      <c r="FM123" s="37">
        <v>35.365909090909092</v>
      </c>
      <c r="FN123" s="37">
        <v>44.31818181818182</v>
      </c>
      <c r="FO123" s="37">
        <v>132.80681818181819</v>
      </c>
      <c r="FP123" s="37">
        <v>550</v>
      </c>
      <c r="FY123" s="37">
        <v>50.2</v>
      </c>
      <c r="FZ123" s="37">
        <v>50.2</v>
      </c>
      <c r="GA123" s="37">
        <v>167.33333333333334</v>
      </c>
      <c r="GB123" s="37">
        <v>629</v>
      </c>
      <c r="GC123" s="37">
        <v>42.5</v>
      </c>
      <c r="GD123" s="37">
        <v>71</v>
      </c>
      <c r="GE123" s="37">
        <v>189.16666666666669</v>
      </c>
      <c r="GF123" s="37">
        <v>624</v>
      </c>
      <c r="GG123" s="37"/>
      <c r="GH123" s="37"/>
      <c r="GI123" s="37"/>
      <c r="GJ123" s="37"/>
      <c r="GK123" s="37"/>
      <c r="GL123" s="37"/>
      <c r="GM123" s="37"/>
      <c r="GN123" s="37"/>
      <c r="GO123" s="37">
        <v>29.997727272727275</v>
      </c>
      <c r="GP123" s="37">
        <v>42</v>
      </c>
      <c r="GQ123" s="37">
        <v>143.99545454545455</v>
      </c>
      <c r="GR123" s="37">
        <v>771</v>
      </c>
      <c r="GS123" s="37">
        <v>34</v>
      </c>
      <c r="GT123" s="37">
        <v>42</v>
      </c>
      <c r="GU123" s="37">
        <v>152</v>
      </c>
      <c r="GV123" s="37">
        <v>740</v>
      </c>
      <c r="GW123" s="36"/>
      <c r="GX123" s="36"/>
      <c r="GY123" s="36"/>
      <c r="GZ123" s="36"/>
      <c r="HA123" s="36"/>
      <c r="HB123" s="36"/>
      <c r="HC123" s="36"/>
      <c r="HD123" s="36"/>
      <c r="HE123" s="36">
        <v>42.3</v>
      </c>
      <c r="HF123" s="36">
        <v>29.681818181818183</v>
      </c>
      <c r="HG123" s="36">
        <v>119.96969696969697</v>
      </c>
      <c r="HH123" s="36">
        <v>570</v>
      </c>
      <c r="HI123" s="36">
        <v>43.3</v>
      </c>
      <c r="HJ123" s="36">
        <v>29.4</v>
      </c>
      <c r="HK123" s="36">
        <v>121.16666666666667</v>
      </c>
      <c r="HL123" s="36">
        <v>602</v>
      </c>
      <c r="HM123" s="36">
        <v>36.177272727272729</v>
      </c>
      <c r="HN123" s="36">
        <v>37.81818181818182</v>
      </c>
      <c r="HO123" s="36">
        <v>141.41322314049586</v>
      </c>
      <c r="HP123" s="36">
        <v>630</v>
      </c>
      <c r="HQ123" s="36">
        <v>42.9</v>
      </c>
      <c r="HR123" s="36">
        <v>36.299999999999997</v>
      </c>
      <c r="HS123" s="36">
        <v>150.59999999999997</v>
      </c>
      <c r="HT123" s="36">
        <v>651</v>
      </c>
      <c r="HU123" s="36">
        <v>43.015909090909091</v>
      </c>
      <c r="HV123" s="36">
        <v>26.977272727272727</v>
      </c>
      <c r="HW123" s="36">
        <v>132.16528925619832</v>
      </c>
      <c r="HX123" s="36">
        <v>630</v>
      </c>
      <c r="HY123" s="36">
        <v>52.940909090909088</v>
      </c>
      <c r="HZ123" s="36">
        <v>22.834090909090911</v>
      </c>
      <c r="IA123" s="36">
        <v>141.92438016528925</v>
      </c>
      <c r="IB123" s="36">
        <v>653</v>
      </c>
      <c r="IC123" s="36"/>
      <c r="ID123" s="36"/>
      <c r="IE123" s="36"/>
      <c r="IF123" s="36"/>
      <c r="IG123" s="36"/>
      <c r="IH123" s="36"/>
      <c r="II123" s="36"/>
      <c r="IJ123" s="36"/>
      <c r="JI123" s="37">
        <v>69.777272727272717</v>
      </c>
      <c r="JJ123" s="37">
        <v>0</v>
      </c>
      <c r="JK123" s="37">
        <v>152</v>
      </c>
      <c r="JL123" s="37">
        <v>670</v>
      </c>
      <c r="JM123" s="37">
        <v>79.400000000000006</v>
      </c>
      <c r="JN123" s="37">
        <v>0</v>
      </c>
      <c r="JO123" s="37">
        <v>158.80000000000001</v>
      </c>
      <c r="JP123" s="37">
        <v>650</v>
      </c>
      <c r="JQ123" s="39">
        <f t="shared" si="11"/>
        <v>693.25681818181818</v>
      </c>
      <c r="JR123" s="39">
        <f t="shared" si="12"/>
        <v>1495.2818181818182</v>
      </c>
      <c r="JS123" s="39">
        <f t="shared" si="13"/>
        <v>4483.4816804407719</v>
      </c>
      <c r="JT123" s="39">
        <f t="shared" si="13"/>
        <v>18068</v>
      </c>
    </row>
    <row r="124" spans="1:280" s="19" customFormat="1" ht="15.75" customHeight="1" x14ac:dyDescent="0.25">
      <c r="A124" s="26">
        <v>5</v>
      </c>
      <c r="B124" s="26" t="s">
        <v>136</v>
      </c>
      <c r="C124" s="40" t="s">
        <v>240</v>
      </c>
      <c r="D124" s="28">
        <f t="shared" si="35"/>
        <v>1445.7</v>
      </c>
      <c r="E124" s="28">
        <f t="shared" si="35"/>
        <v>3617</v>
      </c>
      <c r="F124" s="28">
        <f t="shared" si="35"/>
        <v>11430</v>
      </c>
      <c r="G124" s="29">
        <f t="shared" si="36"/>
        <v>0.3164479440069991</v>
      </c>
      <c r="H124" s="28">
        <f t="shared" si="37"/>
        <v>103.26428571428572</v>
      </c>
      <c r="I124" s="28">
        <f t="shared" si="37"/>
        <v>258.35714285714283</v>
      </c>
      <c r="J124" s="28">
        <f t="shared" si="37"/>
        <v>816.42857142857144</v>
      </c>
      <c r="K124" s="29">
        <f t="shared" si="29"/>
        <v>0.3164479440069991</v>
      </c>
      <c r="L124" s="30"/>
      <c r="M124" s="30"/>
      <c r="N124" s="30"/>
      <c r="O124" s="30"/>
      <c r="P124" s="30"/>
      <c r="Q124" s="30"/>
      <c r="R124" s="30"/>
      <c r="S124" s="30"/>
      <c r="T124" s="30"/>
      <c r="U124" s="30"/>
      <c r="V124" s="30"/>
      <c r="W124" s="30"/>
      <c r="X124" s="32">
        <v>86</v>
      </c>
      <c r="Y124" s="32">
        <v>215</v>
      </c>
      <c r="Z124" s="32">
        <v>652</v>
      </c>
      <c r="AA124" s="32">
        <v>77.599999999999994</v>
      </c>
      <c r="AB124" s="32">
        <v>194</v>
      </c>
      <c r="AC124" s="32">
        <v>652</v>
      </c>
      <c r="AD124" s="34"/>
      <c r="AE124" s="34"/>
      <c r="AF124" s="34"/>
      <c r="AG124" s="34"/>
      <c r="AH124" s="34"/>
      <c r="AI124" s="34"/>
      <c r="AJ124" s="32">
        <v>87</v>
      </c>
      <c r="AK124" s="32">
        <v>218</v>
      </c>
      <c r="AL124" s="32">
        <v>782</v>
      </c>
      <c r="AM124" s="32">
        <v>87</v>
      </c>
      <c r="AN124" s="32">
        <v>218</v>
      </c>
      <c r="AO124" s="32">
        <v>782</v>
      </c>
      <c r="AP124" s="33"/>
      <c r="AQ124" s="33"/>
      <c r="AR124" s="33"/>
      <c r="AS124" s="33"/>
      <c r="AT124" s="33"/>
      <c r="AU124" s="33"/>
      <c r="AV124" s="33"/>
      <c r="AW124" s="33"/>
      <c r="AX124" s="33"/>
      <c r="AY124" s="34"/>
      <c r="AZ124" s="34"/>
      <c r="BA124" s="34"/>
      <c r="BB124" s="34"/>
      <c r="BC124" s="34"/>
      <c r="BD124" s="34"/>
      <c r="BE124" s="32">
        <v>81.400000000000006</v>
      </c>
      <c r="BF124" s="32">
        <v>204</v>
      </c>
      <c r="BG124" s="32">
        <v>770</v>
      </c>
      <c r="BH124" s="32">
        <v>95.899999999999991</v>
      </c>
      <c r="BI124" s="32">
        <v>240</v>
      </c>
      <c r="BJ124" s="32">
        <v>870</v>
      </c>
      <c r="BK124" s="34"/>
      <c r="BL124" s="34"/>
      <c r="BM124" s="34"/>
      <c r="BN124" s="34"/>
      <c r="BO124" s="34"/>
      <c r="BP124" s="34"/>
      <c r="BQ124" s="32">
        <v>105</v>
      </c>
      <c r="BR124" s="32">
        <v>263</v>
      </c>
      <c r="BS124" s="32">
        <v>837</v>
      </c>
      <c r="BT124" s="32">
        <v>107.4</v>
      </c>
      <c r="BU124" s="32">
        <v>269</v>
      </c>
      <c r="BV124" s="32">
        <v>831</v>
      </c>
      <c r="BW124" s="34"/>
      <c r="BX124" s="34"/>
      <c r="BY124" s="34"/>
      <c r="BZ124" s="34"/>
      <c r="CA124" s="34"/>
      <c r="CB124" s="34"/>
      <c r="CC124" s="32">
        <v>114.30000000000001</v>
      </c>
      <c r="CD124" s="32">
        <v>286</v>
      </c>
      <c r="CE124" s="32">
        <v>924</v>
      </c>
      <c r="CF124" s="32">
        <v>129.69999999999999</v>
      </c>
      <c r="CG124" s="32">
        <v>324</v>
      </c>
      <c r="CH124" s="32">
        <v>952</v>
      </c>
      <c r="CI124" s="91"/>
      <c r="CJ124" s="34"/>
      <c r="CK124" s="34"/>
      <c r="CL124" s="34"/>
      <c r="CM124" s="34"/>
      <c r="CN124" s="34"/>
      <c r="CO124" s="34"/>
      <c r="CP124" s="34"/>
      <c r="CQ124" s="34"/>
      <c r="CR124" s="34"/>
      <c r="CS124" s="34"/>
      <c r="CT124" s="34"/>
      <c r="CU124" s="32">
        <v>108.4</v>
      </c>
      <c r="CV124" s="32">
        <v>271</v>
      </c>
      <c r="CW124" s="32">
        <v>701</v>
      </c>
      <c r="CX124" s="32">
        <v>95</v>
      </c>
      <c r="CY124" s="32">
        <v>237.5</v>
      </c>
      <c r="CZ124" s="32">
        <v>703</v>
      </c>
      <c r="DA124" s="32">
        <v>112</v>
      </c>
      <c r="DB124" s="74">
        <v>280</v>
      </c>
      <c r="DC124" s="32">
        <v>871</v>
      </c>
      <c r="DD124" s="32">
        <v>159</v>
      </c>
      <c r="DE124" s="74">
        <v>397.5</v>
      </c>
      <c r="DF124" s="32">
        <v>1103</v>
      </c>
      <c r="DG124" s="34"/>
      <c r="DH124" s="34"/>
      <c r="DI124" s="34"/>
      <c r="DJ124" s="34"/>
      <c r="DK124" s="34"/>
      <c r="DL124" s="34"/>
      <c r="EC124" s="36">
        <v>10.636363636363637</v>
      </c>
      <c r="ED124" s="36">
        <v>85</v>
      </c>
      <c r="EE124" s="36">
        <v>159.39393939393941</v>
      </c>
      <c r="EF124" s="36">
        <v>541</v>
      </c>
      <c r="EG124" s="36">
        <v>10.636363636363637</v>
      </c>
      <c r="EH124" s="36">
        <v>85.190909090909088</v>
      </c>
      <c r="EI124" s="36">
        <v>159.71212121212122</v>
      </c>
      <c r="EJ124" s="36">
        <v>541</v>
      </c>
      <c r="ES124" s="37">
        <v>45</v>
      </c>
      <c r="ET124" s="37">
        <v>73.811363636363637</v>
      </c>
      <c r="EU124" s="37">
        <v>198.01893939393941</v>
      </c>
      <c r="EV124" s="37">
        <v>810</v>
      </c>
      <c r="EW124" s="37">
        <v>53</v>
      </c>
      <c r="EX124" s="37">
        <v>57.811363636363637</v>
      </c>
      <c r="EY124" s="37">
        <v>184.68560606060606</v>
      </c>
      <c r="EZ124" s="37">
        <v>651</v>
      </c>
      <c r="FI124" s="37">
        <v>21</v>
      </c>
      <c r="FJ124" s="37">
        <v>92.977272727272734</v>
      </c>
      <c r="FK124" s="37">
        <v>189.96212121212122</v>
      </c>
      <c r="FL124" s="37">
        <v>791</v>
      </c>
      <c r="FM124" s="37">
        <v>25.7</v>
      </c>
      <c r="FN124" s="37">
        <v>90.509090909090915</v>
      </c>
      <c r="FO124" s="37">
        <v>193.68181818181822</v>
      </c>
      <c r="FP124" s="37">
        <v>735</v>
      </c>
      <c r="FY124" s="37">
        <v>26</v>
      </c>
      <c r="FZ124" s="37">
        <v>26</v>
      </c>
      <c r="GA124" s="37">
        <v>86.666666666666671</v>
      </c>
      <c r="GB124" s="37">
        <v>616</v>
      </c>
      <c r="GC124" s="37">
        <v>18.556818181818183</v>
      </c>
      <c r="GD124" s="37">
        <v>71.190909090909088</v>
      </c>
      <c r="GE124" s="37">
        <v>149.57954545454547</v>
      </c>
      <c r="GF124" s="37">
        <v>658</v>
      </c>
      <c r="GG124" s="37">
        <v>39.865909090909092</v>
      </c>
      <c r="GH124" s="37">
        <v>50.795454545454547</v>
      </c>
      <c r="GI124" s="37">
        <v>139.47902097902099</v>
      </c>
      <c r="GJ124" s="37">
        <v>792</v>
      </c>
      <c r="GK124" s="37">
        <v>40</v>
      </c>
      <c r="GL124" s="37">
        <v>45.875</v>
      </c>
      <c r="GM124" s="37">
        <v>132.11538461538461</v>
      </c>
      <c r="GN124" s="37">
        <v>753</v>
      </c>
      <c r="GO124" s="37">
        <v>49.765909090909091</v>
      </c>
      <c r="GP124" s="37">
        <v>51.2</v>
      </c>
      <c r="GQ124" s="37">
        <v>168.27651515151518</v>
      </c>
      <c r="GR124" s="37">
        <v>740</v>
      </c>
      <c r="GS124" s="37">
        <v>39.1</v>
      </c>
      <c r="GT124" s="37">
        <v>45.5</v>
      </c>
      <c r="GU124" s="37">
        <v>141</v>
      </c>
      <c r="GV124" s="37">
        <v>770</v>
      </c>
      <c r="GW124" s="36">
        <v>74</v>
      </c>
      <c r="GX124" s="36">
        <v>49</v>
      </c>
      <c r="GY124" s="36">
        <v>175.71428571428572</v>
      </c>
      <c r="GZ124" s="36">
        <v>845</v>
      </c>
      <c r="HA124" s="36">
        <v>64</v>
      </c>
      <c r="HB124" s="36">
        <v>49.1</v>
      </c>
      <c r="HC124" s="36">
        <v>226.2</v>
      </c>
      <c r="HD124" s="36">
        <v>818</v>
      </c>
      <c r="HE124" s="36"/>
      <c r="HF124" s="36"/>
      <c r="HG124" s="36"/>
      <c r="HH124" s="36"/>
      <c r="HI124" s="36"/>
      <c r="HJ124" s="36"/>
      <c r="HK124" s="36"/>
      <c r="HL124" s="36"/>
      <c r="HM124" s="36">
        <v>56.206818181818178</v>
      </c>
      <c r="HN124" s="36">
        <v>71.334090909090904</v>
      </c>
      <c r="HO124" s="36">
        <v>236.34621212121209</v>
      </c>
      <c r="HP124" s="36">
        <v>830</v>
      </c>
      <c r="HQ124" s="36">
        <v>81.365909090909085</v>
      </c>
      <c r="HR124" s="36">
        <v>74</v>
      </c>
      <c r="HS124" s="36">
        <v>283.6098484848485</v>
      </c>
      <c r="HT124" s="36">
        <v>802</v>
      </c>
      <c r="HU124" s="36">
        <v>69.365909090909085</v>
      </c>
      <c r="HV124" s="36">
        <v>40.5</v>
      </c>
      <c r="HW124" s="36">
        <v>196.6098484848485</v>
      </c>
      <c r="HX124" s="36">
        <v>830</v>
      </c>
      <c r="HY124" s="36">
        <v>68.540909090909096</v>
      </c>
      <c r="HZ124" s="36">
        <v>40.034090909090914</v>
      </c>
      <c r="IA124" s="36">
        <v>194.30303030303031</v>
      </c>
      <c r="IB124" s="36">
        <v>812</v>
      </c>
      <c r="IC124" s="36">
        <v>115.5</v>
      </c>
      <c r="ID124" s="36">
        <v>0.50909090909090915</v>
      </c>
      <c r="IE124" s="36">
        <v>198.9</v>
      </c>
      <c r="IF124" s="36">
        <v>910</v>
      </c>
      <c r="IG124" s="36">
        <v>114</v>
      </c>
      <c r="IH124" s="36">
        <v>0.38181818181818183</v>
      </c>
      <c r="II124" s="36">
        <v>190.76363636363635</v>
      </c>
      <c r="IJ124" s="36">
        <v>859</v>
      </c>
      <c r="JI124" s="37">
        <v>77</v>
      </c>
      <c r="JJ124" s="37">
        <v>28.113636363636363</v>
      </c>
      <c r="JK124" s="37">
        <v>196.33333333333334</v>
      </c>
      <c r="JL124" s="37">
        <v>829</v>
      </c>
      <c r="JM124" s="37">
        <v>69.165909090909082</v>
      </c>
      <c r="JN124" s="37">
        <v>29.040909090909089</v>
      </c>
      <c r="JO124" s="37">
        <v>182.3</v>
      </c>
      <c r="JP124" s="37">
        <v>811</v>
      </c>
      <c r="JQ124" s="39">
        <f t="shared" si="11"/>
        <v>1147.4068181818182</v>
      </c>
      <c r="JR124" s="39">
        <f t="shared" si="12"/>
        <v>2453.443181818182</v>
      </c>
      <c r="JS124" s="39">
        <f t="shared" si="13"/>
        <v>7410.6897519147515</v>
      </c>
      <c r="JT124" s="39">
        <f t="shared" si="13"/>
        <v>27383</v>
      </c>
    </row>
    <row r="125" spans="1:280" s="19" customFormat="1" ht="15.75" customHeight="1" x14ac:dyDescent="0.25">
      <c r="A125" s="26">
        <v>6</v>
      </c>
      <c r="B125" s="26" t="s">
        <v>136</v>
      </c>
      <c r="C125" s="40" t="s">
        <v>241</v>
      </c>
      <c r="D125" s="28">
        <f t="shared" si="35"/>
        <v>982.1</v>
      </c>
      <c r="E125" s="28">
        <f t="shared" si="35"/>
        <v>2454.25</v>
      </c>
      <c r="F125" s="28">
        <f t="shared" si="35"/>
        <v>8720</v>
      </c>
      <c r="G125" s="29">
        <f t="shared" si="36"/>
        <v>0.28145068807339452</v>
      </c>
      <c r="H125" s="28">
        <f t="shared" si="37"/>
        <v>70.150000000000006</v>
      </c>
      <c r="I125" s="28">
        <f t="shared" si="37"/>
        <v>175.30357142857142</v>
      </c>
      <c r="J125" s="28">
        <f t="shared" si="37"/>
        <v>622.85714285714289</v>
      </c>
      <c r="K125" s="29">
        <f t="shared" si="29"/>
        <v>0.28145068807339446</v>
      </c>
      <c r="L125" s="30"/>
      <c r="M125" s="30"/>
      <c r="N125" s="30"/>
      <c r="O125" s="30"/>
      <c r="P125" s="30"/>
      <c r="Q125" s="30"/>
      <c r="R125" s="92"/>
      <c r="S125" s="92"/>
      <c r="T125" s="92"/>
      <c r="U125" s="92"/>
      <c r="V125" s="92"/>
      <c r="W125" s="92"/>
      <c r="X125" s="32">
        <v>77.099999999999994</v>
      </c>
      <c r="Y125" s="32">
        <v>193</v>
      </c>
      <c r="Z125" s="32">
        <v>615</v>
      </c>
      <c r="AA125" s="32">
        <v>64.599999999999994</v>
      </c>
      <c r="AB125" s="32">
        <v>161</v>
      </c>
      <c r="AC125" s="32">
        <v>619</v>
      </c>
      <c r="AD125" s="34"/>
      <c r="AE125" s="34"/>
      <c r="AF125" s="34"/>
      <c r="AG125" s="34"/>
      <c r="AH125" s="34"/>
      <c r="AI125" s="34"/>
      <c r="AJ125" s="32">
        <v>68.599999999999994</v>
      </c>
      <c r="AK125" s="32">
        <v>171</v>
      </c>
      <c r="AL125" s="32">
        <v>661</v>
      </c>
      <c r="AM125" s="32">
        <v>68.599999999999994</v>
      </c>
      <c r="AN125" s="32">
        <v>171</v>
      </c>
      <c r="AO125" s="32">
        <v>661</v>
      </c>
      <c r="AP125" s="33"/>
      <c r="AQ125" s="33"/>
      <c r="AR125" s="33"/>
      <c r="AS125" s="33"/>
      <c r="AT125" s="33"/>
      <c r="AU125" s="33"/>
      <c r="AV125" s="33"/>
      <c r="AW125" s="33"/>
      <c r="AX125" s="33"/>
      <c r="AY125" s="34"/>
      <c r="AZ125" s="34"/>
      <c r="BA125" s="34"/>
      <c r="BB125" s="34"/>
      <c r="BC125" s="34"/>
      <c r="BD125" s="34"/>
      <c r="BE125" s="32">
        <v>79.400000000000006</v>
      </c>
      <c r="BF125" s="32">
        <v>199</v>
      </c>
      <c r="BG125" s="32">
        <v>679</v>
      </c>
      <c r="BH125" s="32">
        <v>67.2</v>
      </c>
      <c r="BI125" s="32">
        <v>168</v>
      </c>
      <c r="BJ125" s="32">
        <v>661</v>
      </c>
      <c r="BK125" s="34"/>
      <c r="BL125" s="34"/>
      <c r="BM125" s="34"/>
      <c r="BN125" s="34"/>
      <c r="BO125" s="34"/>
      <c r="BP125" s="34"/>
      <c r="BQ125" s="32">
        <v>71.400000000000006</v>
      </c>
      <c r="BR125" s="32">
        <v>179</v>
      </c>
      <c r="BS125" s="32">
        <v>716</v>
      </c>
      <c r="BT125" s="32">
        <v>68.5</v>
      </c>
      <c r="BU125" s="32">
        <v>171</v>
      </c>
      <c r="BV125" s="32">
        <v>645</v>
      </c>
      <c r="BW125" s="34"/>
      <c r="BX125" s="34"/>
      <c r="BY125" s="34"/>
      <c r="BZ125" s="34"/>
      <c r="CA125" s="34"/>
      <c r="CB125" s="34"/>
      <c r="CC125" s="32">
        <v>60</v>
      </c>
      <c r="CD125" s="32">
        <v>150</v>
      </c>
      <c r="CE125" s="32">
        <v>626</v>
      </c>
      <c r="CF125" s="32">
        <v>78.599999999999994</v>
      </c>
      <c r="CG125" s="32">
        <v>196</v>
      </c>
      <c r="CH125" s="32">
        <v>717</v>
      </c>
      <c r="CI125" s="91"/>
      <c r="CJ125" s="34"/>
      <c r="CK125" s="34"/>
      <c r="CL125" s="34"/>
      <c r="CM125" s="34"/>
      <c r="CN125" s="34"/>
      <c r="CO125" s="34"/>
      <c r="CP125" s="34"/>
      <c r="CQ125" s="34"/>
      <c r="CR125" s="34"/>
      <c r="CS125" s="34"/>
      <c r="CT125" s="34"/>
      <c r="CU125" s="32">
        <v>61</v>
      </c>
      <c r="CV125" s="32">
        <v>152.5</v>
      </c>
      <c r="CW125" s="32">
        <v>461</v>
      </c>
      <c r="CX125" s="32">
        <v>61</v>
      </c>
      <c r="CY125" s="32">
        <v>152.5</v>
      </c>
      <c r="CZ125" s="32">
        <v>449</v>
      </c>
      <c r="DA125" s="32">
        <v>82.1</v>
      </c>
      <c r="DB125" s="74">
        <v>205.24999999999997</v>
      </c>
      <c r="DC125" s="32">
        <v>661</v>
      </c>
      <c r="DD125" s="32">
        <v>74</v>
      </c>
      <c r="DE125" s="74">
        <v>185</v>
      </c>
      <c r="DF125" s="32">
        <v>549</v>
      </c>
      <c r="DG125" s="34"/>
      <c r="DH125" s="34"/>
      <c r="DI125" s="34"/>
      <c r="DJ125" s="34"/>
      <c r="DK125" s="34"/>
      <c r="DL125" s="34"/>
      <c r="EC125" s="36">
        <v>12</v>
      </c>
      <c r="ED125" s="36">
        <v>32</v>
      </c>
      <c r="EE125" s="36">
        <v>73.333333333333343</v>
      </c>
      <c r="EF125" s="36">
        <v>520</v>
      </c>
      <c r="EG125" s="36">
        <v>12</v>
      </c>
      <c r="EH125" s="36">
        <v>32.206818181818178</v>
      </c>
      <c r="EI125" s="36">
        <v>73.678030303030297</v>
      </c>
      <c r="EJ125" s="36">
        <v>520</v>
      </c>
      <c r="ES125" s="37">
        <v>21</v>
      </c>
      <c r="ET125" s="37">
        <v>41</v>
      </c>
      <c r="EU125" s="37">
        <v>103.33333333333334</v>
      </c>
      <c r="EV125" s="37">
        <v>507</v>
      </c>
      <c r="EW125" s="37">
        <v>25</v>
      </c>
      <c r="EX125" s="37">
        <v>37</v>
      </c>
      <c r="EY125" s="37">
        <v>103.33333333333334</v>
      </c>
      <c r="EZ125" s="37">
        <v>511</v>
      </c>
      <c r="FI125" s="37">
        <v>20.668181818181818</v>
      </c>
      <c r="FJ125" s="37">
        <v>78.597727272727269</v>
      </c>
      <c r="FK125" s="37">
        <v>165.44318181818181</v>
      </c>
      <c r="FL125" s="37">
        <v>595</v>
      </c>
      <c r="FM125" s="37">
        <v>23.318181818181817</v>
      </c>
      <c r="FN125" s="37">
        <v>91.477272727272734</v>
      </c>
      <c r="FO125" s="37">
        <v>191.32575757575756</v>
      </c>
      <c r="FP125" s="37">
        <v>593</v>
      </c>
      <c r="FY125" s="37"/>
      <c r="FZ125" s="37"/>
      <c r="GA125" s="37"/>
      <c r="GB125" s="37"/>
      <c r="GC125" s="37"/>
      <c r="GD125" s="37"/>
      <c r="GE125" s="37"/>
      <c r="GF125" s="37"/>
      <c r="GG125" s="37">
        <v>41</v>
      </c>
      <c r="GH125" s="37">
        <v>61</v>
      </c>
      <c r="GI125" s="37">
        <v>145.71428571428572</v>
      </c>
      <c r="GJ125" s="37">
        <v>791</v>
      </c>
      <c r="GK125" s="37">
        <v>17</v>
      </c>
      <c r="GL125" s="37">
        <v>71</v>
      </c>
      <c r="GM125" s="37">
        <v>125.71428571428572</v>
      </c>
      <c r="GN125" s="37">
        <v>874</v>
      </c>
      <c r="GO125" s="37"/>
      <c r="GP125" s="37"/>
      <c r="GQ125" s="37"/>
      <c r="GR125" s="37"/>
      <c r="GS125" s="37"/>
      <c r="GT125" s="37"/>
      <c r="GU125" s="37"/>
      <c r="GV125" s="37"/>
      <c r="GW125" s="36">
        <v>31</v>
      </c>
      <c r="GX125" s="36">
        <v>54</v>
      </c>
      <c r="GY125" s="36">
        <v>121.42857142857144</v>
      </c>
      <c r="GZ125" s="36">
        <v>751</v>
      </c>
      <c r="HA125" s="36">
        <v>57.3</v>
      </c>
      <c r="HB125" s="36">
        <v>34</v>
      </c>
      <c r="HC125" s="36">
        <v>182.6</v>
      </c>
      <c r="HD125" s="36">
        <v>666</v>
      </c>
      <c r="HE125" s="36">
        <v>37</v>
      </c>
      <c r="HF125" s="36">
        <v>45</v>
      </c>
      <c r="HG125" s="36">
        <v>164</v>
      </c>
      <c r="HH125" s="36">
        <v>637</v>
      </c>
      <c r="HI125" s="36">
        <v>35</v>
      </c>
      <c r="HJ125" s="36">
        <v>53</v>
      </c>
      <c r="HK125" s="36">
        <v>176</v>
      </c>
      <c r="HL125" s="36">
        <v>621</v>
      </c>
      <c r="HM125" s="36"/>
      <c r="HN125" s="36"/>
      <c r="HO125" s="36"/>
      <c r="HP125" s="36"/>
      <c r="HQ125" s="36"/>
      <c r="HR125" s="36"/>
      <c r="HS125" s="36"/>
      <c r="HT125" s="36"/>
      <c r="HU125" s="36">
        <v>64</v>
      </c>
      <c r="HV125" s="36">
        <v>30</v>
      </c>
      <c r="HW125" s="36">
        <v>178</v>
      </c>
      <c r="HX125" s="36">
        <v>620</v>
      </c>
      <c r="HY125" s="36">
        <v>53</v>
      </c>
      <c r="HZ125" s="36">
        <v>28</v>
      </c>
      <c r="IA125" s="36">
        <v>152.66666666666669</v>
      </c>
      <c r="IB125" s="36">
        <v>602</v>
      </c>
      <c r="IC125" s="36"/>
      <c r="ID125" s="36"/>
      <c r="IE125" s="36"/>
      <c r="IF125" s="36"/>
      <c r="IG125" s="36"/>
      <c r="IH125" s="36"/>
      <c r="II125" s="36"/>
      <c r="IJ125" s="36"/>
      <c r="JI125" s="37">
        <v>40.222727272727276</v>
      </c>
      <c r="JJ125" s="37">
        <v>10.199999999999999</v>
      </c>
      <c r="JK125" s="37">
        <v>103.19999999999999</v>
      </c>
      <c r="JL125" s="37">
        <v>554</v>
      </c>
      <c r="JM125" s="37">
        <v>51.334090909090911</v>
      </c>
      <c r="JN125" s="37">
        <v>11</v>
      </c>
      <c r="JO125" s="37">
        <v>128.19999999999999</v>
      </c>
      <c r="JP125" s="37">
        <v>534</v>
      </c>
      <c r="JQ125" s="39">
        <f t="shared" si="11"/>
        <v>520.17500000000007</v>
      </c>
      <c r="JR125" s="39">
        <f t="shared" si="12"/>
        <v>1591.7840909090908</v>
      </c>
      <c r="JS125" s="39">
        <f t="shared" si="13"/>
        <v>4476.7775974025972</v>
      </c>
      <c r="JT125" s="39">
        <f t="shared" si="13"/>
        <v>18021</v>
      </c>
    </row>
    <row r="126" spans="1:280" s="19" customFormat="1" ht="15.75" customHeight="1" x14ac:dyDescent="0.25">
      <c r="A126" s="26">
        <v>7</v>
      </c>
      <c r="B126" s="26" t="s">
        <v>128</v>
      </c>
      <c r="C126" s="40" t="s">
        <v>242</v>
      </c>
      <c r="D126" s="28">
        <f t="shared" si="35"/>
        <v>347.2</v>
      </c>
      <c r="E126" s="28">
        <f t="shared" si="35"/>
        <v>871.5</v>
      </c>
      <c r="F126" s="28">
        <f t="shared" si="35"/>
        <v>3130</v>
      </c>
      <c r="G126" s="29">
        <f t="shared" si="36"/>
        <v>0.27843450479233228</v>
      </c>
      <c r="H126" s="28">
        <f t="shared" si="37"/>
        <v>57.866666666666667</v>
      </c>
      <c r="I126" s="28">
        <f t="shared" si="37"/>
        <v>145.25</v>
      </c>
      <c r="J126" s="28">
        <f t="shared" si="37"/>
        <v>521.66666666666663</v>
      </c>
      <c r="K126" s="29">
        <f t="shared" si="29"/>
        <v>0.27843450479233228</v>
      </c>
      <c r="L126" s="30"/>
      <c r="M126" s="30"/>
      <c r="N126" s="30"/>
      <c r="O126" s="30"/>
      <c r="P126" s="30"/>
      <c r="Q126" s="30"/>
      <c r="R126" s="92"/>
      <c r="S126" s="92"/>
      <c r="T126" s="92"/>
      <c r="U126" s="92"/>
      <c r="V126" s="92"/>
      <c r="W126" s="92"/>
      <c r="X126" s="34"/>
      <c r="Y126" s="34"/>
      <c r="Z126" s="34"/>
      <c r="AA126" s="34"/>
      <c r="AB126" s="34"/>
      <c r="AC126" s="34"/>
      <c r="AD126" s="34"/>
      <c r="AE126" s="34"/>
      <c r="AF126" s="34"/>
      <c r="AG126" s="34"/>
      <c r="AH126" s="34"/>
      <c r="AI126" s="34"/>
      <c r="AJ126" s="34"/>
      <c r="AK126" s="34"/>
      <c r="AL126" s="34"/>
      <c r="AM126" s="34"/>
      <c r="AN126" s="34"/>
      <c r="AO126" s="34"/>
      <c r="AP126" s="33"/>
      <c r="AQ126" s="33"/>
      <c r="AR126" s="33"/>
      <c r="AS126" s="33"/>
      <c r="AT126" s="33"/>
      <c r="AU126" s="33"/>
      <c r="AV126" s="33"/>
      <c r="AW126" s="33"/>
      <c r="AX126" s="33"/>
      <c r="AY126" s="34"/>
      <c r="AZ126" s="34"/>
      <c r="BA126" s="34"/>
      <c r="BB126" s="34"/>
      <c r="BC126" s="34"/>
      <c r="BD126" s="34"/>
      <c r="BE126" s="34"/>
      <c r="BF126" s="34"/>
      <c r="BG126" s="34"/>
      <c r="BH126" s="34"/>
      <c r="BI126" s="34"/>
      <c r="BJ126" s="34"/>
      <c r="BK126" s="34"/>
      <c r="BL126" s="34"/>
      <c r="BM126" s="34"/>
      <c r="BN126" s="34"/>
      <c r="BO126" s="34"/>
      <c r="BP126" s="34"/>
      <c r="BQ126" s="34"/>
      <c r="BR126" s="34"/>
      <c r="BS126" s="34"/>
      <c r="BT126" s="34"/>
      <c r="BU126" s="34"/>
      <c r="BV126" s="34"/>
      <c r="BW126" s="34"/>
      <c r="BX126" s="34"/>
      <c r="BY126" s="34"/>
      <c r="BZ126" s="34"/>
      <c r="CA126" s="34"/>
      <c r="CB126" s="34"/>
      <c r="CC126" s="32">
        <v>58.6</v>
      </c>
      <c r="CD126" s="32">
        <v>150</v>
      </c>
      <c r="CE126" s="32">
        <v>589</v>
      </c>
      <c r="CF126" s="32">
        <v>63.599999999999994</v>
      </c>
      <c r="CG126" s="32">
        <v>159</v>
      </c>
      <c r="CH126" s="32">
        <v>623</v>
      </c>
      <c r="CI126" s="91"/>
      <c r="CJ126" s="34"/>
      <c r="CK126" s="34"/>
      <c r="CL126" s="34"/>
      <c r="CM126" s="34"/>
      <c r="CN126" s="34"/>
      <c r="CO126" s="34"/>
      <c r="CP126" s="34"/>
      <c r="CQ126" s="34"/>
      <c r="CR126" s="34"/>
      <c r="CS126" s="34"/>
      <c r="CT126" s="34"/>
      <c r="CU126" s="32">
        <v>48</v>
      </c>
      <c r="CV126" s="32">
        <v>120</v>
      </c>
      <c r="CW126" s="32">
        <v>432</v>
      </c>
      <c r="CX126" s="32">
        <v>49</v>
      </c>
      <c r="CY126" s="32">
        <v>122.5</v>
      </c>
      <c r="CZ126" s="32">
        <v>432</v>
      </c>
      <c r="DA126" s="32">
        <v>61</v>
      </c>
      <c r="DB126" s="74">
        <v>152.5</v>
      </c>
      <c r="DC126" s="32">
        <v>522</v>
      </c>
      <c r="DD126" s="32">
        <v>67</v>
      </c>
      <c r="DE126" s="74">
        <v>167.5</v>
      </c>
      <c r="DF126" s="32">
        <v>532</v>
      </c>
      <c r="DG126" s="34"/>
      <c r="DH126" s="34"/>
      <c r="DI126" s="34"/>
      <c r="DJ126" s="34"/>
      <c r="DK126" s="34"/>
      <c r="DL126" s="34"/>
      <c r="EC126" s="36">
        <v>9</v>
      </c>
      <c r="ED126" s="36">
        <v>19</v>
      </c>
      <c r="EE126" s="36">
        <v>46.666666666666671</v>
      </c>
      <c r="EF126" s="36">
        <v>572</v>
      </c>
      <c r="EG126" s="36">
        <v>9</v>
      </c>
      <c r="EH126" s="36">
        <v>22.022727272727273</v>
      </c>
      <c r="EI126" s="36">
        <v>51.70454545454546</v>
      </c>
      <c r="EJ126" s="36">
        <v>572</v>
      </c>
      <c r="ES126" s="37">
        <v>16.190909090909091</v>
      </c>
      <c r="ET126" s="37">
        <v>33.715909090909093</v>
      </c>
      <c r="EU126" s="37">
        <v>83.178030303030312</v>
      </c>
      <c r="EV126" s="37">
        <v>510</v>
      </c>
      <c r="EW126" s="37">
        <v>12.190909090909091</v>
      </c>
      <c r="EX126" s="37">
        <v>29.71590909090909</v>
      </c>
      <c r="EY126" s="37">
        <v>69.844696969696969</v>
      </c>
      <c r="EZ126" s="37">
        <v>414</v>
      </c>
      <c r="FA126" s="36">
        <v>4.5</v>
      </c>
      <c r="FB126" s="36">
        <v>17</v>
      </c>
      <c r="FC126" s="36">
        <v>35.833333333333336</v>
      </c>
      <c r="FD126" s="36">
        <v>162</v>
      </c>
      <c r="FE126" s="36">
        <v>3.5</v>
      </c>
      <c r="FF126" s="36">
        <v>12</v>
      </c>
      <c r="FG126" s="36">
        <v>25.833333333333336</v>
      </c>
      <c r="FH126" s="36">
        <v>128</v>
      </c>
      <c r="FI126" s="37">
        <v>9.9704545454545457</v>
      </c>
      <c r="FJ126" s="37">
        <v>40.186363636363637</v>
      </c>
      <c r="FK126" s="37">
        <v>83.594696969696969</v>
      </c>
      <c r="FL126" s="37">
        <v>534</v>
      </c>
      <c r="FM126" s="37">
        <v>8.1136363636363633</v>
      </c>
      <c r="FN126" s="37">
        <v>36.113636363636367</v>
      </c>
      <c r="FO126" s="37">
        <v>73.712121212121218</v>
      </c>
      <c r="FP126" s="37">
        <v>511</v>
      </c>
      <c r="FQ126" s="37">
        <v>6.2</v>
      </c>
      <c r="FR126" s="37">
        <v>16.509090909090908</v>
      </c>
      <c r="FS126" s="37">
        <v>37.848484848484851</v>
      </c>
      <c r="FT126" s="37">
        <v>204</v>
      </c>
      <c r="FU126" s="37">
        <v>3.9340909090909091</v>
      </c>
      <c r="FV126" s="37">
        <v>17.3</v>
      </c>
      <c r="FW126" s="37">
        <v>35.390151515151516</v>
      </c>
      <c r="FX126" s="37">
        <v>222</v>
      </c>
      <c r="FY126" s="37">
        <v>5.3</v>
      </c>
      <c r="FZ126" s="37">
        <v>5.3</v>
      </c>
      <c r="GA126" s="37">
        <v>17.666666666666668</v>
      </c>
      <c r="GB126" s="37">
        <v>130</v>
      </c>
      <c r="GC126" s="37">
        <v>3.5340909090909092</v>
      </c>
      <c r="GD126" s="37">
        <v>15.9</v>
      </c>
      <c r="GE126" s="37">
        <v>32.390151515151516</v>
      </c>
      <c r="GF126" s="37">
        <v>132</v>
      </c>
      <c r="GG126" s="37"/>
      <c r="GH126" s="37"/>
      <c r="GI126" s="37"/>
      <c r="GJ126" s="37"/>
      <c r="GK126" s="37"/>
      <c r="GL126" s="37"/>
      <c r="GM126" s="37"/>
      <c r="GN126" s="37"/>
      <c r="GO126" s="37"/>
      <c r="GP126" s="37"/>
      <c r="GQ126" s="37"/>
      <c r="GR126" s="37"/>
      <c r="GS126" s="37"/>
      <c r="GT126" s="37"/>
      <c r="GU126" s="37"/>
      <c r="GV126" s="37"/>
      <c r="GW126" s="36"/>
      <c r="GX126" s="36"/>
      <c r="GY126" s="36"/>
      <c r="GZ126" s="36"/>
      <c r="HA126" s="36"/>
      <c r="HB126" s="36"/>
      <c r="HC126" s="36"/>
      <c r="HD126" s="36"/>
      <c r="HE126" s="36"/>
      <c r="HF126" s="36"/>
      <c r="HG126" s="36"/>
      <c r="HH126" s="36"/>
      <c r="HI126" s="36"/>
      <c r="HJ126" s="36"/>
      <c r="HK126" s="36"/>
      <c r="HL126" s="36"/>
      <c r="HM126" s="36"/>
      <c r="HN126" s="36"/>
      <c r="HO126" s="36"/>
      <c r="HP126" s="36"/>
      <c r="HQ126" s="36"/>
      <c r="HR126" s="36"/>
      <c r="HS126" s="36"/>
      <c r="HT126" s="36"/>
      <c r="HU126" s="36"/>
      <c r="HV126" s="36"/>
      <c r="HW126" s="36"/>
      <c r="HX126" s="36"/>
      <c r="HY126" s="36"/>
      <c r="HZ126" s="36"/>
      <c r="IA126" s="36"/>
      <c r="IB126" s="36"/>
      <c r="IC126" s="36">
        <v>57.636363636363633</v>
      </c>
      <c r="ID126" s="36">
        <v>0.36590909090909085</v>
      </c>
      <c r="IE126" s="36">
        <v>115.5090909090909</v>
      </c>
      <c r="IF126" s="36">
        <v>557</v>
      </c>
      <c r="IG126" s="36">
        <v>48.954545454545453</v>
      </c>
      <c r="IH126" s="36">
        <v>0</v>
      </c>
      <c r="II126" s="36">
        <v>89.008264462809905</v>
      </c>
      <c r="IJ126" s="36">
        <v>535</v>
      </c>
      <c r="JI126" s="37">
        <v>34</v>
      </c>
      <c r="JJ126" s="37">
        <v>15.270454545454545</v>
      </c>
      <c r="JK126" s="37">
        <v>109.75</v>
      </c>
      <c r="JL126" s="37">
        <v>578</v>
      </c>
      <c r="JM126" s="37">
        <v>26</v>
      </c>
      <c r="JN126" s="37">
        <v>32.334090909090911</v>
      </c>
      <c r="JO126" s="37">
        <v>137.25</v>
      </c>
      <c r="JP126" s="37">
        <v>558</v>
      </c>
      <c r="JQ126" s="39">
        <f t="shared" si="11"/>
        <v>248.05454545454546</v>
      </c>
      <c r="JR126" s="39">
        <f t="shared" si="12"/>
        <v>572.14318181818192</v>
      </c>
      <c r="JS126" s="39">
        <f t="shared" si="13"/>
        <v>1833.0855371900825</v>
      </c>
      <c r="JT126" s="39">
        <f t="shared" si="13"/>
        <v>8915</v>
      </c>
    </row>
    <row r="127" spans="1:280" s="19" customFormat="1" ht="15.75" customHeight="1" x14ac:dyDescent="0.25">
      <c r="A127" s="26">
        <v>8</v>
      </c>
      <c r="B127" s="26" t="s">
        <v>128</v>
      </c>
      <c r="C127" s="40" t="s">
        <v>243</v>
      </c>
      <c r="D127" s="28">
        <f t="shared" si="35"/>
        <v>207</v>
      </c>
      <c r="E127" s="28">
        <f t="shared" si="35"/>
        <v>517.5</v>
      </c>
      <c r="F127" s="28">
        <f t="shared" si="35"/>
        <v>1902</v>
      </c>
      <c r="G127" s="29">
        <f t="shared" si="36"/>
        <v>0.27208201892744477</v>
      </c>
      <c r="H127" s="28">
        <f t="shared" si="37"/>
        <v>51.75</v>
      </c>
      <c r="I127" s="28">
        <f t="shared" si="37"/>
        <v>129.375</v>
      </c>
      <c r="J127" s="28">
        <f t="shared" si="37"/>
        <v>475.5</v>
      </c>
      <c r="K127" s="29">
        <f t="shared" si="29"/>
        <v>0.27208201892744477</v>
      </c>
      <c r="L127" s="30"/>
      <c r="M127" s="30"/>
      <c r="N127" s="30"/>
      <c r="O127" s="30"/>
      <c r="P127" s="30"/>
      <c r="Q127" s="30"/>
      <c r="R127" s="92"/>
      <c r="S127" s="92"/>
      <c r="T127" s="92"/>
      <c r="U127" s="92"/>
      <c r="V127" s="92"/>
      <c r="W127" s="92"/>
      <c r="X127" s="34"/>
      <c r="Y127" s="34"/>
      <c r="Z127" s="34"/>
      <c r="AA127" s="34"/>
      <c r="AB127" s="34"/>
      <c r="AC127" s="34"/>
      <c r="AD127" s="34"/>
      <c r="AE127" s="34"/>
      <c r="AF127" s="34"/>
      <c r="AG127" s="34"/>
      <c r="AH127" s="34"/>
      <c r="AI127" s="34"/>
      <c r="AJ127" s="34"/>
      <c r="AK127" s="34"/>
      <c r="AL127" s="34"/>
      <c r="AM127" s="34"/>
      <c r="AN127" s="34"/>
      <c r="AO127" s="34"/>
      <c r="AP127" s="33"/>
      <c r="AQ127" s="33"/>
      <c r="AR127" s="33"/>
      <c r="AS127" s="33"/>
      <c r="AT127" s="33"/>
      <c r="AU127" s="33"/>
      <c r="AV127" s="33"/>
      <c r="AW127" s="33"/>
      <c r="AX127" s="33"/>
      <c r="AY127" s="34"/>
      <c r="AZ127" s="34"/>
      <c r="BA127" s="34"/>
      <c r="BB127" s="34"/>
      <c r="BC127" s="34"/>
      <c r="BD127" s="34"/>
      <c r="BE127" s="34"/>
      <c r="BF127" s="34"/>
      <c r="BG127" s="34"/>
      <c r="BH127" s="34"/>
      <c r="BI127" s="34"/>
      <c r="BJ127" s="34"/>
      <c r="BK127" s="34"/>
      <c r="BL127" s="34"/>
      <c r="BM127" s="34"/>
      <c r="BN127" s="34"/>
      <c r="BO127" s="34"/>
      <c r="BP127" s="34"/>
      <c r="BQ127" s="34"/>
      <c r="BR127" s="34"/>
      <c r="BS127" s="34"/>
      <c r="BT127" s="34"/>
      <c r="BU127" s="34"/>
      <c r="BV127" s="34"/>
      <c r="BW127" s="34"/>
      <c r="BX127" s="34"/>
      <c r="BY127" s="34"/>
      <c r="BZ127" s="34"/>
      <c r="CA127" s="34"/>
      <c r="CB127" s="34"/>
      <c r="CC127" s="34"/>
      <c r="CD127" s="34"/>
      <c r="CE127" s="34"/>
      <c r="CF127" s="34"/>
      <c r="CG127" s="34"/>
      <c r="CH127" s="34"/>
      <c r="CI127" s="91"/>
      <c r="CJ127" s="34"/>
      <c r="CK127" s="34"/>
      <c r="CL127" s="34"/>
      <c r="CM127" s="34"/>
      <c r="CN127" s="34"/>
      <c r="CO127" s="34"/>
      <c r="CP127" s="34"/>
      <c r="CQ127" s="34"/>
      <c r="CR127" s="34"/>
      <c r="CS127" s="34"/>
      <c r="CT127" s="34"/>
      <c r="CU127" s="32">
        <v>42</v>
      </c>
      <c r="CV127" s="32">
        <v>105</v>
      </c>
      <c r="CW127" s="32">
        <v>413</v>
      </c>
      <c r="CX127" s="32">
        <v>54</v>
      </c>
      <c r="CY127" s="32">
        <v>135</v>
      </c>
      <c r="CZ127" s="32">
        <v>513</v>
      </c>
      <c r="DA127" s="32">
        <v>52</v>
      </c>
      <c r="DB127" s="74">
        <v>130</v>
      </c>
      <c r="DC127" s="32">
        <v>463</v>
      </c>
      <c r="DD127" s="32">
        <v>59</v>
      </c>
      <c r="DE127" s="74">
        <v>147.5</v>
      </c>
      <c r="DF127" s="32">
        <v>513</v>
      </c>
      <c r="DG127" s="34"/>
      <c r="DH127" s="34"/>
      <c r="DI127" s="34"/>
      <c r="DJ127" s="34"/>
      <c r="DK127" s="34"/>
      <c r="DL127" s="34"/>
      <c r="EC127" s="36">
        <v>7.461363636363636</v>
      </c>
      <c r="ED127" s="36">
        <v>36</v>
      </c>
      <c r="EE127" s="36">
        <v>72.435606060606062</v>
      </c>
      <c r="EF127" s="36">
        <v>502</v>
      </c>
      <c r="EG127" s="36">
        <v>7.461363636363636</v>
      </c>
      <c r="EH127" s="36">
        <v>39.18181818181818</v>
      </c>
      <c r="EI127" s="36">
        <v>77.73863636363636</v>
      </c>
      <c r="EJ127" s="36">
        <v>502</v>
      </c>
      <c r="ES127" s="37">
        <v>21</v>
      </c>
      <c r="ET127" s="37">
        <v>48</v>
      </c>
      <c r="EU127" s="37">
        <v>115</v>
      </c>
      <c r="EV127" s="37">
        <v>517</v>
      </c>
      <c r="EW127" s="37">
        <v>34</v>
      </c>
      <c r="EX127" s="37">
        <v>42</v>
      </c>
      <c r="EY127" s="37">
        <v>126.66666666666667</v>
      </c>
      <c r="EZ127" s="37">
        <v>506</v>
      </c>
      <c r="FA127" s="36">
        <v>3.6</v>
      </c>
      <c r="FB127" s="36">
        <v>18</v>
      </c>
      <c r="FC127" s="36">
        <v>36</v>
      </c>
      <c r="FD127" s="36">
        <v>165</v>
      </c>
      <c r="FE127" s="36">
        <v>4</v>
      </c>
      <c r="FF127" s="36">
        <v>15</v>
      </c>
      <c r="FG127" s="36">
        <v>31.666666666666668</v>
      </c>
      <c r="FH127" s="36">
        <v>153</v>
      </c>
      <c r="FI127" s="37">
        <v>15</v>
      </c>
      <c r="FJ127" s="37">
        <v>37.799999999999997</v>
      </c>
      <c r="FK127" s="37">
        <v>88</v>
      </c>
      <c r="FL127" s="37">
        <v>525</v>
      </c>
      <c r="FM127" s="37">
        <v>17.2</v>
      </c>
      <c r="FN127" s="37">
        <v>35.5</v>
      </c>
      <c r="FO127" s="37">
        <v>87.833333333333343</v>
      </c>
      <c r="FP127" s="37">
        <v>532</v>
      </c>
      <c r="FQ127" s="37">
        <v>4.2</v>
      </c>
      <c r="FR127" s="37">
        <v>18.597727272727273</v>
      </c>
      <c r="FS127" s="37">
        <v>37.996212121212125</v>
      </c>
      <c r="FT127" s="37">
        <v>210</v>
      </c>
      <c r="FU127" s="37">
        <v>3.1</v>
      </c>
      <c r="FV127" s="37">
        <v>15.934090909090909</v>
      </c>
      <c r="FW127" s="37">
        <v>31.723484848484851</v>
      </c>
      <c r="FX127" s="37">
        <v>215</v>
      </c>
      <c r="FY127" s="37">
        <v>5.3</v>
      </c>
      <c r="FZ127" s="37">
        <v>5.3</v>
      </c>
      <c r="GA127" s="37">
        <v>17.666666666666668</v>
      </c>
      <c r="GB127" s="37">
        <v>135</v>
      </c>
      <c r="GC127" s="37">
        <v>2.9</v>
      </c>
      <c r="GD127" s="37">
        <v>16.53409090909091</v>
      </c>
      <c r="GE127" s="37">
        <v>32.390151515151516</v>
      </c>
      <c r="GF127" s="37">
        <v>134</v>
      </c>
      <c r="GG127" s="37"/>
      <c r="GH127" s="37"/>
      <c r="GI127" s="37"/>
      <c r="GJ127" s="37"/>
      <c r="GK127" s="37"/>
      <c r="GL127" s="37"/>
      <c r="GM127" s="37"/>
      <c r="GN127" s="37"/>
      <c r="GO127" s="37"/>
      <c r="GP127" s="37"/>
      <c r="GQ127" s="37"/>
      <c r="GR127" s="37"/>
      <c r="GS127" s="37"/>
      <c r="GT127" s="37"/>
      <c r="GU127" s="37"/>
      <c r="GV127" s="37"/>
      <c r="GW127" s="36"/>
      <c r="GX127" s="36"/>
      <c r="GY127" s="36"/>
      <c r="GZ127" s="36"/>
      <c r="HA127" s="36"/>
      <c r="HB127" s="36"/>
      <c r="HC127" s="36"/>
      <c r="HD127" s="36"/>
      <c r="HE127" s="36"/>
      <c r="HF127" s="36"/>
      <c r="HG127" s="36"/>
      <c r="HH127" s="36"/>
      <c r="HI127" s="36"/>
      <c r="HJ127" s="36"/>
      <c r="HK127" s="36"/>
      <c r="HL127" s="36"/>
      <c r="HM127" s="36">
        <v>42.35</v>
      </c>
      <c r="HN127" s="36">
        <v>17.959090909090911</v>
      </c>
      <c r="HO127" s="36">
        <v>114.63181818181819</v>
      </c>
      <c r="HP127" s="36">
        <v>520</v>
      </c>
      <c r="HQ127" s="36">
        <v>39.200000000000003</v>
      </c>
      <c r="HR127" s="36">
        <v>21.793181818181818</v>
      </c>
      <c r="HS127" s="36">
        <v>114.72196969696969</v>
      </c>
      <c r="HT127" s="36">
        <v>502</v>
      </c>
      <c r="HU127" s="36"/>
      <c r="HV127" s="36"/>
      <c r="HW127" s="36"/>
      <c r="HX127" s="36"/>
      <c r="HY127" s="36"/>
      <c r="HZ127" s="36"/>
      <c r="IA127" s="36"/>
      <c r="IB127" s="36"/>
      <c r="IK127" s="19">
        <v>57.5</v>
      </c>
      <c r="IM127" s="19">
        <v>121</v>
      </c>
      <c r="IN127" s="19">
        <v>610</v>
      </c>
      <c r="IO127" s="19">
        <v>57.9</v>
      </c>
      <c r="IQ127" s="19">
        <v>126</v>
      </c>
      <c r="IR127" s="19">
        <v>611</v>
      </c>
      <c r="JI127" s="37"/>
      <c r="JJ127" s="37"/>
      <c r="JK127" s="37"/>
      <c r="JL127" s="37"/>
      <c r="JM127" s="37"/>
      <c r="JN127" s="37"/>
      <c r="JO127" s="37"/>
      <c r="JP127" s="37"/>
      <c r="JQ127" s="39">
        <f t="shared" si="11"/>
        <v>307.17272727272723</v>
      </c>
      <c r="JR127" s="39">
        <f t="shared" si="12"/>
        <v>536.79999999999995</v>
      </c>
      <c r="JS127" s="39">
        <f t="shared" si="13"/>
        <v>1660.9712121212121</v>
      </c>
      <c r="JT127" s="39">
        <f t="shared" si="13"/>
        <v>7716</v>
      </c>
    </row>
    <row r="128" spans="1:280" s="19" customFormat="1" ht="15.75" customHeight="1" x14ac:dyDescent="0.25">
      <c r="A128" s="26">
        <v>9</v>
      </c>
      <c r="B128" s="26" t="s">
        <v>128</v>
      </c>
      <c r="C128" s="40" t="s">
        <v>244</v>
      </c>
      <c r="D128" s="28"/>
      <c r="E128" s="28"/>
      <c r="F128" s="28"/>
      <c r="G128" s="29"/>
      <c r="H128" s="28"/>
      <c r="I128" s="28"/>
      <c r="J128" s="28"/>
      <c r="K128" s="29"/>
      <c r="L128" s="30"/>
      <c r="M128" s="30"/>
      <c r="N128" s="30"/>
      <c r="O128" s="30"/>
      <c r="P128" s="30"/>
      <c r="Q128" s="30"/>
      <c r="R128" s="92"/>
      <c r="S128" s="92"/>
      <c r="T128" s="92"/>
      <c r="U128" s="92"/>
      <c r="V128" s="92"/>
      <c r="W128" s="92"/>
      <c r="X128" s="34"/>
      <c r="Y128" s="34"/>
      <c r="Z128" s="34"/>
      <c r="AA128" s="34"/>
      <c r="AB128" s="34"/>
      <c r="AC128" s="34"/>
      <c r="AD128" s="34"/>
      <c r="AE128" s="34"/>
      <c r="AF128" s="34"/>
      <c r="AG128" s="34"/>
      <c r="AH128" s="34"/>
      <c r="AI128" s="34"/>
      <c r="AJ128" s="34"/>
      <c r="AK128" s="34"/>
      <c r="AL128" s="34"/>
      <c r="AM128" s="34"/>
      <c r="AN128" s="34"/>
      <c r="AO128" s="34"/>
      <c r="AP128" s="33"/>
      <c r="AQ128" s="33"/>
      <c r="AR128" s="33"/>
      <c r="AS128" s="33"/>
      <c r="AT128" s="33"/>
      <c r="AU128" s="33"/>
      <c r="AV128" s="33"/>
      <c r="AW128" s="33"/>
      <c r="AX128" s="33"/>
      <c r="AY128" s="34"/>
      <c r="AZ128" s="34"/>
      <c r="BA128" s="34"/>
      <c r="BB128" s="34"/>
      <c r="BC128" s="34"/>
      <c r="BD128" s="34"/>
      <c r="BE128" s="34"/>
      <c r="BF128" s="34"/>
      <c r="BG128" s="34"/>
      <c r="BH128" s="34"/>
      <c r="BI128" s="34"/>
      <c r="BJ128" s="34"/>
      <c r="BK128" s="34"/>
      <c r="BL128" s="34"/>
      <c r="BM128" s="34"/>
      <c r="BN128" s="34"/>
      <c r="BO128" s="34"/>
      <c r="BP128" s="34"/>
      <c r="BQ128" s="34"/>
      <c r="BR128" s="34"/>
      <c r="BS128" s="34"/>
      <c r="BT128" s="34"/>
      <c r="BU128" s="34"/>
      <c r="BV128" s="34"/>
      <c r="BW128" s="34"/>
      <c r="BX128" s="34"/>
      <c r="BY128" s="34"/>
      <c r="BZ128" s="34"/>
      <c r="CA128" s="34"/>
      <c r="CB128" s="34"/>
      <c r="CC128" s="34"/>
      <c r="CD128" s="34"/>
      <c r="CE128" s="34"/>
      <c r="CF128" s="34"/>
      <c r="CG128" s="34"/>
      <c r="CH128" s="34"/>
      <c r="CI128" s="91"/>
      <c r="CJ128" s="34"/>
      <c r="CK128" s="34"/>
      <c r="CL128" s="34"/>
      <c r="CM128" s="34"/>
      <c r="CN128" s="34"/>
      <c r="CO128" s="34"/>
      <c r="CP128" s="34"/>
      <c r="CQ128" s="34"/>
      <c r="CR128" s="34"/>
      <c r="CS128" s="34"/>
      <c r="CT128" s="34"/>
      <c r="CU128" s="32"/>
      <c r="CV128" s="32"/>
      <c r="CW128" s="32"/>
      <c r="CX128" s="32"/>
      <c r="CY128" s="32"/>
      <c r="CZ128" s="32"/>
      <c r="DA128" s="32"/>
      <c r="DB128" s="74"/>
      <c r="DC128" s="32"/>
      <c r="DD128" s="32"/>
      <c r="DE128" s="74"/>
      <c r="DF128" s="32"/>
      <c r="DG128" s="34"/>
      <c r="DH128" s="34"/>
      <c r="DI128" s="34"/>
      <c r="DJ128" s="34"/>
      <c r="DK128" s="34"/>
      <c r="DL128" s="34"/>
      <c r="EC128" s="36">
        <v>7.7</v>
      </c>
      <c r="ED128" s="36">
        <v>57.4</v>
      </c>
      <c r="EE128" s="36">
        <v>108.5</v>
      </c>
      <c r="EF128" s="36">
        <v>511</v>
      </c>
      <c r="EG128" s="36">
        <v>7.7</v>
      </c>
      <c r="EH128" s="36">
        <v>57.4</v>
      </c>
      <c r="EI128" s="36">
        <v>108.5</v>
      </c>
      <c r="EJ128" s="36">
        <v>511</v>
      </c>
      <c r="ES128" s="37">
        <v>16.334090909090911</v>
      </c>
      <c r="ET128" s="37">
        <v>43.381818181818183</v>
      </c>
      <c r="EU128" s="37">
        <v>99.526515151515156</v>
      </c>
      <c r="EV128" s="37">
        <v>512</v>
      </c>
      <c r="EW128" s="37">
        <v>14.534090909090908</v>
      </c>
      <c r="EX128" s="37">
        <v>49.481818181818184</v>
      </c>
      <c r="EY128" s="37">
        <v>106.69318181818183</v>
      </c>
      <c r="EZ128" s="37">
        <v>511</v>
      </c>
      <c r="FA128" s="36">
        <v>4.8159090909090905</v>
      </c>
      <c r="FB128" s="36">
        <v>17.856818181818184</v>
      </c>
      <c r="FC128" s="36">
        <v>37.787878787878789</v>
      </c>
      <c r="FD128" s="36">
        <v>196</v>
      </c>
      <c r="FE128" s="36">
        <v>3.7159090909090908</v>
      </c>
      <c r="FF128" s="36">
        <v>7.0568181818181817</v>
      </c>
      <c r="FG128" s="36">
        <v>17.954545454545453</v>
      </c>
      <c r="FH128" s="36">
        <v>141</v>
      </c>
      <c r="FI128" s="37">
        <v>14.3</v>
      </c>
      <c r="FJ128" s="37">
        <v>59.2</v>
      </c>
      <c r="FK128" s="37">
        <v>122.5</v>
      </c>
      <c r="FL128" s="37">
        <v>542</v>
      </c>
      <c r="FM128" s="37">
        <v>12.7</v>
      </c>
      <c r="FN128" s="37">
        <v>56.2</v>
      </c>
      <c r="FO128" s="37">
        <v>114.83333333333334</v>
      </c>
      <c r="FP128" s="37">
        <v>519</v>
      </c>
      <c r="FQ128" s="37">
        <v>5.6</v>
      </c>
      <c r="FR128" s="37">
        <v>20.03409090909091</v>
      </c>
      <c r="FS128" s="37">
        <v>42.723484848484851</v>
      </c>
      <c r="FT128" s="37">
        <v>209</v>
      </c>
      <c r="FU128" s="37">
        <v>2.2999999999999998</v>
      </c>
      <c r="FV128" s="37">
        <v>18.2</v>
      </c>
      <c r="FW128" s="37">
        <v>34.166666666666664</v>
      </c>
      <c r="FX128" s="37">
        <v>211</v>
      </c>
      <c r="FY128" s="37">
        <v>8.3000000000000007</v>
      </c>
      <c r="FZ128" s="37">
        <v>8.3000000000000007</v>
      </c>
      <c r="GA128" s="37">
        <v>27.666666666666671</v>
      </c>
      <c r="GB128" s="37">
        <v>264</v>
      </c>
      <c r="GC128" s="37">
        <v>6.2</v>
      </c>
      <c r="GD128" s="37">
        <v>19.5</v>
      </c>
      <c r="GE128" s="37">
        <v>42.833333333333336</v>
      </c>
      <c r="GF128" s="37">
        <v>286</v>
      </c>
      <c r="GG128" s="37"/>
      <c r="GH128" s="37"/>
      <c r="GI128" s="37"/>
      <c r="GJ128" s="37"/>
      <c r="GK128" s="37"/>
      <c r="GL128" s="37"/>
      <c r="GM128" s="37"/>
      <c r="GN128" s="37"/>
      <c r="GO128" s="37"/>
      <c r="GP128" s="37"/>
      <c r="GQ128" s="37"/>
      <c r="GR128" s="37"/>
      <c r="GS128" s="37"/>
      <c r="GT128" s="37"/>
      <c r="GU128" s="37"/>
      <c r="GV128" s="37"/>
      <c r="GW128" s="36"/>
      <c r="GX128" s="36"/>
      <c r="GY128" s="36"/>
      <c r="GZ128" s="36"/>
      <c r="HA128" s="36"/>
      <c r="HB128" s="36"/>
      <c r="HC128" s="36"/>
      <c r="HD128" s="36"/>
      <c r="HE128" s="36"/>
      <c r="HF128" s="36"/>
      <c r="HG128" s="36"/>
      <c r="HH128" s="36"/>
      <c r="HI128" s="36"/>
      <c r="HJ128" s="36"/>
      <c r="HK128" s="36"/>
      <c r="HL128" s="36"/>
      <c r="HM128" s="36">
        <v>23.15909090909091</v>
      </c>
      <c r="HN128" s="36">
        <v>31.318181818181817</v>
      </c>
      <c r="HO128" s="36">
        <v>108.95454545454545</v>
      </c>
      <c r="HP128" s="36">
        <v>517</v>
      </c>
      <c r="HQ128" s="36">
        <v>30.5</v>
      </c>
      <c r="HR128" s="36">
        <v>32</v>
      </c>
      <c r="HS128" s="36">
        <v>125</v>
      </c>
      <c r="HT128" s="36">
        <v>521</v>
      </c>
      <c r="HU128" s="36"/>
      <c r="HV128" s="36"/>
      <c r="HW128" s="36"/>
      <c r="HX128" s="36"/>
      <c r="HY128" s="36"/>
      <c r="HZ128" s="36"/>
      <c r="IA128" s="36"/>
      <c r="IB128" s="36"/>
      <c r="JI128" s="37"/>
      <c r="JJ128" s="37"/>
      <c r="JK128" s="37"/>
      <c r="JL128" s="37"/>
      <c r="JM128" s="37"/>
      <c r="JN128" s="37"/>
      <c r="JO128" s="37"/>
      <c r="JP128" s="37"/>
      <c r="JQ128" s="39">
        <f t="shared" si="11"/>
        <v>143.55909090909091</v>
      </c>
      <c r="JR128" s="39">
        <f t="shared" si="12"/>
        <v>418.12954545454551</v>
      </c>
      <c r="JS128" s="39">
        <f t="shared" si="13"/>
        <v>975.1401515151515</v>
      </c>
      <c r="JT128" s="39">
        <f t="shared" si="13"/>
        <v>4909</v>
      </c>
    </row>
    <row r="129" spans="1:280" s="19" customFormat="1" ht="15.75" customHeight="1" x14ac:dyDescent="0.25">
      <c r="A129" s="26">
        <v>10</v>
      </c>
      <c r="B129" s="26" t="s">
        <v>128</v>
      </c>
      <c r="C129" s="40" t="s">
        <v>245</v>
      </c>
      <c r="D129" s="28">
        <f t="shared" ref="D129:D141" si="38">SUM(L129,O129,R129,U129,X129,AA129,AD129,AG129,AJ129,AM129,AP129,AS129,AV129,AY129,BB129,BE129,BH129,BK129,BN129,BQ129,BT129,BW129,BZ129,CC129,CF129,CI129,CL129,CO129,CR129,CU129,CX129,DA129,DD129,DG129,DJ129)</f>
        <v>675</v>
      </c>
      <c r="E129" s="28">
        <f t="shared" ref="E129:E141" si="39">SUM(M129,P129,S129,V129,Y129,AB129,AE129,AH129,AK129,AN129,AQ129,AT129,AW129,AZ129,BC129,BF129,BI129,BL129,BO129,BR129,BU129,BX129,CA129,CD129,CG129,CJ129,CM129,CP129,CS129,CV129,CY129,DB129,DE129,DH129,DK129)</f>
        <v>1684.5</v>
      </c>
      <c r="F129" s="28">
        <f t="shared" ref="F129:F141" si="40">SUM(N129,Q129,T129,W129,Z129,AC129,AF129,AI129,AL129,AO129,AR129,AU129,AX129,BA129,BD129,BG129,BJ129,BM129,BP129,BS129,BV129,BY129,CB129,CE129,CH129,CK129,CN129,CQ129,CT129,CW129,CZ129,DC129,DF129,DI129,DL129)</f>
        <v>6611</v>
      </c>
      <c r="G129" s="29">
        <f t="shared" ref="G129:G141" si="41">E129/F129</f>
        <v>0.25480260172439873</v>
      </c>
      <c r="H129" s="28">
        <f t="shared" ref="H129:H141" si="42">AVERAGE(L129,O129,R129,U129,X129,AA129,AD129,AG129,AJ129,AM129,AP129,AS129,AV129,AY129,BB129,BE129,BH129,BK129,BN129,BQ129,BT129,BW129,BZ129,CC129,CF129,CI129,CL129,CO129,CR129,CU129,CX129,DA129,DD129,DG129,DJ129)</f>
        <v>56.25</v>
      </c>
      <c r="I129" s="28">
        <f t="shared" ref="I129:I141" si="43">AVERAGE(M129,P129,S129,V129,Y129,AB129,AE129,AH129,AK129,AN129,AQ129,AT129,AW129,AZ129,BC129,BF129,BI129,BL129,BO129,BR129,BU129,BX129,CA129,CD129,CG129,CJ129,CM129,CP129,CS129,CV129,CY129,DB129,DE129,DH129,DK129)</f>
        <v>140.375</v>
      </c>
      <c r="J129" s="28">
        <f t="shared" ref="J129:J141" si="44">AVERAGE(N129,Q129,T129,W129,Z129,AC129,AF129,AI129,AL129,AO129,AR129,AU129,AX129,BA129,BD129,BG129,BJ129,BM129,BP129,BS129,BV129,BY129,CB129,CE129,CH129,CK129,CN129,CQ129,CT129,CW129,CZ129,DC129,DF129,DI129,DL129)</f>
        <v>550.91666666666663</v>
      </c>
      <c r="K129" s="29">
        <f t="shared" ref="K129:K141" si="45">I129/J129</f>
        <v>0.25480260172439873</v>
      </c>
      <c r="L129" s="30"/>
      <c r="M129" s="30"/>
      <c r="N129" s="30"/>
      <c r="O129" s="30"/>
      <c r="P129" s="30"/>
      <c r="Q129" s="30"/>
      <c r="R129" s="92"/>
      <c r="S129" s="92"/>
      <c r="T129" s="92"/>
      <c r="U129" s="92"/>
      <c r="V129" s="92"/>
      <c r="W129" s="92"/>
      <c r="X129" s="32">
        <v>43.6</v>
      </c>
      <c r="Y129" s="32">
        <v>106</v>
      </c>
      <c r="Z129" s="32">
        <v>450</v>
      </c>
      <c r="AA129" s="32">
        <v>46.6</v>
      </c>
      <c r="AB129" s="32">
        <v>116</v>
      </c>
      <c r="AC129" s="32">
        <v>420</v>
      </c>
      <c r="AD129" s="34"/>
      <c r="AE129" s="34"/>
      <c r="AF129" s="34"/>
      <c r="AG129" s="34"/>
      <c r="AH129" s="34"/>
      <c r="AI129" s="34"/>
      <c r="AJ129" s="34"/>
      <c r="AK129" s="34"/>
      <c r="AL129" s="34"/>
      <c r="AM129" s="34"/>
      <c r="AN129" s="34"/>
      <c r="AO129" s="34"/>
      <c r="AP129" s="33"/>
      <c r="AQ129" s="33"/>
      <c r="AR129" s="33"/>
      <c r="AS129" s="33"/>
      <c r="AT129" s="33"/>
      <c r="AU129" s="33"/>
      <c r="AV129" s="33"/>
      <c r="AW129" s="33"/>
      <c r="AX129" s="33"/>
      <c r="AY129" s="32">
        <v>75.599999999999994</v>
      </c>
      <c r="AZ129" s="32">
        <v>189</v>
      </c>
      <c r="BA129" s="32">
        <v>684</v>
      </c>
      <c r="BB129" s="32">
        <v>63.9</v>
      </c>
      <c r="BC129" s="32">
        <v>160</v>
      </c>
      <c r="BD129" s="32">
        <v>674</v>
      </c>
      <c r="BE129" s="32">
        <v>68</v>
      </c>
      <c r="BF129" s="32">
        <v>170</v>
      </c>
      <c r="BG129" s="32">
        <v>674</v>
      </c>
      <c r="BH129" s="32">
        <v>60.4</v>
      </c>
      <c r="BI129" s="32">
        <v>151</v>
      </c>
      <c r="BJ129" s="32">
        <v>674</v>
      </c>
      <c r="BK129" s="34"/>
      <c r="BL129" s="34"/>
      <c r="BM129" s="34"/>
      <c r="BN129" s="34"/>
      <c r="BO129" s="34"/>
      <c r="BP129" s="34"/>
      <c r="BQ129" s="32">
        <v>55.2</v>
      </c>
      <c r="BR129" s="32">
        <v>138</v>
      </c>
      <c r="BS129" s="32">
        <v>578</v>
      </c>
      <c r="BT129" s="32">
        <v>48.7</v>
      </c>
      <c r="BU129" s="32">
        <v>122</v>
      </c>
      <c r="BV129" s="32">
        <v>557</v>
      </c>
      <c r="BW129" s="34"/>
      <c r="BX129" s="34"/>
      <c r="BY129" s="34"/>
      <c r="BZ129" s="34"/>
      <c r="CA129" s="34"/>
      <c r="CB129" s="34"/>
      <c r="CC129" s="34"/>
      <c r="CD129" s="34"/>
      <c r="CE129" s="34"/>
      <c r="CF129" s="34"/>
      <c r="CG129" s="34"/>
      <c r="CH129" s="34"/>
      <c r="CI129" s="91"/>
      <c r="CJ129" s="34"/>
      <c r="CK129" s="34"/>
      <c r="CL129" s="34"/>
      <c r="CM129" s="34"/>
      <c r="CN129" s="34"/>
      <c r="CO129" s="34"/>
      <c r="CP129" s="34"/>
      <c r="CQ129" s="34"/>
      <c r="CR129" s="34"/>
      <c r="CS129" s="34"/>
      <c r="CT129" s="34"/>
      <c r="CU129" s="32">
        <v>56</v>
      </c>
      <c r="CV129" s="32">
        <v>140</v>
      </c>
      <c r="CW129" s="32">
        <v>530</v>
      </c>
      <c r="CX129" s="32">
        <v>54</v>
      </c>
      <c r="CY129" s="32">
        <v>135</v>
      </c>
      <c r="CZ129" s="32">
        <v>420</v>
      </c>
      <c r="DA129" s="32">
        <v>52</v>
      </c>
      <c r="DB129" s="74">
        <v>130</v>
      </c>
      <c r="DC129" s="32">
        <v>530</v>
      </c>
      <c r="DD129" s="32">
        <v>51</v>
      </c>
      <c r="DE129" s="74">
        <v>127.5</v>
      </c>
      <c r="DF129" s="32">
        <v>420</v>
      </c>
      <c r="DG129" s="34"/>
      <c r="DH129" s="34"/>
      <c r="DI129" s="34"/>
      <c r="DJ129" s="34"/>
      <c r="DK129" s="34"/>
      <c r="DL129" s="34"/>
      <c r="EC129" s="36">
        <v>10</v>
      </c>
      <c r="ED129" s="36">
        <v>34</v>
      </c>
      <c r="EE129" s="36">
        <v>73.333333333333343</v>
      </c>
      <c r="EF129" s="36">
        <v>523</v>
      </c>
      <c r="EG129" s="36">
        <v>10</v>
      </c>
      <c r="EH129" s="36">
        <v>34</v>
      </c>
      <c r="EI129" s="36">
        <v>73.333333333333343</v>
      </c>
      <c r="EJ129" s="36">
        <v>523</v>
      </c>
      <c r="ES129" s="37">
        <v>20</v>
      </c>
      <c r="ET129" s="37">
        <v>34</v>
      </c>
      <c r="EU129" s="37">
        <v>90</v>
      </c>
      <c r="EV129" s="37">
        <v>419</v>
      </c>
      <c r="EW129" s="37">
        <v>17</v>
      </c>
      <c r="EX129" s="37">
        <v>38</v>
      </c>
      <c r="EY129" s="37">
        <v>91.666666666666671</v>
      </c>
      <c r="EZ129" s="37">
        <v>483</v>
      </c>
      <c r="FI129" s="37">
        <v>13.5</v>
      </c>
      <c r="FJ129" s="37">
        <v>41.2</v>
      </c>
      <c r="FK129" s="37">
        <v>91.166666666666671</v>
      </c>
      <c r="FL129" s="37">
        <v>576</v>
      </c>
      <c r="FM129" s="37">
        <v>18.600000000000001</v>
      </c>
      <c r="FN129" s="37">
        <v>38.4</v>
      </c>
      <c r="FO129" s="37">
        <v>95</v>
      </c>
      <c r="FP129" s="37">
        <v>528</v>
      </c>
      <c r="FQ129" s="37"/>
      <c r="FR129" s="37"/>
      <c r="FS129" s="37"/>
      <c r="FT129" s="37"/>
      <c r="FU129" s="37"/>
      <c r="FV129" s="37"/>
      <c r="FW129" s="37"/>
      <c r="FX129" s="37"/>
      <c r="FY129" s="37">
        <v>17.8</v>
      </c>
      <c r="FZ129" s="37">
        <v>17.8</v>
      </c>
      <c r="GA129" s="37">
        <v>59.333333333333336</v>
      </c>
      <c r="GB129" s="37">
        <v>518</v>
      </c>
      <c r="GC129" s="37">
        <v>15.338636363636363</v>
      </c>
      <c r="GD129" s="37">
        <v>36.618181818181817</v>
      </c>
      <c r="GE129" s="37">
        <v>86.594696969696969</v>
      </c>
      <c r="GF129" s="37">
        <v>561</v>
      </c>
      <c r="GG129" s="37"/>
      <c r="GH129" s="37"/>
      <c r="GI129" s="37"/>
      <c r="GJ129" s="37"/>
      <c r="GK129" s="37"/>
      <c r="GL129" s="37"/>
      <c r="GM129" s="37"/>
      <c r="GN129" s="37"/>
      <c r="GO129" s="37">
        <v>25.8</v>
      </c>
      <c r="GP129" s="37">
        <v>35.299999999999997</v>
      </c>
      <c r="GQ129" s="37">
        <v>152.75</v>
      </c>
      <c r="GR129" s="37">
        <v>730</v>
      </c>
      <c r="GS129" s="37">
        <v>26.6</v>
      </c>
      <c r="GT129" s="37">
        <v>42.618181818181817</v>
      </c>
      <c r="GU129" s="37">
        <v>159.74545454545455</v>
      </c>
      <c r="GV129" s="37">
        <v>710</v>
      </c>
      <c r="GW129" s="36"/>
      <c r="GX129" s="36"/>
      <c r="GY129" s="36"/>
      <c r="GZ129" s="36"/>
      <c r="HA129" s="36"/>
      <c r="HB129" s="36"/>
      <c r="HC129" s="36"/>
      <c r="HD129" s="36"/>
      <c r="HE129" s="36">
        <v>36.299999999999997</v>
      </c>
      <c r="HF129" s="36">
        <v>22.4</v>
      </c>
      <c r="HG129" s="36">
        <v>117.39999999999999</v>
      </c>
      <c r="HH129" s="36">
        <v>500</v>
      </c>
      <c r="HI129" s="36">
        <v>29</v>
      </c>
      <c r="HJ129" s="36">
        <v>35.299999999999997</v>
      </c>
      <c r="HK129" s="36">
        <v>128.6</v>
      </c>
      <c r="HL129" s="36">
        <v>510</v>
      </c>
      <c r="HM129" s="36"/>
      <c r="HN129" s="36"/>
      <c r="HO129" s="36"/>
      <c r="HP129" s="36"/>
      <c r="HQ129" s="36"/>
      <c r="HR129" s="36"/>
      <c r="HS129" s="36"/>
      <c r="HT129" s="36"/>
      <c r="HU129" s="36">
        <v>28.806818181818183</v>
      </c>
      <c r="HV129" s="36">
        <v>24.6</v>
      </c>
      <c r="HW129" s="36">
        <v>106.81363636363636</v>
      </c>
      <c r="HX129" s="36">
        <v>557</v>
      </c>
      <c r="HY129" s="36">
        <v>28.35</v>
      </c>
      <c r="HZ129" s="36">
        <v>27</v>
      </c>
      <c r="IA129" s="36">
        <v>110.7</v>
      </c>
      <c r="IB129" s="36">
        <v>535</v>
      </c>
      <c r="IS129" s="19">
        <v>67.2</v>
      </c>
      <c r="IU129" s="19">
        <v>134</v>
      </c>
      <c r="IV129" s="19">
        <v>650</v>
      </c>
      <c r="IW129" s="19">
        <v>67.2</v>
      </c>
      <c r="IX129" s="19">
        <v>134</v>
      </c>
      <c r="IZ129" s="19">
        <v>650</v>
      </c>
      <c r="JI129" s="37"/>
      <c r="JJ129" s="37"/>
      <c r="JK129" s="37"/>
      <c r="JL129" s="37"/>
      <c r="JM129" s="37"/>
      <c r="JN129" s="37"/>
      <c r="JO129" s="37"/>
      <c r="JP129" s="37"/>
      <c r="JQ129" s="39">
        <f t="shared" si="11"/>
        <v>417.99545454545455</v>
      </c>
      <c r="JR129" s="39">
        <f t="shared" si="12"/>
        <v>1229.0363636363636</v>
      </c>
      <c r="JS129" s="39">
        <f t="shared" si="13"/>
        <v>3163.7704545454544</v>
      </c>
      <c r="JT129" s="39">
        <f t="shared" si="13"/>
        <v>15008</v>
      </c>
    </row>
    <row r="130" spans="1:280" s="19" customFormat="1" ht="15.75" customHeight="1" x14ac:dyDescent="0.25">
      <c r="A130" s="26">
        <v>11</v>
      </c>
      <c r="B130" s="26" t="s">
        <v>128</v>
      </c>
      <c r="C130" s="40" t="s">
        <v>246</v>
      </c>
      <c r="D130" s="28">
        <f t="shared" si="38"/>
        <v>690.2</v>
      </c>
      <c r="E130" s="28">
        <f t="shared" si="39"/>
        <v>1725.5</v>
      </c>
      <c r="F130" s="28">
        <f t="shared" si="40"/>
        <v>6847</v>
      </c>
      <c r="G130" s="29">
        <f t="shared" si="41"/>
        <v>0.25200817876442239</v>
      </c>
      <c r="H130" s="28">
        <f t="shared" si="42"/>
        <v>57.516666666666673</v>
      </c>
      <c r="I130" s="28">
        <f t="shared" si="43"/>
        <v>143.79166666666666</v>
      </c>
      <c r="J130" s="28">
        <f t="shared" si="44"/>
        <v>570.58333333333337</v>
      </c>
      <c r="K130" s="29">
        <f t="shared" si="45"/>
        <v>0.25200817876442233</v>
      </c>
      <c r="L130" s="57"/>
      <c r="M130" s="57"/>
      <c r="N130" s="57"/>
      <c r="O130" s="57"/>
      <c r="P130" s="57"/>
      <c r="Q130" s="57"/>
      <c r="R130" s="30"/>
      <c r="S130" s="30"/>
      <c r="T130" s="30"/>
      <c r="U130" s="30"/>
      <c r="V130" s="30"/>
      <c r="W130" s="30"/>
      <c r="X130" s="32">
        <v>45.4</v>
      </c>
      <c r="Y130" s="32">
        <v>114</v>
      </c>
      <c r="Z130" s="32">
        <v>467</v>
      </c>
      <c r="AA130" s="32">
        <v>57.6</v>
      </c>
      <c r="AB130" s="32">
        <v>144</v>
      </c>
      <c r="AC130" s="32">
        <v>437</v>
      </c>
      <c r="AD130" s="34"/>
      <c r="AE130" s="34"/>
      <c r="AF130" s="34"/>
      <c r="AG130" s="34"/>
      <c r="AH130" s="34"/>
      <c r="AI130" s="34"/>
      <c r="AJ130" s="34"/>
      <c r="AK130" s="34"/>
      <c r="AL130" s="34"/>
      <c r="AM130" s="34"/>
      <c r="AN130" s="34"/>
      <c r="AO130" s="34"/>
      <c r="AP130" s="33"/>
      <c r="AQ130" s="33"/>
      <c r="AR130" s="33"/>
      <c r="AS130" s="33"/>
      <c r="AT130" s="33"/>
      <c r="AU130" s="33"/>
      <c r="AV130" s="33"/>
      <c r="AW130" s="33"/>
      <c r="AX130" s="33"/>
      <c r="AY130" s="32">
        <v>62.4</v>
      </c>
      <c r="AZ130" s="32">
        <v>156</v>
      </c>
      <c r="BA130" s="32">
        <v>675</v>
      </c>
      <c r="BB130" s="32">
        <v>66.8</v>
      </c>
      <c r="BC130" s="32">
        <v>167</v>
      </c>
      <c r="BD130" s="32">
        <v>655</v>
      </c>
      <c r="BE130" s="32">
        <v>62.199999999999996</v>
      </c>
      <c r="BF130" s="32">
        <v>155</v>
      </c>
      <c r="BG130" s="32">
        <v>655</v>
      </c>
      <c r="BH130" s="32">
        <v>56.3</v>
      </c>
      <c r="BI130" s="32">
        <v>141</v>
      </c>
      <c r="BJ130" s="32">
        <v>655</v>
      </c>
      <c r="BK130" s="34"/>
      <c r="BL130" s="34"/>
      <c r="BM130" s="34"/>
      <c r="BN130" s="34"/>
      <c r="BO130" s="34"/>
      <c r="BP130" s="34"/>
      <c r="BQ130" s="32">
        <v>54.3</v>
      </c>
      <c r="BR130" s="32">
        <v>136</v>
      </c>
      <c r="BS130" s="32">
        <v>572</v>
      </c>
      <c r="BT130" s="32">
        <v>50.2</v>
      </c>
      <c r="BU130" s="32">
        <v>125</v>
      </c>
      <c r="BV130" s="32">
        <v>601</v>
      </c>
      <c r="BW130" s="34"/>
      <c r="BX130" s="34"/>
      <c r="BY130" s="34"/>
      <c r="BZ130" s="34"/>
      <c r="CA130" s="34"/>
      <c r="CB130" s="34"/>
      <c r="CC130" s="34"/>
      <c r="CD130" s="34"/>
      <c r="CE130" s="34"/>
      <c r="CF130" s="34"/>
      <c r="CG130" s="34"/>
      <c r="CH130" s="34"/>
      <c r="CI130" s="91"/>
      <c r="CJ130" s="34"/>
      <c r="CK130" s="34"/>
      <c r="CL130" s="34"/>
      <c r="CM130" s="34"/>
      <c r="CN130" s="34"/>
      <c r="CO130" s="34"/>
      <c r="CP130" s="34"/>
      <c r="CQ130" s="34"/>
      <c r="CR130" s="34"/>
      <c r="CS130" s="34"/>
      <c r="CT130" s="34"/>
      <c r="CU130" s="32">
        <v>60</v>
      </c>
      <c r="CV130" s="32">
        <v>150</v>
      </c>
      <c r="CW130" s="32">
        <v>552</v>
      </c>
      <c r="CX130" s="32">
        <v>55</v>
      </c>
      <c r="CY130" s="32">
        <v>137.5</v>
      </c>
      <c r="CZ130" s="32">
        <v>498</v>
      </c>
      <c r="DA130" s="32">
        <v>64</v>
      </c>
      <c r="DB130" s="74">
        <v>160</v>
      </c>
      <c r="DC130" s="32">
        <v>552</v>
      </c>
      <c r="DD130" s="32">
        <v>56</v>
      </c>
      <c r="DE130" s="74">
        <v>140</v>
      </c>
      <c r="DF130" s="32">
        <v>528</v>
      </c>
      <c r="DG130" s="34"/>
      <c r="DH130" s="34"/>
      <c r="DI130" s="34"/>
      <c r="DJ130" s="34"/>
      <c r="DK130" s="34"/>
      <c r="DL130" s="34"/>
      <c r="EC130" s="36">
        <v>16</v>
      </c>
      <c r="ED130" s="36">
        <v>39</v>
      </c>
      <c r="EE130" s="36">
        <v>91.666666666666671</v>
      </c>
      <c r="EF130" s="36">
        <v>571</v>
      </c>
      <c r="EG130" s="36">
        <v>16</v>
      </c>
      <c r="EH130" s="36">
        <v>39</v>
      </c>
      <c r="EI130" s="36">
        <v>91.666666666666671</v>
      </c>
      <c r="EJ130" s="36">
        <v>571</v>
      </c>
      <c r="ES130" s="37">
        <v>14</v>
      </c>
      <c r="ET130" s="37">
        <v>41</v>
      </c>
      <c r="EU130" s="37">
        <v>91.666666666666686</v>
      </c>
      <c r="EV130" s="37">
        <v>440</v>
      </c>
      <c r="EW130" s="37">
        <v>18</v>
      </c>
      <c r="EX130" s="37">
        <v>39</v>
      </c>
      <c r="EY130" s="37">
        <v>95</v>
      </c>
      <c r="EZ130" s="37">
        <v>476</v>
      </c>
      <c r="FI130" s="37">
        <v>15.6</v>
      </c>
      <c r="FJ130" s="37">
        <v>39.200000000000003</v>
      </c>
      <c r="FK130" s="37">
        <v>91.333333333333343</v>
      </c>
      <c r="FL130" s="37">
        <v>527</v>
      </c>
      <c r="FM130" s="37">
        <v>17.5</v>
      </c>
      <c r="FN130" s="37">
        <v>37</v>
      </c>
      <c r="FO130" s="37">
        <v>90.833333333333343</v>
      </c>
      <c r="FP130" s="37">
        <v>502</v>
      </c>
      <c r="FQ130" s="37"/>
      <c r="FR130" s="37"/>
      <c r="FS130" s="37"/>
      <c r="FT130" s="37"/>
      <c r="FU130" s="37"/>
      <c r="FV130" s="37"/>
      <c r="FW130" s="37"/>
      <c r="FX130" s="37"/>
      <c r="FY130" s="37"/>
      <c r="FZ130" s="37"/>
      <c r="GA130" s="37"/>
      <c r="GB130" s="37"/>
      <c r="GC130" s="37"/>
      <c r="GD130" s="37"/>
      <c r="GE130" s="37"/>
      <c r="GF130" s="37"/>
      <c r="GG130" s="37">
        <v>23</v>
      </c>
      <c r="GH130" s="37">
        <v>24</v>
      </c>
      <c r="GI130" s="37">
        <v>78.333333333333343</v>
      </c>
      <c r="GJ130" s="37">
        <v>514</v>
      </c>
      <c r="GK130" s="37">
        <v>22</v>
      </c>
      <c r="GL130" s="37">
        <v>34</v>
      </c>
      <c r="GM130" s="37">
        <v>93.333333333333343</v>
      </c>
      <c r="GN130" s="37">
        <v>557</v>
      </c>
      <c r="GO130" s="37"/>
      <c r="GP130" s="37"/>
      <c r="GQ130" s="37"/>
      <c r="GR130" s="37"/>
      <c r="GS130" s="37"/>
      <c r="GT130" s="37"/>
      <c r="GU130" s="37"/>
      <c r="GV130" s="37"/>
      <c r="GW130" s="36"/>
      <c r="GX130" s="36"/>
      <c r="GY130" s="36"/>
      <c r="GZ130" s="36"/>
      <c r="HA130" s="36"/>
      <c r="HB130" s="36"/>
      <c r="HC130" s="36"/>
      <c r="HD130" s="36"/>
      <c r="HE130" s="36"/>
      <c r="HF130" s="36"/>
      <c r="HG130" s="36"/>
      <c r="HH130" s="36"/>
      <c r="HI130" s="36"/>
      <c r="HJ130" s="36"/>
      <c r="HK130" s="36"/>
      <c r="HL130" s="36"/>
      <c r="HM130" s="36">
        <v>34.200000000000003</v>
      </c>
      <c r="HN130" s="36">
        <v>34.6</v>
      </c>
      <c r="HO130" s="36">
        <v>114.66666666666669</v>
      </c>
      <c r="HP130" s="36">
        <v>510</v>
      </c>
      <c r="HQ130" s="36">
        <v>37.799999999999997</v>
      </c>
      <c r="HR130" s="36">
        <v>29.4</v>
      </c>
      <c r="HS130" s="36">
        <v>112</v>
      </c>
      <c r="HT130" s="36">
        <v>510</v>
      </c>
      <c r="HU130" s="36"/>
      <c r="HV130" s="36"/>
      <c r="HW130" s="36"/>
      <c r="HX130" s="36"/>
      <c r="HY130" s="36"/>
      <c r="HZ130" s="36"/>
      <c r="IA130" s="36"/>
      <c r="IB130" s="36"/>
      <c r="IK130" s="19">
        <v>54.6</v>
      </c>
      <c r="IM130" s="19">
        <v>109</v>
      </c>
      <c r="IN130" s="19">
        <v>560</v>
      </c>
      <c r="IO130" s="19">
        <v>58</v>
      </c>
      <c r="IQ130" s="19">
        <v>116</v>
      </c>
      <c r="IR130" s="19">
        <v>572</v>
      </c>
      <c r="JI130" s="37"/>
      <c r="JJ130" s="37"/>
      <c r="JK130" s="37"/>
      <c r="JL130" s="37"/>
      <c r="JM130" s="37"/>
      <c r="JN130" s="37"/>
      <c r="JO130" s="37"/>
      <c r="JP130" s="37"/>
      <c r="JQ130" s="39">
        <f t="shared" si="11"/>
        <v>311.10000000000002</v>
      </c>
      <c r="JR130" s="39">
        <f t="shared" si="12"/>
        <v>1007.1999999999999</v>
      </c>
      <c r="JS130" s="39">
        <f t="shared" si="13"/>
        <v>2809.666666666667</v>
      </c>
      <c r="JT130" s="39">
        <f t="shared" si="13"/>
        <v>12630</v>
      </c>
    </row>
    <row r="131" spans="1:280" s="19" customFormat="1" ht="15.75" customHeight="1" x14ac:dyDescent="0.25">
      <c r="A131" s="26">
        <v>12</v>
      </c>
      <c r="B131" s="26" t="s">
        <v>128</v>
      </c>
      <c r="C131" s="40" t="s">
        <v>247</v>
      </c>
      <c r="D131" s="28">
        <f t="shared" si="38"/>
        <v>938.59999999999991</v>
      </c>
      <c r="E131" s="28">
        <f t="shared" si="39"/>
        <v>2347.75</v>
      </c>
      <c r="F131" s="28">
        <f t="shared" si="40"/>
        <v>8097</v>
      </c>
      <c r="G131" s="29">
        <f t="shared" si="41"/>
        <v>0.28995306903791529</v>
      </c>
      <c r="H131" s="28">
        <f t="shared" si="42"/>
        <v>78.216666666666654</v>
      </c>
      <c r="I131" s="28">
        <f t="shared" si="43"/>
        <v>195.64583333333334</v>
      </c>
      <c r="J131" s="28">
        <f t="shared" si="44"/>
        <v>674.75</v>
      </c>
      <c r="K131" s="29">
        <f t="shared" si="45"/>
        <v>0.28995306903791529</v>
      </c>
      <c r="L131" s="57"/>
      <c r="M131" s="57"/>
      <c r="N131" s="57"/>
      <c r="O131" s="57"/>
      <c r="P131" s="57"/>
      <c r="Q131" s="57"/>
      <c r="R131" s="30"/>
      <c r="S131" s="30"/>
      <c r="T131" s="30"/>
      <c r="U131" s="30"/>
      <c r="V131" s="30"/>
      <c r="W131" s="30"/>
      <c r="X131" s="32">
        <v>72.900000000000006</v>
      </c>
      <c r="Y131" s="32">
        <v>182</v>
      </c>
      <c r="Z131" s="32">
        <v>525</v>
      </c>
      <c r="AA131" s="32">
        <v>77.099999999999994</v>
      </c>
      <c r="AB131" s="32">
        <v>193</v>
      </c>
      <c r="AC131" s="32">
        <v>605</v>
      </c>
      <c r="AD131" s="34"/>
      <c r="AE131" s="34"/>
      <c r="AF131" s="34"/>
      <c r="AG131" s="34"/>
      <c r="AH131" s="34"/>
      <c r="AI131" s="34"/>
      <c r="AJ131" s="34"/>
      <c r="AK131" s="34"/>
      <c r="AL131" s="34"/>
      <c r="AM131" s="34"/>
      <c r="AN131" s="34"/>
      <c r="AO131" s="34"/>
      <c r="AP131" s="33"/>
      <c r="AQ131" s="33"/>
      <c r="AR131" s="33"/>
      <c r="AS131" s="33"/>
      <c r="AT131" s="33"/>
      <c r="AU131" s="33"/>
      <c r="AV131" s="33"/>
      <c r="AW131" s="33"/>
      <c r="AX131" s="33"/>
      <c r="AY131" s="32">
        <v>84.3</v>
      </c>
      <c r="AZ131" s="32">
        <v>211</v>
      </c>
      <c r="BA131" s="32">
        <v>751</v>
      </c>
      <c r="BB131" s="32">
        <v>91</v>
      </c>
      <c r="BC131" s="32">
        <v>228</v>
      </c>
      <c r="BD131" s="32">
        <v>806</v>
      </c>
      <c r="BE131" s="32">
        <v>79.5</v>
      </c>
      <c r="BF131" s="32">
        <v>199</v>
      </c>
      <c r="BG131" s="32">
        <v>806</v>
      </c>
      <c r="BH131" s="32">
        <v>172</v>
      </c>
      <c r="BI131" s="32">
        <v>430</v>
      </c>
      <c r="BJ131" s="32">
        <v>1266</v>
      </c>
      <c r="BK131" s="34"/>
      <c r="BL131" s="34"/>
      <c r="BM131" s="34"/>
      <c r="BN131" s="34"/>
      <c r="BO131" s="34"/>
      <c r="BP131" s="34"/>
      <c r="BQ131" s="32">
        <v>77.3</v>
      </c>
      <c r="BR131" s="32">
        <v>193</v>
      </c>
      <c r="BS131" s="32">
        <v>731</v>
      </c>
      <c r="BT131" s="32">
        <v>69</v>
      </c>
      <c r="BU131" s="32">
        <v>173</v>
      </c>
      <c r="BV131" s="32">
        <v>741</v>
      </c>
      <c r="BW131" s="34"/>
      <c r="BX131" s="34"/>
      <c r="BY131" s="34"/>
      <c r="BZ131" s="34"/>
      <c r="CA131" s="34"/>
      <c r="CB131" s="34"/>
      <c r="CC131" s="34"/>
      <c r="CD131" s="34"/>
      <c r="CE131" s="34"/>
      <c r="CF131" s="34"/>
      <c r="CG131" s="34"/>
      <c r="CH131" s="34"/>
      <c r="CI131" s="91"/>
      <c r="CJ131" s="34"/>
      <c r="CK131" s="34"/>
      <c r="CL131" s="34"/>
      <c r="CM131" s="34"/>
      <c r="CN131" s="34"/>
      <c r="CO131" s="34"/>
      <c r="CP131" s="34"/>
      <c r="CQ131" s="34"/>
      <c r="CR131" s="34"/>
      <c r="CS131" s="34"/>
      <c r="CT131" s="34"/>
      <c r="CU131" s="32">
        <v>52</v>
      </c>
      <c r="CV131" s="32">
        <v>130</v>
      </c>
      <c r="CW131" s="32">
        <v>461</v>
      </c>
      <c r="CX131" s="32">
        <v>57</v>
      </c>
      <c r="CY131" s="32">
        <v>142.5</v>
      </c>
      <c r="CZ131" s="32">
        <v>472</v>
      </c>
      <c r="DA131" s="32">
        <v>53.5</v>
      </c>
      <c r="DB131" s="74">
        <v>133.75</v>
      </c>
      <c r="DC131" s="32">
        <v>461</v>
      </c>
      <c r="DD131" s="32">
        <v>53</v>
      </c>
      <c r="DE131" s="74">
        <v>132.5</v>
      </c>
      <c r="DF131" s="32">
        <v>472</v>
      </c>
      <c r="DG131" s="34"/>
      <c r="DH131" s="34"/>
      <c r="DI131" s="34"/>
      <c r="DJ131" s="34"/>
      <c r="DK131" s="34"/>
      <c r="DL131" s="34"/>
      <c r="EC131" s="36">
        <v>22</v>
      </c>
      <c r="ED131" s="36">
        <v>85</v>
      </c>
      <c r="EE131" s="36">
        <v>178.33333333333337</v>
      </c>
      <c r="EF131" s="36">
        <v>651</v>
      </c>
      <c r="EG131" s="36">
        <v>22</v>
      </c>
      <c r="EH131" s="36">
        <v>85</v>
      </c>
      <c r="EI131" s="36">
        <v>178.33333333333337</v>
      </c>
      <c r="EJ131" s="36">
        <v>651</v>
      </c>
      <c r="ES131" s="37">
        <v>38.31818181818182</v>
      </c>
      <c r="ET131" s="37">
        <v>76.318181818181813</v>
      </c>
      <c r="EU131" s="37">
        <v>191.06060606060606</v>
      </c>
      <c r="EV131" s="37">
        <v>602</v>
      </c>
      <c r="EW131" s="37">
        <v>28.318181818181817</v>
      </c>
      <c r="EX131" s="37">
        <v>71.318181818181813</v>
      </c>
      <c r="EY131" s="37">
        <v>166.06060606060606</v>
      </c>
      <c r="EZ131" s="37">
        <v>612</v>
      </c>
      <c r="FI131" s="37">
        <v>32</v>
      </c>
      <c r="FJ131" s="37">
        <v>53.740909090909092</v>
      </c>
      <c r="FK131" s="37">
        <v>142.90151515151516</v>
      </c>
      <c r="FL131" s="37">
        <v>671</v>
      </c>
      <c r="FM131" s="37">
        <v>30.318181818181817</v>
      </c>
      <c r="FN131" s="37">
        <v>51.31818181818182</v>
      </c>
      <c r="FO131" s="37">
        <v>136.06060606060606</v>
      </c>
      <c r="FP131" s="37">
        <v>576</v>
      </c>
      <c r="FQ131" s="37"/>
      <c r="FR131" s="37"/>
      <c r="FS131" s="37"/>
      <c r="FT131" s="37"/>
      <c r="FU131" s="37"/>
      <c r="FV131" s="37"/>
      <c r="FW131" s="37"/>
      <c r="FX131" s="37"/>
      <c r="FY131" s="37">
        <v>40.915909090909096</v>
      </c>
      <c r="FZ131" s="37">
        <v>41.63181818181819</v>
      </c>
      <c r="GA131" s="37">
        <v>137.5795454545455</v>
      </c>
      <c r="GB131" s="37">
        <v>666</v>
      </c>
      <c r="GC131" s="37">
        <v>39.477272727272727</v>
      </c>
      <c r="GD131" s="37">
        <v>61.397727272727273</v>
      </c>
      <c r="GE131" s="37">
        <v>168.125</v>
      </c>
      <c r="GF131" s="37">
        <v>678</v>
      </c>
      <c r="GG131" s="37"/>
      <c r="GH131" s="37"/>
      <c r="GI131" s="37"/>
      <c r="GJ131" s="37"/>
      <c r="GK131" s="37"/>
      <c r="GL131" s="37"/>
      <c r="GM131" s="37"/>
      <c r="GN131" s="37"/>
      <c r="GO131" s="37"/>
      <c r="GP131" s="37"/>
      <c r="GQ131" s="37"/>
      <c r="GR131" s="37"/>
      <c r="GS131" s="37"/>
      <c r="GT131" s="37"/>
      <c r="GU131" s="37"/>
      <c r="GV131" s="37"/>
      <c r="GW131" s="36"/>
      <c r="GX131" s="36"/>
      <c r="GY131" s="36"/>
      <c r="GZ131" s="36"/>
      <c r="HA131" s="36"/>
      <c r="HB131" s="36"/>
      <c r="HC131" s="36"/>
      <c r="HD131" s="36"/>
      <c r="HE131" s="36">
        <v>32</v>
      </c>
      <c r="HF131" s="36">
        <v>52.5</v>
      </c>
      <c r="HG131" s="36">
        <v>169</v>
      </c>
      <c r="HH131" s="36">
        <v>650</v>
      </c>
      <c r="HI131" s="36">
        <v>45.738636363636367</v>
      </c>
      <c r="HJ131" s="36">
        <v>60</v>
      </c>
      <c r="HK131" s="36">
        <v>176.23106060606062</v>
      </c>
      <c r="HL131" s="36">
        <v>620</v>
      </c>
      <c r="HM131" s="36"/>
      <c r="HN131" s="36"/>
      <c r="HO131" s="36"/>
      <c r="HP131" s="36"/>
      <c r="HQ131" s="36"/>
      <c r="HR131" s="36"/>
      <c r="HS131" s="36"/>
      <c r="HT131" s="36"/>
      <c r="HU131" s="36"/>
      <c r="HV131" s="36"/>
      <c r="HW131" s="36"/>
      <c r="HX131" s="36"/>
      <c r="HY131" s="36"/>
      <c r="HZ131" s="36"/>
      <c r="IA131" s="36"/>
      <c r="IB131" s="36"/>
      <c r="JA131" s="19">
        <v>49.33</v>
      </c>
      <c r="JB131" s="19">
        <v>27</v>
      </c>
      <c r="JC131" s="19">
        <f>102+54</f>
        <v>156</v>
      </c>
      <c r="JD131" s="19">
        <v>750</v>
      </c>
      <c r="JE131" s="19">
        <v>54.13</v>
      </c>
      <c r="JF131" s="19">
        <v>24.2</v>
      </c>
      <c r="JG131" s="19">
        <f>112+48</f>
        <v>160</v>
      </c>
      <c r="JH131" s="19">
        <v>732</v>
      </c>
      <c r="JI131" s="37"/>
      <c r="JJ131" s="37"/>
      <c r="JK131" s="37"/>
      <c r="JL131" s="37"/>
      <c r="JM131" s="37"/>
      <c r="JN131" s="37"/>
      <c r="JO131" s="37"/>
      <c r="JP131" s="37"/>
      <c r="JQ131" s="39">
        <f t="shared" si="11"/>
        <v>402.54636363636359</v>
      </c>
      <c r="JR131" s="39">
        <f t="shared" si="12"/>
        <v>1523.0840909090907</v>
      </c>
      <c r="JS131" s="39">
        <f t="shared" si="13"/>
        <v>4164.534090909091</v>
      </c>
      <c r="JT131" s="39">
        <f t="shared" si="13"/>
        <v>15285</v>
      </c>
    </row>
    <row r="132" spans="1:280" s="19" customFormat="1" ht="15.75" customHeight="1" x14ac:dyDescent="0.25">
      <c r="A132" s="26">
        <v>13</v>
      </c>
      <c r="B132" s="26" t="s">
        <v>136</v>
      </c>
      <c r="C132" s="40" t="s">
        <v>248</v>
      </c>
      <c r="D132" s="28">
        <f t="shared" si="38"/>
        <v>732.69999999999993</v>
      </c>
      <c r="E132" s="28">
        <f t="shared" si="39"/>
        <v>1831.75</v>
      </c>
      <c r="F132" s="28">
        <f t="shared" si="40"/>
        <v>6941</v>
      </c>
      <c r="G132" s="29">
        <f t="shared" si="41"/>
        <v>0.26390289583633481</v>
      </c>
      <c r="H132" s="28">
        <f t="shared" si="42"/>
        <v>61.05833333333333</v>
      </c>
      <c r="I132" s="28">
        <f t="shared" si="43"/>
        <v>152.64583333333334</v>
      </c>
      <c r="J132" s="28">
        <f t="shared" si="44"/>
        <v>578.41666666666663</v>
      </c>
      <c r="K132" s="29">
        <f t="shared" si="45"/>
        <v>0.26390289583633486</v>
      </c>
      <c r="L132" s="57"/>
      <c r="M132" s="57"/>
      <c r="N132" s="57"/>
      <c r="O132" s="57"/>
      <c r="P132" s="57"/>
      <c r="Q132" s="57"/>
      <c r="R132" s="30"/>
      <c r="S132" s="30"/>
      <c r="T132" s="30"/>
      <c r="U132" s="30"/>
      <c r="V132" s="30"/>
      <c r="W132" s="30"/>
      <c r="X132" s="34"/>
      <c r="Y132" s="34"/>
      <c r="Z132" s="34"/>
      <c r="AA132" s="34"/>
      <c r="AB132" s="34"/>
      <c r="AC132" s="34"/>
      <c r="AD132" s="32">
        <v>49</v>
      </c>
      <c r="AE132" s="32">
        <v>123</v>
      </c>
      <c r="AF132" s="32">
        <v>545</v>
      </c>
      <c r="AG132" s="32">
        <v>44</v>
      </c>
      <c r="AH132" s="32">
        <v>109</v>
      </c>
      <c r="AI132" s="32">
        <v>532</v>
      </c>
      <c r="AJ132" s="34"/>
      <c r="AK132" s="34"/>
      <c r="AL132" s="34"/>
      <c r="AM132" s="34"/>
      <c r="AN132" s="34"/>
      <c r="AO132" s="34"/>
      <c r="AP132" s="33"/>
      <c r="AQ132" s="33"/>
      <c r="AR132" s="33"/>
      <c r="AS132" s="33"/>
      <c r="AT132" s="33"/>
      <c r="AU132" s="33"/>
      <c r="AV132" s="33"/>
      <c r="AW132" s="33"/>
      <c r="AX132" s="33"/>
      <c r="AY132" s="34"/>
      <c r="AZ132" s="34"/>
      <c r="BA132" s="34"/>
      <c r="BB132" s="34"/>
      <c r="BC132" s="34"/>
      <c r="BD132" s="34"/>
      <c r="BE132" s="34"/>
      <c r="BF132" s="34"/>
      <c r="BG132" s="34"/>
      <c r="BH132" s="34"/>
      <c r="BI132" s="34"/>
      <c r="BJ132" s="34"/>
      <c r="BK132" s="32">
        <v>43.8</v>
      </c>
      <c r="BL132" s="32">
        <v>109</v>
      </c>
      <c r="BM132" s="32">
        <v>570</v>
      </c>
      <c r="BN132" s="32">
        <v>49.9</v>
      </c>
      <c r="BO132" s="32">
        <v>125</v>
      </c>
      <c r="BP132" s="32">
        <v>570</v>
      </c>
      <c r="BQ132" s="34"/>
      <c r="BR132" s="34"/>
      <c r="BS132" s="34"/>
      <c r="BT132" s="34"/>
      <c r="BU132" s="34"/>
      <c r="BV132" s="34"/>
      <c r="BW132" s="32">
        <v>57.4</v>
      </c>
      <c r="BX132" s="32">
        <v>144</v>
      </c>
      <c r="BY132" s="32">
        <v>542</v>
      </c>
      <c r="BZ132" s="32">
        <v>47.900000000000006</v>
      </c>
      <c r="CA132" s="32">
        <v>120</v>
      </c>
      <c r="CB132" s="32">
        <v>522</v>
      </c>
      <c r="CC132" s="34"/>
      <c r="CD132" s="34"/>
      <c r="CE132" s="34"/>
      <c r="CF132" s="34"/>
      <c r="CG132" s="34"/>
      <c r="CH132" s="34"/>
      <c r="CI132" s="91"/>
      <c r="CJ132" s="34"/>
      <c r="CK132" s="34"/>
      <c r="CL132" s="34"/>
      <c r="CM132" s="34"/>
      <c r="CN132" s="34"/>
      <c r="CO132" s="32">
        <v>50.3</v>
      </c>
      <c r="CP132" s="74">
        <v>125.74999999999999</v>
      </c>
      <c r="CQ132" s="32">
        <v>423</v>
      </c>
      <c r="CR132" s="32">
        <v>54</v>
      </c>
      <c r="CS132" s="74">
        <v>135</v>
      </c>
      <c r="CT132" s="32">
        <v>435</v>
      </c>
      <c r="CU132" s="32">
        <v>77.599999999999994</v>
      </c>
      <c r="CV132" s="32">
        <v>193.99999999999997</v>
      </c>
      <c r="CW132" s="32">
        <v>687</v>
      </c>
      <c r="CX132" s="32">
        <v>70</v>
      </c>
      <c r="CY132" s="32">
        <v>175</v>
      </c>
      <c r="CZ132" s="32">
        <v>642</v>
      </c>
      <c r="DA132" s="32">
        <v>91.8</v>
      </c>
      <c r="DB132" s="74">
        <v>229.49999999999997</v>
      </c>
      <c r="DC132" s="32">
        <v>731</v>
      </c>
      <c r="DD132" s="32">
        <v>97</v>
      </c>
      <c r="DE132" s="74">
        <v>242.5</v>
      </c>
      <c r="DF132" s="32">
        <v>742</v>
      </c>
      <c r="DG132" s="34"/>
      <c r="DH132" s="34"/>
      <c r="DI132" s="34"/>
      <c r="DJ132" s="34"/>
      <c r="DK132" s="34"/>
      <c r="DL132" s="34"/>
      <c r="DM132" s="19">
        <v>7.1</v>
      </c>
      <c r="DN132" s="19">
        <v>31</v>
      </c>
      <c r="DO132" s="37">
        <v>63.500000000000007</v>
      </c>
      <c r="DP132" s="19">
        <v>346</v>
      </c>
      <c r="DQ132" s="19">
        <v>6.2</v>
      </c>
      <c r="DR132" s="19">
        <v>29</v>
      </c>
      <c r="DS132" s="37">
        <v>58.666666666666671</v>
      </c>
      <c r="DT132" s="19">
        <v>261</v>
      </c>
      <c r="DU132" s="78">
        <v>9.1999999999999993</v>
      </c>
      <c r="DV132" s="78">
        <v>37.365909090909092</v>
      </c>
      <c r="DW132" s="60">
        <v>122.16477272727272</v>
      </c>
      <c r="DX132" s="60">
        <v>341</v>
      </c>
      <c r="DY132" s="78">
        <v>11.2</v>
      </c>
      <c r="DZ132" s="78">
        <v>33.843181818181819</v>
      </c>
      <c r="EA132" s="60">
        <v>128.85795454545453</v>
      </c>
      <c r="EB132" s="60">
        <v>387</v>
      </c>
      <c r="EK132" s="37">
        <v>6.2227272727272727</v>
      </c>
      <c r="EL132" s="37">
        <v>50</v>
      </c>
      <c r="EM132" s="37">
        <v>93.704545454545467</v>
      </c>
      <c r="EN132" s="37">
        <v>485</v>
      </c>
      <c r="EO132" s="37">
        <v>7.6</v>
      </c>
      <c r="EP132" s="37">
        <v>57</v>
      </c>
      <c r="EQ132" s="37">
        <v>107.66666666666667</v>
      </c>
      <c r="ER132" s="37">
        <v>476</v>
      </c>
      <c r="FA132" s="37">
        <v>8.5</v>
      </c>
      <c r="FB132" s="37">
        <v>49</v>
      </c>
      <c r="FC132" s="37">
        <v>95.833333333333343</v>
      </c>
      <c r="FD132" s="37">
        <v>472</v>
      </c>
      <c r="FE132" s="37">
        <v>9.5</v>
      </c>
      <c r="FF132" s="37">
        <v>51</v>
      </c>
      <c r="FG132" s="37">
        <v>100.83333333333333</v>
      </c>
      <c r="FH132" s="37">
        <v>481</v>
      </c>
      <c r="FQ132" s="37">
        <v>15.74090909090909</v>
      </c>
      <c r="FR132" s="37">
        <v>57.320454545454545</v>
      </c>
      <c r="FS132" s="37">
        <v>121.76893939393939</v>
      </c>
      <c r="FT132" s="37">
        <v>674</v>
      </c>
      <c r="FU132" s="37">
        <v>17.540909090909089</v>
      </c>
      <c r="FV132" s="37">
        <v>34.827272727272728</v>
      </c>
      <c r="FW132" s="37">
        <v>87.280303030303031</v>
      </c>
      <c r="FX132" s="37">
        <v>522</v>
      </c>
      <c r="FY132" s="37"/>
      <c r="FZ132" s="37"/>
      <c r="GA132" s="37"/>
      <c r="GB132" s="37"/>
      <c r="GC132" s="37"/>
      <c r="GD132" s="37"/>
      <c r="GE132" s="37"/>
      <c r="GF132" s="37"/>
      <c r="GG132" s="37">
        <v>23.5</v>
      </c>
      <c r="GH132" s="37">
        <v>69.2</v>
      </c>
      <c r="GI132" s="37">
        <v>132.42857142857144</v>
      </c>
      <c r="GJ132" s="37">
        <v>738</v>
      </c>
      <c r="GK132" s="37">
        <v>21</v>
      </c>
      <c r="GL132" s="37">
        <v>49.7</v>
      </c>
      <c r="GM132" s="37">
        <v>101.00000000000001</v>
      </c>
      <c r="GN132" s="37">
        <v>734</v>
      </c>
      <c r="GO132" s="37"/>
      <c r="GP132" s="37"/>
      <c r="GQ132" s="37"/>
      <c r="GR132" s="37"/>
      <c r="GS132" s="37"/>
      <c r="GT132" s="37"/>
      <c r="GU132" s="37"/>
      <c r="GV132" s="37"/>
      <c r="GW132" s="36"/>
      <c r="GX132" s="36"/>
      <c r="GY132" s="36"/>
      <c r="GZ132" s="36"/>
      <c r="HA132" s="36"/>
      <c r="HB132" s="36"/>
      <c r="HC132" s="36"/>
      <c r="HD132" s="36"/>
      <c r="HE132" s="36"/>
      <c r="HF132" s="36"/>
      <c r="HG132" s="36"/>
      <c r="HH132" s="36"/>
      <c r="HI132" s="36"/>
      <c r="HJ132" s="36"/>
      <c r="HK132" s="36"/>
      <c r="HL132" s="36"/>
      <c r="HM132" s="36">
        <v>40.065909090909095</v>
      </c>
      <c r="HN132" s="36">
        <v>25.836363636363636</v>
      </c>
      <c r="HO132" s="36">
        <v>131.80454545454546</v>
      </c>
      <c r="HP132" s="36">
        <v>620</v>
      </c>
      <c r="HQ132" s="36">
        <v>44.7</v>
      </c>
      <c r="HR132" s="36">
        <v>24.4</v>
      </c>
      <c r="HS132" s="36">
        <v>138.19999999999999</v>
      </c>
      <c r="HT132" s="36">
        <v>620</v>
      </c>
      <c r="HU132" s="36"/>
      <c r="HV132" s="36"/>
      <c r="HW132" s="36"/>
      <c r="HX132" s="36"/>
      <c r="HY132" s="36"/>
      <c r="HZ132" s="36"/>
      <c r="IA132" s="36"/>
      <c r="IB132" s="36"/>
      <c r="JI132" s="37"/>
      <c r="JJ132" s="37"/>
      <c r="JK132" s="37"/>
      <c r="JL132" s="37"/>
      <c r="JM132" s="37"/>
      <c r="JN132" s="37"/>
      <c r="JO132" s="37"/>
      <c r="JP132" s="37"/>
      <c r="JQ132" s="39">
        <f t="shared" si="11"/>
        <v>228.07045454545454</v>
      </c>
      <c r="JR132" s="39">
        <f t="shared" si="12"/>
        <v>1332.1931818181815</v>
      </c>
      <c r="JS132" s="39">
        <f t="shared" si="13"/>
        <v>3315.4596320346318</v>
      </c>
      <c r="JT132" s="39">
        <f t="shared" si="13"/>
        <v>14098</v>
      </c>
    </row>
    <row r="133" spans="1:280" s="19" customFormat="1" ht="15.75" customHeight="1" x14ac:dyDescent="0.25">
      <c r="A133" s="26">
        <v>14</v>
      </c>
      <c r="B133" s="93" t="s">
        <v>136</v>
      </c>
      <c r="C133" s="40" t="s">
        <v>249</v>
      </c>
      <c r="D133" s="28">
        <f t="shared" si="38"/>
        <v>732.6</v>
      </c>
      <c r="E133" s="28">
        <f t="shared" si="39"/>
        <v>1845.75</v>
      </c>
      <c r="F133" s="28">
        <f t="shared" si="40"/>
        <v>6186</v>
      </c>
      <c r="G133" s="29">
        <f t="shared" si="41"/>
        <v>0.29837536372453927</v>
      </c>
      <c r="H133" s="28">
        <f t="shared" si="42"/>
        <v>52.328571428571429</v>
      </c>
      <c r="I133" s="28">
        <f t="shared" si="43"/>
        <v>131.83928571428572</v>
      </c>
      <c r="J133" s="28">
        <f t="shared" si="44"/>
        <v>618.6</v>
      </c>
      <c r="K133" s="29">
        <f t="shared" si="45"/>
        <v>0.21312525980324235</v>
      </c>
      <c r="L133" s="57"/>
      <c r="M133" s="57"/>
      <c r="N133" s="57"/>
      <c r="O133" s="57"/>
      <c r="P133" s="57"/>
      <c r="Q133" s="57"/>
      <c r="R133" s="30"/>
      <c r="S133" s="30"/>
      <c r="T133" s="30"/>
      <c r="U133" s="30"/>
      <c r="V133" s="30"/>
      <c r="W133" s="30"/>
      <c r="X133" s="34"/>
      <c r="Y133" s="34"/>
      <c r="Z133" s="34"/>
      <c r="AA133" s="34"/>
      <c r="AB133" s="34"/>
      <c r="AC133" s="34"/>
      <c r="AD133" s="32">
        <v>64</v>
      </c>
      <c r="AE133" s="32">
        <v>160</v>
      </c>
      <c r="AF133" s="32">
        <v>602</v>
      </c>
      <c r="AG133" s="32">
        <v>57</v>
      </c>
      <c r="AH133" s="32">
        <v>142</v>
      </c>
      <c r="AI133" s="32">
        <v>612</v>
      </c>
      <c r="AJ133" s="34"/>
      <c r="AK133" s="34"/>
      <c r="AL133" s="34"/>
      <c r="AM133" s="34"/>
      <c r="AN133" s="34"/>
      <c r="AO133" s="34"/>
      <c r="AP133" s="33"/>
      <c r="AQ133" s="33"/>
      <c r="AR133" s="33"/>
      <c r="AS133" s="33"/>
      <c r="AT133" s="33"/>
      <c r="AU133" s="33"/>
      <c r="AV133" s="33"/>
      <c r="AW133" s="33"/>
      <c r="AX133" s="33"/>
      <c r="AY133" s="34"/>
      <c r="AZ133" s="34"/>
      <c r="BA133" s="34"/>
      <c r="BB133" s="34"/>
      <c r="BC133" s="34"/>
      <c r="BD133" s="34"/>
      <c r="BE133" s="34"/>
      <c r="BF133" s="34"/>
      <c r="BG133" s="34"/>
      <c r="BH133" s="34"/>
      <c r="BI133" s="34"/>
      <c r="BJ133" s="34"/>
      <c r="BK133" s="32">
        <v>48</v>
      </c>
      <c r="BL133" s="32">
        <v>120</v>
      </c>
      <c r="BM133" s="32">
        <v>618</v>
      </c>
      <c r="BN133" s="32">
        <v>50.2</v>
      </c>
      <c r="BO133" s="32">
        <v>140</v>
      </c>
      <c r="BP133" s="32">
        <v>651</v>
      </c>
      <c r="BQ133" s="34"/>
      <c r="BR133" s="34"/>
      <c r="BS133" s="34"/>
      <c r="BT133" s="34"/>
      <c r="BU133" s="34"/>
      <c r="BV133" s="34"/>
      <c r="BW133" s="32">
        <v>65.099999999999994</v>
      </c>
      <c r="BX133" s="32">
        <v>163</v>
      </c>
      <c r="BY133" s="32">
        <v>643</v>
      </c>
      <c r="BZ133" s="32">
        <v>66.400000000000006</v>
      </c>
      <c r="CA133" s="32">
        <v>166</v>
      </c>
      <c r="CB133" s="32">
        <v>653</v>
      </c>
      <c r="CC133" s="34"/>
      <c r="CD133" s="34"/>
      <c r="CE133" s="34"/>
      <c r="CF133" s="34"/>
      <c r="CG133" s="34"/>
      <c r="CH133" s="34"/>
      <c r="CI133" s="91"/>
      <c r="CJ133" s="34"/>
      <c r="CK133" s="34"/>
      <c r="CL133" s="34"/>
      <c r="CM133" s="34"/>
      <c r="CN133" s="34"/>
      <c r="CO133" s="32">
        <v>85</v>
      </c>
      <c r="CP133" s="74">
        <v>212.5</v>
      </c>
      <c r="CQ133" s="32">
        <v>673</v>
      </c>
      <c r="CR133" s="32">
        <v>84</v>
      </c>
      <c r="CS133" s="74">
        <v>210</v>
      </c>
      <c r="CT133" s="32">
        <v>621</v>
      </c>
      <c r="CU133" s="32">
        <v>14.1</v>
      </c>
      <c r="CV133" s="32">
        <v>35.25</v>
      </c>
      <c r="CW133" s="32"/>
      <c r="CX133" s="32">
        <v>19.600000000000001</v>
      </c>
      <c r="CY133" s="32">
        <v>49</v>
      </c>
      <c r="CZ133" s="32"/>
      <c r="DA133" s="32">
        <v>26.1</v>
      </c>
      <c r="DB133" s="74">
        <v>65.25</v>
      </c>
      <c r="DC133" s="32"/>
      <c r="DD133" s="32">
        <v>24.9</v>
      </c>
      <c r="DE133" s="74">
        <v>62.249999999999993</v>
      </c>
      <c r="DF133" s="32"/>
      <c r="DG133" s="32">
        <v>61.2</v>
      </c>
      <c r="DH133" s="74">
        <v>153</v>
      </c>
      <c r="DI133" s="32">
        <v>546</v>
      </c>
      <c r="DJ133" s="32">
        <v>67</v>
      </c>
      <c r="DK133" s="74">
        <v>167.5</v>
      </c>
      <c r="DL133" s="32">
        <v>567</v>
      </c>
      <c r="DM133" s="19">
        <v>6.1</v>
      </c>
      <c r="DN133" s="19">
        <v>36</v>
      </c>
      <c r="DO133" s="37">
        <v>70.166666666666671</v>
      </c>
      <c r="DP133" s="19">
        <v>349</v>
      </c>
      <c r="DQ133" s="19">
        <v>6.3</v>
      </c>
      <c r="DR133" s="19">
        <v>31</v>
      </c>
      <c r="DS133" s="37">
        <v>62.166666666666671</v>
      </c>
      <c r="DT133" s="19">
        <v>311</v>
      </c>
      <c r="DU133" s="78">
        <v>11.359090909090908</v>
      </c>
      <c r="DV133" s="78">
        <v>44.113636363636367</v>
      </c>
      <c r="DW133" s="60">
        <v>144.93181818181819</v>
      </c>
      <c r="DX133" s="60">
        <v>521</v>
      </c>
      <c r="DY133" s="78">
        <v>13.2</v>
      </c>
      <c r="DZ133" s="78">
        <v>45.397727272727273</v>
      </c>
      <c r="EA133" s="60">
        <v>152.74431818181816</v>
      </c>
      <c r="EB133" s="60">
        <v>518</v>
      </c>
      <c r="EK133" s="37">
        <v>11</v>
      </c>
      <c r="EL133" s="37">
        <v>58</v>
      </c>
      <c r="EM133" s="37">
        <v>115</v>
      </c>
      <c r="EN133" s="37">
        <v>542</v>
      </c>
      <c r="EO133" s="37">
        <v>18</v>
      </c>
      <c r="EP133" s="37">
        <v>45</v>
      </c>
      <c r="EQ133" s="37">
        <v>105</v>
      </c>
      <c r="ER133" s="37">
        <v>522</v>
      </c>
      <c r="FA133" s="37">
        <v>13</v>
      </c>
      <c r="FB133" s="37">
        <v>55.1</v>
      </c>
      <c r="FC133" s="37">
        <v>113.50000000000001</v>
      </c>
      <c r="FD133" s="37">
        <v>570</v>
      </c>
      <c r="FE133" s="37">
        <v>16</v>
      </c>
      <c r="FF133" s="37">
        <v>54.7</v>
      </c>
      <c r="FG133" s="37">
        <v>117.83333333333334</v>
      </c>
      <c r="FH133" s="37">
        <v>572</v>
      </c>
      <c r="FQ133" s="37">
        <v>9.1999999999999993</v>
      </c>
      <c r="FR133" s="37">
        <v>49</v>
      </c>
      <c r="FS133" s="37">
        <v>97</v>
      </c>
      <c r="FT133" s="37">
        <v>554</v>
      </c>
      <c r="FU133" s="37">
        <v>17</v>
      </c>
      <c r="FV133" s="37">
        <v>45</v>
      </c>
      <c r="FW133" s="37">
        <v>103.33333333333334</v>
      </c>
      <c r="FX133" s="37">
        <v>564</v>
      </c>
      <c r="FY133" s="37"/>
      <c r="FZ133" s="37"/>
      <c r="GA133" s="37"/>
      <c r="GB133" s="37"/>
      <c r="GC133" s="37"/>
      <c r="GD133" s="37"/>
      <c r="GE133" s="37"/>
      <c r="GF133" s="37"/>
      <c r="GG133" s="37"/>
      <c r="GH133" s="37"/>
      <c r="GI133" s="37"/>
      <c r="GJ133" s="37"/>
      <c r="GK133" s="37"/>
      <c r="GL133" s="37"/>
      <c r="GM133" s="37"/>
      <c r="GN133" s="37"/>
      <c r="GO133" s="37">
        <v>29.3</v>
      </c>
      <c r="GP133" s="37">
        <v>39.4</v>
      </c>
      <c r="GQ133" s="37">
        <v>137.4</v>
      </c>
      <c r="GR133" s="37">
        <v>670</v>
      </c>
      <c r="GS133" s="37">
        <v>29.6</v>
      </c>
      <c r="GT133" s="37">
        <v>31.4</v>
      </c>
      <c r="GU133" s="37">
        <v>122</v>
      </c>
      <c r="GV133" s="37">
        <v>650</v>
      </c>
      <c r="GW133" s="36"/>
      <c r="GX133" s="36"/>
      <c r="GY133" s="36"/>
      <c r="GZ133" s="36"/>
      <c r="HA133" s="36"/>
      <c r="HB133" s="36"/>
      <c r="HC133" s="36"/>
      <c r="HD133" s="36"/>
      <c r="HE133" s="36"/>
      <c r="HF133" s="36"/>
      <c r="HG133" s="36"/>
      <c r="HH133" s="36"/>
      <c r="HI133" s="36"/>
      <c r="HJ133" s="36"/>
      <c r="HK133" s="36"/>
      <c r="HL133" s="36"/>
      <c r="HM133" s="36"/>
      <c r="HN133" s="36"/>
      <c r="HO133" s="36"/>
      <c r="HP133" s="36"/>
      <c r="HQ133" s="36"/>
      <c r="HR133" s="36"/>
      <c r="HS133" s="36"/>
      <c r="HT133" s="36"/>
      <c r="HU133" s="36"/>
      <c r="HV133" s="36"/>
      <c r="HW133" s="36"/>
      <c r="HX133" s="36"/>
      <c r="HY133" s="36"/>
      <c r="HZ133" s="36"/>
      <c r="IA133" s="36"/>
      <c r="IB133" s="36"/>
      <c r="JI133" s="37">
        <v>50.31818181818182</v>
      </c>
      <c r="JJ133" s="37">
        <v>17.899999999999999</v>
      </c>
      <c r="JK133" s="37">
        <v>139.80000000000001</v>
      </c>
      <c r="JL133" s="37">
        <v>632</v>
      </c>
      <c r="JM133" s="37">
        <v>56</v>
      </c>
      <c r="JN133" s="37">
        <v>16.206818181818182</v>
      </c>
      <c r="JO133" s="37">
        <v>146.6</v>
      </c>
      <c r="JP133" s="37">
        <v>622</v>
      </c>
      <c r="JQ133" s="39">
        <f t="shared" si="11"/>
        <v>286.37727272727273</v>
      </c>
      <c r="JR133" s="39">
        <f t="shared" si="12"/>
        <v>1266.7113636363636</v>
      </c>
      <c r="JS133" s="39">
        <f t="shared" si="13"/>
        <v>3473.2261363636367</v>
      </c>
      <c r="JT133" s="39">
        <f t="shared" si="13"/>
        <v>13783</v>
      </c>
    </row>
    <row r="134" spans="1:280" s="19" customFormat="1" ht="15.75" customHeight="1" x14ac:dyDescent="0.25">
      <c r="A134" s="26">
        <v>15</v>
      </c>
      <c r="B134" s="93" t="s">
        <v>136</v>
      </c>
      <c r="C134" s="40" t="s">
        <v>250</v>
      </c>
      <c r="D134" s="28">
        <f t="shared" si="38"/>
        <v>791.2</v>
      </c>
      <c r="E134" s="28">
        <f t="shared" si="39"/>
        <v>1981.75</v>
      </c>
      <c r="F134" s="28">
        <f t="shared" si="40"/>
        <v>6518</v>
      </c>
      <c r="G134" s="29">
        <f t="shared" si="41"/>
        <v>0.30404265111997547</v>
      </c>
      <c r="H134" s="28">
        <f t="shared" si="42"/>
        <v>56.51428571428572</v>
      </c>
      <c r="I134" s="28">
        <f t="shared" si="43"/>
        <v>141.55357142857142</v>
      </c>
      <c r="J134" s="28">
        <f t="shared" si="44"/>
        <v>651.79999999999995</v>
      </c>
      <c r="K134" s="29">
        <f t="shared" si="45"/>
        <v>0.2171733222285539</v>
      </c>
      <c r="L134" s="57"/>
      <c r="M134" s="57"/>
      <c r="N134" s="57"/>
      <c r="O134" s="57"/>
      <c r="P134" s="57"/>
      <c r="Q134" s="57"/>
      <c r="R134" s="30"/>
      <c r="S134" s="30"/>
      <c r="T134" s="30"/>
      <c r="U134" s="30"/>
      <c r="V134" s="30"/>
      <c r="W134" s="30"/>
      <c r="X134" s="34"/>
      <c r="Y134" s="34"/>
      <c r="Z134" s="34"/>
      <c r="AA134" s="34"/>
      <c r="AB134" s="34"/>
      <c r="AC134" s="34"/>
      <c r="AD134" s="32">
        <v>50</v>
      </c>
      <c r="AE134" s="32">
        <v>126</v>
      </c>
      <c r="AF134" s="32">
        <v>634</v>
      </c>
      <c r="AG134" s="32">
        <v>52</v>
      </c>
      <c r="AH134" s="32">
        <v>128</v>
      </c>
      <c r="AI134" s="32">
        <v>651</v>
      </c>
      <c r="AJ134" s="34"/>
      <c r="AK134" s="34"/>
      <c r="AL134" s="34"/>
      <c r="AM134" s="34"/>
      <c r="AN134" s="34"/>
      <c r="AO134" s="34"/>
      <c r="AP134" s="33"/>
      <c r="AQ134" s="33"/>
      <c r="AR134" s="33"/>
      <c r="AS134" s="33"/>
      <c r="AT134" s="33"/>
      <c r="AU134" s="33"/>
      <c r="AV134" s="33"/>
      <c r="AW134" s="33"/>
      <c r="AX134" s="33"/>
      <c r="AY134" s="34"/>
      <c r="AZ134" s="34"/>
      <c r="BA134" s="34"/>
      <c r="BB134" s="34"/>
      <c r="BC134" s="34"/>
      <c r="BD134" s="34"/>
      <c r="BE134" s="34"/>
      <c r="BF134" s="34"/>
      <c r="BG134" s="34"/>
      <c r="BH134" s="34"/>
      <c r="BI134" s="34"/>
      <c r="BJ134" s="34"/>
      <c r="BK134" s="32">
        <v>60.7</v>
      </c>
      <c r="BL134" s="32">
        <v>152</v>
      </c>
      <c r="BM134" s="32">
        <v>675</v>
      </c>
      <c r="BN134" s="32">
        <v>66.400000000000006</v>
      </c>
      <c r="BO134" s="32">
        <v>166</v>
      </c>
      <c r="BP134" s="32">
        <v>672</v>
      </c>
      <c r="BQ134" s="34"/>
      <c r="BR134" s="34"/>
      <c r="BS134" s="34"/>
      <c r="BT134" s="34"/>
      <c r="BU134" s="34"/>
      <c r="BV134" s="34"/>
      <c r="BW134" s="32">
        <v>86.1</v>
      </c>
      <c r="BX134" s="32">
        <v>215</v>
      </c>
      <c r="BY134" s="32">
        <v>714</v>
      </c>
      <c r="BZ134" s="32">
        <v>64.900000000000006</v>
      </c>
      <c r="CA134" s="32">
        <v>167</v>
      </c>
      <c r="CB134" s="32">
        <v>644</v>
      </c>
      <c r="CC134" s="34"/>
      <c r="CD134" s="34"/>
      <c r="CE134" s="34"/>
      <c r="CF134" s="34"/>
      <c r="CG134" s="34"/>
      <c r="CH134" s="34"/>
      <c r="CI134" s="91"/>
      <c r="CJ134" s="34"/>
      <c r="CK134" s="34"/>
      <c r="CL134" s="34"/>
      <c r="CM134" s="34"/>
      <c r="CN134" s="34"/>
      <c r="CO134" s="32">
        <v>86.6</v>
      </c>
      <c r="CP134" s="74">
        <v>216.49999999999997</v>
      </c>
      <c r="CQ134" s="32">
        <v>642</v>
      </c>
      <c r="CR134" s="32">
        <v>77.2</v>
      </c>
      <c r="CS134" s="74">
        <v>193</v>
      </c>
      <c r="CT134" s="32">
        <v>605</v>
      </c>
      <c r="CU134" s="32">
        <v>20</v>
      </c>
      <c r="CV134" s="32">
        <v>50</v>
      </c>
      <c r="CW134" s="32"/>
      <c r="CX134" s="32">
        <v>23.6</v>
      </c>
      <c r="CY134" s="32">
        <v>59</v>
      </c>
      <c r="CZ134" s="32"/>
      <c r="DA134" s="32">
        <v>30.3</v>
      </c>
      <c r="DB134" s="74">
        <v>75.75</v>
      </c>
      <c r="DC134" s="32"/>
      <c r="DD134" s="32">
        <v>32.4</v>
      </c>
      <c r="DE134" s="74">
        <v>80.999999999999986</v>
      </c>
      <c r="DF134" s="32"/>
      <c r="DG134" s="32">
        <v>74</v>
      </c>
      <c r="DH134" s="74">
        <v>185</v>
      </c>
      <c r="DI134" s="32">
        <v>649</v>
      </c>
      <c r="DJ134" s="32">
        <v>67</v>
      </c>
      <c r="DK134" s="74">
        <v>167.5</v>
      </c>
      <c r="DL134" s="32">
        <v>632</v>
      </c>
      <c r="DM134" s="19">
        <v>9.1999999999999993</v>
      </c>
      <c r="DN134" s="19">
        <v>29</v>
      </c>
      <c r="DO134" s="37">
        <v>63.666666666666671</v>
      </c>
      <c r="DP134" s="19">
        <v>301</v>
      </c>
      <c r="DQ134" s="19">
        <v>3.1</v>
      </c>
      <c r="DR134" s="19">
        <v>36</v>
      </c>
      <c r="DS134" s="37">
        <v>65.166666666666671</v>
      </c>
      <c r="DT134" s="19">
        <v>322</v>
      </c>
      <c r="DU134" s="78">
        <v>12.3</v>
      </c>
      <c r="DV134" s="78">
        <v>33</v>
      </c>
      <c r="DW134" s="60">
        <v>113.25</v>
      </c>
      <c r="DX134" s="60">
        <v>542</v>
      </c>
      <c r="DY134" s="78">
        <v>12.4</v>
      </c>
      <c r="DZ134" s="78">
        <v>42</v>
      </c>
      <c r="EA134" s="60">
        <v>139.25</v>
      </c>
      <c r="EB134" s="60">
        <v>511</v>
      </c>
      <c r="EK134" s="37">
        <v>12.36590909090909</v>
      </c>
      <c r="EL134" s="37">
        <v>51.636363636363633</v>
      </c>
      <c r="EM134" s="37">
        <v>106.67045454545455</v>
      </c>
      <c r="EN134" s="37">
        <v>531</v>
      </c>
      <c r="EO134" s="37">
        <v>17.190909090909091</v>
      </c>
      <c r="EP134" s="37">
        <v>55.618181818181817</v>
      </c>
      <c r="EQ134" s="37">
        <v>121.34848484848486</v>
      </c>
      <c r="ER134" s="37">
        <v>512</v>
      </c>
      <c r="FA134" s="37">
        <v>14.2</v>
      </c>
      <c r="FB134" s="37">
        <v>48</v>
      </c>
      <c r="FC134" s="37">
        <v>103.66666666666667</v>
      </c>
      <c r="FD134" s="37">
        <v>550</v>
      </c>
      <c r="FE134" s="37">
        <v>12.5</v>
      </c>
      <c r="FF134" s="37">
        <v>49.5</v>
      </c>
      <c r="FG134" s="37">
        <v>103.33333333333334</v>
      </c>
      <c r="FH134" s="37">
        <v>551</v>
      </c>
      <c r="FQ134" s="37">
        <v>28.3</v>
      </c>
      <c r="FR134" s="37">
        <v>48</v>
      </c>
      <c r="FS134" s="37">
        <v>127.16666666666667</v>
      </c>
      <c r="FT134" s="37">
        <v>589</v>
      </c>
      <c r="FU134" s="37">
        <v>31</v>
      </c>
      <c r="FV134" s="37">
        <v>27</v>
      </c>
      <c r="FW134" s="37">
        <v>96.666666666666671</v>
      </c>
      <c r="FX134" s="37">
        <v>556</v>
      </c>
      <c r="FY134" s="37"/>
      <c r="FZ134" s="37"/>
      <c r="GA134" s="37"/>
      <c r="GB134" s="37"/>
      <c r="GC134" s="37"/>
      <c r="GD134" s="37"/>
      <c r="GE134" s="37"/>
      <c r="GF134" s="37"/>
      <c r="GG134" s="37"/>
      <c r="GH134" s="37"/>
      <c r="GI134" s="37"/>
      <c r="GJ134" s="37"/>
      <c r="GK134" s="37"/>
      <c r="GL134" s="37"/>
      <c r="GM134" s="37"/>
      <c r="GN134" s="37"/>
      <c r="GO134" s="37">
        <v>24.3</v>
      </c>
      <c r="GP134" s="37">
        <v>41</v>
      </c>
      <c r="GQ134" s="37">
        <v>108.83333333333334</v>
      </c>
      <c r="GR134" s="37">
        <v>608</v>
      </c>
      <c r="GS134" s="37">
        <v>22</v>
      </c>
      <c r="GT134" s="37">
        <v>41</v>
      </c>
      <c r="GU134" s="37">
        <v>105.00000000000001</v>
      </c>
      <c r="GV134" s="37">
        <v>569</v>
      </c>
      <c r="GW134" s="36"/>
      <c r="GX134" s="36"/>
      <c r="GY134" s="36"/>
      <c r="GZ134" s="36"/>
      <c r="HA134" s="36"/>
      <c r="HB134" s="36"/>
      <c r="HC134" s="36"/>
      <c r="HD134" s="36"/>
      <c r="HE134" s="36"/>
      <c r="HF134" s="36"/>
      <c r="HG134" s="36"/>
      <c r="HH134" s="36"/>
      <c r="HI134" s="36"/>
      <c r="HJ134" s="36"/>
      <c r="HK134" s="36"/>
      <c r="HL134" s="36"/>
      <c r="HM134" s="36"/>
      <c r="HN134" s="36"/>
      <c r="HO134" s="36"/>
      <c r="HP134" s="36"/>
      <c r="HQ134" s="36"/>
      <c r="HR134" s="36"/>
      <c r="HS134" s="36"/>
      <c r="HT134" s="36"/>
      <c r="HU134" s="36">
        <v>44.206818181818178</v>
      </c>
      <c r="HV134" s="36">
        <v>23</v>
      </c>
      <c r="HW134" s="36">
        <v>134.41363636363636</v>
      </c>
      <c r="HX134" s="36">
        <v>620</v>
      </c>
      <c r="HY134" s="36">
        <v>37</v>
      </c>
      <c r="HZ134" s="36">
        <v>23.5</v>
      </c>
      <c r="IA134" s="36">
        <v>121</v>
      </c>
      <c r="IB134" s="36">
        <v>610</v>
      </c>
      <c r="IS134" s="19">
        <v>53.49</v>
      </c>
      <c r="IU134" s="19">
        <v>112</v>
      </c>
      <c r="IV134" s="19">
        <v>550</v>
      </c>
      <c r="IW134" s="19">
        <v>53.49</v>
      </c>
      <c r="IX134" s="19">
        <v>112</v>
      </c>
      <c r="IZ134" s="19">
        <v>550</v>
      </c>
      <c r="JI134" s="37"/>
      <c r="JJ134" s="37"/>
      <c r="JK134" s="37"/>
      <c r="JL134" s="37"/>
      <c r="JM134" s="37"/>
      <c r="JN134" s="37"/>
      <c r="JO134" s="37"/>
      <c r="JP134" s="37"/>
      <c r="JQ134" s="39">
        <f t="shared" si="11"/>
        <v>387.04363636363638</v>
      </c>
      <c r="JR134" s="39">
        <f t="shared" si="12"/>
        <v>1451.4545454545455</v>
      </c>
      <c r="JS134" s="39">
        <f t="shared" si="13"/>
        <v>3603.1825757575757</v>
      </c>
      <c r="JT134" s="39">
        <f t="shared" si="13"/>
        <v>14990</v>
      </c>
    </row>
    <row r="135" spans="1:280" s="19" customFormat="1" ht="15.75" customHeight="1" x14ac:dyDescent="0.25">
      <c r="A135" s="26">
        <v>16</v>
      </c>
      <c r="B135" s="93" t="s">
        <v>136</v>
      </c>
      <c r="C135" s="40" t="s">
        <v>251</v>
      </c>
      <c r="D135" s="28">
        <f t="shared" si="38"/>
        <v>877.50000000000011</v>
      </c>
      <c r="E135" s="28">
        <f t="shared" si="39"/>
        <v>2187.5</v>
      </c>
      <c r="F135" s="28">
        <f t="shared" si="40"/>
        <v>6809</v>
      </c>
      <c r="G135" s="29">
        <f t="shared" si="41"/>
        <v>0.32126597150829783</v>
      </c>
      <c r="H135" s="28">
        <f t="shared" si="42"/>
        <v>62.678571428571438</v>
      </c>
      <c r="I135" s="28">
        <f t="shared" si="43"/>
        <v>156.25</v>
      </c>
      <c r="J135" s="28">
        <f t="shared" si="44"/>
        <v>680.9</v>
      </c>
      <c r="K135" s="29">
        <f t="shared" si="45"/>
        <v>0.22947569393449846</v>
      </c>
      <c r="L135" s="57"/>
      <c r="M135" s="57"/>
      <c r="N135" s="57"/>
      <c r="O135" s="57"/>
      <c r="P135" s="57"/>
      <c r="Q135" s="57"/>
      <c r="R135" s="30"/>
      <c r="S135" s="30"/>
      <c r="T135" s="30"/>
      <c r="U135" s="30"/>
      <c r="V135" s="30"/>
      <c r="W135" s="30"/>
      <c r="X135" s="34"/>
      <c r="Y135" s="34"/>
      <c r="Z135" s="34"/>
      <c r="AA135" s="34"/>
      <c r="AB135" s="34"/>
      <c r="AC135" s="34"/>
      <c r="AD135" s="32">
        <v>75</v>
      </c>
      <c r="AE135" s="32">
        <v>189</v>
      </c>
      <c r="AF135" s="32">
        <v>656</v>
      </c>
      <c r="AG135" s="32">
        <v>64</v>
      </c>
      <c r="AH135" s="32">
        <v>161</v>
      </c>
      <c r="AI135" s="32">
        <v>642</v>
      </c>
      <c r="AJ135" s="34"/>
      <c r="AK135" s="34"/>
      <c r="AL135" s="34"/>
      <c r="AM135" s="34"/>
      <c r="AN135" s="34"/>
      <c r="AO135" s="34"/>
      <c r="AP135" s="33"/>
      <c r="AQ135" s="33"/>
      <c r="AR135" s="33"/>
      <c r="AS135" s="33"/>
      <c r="AT135" s="33"/>
      <c r="AU135" s="33"/>
      <c r="AV135" s="33"/>
      <c r="AW135" s="33"/>
      <c r="AX135" s="33"/>
      <c r="AY135" s="34"/>
      <c r="AZ135" s="34"/>
      <c r="BA135" s="34"/>
      <c r="BB135" s="34"/>
      <c r="BC135" s="34"/>
      <c r="BD135" s="34"/>
      <c r="BE135" s="34"/>
      <c r="BF135" s="34"/>
      <c r="BG135" s="34"/>
      <c r="BH135" s="34"/>
      <c r="BI135" s="34"/>
      <c r="BJ135" s="34"/>
      <c r="BK135" s="32">
        <v>64.5</v>
      </c>
      <c r="BL135" s="32">
        <v>161</v>
      </c>
      <c r="BM135" s="32">
        <v>723</v>
      </c>
      <c r="BN135" s="32">
        <v>80</v>
      </c>
      <c r="BO135" s="32">
        <v>200</v>
      </c>
      <c r="BP135" s="32">
        <v>673</v>
      </c>
      <c r="BQ135" s="34"/>
      <c r="BR135" s="34"/>
      <c r="BS135" s="34"/>
      <c r="BT135" s="34"/>
      <c r="BU135" s="34"/>
      <c r="BV135" s="34"/>
      <c r="BW135" s="32">
        <v>62.300000000000004</v>
      </c>
      <c r="BX135" s="32">
        <v>156</v>
      </c>
      <c r="BY135" s="32">
        <v>645</v>
      </c>
      <c r="BZ135" s="32">
        <v>75.900000000000006</v>
      </c>
      <c r="CA135" s="32">
        <v>181</v>
      </c>
      <c r="CB135" s="32">
        <v>674</v>
      </c>
      <c r="CC135" s="34"/>
      <c r="CD135" s="34"/>
      <c r="CE135" s="34"/>
      <c r="CF135" s="34"/>
      <c r="CG135" s="34"/>
      <c r="CH135" s="34"/>
      <c r="CI135" s="91"/>
      <c r="CJ135" s="34"/>
      <c r="CK135" s="34"/>
      <c r="CL135" s="34"/>
      <c r="CM135" s="34"/>
      <c r="CN135" s="34"/>
      <c r="CO135" s="32">
        <v>100.9</v>
      </c>
      <c r="CP135" s="74">
        <v>252.25</v>
      </c>
      <c r="CQ135" s="32">
        <v>772</v>
      </c>
      <c r="CR135" s="32">
        <v>129.6</v>
      </c>
      <c r="CS135" s="74">
        <v>323.99999999999994</v>
      </c>
      <c r="CT135" s="32">
        <v>821</v>
      </c>
      <c r="CU135" s="32">
        <v>18.600000000000001</v>
      </c>
      <c r="CV135" s="32">
        <v>46.5</v>
      </c>
      <c r="CW135" s="32"/>
      <c r="CX135" s="32">
        <v>28.799999999999997</v>
      </c>
      <c r="CY135" s="32">
        <v>71.999999999999986</v>
      </c>
      <c r="CZ135" s="32"/>
      <c r="DA135" s="32">
        <v>27.2</v>
      </c>
      <c r="DB135" s="74">
        <v>68</v>
      </c>
      <c r="DC135" s="32"/>
      <c r="DD135" s="32">
        <v>31.5</v>
      </c>
      <c r="DE135" s="74">
        <v>78.75</v>
      </c>
      <c r="DF135" s="32"/>
      <c r="DG135" s="32">
        <v>63</v>
      </c>
      <c r="DH135" s="74">
        <v>157.5</v>
      </c>
      <c r="DI135" s="32">
        <v>601</v>
      </c>
      <c r="DJ135" s="32">
        <v>56.2</v>
      </c>
      <c r="DK135" s="74">
        <v>140.5</v>
      </c>
      <c r="DL135" s="32">
        <v>602</v>
      </c>
      <c r="DM135" s="19">
        <v>12.3</v>
      </c>
      <c r="DN135" s="19">
        <v>41</v>
      </c>
      <c r="DO135" s="37">
        <v>88.833333333333343</v>
      </c>
      <c r="DP135" s="19">
        <v>420</v>
      </c>
      <c r="DQ135" s="19">
        <v>15.3</v>
      </c>
      <c r="DR135" s="19">
        <v>43</v>
      </c>
      <c r="DS135" s="37">
        <v>97.166666666666671</v>
      </c>
      <c r="DT135" s="19">
        <v>432</v>
      </c>
      <c r="DU135" s="78">
        <v>20.2</v>
      </c>
      <c r="DV135" s="78">
        <v>102.24545454545455</v>
      </c>
      <c r="DW135" s="60">
        <v>319.61363636363637</v>
      </c>
      <c r="DX135" s="60">
        <v>621</v>
      </c>
      <c r="DY135" s="78">
        <v>19.2</v>
      </c>
      <c r="DZ135" s="78">
        <v>113.17727272727272</v>
      </c>
      <c r="EA135" s="60">
        <v>349.44318181818181</v>
      </c>
      <c r="EB135" s="60">
        <v>721</v>
      </c>
      <c r="EK135" s="37">
        <v>31</v>
      </c>
      <c r="EL135" s="37">
        <v>101.47727272727273</v>
      </c>
      <c r="EM135" s="37">
        <v>220.79545454545456</v>
      </c>
      <c r="EN135" s="37">
        <v>745</v>
      </c>
      <c r="EO135" s="37">
        <v>35</v>
      </c>
      <c r="EP135" s="37">
        <v>127.31818181818181</v>
      </c>
      <c r="EQ135" s="37">
        <v>270.530303030303</v>
      </c>
      <c r="ER135" s="37">
        <v>872</v>
      </c>
      <c r="FA135" s="37">
        <v>12.334090909090909</v>
      </c>
      <c r="FB135" s="37">
        <v>101.36590909090908</v>
      </c>
      <c r="FC135" s="37">
        <v>189.5</v>
      </c>
      <c r="FD135" s="37">
        <v>859</v>
      </c>
      <c r="FE135" s="37">
        <v>10.334090909090909</v>
      </c>
      <c r="FF135" s="37">
        <v>93.365909090909085</v>
      </c>
      <c r="FG135" s="37">
        <v>172.83333333333331</v>
      </c>
      <c r="FH135" s="37">
        <v>765</v>
      </c>
      <c r="FQ135" s="37">
        <v>23.4</v>
      </c>
      <c r="FR135" s="37">
        <v>112.5409090909091</v>
      </c>
      <c r="FS135" s="37">
        <v>226.56818181818184</v>
      </c>
      <c r="FT135" s="37">
        <v>1121</v>
      </c>
      <c r="FU135" s="37">
        <v>50.206818181818178</v>
      </c>
      <c r="FV135" s="37">
        <v>92.590909090909093</v>
      </c>
      <c r="FW135" s="37">
        <v>237.99621212121212</v>
      </c>
      <c r="FX135" s="37">
        <v>1220</v>
      </c>
      <c r="FY135" s="37">
        <v>37.5</v>
      </c>
      <c r="FZ135" s="37">
        <v>37.5</v>
      </c>
      <c r="GA135" s="37">
        <v>125</v>
      </c>
      <c r="GB135" s="37">
        <v>703</v>
      </c>
      <c r="GC135" s="37">
        <v>40</v>
      </c>
      <c r="GD135" s="37">
        <v>95.509090909090915</v>
      </c>
      <c r="GE135" s="37">
        <v>225.84848484848487</v>
      </c>
      <c r="GF135" s="37">
        <v>723</v>
      </c>
      <c r="GG135" s="37"/>
      <c r="GH135" s="37"/>
      <c r="GI135" s="37"/>
      <c r="GJ135" s="37"/>
      <c r="GK135" s="37"/>
      <c r="GL135" s="37"/>
      <c r="GM135" s="37"/>
      <c r="GN135" s="37"/>
      <c r="GO135" s="37"/>
      <c r="GP135" s="37"/>
      <c r="GQ135" s="37"/>
      <c r="GR135" s="37"/>
      <c r="GS135" s="37"/>
      <c r="GT135" s="37"/>
      <c r="GU135" s="37"/>
      <c r="GV135" s="37"/>
      <c r="GW135" s="36">
        <v>42</v>
      </c>
      <c r="GX135" s="36">
        <v>76.747727272727275</v>
      </c>
      <c r="GY135" s="36">
        <v>169.6396103896104</v>
      </c>
      <c r="GZ135" s="36">
        <v>810</v>
      </c>
      <c r="HA135" s="36">
        <v>41.034090909090907</v>
      </c>
      <c r="HB135" s="36">
        <v>80.87045454545455</v>
      </c>
      <c r="HC135" s="36">
        <v>203.17424242424244</v>
      </c>
      <c r="HD135" s="36">
        <v>889</v>
      </c>
      <c r="HE135" s="36">
        <v>69.381818181818176</v>
      </c>
      <c r="HF135" s="36">
        <v>42.715909090909093</v>
      </c>
      <c r="HG135" s="36">
        <v>224.19545454545454</v>
      </c>
      <c r="HH135" s="36">
        <v>860</v>
      </c>
      <c r="HI135" s="36">
        <v>64.86363636363636</v>
      </c>
      <c r="HJ135" s="36">
        <v>30</v>
      </c>
      <c r="HK135" s="36">
        <v>158.10606060606062</v>
      </c>
      <c r="HL135" s="36">
        <v>870</v>
      </c>
      <c r="HM135" s="36"/>
      <c r="HN135" s="36"/>
      <c r="HO135" s="36"/>
      <c r="HP135" s="36"/>
      <c r="HQ135" s="36"/>
      <c r="HR135" s="36"/>
      <c r="HS135" s="36"/>
      <c r="HT135" s="36"/>
      <c r="HU135" s="36"/>
      <c r="HV135" s="36"/>
      <c r="HW135" s="36"/>
      <c r="HX135" s="36"/>
      <c r="HY135" s="36"/>
      <c r="HZ135" s="36"/>
      <c r="IA135" s="36"/>
      <c r="IB135" s="36"/>
      <c r="JI135" s="37">
        <v>63.206818181818178</v>
      </c>
      <c r="JJ135" s="37">
        <v>31.509090909090908</v>
      </c>
      <c r="JK135" s="37">
        <v>185.30909090909091</v>
      </c>
      <c r="JL135" s="37">
        <v>929</v>
      </c>
      <c r="JM135" s="37">
        <v>58.865909090909092</v>
      </c>
      <c r="JN135" s="37">
        <v>31.993181818181817</v>
      </c>
      <c r="JO135" s="37">
        <v>179.74545454545455</v>
      </c>
      <c r="JP135" s="37">
        <v>856</v>
      </c>
      <c r="JQ135" s="39">
        <f t="shared" si="11"/>
        <v>646.12727272727284</v>
      </c>
      <c r="JR135" s="39">
        <f t="shared" si="12"/>
        <v>2168.9249999999997</v>
      </c>
      <c r="JS135" s="39">
        <f t="shared" si="13"/>
        <v>5831.7987012987014</v>
      </c>
      <c r="JT135" s="39">
        <f t="shared" si="13"/>
        <v>21225</v>
      </c>
    </row>
    <row r="136" spans="1:280" s="19" customFormat="1" ht="15.75" customHeight="1" x14ac:dyDescent="0.25">
      <c r="A136" s="26">
        <v>17</v>
      </c>
      <c r="B136" s="93" t="s">
        <v>136</v>
      </c>
      <c r="C136" s="40" t="s">
        <v>252</v>
      </c>
      <c r="D136" s="28">
        <f t="shared" si="38"/>
        <v>983.90000000000009</v>
      </c>
      <c r="E136" s="28">
        <f t="shared" si="39"/>
        <v>2462.25</v>
      </c>
      <c r="F136" s="28">
        <f t="shared" si="40"/>
        <v>7435</v>
      </c>
      <c r="G136" s="29">
        <f t="shared" si="41"/>
        <v>0.33117014122394084</v>
      </c>
      <c r="H136" s="28">
        <f t="shared" si="42"/>
        <v>70.278571428571439</v>
      </c>
      <c r="I136" s="28">
        <f t="shared" si="43"/>
        <v>175.875</v>
      </c>
      <c r="J136" s="28">
        <f t="shared" si="44"/>
        <v>743.5</v>
      </c>
      <c r="K136" s="29">
        <f t="shared" si="45"/>
        <v>0.23655010087424344</v>
      </c>
      <c r="L136" s="57"/>
      <c r="M136" s="57"/>
      <c r="N136" s="57"/>
      <c r="O136" s="57"/>
      <c r="P136" s="57"/>
      <c r="Q136" s="57"/>
      <c r="R136" s="30"/>
      <c r="S136" s="30"/>
      <c r="T136" s="30"/>
      <c r="U136" s="30"/>
      <c r="V136" s="30"/>
      <c r="W136" s="30"/>
      <c r="X136" s="34"/>
      <c r="Y136" s="34"/>
      <c r="Z136" s="34"/>
      <c r="AA136" s="34"/>
      <c r="AB136" s="34"/>
      <c r="AC136" s="34"/>
      <c r="AD136" s="32">
        <v>82</v>
      </c>
      <c r="AE136" s="32">
        <v>207</v>
      </c>
      <c r="AF136" s="32">
        <v>725</v>
      </c>
      <c r="AG136" s="32">
        <v>83</v>
      </c>
      <c r="AH136" s="32">
        <v>208</v>
      </c>
      <c r="AI136" s="32">
        <v>729</v>
      </c>
      <c r="AJ136" s="34"/>
      <c r="AK136" s="34"/>
      <c r="AL136" s="34"/>
      <c r="AM136" s="34"/>
      <c r="AN136" s="34"/>
      <c r="AO136" s="34"/>
      <c r="AP136" s="33"/>
      <c r="AQ136" s="33"/>
      <c r="AR136" s="33"/>
      <c r="AS136" s="33"/>
      <c r="AT136" s="33"/>
      <c r="AU136" s="33"/>
      <c r="AV136" s="33"/>
      <c r="AW136" s="33"/>
      <c r="AX136" s="33"/>
      <c r="AY136" s="34"/>
      <c r="AZ136" s="34"/>
      <c r="BA136" s="34"/>
      <c r="BB136" s="34"/>
      <c r="BC136" s="34"/>
      <c r="BD136" s="34"/>
      <c r="BE136" s="34"/>
      <c r="BF136" s="34"/>
      <c r="BG136" s="34"/>
      <c r="BH136" s="34"/>
      <c r="BI136" s="34"/>
      <c r="BJ136" s="34"/>
      <c r="BK136" s="32">
        <v>85.4</v>
      </c>
      <c r="BL136" s="32">
        <v>214</v>
      </c>
      <c r="BM136" s="32">
        <v>784</v>
      </c>
      <c r="BN136" s="32">
        <v>83.1</v>
      </c>
      <c r="BO136" s="32">
        <v>208</v>
      </c>
      <c r="BP136" s="32">
        <v>674</v>
      </c>
      <c r="BQ136" s="34"/>
      <c r="BR136" s="34"/>
      <c r="BS136" s="34"/>
      <c r="BT136" s="34"/>
      <c r="BU136" s="34"/>
      <c r="BV136" s="34"/>
      <c r="BW136" s="32">
        <v>68.599999999999994</v>
      </c>
      <c r="BX136" s="32">
        <v>171</v>
      </c>
      <c r="BY136" s="32">
        <v>726</v>
      </c>
      <c r="BZ136" s="32">
        <v>65.300000000000011</v>
      </c>
      <c r="CA136" s="32">
        <v>163</v>
      </c>
      <c r="CB136" s="32">
        <v>746</v>
      </c>
      <c r="CC136" s="34"/>
      <c r="CD136" s="34"/>
      <c r="CE136" s="34"/>
      <c r="CF136" s="34"/>
      <c r="CG136" s="34"/>
      <c r="CH136" s="34"/>
      <c r="CI136" s="91"/>
      <c r="CJ136" s="34"/>
      <c r="CK136" s="34"/>
      <c r="CL136" s="34"/>
      <c r="CM136" s="34"/>
      <c r="CN136" s="34"/>
      <c r="CO136" s="32">
        <v>79.5</v>
      </c>
      <c r="CP136" s="74">
        <v>198.75</v>
      </c>
      <c r="CQ136" s="32">
        <v>654</v>
      </c>
      <c r="CR136" s="32">
        <v>102</v>
      </c>
      <c r="CS136" s="74">
        <v>255</v>
      </c>
      <c r="CT136" s="32">
        <v>745</v>
      </c>
      <c r="CU136" s="32">
        <v>0</v>
      </c>
      <c r="CV136" s="32">
        <v>0</v>
      </c>
      <c r="CW136" s="32"/>
      <c r="CX136" s="32">
        <v>21.7</v>
      </c>
      <c r="CY136" s="32">
        <v>54.249999999999993</v>
      </c>
      <c r="CZ136" s="32"/>
      <c r="DA136" s="32">
        <v>23</v>
      </c>
      <c r="DB136" s="74">
        <v>57.5</v>
      </c>
      <c r="DC136" s="32"/>
      <c r="DD136" s="32">
        <v>34.4</v>
      </c>
      <c r="DE136" s="74">
        <v>85.999999999999986</v>
      </c>
      <c r="DF136" s="32"/>
      <c r="DG136" s="32">
        <v>121</v>
      </c>
      <c r="DH136" s="74">
        <v>302.5</v>
      </c>
      <c r="DI136" s="32">
        <v>720</v>
      </c>
      <c r="DJ136" s="32">
        <v>134.9</v>
      </c>
      <c r="DK136" s="74">
        <v>337.25</v>
      </c>
      <c r="DL136" s="32">
        <v>932</v>
      </c>
      <c r="DM136" s="19">
        <v>8.1999999999999993</v>
      </c>
      <c r="DN136" s="19">
        <v>37</v>
      </c>
      <c r="DO136" s="37">
        <v>75.333333333333343</v>
      </c>
      <c r="DP136" s="19">
        <v>371</v>
      </c>
      <c r="DQ136" s="19">
        <v>7.1</v>
      </c>
      <c r="DR136" s="19">
        <v>36</v>
      </c>
      <c r="DS136" s="37">
        <v>71.833333333333329</v>
      </c>
      <c r="DT136" s="19">
        <v>357</v>
      </c>
      <c r="DU136" s="78">
        <v>17.290909090909093</v>
      </c>
      <c r="DV136" s="78">
        <v>57.672727272727272</v>
      </c>
      <c r="DW136" s="60">
        <v>196.40909090909091</v>
      </c>
      <c r="DX136" s="60">
        <v>571</v>
      </c>
      <c r="DY136" s="78">
        <v>18.2</v>
      </c>
      <c r="DZ136" s="78">
        <v>56.572727272727271</v>
      </c>
      <c r="EA136" s="60">
        <v>195.93181818181816</v>
      </c>
      <c r="EB136" s="60">
        <v>671</v>
      </c>
      <c r="EK136" s="37">
        <v>19</v>
      </c>
      <c r="EL136" s="37">
        <v>62.31818181818182</v>
      </c>
      <c r="EM136" s="37">
        <v>135.53030303030303</v>
      </c>
      <c r="EN136" s="37">
        <v>530</v>
      </c>
      <c r="EO136" s="37">
        <v>22.318181818181817</v>
      </c>
      <c r="EP136" s="37">
        <v>54.159090909090907</v>
      </c>
      <c r="EQ136" s="37">
        <v>127.46212121212122</v>
      </c>
      <c r="ER136" s="37">
        <v>601</v>
      </c>
      <c r="FA136" s="37">
        <v>21.318181818181817</v>
      </c>
      <c r="FB136" s="37">
        <v>59.159090909090907</v>
      </c>
      <c r="FC136" s="37">
        <v>134.12878787878788</v>
      </c>
      <c r="FD136" s="37">
        <v>648</v>
      </c>
      <c r="FE136" s="37">
        <v>25.318181818181817</v>
      </c>
      <c r="FF136" s="37">
        <v>62.159090909090907</v>
      </c>
      <c r="FG136" s="37">
        <v>145.79545454545453</v>
      </c>
      <c r="FH136" s="37">
        <v>640</v>
      </c>
      <c r="FQ136" s="37">
        <v>25.7</v>
      </c>
      <c r="FR136" s="37">
        <v>69.684090909090912</v>
      </c>
      <c r="FS136" s="37">
        <v>158.97348484848487</v>
      </c>
      <c r="FT136" s="37">
        <v>787</v>
      </c>
      <c r="FU136" s="37">
        <v>29</v>
      </c>
      <c r="FV136" s="37">
        <v>49.684090909090912</v>
      </c>
      <c r="FW136" s="37">
        <v>131.14015151515153</v>
      </c>
      <c r="FX136" s="37">
        <v>735</v>
      </c>
      <c r="FY136" s="37">
        <v>21.509090909090908</v>
      </c>
      <c r="FZ136" s="37">
        <v>22.018181818181816</v>
      </c>
      <c r="GA136" s="37">
        <v>72.545454545454547</v>
      </c>
      <c r="GB136" s="37">
        <v>565</v>
      </c>
      <c r="GC136" s="37">
        <v>20.318181818181817</v>
      </c>
      <c r="GD136" s="37">
        <v>49</v>
      </c>
      <c r="GE136" s="37">
        <v>115.53030303030303</v>
      </c>
      <c r="GF136" s="37">
        <v>556</v>
      </c>
      <c r="GG136" s="37"/>
      <c r="GH136" s="37"/>
      <c r="GI136" s="37"/>
      <c r="GJ136" s="37"/>
      <c r="GK136" s="37"/>
      <c r="GL136" s="37"/>
      <c r="GM136" s="37"/>
      <c r="GN136" s="37"/>
      <c r="GO136" s="37">
        <v>30.5</v>
      </c>
      <c r="GP136" s="37">
        <v>47.709090909090911</v>
      </c>
      <c r="GQ136" s="37">
        <v>130.34848484848484</v>
      </c>
      <c r="GR136" s="37">
        <v>721</v>
      </c>
      <c r="GS136" s="37">
        <v>35</v>
      </c>
      <c r="GT136" s="37">
        <v>43</v>
      </c>
      <c r="GU136" s="37">
        <v>130</v>
      </c>
      <c r="GV136" s="37">
        <v>679</v>
      </c>
      <c r="HE136" s="36">
        <v>51</v>
      </c>
      <c r="HF136" s="36">
        <v>37</v>
      </c>
      <c r="HG136" s="36">
        <v>176</v>
      </c>
      <c r="HH136" s="36">
        <v>610</v>
      </c>
      <c r="HI136" s="36">
        <v>39</v>
      </c>
      <c r="HJ136" s="36">
        <v>46</v>
      </c>
      <c r="HK136" s="36">
        <v>170</v>
      </c>
      <c r="HL136" s="36">
        <v>620</v>
      </c>
      <c r="HM136" s="36"/>
      <c r="HN136" s="36"/>
      <c r="HO136" s="36"/>
      <c r="HP136" s="36"/>
      <c r="HQ136" s="36"/>
      <c r="HR136" s="36"/>
      <c r="HS136" s="36"/>
      <c r="HT136" s="36"/>
      <c r="HU136" s="36"/>
      <c r="HV136" s="36"/>
      <c r="HW136" s="36"/>
      <c r="HX136" s="36"/>
      <c r="HY136" s="36"/>
      <c r="HZ136" s="36"/>
      <c r="IA136" s="36"/>
      <c r="IB136" s="36"/>
      <c r="JI136" s="37">
        <v>34.704545454545453</v>
      </c>
      <c r="JJ136" s="37">
        <v>25.652272727272727</v>
      </c>
      <c r="JK136" s="37">
        <v>156.19999999999999</v>
      </c>
      <c r="JL136" s="37">
        <v>640</v>
      </c>
      <c r="JM136" s="37">
        <v>27.656818181818181</v>
      </c>
      <c r="JN136" s="37">
        <v>26.493181818181817</v>
      </c>
      <c r="JO136" s="37">
        <v>141.60000000000002</v>
      </c>
      <c r="JP136" s="37">
        <v>580</v>
      </c>
      <c r="JQ136" s="39">
        <f t="shared" si="11"/>
        <v>453.1340909090909</v>
      </c>
      <c r="JR136" s="39">
        <f t="shared" si="12"/>
        <v>1773.0363636363636</v>
      </c>
      <c r="JS136" s="39">
        <f t="shared" si="13"/>
        <v>4927.0121212121212</v>
      </c>
      <c r="JT136" s="39">
        <f t="shared" si="13"/>
        <v>18317</v>
      </c>
    </row>
    <row r="137" spans="1:280" s="19" customFormat="1" ht="15.75" customHeight="1" x14ac:dyDescent="0.2">
      <c r="A137" s="26">
        <v>18</v>
      </c>
      <c r="B137" s="93" t="s">
        <v>136</v>
      </c>
      <c r="C137" s="40" t="s">
        <v>253</v>
      </c>
      <c r="D137" s="28">
        <f t="shared" si="38"/>
        <v>991.7</v>
      </c>
      <c r="E137" s="28">
        <f t="shared" si="39"/>
        <v>2466.5</v>
      </c>
      <c r="F137" s="28">
        <f t="shared" si="40"/>
        <v>6998</v>
      </c>
      <c r="G137" s="29">
        <f t="shared" si="41"/>
        <v>0.35245784509859962</v>
      </c>
      <c r="H137" s="28">
        <f t="shared" si="42"/>
        <v>70.835714285714289</v>
      </c>
      <c r="I137" s="28">
        <f t="shared" si="43"/>
        <v>176.17857142857142</v>
      </c>
      <c r="J137" s="28">
        <f t="shared" si="44"/>
        <v>699.8</v>
      </c>
      <c r="K137" s="29">
        <f t="shared" si="45"/>
        <v>0.25175560364185684</v>
      </c>
      <c r="L137" s="57"/>
      <c r="M137" s="57"/>
      <c r="N137" s="57"/>
      <c r="O137" s="57"/>
      <c r="P137" s="57"/>
      <c r="Q137" s="57"/>
      <c r="R137" s="30"/>
      <c r="S137" s="30"/>
      <c r="T137" s="30"/>
      <c r="U137" s="30"/>
      <c r="V137" s="30"/>
      <c r="W137" s="30"/>
      <c r="X137" s="94"/>
      <c r="Y137" s="94"/>
      <c r="Z137" s="94"/>
      <c r="AA137" s="94"/>
      <c r="AB137" s="94"/>
      <c r="AC137" s="94"/>
      <c r="AD137" s="32">
        <v>93</v>
      </c>
      <c r="AE137" s="32">
        <v>233</v>
      </c>
      <c r="AF137" s="32">
        <v>731</v>
      </c>
      <c r="AG137" s="32">
        <v>108</v>
      </c>
      <c r="AH137" s="32">
        <v>271</v>
      </c>
      <c r="AI137" s="32">
        <v>745</v>
      </c>
      <c r="AJ137" s="34"/>
      <c r="AK137" s="34"/>
      <c r="AL137" s="34"/>
      <c r="AM137" s="34"/>
      <c r="AN137" s="34"/>
      <c r="AO137" s="34"/>
      <c r="AP137" s="33"/>
      <c r="AQ137" s="33"/>
      <c r="AR137" s="33"/>
      <c r="AS137" s="33"/>
      <c r="AT137" s="33"/>
      <c r="AU137" s="33"/>
      <c r="AV137" s="33"/>
      <c r="AW137" s="33"/>
      <c r="AX137" s="33"/>
      <c r="AY137" s="34"/>
      <c r="AZ137" s="34"/>
      <c r="BA137" s="34"/>
      <c r="BB137" s="34"/>
      <c r="BC137" s="34"/>
      <c r="BD137" s="34"/>
      <c r="BE137" s="34"/>
      <c r="BF137" s="34"/>
      <c r="BG137" s="34"/>
      <c r="BH137" s="34"/>
      <c r="BI137" s="34"/>
      <c r="BJ137" s="34"/>
      <c r="BK137" s="32">
        <v>72.8</v>
      </c>
      <c r="BL137" s="32">
        <v>178</v>
      </c>
      <c r="BM137" s="32">
        <v>675</v>
      </c>
      <c r="BN137" s="32">
        <v>90.199999999999989</v>
      </c>
      <c r="BO137" s="32">
        <v>225</v>
      </c>
      <c r="BP137" s="32">
        <v>675</v>
      </c>
      <c r="BQ137" s="34"/>
      <c r="BR137" s="34"/>
      <c r="BS137" s="34"/>
      <c r="BT137" s="34"/>
      <c r="BU137" s="34"/>
      <c r="BV137" s="34"/>
      <c r="BW137" s="32">
        <v>88.6</v>
      </c>
      <c r="BX137" s="32">
        <v>221</v>
      </c>
      <c r="BY137" s="32">
        <v>747</v>
      </c>
      <c r="BZ137" s="32">
        <v>93.3</v>
      </c>
      <c r="CA137" s="32">
        <v>224</v>
      </c>
      <c r="CB137" s="32">
        <v>787</v>
      </c>
      <c r="CC137" s="34"/>
      <c r="CD137" s="34"/>
      <c r="CE137" s="34"/>
      <c r="CF137" s="34"/>
      <c r="CG137" s="34"/>
      <c r="CH137" s="34"/>
      <c r="CI137" s="91"/>
      <c r="CJ137" s="34"/>
      <c r="CK137" s="34"/>
      <c r="CL137" s="34"/>
      <c r="CM137" s="34"/>
      <c r="CN137" s="34"/>
      <c r="CO137" s="32">
        <v>89.3</v>
      </c>
      <c r="CP137" s="74">
        <v>223.24999999999997</v>
      </c>
      <c r="CQ137" s="32">
        <v>669</v>
      </c>
      <c r="CR137" s="32">
        <v>88.7</v>
      </c>
      <c r="CS137" s="74">
        <v>221.75</v>
      </c>
      <c r="CT137" s="32">
        <v>691</v>
      </c>
      <c r="CU137" s="32">
        <v>25</v>
      </c>
      <c r="CV137" s="32">
        <v>62.5</v>
      </c>
      <c r="CW137" s="32"/>
      <c r="CX137" s="32">
        <v>35.200000000000003</v>
      </c>
      <c r="CY137" s="32">
        <v>88</v>
      </c>
      <c r="CZ137" s="32"/>
      <c r="DA137" s="32">
        <v>28.4</v>
      </c>
      <c r="DB137" s="74">
        <v>70.999999999999986</v>
      </c>
      <c r="DC137" s="32"/>
      <c r="DD137" s="32">
        <v>35.5</v>
      </c>
      <c r="DE137" s="74">
        <v>88.75</v>
      </c>
      <c r="DF137" s="32"/>
      <c r="DG137" s="32">
        <v>73</v>
      </c>
      <c r="DH137" s="74">
        <v>182.5</v>
      </c>
      <c r="DI137" s="32">
        <v>621</v>
      </c>
      <c r="DJ137" s="32">
        <v>70.7</v>
      </c>
      <c r="DK137" s="74">
        <v>176.75</v>
      </c>
      <c r="DL137" s="32">
        <v>657</v>
      </c>
      <c r="DM137" s="19">
        <v>14.2</v>
      </c>
      <c r="DN137" s="19">
        <v>37</v>
      </c>
      <c r="DO137" s="37">
        <v>85.333333333333343</v>
      </c>
      <c r="DP137" s="19">
        <v>403</v>
      </c>
      <c r="DQ137" s="19">
        <v>11.2</v>
      </c>
      <c r="DR137" s="19">
        <v>41</v>
      </c>
      <c r="DS137" s="37">
        <v>87.000000000000014</v>
      </c>
      <c r="DT137" s="19">
        <v>431</v>
      </c>
      <c r="DU137" s="78">
        <v>24.1</v>
      </c>
      <c r="DV137" s="78">
        <v>80.740909090909099</v>
      </c>
      <c r="DW137" s="60">
        <v>270.60227272727275</v>
      </c>
      <c r="DX137" s="60">
        <v>620</v>
      </c>
      <c r="DY137" s="78">
        <v>20.100000000000001</v>
      </c>
      <c r="DZ137" s="78">
        <v>97.859090909090909</v>
      </c>
      <c r="EA137" s="60">
        <v>308.39772727272725</v>
      </c>
      <c r="EB137" s="60">
        <v>620</v>
      </c>
      <c r="EK137" s="37">
        <v>18</v>
      </c>
      <c r="EL137" s="37">
        <v>71</v>
      </c>
      <c r="EM137" s="37">
        <v>148.33333333333334</v>
      </c>
      <c r="EN137" s="37">
        <v>621</v>
      </c>
      <c r="EO137" s="37">
        <v>25</v>
      </c>
      <c r="EP137" s="37">
        <v>69</v>
      </c>
      <c r="EQ137" s="37">
        <v>156.66666666666669</v>
      </c>
      <c r="ER137" s="37">
        <v>678</v>
      </c>
      <c r="FA137" s="37">
        <v>14</v>
      </c>
      <c r="FB137" s="37">
        <v>67</v>
      </c>
      <c r="FC137" s="37">
        <v>135</v>
      </c>
      <c r="FD137" s="37">
        <v>651</v>
      </c>
      <c r="FE137" s="37">
        <v>11.5</v>
      </c>
      <c r="FF137" s="37">
        <v>68</v>
      </c>
      <c r="FG137" s="37">
        <v>132.5</v>
      </c>
      <c r="FH137" s="37">
        <v>620</v>
      </c>
      <c r="FQ137" s="37">
        <v>24.2</v>
      </c>
      <c r="FR137" s="37">
        <v>72</v>
      </c>
      <c r="FS137" s="37">
        <v>160.33333333333334</v>
      </c>
      <c r="FT137" s="37">
        <v>765</v>
      </c>
      <c r="FU137" s="37">
        <v>13</v>
      </c>
      <c r="FV137" s="37">
        <v>66.36363636363636</v>
      </c>
      <c r="FW137" s="37">
        <v>132.27272727272728</v>
      </c>
      <c r="FX137" s="37">
        <v>721</v>
      </c>
      <c r="FY137" s="37">
        <v>32.890909090909091</v>
      </c>
      <c r="FZ137" s="37">
        <v>33.781818181818181</v>
      </c>
      <c r="GA137" s="37">
        <v>111.12121212121212</v>
      </c>
      <c r="GB137" s="37">
        <v>626</v>
      </c>
      <c r="GC137" s="37">
        <v>35.890909090909091</v>
      </c>
      <c r="GD137" s="37">
        <v>56.334090909090911</v>
      </c>
      <c r="GE137" s="37">
        <v>153.70833333333334</v>
      </c>
      <c r="GF137" s="37">
        <v>621</v>
      </c>
      <c r="GG137" s="37"/>
      <c r="GH137" s="37"/>
      <c r="GI137" s="37"/>
      <c r="GJ137" s="37"/>
      <c r="GK137" s="37"/>
      <c r="GL137" s="37"/>
      <c r="GM137" s="37"/>
      <c r="GN137" s="37"/>
      <c r="GO137" s="37"/>
      <c r="GP137" s="37"/>
      <c r="GQ137" s="37"/>
      <c r="GR137" s="37"/>
      <c r="GS137" s="37"/>
      <c r="GT137" s="37"/>
      <c r="GU137" s="37"/>
      <c r="GV137" s="37"/>
      <c r="HM137" s="36"/>
      <c r="HN137" s="36"/>
      <c r="HO137" s="36"/>
      <c r="HP137" s="36"/>
      <c r="HQ137" s="36"/>
      <c r="HR137" s="36"/>
      <c r="HS137" s="36"/>
      <c r="HT137" s="36"/>
      <c r="HU137" s="36"/>
      <c r="HV137" s="36"/>
      <c r="HW137" s="36"/>
      <c r="HX137" s="36"/>
      <c r="HY137" s="36"/>
      <c r="HZ137" s="36"/>
      <c r="IA137" s="36"/>
      <c r="IB137" s="36"/>
      <c r="IC137" s="37">
        <v>82.5</v>
      </c>
      <c r="ID137" s="37">
        <v>7.5</v>
      </c>
      <c r="IE137" s="37">
        <v>150</v>
      </c>
      <c r="IF137" s="37">
        <v>757</v>
      </c>
      <c r="IG137" s="37">
        <v>87.068181818181813</v>
      </c>
      <c r="IH137" s="37">
        <v>0.33409090909090911</v>
      </c>
      <c r="II137" s="37">
        <v>145.67045454545456</v>
      </c>
      <c r="IJ137" s="37">
        <v>776</v>
      </c>
      <c r="JI137" s="37">
        <v>62.684090909090912</v>
      </c>
      <c r="JJ137" s="37">
        <v>28.365909090909092</v>
      </c>
      <c r="JK137" s="37">
        <v>181.14545454545453</v>
      </c>
      <c r="JL137" s="37">
        <v>878</v>
      </c>
      <c r="JM137" s="37">
        <v>69.665909090909082</v>
      </c>
      <c r="JN137" s="37">
        <v>26.493181818181817</v>
      </c>
      <c r="JO137" s="37">
        <v>188.38181818181818</v>
      </c>
      <c r="JP137" s="37">
        <v>858</v>
      </c>
      <c r="JQ137" s="39">
        <f t="shared" si="11"/>
        <v>546</v>
      </c>
      <c r="JR137" s="39">
        <f t="shared" si="12"/>
        <v>1759.6136363636365</v>
      </c>
      <c r="JS137" s="39">
        <f t="shared" si="13"/>
        <v>5012.9666666666662</v>
      </c>
      <c r="JT137" s="39">
        <f t="shared" si="13"/>
        <v>17644</v>
      </c>
    </row>
    <row r="138" spans="1:280" s="19" customFormat="1" ht="15.75" customHeight="1" x14ac:dyDescent="0.2">
      <c r="A138" s="26">
        <v>19</v>
      </c>
      <c r="B138" s="93" t="s">
        <v>136</v>
      </c>
      <c r="C138" s="40" t="s">
        <v>254</v>
      </c>
      <c r="D138" s="28">
        <f t="shared" si="38"/>
        <v>838.99999999999989</v>
      </c>
      <c r="E138" s="28">
        <f t="shared" si="39"/>
        <v>2082</v>
      </c>
      <c r="F138" s="28">
        <f t="shared" si="40"/>
        <v>6255</v>
      </c>
      <c r="G138" s="29">
        <f t="shared" si="41"/>
        <v>0.33285371702637889</v>
      </c>
      <c r="H138" s="28">
        <f t="shared" si="42"/>
        <v>59.928571428571423</v>
      </c>
      <c r="I138" s="28">
        <f t="shared" si="43"/>
        <v>148.71428571428572</v>
      </c>
      <c r="J138" s="28">
        <f t="shared" si="44"/>
        <v>625.5</v>
      </c>
      <c r="K138" s="29">
        <f t="shared" si="45"/>
        <v>0.23775265501884207</v>
      </c>
      <c r="L138" s="57"/>
      <c r="M138" s="57"/>
      <c r="N138" s="57"/>
      <c r="O138" s="57"/>
      <c r="P138" s="57"/>
      <c r="Q138" s="57"/>
      <c r="R138" s="30"/>
      <c r="S138" s="30"/>
      <c r="T138" s="30"/>
      <c r="U138" s="30"/>
      <c r="V138" s="30"/>
      <c r="W138" s="30"/>
      <c r="X138" s="94"/>
      <c r="Y138" s="94"/>
      <c r="Z138" s="94"/>
      <c r="AA138" s="94"/>
      <c r="AB138" s="94"/>
      <c r="AC138" s="94"/>
      <c r="AD138" s="34"/>
      <c r="AE138" s="34"/>
      <c r="AF138" s="34"/>
      <c r="AG138" s="34"/>
      <c r="AH138" s="34"/>
      <c r="AI138" s="34"/>
      <c r="AJ138" s="32">
        <v>57.099999999999994</v>
      </c>
      <c r="AK138" s="32">
        <v>143</v>
      </c>
      <c r="AL138" s="32">
        <v>602</v>
      </c>
      <c r="AM138" s="32">
        <v>57.099999999999994</v>
      </c>
      <c r="AN138" s="32">
        <v>143</v>
      </c>
      <c r="AO138" s="32">
        <v>602</v>
      </c>
      <c r="AP138" s="33"/>
      <c r="AQ138" s="33"/>
      <c r="AR138" s="33"/>
      <c r="AS138" s="33"/>
      <c r="AT138" s="33"/>
      <c r="AU138" s="33"/>
      <c r="AV138" s="33"/>
      <c r="AW138" s="33"/>
      <c r="AX138" s="33"/>
      <c r="AY138" s="34"/>
      <c r="AZ138" s="34"/>
      <c r="BA138" s="34"/>
      <c r="BB138" s="34"/>
      <c r="BC138" s="34"/>
      <c r="BD138" s="34"/>
      <c r="BE138" s="34"/>
      <c r="BF138" s="34"/>
      <c r="BG138" s="34"/>
      <c r="BH138" s="34"/>
      <c r="BI138" s="34"/>
      <c r="BJ138" s="34"/>
      <c r="BK138" s="32">
        <v>59.2</v>
      </c>
      <c r="BL138" s="32">
        <v>132</v>
      </c>
      <c r="BM138" s="32">
        <v>616</v>
      </c>
      <c r="BN138" s="32">
        <v>55.7</v>
      </c>
      <c r="BO138" s="32">
        <v>139</v>
      </c>
      <c r="BP138" s="32">
        <v>676</v>
      </c>
      <c r="BQ138" s="34"/>
      <c r="BR138" s="34"/>
      <c r="BS138" s="34"/>
      <c r="BT138" s="34"/>
      <c r="BU138" s="34"/>
      <c r="BV138" s="34"/>
      <c r="BW138" s="32">
        <v>74.3</v>
      </c>
      <c r="BX138" s="32">
        <v>186</v>
      </c>
      <c r="BY138" s="32">
        <v>648</v>
      </c>
      <c r="BZ138" s="32">
        <v>70</v>
      </c>
      <c r="CA138" s="32">
        <v>175</v>
      </c>
      <c r="CB138" s="32">
        <v>648</v>
      </c>
      <c r="CC138" s="34"/>
      <c r="CD138" s="34"/>
      <c r="CE138" s="34"/>
      <c r="CF138" s="34"/>
      <c r="CG138" s="34"/>
      <c r="CH138" s="34"/>
      <c r="CI138" s="91"/>
      <c r="CJ138" s="34"/>
      <c r="CK138" s="34"/>
      <c r="CL138" s="34"/>
      <c r="CM138" s="34"/>
      <c r="CN138" s="34"/>
      <c r="CO138" s="32">
        <v>65.2</v>
      </c>
      <c r="CP138" s="74">
        <v>163</v>
      </c>
      <c r="CQ138" s="32">
        <v>539</v>
      </c>
      <c r="CR138" s="32">
        <v>69.2</v>
      </c>
      <c r="CS138" s="74">
        <v>173</v>
      </c>
      <c r="CT138" s="32">
        <v>591</v>
      </c>
      <c r="CU138" s="32">
        <v>42.4</v>
      </c>
      <c r="CV138" s="32">
        <v>105.99999999999999</v>
      </c>
      <c r="CW138" s="32"/>
      <c r="CX138" s="32">
        <v>46.5</v>
      </c>
      <c r="CY138" s="32">
        <v>116.25</v>
      </c>
      <c r="CZ138" s="32"/>
      <c r="DA138" s="32">
        <v>34.5</v>
      </c>
      <c r="DB138" s="74">
        <v>86.25</v>
      </c>
      <c r="DC138" s="32"/>
      <c r="DD138" s="32">
        <v>45.8</v>
      </c>
      <c r="DE138" s="74">
        <v>114.49999999999999</v>
      </c>
      <c r="DF138" s="32"/>
      <c r="DG138" s="32">
        <v>87</v>
      </c>
      <c r="DH138" s="74">
        <v>217.5</v>
      </c>
      <c r="DI138" s="32">
        <v>703</v>
      </c>
      <c r="DJ138" s="32">
        <v>75</v>
      </c>
      <c r="DK138" s="74">
        <v>187.5</v>
      </c>
      <c r="DL138" s="32">
        <v>630</v>
      </c>
      <c r="DM138" s="19">
        <v>8.1999999999999993</v>
      </c>
      <c r="DN138" s="19">
        <v>29</v>
      </c>
      <c r="DO138" s="37">
        <v>62</v>
      </c>
      <c r="DP138" s="19">
        <v>278</v>
      </c>
      <c r="DQ138" s="19">
        <v>12</v>
      </c>
      <c r="DR138" s="19">
        <v>31</v>
      </c>
      <c r="DS138" s="37">
        <v>71.666666666666671</v>
      </c>
      <c r="DT138" s="19">
        <v>351</v>
      </c>
      <c r="DU138" s="78">
        <v>14.2</v>
      </c>
      <c r="DV138" s="78">
        <v>46.334090909090911</v>
      </c>
      <c r="DW138" s="60">
        <v>156.58522727272728</v>
      </c>
      <c r="DX138" s="60">
        <v>456</v>
      </c>
      <c r="DY138" s="78">
        <v>16.2</v>
      </c>
      <c r="DZ138" s="78">
        <v>45.652272727272724</v>
      </c>
      <c r="EA138" s="60">
        <v>164.88068181818181</v>
      </c>
      <c r="EB138" s="60">
        <v>456</v>
      </c>
      <c r="EK138" s="37">
        <v>8</v>
      </c>
      <c r="EL138" s="37">
        <v>53</v>
      </c>
      <c r="EM138" s="37">
        <v>101.66666666666667</v>
      </c>
      <c r="EN138" s="37">
        <v>572</v>
      </c>
      <c r="EO138" s="37">
        <v>9</v>
      </c>
      <c r="EP138" s="37">
        <v>56</v>
      </c>
      <c r="EQ138" s="37">
        <v>108.33333333333334</v>
      </c>
      <c r="ER138" s="37">
        <v>512</v>
      </c>
      <c r="FA138" s="37">
        <v>13</v>
      </c>
      <c r="FB138" s="37">
        <v>45</v>
      </c>
      <c r="FC138" s="37">
        <v>96.666666666666671</v>
      </c>
      <c r="FD138" s="37">
        <v>543</v>
      </c>
      <c r="FE138" s="37">
        <v>12</v>
      </c>
      <c r="FF138" s="37">
        <v>40</v>
      </c>
      <c r="FG138" s="37">
        <v>86.666666666666671</v>
      </c>
      <c r="FH138" s="37">
        <v>561</v>
      </c>
      <c r="FQ138" s="37">
        <v>23.2</v>
      </c>
      <c r="FR138" s="37">
        <v>41</v>
      </c>
      <c r="FS138" s="37">
        <v>107</v>
      </c>
      <c r="FT138" s="37">
        <v>634</v>
      </c>
      <c r="FU138" s="37">
        <v>34</v>
      </c>
      <c r="FV138" s="37">
        <v>39</v>
      </c>
      <c r="FW138" s="37">
        <v>121.66666666666667</v>
      </c>
      <c r="FX138" s="37">
        <v>567</v>
      </c>
      <c r="FY138" s="37"/>
      <c r="FZ138" s="37"/>
      <c r="GA138" s="37"/>
      <c r="GB138" s="37"/>
      <c r="GC138" s="37"/>
      <c r="GD138" s="37"/>
      <c r="GE138" s="37"/>
      <c r="GF138" s="37"/>
      <c r="GG138" s="37">
        <v>21</v>
      </c>
      <c r="GH138" s="37">
        <v>47</v>
      </c>
      <c r="GI138" s="37">
        <v>113.33333333333334</v>
      </c>
      <c r="GJ138" s="37">
        <v>645</v>
      </c>
      <c r="GK138" s="37">
        <v>26.3</v>
      </c>
      <c r="GL138" s="37">
        <v>41</v>
      </c>
      <c r="GM138" s="37">
        <v>112.16666666666669</v>
      </c>
      <c r="GN138" s="37">
        <v>656</v>
      </c>
      <c r="GO138" s="37"/>
      <c r="GP138" s="37"/>
      <c r="GQ138" s="37"/>
      <c r="GR138" s="37"/>
      <c r="GS138" s="37"/>
      <c r="GT138" s="37"/>
      <c r="GU138" s="37"/>
      <c r="GV138" s="37"/>
      <c r="HM138" s="36"/>
      <c r="HN138" s="36"/>
      <c r="HO138" s="36"/>
      <c r="HP138" s="36"/>
      <c r="HQ138" s="36"/>
      <c r="HR138" s="36"/>
      <c r="HS138" s="36"/>
      <c r="HT138" s="36"/>
      <c r="HU138" s="36"/>
      <c r="HV138" s="36"/>
      <c r="HW138" s="36"/>
      <c r="HX138" s="36"/>
      <c r="HY138" s="36"/>
      <c r="HZ138" s="36"/>
      <c r="IA138" s="36"/>
      <c r="IB138" s="36"/>
      <c r="JI138" s="37"/>
      <c r="JJ138" s="37"/>
      <c r="JK138" s="37"/>
      <c r="JL138" s="37"/>
      <c r="JM138" s="37"/>
      <c r="JN138" s="37"/>
      <c r="JO138" s="37"/>
      <c r="JP138" s="37"/>
      <c r="JQ138" s="39">
        <f t="shared" si="11"/>
        <v>197.10000000000002</v>
      </c>
      <c r="JR138" s="39">
        <f t="shared" si="12"/>
        <v>1352.9863636363639</v>
      </c>
      <c r="JS138" s="39">
        <f t="shared" si="13"/>
        <v>3384.632575757576</v>
      </c>
      <c r="JT138" s="39">
        <f t="shared" si="13"/>
        <v>12486</v>
      </c>
    </row>
    <row r="139" spans="1:280" s="19" customFormat="1" ht="15.75" customHeight="1" x14ac:dyDescent="0.2">
      <c r="A139" s="26">
        <v>20</v>
      </c>
      <c r="B139" s="93" t="s">
        <v>136</v>
      </c>
      <c r="C139" s="40" t="s">
        <v>255</v>
      </c>
      <c r="D139" s="28">
        <f t="shared" si="38"/>
        <v>555.6</v>
      </c>
      <c r="E139" s="28">
        <f t="shared" si="39"/>
        <v>1339.5</v>
      </c>
      <c r="F139" s="28">
        <f t="shared" si="40"/>
        <v>3940</v>
      </c>
      <c r="G139" s="29">
        <f t="shared" si="41"/>
        <v>0.33997461928934009</v>
      </c>
      <c r="H139" s="28">
        <f t="shared" si="42"/>
        <v>46.300000000000004</v>
      </c>
      <c r="I139" s="28">
        <f t="shared" si="43"/>
        <v>111.625</v>
      </c>
      <c r="J139" s="28">
        <f t="shared" si="44"/>
        <v>492.5</v>
      </c>
      <c r="K139" s="29">
        <f t="shared" si="45"/>
        <v>0.22664974619289341</v>
      </c>
      <c r="L139" s="57"/>
      <c r="M139" s="57"/>
      <c r="N139" s="57"/>
      <c r="O139" s="57"/>
      <c r="P139" s="57"/>
      <c r="Q139" s="57"/>
      <c r="R139" s="30"/>
      <c r="S139" s="30"/>
      <c r="T139" s="30"/>
      <c r="U139" s="30"/>
      <c r="V139" s="30"/>
      <c r="W139" s="30"/>
      <c r="X139" s="94"/>
      <c r="Y139" s="94"/>
      <c r="Z139" s="94"/>
      <c r="AA139" s="94"/>
      <c r="AB139" s="94"/>
      <c r="AC139" s="94"/>
      <c r="AD139" s="34"/>
      <c r="AE139" s="34"/>
      <c r="AF139" s="34"/>
      <c r="AG139" s="34"/>
      <c r="AH139" s="34"/>
      <c r="AI139" s="34"/>
      <c r="AJ139" s="32"/>
      <c r="AK139" s="32"/>
      <c r="AL139" s="32"/>
      <c r="AM139" s="32"/>
      <c r="AN139" s="32"/>
      <c r="AO139" s="32"/>
      <c r="AP139" s="33"/>
      <c r="AQ139" s="33"/>
      <c r="AR139" s="33"/>
      <c r="AS139" s="33"/>
      <c r="AT139" s="33"/>
      <c r="AU139" s="33"/>
      <c r="AV139" s="33"/>
      <c r="AW139" s="33"/>
      <c r="AX139" s="33"/>
      <c r="AY139" s="34"/>
      <c r="AZ139" s="34"/>
      <c r="BA139" s="34"/>
      <c r="BB139" s="34"/>
      <c r="BC139" s="34"/>
      <c r="BD139" s="34"/>
      <c r="BE139" s="34"/>
      <c r="BF139" s="34"/>
      <c r="BG139" s="34"/>
      <c r="BH139" s="34"/>
      <c r="BI139" s="34"/>
      <c r="BJ139" s="34"/>
      <c r="BK139" s="32">
        <v>53</v>
      </c>
      <c r="BL139" s="32">
        <v>133</v>
      </c>
      <c r="BM139" s="32">
        <v>571</v>
      </c>
      <c r="BN139" s="32">
        <v>48</v>
      </c>
      <c r="BO139" s="32">
        <v>120</v>
      </c>
      <c r="BP139" s="32">
        <v>561</v>
      </c>
      <c r="BQ139" s="34"/>
      <c r="BR139" s="34"/>
      <c r="BS139" s="34"/>
      <c r="BT139" s="34"/>
      <c r="BU139" s="34"/>
      <c r="BV139" s="34"/>
      <c r="BW139" s="32">
        <v>62</v>
      </c>
      <c r="BX139" s="32">
        <v>105</v>
      </c>
      <c r="BY139" s="32">
        <v>550</v>
      </c>
      <c r="BZ139" s="32">
        <v>50.8</v>
      </c>
      <c r="CA139" s="32">
        <v>127</v>
      </c>
      <c r="CB139" s="32">
        <v>510</v>
      </c>
      <c r="CC139" s="34"/>
      <c r="CD139" s="34"/>
      <c r="CE139" s="34"/>
      <c r="CF139" s="34"/>
      <c r="CG139" s="34"/>
      <c r="CH139" s="34"/>
      <c r="CI139" s="91"/>
      <c r="CJ139" s="34"/>
      <c r="CK139" s="34"/>
      <c r="CL139" s="34"/>
      <c r="CM139" s="34"/>
      <c r="CN139" s="34"/>
      <c r="CO139" s="32">
        <v>32.299999999999997</v>
      </c>
      <c r="CP139" s="74">
        <v>80.749999999999986</v>
      </c>
      <c r="CQ139" s="32">
        <v>297</v>
      </c>
      <c r="CR139" s="32">
        <v>40.4</v>
      </c>
      <c r="CS139" s="74">
        <v>100.99999999999999</v>
      </c>
      <c r="CT139" s="32">
        <v>321</v>
      </c>
      <c r="CU139" s="32">
        <v>35.299999999999997</v>
      </c>
      <c r="CV139" s="32">
        <v>88.249999999999986</v>
      </c>
      <c r="CW139" s="32"/>
      <c r="CX139" s="32">
        <v>20.7</v>
      </c>
      <c r="CY139" s="32">
        <v>51.749999999999993</v>
      </c>
      <c r="CZ139" s="32"/>
      <c r="DA139" s="32">
        <v>38.1</v>
      </c>
      <c r="DB139" s="74">
        <v>95.25</v>
      </c>
      <c r="DC139" s="32"/>
      <c r="DD139" s="32">
        <v>26.8</v>
      </c>
      <c r="DE139" s="74">
        <v>67</v>
      </c>
      <c r="DF139" s="32"/>
      <c r="DG139" s="32">
        <v>63.2</v>
      </c>
      <c r="DH139" s="74">
        <v>158</v>
      </c>
      <c r="DI139" s="32">
        <v>578</v>
      </c>
      <c r="DJ139" s="32">
        <v>85</v>
      </c>
      <c r="DK139" s="74">
        <v>212.5</v>
      </c>
      <c r="DL139" s="32">
        <v>552</v>
      </c>
      <c r="DM139" s="19">
        <v>7.2</v>
      </c>
      <c r="DN139" s="19">
        <v>28.9</v>
      </c>
      <c r="DO139" s="37">
        <v>60.166666666666664</v>
      </c>
      <c r="DP139" s="19">
        <v>302</v>
      </c>
      <c r="DQ139" s="19">
        <v>10</v>
      </c>
      <c r="DR139" s="19">
        <v>29</v>
      </c>
      <c r="DS139" s="37">
        <v>65</v>
      </c>
      <c r="DT139" s="19">
        <v>301</v>
      </c>
      <c r="DU139" s="78">
        <v>4.5</v>
      </c>
      <c r="DV139" s="78">
        <v>44</v>
      </c>
      <c r="DW139" s="60">
        <v>121.25</v>
      </c>
      <c r="DX139" s="60">
        <v>331</v>
      </c>
      <c r="DY139" s="78">
        <v>6.5</v>
      </c>
      <c r="DZ139" s="78">
        <v>47</v>
      </c>
      <c r="EA139" s="60">
        <v>137.5</v>
      </c>
      <c r="EB139" s="60">
        <v>461</v>
      </c>
      <c r="EK139" s="37">
        <v>7</v>
      </c>
      <c r="EL139" s="37">
        <v>47</v>
      </c>
      <c r="EM139" s="37">
        <v>90.000000000000014</v>
      </c>
      <c r="EN139" s="37">
        <v>502</v>
      </c>
      <c r="EO139" s="37">
        <v>8.3590909090909076</v>
      </c>
      <c r="EP139" s="37">
        <v>48.718181818181819</v>
      </c>
      <c r="EQ139" s="37">
        <v>95.128787878787875</v>
      </c>
      <c r="ER139" s="37">
        <v>491</v>
      </c>
      <c r="FA139" s="37">
        <v>8.5068181818181827</v>
      </c>
      <c r="FB139" s="37">
        <v>43.206818181818178</v>
      </c>
      <c r="FC139" s="37">
        <v>86.189393939393938</v>
      </c>
      <c r="FD139" s="37">
        <v>502</v>
      </c>
      <c r="FE139" s="37">
        <v>7.706818181818182</v>
      </c>
      <c r="FF139" s="37">
        <v>41.706818181818178</v>
      </c>
      <c r="FG139" s="37">
        <v>82.356060606060609</v>
      </c>
      <c r="FH139" s="37">
        <v>511</v>
      </c>
      <c r="FQ139" s="37">
        <v>17.3</v>
      </c>
      <c r="FR139" s="37">
        <v>32.700000000000003</v>
      </c>
      <c r="FS139" s="37">
        <v>83.333333333333343</v>
      </c>
      <c r="FT139" s="37">
        <v>512</v>
      </c>
      <c r="FU139" s="37">
        <v>21.031818181818181</v>
      </c>
      <c r="FV139" s="37">
        <v>29.724999999999998</v>
      </c>
      <c r="FW139" s="37">
        <v>84.594696969696969</v>
      </c>
      <c r="FX139" s="37">
        <v>522</v>
      </c>
      <c r="FY139" s="37"/>
      <c r="FZ139" s="37"/>
      <c r="GA139" s="37"/>
      <c r="GB139" s="37"/>
      <c r="GC139" s="37"/>
      <c r="GD139" s="37"/>
      <c r="GE139" s="37"/>
      <c r="GF139" s="37"/>
      <c r="GG139" s="37">
        <v>23.359090909090909</v>
      </c>
      <c r="GH139" s="37">
        <v>34.918181818181822</v>
      </c>
      <c r="GI139" s="37">
        <v>97.12878787878789</v>
      </c>
      <c r="GJ139" s="37">
        <v>518</v>
      </c>
      <c r="GK139" s="37">
        <v>24.397727272727273</v>
      </c>
      <c r="GL139" s="37">
        <v>25.556818181818183</v>
      </c>
      <c r="GM139" s="37">
        <v>83.257575757575765</v>
      </c>
      <c r="GN139" s="37">
        <v>481</v>
      </c>
      <c r="GO139" s="37"/>
      <c r="GP139" s="37"/>
      <c r="GQ139" s="37"/>
      <c r="GR139" s="37"/>
      <c r="GS139" s="37"/>
      <c r="GT139" s="37"/>
      <c r="GU139" s="37"/>
      <c r="GV139" s="37"/>
      <c r="HM139" s="36">
        <v>62.7</v>
      </c>
      <c r="HN139" s="36">
        <v>23.377272727272725</v>
      </c>
      <c r="HO139" s="36">
        <v>143.46212121212122</v>
      </c>
      <c r="HP139" s="36">
        <v>530</v>
      </c>
      <c r="HQ139" s="36">
        <v>29.190909090909091</v>
      </c>
      <c r="HR139" s="36">
        <v>52.038636363636364</v>
      </c>
      <c r="HS139" s="36">
        <v>152.7287878787879</v>
      </c>
      <c r="HT139" s="36">
        <v>554</v>
      </c>
      <c r="HU139" s="36"/>
      <c r="HV139" s="36"/>
      <c r="HW139" s="36"/>
      <c r="HX139" s="36"/>
      <c r="HY139" s="36"/>
      <c r="HZ139" s="36"/>
      <c r="IA139" s="36"/>
      <c r="IB139" s="36"/>
      <c r="JI139" s="37">
        <v>33.190909090909088</v>
      </c>
      <c r="JJ139" s="37">
        <v>15</v>
      </c>
      <c r="JK139" s="37">
        <v>105.9</v>
      </c>
      <c r="JL139" s="37">
        <v>514</v>
      </c>
      <c r="JM139" s="37">
        <v>34</v>
      </c>
      <c r="JN139" s="37">
        <v>22.706818181818182</v>
      </c>
      <c r="JO139" s="37">
        <v>127.5</v>
      </c>
      <c r="JP139" s="37">
        <v>505</v>
      </c>
      <c r="JQ139" s="39">
        <f t="shared" si="11"/>
        <v>304.94318181818181</v>
      </c>
      <c r="JR139" s="39">
        <f t="shared" si="12"/>
        <v>1083.4477272727272</v>
      </c>
      <c r="JS139" s="39">
        <f t="shared" si="13"/>
        <v>2954.9962121212125</v>
      </c>
      <c r="JT139" s="39">
        <f t="shared" si="13"/>
        <v>11477</v>
      </c>
    </row>
    <row r="140" spans="1:280" s="19" customFormat="1" ht="15.75" customHeight="1" x14ac:dyDescent="0.2">
      <c r="A140" s="26">
        <v>21</v>
      </c>
      <c r="B140" s="93" t="s">
        <v>136</v>
      </c>
      <c r="C140" s="40" t="s">
        <v>256</v>
      </c>
      <c r="D140" s="28">
        <f t="shared" si="38"/>
        <v>439.70000000000005</v>
      </c>
      <c r="E140" s="28">
        <f t="shared" si="39"/>
        <v>1099</v>
      </c>
      <c r="F140" s="28">
        <f t="shared" si="40"/>
        <v>3874</v>
      </c>
      <c r="G140" s="29">
        <f t="shared" si="41"/>
        <v>0.28368611254517295</v>
      </c>
      <c r="H140" s="28">
        <f t="shared" si="42"/>
        <v>36.641666666666673</v>
      </c>
      <c r="I140" s="28">
        <f t="shared" si="43"/>
        <v>91.583333333333329</v>
      </c>
      <c r="J140" s="28">
        <f t="shared" si="44"/>
        <v>484.25</v>
      </c>
      <c r="K140" s="29">
        <f t="shared" si="45"/>
        <v>0.1891240750301153</v>
      </c>
      <c r="L140" s="57"/>
      <c r="M140" s="57"/>
      <c r="N140" s="57"/>
      <c r="O140" s="57"/>
      <c r="P140" s="57"/>
      <c r="Q140" s="57"/>
      <c r="R140" s="30"/>
      <c r="S140" s="30"/>
      <c r="T140" s="30"/>
      <c r="U140" s="30"/>
      <c r="V140" s="30"/>
      <c r="W140" s="30"/>
      <c r="X140" s="94"/>
      <c r="Y140" s="94"/>
      <c r="Z140" s="94"/>
      <c r="AA140" s="94"/>
      <c r="AB140" s="94"/>
      <c r="AC140" s="94"/>
      <c r="AD140" s="34"/>
      <c r="AE140" s="34"/>
      <c r="AF140" s="34"/>
      <c r="AG140" s="34"/>
      <c r="AH140" s="34"/>
      <c r="AI140" s="34"/>
      <c r="AJ140" s="32"/>
      <c r="AK140" s="32"/>
      <c r="AL140" s="32"/>
      <c r="AM140" s="32"/>
      <c r="AN140" s="32"/>
      <c r="AO140" s="32"/>
      <c r="AP140" s="33"/>
      <c r="AQ140" s="33"/>
      <c r="AR140" s="33"/>
      <c r="AS140" s="33"/>
      <c r="AT140" s="33"/>
      <c r="AU140" s="33"/>
      <c r="AV140" s="33"/>
      <c r="AW140" s="33"/>
      <c r="AX140" s="33"/>
      <c r="AY140" s="34"/>
      <c r="AZ140" s="34"/>
      <c r="BA140" s="34"/>
      <c r="BB140" s="34"/>
      <c r="BC140" s="34"/>
      <c r="BD140" s="34"/>
      <c r="BE140" s="34"/>
      <c r="BF140" s="34"/>
      <c r="BG140" s="34"/>
      <c r="BH140" s="34"/>
      <c r="BI140" s="34"/>
      <c r="BJ140" s="34"/>
      <c r="BK140" s="32">
        <v>42.8</v>
      </c>
      <c r="BL140" s="32">
        <v>107</v>
      </c>
      <c r="BM140" s="32">
        <v>570</v>
      </c>
      <c r="BN140" s="32">
        <v>45.2</v>
      </c>
      <c r="BO140" s="32">
        <v>113</v>
      </c>
      <c r="BP140" s="32">
        <v>579</v>
      </c>
      <c r="BQ140" s="34"/>
      <c r="BR140" s="34"/>
      <c r="BS140" s="34"/>
      <c r="BT140" s="34"/>
      <c r="BU140" s="34"/>
      <c r="BV140" s="34"/>
      <c r="BW140" s="32">
        <v>35.700000000000003</v>
      </c>
      <c r="BX140" s="32">
        <v>89</v>
      </c>
      <c r="BY140" s="32">
        <v>521</v>
      </c>
      <c r="BZ140" s="32">
        <v>42.4</v>
      </c>
      <c r="CA140" s="32">
        <v>106</v>
      </c>
      <c r="CB140" s="32">
        <v>521</v>
      </c>
      <c r="CC140" s="34"/>
      <c r="CD140" s="34"/>
      <c r="CE140" s="34"/>
      <c r="CF140" s="34"/>
      <c r="CG140" s="34"/>
      <c r="CH140" s="34"/>
      <c r="CI140" s="91"/>
      <c r="CJ140" s="34"/>
      <c r="CK140" s="34"/>
      <c r="CL140" s="34"/>
      <c r="CM140" s="34"/>
      <c r="CN140" s="34"/>
      <c r="CO140" s="32">
        <v>25.3</v>
      </c>
      <c r="CP140" s="74">
        <v>63.25</v>
      </c>
      <c r="CQ140" s="32">
        <v>289</v>
      </c>
      <c r="CR140" s="32">
        <v>29.5</v>
      </c>
      <c r="CS140" s="74">
        <v>73.75</v>
      </c>
      <c r="CT140" s="32">
        <v>271</v>
      </c>
      <c r="CU140" s="32">
        <v>22.4</v>
      </c>
      <c r="CV140" s="32">
        <v>55.999999999999993</v>
      </c>
      <c r="CW140" s="32"/>
      <c r="CX140" s="32">
        <v>22.5</v>
      </c>
      <c r="CY140" s="32">
        <v>56.25</v>
      </c>
      <c r="CZ140" s="32"/>
      <c r="DA140" s="32">
        <v>25.6</v>
      </c>
      <c r="DB140" s="74">
        <v>64</v>
      </c>
      <c r="DC140" s="32"/>
      <c r="DD140" s="32">
        <v>27.3</v>
      </c>
      <c r="DE140" s="74">
        <v>68.25</v>
      </c>
      <c r="DF140" s="32"/>
      <c r="DG140" s="32">
        <v>58</v>
      </c>
      <c r="DH140" s="74">
        <v>145</v>
      </c>
      <c r="DI140" s="32">
        <v>502</v>
      </c>
      <c r="DJ140" s="32">
        <v>63</v>
      </c>
      <c r="DK140" s="74">
        <v>157.5</v>
      </c>
      <c r="DL140" s="32">
        <v>621</v>
      </c>
      <c r="FY140" s="37"/>
      <c r="FZ140" s="37"/>
      <c r="GA140" s="37"/>
      <c r="GB140" s="37"/>
      <c r="GC140" s="37"/>
      <c r="GD140" s="37"/>
      <c r="GE140" s="37"/>
      <c r="GF140" s="37"/>
      <c r="GG140" s="37"/>
      <c r="GH140" s="37"/>
      <c r="GI140" s="37"/>
      <c r="GJ140" s="37"/>
      <c r="GK140" s="37"/>
      <c r="GL140" s="37"/>
      <c r="GM140" s="37"/>
      <c r="GN140" s="37"/>
      <c r="JQ140" s="39">
        <f t="shared" si="11"/>
        <v>0</v>
      </c>
      <c r="JR140" s="39">
        <f t="shared" si="12"/>
        <v>439.70000000000005</v>
      </c>
      <c r="JS140" s="39">
        <f t="shared" si="13"/>
        <v>1099</v>
      </c>
      <c r="JT140" s="39">
        <f t="shared" si="13"/>
        <v>3874</v>
      </c>
    </row>
    <row r="141" spans="1:280" s="19" customFormat="1" ht="15.75" customHeight="1" x14ac:dyDescent="0.2">
      <c r="A141" s="26">
        <v>22</v>
      </c>
      <c r="B141" s="93" t="s">
        <v>136</v>
      </c>
      <c r="C141" s="40" t="s">
        <v>257</v>
      </c>
      <c r="D141" s="28">
        <f t="shared" si="38"/>
        <v>230.7</v>
      </c>
      <c r="E141" s="28">
        <f t="shared" si="39"/>
        <v>578</v>
      </c>
      <c r="F141" s="28">
        <f t="shared" si="40"/>
        <v>2775</v>
      </c>
      <c r="G141" s="29">
        <f t="shared" si="41"/>
        <v>0.2082882882882883</v>
      </c>
      <c r="H141" s="28">
        <f t="shared" si="42"/>
        <v>38.449999999999996</v>
      </c>
      <c r="I141" s="28">
        <f t="shared" si="43"/>
        <v>96.333333333333329</v>
      </c>
      <c r="J141" s="28">
        <f t="shared" si="44"/>
        <v>462.5</v>
      </c>
      <c r="K141" s="29">
        <f t="shared" si="45"/>
        <v>0.20828828828828827</v>
      </c>
      <c r="L141" s="57"/>
      <c r="M141" s="57"/>
      <c r="N141" s="57"/>
      <c r="O141" s="57"/>
      <c r="P141" s="57"/>
      <c r="Q141" s="57"/>
      <c r="R141" s="30"/>
      <c r="S141" s="30"/>
      <c r="T141" s="30"/>
      <c r="U141" s="30"/>
      <c r="V141" s="30"/>
      <c r="W141" s="30"/>
      <c r="X141" s="94"/>
      <c r="Y141" s="94"/>
      <c r="Z141" s="94"/>
      <c r="AA141" s="94"/>
      <c r="AB141" s="94"/>
      <c r="AC141" s="94"/>
      <c r="AD141" s="34"/>
      <c r="AE141" s="34"/>
      <c r="AF141" s="34"/>
      <c r="AG141" s="34"/>
      <c r="AH141" s="34"/>
      <c r="AI141" s="34"/>
      <c r="AJ141" s="32"/>
      <c r="AK141" s="32"/>
      <c r="AL141" s="32"/>
      <c r="AM141" s="32"/>
      <c r="AN141" s="32"/>
      <c r="AO141" s="32"/>
      <c r="AP141" s="33"/>
      <c r="AQ141" s="33"/>
      <c r="AR141" s="33"/>
      <c r="AS141" s="33"/>
      <c r="AT141" s="33"/>
      <c r="AU141" s="33"/>
      <c r="AV141" s="33"/>
      <c r="AW141" s="33"/>
      <c r="AX141" s="33"/>
      <c r="AY141" s="34"/>
      <c r="AZ141" s="34"/>
      <c r="BA141" s="34"/>
      <c r="BB141" s="34"/>
      <c r="BC141" s="34"/>
      <c r="BD141" s="34"/>
      <c r="BE141" s="34"/>
      <c r="BF141" s="34"/>
      <c r="BG141" s="34"/>
      <c r="BH141" s="34"/>
      <c r="BI141" s="34"/>
      <c r="BJ141" s="34"/>
      <c r="BK141" s="32">
        <v>46.2</v>
      </c>
      <c r="BL141" s="32">
        <v>116</v>
      </c>
      <c r="BM141" s="32">
        <v>581</v>
      </c>
      <c r="BN141" s="32">
        <v>46.3</v>
      </c>
      <c r="BO141" s="32">
        <v>116</v>
      </c>
      <c r="BP141" s="32">
        <v>580</v>
      </c>
      <c r="BQ141" s="34"/>
      <c r="BR141" s="34"/>
      <c r="BS141" s="34"/>
      <c r="BT141" s="34"/>
      <c r="BU141" s="34"/>
      <c r="BV141" s="34"/>
      <c r="BW141" s="32">
        <v>46.7</v>
      </c>
      <c r="BX141" s="32">
        <v>117</v>
      </c>
      <c r="BY141" s="32">
        <v>552</v>
      </c>
      <c r="BZ141" s="32">
        <v>36.700000000000003</v>
      </c>
      <c r="CA141" s="32">
        <v>92</v>
      </c>
      <c r="CB141" s="32">
        <v>502</v>
      </c>
      <c r="CC141" s="34"/>
      <c r="CD141" s="34"/>
      <c r="CE141" s="34"/>
      <c r="CF141" s="34"/>
      <c r="CG141" s="34"/>
      <c r="CH141" s="34"/>
      <c r="CI141" s="91"/>
      <c r="CJ141" s="34"/>
      <c r="CK141" s="34"/>
      <c r="CL141" s="34"/>
      <c r="CM141" s="34"/>
      <c r="CN141" s="34"/>
      <c r="CO141" s="32">
        <v>25.3</v>
      </c>
      <c r="CP141" s="74">
        <v>63.25</v>
      </c>
      <c r="CQ141" s="32">
        <v>289</v>
      </c>
      <c r="CR141" s="32">
        <v>29.5</v>
      </c>
      <c r="CS141" s="74">
        <v>73.75</v>
      </c>
      <c r="CT141" s="32">
        <v>271</v>
      </c>
      <c r="CU141" s="34"/>
      <c r="CV141" s="34"/>
      <c r="CW141" s="34"/>
      <c r="CX141" s="34"/>
      <c r="CY141" s="34"/>
      <c r="CZ141" s="34"/>
      <c r="DA141" s="34"/>
      <c r="DB141" s="34"/>
      <c r="DC141" s="34"/>
      <c r="DD141" s="34"/>
      <c r="DE141" s="34"/>
      <c r="DF141" s="34"/>
      <c r="DG141" s="34"/>
      <c r="DH141" s="34"/>
      <c r="DI141" s="34"/>
      <c r="DJ141" s="34"/>
      <c r="DK141" s="34"/>
      <c r="DL141" s="34"/>
      <c r="DU141" s="19">
        <v>3.5</v>
      </c>
      <c r="DV141" s="36">
        <v>18.190909090909091</v>
      </c>
      <c r="DW141" s="37">
        <v>57.227272727272727</v>
      </c>
      <c r="DX141" s="19">
        <v>300</v>
      </c>
      <c r="DY141" s="19">
        <v>4.5</v>
      </c>
      <c r="DZ141" s="36">
        <v>19.509090909090908</v>
      </c>
      <c r="EA141" s="37">
        <v>68.022727272727266</v>
      </c>
      <c r="EB141" s="19">
        <v>300</v>
      </c>
      <c r="FY141" s="37"/>
      <c r="FZ141" s="37"/>
      <c r="GA141" s="37"/>
      <c r="GB141" s="37"/>
      <c r="GC141" s="37"/>
      <c r="GD141" s="37"/>
      <c r="GE141" s="37"/>
      <c r="GF141" s="37"/>
      <c r="GG141" s="37"/>
      <c r="GH141" s="37"/>
      <c r="GI141" s="37"/>
      <c r="GJ141" s="37"/>
      <c r="GK141" s="37"/>
      <c r="GL141" s="37"/>
      <c r="GM141" s="37"/>
      <c r="GN141" s="37"/>
      <c r="GO141" s="37">
        <v>25.6</v>
      </c>
      <c r="GP141" s="37">
        <v>20.190909090909091</v>
      </c>
      <c r="GQ141" s="37">
        <v>91.581818181818193</v>
      </c>
      <c r="GR141" s="37">
        <v>464</v>
      </c>
      <c r="GS141" s="37">
        <v>19.5</v>
      </c>
      <c r="GT141" s="37">
        <v>20.190909090909091</v>
      </c>
      <c r="GU141" s="37">
        <v>79.381818181818176</v>
      </c>
      <c r="GV141" s="37">
        <v>421</v>
      </c>
      <c r="HU141" s="36">
        <v>38.731818181818184</v>
      </c>
      <c r="HV141" s="36">
        <v>21.134090909090911</v>
      </c>
      <c r="HW141" s="36">
        <v>99.776515151515156</v>
      </c>
      <c r="HX141" s="36">
        <v>530</v>
      </c>
      <c r="HY141" s="36">
        <v>32.524999999999999</v>
      </c>
      <c r="HZ141" s="36">
        <v>27.5</v>
      </c>
      <c r="IA141" s="36">
        <v>109.20833333333334</v>
      </c>
      <c r="IB141" s="36">
        <v>524</v>
      </c>
      <c r="JQ141" s="39">
        <f t="shared" si="11"/>
        <v>124.3568181818182</v>
      </c>
      <c r="JR141" s="39">
        <f t="shared" si="12"/>
        <v>357.41590909090911</v>
      </c>
      <c r="JS141" s="39">
        <f t="shared" si="13"/>
        <v>1083.1984848484849</v>
      </c>
      <c r="JT141" s="39">
        <f t="shared" si="13"/>
        <v>5314</v>
      </c>
    </row>
    <row r="142" spans="1:280" s="19" customFormat="1" ht="15.75" customHeight="1" x14ac:dyDescent="0.2">
      <c r="A142" s="26">
        <v>23</v>
      </c>
      <c r="B142" s="93" t="s">
        <v>136</v>
      </c>
      <c r="C142" s="95" t="s">
        <v>258</v>
      </c>
      <c r="D142" s="28"/>
      <c r="E142" s="28"/>
      <c r="F142" s="28"/>
      <c r="G142" s="29"/>
      <c r="H142" s="28"/>
      <c r="I142" s="28"/>
      <c r="J142" s="28"/>
      <c r="K142" s="29"/>
      <c r="L142" s="57"/>
      <c r="M142" s="57"/>
      <c r="N142" s="57"/>
      <c r="O142" s="57"/>
      <c r="P142" s="57"/>
      <c r="Q142" s="57"/>
      <c r="R142" s="30"/>
      <c r="S142" s="30"/>
      <c r="T142" s="30"/>
      <c r="U142" s="30"/>
      <c r="V142" s="30"/>
      <c r="W142" s="30"/>
      <c r="X142" s="94"/>
      <c r="Y142" s="94"/>
      <c r="Z142" s="94"/>
      <c r="AA142" s="94"/>
      <c r="AB142" s="94"/>
      <c r="AC142" s="94"/>
      <c r="AD142" s="34"/>
      <c r="AE142" s="34"/>
      <c r="AF142" s="34"/>
      <c r="AG142" s="34"/>
      <c r="AH142" s="34"/>
      <c r="AI142" s="34"/>
      <c r="AJ142" s="32"/>
      <c r="AK142" s="32"/>
      <c r="AL142" s="32"/>
      <c r="AM142" s="32"/>
      <c r="AN142" s="32"/>
      <c r="AO142" s="32"/>
      <c r="AP142" s="33"/>
      <c r="AQ142" s="33"/>
      <c r="AR142" s="33"/>
      <c r="AS142" s="33"/>
      <c r="AT142" s="33"/>
      <c r="AU142" s="33"/>
      <c r="AV142" s="33"/>
      <c r="AW142" s="33"/>
      <c r="AX142" s="33"/>
      <c r="AY142" s="34"/>
      <c r="AZ142" s="34"/>
      <c r="BA142" s="34"/>
      <c r="BB142" s="34"/>
      <c r="BC142" s="34"/>
      <c r="BD142" s="34"/>
      <c r="BE142" s="34"/>
      <c r="BF142" s="34"/>
      <c r="BG142" s="34"/>
      <c r="BH142" s="34"/>
      <c r="BI142" s="34"/>
      <c r="BJ142" s="34"/>
      <c r="BK142" s="32"/>
      <c r="BL142" s="32"/>
      <c r="BM142" s="32"/>
      <c r="BN142" s="32"/>
      <c r="BO142" s="32"/>
      <c r="BP142" s="32"/>
      <c r="BQ142" s="34"/>
      <c r="BR142" s="34"/>
      <c r="BS142" s="34"/>
      <c r="BT142" s="34"/>
      <c r="BU142" s="34"/>
      <c r="BV142" s="34"/>
      <c r="BW142" s="32"/>
      <c r="BX142" s="32"/>
      <c r="BY142" s="32"/>
      <c r="BZ142" s="32"/>
      <c r="CA142" s="32"/>
      <c r="CB142" s="32"/>
      <c r="CC142" s="34"/>
      <c r="CD142" s="34"/>
      <c r="CE142" s="34"/>
      <c r="CF142" s="34"/>
      <c r="CG142" s="34"/>
      <c r="CH142" s="34"/>
      <c r="CI142" s="91"/>
      <c r="CJ142" s="34"/>
      <c r="CK142" s="34"/>
      <c r="CL142" s="34"/>
      <c r="CM142" s="34"/>
      <c r="CN142" s="34"/>
      <c r="CO142" s="32"/>
      <c r="CP142" s="74"/>
      <c r="CQ142" s="32"/>
      <c r="CR142" s="32"/>
      <c r="CS142" s="74"/>
      <c r="CT142" s="32"/>
      <c r="CU142" s="34"/>
      <c r="CV142" s="34"/>
      <c r="CW142" s="34"/>
      <c r="CX142" s="34"/>
      <c r="CY142" s="34"/>
      <c r="CZ142" s="34"/>
      <c r="DA142" s="34"/>
      <c r="DB142" s="34"/>
      <c r="DC142" s="34"/>
      <c r="DD142" s="34"/>
      <c r="DE142" s="34"/>
      <c r="DF142" s="34"/>
      <c r="DG142" s="34"/>
      <c r="DH142" s="34"/>
      <c r="DI142" s="34"/>
      <c r="DJ142" s="34"/>
      <c r="DK142" s="34"/>
      <c r="DL142" s="34"/>
      <c r="DU142" s="19">
        <v>3.1</v>
      </c>
      <c r="DV142" s="36">
        <v>15</v>
      </c>
      <c r="DW142" s="37">
        <v>45.25</v>
      </c>
      <c r="DX142" s="19">
        <v>300</v>
      </c>
      <c r="DY142" s="19">
        <v>2.1</v>
      </c>
      <c r="DZ142" s="36">
        <v>14</v>
      </c>
      <c r="EA142" s="37">
        <v>40.25</v>
      </c>
      <c r="EB142" s="19">
        <v>300</v>
      </c>
      <c r="FY142" s="37">
        <v>11.2</v>
      </c>
      <c r="FZ142" s="37">
        <v>11.2</v>
      </c>
      <c r="GA142" s="37">
        <v>37.333333333333336</v>
      </c>
      <c r="GB142" s="37">
        <v>439</v>
      </c>
      <c r="GC142" s="37">
        <v>6.7</v>
      </c>
      <c r="GD142" s="37">
        <v>20.7</v>
      </c>
      <c r="GE142" s="37">
        <v>45.666666666666671</v>
      </c>
      <c r="GF142" s="37">
        <v>432</v>
      </c>
      <c r="GG142" s="37"/>
      <c r="GH142" s="37"/>
      <c r="GI142" s="37"/>
      <c r="GJ142" s="37"/>
      <c r="GK142" s="37"/>
      <c r="GL142" s="37"/>
      <c r="GM142" s="37"/>
      <c r="GN142" s="37"/>
      <c r="GO142" s="37"/>
      <c r="GP142" s="37"/>
      <c r="GQ142" s="37"/>
      <c r="GR142" s="37"/>
      <c r="GS142" s="37"/>
      <c r="GT142" s="37"/>
      <c r="GU142" s="37"/>
      <c r="GV142" s="37"/>
      <c r="HE142" s="19">
        <v>20.399999999999999</v>
      </c>
      <c r="HF142" s="19">
        <v>22.2</v>
      </c>
      <c r="HG142" s="19">
        <v>85.199999999999989</v>
      </c>
      <c r="HH142" s="19">
        <v>451</v>
      </c>
      <c r="HI142" s="19">
        <v>23.4</v>
      </c>
      <c r="HJ142" s="19">
        <v>19</v>
      </c>
      <c r="HK142" s="19">
        <v>84.8</v>
      </c>
      <c r="HL142" s="19">
        <v>431</v>
      </c>
      <c r="IS142" s="19">
        <v>44.35</v>
      </c>
      <c r="IU142" s="19">
        <v>92</v>
      </c>
      <c r="IV142" s="19">
        <v>489</v>
      </c>
      <c r="IW142" s="19">
        <v>44.35</v>
      </c>
      <c r="IX142" s="19">
        <v>92</v>
      </c>
      <c r="IZ142" s="19">
        <v>489</v>
      </c>
      <c r="JA142" s="19">
        <v>20.51</v>
      </c>
      <c r="JB142" s="19">
        <v>29</v>
      </c>
      <c r="JC142" s="19">
        <f>46+58</f>
        <v>104</v>
      </c>
      <c r="JD142" s="19">
        <v>510</v>
      </c>
      <c r="JE142" s="19">
        <v>30.01</v>
      </c>
      <c r="JF142" s="19">
        <v>24.6</v>
      </c>
      <c r="JG142" s="19">
        <f>65+49</f>
        <v>114</v>
      </c>
      <c r="JH142" s="19">
        <v>554</v>
      </c>
      <c r="JQ142" s="39">
        <f t="shared" ref="JQ142:JQ200" si="46">SUM(DM142,DQ142,DU142,DY142,EC142,EG142,EK142,EO142,ES142,EW142,FA142,FE142,FM142,FQ142,FU142,FY142,GC142,GG142,GK142,GO142,GS142,GW142,HA142,HE142,HI142,HM142,HQ142,HU142,HY142,IC142,IG142,IK142,IO142,IS142,IW142,JA142,JE142,JI142,JM142)</f>
        <v>206.11999999999998</v>
      </c>
      <c r="JR142" s="39">
        <f t="shared" ref="JR142:JR200" si="47">SUM(DN142,DR142,DV142,DZ142,ED142,EH142,EL142,EP142,ET142,EX142,FB142,FF142,FN142,FR142,FV142,FZ142,GD142,GH142,GL142,GP142,GT142,GX142,HB142,HF142,HJ142,HN142,HR142,HV142,HZ142,ID142,IH142,IL142,IP142,IT142,IX142,L142,O142,R142,U142,X142,AA142,AD142,AG142,AJ142,AM142,AP142,AS142,AV142,AY142,BB142,BE142,BH142,BK142,BN142,BQ142,BT142,BW142,BZ142,CC142,CF142,CI142,CL142,CO142,CR142,CU142,CX142,DA142,DD142,DG142,DJ142)</f>
        <v>194.10000000000002</v>
      </c>
      <c r="JS142" s="39">
        <f t="shared" ref="JS142:JT200" si="48">SUM(DO142,DS142,DW142,EA142,EE142,EI142,EM142,EQ142,EU142,EY142,FC142,FG142,FO142,FS142,FW142,GA142,GE142,GI142,GM142,GQ142,GU142,GY142,HC142,HG142,HK142,HO142,HS142,HW142,IA142,IE142,II142,IM142,IQ142,IU142,IY142,M142,P142,S142,V142,Y142,AB142,AE142,AH142,AK142,AN142,AQ142,AT142,AW142,AZ142,BC142,BF142,BI142,BL142,BO142,BR142,BU142,BX142,CA142,CD142,CG142,CJ142,CM142,CP142,CS142,CV142,CY142,DB142,DE142,DH142,DK142,JC142,JG142,JK142,JO142)</f>
        <v>648.5</v>
      </c>
      <c r="JT142" s="39">
        <f t="shared" si="48"/>
        <v>4395</v>
      </c>
    </row>
    <row r="143" spans="1:280" s="48" customFormat="1" ht="15.75" customHeight="1" x14ac:dyDescent="0.2">
      <c r="A143" s="41">
        <v>24</v>
      </c>
      <c r="B143" s="96" t="s">
        <v>136</v>
      </c>
      <c r="C143" s="97" t="s">
        <v>259</v>
      </c>
      <c r="D143" s="43"/>
      <c r="E143" s="43"/>
      <c r="F143" s="43"/>
      <c r="G143" s="44"/>
      <c r="H143" s="43"/>
      <c r="I143" s="43"/>
      <c r="J143" s="43"/>
      <c r="K143" s="44"/>
      <c r="L143" s="53"/>
      <c r="M143" s="53"/>
      <c r="N143" s="53"/>
      <c r="O143" s="53"/>
      <c r="P143" s="53"/>
      <c r="Q143" s="53"/>
      <c r="R143" s="45"/>
      <c r="S143" s="45"/>
      <c r="T143" s="45"/>
      <c r="U143" s="45"/>
      <c r="V143" s="45"/>
      <c r="W143" s="45"/>
      <c r="X143" s="98"/>
      <c r="Y143" s="98"/>
      <c r="Z143" s="98"/>
      <c r="AA143" s="98"/>
      <c r="AB143" s="98"/>
      <c r="AC143" s="98"/>
      <c r="AD143" s="46"/>
      <c r="AE143" s="46"/>
      <c r="AF143" s="46"/>
      <c r="AG143" s="46"/>
      <c r="AH143" s="46"/>
      <c r="AI143" s="46"/>
      <c r="AJ143" s="46"/>
      <c r="AK143" s="46"/>
      <c r="AL143" s="46"/>
      <c r="AM143" s="46"/>
      <c r="AN143" s="46"/>
      <c r="AO143" s="46"/>
      <c r="AP143" s="46"/>
      <c r="AQ143" s="46"/>
      <c r="AR143" s="46"/>
      <c r="AS143" s="46"/>
      <c r="AT143" s="46"/>
      <c r="AU143" s="46"/>
      <c r="AV143" s="46"/>
      <c r="AW143" s="46"/>
      <c r="AX143" s="46"/>
      <c r="AY143" s="46"/>
      <c r="AZ143" s="46"/>
      <c r="BA143" s="46"/>
      <c r="BB143" s="46"/>
      <c r="BC143" s="46"/>
      <c r="BD143" s="46"/>
      <c r="BE143" s="46"/>
      <c r="BF143" s="46"/>
      <c r="BG143" s="46"/>
      <c r="BH143" s="46"/>
      <c r="BI143" s="46"/>
      <c r="BJ143" s="46"/>
      <c r="BK143" s="46"/>
      <c r="BL143" s="46"/>
      <c r="BM143" s="46"/>
      <c r="BN143" s="46"/>
      <c r="BO143" s="46"/>
      <c r="BP143" s="46"/>
      <c r="BQ143" s="46"/>
      <c r="BR143" s="46"/>
      <c r="BS143" s="46"/>
      <c r="BT143" s="46"/>
      <c r="BU143" s="46"/>
      <c r="BV143" s="46"/>
      <c r="BW143" s="46"/>
      <c r="BX143" s="46"/>
      <c r="BY143" s="46"/>
      <c r="BZ143" s="46"/>
      <c r="CA143" s="46"/>
      <c r="CB143" s="46"/>
      <c r="CC143" s="46"/>
      <c r="CD143" s="46"/>
      <c r="CE143" s="46"/>
      <c r="CF143" s="46"/>
      <c r="CG143" s="46"/>
      <c r="CH143" s="46"/>
      <c r="CI143" s="99"/>
      <c r="CJ143" s="46"/>
      <c r="CK143" s="46"/>
      <c r="CL143" s="46"/>
      <c r="CM143" s="46"/>
      <c r="CN143" s="46"/>
      <c r="CO143" s="46"/>
      <c r="CP143" s="47"/>
      <c r="CQ143" s="46"/>
      <c r="CR143" s="46"/>
      <c r="CS143" s="47"/>
      <c r="CT143" s="46"/>
      <c r="CU143" s="46"/>
      <c r="CV143" s="46"/>
      <c r="CW143" s="46"/>
      <c r="CX143" s="46"/>
      <c r="CY143" s="46"/>
      <c r="CZ143" s="46"/>
      <c r="DA143" s="46"/>
      <c r="DB143" s="46"/>
      <c r="DC143" s="46"/>
      <c r="DD143" s="46"/>
      <c r="DE143" s="46"/>
      <c r="DF143" s="46"/>
      <c r="DG143" s="46"/>
      <c r="DH143" s="46"/>
      <c r="DI143" s="46"/>
      <c r="DJ143" s="46"/>
      <c r="DK143" s="46"/>
      <c r="DL143" s="46"/>
      <c r="GG143" s="50">
        <v>13</v>
      </c>
      <c r="GH143" s="50">
        <v>44</v>
      </c>
      <c r="GI143" s="50">
        <v>87.692307692307693</v>
      </c>
      <c r="GJ143" s="50">
        <v>553</v>
      </c>
      <c r="GK143" s="50">
        <v>48</v>
      </c>
      <c r="GL143" s="50">
        <v>16</v>
      </c>
      <c r="GM143" s="50">
        <v>96.703296703296701</v>
      </c>
      <c r="GN143" s="50">
        <v>488</v>
      </c>
      <c r="GO143" s="50"/>
      <c r="GP143" s="50"/>
      <c r="GQ143" s="50"/>
      <c r="GR143" s="50"/>
      <c r="GS143" s="50"/>
      <c r="GT143" s="50"/>
      <c r="GU143" s="50"/>
      <c r="GV143" s="50"/>
      <c r="JQ143" s="52">
        <f t="shared" si="46"/>
        <v>61</v>
      </c>
      <c r="JR143" s="52">
        <f t="shared" si="47"/>
        <v>60</v>
      </c>
      <c r="JS143" s="52">
        <f t="shared" si="48"/>
        <v>184.39560439560438</v>
      </c>
      <c r="JT143" s="52">
        <f t="shared" si="48"/>
        <v>1041</v>
      </c>
    </row>
    <row r="144" spans="1:280" s="48" customFormat="1" ht="15.75" customHeight="1" x14ac:dyDescent="0.2">
      <c r="A144" s="41">
        <v>25</v>
      </c>
      <c r="B144" s="96" t="s">
        <v>136</v>
      </c>
      <c r="C144" s="97" t="s">
        <v>260</v>
      </c>
      <c r="D144" s="43"/>
      <c r="E144" s="43"/>
      <c r="F144" s="43"/>
      <c r="G144" s="44"/>
      <c r="H144" s="43"/>
      <c r="I144" s="43"/>
      <c r="J144" s="43"/>
      <c r="K144" s="44"/>
      <c r="L144" s="53"/>
      <c r="M144" s="53"/>
      <c r="N144" s="53"/>
      <c r="O144" s="53"/>
      <c r="P144" s="53"/>
      <c r="Q144" s="53"/>
      <c r="R144" s="45"/>
      <c r="S144" s="45"/>
      <c r="T144" s="45"/>
      <c r="U144" s="45"/>
      <c r="V144" s="45"/>
      <c r="W144" s="45"/>
      <c r="X144" s="98"/>
      <c r="Y144" s="98"/>
      <c r="Z144" s="98"/>
      <c r="AA144" s="98"/>
      <c r="AB144" s="98"/>
      <c r="AC144" s="98"/>
      <c r="AD144" s="46"/>
      <c r="AE144" s="46"/>
      <c r="AF144" s="46"/>
      <c r="AG144" s="46"/>
      <c r="AH144" s="46"/>
      <c r="AI144" s="46"/>
      <c r="AJ144" s="46"/>
      <c r="AK144" s="46"/>
      <c r="AL144" s="46"/>
      <c r="AM144" s="46"/>
      <c r="AN144" s="46"/>
      <c r="AO144" s="46"/>
      <c r="AP144" s="46"/>
      <c r="AQ144" s="46"/>
      <c r="AR144" s="46"/>
      <c r="AS144" s="46"/>
      <c r="AT144" s="46"/>
      <c r="AU144" s="46"/>
      <c r="AV144" s="46"/>
      <c r="AW144" s="46"/>
      <c r="AX144" s="46"/>
      <c r="AY144" s="46"/>
      <c r="AZ144" s="46"/>
      <c r="BA144" s="46"/>
      <c r="BB144" s="46"/>
      <c r="BC144" s="46"/>
      <c r="BD144" s="46"/>
      <c r="BE144" s="46"/>
      <c r="BF144" s="46"/>
      <c r="BG144" s="46"/>
      <c r="BH144" s="46"/>
      <c r="BI144" s="46"/>
      <c r="BJ144" s="46"/>
      <c r="BK144" s="46"/>
      <c r="BL144" s="46"/>
      <c r="BM144" s="46"/>
      <c r="BN144" s="46"/>
      <c r="BO144" s="46"/>
      <c r="BP144" s="46"/>
      <c r="BQ144" s="46"/>
      <c r="BR144" s="46"/>
      <c r="BS144" s="46"/>
      <c r="BT144" s="46"/>
      <c r="BU144" s="46"/>
      <c r="BV144" s="46"/>
      <c r="BW144" s="46"/>
      <c r="BX144" s="46"/>
      <c r="BY144" s="46"/>
      <c r="BZ144" s="46"/>
      <c r="CA144" s="46"/>
      <c r="CB144" s="46"/>
      <c r="CC144" s="46"/>
      <c r="CD144" s="46"/>
      <c r="CE144" s="46"/>
      <c r="CF144" s="46"/>
      <c r="CG144" s="46"/>
      <c r="CH144" s="46"/>
      <c r="CI144" s="99"/>
      <c r="CJ144" s="46"/>
      <c r="CK144" s="46"/>
      <c r="CL144" s="46"/>
      <c r="CM144" s="46"/>
      <c r="CN144" s="46"/>
      <c r="CO144" s="46"/>
      <c r="CP144" s="47"/>
      <c r="CQ144" s="46"/>
      <c r="CR144" s="46"/>
      <c r="CS144" s="47"/>
      <c r="CT144" s="46"/>
      <c r="CU144" s="46"/>
      <c r="CV144" s="46"/>
      <c r="CW144" s="46"/>
      <c r="CX144" s="46"/>
      <c r="CY144" s="46"/>
      <c r="CZ144" s="46"/>
      <c r="DA144" s="46"/>
      <c r="DB144" s="46"/>
      <c r="DC144" s="46"/>
      <c r="DD144" s="46"/>
      <c r="DE144" s="46"/>
      <c r="DF144" s="46"/>
      <c r="DG144" s="46"/>
      <c r="DH144" s="46"/>
      <c r="DI144" s="46"/>
      <c r="DJ144" s="46"/>
      <c r="DK144" s="46"/>
      <c r="DL144" s="46"/>
      <c r="GG144" s="50"/>
      <c r="GH144" s="50"/>
      <c r="GI144" s="50"/>
      <c r="GJ144" s="50"/>
      <c r="GK144" s="50"/>
      <c r="GL144" s="50"/>
      <c r="GM144" s="50"/>
      <c r="GN144" s="50"/>
      <c r="GO144" s="50"/>
      <c r="GP144" s="50"/>
      <c r="GQ144" s="50"/>
      <c r="GR144" s="50"/>
      <c r="GS144" s="50"/>
      <c r="GT144" s="50"/>
      <c r="GU144" s="50"/>
      <c r="GV144" s="50"/>
      <c r="GW144" s="48">
        <v>18</v>
      </c>
      <c r="GX144" s="48">
        <v>24</v>
      </c>
      <c r="GY144" s="48">
        <v>60</v>
      </c>
      <c r="GZ144" s="48">
        <v>430</v>
      </c>
      <c r="HA144" s="48">
        <v>26</v>
      </c>
      <c r="HB144" s="48">
        <v>19</v>
      </c>
      <c r="HC144" s="48">
        <v>90</v>
      </c>
      <c r="HD144" s="48">
        <v>421</v>
      </c>
      <c r="JQ144" s="52">
        <f t="shared" si="46"/>
        <v>44</v>
      </c>
      <c r="JR144" s="52">
        <f t="shared" si="47"/>
        <v>43</v>
      </c>
      <c r="JS144" s="52">
        <f t="shared" si="48"/>
        <v>150</v>
      </c>
      <c r="JT144" s="52">
        <f t="shared" si="48"/>
        <v>851</v>
      </c>
    </row>
    <row r="145" spans="1:280" s="19" customFormat="1" ht="15.75" customHeight="1" x14ac:dyDescent="0.2">
      <c r="A145" s="26">
        <v>26</v>
      </c>
      <c r="B145" s="93" t="s">
        <v>136</v>
      </c>
      <c r="C145" s="95" t="s">
        <v>261</v>
      </c>
      <c r="D145" s="28"/>
      <c r="E145" s="28"/>
      <c r="F145" s="28"/>
      <c r="G145" s="29"/>
      <c r="H145" s="28"/>
      <c r="I145" s="28"/>
      <c r="J145" s="28"/>
      <c r="K145" s="29"/>
      <c r="L145" s="57"/>
      <c r="M145" s="57"/>
      <c r="N145" s="57"/>
      <c r="O145" s="57"/>
      <c r="P145" s="57"/>
      <c r="Q145" s="57"/>
      <c r="R145" s="30"/>
      <c r="S145" s="30"/>
      <c r="T145" s="30"/>
      <c r="U145" s="30"/>
      <c r="V145" s="30"/>
      <c r="W145" s="30"/>
      <c r="X145" s="94"/>
      <c r="Y145" s="94"/>
      <c r="Z145" s="94"/>
      <c r="AA145" s="94"/>
      <c r="AB145" s="94"/>
      <c r="AC145" s="94"/>
      <c r="AD145" s="34"/>
      <c r="AE145" s="34"/>
      <c r="AF145" s="34"/>
      <c r="AG145" s="34"/>
      <c r="AH145" s="34"/>
      <c r="AI145" s="34"/>
      <c r="AJ145" s="32"/>
      <c r="AK145" s="32"/>
      <c r="AL145" s="32"/>
      <c r="AM145" s="32"/>
      <c r="AN145" s="32"/>
      <c r="AO145" s="32"/>
      <c r="AP145" s="33"/>
      <c r="AQ145" s="33"/>
      <c r="AR145" s="33"/>
      <c r="AS145" s="33"/>
      <c r="AT145" s="33"/>
      <c r="AU145" s="33"/>
      <c r="AV145" s="33"/>
      <c r="AW145" s="33"/>
      <c r="AX145" s="33"/>
      <c r="AY145" s="34"/>
      <c r="AZ145" s="34"/>
      <c r="BA145" s="34"/>
      <c r="BB145" s="34"/>
      <c r="BC145" s="34"/>
      <c r="BD145" s="34"/>
      <c r="BE145" s="34"/>
      <c r="BF145" s="34"/>
      <c r="BG145" s="34"/>
      <c r="BH145" s="34"/>
      <c r="BI145" s="34"/>
      <c r="BJ145" s="34"/>
      <c r="BK145" s="32"/>
      <c r="BL145" s="32"/>
      <c r="BM145" s="32"/>
      <c r="BN145" s="32"/>
      <c r="BO145" s="32"/>
      <c r="BP145" s="32"/>
      <c r="BQ145" s="34"/>
      <c r="BR145" s="34"/>
      <c r="BS145" s="34"/>
      <c r="BT145" s="34"/>
      <c r="BU145" s="34"/>
      <c r="BV145" s="34"/>
      <c r="BW145" s="32"/>
      <c r="BX145" s="32"/>
      <c r="BY145" s="32"/>
      <c r="BZ145" s="32"/>
      <c r="CA145" s="32"/>
      <c r="CB145" s="32"/>
      <c r="CC145" s="34"/>
      <c r="CD145" s="34"/>
      <c r="CE145" s="34"/>
      <c r="CF145" s="34"/>
      <c r="CG145" s="34"/>
      <c r="CH145" s="34"/>
      <c r="CI145" s="91"/>
      <c r="CJ145" s="34"/>
      <c r="CK145" s="34"/>
      <c r="CL145" s="34"/>
      <c r="CM145" s="34"/>
      <c r="CN145" s="34"/>
      <c r="CO145" s="32"/>
      <c r="CP145" s="74"/>
      <c r="CQ145" s="32"/>
      <c r="CR145" s="32"/>
      <c r="CS145" s="74"/>
      <c r="CT145" s="32"/>
      <c r="CU145" s="34"/>
      <c r="CV145" s="34"/>
      <c r="CW145" s="34"/>
      <c r="CX145" s="34"/>
      <c r="CY145" s="34"/>
      <c r="CZ145" s="34"/>
      <c r="DA145" s="34"/>
      <c r="DB145" s="34"/>
      <c r="DC145" s="34"/>
      <c r="DD145" s="34"/>
      <c r="DE145" s="34"/>
      <c r="DF145" s="34"/>
      <c r="DG145" s="34"/>
      <c r="DH145" s="34"/>
      <c r="DI145" s="34"/>
      <c r="DJ145" s="34"/>
      <c r="DK145" s="34"/>
      <c r="DL145" s="34"/>
      <c r="DM145" s="19">
        <v>7.1</v>
      </c>
      <c r="DN145" s="19">
        <v>27.3</v>
      </c>
      <c r="DO145" s="37">
        <v>57.333333333333336</v>
      </c>
      <c r="DP145" s="19">
        <v>279</v>
      </c>
      <c r="DQ145" s="19">
        <v>6.3</v>
      </c>
      <c r="DR145" s="19">
        <v>24</v>
      </c>
      <c r="DS145" s="37">
        <v>50.5</v>
      </c>
      <c r="DT145" s="19">
        <v>324</v>
      </c>
      <c r="DU145" s="36">
        <v>9.1</v>
      </c>
      <c r="DV145" s="36">
        <v>44.504545454545458</v>
      </c>
      <c r="DW145" s="37">
        <v>154.51136363636363</v>
      </c>
      <c r="DX145" s="37">
        <v>425</v>
      </c>
      <c r="DY145" s="36">
        <v>7.1</v>
      </c>
      <c r="DZ145" s="36">
        <v>46.463636363636361</v>
      </c>
      <c r="EA145" s="37">
        <v>156.90909090909088</v>
      </c>
      <c r="EB145" s="37">
        <v>421</v>
      </c>
      <c r="EK145" s="37">
        <v>19.190909090909091</v>
      </c>
      <c r="EL145" s="37">
        <v>38</v>
      </c>
      <c r="EM145" s="37">
        <v>95.318181818181827</v>
      </c>
      <c r="EN145" s="37">
        <v>511</v>
      </c>
      <c r="EO145" s="37">
        <v>10</v>
      </c>
      <c r="EP145" s="37">
        <v>29</v>
      </c>
      <c r="EQ145" s="37">
        <v>65</v>
      </c>
      <c r="ER145" s="37">
        <v>341</v>
      </c>
      <c r="FA145" s="37">
        <v>6.2</v>
      </c>
      <c r="FB145" s="37">
        <v>27.477272727272727</v>
      </c>
      <c r="FC145" s="37">
        <v>56.128787878787882</v>
      </c>
      <c r="FD145" s="37">
        <v>331</v>
      </c>
      <c r="FE145" s="37">
        <v>7.5</v>
      </c>
      <c r="FF145" s="37">
        <v>25.477272727272727</v>
      </c>
      <c r="FG145" s="37">
        <v>54.962121212121211</v>
      </c>
      <c r="FH145" s="37">
        <v>313</v>
      </c>
      <c r="FQ145" s="37">
        <v>16.5</v>
      </c>
      <c r="FR145" s="37">
        <v>37</v>
      </c>
      <c r="FS145" s="37">
        <v>89.166666666666671</v>
      </c>
      <c r="FT145" s="37">
        <v>505</v>
      </c>
      <c r="FU145" s="37">
        <v>19</v>
      </c>
      <c r="FV145" s="37">
        <v>23</v>
      </c>
      <c r="FW145" s="37">
        <v>70</v>
      </c>
      <c r="FX145" s="37">
        <v>474</v>
      </c>
      <c r="GG145" s="37">
        <v>17.5</v>
      </c>
      <c r="GH145" s="37">
        <v>30.8</v>
      </c>
      <c r="GI145" s="37">
        <v>80.5</v>
      </c>
      <c r="GJ145" s="37">
        <v>457</v>
      </c>
      <c r="GK145" s="37">
        <v>12.8</v>
      </c>
      <c r="GL145" s="37">
        <v>20</v>
      </c>
      <c r="GM145" s="37">
        <v>54.666666666666671</v>
      </c>
      <c r="GN145" s="37">
        <v>456</v>
      </c>
      <c r="GO145" s="37">
        <v>26.1</v>
      </c>
      <c r="GP145" s="37">
        <v>17</v>
      </c>
      <c r="GQ145" s="37">
        <v>86.2</v>
      </c>
      <c r="GR145" s="37">
        <v>400</v>
      </c>
      <c r="GS145" s="37">
        <v>27</v>
      </c>
      <c r="GT145" s="37">
        <v>17</v>
      </c>
      <c r="GU145" s="37">
        <v>88</v>
      </c>
      <c r="GV145" s="37">
        <v>418</v>
      </c>
      <c r="JQ145" s="39">
        <f t="shared" si="46"/>
        <v>191.3909090909091</v>
      </c>
      <c r="JR145" s="39">
        <f t="shared" si="47"/>
        <v>407.02272727272731</v>
      </c>
      <c r="JS145" s="39">
        <f t="shared" si="48"/>
        <v>1159.1962121212121</v>
      </c>
      <c r="JT145" s="39">
        <f t="shared" si="48"/>
        <v>5655</v>
      </c>
    </row>
    <row r="146" spans="1:280" s="19" customFormat="1" ht="15.75" customHeight="1" x14ac:dyDescent="0.2">
      <c r="A146" s="26">
        <v>27</v>
      </c>
      <c r="B146" s="93" t="s">
        <v>136</v>
      </c>
      <c r="C146" s="95" t="s">
        <v>262</v>
      </c>
      <c r="D146" s="28"/>
      <c r="E146" s="28"/>
      <c r="F146" s="28"/>
      <c r="G146" s="29"/>
      <c r="H146" s="28"/>
      <c r="I146" s="28"/>
      <c r="J146" s="28"/>
      <c r="K146" s="29"/>
      <c r="L146" s="57"/>
      <c r="M146" s="57"/>
      <c r="N146" s="57"/>
      <c r="O146" s="57"/>
      <c r="P146" s="57"/>
      <c r="Q146" s="57"/>
      <c r="R146" s="30"/>
      <c r="S146" s="30"/>
      <c r="T146" s="30"/>
      <c r="U146" s="30"/>
      <c r="V146" s="30"/>
      <c r="W146" s="30"/>
      <c r="X146" s="94"/>
      <c r="Y146" s="94"/>
      <c r="Z146" s="94"/>
      <c r="AA146" s="94"/>
      <c r="AB146" s="94"/>
      <c r="AC146" s="94"/>
      <c r="AD146" s="34"/>
      <c r="AE146" s="34"/>
      <c r="AF146" s="34"/>
      <c r="AG146" s="34"/>
      <c r="AH146" s="34"/>
      <c r="AI146" s="34"/>
      <c r="AJ146" s="32"/>
      <c r="AK146" s="32"/>
      <c r="AL146" s="32"/>
      <c r="AM146" s="32"/>
      <c r="AN146" s="32"/>
      <c r="AO146" s="32"/>
      <c r="AP146" s="33"/>
      <c r="AQ146" s="33"/>
      <c r="AR146" s="33"/>
      <c r="AS146" s="33"/>
      <c r="AT146" s="33"/>
      <c r="AU146" s="33"/>
      <c r="AV146" s="33"/>
      <c r="AW146" s="33"/>
      <c r="AX146" s="33"/>
      <c r="AY146" s="34"/>
      <c r="AZ146" s="34"/>
      <c r="BA146" s="34"/>
      <c r="BB146" s="34"/>
      <c r="BC146" s="34"/>
      <c r="BD146" s="34"/>
      <c r="BE146" s="34"/>
      <c r="BF146" s="34"/>
      <c r="BG146" s="34"/>
      <c r="BH146" s="34"/>
      <c r="BI146" s="34"/>
      <c r="BJ146" s="34"/>
      <c r="BK146" s="32"/>
      <c r="BL146" s="32"/>
      <c r="BM146" s="32"/>
      <c r="BN146" s="32"/>
      <c r="BO146" s="32"/>
      <c r="BP146" s="32"/>
      <c r="BQ146" s="34"/>
      <c r="BR146" s="34"/>
      <c r="BS146" s="34"/>
      <c r="BT146" s="34"/>
      <c r="BU146" s="34"/>
      <c r="BV146" s="34"/>
      <c r="BW146" s="32"/>
      <c r="BX146" s="32"/>
      <c r="BY146" s="32"/>
      <c r="BZ146" s="32"/>
      <c r="CA146" s="32"/>
      <c r="CB146" s="32"/>
      <c r="CC146" s="34"/>
      <c r="CD146" s="34"/>
      <c r="CE146" s="34"/>
      <c r="CF146" s="34"/>
      <c r="CG146" s="34"/>
      <c r="CH146" s="34"/>
      <c r="CI146" s="91"/>
      <c r="CJ146" s="34"/>
      <c r="CK146" s="34"/>
      <c r="CL146" s="34"/>
      <c r="CM146" s="34"/>
      <c r="CN146" s="34"/>
      <c r="CO146" s="32"/>
      <c r="CP146" s="74"/>
      <c r="CQ146" s="32"/>
      <c r="CR146" s="32"/>
      <c r="CS146" s="74"/>
      <c r="CT146" s="32"/>
      <c r="CU146" s="34"/>
      <c r="CV146" s="34"/>
      <c r="CW146" s="34"/>
      <c r="CX146" s="34"/>
      <c r="CY146" s="34"/>
      <c r="CZ146" s="34"/>
      <c r="DA146" s="34"/>
      <c r="DB146" s="34"/>
      <c r="DC146" s="34"/>
      <c r="DD146" s="34"/>
      <c r="DE146" s="34"/>
      <c r="DF146" s="34"/>
      <c r="DG146" s="34"/>
      <c r="DH146" s="34"/>
      <c r="DI146" s="34"/>
      <c r="DJ146" s="34"/>
      <c r="DK146" s="34"/>
      <c r="DL146" s="34"/>
      <c r="DO146" s="37"/>
      <c r="DS146" s="37"/>
      <c r="DU146" s="36"/>
      <c r="DV146" s="36">
        <v>11.3</v>
      </c>
      <c r="DW146" s="37"/>
      <c r="DX146" s="37"/>
      <c r="DY146" s="36"/>
      <c r="DZ146" s="36">
        <v>12</v>
      </c>
      <c r="EA146" s="37"/>
      <c r="EB146" s="37"/>
      <c r="EK146" s="37"/>
      <c r="EL146" s="37"/>
      <c r="EM146" s="37"/>
      <c r="EN146" s="37"/>
      <c r="EO146" s="37"/>
      <c r="EP146" s="37"/>
      <c r="EQ146" s="37"/>
      <c r="ER146" s="37"/>
      <c r="FA146" s="37"/>
      <c r="FB146" s="37"/>
      <c r="FC146" s="37"/>
      <c r="FD146" s="37"/>
      <c r="FE146" s="37"/>
      <c r="FF146" s="37"/>
      <c r="FG146" s="37"/>
      <c r="FH146" s="37"/>
      <c r="FQ146" s="37"/>
      <c r="FR146" s="37"/>
      <c r="FS146" s="37"/>
      <c r="FT146" s="37"/>
      <c r="FU146" s="37"/>
      <c r="FV146" s="37"/>
      <c r="FW146" s="37"/>
      <c r="FX146" s="37"/>
      <c r="GG146" s="37"/>
      <c r="GH146" s="37"/>
      <c r="GI146" s="37"/>
      <c r="GJ146" s="37"/>
      <c r="GK146" s="37"/>
      <c r="GL146" s="37"/>
      <c r="GM146" s="37"/>
      <c r="GN146" s="37"/>
      <c r="JQ146" s="39">
        <f t="shared" si="46"/>
        <v>0</v>
      </c>
      <c r="JR146" s="39">
        <f t="shared" si="47"/>
        <v>23.3</v>
      </c>
      <c r="JS146" s="39">
        <f t="shared" si="48"/>
        <v>0</v>
      </c>
      <c r="JT146" s="39">
        <f t="shared" si="48"/>
        <v>0</v>
      </c>
    </row>
    <row r="147" spans="1:280" s="19" customFormat="1" ht="15.75" customHeight="1" x14ac:dyDescent="0.2">
      <c r="A147" s="26">
        <v>28</v>
      </c>
      <c r="B147" s="93" t="s">
        <v>136</v>
      </c>
      <c r="C147" s="95" t="s">
        <v>263</v>
      </c>
      <c r="D147" s="28"/>
      <c r="E147" s="28"/>
      <c r="F147" s="28"/>
      <c r="G147" s="29"/>
      <c r="H147" s="28"/>
      <c r="I147" s="28"/>
      <c r="J147" s="28"/>
      <c r="K147" s="29"/>
      <c r="L147" s="57"/>
      <c r="M147" s="57"/>
      <c r="N147" s="57"/>
      <c r="O147" s="57"/>
      <c r="P147" s="57"/>
      <c r="Q147" s="57"/>
      <c r="R147" s="30"/>
      <c r="S147" s="30"/>
      <c r="T147" s="30"/>
      <c r="U147" s="30"/>
      <c r="V147" s="30"/>
      <c r="W147" s="30"/>
      <c r="X147" s="94"/>
      <c r="Y147" s="94"/>
      <c r="Z147" s="94"/>
      <c r="AA147" s="94"/>
      <c r="AB147" s="94"/>
      <c r="AC147" s="94"/>
      <c r="AD147" s="34"/>
      <c r="AE147" s="34"/>
      <c r="AF147" s="34"/>
      <c r="AG147" s="34"/>
      <c r="AH147" s="34"/>
      <c r="AI147" s="34"/>
      <c r="AJ147" s="32"/>
      <c r="AK147" s="32"/>
      <c r="AL147" s="32"/>
      <c r="AM147" s="32"/>
      <c r="AN147" s="32"/>
      <c r="AO147" s="32"/>
      <c r="AP147" s="33"/>
      <c r="AQ147" s="33"/>
      <c r="AR147" s="33"/>
      <c r="AS147" s="33"/>
      <c r="AT147" s="33"/>
      <c r="AU147" s="33"/>
      <c r="AV147" s="33"/>
      <c r="AW147" s="33"/>
      <c r="AX147" s="33"/>
      <c r="AY147" s="34"/>
      <c r="AZ147" s="34"/>
      <c r="BA147" s="34"/>
      <c r="BB147" s="34"/>
      <c r="BC147" s="34"/>
      <c r="BD147" s="34"/>
      <c r="BE147" s="34"/>
      <c r="BF147" s="34"/>
      <c r="BG147" s="34"/>
      <c r="BH147" s="34"/>
      <c r="BI147" s="34"/>
      <c r="BJ147" s="34"/>
      <c r="BK147" s="32"/>
      <c r="BL147" s="32"/>
      <c r="BM147" s="32"/>
      <c r="BN147" s="32"/>
      <c r="BO147" s="32"/>
      <c r="BP147" s="32"/>
      <c r="BQ147" s="34"/>
      <c r="BR147" s="34"/>
      <c r="BS147" s="34"/>
      <c r="BT147" s="34"/>
      <c r="BU147" s="34"/>
      <c r="BV147" s="34"/>
      <c r="BW147" s="32"/>
      <c r="BX147" s="32"/>
      <c r="BY147" s="32"/>
      <c r="BZ147" s="32"/>
      <c r="CA147" s="32"/>
      <c r="CB147" s="32"/>
      <c r="CC147" s="34"/>
      <c r="CD147" s="34"/>
      <c r="CE147" s="34"/>
      <c r="CF147" s="34"/>
      <c r="CG147" s="34"/>
      <c r="CH147" s="34"/>
      <c r="CI147" s="91"/>
      <c r="CJ147" s="34"/>
      <c r="CK147" s="34"/>
      <c r="CL147" s="34"/>
      <c r="CM147" s="34"/>
      <c r="CN147" s="34"/>
      <c r="CO147" s="32"/>
      <c r="CP147" s="74"/>
      <c r="CQ147" s="32"/>
      <c r="CR147" s="32"/>
      <c r="CS147" s="74"/>
      <c r="CT147" s="32"/>
      <c r="CU147" s="34"/>
      <c r="CV147" s="34"/>
      <c r="CW147" s="34"/>
      <c r="CX147" s="34"/>
      <c r="CY147" s="34"/>
      <c r="CZ147" s="34"/>
      <c r="DA147" s="34"/>
      <c r="DB147" s="34"/>
      <c r="DC147" s="34"/>
      <c r="DD147" s="34"/>
      <c r="DE147" s="34"/>
      <c r="DF147" s="34"/>
      <c r="DG147" s="34"/>
      <c r="DH147" s="34"/>
      <c r="DI147" s="34"/>
      <c r="DJ147" s="34"/>
      <c r="DK147" s="34"/>
      <c r="DL147" s="34"/>
      <c r="DM147" s="19">
        <v>14</v>
      </c>
      <c r="DN147" s="19">
        <v>32</v>
      </c>
      <c r="DO147" s="37">
        <v>76.666666666666671</v>
      </c>
      <c r="DP147" s="19">
        <v>389</v>
      </c>
      <c r="DQ147" s="19">
        <v>8.9</v>
      </c>
      <c r="DR147" s="19">
        <v>27</v>
      </c>
      <c r="DS147" s="37">
        <v>59.833333333333336</v>
      </c>
      <c r="DT147" s="19">
        <v>322</v>
      </c>
      <c r="DU147" s="36">
        <v>8.8909090909090907</v>
      </c>
      <c r="DV147" s="36">
        <v>45.390909090909091</v>
      </c>
      <c r="DW147" s="37">
        <v>149.70454545454544</v>
      </c>
      <c r="DX147" s="37">
        <v>363</v>
      </c>
      <c r="DY147" s="36">
        <v>4.3</v>
      </c>
      <c r="DZ147" s="36">
        <v>41.811363636363637</v>
      </c>
      <c r="EA147" s="37">
        <v>131.02840909090909</v>
      </c>
      <c r="EB147" s="37">
        <v>373</v>
      </c>
      <c r="EK147" s="37">
        <v>12</v>
      </c>
      <c r="EL147" s="37">
        <v>38</v>
      </c>
      <c r="EM147" s="37">
        <v>83.333333333333343</v>
      </c>
      <c r="EN147" s="37">
        <v>523</v>
      </c>
      <c r="EO147" s="37">
        <v>14</v>
      </c>
      <c r="EP147" s="37">
        <v>41</v>
      </c>
      <c r="EQ147" s="37">
        <v>91.666666666666686</v>
      </c>
      <c r="ER147" s="37">
        <v>354</v>
      </c>
      <c r="FA147" s="37">
        <v>5.2</v>
      </c>
      <c r="FB147" s="37">
        <v>51</v>
      </c>
      <c r="FC147" s="37">
        <v>93.666666666666671</v>
      </c>
      <c r="FD147" s="37">
        <v>521</v>
      </c>
      <c r="FE147" s="37">
        <v>4.5</v>
      </c>
      <c r="FF147" s="37">
        <v>49.1</v>
      </c>
      <c r="FG147" s="37">
        <v>89.333333333333343</v>
      </c>
      <c r="FH147" s="37">
        <v>534</v>
      </c>
      <c r="FQ147" s="37">
        <v>27.4</v>
      </c>
      <c r="FR147" s="37">
        <v>32</v>
      </c>
      <c r="FS147" s="37">
        <v>99</v>
      </c>
      <c r="FT147" s="37">
        <v>506</v>
      </c>
      <c r="FU147" s="37">
        <v>20</v>
      </c>
      <c r="FV147" s="37">
        <v>26</v>
      </c>
      <c r="FW147" s="37">
        <v>76.666666666666671</v>
      </c>
      <c r="FX147" s="37">
        <v>503</v>
      </c>
      <c r="GG147" s="37"/>
      <c r="GH147" s="37"/>
      <c r="GI147" s="37"/>
      <c r="GJ147" s="37"/>
      <c r="GK147" s="37"/>
      <c r="GL147" s="37"/>
      <c r="GM147" s="37"/>
      <c r="GN147" s="37"/>
      <c r="GO147" s="37">
        <v>22.934090909090912</v>
      </c>
      <c r="GP147" s="37">
        <v>26.477272727272727</v>
      </c>
      <c r="GQ147" s="37">
        <v>98.822727272727278</v>
      </c>
      <c r="GR147" s="37">
        <v>419</v>
      </c>
      <c r="GS147" s="37">
        <v>22</v>
      </c>
      <c r="GT147" s="37">
        <v>29.477272727272727</v>
      </c>
      <c r="GU147" s="37">
        <v>102.95454545454545</v>
      </c>
      <c r="GV147" s="37">
        <v>482</v>
      </c>
      <c r="IK147" s="19">
        <v>46.4</v>
      </c>
      <c r="IM147" s="19">
        <v>97</v>
      </c>
      <c r="IN147" s="19">
        <v>521</v>
      </c>
      <c r="IO147" s="100">
        <v>47.509090909090908</v>
      </c>
      <c r="IQ147" s="19">
        <v>100.4</v>
      </c>
      <c r="IR147" s="19">
        <v>537</v>
      </c>
      <c r="JQ147" s="39">
        <f t="shared" si="46"/>
        <v>258.03409090909093</v>
      </c>
      <c r="JR147" s="39">
        <f t="shared" si="47"/>
        <v>439.25681818181823</v>
      </c>
      <c r="JS147" s="39">
        <f t="shared" si="48"/>
        <v>1350.076893939394</v>
      </c>
      <c r="JT147" s="39">
        <f t="shared" si="48"/>
        <v>6347</v>
      </c>
    </row>
    <row r="148" spans="1:280" s="19" customFormat="1" ht="15.75" customHeight="1" x14ac:dyDescent="0.2">
      <c r="A148" s="26">
        <v>29</v>
      </c>
      <c r="B148" s="93" t="s">
        <v>136</v>
      </c>
      <c r="C148" s="95" t="s">
        <v>264</v>
      </c>
      <c r="D148" s="28"/>
      <c r="E148" s="28"/>
      <c r="F148" s="28"/>
      <c r="G148" s="29"/>
      <c r="H148" s="28"/>
      <c r="I148" s="28"/>
      <c r="J148" s="28"/>
      <c r="K148" s="29"/>
      <c r="L148" s="57"/>
      <c r="M148" s="57"/>
      <c r="N148" s="57"/>
      <c r="O148" s="57"/>
      <c r="P148" s="57"/>
      <c r="Q148" s="57"/>
      <c r="R148" s="30"/>
      <c r="S148" s="30"/>
      <c r="T148" s="30"/>
      <c r="U148" s="30"/>
      <c r="V148" s="30"/>
      <c r="W148" s="30"/>
      <c r="X148" s="94"/>
      <c r="Y148" s="94"/>
      <c r="Z148" s="94"/>
      <c r="AA148" s="94"/>
      <c r="AB148" s="94"/>
      <c r="AC148" s="94"/>
      <c r="AD148" s="34"/>
      <c r="AE148" s="34"/>
      <c r="AF148" s="34"/>
      <c r="AG148" s="34"/>
      <c r="AH148" s="34"/>
      <c r="AI148" s="34"/>
      <c r="AJ148" s="32"/>
      <c r="AK148" s="32"/>
      <c r="AL148" s="32"/>
      <c r="AM148" s="32"/>
      <c r="AN148" s="32"/>
      <c r="AO148" s="32"/>
      <c r="AP148" s="33"/>
      <c r="AQ148" s="33"/>
      <c r="AR148" s="33"/>
      <c r="AS148" s="33"/>
      <c r="AT148" s="33"/>
      <c r="AU148" s="33"/>
      <c r="AV148" s="33"/>
      <c r="AW148" s="33"/>
      <c r="AX148" s="33"/>
      <c r="AY148" s="34"/>
      <c r="AZ148" s="34"/>
      <c r="BA148" s="34"/>
      <c r="BB148" s="34"/>
      <c r="BC148" s="34"/>
      <c r="BD148" s="34"/>
      <c r="BE148" s="34"/>
      <c r="BF148" s="34"/>
      <c r="BG148" s="34"/>
      <c r="BH148" s="34"/>
      <c r="BI148" s="34"/>
      <c r="BJ148" s="34"/>
      <c r="BK148" s="32"/>
      <c r="BL148" s="32"/>
      <c r="BM148" s="32"/>
      <c r="BN148" s="32"/>
      <c r="BO148" s="32"/>
      <c r="BP148" s="32"/>
      <c r="BQ148" s="34"/>
      <c r="BR148" s="34"/>
      <c r="BS148" s="34"/>
      <c r="BT148" s="34"/>
      <c r="BU148" s="34"/>
      <c r="BV148" s="34"/>
      <c r="BW148" s="32"/>
      <c r="BX148" s="32"/>
      <c r="BY148" s="32"/>
      <c r="BZ148" s="32"/>
      <c r="CA148" s="32"/>
      <c r="CB148" s="32"/>
      <c r="CC148" s="34"/>
      <c r="CD148" s="34"/>
      <c r="CE148" s="34"/>
      <c r="CF148" s="34"/>
      <c r="CG148" s="34"/>
      <c r="CH148" s="34"/>
      <c r="CI148" s="91"/>
      <c r="CJ148" s="34"/>
      <c r="CK148" s="34"/>
      <c r="CL148" s="34"/>
      <c r="CM148" s="34"/>
      <c r="CN148" s="34"/>
      <c r="CO148" s="32"/>
      <c r="CP148" s="74"/>
      <c r="CQ148" s="32"/>
      <c r="CR148" s="32"/>
      <c r="CS148" s="74"/>
      <c r="CT148" s="32"/>
      <c r="CU148" s="34"/>
      <c r="CV148" s="34"/>
      <c r="CW148" s="34"/>
      <c r="CX148" s="34"/>
      <c r="CY148" s="34"/>
      <c r="CZ148" s="34"/>
      <c r="DA148" s="34"/>
      <c r="DB148" s="34"/>
      <c r="DC148" s="34"/>
      <c r="DD148" s="34"/>
      <c r="DE148" s="34"/>
      <c r="DF148" s="34"/>
      <c r="DG148" s="34"/>
      <c r="DH148" s="34"/>
      <c r="DI148" s="34"/>
      <c r="DJ148" s="34"/>
      <c r="DK148" s="34"/>
      <c r="DL148" s="34"/>
      <c r="DM148" s="19">
        <v>13</v>
      </c>
      <c r="DN148" s="19">
        <v>28</v>
      </c>
      <c r="DO148" s="37">
        <v>68.333333333333343</v>
      </c>
      <c r="DP148" s="19">
        <v>332</v>
      </c>
      <c r="DQ148" s="19">
        <v>12</v>
      </c>
      <c r="DR148" s="19">
        <v>28</v>
      </c>
      <c r="DS148" s="37">
        <v>66.666666666666671</v>
      </c>
      <c r="DT148" s="19">
        <v>322</v>
      </c>
      <c r="DU148" s="36">
        <v>3.4</v>
      </c>
      <c r="DV148" s="36">
        <v>37.709090909090911</v>
      </c>
      <c r="DW148" s="37">
        <v>110.77272727272728</v>
      </c>
      <c r="DX148" s="37">
        <v>321</v>
      </c>
      <c r="DY148" s="36">
        <v>4.5</v>
      </c>
      <c r="DZ148" s="36">
        <v>39.668181818181822</v>
      </c>
      <c r="EA148" s="37">
        <v>120.92045454545456</v>
      </c>
      <c r="EB148" s="37">
        <v>341</v>
      </c>
      <c r="EK148" s="37">
        <v>10</v>
      </c>
      <c r="EL148" s="37">
        <v>30</v>
      </c>
      <c r="EM148" s="37">
        <v>66.666666666666671</v>
      </c>
      <c r="EN148" s="37">
        <v>371</v>
      </c>
      <c r="EO148" s="37">
        <v>9.459090909090909</v>
      </c>
      <c r="EP148" s="37">
        <v>37.31818181818182</v>
      </c>
      <c r="EQ148" s="37">
        <v>77.962121212121218</v>
      </c>
      <c r="ER148" s="37">
        <v>365</v>
      </c>
      <c r="FA148" s="37">
        <v>11</v>
      </c>
      <c r="FB148" s="37">
        <v>36.200000000000003</v>
      </c>
      <c r="FC148" s="37">
        <v>78.666666666666686</v>
      </c>
      <c r="FD148" s="37">
        <v>411</v>
      </c>
      <c r="FE148" s="37">
        <v>11</v>
      </c>
      <c r="FF148" s="37">
        <v>35</v>
      </c>
      <c r="FG148" s="37">
        <v>76.666666666666671</v>
      </c>
      <c r="FH148" s="37">
        <v>401</v>
      </c>
      <c r="FQ148" s="37">
        <v>16.3</v>
      </c>
      <c r="FR148" s="37">
        <v>31</v>
      </c>
      <c r="FS148" s="37">
        <v>78.833333333333343</v>
      </c>
      <c r="FT148" s="37">
        <v>461</v>
      </c>
      <c r="FU148" s="37">
        <v>14</v>
      </c>
      <c r="FV148" s="37">
        <v>30.8</v>
      </c>
      <c r="FW148" s="37">
        <v>74.666666666666671</v>
      </c>
      <c r="FX148" s="37">
        <v>456</v>
      </c>
      <c r="GG148" s="37">
        <v>12.8</v>
      </c>
      <c r="GH148" s="37">
        <v>15.8</v>
      </c>
      <c r="GI148" s="37">
        <v>47.666666666666671</v>
      </c>
      <c r="GJ148" s="37">
        <v>431</v>
      </c>
      <c r="GK148" s="37">
        <v>12</v>
      </c>
      <c r="GL148" s="37">
        <v>6.2545454545454549</v>
      </c>
      <c r="GM148" s="37">
        <v>30.424242424242426</v>
      </c>
      <c r="GN148" s="37">
        <v>432</v>
      </c>
      <c r="GO148" s="37">
        <v>22.934090909090912</v>
      </c>
      <c r="GP148" s="37">
        <v>26.477272727272727</v>
      </c>
      <c r="GQ148" s="37">
        <v>98.822727272727278</v>
      </c>
      <c r="GR148" s="37">
        <v>419</v>
      </c>
      <c r="GS148" s="37">
        <v>22</v>
      </c>
      <c r="GT148" s="37">
        <v>29.477272727272727</v>
      </c>
      <c r="GU148" s="37">
        <v>102.95454545454545</v>
      </c>
      <c r="GV148" s="37">
        <v>482</v>
      </c>
      <c r="JQ148" s="39">
        <f t="shared" si="46"/>
        <v>174.3931818181818</v>
      </c>
      <c r="JR148" s="39">
        <f t="shared" si="47"/>
        <v>411.7045454545455</v>
      </c>
      <c r="JS148" s="39">
        <f t="shared" si="48"/>
        <v>1100.0234848484849</v>
      </c>
      <c r="JT148" s="39">
        <f t="shared" si="48"/>
        <v>5545</v>
      </c>
    </row>
    <row r="149" spans="1:280" s="48" customFormat="1" ht="15.75" customHeight="1" x14ac:dyDescent="0.2">
      <c r="A149" s="41">
        <v>30</v>
      </c>
      <c r="B149" s="96" t="s">
        <v>136</v>
      </c>
      <c r="C149" s="58" t="s">
        <v>265</v>
      </c>
      <c r="D149" s="43"/>
      <c r="E149" s="43"/>
      <c r="F149" s="43"/>
      <c r="G149" s="44"/>
      <c r="H149" s="43"/>
      <c r="I149" s="43"/>
      <c r="J149" s="43"/>
      <c r="K149" s="44"/>
      <c r="L149" s="53"/>
      <c r="M149" s="53"/>
      <c r="N149" s="53"/>
      <c r="O149" s="53"/>
      <c r="P149" s="53"/>
      <c r="Q149" s="53"/>
      <c r="R149" s="45"/>
      <c r="S149" s="45"/>
      <c r="T149" s="45"/>
      <c r="U149" s="45"/>
      <c r="V149" s="45"/>
      <c r="W149" s="45"/>
      <c r="X149" s="98"/>
      <c r="Y149" s="98"/>
      <c r="Z149" s="98"/>
      <c r="AA149" s="98"/>
      <c r="AB149" s="98"/>
      <c r="AC149" s="98"/>
      <c r="AD149" s="46"/>
      <c r="AE149" s="46"/>
      <c r="AF149" s="46"/>
      <c r="AG149" s="46"/>
      <c r="AH149" s="46"/>
      <c r="AI149" s="46"/>
      <c r="AJ149" s="46"/>
      <c r="AK149" s="46"/>
      <c r="AL149" s="46"/>
      <c r="AM149" s="46"/>
      <c r="AN149" s="46"/>
      <c r="AO149" s="46"/>
      <c r="AP149" s="46"/>
      <c r="AQ149" s="46"/>
      <c r="AR149" s="46"/>
      <c r="AS149" s="46"/>
      <c r="AT149" s="46"/>
      <c r="AU149" s="46"/>
      <c r="AV149" s="46"/>
      <c r="AW149" s="46"/>
      <c r="AX149" s="46"/>
      <c r="AY149" s="46"/>
      <c r="AZ149" s="46"/>
      <c r="BA149" s="46"/>
      <c r="BB149" s="46"/>
      <c r="BC149" s="46"/>
      <c r="BD149" s="46"/>
      <c r="BE149" s="46"/>
      <c r="BF149" s="46"/>
      <c r="BG149" s="46"/>
      <c r="BH149" s="46"/>
      <c r="BI149" s="46"/>
      <c r="BJ149" s="46"/>
      <c r="BK149" s="46"/>
      <c r="BL149" s="46"/>
      <c r="BM149" s="46"/>
      <c r="BN149" s="46"/>
      <c r="BO149" s="46"/>
      <c r="BP149" s="46"/>
      <c r="BQ149" s="46"/>
      <c r="BR149" s="46"/>
      <c r="BS149" s="46"/>
      <c r="BT149" s="46"/>
      <c r="BU149" s="46"/>
      <c r="BV149" s="46"/>
      <c r="BW149" s="46"/>
      <c r="BX149" s="46"/>
      <c r="BY149" s="46"/>
      <c r="BZ149" s="46"/>
      <c r="CA149" s="46"/>
      <c r="CB149" s="46"/>
      <c r="CC149" s="46"/>
      <c r="CD149" s="46"/>
      <c r="CE149" s="46"/>
      <c r="CF149" s="46"/>
      <c r="CG149" s="46"/>
      <c r="CH149" s="46"/>
      <c r="CI149" s="99"/>
      <c r="CJ149" s="46"/>
      <c r="CK149" s="46"/>
      <c r="CL149" s="46"/>
      <c r="CM149" s="46"/>
      <c r="CN149" s="46"/>
      <c r="CO149" s="46"/>
      <c r="CP149" s="47"/>
      <c r="CQ149" s="46"/>
      <c r="CR149" s="46"/>
      <c r="CS149" s="47"/>
      <c r="CT149" s="46"/>
      <c r="CU149" s="46"/>
      <c r="CV149" s="46"/>
      <c r="CW149" s="46"/>
      <c r="CX149" s="46"/>
      <c r="CY149" s="46"/>
      <c r="CZ149" s="46"/>
      <c r="DA149" s="46"/>
      <c r="DB149" s="46"/>
      <c r="DC149" s="46"/>
      <c r="DD149" s="46"/>
      <c r="DE149" s="46"/>
      <c r="DF149" s="46"/>
      <c r="DG149" s="46"/>
      <c r="DH149" s="46"/>
      <c r="DI149" s="46"/>
      <c r="DJ149" s="46"/>
      <c r="DK149" s="46"/>
      <c r="DL149" s="46"/>
      <c r="DO149" s="50"/>
      <c r="DS149" s="50"/>
      <c r="EK149" s="50"/>
      <c r="EL149" s="50"/>
      <c r="EM149" s="50"/>
      <c r="EN149" s="50"/>
      <c r="EO149" s="50"/>
      <c r="EP149" s="50"/>
      <c r="EQ149" s="50"/>
      <c r="ER149" s="50"/>
      <c r="FA149" s="50"/>
      <c r="FB149" s="50"/>
      <c r="FC149" s="50"/>
      <c r="FD149" s="50"/>
      <c r="FE149" s="50"/>
      <c r="FF149" s="50"/>
      <c r="FG149" s="50"/>
      <c r="FH149" s="50"/>
      <c r="FQ149" s="50"/>
      <c r="FR149" s="50"/>
      <c r="FS149" s="50"/>
      <c r="FT149" s="50"/>
      <c r="FU149" s="50"/>
      <c r="FV149" s="50"/>
      <c r="FW149" s="50"/>
      <c r="FX149" s="50"/>
      <c r="GO149" s="50"/>
      <c r="GP149" s="50"/>
      <c r="GQ149" s="50"/>
      <c r="GR149" s="50"/>
      <c r="GS149" s="50"/>
      <c r="GT149" s="50"/>
      <c r="GU149" s="50"/>
      <c r="GV149" s="50"/>
      <c r="JQ149" s="52">
        <f t="shared" si="46"/>
        <v>0</v>
      </c>
      <c r="JR149" s="52">
        <f t="shared" si="47"/>
        <v>0</v>
      </c>
      <c r="JS149" s="52">
        <f t="shared" si="48"/>
        <v>0</v>
      </c>
      <c r="JT149" s="52">
        <f t="shared" si="48"/>
        <v>0</v>
      </c>
    </row>
    <row r="150" spans="1:280" s="48" customFormat="1" ht="15.75" customHeight="1" x14ac:dyDescent="0.2">
      <c r="A150" s="41">
        <v>31</v>
      </c>
      <c r="B150" s="96" t="s">
        <v>136</v>
      </c>
      <c r="C150" s="58" t="s">
        <v>266</v>
      </c>
      <c r="D150" s="43"/>
      <c r="E150" s="43"/>
      <c r="F150" s="43"/>
      <c r="G150" s="44"/>
      <c r="H150" s="43"/>
      <c r="I150" s="43"/>
      <c r="J150" s="43"/>
      <c r="K150" s="44"/>
      <c r="L150" s="53"/>
      <c r="M150" s="53"/>
      <c r="N150" s="53"/>
      <c r="O150" s="53"/>
      <c r="P150" s="53"/>
      <c r="Q150" s="53"/>
      <c r="R150" s="45"/>
      <c r="S150" s="45"/>
      <c r="T150" s="45"/>
      <c r="U150" s="45"/>
      <c r="V150" s="45"/>
      <c r="W150" s="45"/>
      <c r="X150" s="98"/>
      <c r="Y150" s="98"/>
      <c r="Z150" s="98"/>
      <c r="AA150" s="98"/>
      <c r="AB150" s="98"/>
      <c r="AC150" s="98"/>
      <c r="AD150" s="46"/>
      <c r="AE150" s="46"/>
      <c r="AF150" s="46"/>
      <c r="AG150" s="46"/>
      <c r="AH150" s="46"/>
      <c r="AI150" s="46"/>
      <c r="AJ150" s="46"/>
      <c r="AK150" s="46"/>
      <c r="AL150" s="46"/>
      <c r="AM150" s="46"/>
      <c r="AN150" s="46"/>
      <c r="AO150" s="46"/>
      <c r="AP150" s="46"/>
      <c r="AQ150" s="46"/>
      <c r="AR150" s="46"/>
      <c r="AS150" s="46"/>
      <c r="AT150" s="46"/>
      <c r="AU150" s="46"/>
      <c r="AV150" s="46"/>
      <c r="AW150" s="46"/>
      <c r="AX150" s="46"/>
      <c r="AY150" s="46"/>
      <c r="AZ150" s="46"/>
      <c r="BA150" s="46"/>
      <c r="BB150" s="46"/>
      <c r="BC150" s="46"/>
      <c r="BD150" s="46"/>
      <c r="BE150" s="46"/>
      <c r="BF150" s="46"/>
      <c r="BG150" s="46"/>
      <c r="BH150" s="46"/>
      <c r="BI150" s="46"/>
      <c r="BJ150" s="46"/>
      <c r="BK150" s="46"/>
      <c r="BL150" s="46"/>
      <c r="BM150" s="46"/>
      <c r="BN150" s="46"/>
      <c r="BO150" s="46"/>
      <c r="BP150" s="46"/>
      <c r="BQ150" s="46"/>
      <c r="BR150" s="46"/>
      <c r="BS150" s="46"/>
      <c r="BT150" s="46"/>
      <c r="BU150" s="46"/>
      <c r="BV150" s="46"/>
      <c r="BW150" s="46"/>
      <c r="BX150" s="46"/>
      <c r="BY150" s="46"/>
      <c r="BZ150" s="46"/>
      <c r="CA150" s="46"/>
      <c r="CB150" s="46"/>
      <c r="CC150" s="46"/>
      <c r="CD150" s="46"/>
      <c r="CE150" s="46"/>
      <c r="CF150" s="46"/>
      <c r="CG150" s="46"/>
      <c r="CH150" s="46"/>
      <c r="CI150" s="99"/>
      <c r="CJ150" s="46"/>
      <c r="CK150" s="46"/>
      <c r="CL150" s="46"/>
      <c r="CM150" s="46"/>
      <c r="CN150" s="46"/>
      <c r="CO150" s="46"/>
      <c r="CP150" s="47"/>
      <c r="CQ150" s="46"/>
      <c r="CR150" s="46"/>
      <c r="CS150" s="47"/>
      <c r="CT150" s="46"/>
      <c r="CU150" s="46"/>
      <c r="CV150" s="46"/>
      <c r="CW150" s="46"/>
      <c r="CX150" s="46"/>
      <c r="CY150" s="46"/>
      <c r="CZ150" s="46"/>
      <c r="DA150" s="46"/>
      <c r="DB150" s="46"/>
      <c r="DC150" s="46"/>
      <c r="DD150" s="46"/>
      <c r="DE150" s="46"/>
      <c r="DF150" s="46"/>
      <c r="DG150" s="46"/>
      <c r="DH150" s="46"/>
      <c r="DI150" s="46"/>
      <c r="DJ150" s="46"/>
      <c r="DK150" s="46"/>
      <c r="DL150" s="46"/>
      <c r="DO150" s="50"/>
      <c r="DS150" s="50"/>
      <c r="EK150" s="50"/>
      <c r="EL150" s="50"/>
      <c r="EM150" s="50"/>
      <c r="EN150" s="50"/>
      <c r="EO150" s="50"/>
      <c r="EP150" s="50"/>
      <c r="EQ150" s="50"/>
      <c r="ER150" s="50"/>
      <c r="FA150" s="50"/>
      <c r="FB150" s="50"/>
      <c r="FC150" s="50"/>
      <c r="FD150" s="50"/>
      <c r="FE150" s="50"/>
      <c r="FF150" s="50"/>
      <c r="FG150" s="50"/>
      <c r="FH150" s="50"/>
      <c r="FQ150" s="50"/>
      <c r="FR150" s="50"/>
      <c r="FS150" s="50"/>
      <c r="FT150" s="50"/>
      <c r="FU150" s="50"/>
      <c r="FV150" s="50"/>
      <c r="FW150" s="50"/>
      <c r="FX150" s="50"/>
      <c r="GO150" s="50"/>
      <c r="GP150" s="50"/>
      <c r="GQ150" s="50"/>
      <c r="GR150" s="50"/>
      <c r="GS150" s="50"/>
      <c r="GT150" s="50"/>
      <c r="GU150" s="50"/>
      <c r="GV150" s="50"/>
      <c r="JQ150" s="52">
        <f t="shared" si="46"/>
        <v>0</v>
      </c>
      <c r="JR150" s="52">
        <f t="shared" si="47"/>
        <v>0</v>
      </c>
      <c r="JS150" s="52">
        <f t="shared" si="48"/>
        <v>0</v>
      </c>
      <c r="JT150" s="52">
        <f t="shared" si="48"/>
        <v>0</v>
      </c>
    </row>
    <row r="151" spans="1:280" s="48" customFormat="1" ht="15.75" customHeight="1" x14ac:dyDescent="0.2">
      <c r="A151" s="41">
        <v>32</v>
      </c>
      <c r="B151" s="96" t="s">
        <v>136</v>
      </c>
      <c r="C151" s="58" t="s">
        <v>267</v>
      </c>
      <c r="D151" s="43"/>
      <c r="E151" s="43"/>
      <c r="F151" s="43"/>
      <c r="G151" s="44"/>
      <c r="H151" s="43"/>
      <c r="I151" s="43"/>
      <c r="J151" s="43"/>
      <c r="K151" s="44"/>
      <c r="L151" s="53"/>
      <c r="M151" s="53"/>
      <c r="N151" s="53"/>
      <c r="O151" s="53"/>
      <c r="P151" s="53"/>
      <c r="Q151" s="53"/>
      <c r="R151" s="45"/>
      <c r="S151" s="45"/>
      <c r="T151" s="45"/>
      <c r="U151" s="45"/>
      <c r="V151" s="45"/>
      <c r="W151" s="45"/>
      <c r="X151" s="98"/>
      <c r="Y151" s="98"/>
      <c r="Z151" s="98"/>
      <c r="AA151" s="98"/>
      <c r="AB151" s="98"/>
      <c r="AC151" s="98"/>
      <c r="AD151" s="46"/>
      <c r="AE151" s="46"/>
      <c r="AF151" s="46"/>
      <c r="AG151" s="46"/>
      <c r="AH151" s="46"/>
      <c r="AI151" s="46"/>
      <c r="AJ151" s="46"/>
      <c r="AK151" s="46"/>
      <c r="AL151" s="46"/>
      <c r="AM151" s="46"/>
      <c r="AN151" s="46"/>
      <c r="AO151" s="46"/>
      <c r="AP151" s="46"/>
      <c r="AQ151" s="46"/>
      <c r="AR151" s="46"/>
      <c r="AS151" s="46"/>
      <c r="AT151" s="46"/>
      <c r="AU151" s="46"/>
      <c r="AV151" s="46"/>
      <c r="AW151" s="46"/>
      <c r="AX151" s="46"/>
      <c r="AY151" s="46"/>
      <c r="AZ151" s="46"/>
      <c r="BA151" s="46"/>
      <c r="BB151" s="46"/>
      <c r="BC151" s="46"/>
      <c r="BD151" s="46"/>
      <c r="BE151" s="46"/>
      <c r="BF151" s="46"/>
      <c r="BG151" s="46"/>
      <c r="BH151" s="46"/>
      <c r="BI151" s="46"/>
      <c r="BJ151" s="46"/>
      <c r="BK151" s="46"/>
      <c r="BL151" s="46"/>
      <c r="BM151" s="46"/>
      <c r="BN151" s="46"/>
      <c r="BO151" s="46"/>
      <c r="BP151" s="46"/>
      <c r="BQ151" s="46"/>
      <c r="BR151" s="46"/>
      <c r="BS151" s="46"/>
      <c r="BT151" s="46"/>
      <c r="BU151" s="46"/>
      <c r="BV151" s="46"/>
      <c r="BW151" s="46"/>
      <c r="BX151" s="46"/>
      <c r="BY151" s="46"/>
      <c r="BZ151" s="46"/>
      <c r="CA151" s="46"/>
      <c r="CB151" s="46"/>
      <c r="CC151" s="46"/>
      <c r="CD151" s="46"/>
      <c r="CE151" s="46"/>
      <c r="CF151" s="46"/>
      <c r="CG151" s="46"/>
      <c r="CH151" s="46"/>
      <c r="CI151" s="99"/>
      <c r="CJ151" s="46"/>
      <c r="CK151" s="46"/>
      <c r="CL151" s="46"/>
      <c r="CM151" s="46"/>
      <c r="CN151" s="46"/>
      <c r="CO151" s="46"/>
      <c r="CP151" s="47"/>
      <c r="CQ151" s="46"/>
      <c r="CR151" s="46"/>
      <c r="CS151" s="47"/>
      <c r="CT151" s="46"/>
      <c r="CU151" s="46"/>
      <c r="CV151" s="46"/>
      <c r="CW151" s="46"/>
      <c r="CX151" s="46"/>
      <c r="CY151" s="46"/>
      <c r="CZ151" s="46"/>
      <c r="DA151" s="46"/>
      <c r="DB151" s="46"/>
      <c r="DC151" s="46"/>
      <c r="DD151" s="46"/>
      <c r="DE151" s="46"/>
      <c r="DF151" s="46"/>
      <c r="DG151" s="46"/>
      <c r="DH151" s="46"/>
      <c r="DI151" s="46"/>
      <c r="DJ151" s="46"/>
      <c r="DK151" s="46"/>
      <c r="DL151" s="46"/>
      <c r="DO151" s="50"/>
      <c r="DS151" s="50"/>
      <c r="EK151" s="50"/>
      <c r="EL151" s="50"/>
      <c r="EM151" s="50"/>
      <c r="EN151" s="50"/>
      <c r="EO151" s="50"/>
      <c r="EP151" s="50"/>
      <c r="EQ151" s="50"/>
      <c r="ER151" s="50"/>
      <c r="FA151" s="50"/>
      <c r="FB151" s="50"/>
      <c r="FC151" s="50"/>
      <c r="FD151" s="50"/>
      <c r="FE151" s="50"/>
      <c r="FF151" s="50"/>
      <c r="FG151" s="50"/>
      <c r="FH151" s="50"/>
      <c r="FQ151" s="50"/>
      <c r="FR151" s="50"/>
      <c r="FS151" s="50"/>
      <c r="FT151" s="50"/>
      <c r="FU151" s="50"/>
      <c r="FV151" s="50"/>
      <c r="FW151" s="50"/>
      <c r="FX151" s="50"/>
      <c r="FY151" s="50">
        <v>12</v>
      </c>
      <c r="FZ151" s="50">
        <v>12</v>
      </c>
      <c r="GA151" s="50">
        <v>40</v>
      </c>
      <c r="GB151" s="50">
        <v>479</v>
      </c>
      <c r="GC151" s="50">
        <v>10</v>
      </c>
      <c r="GD151" s="50">
        <v>18</v>
      </c>
      <c r="GE151" s="50">
        <v>46.666666666666671</v>
      </c>
      <c r="GF151" s="50">
        <v>449</v>
      </c>
      <c r="GO151" s="50"/>
      <c r="GP151" s="50"/>
      <c r="GQ151" s="50"/>
      <c r="GR151" s="50"/>
      <c r="GS151" s="50"/>
      <c r="GT151" s="50"/>
      <c r="GU151" s="50"/>
      <c r="GV151" s="50"/>
      <c r="JQ151" s="52">
        <f t="shared" si="46"/>
        <v>22</v>
      </c>
      <c r="JR151" s="52">
        <f t="shared" si="47"/>
        <v>30</v>
      </c>
      <c r="JS151" s="52">
        <f t="shared" si="48"/>
        <v>86.666666666666671</v>
      </c>
      <c r="JT151" s="52">
        <f t="shared" si="48"/>
        <v>928</v>
      </c>
    </row>
    <row r="152" spans="1:280" s="19" customFormat="1" ht="15.75" customHeight="1" x14ac:dyDescent="0.2">
      <c r="A152" s="26">
        <v>33</v>
      </c>
      <c r="B152" s="93" t="s">
        <v>136</v>
      </c>
      <c r="C152" s="11" t="s">
        <v>268</v>
      </c>
      <c r="D152" s="28"/>
      <c r="E152" s="28"/>
      <c r="F152" s="28"/>
      <c r="G152" s="29"/>
      <c r="H152" s="28"/>
      <c r="I152" s="28"/>
      <c r="J152" s="28"/>
      <c r="K152" s="29"/>
      <c r="L152" s="57"/>
      <c r="M152" s="57"/>
      <c r="N152" s="57"/>
      <c r="O152" s="57"/>
      <c r="P152" s="57"/>
      <c r="Q152" s="57"/>
      <c r="R152" s="30"/>
      <c r="S152" s="30"/>
      <c r="T152" s="30"/>
      <c r="U152" s="30"/>
      <c r="V152" s="30"/>
      <c r="W152" s="30"/>
      <c r="X152" s="94"/>
      <c r="Y152" s="94"/>
      <c r="Z152" s="94"/>
      <c r="AA152" s="94"/>
      <c r="AB152" s="94"/>
      <c r="AC152" s="94"/>
      <c r="AD152" s="34"/>
      <c r="AE152" s="34"/>
      <c r="AF152" s="34"/>
      <c r="AG152" s="34"/>
      <c r="AH152" s="34"/>
      <c r="AI152" s="34"/>
      <c r="AJ152" s="32"/>
      <c r="AK152" s="32"/>
      <c r="AL152" s="32"/>
      <c r="AM152" s="32"/>
      <c r="AN152" s="32"/>
      <c r="AO152" s="32"/>
      <c r="AP152" s="33"/>
      <c r="AQ152" s="33"/>
      <c r="AR152" s="33"/>
      <c r="AS152" s="33"/>
      <c r="AT152" s="33"/>
      <c r="AU152" s="33"/>
      <c r="AV152" s="33"/>
      <c r="AW152" s="33"/>
      <c r="AX152" s="33"/>
      <c r="AY152" s="34"/>
      <c r="AZ152" s="34"/>
      <c r="BA152" s="34"/>
      <c r="BB152" s="34"/>
      <c r="BC152" s="34"/>
      <c r="BD152" s="34"/>
      <c r="BE152" s="34"/>
      <c r="BF152" s="34"/>
      <c r="BG152" s="34"/>
      <c r="BH152" s="34"/>
      <c r="BI152" s="34"/>
      <c r="BJ152" s="34"/>
      <c r="BK152" s="32"/>
      <c r="BL152" s="32"/>
      <c r="BM152" s="32"/>
      <c r="BN152" s="32"/>
      <c r="BO152" s="32"/>
      <c r="BP152" s="32"/>
      <c r="BQ152" s="34"/>
      <c r="BR152" s="34"/>
      <c r="BS152" s="34"/>
      <c r="BT152" s="34"/>
      <c r="BU152" s="34"/>
      <c r="BV152" s="34"/>
      <c r="BW152" s="32"/>
      <c r="BX152" s="32"/>
      <c r="BY152" s="32"/>
      <c r="BZ152" s="32"/>
      <c r="CA152" s="32"/>
      <c r="CB152" s="32"/>
      <c r="CC152" s="34"/>
      <c r="CD152" s="34"/>
      <c r="CE152" s="34"/>
      <c r="CF152" s="34"/>
      <c r="CG152" s="34"/>
      <c r="CH152" s="34"/>
      <c r="CI152" s="91"/>
      <c r="CJ152" s="34"/>
      <c r="CK152" s="34"/>
      <c r="CL152" s="34"/>
      <c r="CM152" s="34"/>
      <c r="CN152" s="34"/>
      <c r="CO152" s="32"/>
      <c r="CP152" s="74"/>
      <c r="CQ152" s="32"/>
      <c r="CR152" s="32"/>
      <c r="CS152" s="74"/>
      <c r="CT152" s="32"/>
      <c r="CU152" s="34"/>
      <c r="CV152" s="34"/>
      <c r="CW152" s="34"/>
      <c r="CX152" s="34"/>
      <c r="CY152" s="34"/>
      <c r="CZ152" s="34"/>
      <c r="DA152" s="34"/>
      <c r="DB152" s="34"/>
      <c r="DC152" s="34"/>
      <c r="DD152" s="34"/>
      <c r="DE152" s="34"/>
      <c r="DF152" s="34"/>
      <c r="DG152" s="34"/>
      <c r="DH152" s="34"/>
      <c r="DI152" s="34"/>
      <c r="DJ152" s="34"/>
      <c r="DK152" s="34"/>
      <c r="DL152" s="34"/>
      <c r="DM152" s="19">
        <v>14</v>
      </c>
      <c r="DN152" s="19">
        <v>27</v>
      </c>
      <c r="DO152" s="37">
        <v>68.333333333333343</v>
      </c>
      <c r="DP152" s="19">
        <v>357</v>
      </c>
      <c r="DQ152" s="19">
        <v>7.3</v>
      </c>
      <c r="DR152" s="19">
        <v>27</v>
      </c>
      <c r="DS152" s="37">
        <v>57.166666666666664</v>
      </c>
      <c r="DT152" s="19">
        <v>321</v>
      </c>
      <c r="DU152" s="36">
        <v>1.2</v>
      </c>
      <c r="DV152" s="36">
        <v>36.640909090909091</v>
      </c>
      <c r="DW152" s="37">
        <v>103.10227272727272</v>
      </c>
      <c r="DX152" s="37">
        <v>321</v>
      </c>
      <c r="DY152" s="36">
        <v>3.4</v>
      </c>
      <c r="DZ152" s="36">
        <v>38.68181818181818</v>
      </c>
      <c r="EA152" s="37">
        <v>111.20454545454544</v>
      </c>
      <c r="EB152" s="37">
        <v>332</v>
      </c>
      <c r="EK152" s="37">
        <v>7</v>
      </c>
      <c r="EL152" s="37">
        <v>30.2</v>
      </c>
      <c r="EM152" s="37">
        <v>62</v>
      </c>
      <c r="EN152" s="37">
        <v>351</v>
      </c>
      <c r="EO152" s="37">
        <v>8</v>
      </c>
      <c r="EP152" s="37">
        <v>29.918181818181818</v>
      </c>
      <c r="EQ152" s="37">
        <v>63.196969696969703</v>
      </c>
      <c r="ER152" s="37">
        <v>352</v>
      </c>
      <c r="FA152" s="37">
        <v>4.6909090909090914</v>
      </c>
      <c r="FB152" s="37">
        <v>28</v>
      </c>
      <c r="FC152" s="37">
        <v>54.484848484848492</v>
      </c>
      <c r="FD152" s="37">
        <v>321</v>
      </c>
      <c r="FE152" s="37">
        <v>3.1909090909090909</v>
      </c>
      <c r="FF152" s="37">
        <v>27</v>
      </c>
      <c r="FG152" s="37">
        <v>50.31818181818182</v>
      </c>
      <c r="FH152" s="37">
        <v>345</v>
      </c>
      <c r="FQ152" s="37">
        <v>9.3000000000000007</v>
      </c>
      <c r="FR152" s="37">
        <v>30.081818181818182</v>
      </c>
      <c r="FS152" s="37">
        <v>65.63636363636364</v>
      </c>
      <c r="FT152" s="37">
        <v>443</v>
      </c>
      <c r="FU152" s="37">
        <v>5.5181818181818185</v>
      </c>
      <c r="FV152" s="37">
        <v>17.113636363636363</v>
      </c>
      <c r="FW152" s="37">
        <v>37.719696969696969</v>
      </c>
      <c r="FX152" s="37">
        <v>402</v>
      </c>
      <c r="FY152" s="37"/>
      <c r="FZ152" s="37"/>
      <c r="GA152" s="37"/>
      <c r="GB152" s="37"/>
      <c r="GC152" s="37"/>
      <c r="GD152" s="37"/>
      <c r="GE152" s="37"/>
      <c r="GF152" s="37"/>
      <c r="GO152" s="37">
        <v>18</v>
      </c>
      <c r="GP152" s="37">
        <v>23</v>
      </c>
      <c r="GQ152" s="37">
        <v>102.5</v>
      </c>
      <c r="GR152" s="37">
        <v>425</v>
      </c>
      <c r="GS152" s="37">
        <v>21</v>
      </c>
      <c r="GT152" s="37">
        <v>19</v>
      </c>
      <c r="GU152" s="37">
        <v>100</v>
      </c>
      <c r="GV152" s="37">
        <v>428</v>
      </c>
      <c r="IS152" s="19">
        <v>37.33</v>
      </c>
      <c r="IU152" s="19">
        <v>78</v>
      </c>
      <c r="IV152" s="19">
        <v>470</v>
      </c>
      <c r="IW152" s="19">
        <v>37.33</v>
      </c>
      <c r="IX152" s="19">
        <v>78</v>
      </c>
      <c r="IZ152" s="19">
        <v>470</v>
      </c>
      <c r="JQ152" s="39">
        <f t="shared" si="46"/>
        <v>177.26</v>
      </c>
      <c r="JR152" s="39">
        <f t="shared" si="47"/>
        <v>411.63636363636363</v>
      </c>
      <c r="JS152" s="39">
        <f t="shared" si="48"/>
        <v>953.66287878787875</v>
      </c>
      <c r="JT152" s="39">
        <f t="shared" si="48"/>
        <v>5338</v>
      </c>
    </row>
    <row r="153" spans="1:280" s="48" customFormat="1" ht="15.75" customHeight="1" x14ac:dyDescent="0.2">
      <c r="A153" s="41">
        <v>34</v>
      </c>
      <c r="B153" s="96" t="s">
        <v>136</v>
      </c>
      <c r="C153" s="58" t="s">
        <v>269</v>
      </c>
      <c r="D153" s="43"/>
      <c r="E153" s="43"/>
      <c r="F153" s="43"/>
      <c r="G153" s="44"/>
      <c r="H153" s="43"/>
      <c r="I153" s="43"/>
      <c r="J153" s="43"/>
      <c r="K153" s="44"/>
      <c r="L153" s="53"/>
      <c r="M153" s="53"/>
      <c r="N153" s="53"/>
      <c r="O153" s="53"/>
      <c r="P153" s="53"/>
      <c r="Q153" s="53"/>
      <c r="R153" s="45"/>
      <c r="S153" s="45"/>
      <c r="T153" s="45"/>
      <c r="U153" s="45"/>
      <c r="V153" s="45"/>
      <c r="W153" s="45"/>
      <c r="X153" s="98"/>
      <c r="Y153" s="98"/>
      <c r="Z153" s="98"/>
      <c r="AA153" s="98"/>
      <c r="AB153" s="98"/>
      <c r="AC153" s="98"/>
      <c r="AD153" s="46"/>
      <c r="AE153" s="46"/>
      <c r="AF153" s="46"/>
      <c r="AG153" s="46"/>
      <c r="AH153" s="46"/>
      <c r="AI153" s="46"/>
      <c r="AJ153" s="46"/>
      <c r="AK153" s="46"/>
      <c r="AL153" s="46"/>
      <c r="AM153" s="46"/>
      <c r="AN153" s="46"/>
      <c r="AO153" s="46"/>
      <c r="AP153" s="46"/>
      <c r="AQ153" s="46"/>
      <c r="AR153" s="46"/>
      <c r="AS153" s="46"/>
      <c r="AT153" s="46"/>
      <c r="AU153" s="46"/>
      <c r="AV153" s="46"/>
      <c r="AW153" s="46"/>
      <c r="AX153" s="46"/>
      <c r="AY153" s="46"/>
      <c r="AZ153" s="46"/>
      <c r="BA153" s="46"/>
      <c r="BB153" s="46"/>
      <c r="BC153" s="46"/>
      <c r="BD153" s="46"/>
      <c r="BE153" s="46"/>
      <c r="BF153" s="46"/>
      <c r="BG153" s="46"/>
      <c r="BH153" s="46"/>
      <c r="BI153" s="46"/>
      <c r="BJ153" s="46"/>
      <c r="BK153" s="46"/>
      <c r="BL153" s="46"/>
      <c r="BM153" s="46"/>
      <c r="BN153" s="46"/>
      <c r="BO153" s="46"/>
      <c r="BP153" s="46"/>
      <c r="BQ153" s="46"/>
      <c r="BR153" s="46"/>
      <c r="BS153" s="46"/>
      <c r="BT153" s="46"/>
      <c r="BU153" s="46"/>
      <c r="BV153" s="46"/>
      <c r="BW153" s="46"/>
      <c r="BX153" s="46"/>
      <c r="BY153" s="46"/>
      <c r="BZ153" s="46"/>
      <c r="CA153" s="46"/>
      <c r="CB153" s="46"/>
      <c r="CC153" s="46"/>
      <c r="CD153" s="46"/>
      <c r="CE153" s="46"/>
      <c r="CF153" s="46"/>
      <c r="CG153" s="46"/>
      <c r="CH153" s="46"/>
      <c r="CI153" s="99"/>
      <c r="CJ153" s="46"/>
      <c r="CK153" s="46"/>
      <c r="CL153" s="46"/>
      <c r="CM153" s="46"/>
      <c r="CN153" s="46"/>
      <c r="CO153" s="46"/>
      <c r="CP153" s="47"/>
      <c r="CQ153" s="46"/>
      <c r="CR153" s="46"/>
      <c r="CS153" s="47"/>
      <c r="CT153" s="46"/>
      <c r="CU153" s="46"/>
      <c r="CV153" s="46"/>
      <c r="CW153" s="46"/>
      <c r="CX153" s="46"/>
      <c r="CY153" s="46"/>
      <c r="CZ153" s="46"/>
      <c r="DA153" s="46"/>
      <c r="DB153" s="46"/>
      <c r="DC153" s="46"/>
      <c r="DD153" s="46"/>
      <c r="DE153" s="46"/>
      <c r="DF153" s="46"/>
      <c r="DG153" s="46"/>
      <c r="DH153" s="46"/>
      <c r="DI153" s="46"/>
      <c r="DJ153" s="46"/>
      <c r="DK153" s="46"/>
      <c r="DL153" s="46"/>
      <c r="DO153" s="50"/>
      <c r="DS153" s="50"/>
      <c r="EK153" s="50"/>
      <c r="EL153" s="50"/>
      <c r="EM153" s="50"/>
      <c r="EN153" s="50"/>
      <c r="EO153" s="50"/>
      <c r="EP153" s="50"/>
      <c r="EQ153" s="50"/>
      <c r="ER153" s="50"/>
      <c r="FA153" s="50"/>
      <c r="FB153" s="50"/>
      <c r="FC153" s="50"/>
      <c r="FD153" s="50"/>
      <c r="FE153" s="50"/>
      <c r="FF153" s="50"/>
      <c r="FG153" s="50"/>
      <c r="FH153" s="50"/>
      <c r="FQ153" s="50"/>
      <c r="FR153" s="50"/>
      <c r="FS153" s="50"/>
      <c r="FT153" s="50"/>
      <c r="FU153" s="50"/>
      <c r="FV153" s="50"/>
      <c r="FW153" s="50"/>
      <c r="FX153" s="50"/>
      <c r="FY153" s="50"/>
      <c r="FZ153" s="50"/>
      <c r="GA153" s="50"/>
      <c r="GB153" s="50"/>
      <c r="GC153" s="50"/>
      <c r="GD153" s="50"/>
      <c r="GE153" s="50"/>
      <c r="GF153" s="50"/>
      <c r="GO153" s="50"/>
      <c r="GP153" s="50"/>
      <c r="GQ153" s="50"/>
      <c r="GR153" s="50"/>
      <c r="GS153" s="50"/>
      <c r="GT153" s="50"/>
      <c r="GU153" s="50"/>
      <c r="GV153" s="50"/>
      <c r="JQ153" s="52">
        <f t="shared" si="46"/>
        <v>0</v>
      </c>
      <c r="JR153" s="52">
        <f t="shared" si="47"/>
        <v>0</v>
      </c>
      <c r="JS153" s="52">
        <f t="shared" si="48"/>
        <v>0</v>
      </c>
      <c r="JT153" s="52">
        <f t="shared" si="48"/>
        <v>0</v>
      </c>
    </row>
    <row r="154" spans="1:280" s="48" customFormat="1" ht="15.75" customHeight="1" x14ac:dyDescent="0.2">
      <c r="A154" s="41">
        <v>35</v>
      </c>
      <c r="B154" s="96" t="s">
        <v>136</v>
      </c>
      <c r="C154" s="58" t="s">
        <v>270</v>
      </c>
      <c r="D154" s="43"/>
      <c r="E154" s="43"/>
      <c r="F154" s="43"/>
      <c r="G154" s="44"/>
      <c r="H154" s="43"/>
      <c r="I154" s="43"/>
      <c r="J154" s="43"/>
      <c r="K154" s="44"/>
      <c r="L154" s="53"/>
      <c r="M154" s="53"/>
      <c r="N154" s="53"/>
      <c r="O154" s="53"/>
      <c r="P154" s="53"/>
      <c r="Q154" s="53"/>
      <c r="R154" s="45"/>
      <c r="S154" s="45"/>
      <c r="T154" s="45"/>
      <c r="U154" s="45"/>
      <c r="V154" s="45"/>
      <c r="W154" s="45"/>
      <c r="X154" s="98"/>
      <c r="Y154" s="98"/>
      <c r="Z154" s="98"/>
      <c r="AA154" s="98"/>
      <c r="AB154" s="98"/>
      <c r="AC154" s="98"/>
      <c r="AD154" s="46"/>
      <c r="AE154" s="46"/>
      <c r="AF154" s="46"/>
      <c r="AG154" s="46"/>
      <c r="AH154" s="46"/>
      <c r="AI154" s="46"/>
      <c r="AJ154" s="46"/>
      <c r="AK154" s="46"/>
      <c r="AL154" s="46"/>
      <c r="AM154" s="46"/>
      <c r="AN154" s="46"/>
      <c r="AO154" s="46"/>
      <c r="AP154" s="46"/>
      <c r="AQ154" s="46"/>
      <c r="AR154" s="46"/>
      <c r="AS154" s="46"/>
      <c r="AT154" s="46"/>
      <c r="AU154" s="46"/>
      <c r="AV154" s="46"/>
      <c r="AW154" s="46"/>
      <c r="AX154" s="46"/>
      <c r="AY154" s="46"/>
      <c r="AZ154" s="46"/>
      <c r="BA154" s="46"/>
      <c r="BB154" s="46"/>
      <c r="BC154" s="46"/>
      <c r="BD154" s="46"/>
      <c r="BE154" s="46"/>
      <c r="BF154" s="46"/>
      <c r="BG154" s="46"/>
      <c r="BH154" s="46"/>
      <c r="BI154" s="46"/>
      <c r="BJ154" s="46"/>
      <c r="BK154" s="46"/>
      <c r="BL154" s="46"/>
      <c r="BM154" s="46"/>
      <c r="BN154" s="46"/>
      <c r="BO154" s="46"/>
      <c r="BP154" s="46"/>
      <c r="BQ154" s="46"/>
      <c r="BR154" s="46"/>
      <c r="BS154" s="46"/>
      <c r="BT154" s="46"/>
      <c r="BU154" s="46"/>
      <c r="BV154" s="46"/>
      <c r="BW154" s="46"/>
      <c r="BX154" s="46"/>
      <c r="BY154" s="46"/>
      <c r="BZ154" s="46"/>
      <c r="CA154" s="46"/>
      <c r="CB154" s="46"/>
      <c r="CC154" s="46"/>
      <c r="CD154" s="46"/>
      <c r="CE154" s="46"/>
      <c r="CF154" s="46"/>
      <c r="CG154" s="46"/>
      <c r="CH154" s="46"/>
      <c r="CI154" s="99"/>
      <c r="CJ154" s="46"/>
      <c r="CK154" s="46"/>
      <c r="CL154" s="46"/>
      <c r="CM154" s="46"/>
      <c r="CN154" s="46"/>
      <c r="CO154" s="46"/>
      <c r="CP154" s="47"/>
      <c r="CQ154" s="46"/>
      <c r="CR154" s="46"/>
      <c r="CS154" s="47"/>
      <c r="CT154" s="46"/>
      <c r="CU154" s="46"/>
      <c r="CV154" s="46"/>
      <c r="CW154" s="46"/>
      <c r="CX154" s="46"/>
      <c r="CY154" s="46"/>
      <c r="CZ154" s="46"/>
      <c r="DA154" s="46"/>
      <c r="DB154" s="46"/>
      <c r="DC154" s="46"/>
      <c r="DD154" s="46"/>
      <c r="DE154" s="46"/>
      <c r="DF154" s="46"/>
      <c r="DG154" s="46"/>
      <c r="DH154" s="46"/>
      <c r="DI154" s="46"/>
      <c r="DJ154" s="46"/>
      <c r="DK154" s="46"/>
      <c r="DL154" s="46"/>
      <c r="DO154" s="50"/>
      <c r="DS154" s="50"/>
      <c r="EK154" s="50"/>
      <c r="EL154" s="50"/>
      <c r="EM154" s="50"/>
      <c r="EN154" s="50"/>
      <c r="EO154" s="50"/>
      <c r="EP154" s="50"/>
      <c r="EQ154" s="50"/>
      <c r="ER154" s="50"/>
      <c r="FA154" s="50"/>
      <c r="FB154" s="50"/>
      <c r="FC154" s="50"/>
      <c r="FD154" s="50"/>
      <c r="FE154" s="50"/>
      <c r="FF154" s="50"/>
      <c r="FG154" s="50"/>
      <c r="FH154" s="50"/>
      <c r="FQ154" s="50"/>
      <c r="FR154" s="50"/>
      <c r="FS154" s="50"/>
      <c r="FT154" s="50"/>
      <c r="FU154" s="50"/>
      <c r="FV154" s="50"/>
      <c r="FW154" s="50"/>
      <c r="FX154" s="50"/>
      <c r="FY154" s="50">
        <v>6.5</v>
      </c>
      <c r="FZ154" s="50">
        <v>6.5</v>
      </c>
      <c r="GA154" s="50">
        <v>21.666666666666668</v>
      </c>
      <c r="GB154" s="50">
        <v>458</v>
      </c>
      <c r="GC154" s="50">
        <v>7.8</v>
      </c>
      <c r="GD154" s="50">
        <v>23.8</v>
      </c>
      <c r="GE154" s="50">
        <v>52.666666666666671</v>
      </c>
      <c r="GF154" s="50">
        <v>431</v>
      </c>
      <c r="GO154" s="50"/>
      <c r="GP154" s="50"/>
      <c r="GQ154" s="50"/>
      <c r="GR154" s="50"/>
      <c r="GS154" s="50"/>
      <c r="GT154" s="50"/>
      <c r="GU154" s="50"/>
      <c r="GV154" s="50"/>
      <c r="JQ154" s="52">
        <f t="shared" si="46"/>
        <v>14.3</v>
      </c>
      <c r="JR154" s="52">
        <f t="shared" si="47"/>
        <v>30.3</v>
      </c>
      <c r="JS154" s="52">
        <f t="shared" si="48"/>
        <v>74.333333333333343</v>
      </c>
      <c r="JT154" s="52">
        <f t="shared" si="48"/>
        <v>889</v>
      </c>
    </row>
    <row r="155" spans="1:280" s="48" customFormat="1" ht="15.6" customHeight="1" x14ac:dyDescent="0.2">
      <c r="A155" s="41">
        <v>36</v>
      </c>
      <c r="B155" s="96" t="s">
        <v>136</v>
      </c>
      <c r="C155" s="101" t="s">
        <v>271</v>
      </c>
      <c r="D155" s="43"/>
      <c r="E155" s="43"/>
      <c r="F155" s="43"/>
      <c r="G155" s="44"/>
      <c r="H155" s="43"/>
      <c r="I155" s="43"/>
      <c r="J155" s="43"/>
      <c r="K155" s="44"/>
      <c r="L155" s="53"/>
      <c r="M155" s="53"/>
      <c r="N155" s="53"/>
      <c r="O155" s="53"/>
      <c r="P155" s="53"/>
      <c r="Q155" s="53"/>
      <c r="R155" s="45"/>
      <c r="S155" s="45"/>
      <c r="T155" s="45"/>
      <c r="U155" s="45"/>
      <c r="V155" s="45"/>
      <c r="W155" s="45"/>
      <c r="X155" s="98"/>
      <c r="Y155" s="98"/>
      <c r="Z155" s="98"/>
      <c r="AA155" s="98"/>
      <c r="AB155" s="98"/>
      <c r="AC155" s="98"/>
      <c r="AD155" s="46"/>
      <c r="AE155" s="46"/>
      <c r="AF155" s="46"/>
      <c r="AG155" s="46"/>
      <c r="AH155" s="46"/>
      <c r="AI155" s="46"/>
      <c r="AJ155" s="46"/>
      <c r="AK155" s="46"/>
      <c r="AL155" s="46"/>
      <c r="AM155" s="46"/>
      <c r="AN155" s="46"/>
      <c r="AO155" s="46"/>
      <c r="AP155" s="46"/>
      <c r="AQ155" s="46"/>
      <c r="AR155" s="46"/>
      <c r="AS155" s="46"/>
      <c r="AT155" s="46"/>
      <c r="AU155" s="46"/>
      <c r="AV155" s="46"/>
      <c r="AW155" s="46"/>
      <c r="AX155" s="46"/>
      <c r="AY155" s="46"/>
      <c r="AZ155" s="46"/>
      <c r="BA155" s="46"/>
      <c r="BB155" s="46"/>
      <c r="BC155" s="46"/>
      <c r="BD155" s="46"/>
      <c r="BE155" s="46"/>
      <c r="BF155" s="46"/>
      <c r="BG155" s="46"/>
      <c r="BH155" s="46"/>
      <c r="BI155" s="46"/>
      <c r="BJ155" s="46"/>
      <c r="BK155" s="46"/>
      <c r="BL155" s="46"/>
      <c r="BM155" s="46"/>
      <c r="BN155" s="46"/>
      <c r="BO155" s="46"/>
      <c r="BP155" s="46"/>
      <c r="BQ155" s="46"/>
      <c r="BR155" s="46"/>
      <c r="BS155" s="46"/>
      <c r="BT155" s="46"/>
      <c r="BU155" s="46"/>
      <c r="BV155" s="46"/>
      <c r="BW155" s="46"/>
      <c r="BX155" s="46"/>
      <c r="BY155" s="46"/>
      <c r="BZ155" s="46"/>
      <c r="CA155" s="46"/>
      <c r="CB155" s="46"/>
      <c r="CC155" s="46"/>
      <c r="CD155" s="46"/>
      <c r="CE155" s="46"/>
      <c r="CF155" s="46"/>
      <c r="CG155" s="46"/>
      <c r="CH155" s="46"/>
      <c r="CI155" s="99"/>
      <c r="CJ155" s="46"/>
      <c r="CK155" s="46"/>
      <c r="CL155" s="46"/>
      <c r="CM155" s="46"/>
      <c r="CN155" s="46"/>
      <c r="CO155" s="46"/>
      <c r="CP155" s="47"/>
      <c r="CQ155" s="46"/>
      <c r="CR155" s="46"/>
      <c r="CS155" s="47"/>
      <c r="CT155" s="46"/>
      <c r="CU155" s="46"/>
      <c r="CV155" s="46"/>
      <c r="CW155" s="46"/>
      <c r="CX155" s="46"/>
      <c r="CY155" s="46"/>
      <c r="CZ155" s="46"/>
      <c r="DA155" s="46"/>
      <c r="DB155" s="46"/>
      <c r="DC155" s="46"/>
      <c r="DD155" s="46"/>
      <c r="DE155" s="46"/>
      <c r="DF155" s="46"/>
      <c r="DG155" s="46"/>
      <c r="DH155" s="46"/>
      <c r="DI155" s="46"/>
      <c r="DJ155" s="46"/>
      <c r="DK155" s="46"/>
      <c r="DL155" s="46"/>
      <c r="DO155" s="50"/>
      <c r="DS155" s="50"/>
      <c r="EK155" s="50"/>
      <c r="EL155" s="50"/>
      <c r="EM155" s="50"/>
      <c r="EN155" s="50"/>
      <c r="EO155" s="50"/>
      <c r="EP155" s="50"/>
      <c r="EQ155" s="50"/>
      <c r="ER155" s="50"/>
      <c r="FA155" s="50"/>
      <c r="FB155" s="50"/>
      <c r="FC155" s="50"/>
      <c r="FD155" s="50"/>
      <c r="FE155" s="50"/>
      <c r="FF155" s="50"/>
      <c r="FG155" s="50"/>
      <c r="FH155" s="50"/>
      <c r="FQ155" s="50"/>
      <c r="FR155" s="50"/>
      <c r="FS155" s="50"/>
      <c r="FT155" s="50"/>
      <c r="FU155" s="50"/>
      <c r="FV155" s="50"/>
      <c r="FW155" s="50"/>
      <c r="FX155" s="50"/>
      <c r="FY155" s="50">
        <v>9.3000000000000007</v>
      </c>
      <c r="FZ155" s="50">
        <v>9.3000000000000007</v>
      </c>
      <c r="GA155" s="50">
        <v>31.000000000000004</v>
      </c>
      <c r="GB155" s="50">
        <v>454</v>
      </c>
      <c r="GC155" s="50">
        <v>10.5</v>
      </c>
      <c r="GD155" s="50">
        <v>26</v>
      </c>
      <c r="GE155" s="50">
        <v>60.833333333333336</v>
      </c>
      <c r="GF155" s="50">
        <v>422</v>
      </c>
      <c r="GO155" s="50"/>
      <c r="GP155" s="50"/>
      <c r="GQ155" s="50"/>
      <c r="GR155" s="50"/>
      <c r="GS155" s="50"/>
      <c r="GT155" s="50"/>
      <c r="GU155" s="50"/>
      <c r="GV155" s="50"/>
      <c r="JQ155" s="52">
        <f t="shared" si="46"/>
        <v>19.8</v>
      </c>
      <c r="JR155" s="52">
        <f t="shared" si="47"/>
        <v>35.299999999999997</v>
      </c>
      <c r="JS155" s="52">
        <f t="shared" si="48"/>
        <v>91.833333333333343</v>
      </c>
      <c r="JT155" s="52">
        <f t="shared" si="48"/>
        <v>876</v>
      </c>
    </row>
    <row r="156" spans="1:280" s="19" customFormat="1" ht="15.75" customHeight="1" x14ac:dyDescent="0.2">
      <c r="A156" s="26">
        <v>37</v>
      </c>
      <c r="B156" s="93" t="s">
        <v>136</v>
      </c>
      <c r="C156" s="11" t="s">
        <v>272</v>
      </c>
      <c r="D156" s="28"/>
      <c r="E156" s="28"/>
      <c r="F156" s="28"/>
      <c r="G156" s="29"/>
      <c r="H156" s="28"/>
      <c r="I156" s="28"/>
      <c r="J156" s="28"/>
      <c r="K156" s="29"/>
      <c r="L156" s="57"/>
      <c r="M156" s="57"/>
      <c r="N156" s="57"/>
      <c r="O156" s="57"/>
      <c r="P156" s="57"/>
      <c r="Q156" s="57"/>
      <c r="R156" s="30"/>
      <c r="S156" s="30"/>
      <c r="T156" s="30"/>
      <c r="U156" s="30"/>
      <c r="V156" s="30"/>
      <c r="W156" s="30"/>
      <c r="X156" s="94"/>
      <c r="Y156" s="94"/>
      <c r="Z156" s="94"/>
      <c r="AA156" s="94"/>
      <c r="AB156" s="94"/>
      <c r="AC156" s="94"/>
      <c r="AD156" s="34"/>
      <c r="AE156" s="34"/>
      <c r="AF156" s="34"/>
      <c r="AG156" s="34"/>
      <c r="AH156" s="34"/>
      <c r="AI156" s="34"/>
      <c r="AJ156" s="32"/>
      <c r="AK156" s="32"/>
      <c r="AL156" s="32"/>
      <c r="AM156" s="32"/>
      <c r="AN156" s="32"/>
      <c r="AO156" s="32"/>
      <c r="AP156" s="33"/>
      <c r="AQ156" s="33"/>
      <c r="AR156" s="33"/>
      <c r="AS156" s="33"/>
      <c r="AT156" s="33"/>
      <c r="AU156" s="33"/>
      <c r="AV156" s="33"/>
      <c r="AW156" s="33"/>
      <c r="AX156" s="33"/>
      <c r="AY156" s="34"/>
      <c r="AZ156" s="34"/>
      <c r="BA156" s="34"/>
      <c r="BB156" s="34"/>
      <c r="BC156" s="34"/>
      <c r="BD156" s="34"/>
      <c r="BE156" s="34"/>
      <c r="BF156" s="34"/>
      <c r="BG156" s="34"/>
      <c r="BH156" s="34"/>
      <c r="BI156" s="34"/>
      <c r="BJ156" s="34"/>
      <c r="BK156" s="32"/>
      <c r="BL156" s="32"/>
      <c r="BM156" s="32"/>
      <c r="BN156" s="32"/>
      <c r="BO156" s="32"/>
      <c r="BP156" s="32"/>
      <c r="BQ156" s="34"/>
      <c r="BR156" s="34"/>
      <c r="BS156" s="34"/>
      <c r="BT156" s="34"/>
      <c r="BU156" s="34"/>
      <c r="BV156" s="34"/>
      <c r="BW156" s="32"/>
      <c r="BX156" s="32"/>
      <c r="BY156" s="32"/>
      <c r="BZ156" s="32"/>
      <c r="CA156" s="32"/>
      <c r="CB156" s="32"/>
      <c r="CC156" s="34"/>
      <c r="CD156" s="34"/>
      <c r="CE156" s="34"/>
      <c r="CF156" s="34"/>
      <c r="CG156" s="34"/>
      <c r="CH156" s="34"/>
      <c r="CI156" s="91"/>
      <c r="CJ156" s="34"/>
      <c r="CK156" s="34"/>
      <c r="CL156" s="34"/>
      <c r="CM156" s="34"/>
      <c r="CN156" s="34"/>
      <c r="CO156" s="32"/>
      <c r="CP156" s="74"/>
      <c r="CQ156" s="32"/>
      <c r="CR156" s="32"/>
      <c r="CS156" s="74"/>
      <c r="CT156" s="32"/>
      <c r="CU156" s="34"/>
      <c r="CV156" s="34"/>
      <c r="CW156" s="34"/>
      <c r="CX156" s="34"/>
      <c r="CY156" s="34"/>
      <c r="CZ156" s="34"/>
      <c r="DA156" s="34"/>
      <c r="DB156" s="34"/>
      <c r="DC156" s="34"/>
      <c r="DD156" s="34"/>
      <c r="DE156" s="34"/>
      <c r="DF156" s="34"/>
      <c r="DG156" s="34"/>
      <c r="DH156" s="34"/>
      <c r="DI156" s="34"/>
      <c r="DJ156" s="34"/>
      <c r="DK156" s="34"/>
      <c r="DL156" s="34"/>
      <c r="DM156" s="19">
        <v>7.1</v>
      </c>
      <c r="DN156" s="19">
        <v>28</v>
      </c>
      <c r="DO156" s="37">
        <v>58.500000000000007</v>
      </c>
      <c r="DP156" s="19">
        <v>271</v>
      </c>
      <c r="DQ156" s="19">
        <v>4.2</v>
      </c>
      <c r="DR156" s="19">
        <v>26</v>
      </c>
      <c r="DS156" s="37">
        <v>50.333333333333336</v>
      </c>
      <c r="DT156" s="19">
        <v>232</v>
      </c>
      <c r="DU156" s="36"/>
      <c r="DV156" s="36">
        <v>32.4</v>
      </c>
      <c r="DW156" s="37">
        <v>80.999999999999986</v>
      </c>
      <c r="DX156" s="37">
        <v>267</v>
      </c>
      <c r="DY156" s="36">
        <v>2.5</v>
      </c>
      <c r="DZ156" s="36">
        <v>33.4</v>
      </c>
      <c r="EA156" s="37">
        <v>89.749999999999986</v>
      </c>
      <c r="EB156" s="37">
        <v>282</v>
      </c>
      <c r="EK156" s="37">
        <v>6</v>
      </c>
      <c r="EL156" s="37">
        <v>26</v>
      </c>
      <c r="EM156" s="37">
        <v>53.333333333333336</v>
      </c>
      <c r="EN156" s="37">
        <v>302</v>
      </c>
      <c r="EO156" s="37">
        <v>10.5</v>
      </c>
      <c r="EP156" s="37">
        <v>23.4</v>
      </c>
      <c r="EQ156" s="37">
        <v>56.5</v>
      </c>
      <c r="ER156" s="37">
        <v>311</v>
      </c>
      <c r="FA156" s="37">
        <v>6.2</v>
      </c>
      <c r="FB156" s="37">
        <v>29</v>
      </c>
      <c r="FC156" s="37">
        <v>58.666666666666671</v>
      </c>
      <c r="FD156" s="37">
        <v>302</v>
      </c>
      <c r="FE156" s="37">
        <v>5</v>
      </c>
      <c r="FF156" s="37">
        <v>27</v>
      </c>
      <c r="FG156" s="37">
        <v>53.333333333333336</v>
      </c>
      <c r="FH156" s="37">
        <v>311</v>
      </c>
      <c r="FQ156" s="37">
        <v>10.3</v>
      </c>
      <c r="FR156" s="37">
        <v>28.9</v>
      </c>
      <c r="FS156" s="37">
        <v>65.333333333333329</v>
      </c>
      <c r="FT156" s="37">
        <v>436</v>
      </c>
      <c r="FU156" s="37">
        <v>8</v>
      </c>
      <c r="FV156" s="37">
        <v>26</v>
      </c>
      <c r="FW156" s="37">
        <v>56.666666666666671</v>
      </c>
      <c r="FX156" s="37">
        <v>345</v>
      </c>
      <c r="FY156" s="37"/>
      <c r="FZ156" s="37"/>
      <c r="GA156" s="37"/>
      <c r="GB156" s="37"/>
      <c r="GC156" s="37"/>
      <c r="GD156" s="37"/>
      <c r="GE156" s="37"/>
      <c r="GF156" s="37"/>
      <c r="GG156" s="37">
        <v>19</v>
      </c>
      <c r="GH156" s="37">
        <v>25.6</v>
      </c>
      <c r="GI156" s="37">
        <v>74.333333333333343</v>
      </c>
      <c r="GJ156" s="37">
        <v>419</v>
      </c>
      <c r="GK156" s="37">
        <v>20</v>
      </c>
      <c r="GL156" s="37">
        <v>19.079545454545453</v>
      </c>
      <c r="GM156" s="37">
        <v>65.132575757575751</v>
      </c>
      <c r="GN156" s="37">
        <v>418</v>
      </c>
      <c r="GO156" s="37"/>
      <c r="GP156" s="37"/>
      <c r="GQ156" s="37"/>
      <c r="GR156" s="37"/>
      <c r="GS156" s="37"/>
      <c r="GT156" s="37"/>
      <c r="GU156" s="37"/>
      <c r="GV156" s="37"/>
      <c r="JQ156" s="39">
        <f t="shared" si="46"/>
        <v>98.8</v>
      </c>
      <c r="JR156" s="39">
        <f t="shared" si="47"/>
        <v>324.77954545454548</v>
      </c>
      <c r="JS156" s="39">
        <f t="shared" si="48"/>
        <v>762.88257575757575</v>
      </c>
      <c r="JT156" s="39">
        <f t="shared" si="48"/>
        <v>3896</v>
      </c>
    </row>
    <row r="157" spans="1:280" s="48" customFormat="1" ht="15.75" customHeight="1" x14ac:dyDescent="0.2">
      <c r="A157" s="41">
        <v>38</v>
      </c>
      <c r="B157" s="96" t="s">
        <v>136</v>
      </c>
      <c r="C157" s="58" t="s">
        <v>273</v>
      </c>
      <c r="D157" s="43"/>
      <c r="E157" s="43"/>
      <c r="F157" s="43"/>
      <c r="G157" s="44"/>
      <c r="H157" s="43"/>
      <c r="I157" s="43"/>
      <c r="J157" s="43"/>
      <c r="K157" s="44"/>
      <c r="L157" s="53"/>
      <c r="M157" s="53"/>
      <c r="N157" s="53"/>
      <c r="O157" s="53"/>
      <c r="P157" s="53"/>
      <c r="Q157" s="53"/>
      <c r="R157" s="45"/>
      <c r="S157" s="45"/>
      <c r="T157" s="45"/>
      <c r="U157" s="45"/>
      <c r="V157" s="45"/>
      <c r="W157" s="45"/>
      <c r="X157" s="98"/>
      <c r="Y157" s="98"/>
      <c r="Z157" s="98"/>
      <c r="AA157" s="98"/>
      <c r="AB157" s="98"/>
      <c r="AC157" s="98"/>
      <c r="AD157" s="46"/>
      <c r="AE157" s="46"/>
      <c r="AF157" s="46"/>
      <c r="AG157" s="46"/>
      <c r="AH157" s="46"/>
      <c r="AI157" s="46"/>
      <c r="AJ157" s="46"/>
      <c r="AK157" s="46"/>
      <c r="AL157" s="46"/>
      <c r="AM157" s="46"/>
      <c r="AN157" s="46"/>
      <c r="AO157" s="46"/>
      <c r="AP157" s="46"/>
      <c r="AQ157" s="46"/>
      <c r="AR157" s="46"/>
      <c r="AS157" s="46"/>
      <c r="AT157" s="46"/>
      <c r="AU157" s="46"/>
      <c r="AV157" s="46"/>
      <c r="AW157" s="46"/>
      <c r="AX157" s="46"/>
      <c r="AY157" s="46"/>
      <c r="AZ157" s="46"/>
      <c r="BA157" s="46"/>
      <c r="BB157" s="46"/>
      <c r="BC157" s="46"/>
      <c r="BD157" s="46"/>
      <c r="BE157" s="46"/>
      <c r="BF157" s="46"/>
      <c r="BG157" s="46"/>
      <c r="BH157" s="46"/>
      <c r="BI157" s="46"/>
      <c r="BJ157" s="46"/>
      <c r="BK157" s="46"/>
      <c r="BL157" s="46"/>
      <c r="BM157" s="46"/>
      <c r="BN157" s="46"/>
      <c r="BO157" s="46"/>
      <c r="BP157" s="46"/>
      <c r="BQ157" s="46"/>
      <c r="BR157" s="46"/>
      <c r="BS157" s="46"/>
      <c r="BT157" s="46"/>
      <c r="BU157" s="46"/>
      <c r="BV157" s="46"/>
      <c r="BW157" s="46"/>
      <c r="BX157" s="46"/>
      <c r="BY157" s="46"/>
      <c r="BZ157" s="46"/>
      <c r="CA157" s="46"/>
      <c r="CB157" s="46"/>
      <c r="CC157" s="46"/>
      <c r="CD157" s="46"/>
      <c r="CE157" s="46"/>
      <c r="CF157" s="46"/>
      <c r="CG157" s="46"/>
      <c r="CH157" s="46"/>
      <c r="CI157" s="99"/>
      <c r="CJ157" s="46"/>
      <c r="CK157" s="46"/>
      <c r="CL157" s="46"/>
      <c r="CM157" s="46"/>
      <c r="CN157" s="46"/>
      <c r="CO157" s="46"/>
      <c r="CP157" s="47"/>
      <c r="CQ157" s="46"/>
      <c r="CR157" s="46"/>
      <c r="CS157" s="47"/>
      <c r="CT157" s="46"/>
      <c r="CU157" s="46"/>
      <c r="CV157" s="46"/>
      <c r="CW157" s="46"/>
      <c r="CX157" s="46"/>
      <c r="CY157" s="46"/>
      <c r="CZ157" s="46"/>
      <c r="DA157" s="46"/>
      <c r="DB157" s="46"/>
      <c r="DC157" s="46"/>
      <c r="DD157" s="46"/>
      <c r="DE157" s="46"/>
      <c r="DF157" s="46"/>
      <c r="DG157" s="46"/>
      <c r="DH157" s="46"/>
      <c r="DI157" s="46"/>
      <c r="DJ157" s="46"/>
      <c r="DK157" s="46"/>
      <c r="DL157" s="46"/>
      <c r="DO157" s="50"/>
      <c r="DS157" s="50"/>
      <c r="DU157" s="49">
        <v>2.4</v>
      </c>
      <c r="DV157" s="49">
        <v>12.5</v>
      </c>
      <c r="DW157" s="50"/>
      <c r="DX157" s="50"/>
      <c r="DY157" s="49">
        <v>1.2</v>
      </c>
      <c r="DZ157" s="49">
        <v>11.3</v>
      </c>
      <c r="EA157" s="50"/>
      <c r="EB157" s="50"/>
      <c r="EK157" s="50"/>
      <c r="EL157" s="50"/>
      <c r="EM157" s="50"/>
      <c r="EN157" s="50"/>
      <c r="EO157" s="50"/>
      <c r="EP157" s="50"/>
      <c r="EQ157" s="50"/>
      <c r="ER157" s="50"/>
      <c r="FA157" s="50"/>
      <c r="FB157" s="50"/>
      <c r="FC157" s="50"/>
      <c r="FD157" s="50"/>
      <c r="FE157" s="50"/>
      <c r="FF157" s="50"/>
      <c r="FG157" s="50"/>
      <c r="FH157" s="50"/>
      <c r="FQ157" s="50"/>
      <c r="FR157" s="50"/>
      <c r="FS157" s="50"/>
      <c r="FT157" s="50"/>
      <c r="FU157" s="50"/>
      <c r="FV157" s="50"/>
      <c r="FW157" s="50"/>
      <c r="FX157" s="50"/>
      <c r="FY157" s="50"/>
      <c r="FZ157" s="50"/>
      <c r="GA157" s="50"/>
      <c r="GB157" s="50"/>
      <c r="GC157" s="50"/>
      <c r="GD157" s="50"/>
      <c r="GE157" s="50"/>
      <c r="GF157" s="50"/>
      <c r="GO157" s="50">
        <v>21.6</v>
      </c>
      <c r="GP157" s="50">
        <v>15</v>
      </c>
      <c r="GQ157" s="50">
        <v>80.7</v>
      </c>
      <c r="GR157" s="50">
        <v>410</v>
      </c>
      <c r="GS157" s="50">
        <v>18</v>
      </c>
      <c r="GT157" s="50">
        <v>21</v>
      </c>
      <c r="GU157" s="50">
        <v>97.5</v>
      </c>
      <c r="GV157" s="50">
        <v>439</v>
      </c>
      <c r="JQ157" s="52">
        <f t="shared" si="46"/>
        <v>43.2</v>
      </c>
      <c r="JR157" s="52">
        <f t="shared" si="47"/>
        <v>59.8</v>
      </c>
      <c r="JS157" s="52">
        <f t="shared" si="48"/>
        <v>178.2</v>
      </c>
      <c r="JT157" s="52">
        <f t="shared" si="48"/>
        <v>849</v>
      </c>
    </row>
    <row r="158" spans="1:280" s="19" customFormat="1" ht="15.75" customHeight="1" x14ac:dyDescent="0.2">
      <c r="A158" s="26">
        <v>39</v>
      </c>
      <c r="B158" s="93" t="s">
        <v>136</v>
      </c>
      <c r="C158" s="11" t="s">
        <v>274</v>
      </c>
      <c r="D158" s="28"/>
      <c r="E158" s="28"/>
      <c r="F158" s="28"/>
      <c r="G158" s="29"/>
      <c r="H158" s="28"/>
      <c r="I158" s="28"/>
      <c r="J158" s="28"/>
      <c r="K158" s="29"/>
      <c r="L158" s="57"/>
      <c r="M158" s="57"/>
      <c r="N158" s="57"/>
      <c r="O158" s="57"/>
      <c r="P158" s="57"/>
      <c r="Q158" s="57"/>
      <c r="R158" s="30"/>
      <c r="S158" s="30"/>
      <c r="T158" s="30"/>
      <c r="U158" s="30"/>
      <c r="V158" s="30"/>
      <c r="W158" s="30"/>
      <c r="X158" s="94"/>
      <c r="Y158" s="94"/>
      <c r="Z158" s="94"/>
      <c r="AA158" s="94"/>
      <c r="AB158" s="94"/>
      <c r="AC158" s="94"/>
      <c r="AD158" s="34"/>
      <c r="AE158" s="34"/>
      <c r="AF158" s="34"/>
      <c r="AG158" s="34"/>
      <c r="AH158" s="34"/>
      <c r="AI158" s="34"/>
      <c r="AJ158" s="32"/>
      <c r="AK158" s="32"/>
      <c r="AL158" s="32"/>
      <c r="AM158" s="32"/>
      <c r="AN158" s="32"/>
      <c r="AO158" s="32"/>
      <c r="AP158" s="33"/>
      <c r="AQ158" s="33"/>
      <c r="AR158" s="33"/>
      <c r="AS158" s="33"/>
      <c r="AT158" s="33"/>
      <c r="AU158" s="33"/>
      <c r="AV158" s="33"/>
      <c r="AW158" s="33"/>
      <c r="AX158" s="33"/>
      <c r="AY158" s="34"/>
      <c r="AZ158" s="34"/>
      <c r="BA158" s="34"/>
      <c r="BB158" s="34"/>
      <c r="BC158" s="34"/>
      <c r="BD158" s="34"/>
      <c r="BE158" s="34"/>
      <c r="BF158" s="34"/>
      <c r="BG158" s="34"/>
      <c r="BH158" s="34"/>
      <c r="BI158" s="34"/>
      <c r="BJ158" s="34"/>
      <c r="BK158" s="32"/>
      <c r="BL158" s="32"/>
      <c r="BM158" s="32"/>
      <c r="BN158" s="32"/>
      <c r="BO158" s="32"/>
      <c r="BP158" s="32"/>
      <c r="BQ158" s="34"/>
      <c r="BR158" s="34"/>
      <c r="BS158" s="34"/>
      <c r="BT158" s="34"/>
      <c r="BU158" s="34"/>
      <c r="BV158" s="34"/>
      <c r="BW158" s="32"/>
      <c r="BX158" s="32"/>
      <c r="BY158" s="32"/>
      <c r="BZ158" s="32"/>
      <c r="CA158" s="32"/>
      <c r="CB158" s="32"/>
      <c r="CC158" s="34"/>
      <c r="CD158" s="34"/>
      <c r="CE158" s="34"/>
      <c r="CF158" s="34"/>
      <c r="CG158" s="34"/>
      <c r="CH158" s="34"/>
      <c r="CI158" s="91"/>
      <c r="CJ158" s="34"/>
      <c r="CK158" s="34"/>
      <c r="CL158" s="34"/>
      <c r="CM158" s="34"/>
      <c r="CN158" s="34"/>
      <c r="CO158" s="32"/>
      <c r="CP158" s="74"/>
      <c r="CQ158" s="32"/>
      <c r="CR158" s="32"/>
      <c r="CS158" s="74"/>
      <c r="CT158" s="32"/>
      <c r="CU158" s="34"/>
      <c r="CV158" s="34"/>
      <c r="CW158" s="34"/>
      <c r="CX158" s="34"/>
      <c r="CY158" s="34"/>
      <c r="CZ158" s="34"/>
      <c r="DA158" s="34"/>
      <c r="DB158" s="34"/>
      <c r="DC158" s="34"/>
      <c r="DD158" s="34"/>
      <c r="DE158" s="34"/>
      <c r="DF158" s="34"/>
      <c r="DG158" s="34"/>
      <c r="DH158" s="34"/>
      <c r="DI158" s="34"/>
      <c r="DJ158" s="34"/>
      <c r="DK158" s="34"/>
      <c r="DL158" s="34"/>
      <c r="DM158" s="19">
        <v>6.1</v>
      </c>
      <c r="DN158" s="19">
        <v>31</v>
      </c>
      <c r="DO158" s="37">
        <v>61.833333333333336</v>
      </c>
      <c r="DP158" s="19">
        <v>306</v>
      </c>
      <c r="DQ158" s="19">
        <v>9.1</v>
      </c>
      <c r="DR158" s="19">
        <v>26.8</v>
      </c>
      <c r="DS158" s="37">
        <v>59.833333333333336</v>
      </c>
      <c r="DT158" s="19">
        <v>331</v>
      </c>
      <c r="DU158" s="36">
        <v>7.2</v>
      </c>
      <c r="DV158" s="36">
        <v>41.709090909090911</v>
      </c>
      <c r="DW158" s="37">
        <v>130.27272727272728</v>
      </c>
      <c r="DX158" s="37">
        <v>361</v>
      </c>
      <c r="DY158" s="36">
        <v>3.2</v>
      </c>
      <c r="DZ158" s="36">
        <v>42.768181818181823</v>
      </c>
      <c r="EA158" s="37">
        <v>128.92045454545456</v>
      </c>
      <c r="EB158" s="37">
        <v>371</v>
      </c>
      <c r="EK158" s="37">
        <v>7</v>
      </c>
      <c r="EL158" s="37">
        <v>37</v>
      </c>
      <c r="EM158" s="37">
        <v>73.333333333333343</v>
      </c>
      <c r="EN158" s="37">
        <v>411</v>
      </c>
      <c r="EO158" s="37">
        <v>11</v>
      </c>
      <c r="EP158" s="37">
        <v>40</v>
      </c>
      <c r="EQ158" s="37">
        <v>85</v>
      </c>
      <c r="ER158" s="37">
        <v>420</v>
      </c>
      <c r="FA158" s="37">
        <v>8.1999999999999993</v>
      </c>
      <c r="FB158" s="37">
        <v>34</v>
      </c>
      <c r="FC158" s="37">
        <v>70.333333333333343</v>
      </c>
      <c r="FD158" s="37">
        <v>398</v>
      </c>
      <c r="FE158" s="37">
        <v>7</v>
      </c>
      <c r="FF158" s="37">
        <v>35</v>
      </c>
      <c r="FG158" s="37">
        <v>70</v>
      </c>
      <c r="FH158" s="37">
        <v>401</v>
      </c>
      <c r="FQ158" s="37">
        <v>14.913636363636364</v>
      </c>
      <c r="FR158" s="37">
        <v>24.484090909090909</v>
      </c>
      <c r="FS158" s="37">
        <v>65.662878787878796</v>
      </c>
      <c r="FT158" s="37">
        <v>486</v>
      </c>
      <c r="FU158" s="37">
        <v>16.518181818181816</v>
      </c>
      <c r="FV158" s="37">
        <v>24.818181818181817</v>
      </c>
      <c r="FW158" s="37">
        <v>68.893939393939391</v>
      </c>
      <c r="FX158" s="37">
        <v>464</v>
      </c>
      <c r="FY158" s="37">
        <v>12.3</v>
      </c>
      <c r="FZ158" s="37">
        <v>12.3</v>
      </c>
      <c r="GA158" s="37">
        <v>41.000000000000007</v>
      </c>
      <c r="GB158" s="37">
        <v>449</v>
      </c>
      <c r="GC158" s="37">
        <v>8.4</v>
      </c>
      <c r="GD158" s="37">
        <v>27.3</v>
      </c>
      <c r="GE158" s="37">
        <v>59.5</v>
      </c>
      <c r="GF158" s="37">
        <v>423</v>
      </c>
      <c r="GO158" s="37"/>
      <c r="GP158" s="37"/>
      <c r="GQ158" s="37"/>
      <c r="GR158" s="37"/>
      <c r="GS158" s="37"/>
      <c r="GT158" s="37"/>
      <c r="GU158" s="37"/>
      <c r="GV158" s="37"/>
      <c r="JQ158" s="39">
        <f t="shared" si="46"/>
        <v>110.93181818181819</v>
      </c>
      <c r="JR158" s="39">
        <f t="shared" si="47"/>
        <v>377.17954545454546</v>
      </c>
      <c r="JS158" s="39">
        <f t="shared" si="48"/>
        <v>914.58333333333337</v>
      </c>
      <c r="JT158" s="39">
        <f t="shared" si="48"/>
        <v>4821</v>
      </c>
    </row>
    <row r="159" spans="1:280" s="19" customFormat="1" ht="15.75" customHeight="1" x14ac:dyDescent="0.2">
      <c r="A159" s="26">
        <v>40</v>
      </c>
      <c r="B159" s="93" t="s">
        <v>136</v>
      </c>
      <c r="C159" s="11" t="s">
        <v>275</v>
      </c>
      <c r="D159" s="28"/>
      <c r="E159" s="28"/>
      <c r="F159" s="28"/>
      <c r="G159" s="29"/>
      <c r="H159" s="28"/>
      <c r="I159" s="28"/>
      <c r="J159" s="28"/>
      <c r="K159" s="29"/>
      <c r="L159" s="57"/>
      <c r="M159" s="57"/>
      <c r="N159" s="57"/>
      <c r="O159" s="57"/>
      <c r="P159" s="57"/>
      <c r="Q159" s="57"/>
      <c r="R159" s="30"/>
      <c r="S159" s="30"/>
      <c r="T159" s="30"/>
      <c r="U159" s="30"/>
      <c r="V159" s="30"/>
      <c r="W159" s="30"/>
      <c r="X159" s="94"/>
      <c r="Y159" s="94"/>
      <c r="Z159" s="94"/>
      <c r="AA159" s="94"/>
      <c r="AB159" s="94"/>
      <c r="AC159" s="94"/>
      <c r="AD159" s="34"/>
      <c r="AE159" s="34"/>
      <c r="AF159" s="34"/>
      <c r="AG159" s="34"/>
      <c r="AH159" s="34"/>
      <c r="AI159" s="34"/>
      <c r="AJ159" s="32"/>
      <c r="AK159" s="32"/>
      <c r="AL159" s="32"/>
      <c r="AM159" s="32"/>
      <c r="AN159" s="32"/>
      <c r="AO159" s="32"/>
      <c r="AP159" s="33"/>
      <c r="AQ159" s="33"/>
      <c r="AR159" s="33"/>
      <c r="AS159" s="33"/>
      <c r="AT159" s="33"/>
      <c r="AU159" s="33"/>
      <c r="AV159" s="33"/>
      <c r="AW159" s="33"/>
      <c r="AX159" s="33"/>
      <c r="AY159" s="34"/>
      <c r="AZ159" s="34"/>
      <c r="BA159" s="34"/>
      <c r="BB159" s="34"/>
      <c r="BC159" s="34"/>
      <c r="BD159" s="34"/>
      <c r="BE159" s="34"/>
      <c r="BF159" s="34"/>
      <c r="BG159" s="34"/>
      <c r="BH159" s="34"/>
      <c r="BI159" s="34"/>
      <c r="BJ159" s="34"/>
      <c r="BK159" s="32"/>
      <c r="BL159" s="32"/>
      <c r="BM159" s="32"/>
      <c r="BN159" s="32"/>
      <c r="BO159" s="32"/>
      <c r="BP159" s="32"/>
      <c r="BQ159" s="34"/>
      <c r="BR159" s="34"/>
      <c r="BS159" s="34"/>
      <c r="BT159" s="34"/>
      <c r="BU159" s="34"/>
      <c r="BV159" s="34"/>
      <c r="BW159" s="32"/>
      <c r="BX159" s="32"/>
      <c r="BY159" s="32"/>
      <c r="BZ159" s="32"/>
      <c r="CA159" s="32"/>
      <c r="CB159" s="32"/>
      <c r="CC159" s="34"/>
      <c r="CD159" s="34"/>
      <c r="CE159" s="34"/>
      <c r="CF159" s="34"/>
      <c r="CG159" s="34"/>
      <c r="CH159" s="34"/>
      <c r="CI159" s="91"/>
      <c r="CJ159" s="34"/>
      <c r="CK159" s="34"/>
      <c r="CL159" s="34"/>
      <c r="CM159" s="34"/>
      <c r="CN159" s="34"/>
      <c r="CO159" s="32"/>
      <c r="CP159" s="74"/>
      <c r="CQ159" s="32"/>
      <c r="CR159" s="32"/>
      <c r="CS159" s="74"/>
      <c r="CT159" s="32"/>
      <c r="CU159" s="34"/>
      <c r="CV159" s="34"/>
      <c r="CW159" s="34"/>
      <c r="CX159" s="34"/>
      <c r="CY159" s="34"/>
      <c r="CZ159" s="34"/>
      <c r="DA159" s="34"/>
      <c r="DB159" s="34"/>
      <c r="DC159" s="34"/>
      <c r="DD159" s="34"/>
      <c r="DE159" s="34"/>
      <c r="DF159" s="34"/>
      <c r="DG159" s="34"/>
      <c r="DH159" s="34"/>
      <c r="DI159" s="34"/>
      <c r="DJ159" s="34"/>
      <c r="DK159" s="34"/>
      <c r="DL159" s="34"/>
      <c r="DM159" s="19">
        <v>5.2</v>
      </c>
      <c r="DN159" s="19">
        <v>34</v>
      </c>
      <c r="DO159" s="37">
        <v>65.333333333333343</v>
      </c>
      <c r="DP159" s="19">
        <v>331</v>
      </c>
      <c r="DQ159" s="19">
        <v>8.3000000000000007</v>
      </c>
      <c r="DR159" s="19">
        <v>23.2</v>
      </c>
      <c r="DS159" s="37">
        <v>52.5</v>
      </c>
      <c r="DT159" s="19">
        <v>231</v>
      </c>
      <c r="DU159" s="36">
        <v>8.1999999999999993</v>
      </c>
      <c r="DV159" s="36">
        <v>38.1</v>
      </c>
      <c r="DW159" s="37">
        <v>115.75</v>
      </c>
      <c r="DX159" s="37">
        <v>331</v>
      </c>
      <c r="DY159" s="36">
        <v>4.2</v>
      </c>
      <c r="DZ159" s="36">
        <v>35.6</v>
      </c>
      <c r="EA159" s="37">
        <v>99.5</v>
      </c>
      <c r="EB159" s="37">
        <v>287</v>
      </c>
      <c r="EK159" s="37">
        <v>5.6</v>
      </c>
      <c r="EL159" s="37">
        <v>40</v>
      </c>
      <c r="EM159" s="37">
        <v>76</v>
      </c>
      <c r="EN159" s="37">
        <v>323</v>
      </c>
      <c r="EO159" s="37">
        <v>9</v>
      </c>
      <c r="EP159" s="37">
        <v>41.1</v>
      </c>
      <c r="EQ159" s="37">
        <v>83.5</v>
      </c>
      <c r="ER159" s="37">
        <v>335</v>
      </c>
      <c r="FA159" s="37">
        <v>11.318181818181818</v>
      </c>
      <c r="FB159" s="37">
        <v>39.577272727272728</v>
      </c>
      <c r="FC159" s="37">
        <v>84.825757575757578</v>
      </c>
      <c r="FD159" s="37">
        <v>441</v>
      </c>
      <c r="FE159" s="37">
        <v>10.318181818181818</v>
      </c>
      <c r="FF159" s="37">
        <v>38.377272727272725</v>
      </c>
      <c r="FG159" s="37">
        <v>81.159090909090907</v>
      </c>
      <c r="FH159" s="37">
        <v>442</v>
      </c>
      <c r="FQ159" s="37">
        <v>18.3</v>
      </c>
      <c r="FR159" s="37">
        <v>27</v>
      </c>
      <c r="FS159" s="37">
        <v>75.5</v>
      </c>
      <c r="FT159" s="37">
        <v>444</v>
      </c>
      <c r="FU159" s="37">
        <v>22</v>
      </c>
      <c r="FV159" s="37">
        <v>25</v>
      </c>
      <c r="FW159" s="37">
        <v>78.333333333333343</v>
      </c>
      <c r="FX159" s="37">
        <v>455</v>
      </c>
      <c r="FY159" s="37"/>
      <c r="FZ159" s="37"/>
      <c r="GA159" s="37"/>
      <c r="GB159" s="37"/>
      <c r="GC159" s="37"/>
      <c r="GD159" s="37"/>
      <c r="GE159" s="37"/>
      <c r="GF159" s="37"/>
      <c r="GO159" s="37"/>
      <c r="GP159" s="37"/>
      <c r="GQ159" s="37"/>
      <c r="GR159" s="37"/>
      <c r="GS159" s="37"/>
      <c r="GT159" s="37"/>
      <c r="GU159" s="37"/>
      <c r="GV159" s="37"/>
      <c r="GW159" s="36">
        <v>19</v>
      </c>
      <c r="GX159" s="36">
        <v>23</v>
      </c>
      <c r="GY159" s="36">
        <v>60.000000000000007</v>
      </c>
      <c r="GZ159" s="36">
        <v>445</v>
      </c>
      <c r="HA159" s="36">
        <v>18</v>
      </c>
      <c r="HB159" s="36">
        <v>23</v>
      </c>
      <c r="HC159" s="36">
        <v>82</v>
      </c>
      <c r="HD159" s="36">
        <v>447</v>
      </c>
      <c r="IZ159" s="19">
        <v>18.36</v>
      </c>
      <c r="JA159" s="19">
        <v>28</v>
      </c>
      <c r="JC159" s="19">
        <f>55+56</f>
        <v>111</v>
      </c>
      <c r="JD159" s="19">
        <v>570</v>
      </c>
      <c r="JE159" s="19">
        <v>23.39</v>
      </c>
      <c r="JF159" s="19">
        <v>22</v>
      </c>
      <c r="JG159" s="19">
        <f>59+44</f>
        <v>103</v>
      </c>
      <c r="JH159" s="19">
        <v>552</v>
      </c>
      <c r="JQ159" s="39">
        <f t="shared" si="46"/>
        <v>190.82636363636362</v>
      </c>
      <c r="JR159" s="39">
        <f t="shared" si="47"/>
        <v>387.95454545454544</v>
      </c>
      <c r="JS159" s="39">
        <f t="shared" si="48"/>
        <v>1168.4015151515152</v>
      </c>
      <c r="JT159" s="39">
        <f t="shared" si="48"/>
        <v>5652.36</v>
      </c>
    </row>
    <row r="160" spans="1:280" s="19" customFormat="1" ht="15.75" customHeight="1" x14ac:dyDescent="0.2">
      <c r="A160" s="26">
        <v>41</v>
      </c>
      <c r="B160" s="93" t="s">
        <v>136</v>
      </c>
      <c r="C160" s="102" t="s">
        <v>276</v>
      </c>
      <c r="D160" s="28"/>
      <c r="E160" s="28"/>
      <c r="F160" s="28"/>
      <c r="G160" s="29"/>
      <c r="H160" s="28"/>
      <c r="I160" s="28"/>
      <c r="J160" s="28"/>
      <c r="K160" s="29"/>
      <c r="L160" s="57"/>
      <c r="M160" s="57"/>
      <c r="N160" s="57"/>
      <c r="O160" s="57"/>
      <c r="P160" s="57"/>
      <c r="Q160" s="57"/>
      <c r="R160" s="30"/>
      <c r="S160" s="30"/>
      <c r="T160" s="30"/>
      <c r="U160" s="30"/>
      <c r="V160" s="30"/>
      <c r="W160" s="30"/>
      <c r="X160" s="94"/>
      <c r="Y160" s="94"/>
      <c r="Z160" s="94"/>
      <c r="AA160" s="94"/>
      <c r="AB160" s="94"/>
      <c r="AC160" s="94"/>
      <c r="AD160" s="34"/>
      <c r="AE160" s="34"/>
      <c r="AF160" s="34"/>
      <c r="AG160" s="34"/>
      <c r="AH160" s="34"/>
      <c r="AI160" s="34"/>
      <c r="AJ160" s="32"/>
      <c r="AK160" s="32"/>
      <c r="AL160" s="32"/>
      <c r="AM160" s="32"/>
      <c r="AN160" s="32"/>
      <c r="AO160" s="32"/>
      <c r="AP160" s="33"/>
      <c r="AQ160" s="33"/>
      <c r="AR160" s="33"/>
      <c r="AS160" s="33"/>
      <c r="AT160" s="33"/>
      <c r="AU160" s="33"/>
      <c r="AV160" s="33"/>
      <c r="AW160" s="33"/>
      <c r="AX160" s="33"/>
      <c r="AY160" s="34"/>
      <c r="AZ160" s="34"/>
      <c r="BA160" s="34"/>
      <c r="BB160" s="34"/>
      <c r="BC160" s="34"/>
      <c r="BD160" s="34"/>
      <c r="BE160" s="34"/>
      <c r="BF160" s="34"/>
      <c r="BG160" s="34"/>
      <c r="BH160" s="34"/>
      <c r="BI160" s="34"/>
      <c r="BJ160" s="34"/>
      <c r="BK160" s="32"/>
      <c r="BL160" s="32"/>
      <c r="BM160" s="32"/>
      <c r="BN160" s="32"/>
      <c r="BO160" s="32"/>
      <c r="BP160" s="32"/>
      <c r="BQ160" s="34"/>
      <c r="BR160" s="34"/>
      <c r="BS160" s="34"/>
      <c r="BT160" s="34"/>
      <c r="BU160" s="34"/>
      <c r="BV160" s="34"/>
      <c r="BW160" s="32"/>
      <c r="BX160" s="32"/>
      <c r="BY160" s="32"/>
      <c r="BZ160" s="32"/>
      <c r="CA160" s="32"/>
      <c r="CB160" s="32"/>
      <c r="CC160" s="34"/>
      <c r="CD160" s="34"/>
      <c r="CE160" s="34"/>
      <c r="CF160" s="34"/>
      <c r="CG160" s="34"/>
      <c r="CH160" s="34"/>
      <c r="CI160" s="91"/>
      <c r="CJ160" s="34"/>
      <c r="CK160" s="34"/>
      <c r="CL160" s="34"/>
      <c r="CM160" s="34"/>
      <c r="CN160" s="34"/>
      <c r="CO160" s="32"/>
      <c r="CP160" s="74"/>
      <c r="CQ160" s="32"/>
      <c r="CR160" s="32"/>
      <c r="CS160" s="74"/>
      <c r="CT160" s="32"/>
      <c r="CU160" s="34"/>
      <c r="CV160" s="34"/>
      <c r="CW160" s="34"/>
      <c r="CX160" s="34"/>
      <c r="CY160" s="34"/>
      <c r="CZ160" s="34"/>
      <c r="DA160" s="34"/>
      <c r="DB160" s="34"/>
      <c r="DC160" s="34"/>
      <c r="DD160" s="34"/>
      <c r="DE160" s="34"/>
      <c r="DF160" s="34"/>
      <c r="DG160" s="34"/>
      <c r="DH160" s="34"/>
      <c r="DI160" s="34"/>
      <c r="DJ160" s="34"/>
      <c r="DK160" s="34"/>
      <c r="DL160" s="34"/>
      <c r="DM160" s="19">
        <v>6.2</v>
      </c>
      <c r="DN160" s="19">
        <v>28</v>
      </c>
      <c r="DO160" s="37">
        <v>57.000000000000007</v>
      </c>
      <c r="DP160" s="19">
        <v>264</v>
      </c>
      <c r="DQ160" s="19">
        <v>4.5</v>
      </c>
      <c r="DR160" s="19">
        <v>28.3</v>
      </c>
      <c r="DS160" s="37">
        <v>54.666666666666671</v>
      </c>
      <c r="DT160" s="19">
        <v>262</v>
      </c>
      <c r="DU160" s="36">
        <v>5.2</v>
      </c>
      <c r="DV160" s="36">
        <v>32.156818181818181</v>
      </c>
      <c r="DW160" s="37">
        <v>102.14204545454545</v>
      </c>
      <c r="DX160" s="37">
        <v>274</v>
      </c>
      <c r="DY160" s="36">
        <v>2.2999999999999998</v>
      </c>
      <c r="DZ160" s="36">
        <v>32.92045454545454</v>
      </c>
      <c r="EA160" s="37">
        <v>97.801136363636346</v>
      </c>
      <c r="EB160" s="37">
        <v>232</v>
      </c>
      <c r="EK160" s="37">
        <v>6.1</v>
      </c>
      <c r="EL160" s="37">
        <v>28</v>
      </c>
      <c r="EM160" s="37">
        <v>56.833333333333336</v>
      </c>
      <c r="EN160" s="37">
        <v>321</v>
      </c>
      <c r="EO160" s="37">
        <v>17.5</v>
      </c>
      <c r="EP160" s="37">
        <v>22.2</v>
      </c>
      <c r="EQ160" s="37">
        <v>66.166666666666671</v>
      </c>
      <c r="ER160" s="37">
        <v>362</v>
      </c>
      <c r="FA160" s="37">
        <v>8.1999999999999993</v>
      </c>
      <c r="FB160" s="37">
        <v>24.1</v>
      </c>
      <c r="FC160" s="37">
        <v>53.833333333333336</v>
      </c>
      <c r="FD160" s="37">
        <v>341</v>
      </c>
      <c r="FE160" s="37">
        <v>7.5</v>
      </c>
      <c r="FF160" s="37">
        <v>23</v>
      </c>
      <c r="FG160" s="37">
        <v>50.833333333333336</v>
      </c>
      <c r="FH160" s="37">
        <v>345</v>
      </c>
      <c r="FQ160" s="37">
        <v>10</v>
      </c>
      <c r="FR160" s="37">
        <v>28</v>
      </c>
      <c r="FS160" s="37">
        <v>63.333333333333343</v>
      </c>
      <c r="FT160" s="37">
        <v>466</v>
      </c>
      <c r="FU160" s="37">
        <v>8.5</v>
      </c>
      <c r="FV160" s="37">
        <v>28</v>
      </c>
      <c r="FW160" s="37">
        <v>60.833333333333343</v>
      </c>
      <c r="FX160" s="37">
        <v>476</v>
      </c>
      <c r="FY160" s="37"/>
      <c r="FZ160" s="37"/>
      <c r="GA160" s="37"/>
      <c r="GB160" s="37"/>
      <c r="GC160" s="37"/>
      <c r="GD160" s="37"/>
      <c r="GE160" s="37"/>
      <c r="GF160" s="37"/>
      <c r="GO160" s="37"/>
      <c r="GP160" s="37"/>
      <c r="GQ160" s="37"/>
      <c r="GR160" s="37"/>
      <c r="GS160" s="37"/>
      <c r="GT160" s="37"/>
      <c r="GU160" s="37"/>
      <c r="GV160" s="37"/>
      <c r="GW160" s="36">
        <v>21</v>
      </c>
      <c r="GX160" s="36">
        <v>23</v>
      </c>
      <c r="GY160" s="36">
        <v>62.857142857142861</v>
      </c>
      <c r="GZ160" s="36">
        <v>419</v>
      </c>
      <c r="HA160" s="36">
        <v>20.2</v>
      </c>
      <c r="HB160" s="36">
        <v>23</v>
      </c>
      <c r="HC160" s="36">
        <v>86.4</v>
      </c>
      <c r="HD160" s="36">
        <v>420</v>
      </c>
      <c r="JQ160" s="39">
        <f t="shared" si="46"/>
        <v>117.2</v>
      </c>
      <c r="JR160" s="39">
        <f t="shared" si="47"/>
        <v>320.67727272727268</v>
      </c>
      <c r="JS160" s="39">
        <f t="shared" si="48"/>
        <v>812.70032467532474</v>
      </c>
      <c r="JT160" s="39">
        <f t="shared" si="48"/>
        <v>4182</v>
      </c>
    </row>
    <row r="161" spans="1:280" s="48" customFormat="1" ht="15.75" customHeight="1" x14ac:dyDescent="0.2">
      <c r="A161" s="41">
        <v>42</v>
      </c>
      <c r="B161" s="96" t="s">
        <v>136</v>
      </c>
      <c r="C161" s="103" t="s">
        <v>277</v>
      </c>
      <c r="D161" s="43"/>
      <c r="E161" s="43"/>
      <c r="F161" s="43"/>
      <c r="G161" s="44"/>
      <c r="H161" s="43"/>
      <c r="I161" s="43"/>
      <c r="J161" s="43"/>
      <c r="K161" s="44"/>
      <c r="L161" s="53"/>
      <c r="M161" s="53"/>
      <c r="N161" s="53"/>
      <c r="O161" s="53"/>
      <c r="P161" s="53"/>
      <c r="Q161" s="53"/>
      <c r="R161" s="45"/>
      <c r="S161" s="45"/>
      <c r="T161" s="45"/>
      <c r="U161" s="45"/>
      <c r="V161" s="45"/>
      <c r="W161" s="45"/>
      <c r="X161" s="98"/>
      <c r="Y161" s="98"/>
      <c r="Z161" s="98"/>
      <c r="AA161" s="98"/>
      <c r="AB161" s="98"/>
      <c r="AC161" s="98"/>
      <c r="AD161" s="46"/>
      <c r="AE161" s="46"/>
      <c r="AF161" s="46"/>
      <c r="AG161" s="46"/>
      <c r="AH161" s="46"/>
      <c r="AI161" s="46"/>
      <c r="AJ161" s="46"/>
      <c r="AK161" s="46"/>
      <c r="AL161" s="46"/>
      <c r="AM161" s="46"/>
      <c r="AN161" s="46"/>
      <c r="AO161" s="46"/>
      <c r="AP161" s="46"/>
      <c r="AQ161" s="46"/>
      <c r="AR161" s="46"/>
      <c r="AS161" s="46"/>
      <c r="AT161" s="46"/>
      <c r="AU161" s="46"/>
      <c r="AV161" s="46"/>
      <c r="AW161" s="46"/>
      <c r="AX161" s="46"/>
      <c r="AY161" s="46"/>
      <c r="AZ161" s="46"/>
      <c r="BA161" s="46"/>
      <c r="BB161" s="46"/>
      <c r="BC161" s="46"/>
      <c r="BD161" s="46"/>
      <c r="BE161" s="46"/>
      <c r="BF161" s="46"/>
      <c r="BG161" s="46"/>
      <c r="BH161" s="46"/>
      <c r="BI161" s="46"/>
      <c r="BJ161" s="46"/>
      <c r="BK161" s="46"/>
      <c r="BL161" s="46"/>
      <c r="BM161" s="46"/>
      <c r="BN161" s="46"/>
      <c r="BO161" s="46"/>
      <c r="BP161" s="46"/>
      <c r="BQ161" s="46"/>
      <c r="BR161" s="46"/>
      <c r="BS161" s="46"/>
      <c r="BT161" s="46"/>
      <c r="BU161" s="46"/>
      <c r="BV161" s="46"/>
      <c r="BW161" s="46"/>
      <c r="BX161" s="46"/>
      <c r="BY161" s="46"/>
      <c r="BZ161" s="46"/>
      <c r="CA161" s="46"/>
      <c r="CB161" s="46"/>
      <c r="CC161" s="46"/>
      <c r="CD161" s="46"/>
      <c r="CE161" s="46"/>
      <c r="CF161" s="46"/>
      <c r="CG161" s="46"/>
      <c r="CH161" s="46"/>
      <c r="CI161" s="99"/>
      <c r="CJ161" s="46"/>
      <c r="CK161" s="46"/>
      <c r="CL161" s="46"/>
      <c r="CM161" s="46"/>
      <c r="CN161" s="46"/>
      <c r="CO161" s="46"/>
      <c r="CP161" s="47"/>
      <c r="CQ161" s="46"/>
      <c r="CR161" s="46"/>
      <c r="CS161" s="47"/>
      <c r="CT161" s="46"/>
      <c r="CU161" s="46"/>
      <c r="CV161" s="46"/>
      <c r="CW161" s="46"/>
      <c r="CX161" s="46"/>
      <c r="CY161" s="46"/>
      <c r="CZ161" s="46"/>
      <c r="DA161" s="46"/>
      <c r="DB161" s="46"/>
      <c r="DC161" s="46"/>
      <c r="DD161" s="46"/>
      <c r="DE161" s="46"/>
      <c r="DF161" s="46"/>
      <c r="DG161" s="46"/>
      <c r="DH161" s="46"/>
      <c r="DI161" s="46"/>
      <c r="DJ161" s="46"/>
      <c r="DK161" s="46"/>
      <c r="DL161" s="46"/>
      <c r="DO161" s="50"/>
      <c r="DS161" s="50"/>
      <c r="DU161" s="49"/>
      <c r="DV161" s="49">
        <v>11.2</v>
      </c>
      <c r="DW161" s="50"/>
      <c r="DX161" s="50"/>
      <c r="DY161" s="49"/>
      <c r="DZ161" s="49">
        <v>10</v>
      </c>
      <c r="EA161" s="50"/>
      <c r="EB161" s="50"/>
      <c r="EK161" s="50"/>
      <c r="EL161" s="50"/>
      <c r="EM161" s="50"/>
      <c r="EN161" s="50"/>
      <c r="EO161" s="50"/>
      <c r="EP161" s="50"/>
      <c r="EQ161" s="50"/>
      <c r="ER161" s="50"/>
      <c r="FA161" s="50"/>
      <c r="FB161" s="50"/>
      <c r="FC161" s="50"/>
      <c r="FD161" s="50"/>
      <c r="FE161" s="50"/>
      <c r="FF161" s="50"/>
      <c r="FG161" s="50"/>
      <c r="FH161" s="50"/>
      <c r="FQ161" s="50"/>
      <c r="FR161" s="50"/>
      <c r="FS161" s="50"/>
      <c r="FT161" s="50"/>
      <c r="FU161" s="50"/>
      <c r="FV161" s="50"/>
      <c r="FW161" s="50"/>
      <c r="FX161" s="50"/>
      <c r="FY161" s="50">
        <v>12.3</v>
      </c>
      <c r="FZ161" s="50">
        <v>12.3</v>
      </c>
      <c r="GA161" s="50">
        <v>41.000000000000007</v>
      </c>
      <c r="GB161" s="50">
        <v>449</v>
      </c>
      <c r="GC161" s="50">
        <v>8.4</v>
      </c>
      <c r="GD161" s="50">
        <v>27.3</v>
      </c>
      <c r="GE161" s="50">
        <v>59.5</v>
      </c>
      <c r="GF161" s="50">
        <v>423</v>
      </c>
      <c r="GO161" s="50"/>
      <c r="GP161" s="50"/>
      <c r="GQ161" s="50"/>
      <c r="GR161" s="50"/>
      <c r="GS161" s="50"/>
      <c r="GT161" s="50"/>
      <c r="GU161" s="50"/>
      <c r="GV161" s="50"/>
      <c r="GW161" s="49"/>
      <c r="GX161" s="49"/>
      <c r="GY161" s="49"/>
      <c r="GZ161" s="49"/>
      <c r="HA161" s="49"/>
      <c r="HB161" s="49"/>
      <c r="HC161" s="49"/>
      <c r="HD161" s="49"/>
      <c r="JQ161" s="52">
        <f t="shared" si="46"/>
        <v>20.700000000000003</v>
      </c>
      <c r="JR161" s="52">
        <f t="shared" si="47"/>
        <v>60.8</v>
      </c>
      <c r="JS161" s="52">
        <f t="shared" si="48"/>
        <v>100.5</v>
      </c>
      <c r="JT161" s="52">
        <f t="shared" si="48"/>
        <v>872</v>
      </c>
    </row>
    <row r="162" spans="1:280" s="19" customFormat="1" ht="15.75" customHeight="1" x14ac:dyDescent="0.2">
      <c r="A162" s="26">
        <v>43</v>
      </c>
      <c r="B162" s="93" t="s">
        <v>136</v>
      </c>
      <c r="C162" s="95" t="s">
        <v>278</v>
      </c>
      <c r="D162" s="28"/>
      <c r="E162" s="28"/>
      <c r="F162" s="28"/>
      <c r="G162" s="29"/>
      <c r="H162" s="28"/>
      <c r="I162" s="28"/>
      <c r="J162" s="28"/>
      <c r="K162" s="29"/>
      <c r="L162" s="57"/>
      <c r="M162" s="57"/>
      <c r="N162" s="57"/>
      <c r="O162" s="57"/>
      <c r="P162" s="57"/>
      <c r="Q162" s="57"/>
      <c r="R162" s="30"/>
      <c r="S162" s="30"/>
      <c r="T162" s="30"/>
      <c r="U162" s="30"/>
      <c r="V162" s="30"/>
      <c r="W162" s="30"/>
      <c r="X162" s="94"/>
      <c r="Y162" s="94"/>
      <c r="Z162" s="94"/>
      <c r="AA162" s="94"/>
      <c r="AB162" s="94"/>
      <c r="AC162" s="94"/>
      <c r="AD162" s="34"/>
      <c r="AE162" s="34"/>
      <c r="AF162" s="34"/>
      <c r="AG162" s="34"/>
      <c r="AH162" s="34"/>
      <c r="AI162" s="34"/>
      <c r="AJ162" s="32"/>
      <c r="AK162" s="32"/>
      <c r="AL162" s="32"/>
      <c r="AM162" s="32"/>
      <c r="AN162" s="32"/>
      <c r="AO162" s="32"/>
      <c r="AP162" s="33"/>
      <c r="AQ162" s="33"/>
      <c r="AR162" s="33"/>
      <c r="AS162" s="33"/>
      <c r="AT162" s="33"/>
      <c r="AU162" s="33"/>
      <c r="AV162" s="33"/>
      <c r="AW162" s="33"/>
      <c r="AX162" s="33"/>
      <c r="AY162" s="34"/>
      <c r="AZ162" s="34"/>
      <c r="BA162" s="34"/>
      <c r="BB162" s="34"/>
      <c r="BC162" s="34"/>
      <c r="BD162" s="34"/>
      <c r="BE162" s="34"/>
      <c r="BF162" s="34"/>
      <c r="BG162" s="34"/>
      <c r="BH162" s="34"/>
      <c r="BI162" s="34"/>
      <c r="BJ162" s="34"/>
      <c r="BK162" s="32"/>
      <c r="BL162" s="32"/>
      <c r="BM162" s="32"/>
      <c r="BN162" s="32"/>
      <c r="BO162" s="32"/>
      <c r="BP162" s="32"/>
      <c r="BQ162" s="34"/>
      <c r="BR162" s="34"/>
      <c r="BS162" s="34"/>
      <c r="BT162" s="34"/>
      <c r="BU162" s="34"/>
      <c r="BV162" s="34"/>
      <c r="BW162" s="32"/>
      <c r="BX162" s="32"/>
      <c r="BY162" s="32"/>
      <c r="BZ162" s="32"/>
      <c r="CA162" s="32"/>
      <c r="CB162" s="32"/>
      <c r="CC162" s="34"/>
      <c r="CD162" s="34"/>
      <c r="CE162" s="34"/>
      <c r="CF162" s="34"/>
      <c r="CG162" s="34"/>
      <c r="CH162" s="34"/>
      <c r="CI162" s="91"/>
      <c r="CJ162" s="34"/>
      <c r="CK162" s="34"/>
      <c r="CL162" s="34"/>
      <c r="CM162" s="34"/>
      <c r="CN162" s="34"/>
      <c r="CO162" s="32"/>
      <c r="CP162" s="74"/>
      <c r="CQ162" s="32"/>
      <c r="CR162" s="32"/>
      <c r="CS162" s="74"/>
      <c r="CT162" s="32"/>
      <c r="CU162" s="34"/>
      <c r="CV162" s="34"/>
      <c r="CW162" s="34"/>
      <c r="CX162" s="34"/>
      <c r="CY162" s="34"/>
      <c r="CZ162" s="34"/>
      <c r="DA162" s="34"/>
      <c r="DB162" s="34"/>
      <c r="DC162" s="34"/>
      <c r="DD162" s="34"/>
      <c r="DE162" s="34"/>
      <c r="DF162" s="34"/>
      <c r="DG162" s="34"/>
      <c r="DH162" s="34"/>
      <c r="DI162" s="34"/>
      <c r="DJ162" s="34"/>
      <c r="DK162" s="34"/>
      <c r="DM162" s="19">
        <v>8.3000000000000007</v>
      </c>
      <c r="DN162" s="19">
        <v>27.2</v>
      </c>
      <c r="DO162" s="37">
        <v>59.166666666666671</v>
      </c>
      <c r="DP162" s="19">
        <v>311</v>
      </c>
      <c r="DQ162" s="19">
        <v>6.5</v>
      </c>
      <c r="DR162" s="19">
        <v>30.1</v>
      </c>
      <c r="DS162" s="37">
        <v>61.000000000000007</v>
      </c>
      <c r="DT162" s="19">
        <v>269</v>
      </c>
      <c r="DU162" s="36"/>
      <c r="DV162" s="36">
        <v>28.334090909090911</v>
      </c>
      <c r="DW162" s="37">
        <v>76.08522727272728</v>
      </c>
      <c r="DX162" s="37">
        <v>227</v>
      </c>
      <c r="DY162" s="36">
        <v>1.2</v>
      </c>
      <c r="DZ162" s="36">
        <v>31.629545454545454</v>
      </c>
      <c r="EA162" s="37">
        <v>88.823863636363626</v>
      </c>
      <c r="EB162" s="37">
        <v>267</v>
      </c>
      <c r="EK162" s="37">
        <v>11.534090909090908</v>
      </c>
      <c r="EL162" s="37">
        <v>27</v>
      </c>
      <c r="EM162" s="37">
        <v>64.223484848484844</v>
      </c>
      <c r="EN162" s="37">
        <v>302</v>
      </c>
      <c r="EO162" s="37">
        <v>15.8</v>
      </c>
      <c r="EP162" s="37">
        <v>24.4</v>
      </c>
      <c r="EQ162" s="37">
        <v>67</v>
      </c>
      <c r="ER162" s="37">
        <v>321</v>
      </c>
      <c r="FA162" s="37">
        <v>6.1</v>
      </c>
      <c r="FB162" s="37">
        <v>30.259090909090911</v>
      </c>
      <c r="FC162" s="37">
        <v>60.598484848484851</v>
      </c>
      <c r="FD162" s="37">
        <v>312</v>
      </c>
      <c r="FE162" s="37">
        <v>5.5</v>
      </c>
      <c r="FF162" s="37">
        <v>30.15909090909091</v>
      </c>
      <c r="FG162" s="37">
        <v>59.431818181818187</v>
      </c>
      <c r="FH162" s="37">
        <v>312</v>
      </c>
      <c r="FQ162" s="37">
        <v>4.5</v>
      </c>
      <c r="FR162" s="37">
        <v>32.859090909090909</v>
      </c>
      <c r="FS162" s="37">
        <v>62.265151515151516</v>
      </c>
      <c r="FT162" s="37">
        <v>492</v>
      </c>
      <c r="FU162" s="37">
        <v>1.5</v>
      </c>
      <c r="FV162" s="37">
        <v>32.509090909090908</v>
      </c>
      <c r="FW162" s="37">
        <v>56.68181818181818</v>
      </c>
      <c r="FX162" s="37">
        <v>485</v>
      </c>
      <c r="FY162" s="37">
        <v>7.209090909090909</v>
      </c>
      <c r="FZ162" s="37">
        <v>7.7181818181818178</v>
      </c>
      <c r="GA162" s="37">
        <v>24.878787878787879</v>
      </c>
      <c r="GB162" s="37">
        <v>437</v>
      </c>
      <c r="GC162" s="37">
        <v>4.7159090909090908</v>
      </c>
      <c r="GD162" s="37">
        <v>26</v>
      </c>
      <c r="GE162" s="37">
        <v>51.19318181818182</v>
      </c>
      <c r="GF162" s="37">
        <v>421</v>
      </c>
      <c r="GO162" s="37"/>
      <c r="GP162" s="37"/>
      <c r="GQ162" s="37"/>
      <c r="GR162" s="37"/>
      <c r="GS162" s="37"/>
      <c r="GT162" s="37"/>
      <c r="GU162" s="37"/>
      <c r="GV162" s="37"/>
      <c r="GW162" s="36">
        <v>13.611363636363636</v>
      </c>
      <c r="GX162" s="36">
        <v>21.663636363636364</v>
      </c>
      <c r="GY162" s="36">
        <v>50.392857142857146</v>
      </c>
      <c r="GZ162" s="36">
        <v>423</v>
      </c>
      <c r="HA162" s="36">
        <v>16.2</v>
      </c>
      <c r="HB162" s="36">
        <v>19.838636363636365</v>
      </c>
      <c r="HC162" s="36">
        <v>72.077272727272728</v>
      </c>
      <c r="HD162" s="36">
        <v>419</v>
      </c>
      <c r="JQ162" s="39">
        <f t="shared" si="46"/>
        <v>102.67045454545455</v>
      </c>
      <c r="JR162" s="39">
        <f t="shared" si="47"/>
        <v>369.6704545454545</v>
      </c>
      <c r="JS162" s="39">
        <f t="shared" si="48"/>
        <v>853.81861471861475</v>
      </c>
      <c r="JT162" s="39">
        <f t="shared" si="48"/>
        <v>4998</v>
      </c>
    </row>
    <row r="163" spans="1:280" s="48" customFormat="1" ht="15.75" customHeight="1" x14ac:dyDescent="0.2">
      <c r="A163" s="41">
        <v>44</v>
      </c>
      <c r="B163" s="96" t="s">
        <v>136</v>
      </c>
      <c r="C163" s="97" t="s">
        <v>279</v>
      </c>
      <c r="D163" s="43"/>
      <c r="E163" s="43"/>
      <c r="F163" s="43"/>
      <c r="G163" s="44"/>
      <c r="H163" s="43"/>
      <c r="I163" s="43"/>
      <c r="J163" s="43"/>
      <c r="K163" s="44"/>
      <c r="L163" s="53"/>
      <c r="M163" s="53"/>
      <c r="N163" s="53"/>
      <c r="O163" s="53"/>
      <c r="P163" s="53"/>
      <c r="Q163" s="53"/>
      <c r="R163" s="45"/>
      <c r="S163" s="45"/>
      <c r="T163" s="45"/>
      <c r="U163" s="45"/>
      <c r="V163" s="45"/>
      <c r="W163" s="45"/>
      <c r="X163" s="98"/>
      <c r="Y163" s="98"/>
      <c r="Z163" s="98"/>
      <c r="AA163" s="98"/>
      <c r="AB163" s="98"/>
      <c r="AC163" s="98"/>
      <c r="AD163" s="46"/>
      <c r="AE163" s="46"/>
      <c r="AF163" s="46"/>
      <c r="AG163" s="46"/>
      <c r="AH163" s="46"/>
      <c r="AI163" s="46"/>
      <c r="AJ163" s="46"/>
      <c r="AK163" s="46"/>
      <c r="AL163" s="46"/>
      <c r="AM163" s="46"/>
      <c r="AN163" s="46"/>
      <c r="AO163" s="46"/>
      <c r="AP163" s="46"/>
      <c r="AQ163" s="46"/>
      <c r="AR163" s="46"/>
      <c r="AS163" s="46"/>
      <c r="AT163" s="46"/>
      <c r="AU163" s="46"/>
      <c r="AV163" s="46"/>
      <c r="AW163" s="46"/>
      <c r="AX163" s="46"/>
      <c r="AY163" s="46"/>
      <c r="AZ163" s="46"/>
      <c r="BA163" s="46"/>
      <c r="BB163" s="46"/>
      <c r="BC163" s="46"/>
      <c r="BD163" s="46"/>
      <c r="BE163" s="46"/>
      <c r="BF163" s="46"/>
      <c r="BG163" s="46"/>
      <c r="BH163" s="46"/>
      <c r="BI163" s="46"/>
      <c r="BJ163" s="46"/>
      <c r="BK163" s="46"/>
      <c r="BL163" s="46"/>
      <c r="BM163" s="46"/>
      <c r="BN163" s="46"/>
      <c r="BO163" s="46"/>
      <c r="BP163" s="46"/>
      <c r="BQ163" s="46"/>
      <c r="BR163" s="46"/>
      <c r="BS163" s="46"/>
      <c r="BT163" s="46"/>
      <c r="BU163" s="46"/>
      <c r="BV163" s="46"/>
      <c r="BW163" s="46"/>
      <c r="BX163" s="46"/>
      <c r="BY163" s="46"/>
      <c r="BZ163" s="46"/>
      <c r="CA163" s="46"/>
      <c r="CB163" s="46"/>
      <c r="CC163" s="46"/>
      <c r="CD163" s="46"/>
      <c r="CE163" s="46"/>
      <c r="CF163" s="46"/>
      <c r="CG163" s="46"/>
      <c r="CH163" s="46"/>
      <c r="CI163" s="99"/>
      <c r="CJ163" s="46"/>
      <c r="CK163" s="46"/>
      <c r="CL163" s="46"/>
      <c r="CM163" s="46"/>
      <c r="CN163" s="46"/>
      <c r="CO163" s="46"/>
      <c r="CP163" s="47"/>
      <c r="CQ163" s="46"/>
      <c r="CR163" s="46"/>
      <c r="CS163" s="47"/>
      <c r="CT163" s="46"/>
      <c r="CU163" s="46"/>
      <c r="CV163" s="46"/>
      <c r="CW163" s="46"/>
      <c r="CX163" s="46"/>
      <c r="CY163" s="46"/>
      <c r="CZ163" s="46"/>
      <c r="DA163" s="46"/>
      <c r="DB163" s="46"/>
      <c r="DC163" s="46"/>
      <c r="DD163" s="46"/>
      <c r="DE163" s="46"/>
      <c r="DF163" s="46"/>
      <c r="DG163" s="46"/>
      <c r="DH163" s="46"/>
      <c r="DI163" s="46"/>
      <c r="DJ163" s="46"/>
      <c r="DK163" s="46"/>
      <c r="DO163" s="50"/>
      <c r="DS163" s="50"/>
      <c r="FY163" s="50"/>
      <c r="FZ163" s="50"/>
      <c r="GA163" s="50"/>
      <c r="GB163" s="50"/>
      <c r="GC163" s="50"/>
      <c r="GD163" s="50"/>
      <c r="GE163" s="50"/>
      <c r="GF163" s="50"/>
      <c r="GO163" s="50">
        <v>21</v>
      </c>
      <c r="GP163" s="50">
        <v>15</v>
      </c>
      <c r="GQ163" s="50">
        <v>79.5</v>
      </c>
      <c r="GR163" s="50">
        <v>425</v>
      </c>
      <c r="GS163" s="50">
        <v>28</v>
      </c>
      <c r="GT163" s="50">
        <v>20</v>
      </c>
      <c r="GU163" s="50">
        <v>96.666666666666671</v>
      </c>
      <c r="GV163" s="50">
        <v>451</v>
      </c>
      <c r="JQ163" s="52">
        <f t="shared" si="46"/>
        <v>49</v>
      </c>
      <c r="JR163" s="52">
        <f t="shared" si="47"/>
        <v>35</v>
      </c>
      <c r="JS163" s="52">
        <f t="shared" si="48"/>
        <v>176.16666666666669</v>
      </c>
      <c r="JT163" s="52">
        <f t="shared" si="48"/>
        <v>876</v>
      </c>
    </row>
    <row r="164" spans="1:280" s="48" customFormat="1" ht="15.75" customHeight="1" x14ac:dyDescent="0.2">
      <c r="A164" s="41">
        <v>45</v>
      </c>
      <c r="B164" s="96" t="s">
        <v>136</v>
      </c>
      <c r="C164" s="97" t="s">
        <v>280</v>
      </c>
      <c r="D164" s="43"/>
      <c r="E164" s="43"/>
      <c r="F164" s="43"/>
      <c r="G164" s="44"/>
      <c r="H164" s="43"/>
      <c r="I164" s="43"/>
      <c r="J164" s="43"/>
      <c r="K164" s="44"/>
      <c r="L164" s="53"/>
      <c r="M164" s="53"/>
      <c r="N164" s="53"/>
      <c r="O164" s="53"/>
      <c r="P164" s="53"/>
      <c r="Q164" s="53"/>
      <c r="R164" s="45"/>
      <c r="S164" s="45"/>
      <c r="T164" s="45"/>
      <c r="U164" s="45"/>
      <c r="V164" s="45"/>
      <c r="W164" s="45"/>
      <c r="X164" s="98"/>
      <c r="Y164" s="98"/>
      <c r="Z164" s="98"/>
      <c r="AA164" s="98"/>
      <c r="AB164" s="98"/>
      <c r="AC164" s="98"/>
      <c r="AD164" s="46"/>
      <c r="AE164" s="46"/>
      <c r="AF164" s="46"/>
      <c r="AG164" s="46"/>
      <c r="AH164" s="46"/>
      <c r="AI164" s="46"/>
      <c r="AJ164" s="46"/>
      <c r="AK164" s="46"/>
      <c r="AL164" s="46"/>
      <c r="AM164" s="46"/>
      <c r="AN164" s="46"/>
      <c r="AO164" s="46"/>
      <c r="AP164" s="46"/>
      <c r="AQ164" s="46"/>
      <c r="AR164" s="46"/>
      <c r="AS164" s="46"/>
      <c r="AT164" s="46"/>
      <c r="AU164" s="46"/>
      <c r="AV164" s="46"/>
      <c r="AW164" s="46"/>
      <c r="AX164" s="46"/>
      <c r="AY164" s="46"/>
      <c r="AZ164" s="46"/>
      <c r="BA164" s="46"/>
      <c r="BB164" s="46"/>
      <c r="BC164" s="46"/>
      <c r="BD164" s="46"/>
      <c r="BE164" s="46"/>
      <c r="BF164" s="46"/>
      <c r="BG164" s="46"/>
      <c r="BH164" s="46"/>
      <c r="BI164" s="46"/>
      <c r="BJ164" s="46"/>
      <c r="BK164" s="46"/>
      <c r="BL164" s="46"/>
      <c r="BM164" s="46"/>
      <c r="BN164" s="46"/>
      <c r="BO164" s="46"/>
      <c r="BP164" s="46"/>
      <c r="BQ164" s="46"/>
      <c r="BR164" s="46"/>
      <c r="BS164" s="46"/>
      <c r="BT164" s="46"/>
      <c r="BU164" s="46"/>
      <c r="BV164" s="46"/>
      <c r="BW164" s="46"/>
      <c r="BX164" s="46"/>
      <c r="BY164" s="46"/>
      <c r="BZ164" s="46"/>
      <c r="CA164" s="46"/>
      <c r="CB164" s="46"/>
      <c r="CC164" s="46"/>
      <c r="CD164" s="46"/>
      <c r="CE164" s="46"/>
      <c r="CF164" s="46"/>
      <c r="CG164" s="46"/>
      <c r="CH164" s="46"/>
      <c r="CI164" s="99"/>
      <c r="CJ164" s="46"/>
      <c r="CK164" s="46"/>
      <c r="CL164" s="46"/>
      <c r="CM164" s="46"/>
      <c r="CN164" s="46"/>
      <c r="CO164" s="46"/>
      <c r="CP164" s="47"/>
      <c r="CQ164" s="46"/>
      <c r="CR164" s="46"/>
      <c r="CS164" s="47"/>
      <c r="CT164" s="46"/>
      <c r="CU164" s="46"/>
      <c r="CV164" s="46"/>
      <c r="CW164" s="46"/>
      <c r="CX164" s="46"/>
      <c r="CY164" s="46"/>
      <c r="CZ164" s="46"/>
      <c r="DA164" s="46"/>
      <c r="DB164" s="46"/>
      <c r="DC164" s="46"/>
      <c r="DD164" s="46"/>
      <c r="DE164" s="46"/>
      <c r="DF164" s="46"/>
      <c r="DG164" s="46"/>
      <c r="DH164" s="46"/>
      <c r="DI164" s="46"/>
      <c r="DJ164" s="46"/>
      <c r="DK164" s="46"/>
      <c r="DL164" s="46"/>
      <c r="DO164" s="50"/>
      <c r="DS164" s="50"/>
      <c r="FY164" s="50"/>
      <c r="FZ164" s="50"/>
      <c r="GA164" s="50"/>
      <c r="GB164" s="50"/>
      <c r="GC164" s="50"/>
      <c r="GD164" s="50"/>
      <c r="GE164" s="50"/>
      <c r="GF164" s="50"/>
      <c r="GG164" s="50">
        <v>22.2</v>
      </c>
      <c r="GH164" s="50">
        <v>31</v>
      </c>
      <c r="GI164" s="50">
        <v>88.666666666666671</v>
      </c>
      <c r="GJ164" s="50">
        <v>464</v>
      </c>
      <c r="GK164" s="50">
        <v>23</v>
      </c>
      <c r="GL164" s="50">
        <v>22</v>
      </c>
      <c r="GM164" s="50">
        <v>75</v>
      </c>
      <c r="GN164" s="50">
        <v>423</v>
      </c>
      <c r="JQ164" s="52">
        <f t="shared" si="46"/>
        <v>45.2</v>
      </c>
      <c r="JR164" s="52">
        <f t="shared" si="47"/>
        <v>53</v>
      </c>
      <c r="JS164" s="52">
        <f t="shared" si="48"/>
        <v>163.66666666666669</v>
      </c>
      <c r="JT164" s="52">
        <f t="shared" si="48"/>
        <v>887</v>
      </c>
    </row>
    <row r="165" spans="1:280" s="48" customFormat="1" ht="15.75" customHeight="1" x14ac:dyDescent="0.2">
      <c r="A165" s="41">
        <v>46</v>
      </c>
      <c r="B165" s="96" t="s">
        <v>136</v>
      </c>
      <c r="C165" s="97" t="s">
        <v>281</v>
      </c>
      <c r="D165" s="43"/>
      <c r="E165" s="43"/>
      <c r="F165" s="43"/>
      <c r="G165" s="44"/>
      <c r="H165" s="43"/>
      <c r="I165" s="43"/>
      <c r="J165" s="43"/>
      <c r="K165" s="44"/>
      <c r="L165" s="53"/>
      <c r="M165" s="53"/>
      <c r="N165" s="53"/>
      <c r="O165" s="53"/>
      <c r="P165" s="53"/>
      <c r="Q165" s="53"/>
      <c r="R165" s="45"/>
      <c r="S165" s="45"/>
      <c r="T165" s="45"/>
      <c r="U165" s="45"/>
      <c r="V165" s="45"/>
      <c r="W165" s="45"/>
      <c r="X165" s="98"/>
      <c r="Y165" s="98"/>
      <c r="Z165" s="98"/>
      <c r="AA165" s="98"/>
      <c r="AB165" s="98"/>
      <c r="AC165" s="98"/>
      <c r="AD165" s="46"/>
      <c r="AE165" s="46"/>
      <c r="AF165" s="46"/>
      <c r="AG165" s="46"/>
      <c r="AH165" s="46"/>
      <c r="AI165" s="46"/>
      <c r="AJ165" s="46"/>
      <c r="AK165" s="46"/>
      <c r="AL165" s="46"/>
      <c r="AM165" s="46"/>
      <c r="AN165" s="46"/>
      <c r="AO165" s="46"/>
      <c r="AP165" s="46"/>
      <c r="AQ165" s="46"/>
      <c r="AR165" s="46"/>
      <c r="AS165" s="46"/>
      <c r="AT165" s="46"/>
      <c r="AU165" s="46"/>
      <c r="AV165" s="46"/>
      <c r="AW165" s="46"/>
      <c r="AX165" s="46"/>
      <c r="AY165" s="46"/>
      <c r="AZ165" s="46"/>
      <c r="BA165" s="46"/>
      <c r="BB165" s="46"/>
      <c r="BC165" s="46"/>
      <c r="BD165" s="46"/>
      <c r="BE165" s="46"/>
      <c r="BF165" s="46"/>
      <c r="BG165" s="46"/>
      <c r="BH165" s="46"/>
      <c r="BI165" s="46"/>
      <c r="BJ165" s="46"/>
      <c r="BK165" s="46"/>
      <c r="BL165" s="46"/>
      <c r="BM165" s="46"/>
      <c r="BN165" s="46"/>
      <c r="BO165" s="46"/>
      <c r="BP165" s="46"/>
      <c r="BQ165" s="46"/>
      <c r="BR165" s="46"/>
      <c r="BS165" s="46"/>
      <c r="BT165" s="46"/>
      <c r="BU165" s="46"/>
      <c r="BV165" s="46"/>
      <c r="BW165" s="46"/>
      <c r="BX165" s="46"/>
      <c r="BY165" s="46"/>
      <c r="BZ165" s="46"/>
      <c r="CA165" s="46"/>
      <c r="CB165" s="46"/>
      <c r="CC165" s="46"/>
      <c r="CD165" s="46"/>
      <c r="CE165" s="46"/>
      <c r="CF165" s="46"/>
      <c r="CG165" s="46"/>
      <c r="CH165" s="46"/>
      <c r="CI165" s="99"/>
      <c r="CJ165" s="46"/>
      <c r="CK165" s="46"/>
      <c r="CL165" s="46"/>
      <c r="CM165" s="46"/>
      <c r="CN165" s="46"/>
      <c r="CO165" s="46"/>
      <c r="CP165" s="47"/>
      <c r="CQ165" s="46"/>
      <c r="CR165" s="46"/>
      <c r="CS165" s="47"/>
      <c r="CT165" s="46"/>
      <c r="CU165" s="46"/>
      <c r="CV165" s="46"/>
      <c r="CW165" s="46"/>
      <c r="CX165" s="46"/>
      <c r="CY165" s="46"/>
      <c r="CZ165" s="46"/>
      <c r="DA165" s="46"/>
      <c r="DB165" s="46"/>
      <c r="DC165" s="46"/>
      <c r="DD165" s="46"/>
      <c r="DE165" s="46"/>
      <c r="DF165" s="46"/>
      <c r="DG165" s="46"/>
      <c r="DH165" s="46"/>
      <c r="DI165" s="46"/>
      <c r="DJ165" s="46"/>
      <c r="DK165" s="46"/>
      <c r="DL165" s="46"/>
      <c r="DO165" s="50"/>
      <c r="DS165" s="50"/>
      <c r="FY165" s="50">
        <v>6.5</v>
      </c>
      <c r="FZ165" s="50">
        <v>6.5</v>
      </c>
      <c r="GA165" s="50">
        <v>21.666666666666668</v>
      </c>
      <c r="GB165" s="50">
        <v>453</v>
      </c>
      <c r="GC165" s="50">
        <v>13</v>
      </c>
      <c r="GD165" s="50">
        <v>25</v>
      </c>
      <c r="GE165" s="50">
        <v>63.333333333333343</v>
      </c>
      <c r="GF165" s="50">
        <v>423</v>
      </c>
      <c r="GG165" s="50"/>
      <c r="GH165" s="50"/>
      <c r="GI165" s="50"/>
      <c r="GJ165" s="50"/>
      <c r="GK165" s="50"/>
      <c r="GL165" s="50"/>
      <c r="GM165" s="50"/>
      <c r="GN165" s="50"/>
      <c r="JQ165" s="52">
        <f t="shared" si="46"/>
        <v>19.5</v>
      </c>
      <c r="JR165" s="52">
        <f t="shared" si="47"/>
        <v>31.5</v>
      </c>
      <c r="JS165" s="52">
        <f t="shared" si="48"/>
        <v>85.000000000000014</v>
      </c>
      <c r="JT165" s="52">
        <f t="shared" si="48"/>
        <v>876</v>
      </c>
    </row>
    <row r="166" spans="1:280" s="48" customFormat="1" ht="15.75" customHeight="1" x14ac:dyDescent="0.2">
      <c r="A166" s="41">
        <v>47</v>
      </c>
      <c r="B166" s="96" t="s">
        <v>136</v>
      </c>
      <c r="C166" s="97" t="s">
        <v>282</v>
      </c>
      <c r="D166" s="43"/>
      <c r="E166" s="43"/>
      <c r="F166" s="43"/>
      <c r="G166" s="44"/>
      <c r="H166" s="43"/>
      <c r="I166" s="43"/>
      <c r="J166" s="43"/>
      <c r="K166" s="44"/>
      <c r="L166" s="53"/>
      <c r="M166" s="53"/>
      <c r="N166" s="53"/>
      <c r="O166" s="53"/>
      <c r="P166" s="53"/>
      <c r="Q166" s="53"/>
      <c r="R166" s="45"/>
      <c r="S166" s="45"/>
      <c r="T166" s="45"/>
      <c r="U166" s="45"/>
      <c r="V166" s="45"/>
      <c r="W166" s="45"/>
      <c r="X166" s="98"/>
      <c r="Y166" s="98"/>
      <c r="Z166" s="98"/>
      <c r="AA166" s="98"/>
      <c r="AB166" s="98"/>
      <c r="AC166" s="98"/>
      <c r="AD166" s="46"/>
      <c r="AE166" s="46"/>
      <c r="AF166" s="46"/>
      <c r="AG166" s="46"/>
      <c r="AH166" s="46"/>
      <c r="AI166" s="46"/>
      <c r="AJ166" s="46"/>
      <c r="AK166" s="46"/>
      <c r="AL166" s="46"/>
      <c r="AM166" s="46"/>
      <c r="AN166" s="46"/>
      <c r="AO166" s="46"/>
      <c r="AP166" s="46"/>
      <c r="AQ166" s="46"/>
      <c r="AR166" s="46"/>
      <c r="AS166" s="46"/>
      <c r="AT166" s="46"/>
      <c r="AU166" s="46"/>
      <c r="AV166" s="46"/>
      <c r="AW166" s="46"/>
      <c r="AX166" s="46"/>
      <c r="AY166" s="46"/>
      <c r="AZ166" s="46"/>
      <c r="BA166" s="46"/>
      <c r="BB166" s="46"/>
      <c r="BC166" s="46"/>
      <c r="BD166" s="46"/>
      <c r="BE166" s="46"/>
      <c r="BF166" s="46"/>
      <c r="BG166" s="46"/>
      <c r="BH166" s="46"/>
      <c r="BI166" s="46"/>
      <c r="BJ166" s="46"/>
      <c r="BK166" s="46"/>
      <c r="BL166" s="46"/>
      <c r="BM166" s="46"/>
      <c r="BN166" s="46"/>
      <c r="BO166" s="46"/>
      <c r="BP166" s="46"/>
      <c r="BQ166" s="46"/>
      <c r="BR166" s="46"/>
      <c r="BS166" s="46"/>
      <c r="BT166" s="46"/>
      <c r="BU166" s="46"/>
      <c r="BV166" s="46"/>
      <c r="BW166" s="46"/>
      <c r="BX166" s="46"/>
      <c r="BY166" s="46"/>
      <c r="BZ166" s="46"/>
      <c r="CA166" s="46"/>
      <c r="CB166" s="46"/>
      <c r="CC166" s="46"/>
      <c r="CD166" s="46"/>
      <c r="CE166" s="46"/>
      <c r="CF166" s="46"/>
      <c r="CG166" s="46"/>
      <c r="CH166" s="46"/>
      <c r="CI166" s="99"/>
      <c r="CJ166" s="46"/>
      <c r="CK166" s="46"/>
      <c r="CL166" s="46"/>
      <c r="CM166" s="46"/>
      <c r="CN166" s="46"/>
      <c r="CO166" s="46"/>
      <c r="CP166" s="47"/>
      <c r="CQ166" s="46"/>
      <c r="CR166" s="46"/>
      <c r="CS166" s="47"/>
      <c r="CT166" s="46"/>
      <c r="CU166" s="46"/>
      <c r="CV166" s="46"/>
      <c r="CW166" s="46"/>
      <c r="CX166" s="46"/>
      <c r="CY166" s="46"/>
      <c r="CZ166" s="46"/>
      <c r="DA166" s="46"/>
      <c r="DB166" s="46"/>
      <c r="DC166" s="46"/>
      <c r="DD166" s="46"/>
      <c r="DE166" s="46"/>
      <c r="DF166" s="46"/>
      <c r="DG166" s="46"/>
      <c r="DH166" s="46"/>
      <c r="DI166" s="46"/>
      <c r="DJ166" s="46"/>
      <c r="DK166" s="46"/>
      <c r="DL166" s="46"/>
      <c r="DO166" s="50"/>
      <c r="DS166" s="50"/>
      <c r="FY166" s="50">
        <v>3.4</v>
      </c>
      <c r="FZ166" s="50">
        <v>3.4</v>
      </c>
      <c r="GA166" s="50">
        <v>11.333333333333334</v>
      </c>
      <c r="GB166" s="50">
        <v>417</v>
      </c>
      <c r="GC166" s="50">
        <v>5.4</v>
      </c>
      <c r="GD166" s="50">
        <v>20.3</v>
      </c>
      <c r="GE166" s="50">
        <v>42.833333333333336</v>
      </c>
      <c r="GF166" s="50">
        <v>440</v>
      </c>
      <c r="GG166" s="50"/>
      <c r="GH166" s="50"/>
      <c r="GI166" s="50"/>
      <c r="GJ166" s="50"/>
      <c r="GK166" s="50"/>
      <c r="GL166" s="50"/>
      <c r="GM166" s="50"/>
      <c r="GN166" s="50"/>
      <c r="JQ166" s="52">
        <f t="shared" si="46"/>
        <v>8.8000000000000007</v>
      </c>
      <c r="JR166" s="52">
        <f t="shared" si="47"/>
        <v>23.7</v>
      </c>
      <c r="JS166" s="52">
        <f t="shared" si="48"/>
        <v>54.166666666666671</v>
      </c>
      <c r="JT166" s="52">
        <f t="shared" si="48"/>
        <v>857</v>
      </c>
    </row>
    <row r="167" spans="1:280" s="48" customFormat="1" ht="15.75" customHeight="1" x14ac:dyDescent="0.2">
      <c r="A167" s="41">
        <v>48</v>
      </c>
      <c r="B167" s="96" t="s">
        <v>136</v>
      </c>
      <c r="C167" s="97" t="s">
        <v>283</v>
      </c>
      <c r="D167" s="43"/>
      <c r="E167" s="43"/>
      <c r="F167" s="43"/>
      <c r="G167" s="44"/>
      <c r="H167" s="43"/>
      <c r="I167" s="43"/>
      <c r="J167" s="43"/>
      <c r="K167" s="44"/>
      <c r="L167" s="53"/>
      <c r="M167" s="53"/>
      <c r="N167" s="53"/>
      <c r="O167" s="53"/>
      <c r="P167" s="53"/>
      <c r="Q167" s="53"/>
      <c r="R167" s="45"/>
      <c r="S167" s="45"/>
      <c r="T167" s="45"/>
      <c r="U167" s="45"/>
      <c r="V167" s="45"/>
      <c r="W167" s="45"/>
      <c r="X167" s="98"/>
      <c r="Y167" s="98"/>
      <c r="Z167" s="98"/>
      <c r="AA167" s="98"/>
      <c r="AB167" s="98"/>
      <c r="AC167" s="98"/>
      <c r="AD167" s="46"/>
      <c r="AE167" s="46"/>
      <c r="AF167" s="46"/>
      <c r="AG167" s="46"/>
      <c r="AH167" s="46"/>
      <c r="AI167" s="46"/>
      <c r="AJ167" s="46"/>
      <c r="AK167" s="46"/>
      <c r="AL167" s="46"/>
      <c r="AM167" s="46"/>
      <c r="AN167" s="46"/>
      <c r="AO167" s="46"/>
      <c r="AP167" s="46"/>
      <c r="AQ167" s="46"/>
      <c r="AR167" s="46"/>
      <c r="AS167" s="46"/>
      <c r="AT167" s="46"/>
      <c r="AU167" s="46"/>
      <c r="AV167" s="46"/>
      <c r="AW167" s="46"/>
      <c r="AX167" s="46"/>
      <c r="AY167" s="46"/>
      <c r="AZ167" s="46"/>
      <c r="BA167" s="46"/>
      <c r="BB167" s="46"/>
      <c r="BC167" s="46"/>
      <c r="BD167" s="46"/>
      <c r="BE167" s="46"/>
      <c r="BF167" s="46"/>
      <c r="BG167" s="46"/>
      <c r="BH167" s="46"/>
      <c r="BI167" s="46"/>
      <c r="BJ167" s="46"/>
      <c r="BK167" s="46"/>
      <c r="BL167" s="46"/>
      <c r="BM167" s="46"/>
      <c r="BN167" s="46"/>
      <c r="BO167" s="46"/>
      <c r="BP167" s="46"/>
      <c r="BQ167" s="46"/>
      <c r="BR167" s="46"/>
      <c r="BS167" s="46"/>
      <c r="BT167" s="46"/>
      <c r="BU167" s="46"/>
      <c r="BV167" s="46"/>
      <c r="BW167" s="46"/>
      <c r="BX167" s="46"/>
      <c r="BY167" s="46"/>
      <c r="BZ167" s="46"/>
      <c r="CA167" s="46"/>
      <c r="CB167" s="46"/>
      <c r="CC167" s="46"/>
      <c r="CD167" s="46"/>
      <c r="CE167" s="46"/>
      <c r="CF167" s="46"/>
      <c r="CG167" s="46"/>
      <c r="CH167" s="46"/>
      <c r="CI167" s="99"/>
      <c r="CJ167" s="46"/>
      <c r="CK167" s="46"/>
      <c r="CL167" s="46"/>
      <c r="CM167" s="46"/>
      <c r="CN167" s="46"/>
      <c r="CO167" s="46"/>
      <c r="CP167" s="47"/>
      <c r="CQ167" s="46"/>
      <c r="CR167" s="46"/>
      <c r="CS167" s="47"/>
      <c r="CT167" s="46"/>
      <c r="CU167" s="46"/>
      <c r="CV167" s="46"/>
      <c r="CW167" s="46"/>
      <c r="CX167" s="46"/>
      <c r="CY167" s="46"/>
      <c r="CZ167" s="46"/>
      <c r="DA167" s="46"/>
      <c r="DB167" s="46"/>
      <c r="DC167" s="46"/>
      <c r="DD167" s="46"/>
      <c r="DE167" s="46"/>
      <c r="DF167" s="46"/>
      <c r="DG167" s="46"/>
      <c r="DH167" s="46"/>
      <c r="DI167" s="46"/>
      <c r="DJ167" s="46"/>
      <c r="DK167" s="46"/>
      <c r="DL167" s="46"/>
      <c r="DO167" s="50"/>
      <c r="DS167" s="50"/>
      <c r="GG167" s="50"/>
      <c r="GH167" s="50"/>
      <c r="GI167" s="50"/>
      <c r="GJ167" s="50"/>
      <c r="GK167" s="50"/>
      <c r="GL167" s="50"/>
      <c r="GM167" s="50"/>
      <c r="GN167" s="50"/>
      <c r="JQ167" s="52">
        <f t="shared" si="46"/>
        <v>0</v>
      </c>
      <c r="JR167" s="52">
        <f t="shared" si="47"/>
        <v>0</v>
      </c>
      <c r="JS167" s="52">
        <f t="shared" si="48"/>
        <v>0</v>
      </c>
      <c r="JT167" s="52">
        <f t="shared" si="48"/>
        <v>0</v>
      </c>
    </row>
    <row r="168" spans="1:280" s="48" customFormat="1" ht="15.75" customHeight="1" x14ac:dyDescent="0.2">
      <c r="A168" s="41">
        <v>49</v>
      </c>
      <c r="B168" s="96" t="s">
        <v>136</v>
      </c>
      <c r="C168" s="97" t="s">
        <v>284</v>
      </c>
      <c r="D168" s="43"/>
      <c r="E168" s="43"/>
      <c r="F168" s="43"/>
      <c r="G168" s="44"/>
      <c r="H168" s="43"/>
      <c r="I168" s="43"/>
      <c r="J168" s="43"/>
      <c r="K168" s="44"/>
      <c r="L168" s="53"/>
      <c r="M168" s="53"/>
      <c r="N168" s="53"/>
      <c r="O168" s="53"/>
      <c r="P168" s="53"/>
      <c r="Q168" s="53"/>
      <c r="R168" s="45"/>
      <c r="S168" s="45"/>
      <c r="T168" s="45"/>
      <c r="U168" s="45"/>
      <c r="V168" s="45"/>
      <c r="W168" s="45"/>
      <c r="X168" s="98"/>
      <c r="Y168" s="98"/>
      <c r="Z168" s="98"/>
      <c r="AA168" s="98"/>
      <c r="AB168" s="98"/>
      <c r="AC168" s="98"/>
      <c r="AD168" s="46"/>
      <c r="AE168" s="46"/>
      <c r="AF168" s="46"/>
      <c r="AG168" s="46"/>
      <c r="AH168" s="46"/>
      <c r="AI168" s="46"/>
      <c r="AJ168" s="46"/>
      <c r="AK168" s="46"/>
      <c r="AL168" s="46"/>
      <c r="AM168" s="46"/>
      <c r="AN168" s="46"/>
      <c r="AO168" s="46"/>
      <c r="AP168" s="46"/>
      <c r="AQ168" s="46"/>
      <c r="AR168" s="46"/>
      <c r="AS168" s="46"/>
      <c r="AT168" s="46"/>
      <c r="AU168" s="46"/>
      <c r="AV168" s="46"/>
      <c r="AW168" s="46"/>
      <c r="AX168" s="46"/>
      <c r="AY168" s="46"/>
      <c r="AZ168" s="46"/>
      <c r="BA168" s="46"/>
      <c r="BB168" s="46"/>
      <c r="BC168" s="46"/>
      <c r="BD168" s="46"/>
      <c r="BE168" s="46"/>
      <c r="BF168" s="46"/>
      <c r="BG168" s="46"/>
      <c r="BH168" s="46"/>
      <c r="BI168" s="46"/>
      <c r="BJ168" s="46"/>
      <c r="BK168" s="46"/>
      <c r="BL168" s="46"/>
      <c r="BM168" s="46"/>
      <c r="BN168" s="46"/>
      <c r="BO168" s="46"/>
      <c r="BP168" s="46"/>
      <c r="BQ168" s="46"/>
      <c r="BR168" s="46"/>
      <c r="BS168" s="46"/>
      <c r="BT168" s="46"/>
      <c r="BU168" s="46"/>
      <c r="BV168" s="46"/>
      <c r="BW168" s="46"/>
      <c r="BX168" s="46"/>
      <c r="BY168" s="46"/>
      <c r="BZ168" s="46"/>
      <c r="CA168" s="46"/>
      <c r="CB168" s="46"/>
      <c r="CC168" s="46"/>
      <c r="CD168" s="46"/>
      <c r="CE168" s="46"/>
      <c r="CF168" s="46"/>
      <c r="CG168" s="46"/>
      <c r="CH168" s="46"/>
      <c r="CI168" s="99"/>
      <c r="CJ168" s="46"/>
      <c r="CK168" s="46"/>
      <c r="CL168" s="46"/>
      <c r="CM168" s="46"/>
      <c r="CN168" s="46"/>
      <c r="CO168" s="46"/>
      <c r="CP168" s="47"/>
      <c r="CQ168" s="46"/>
      <c r="CR168" s="46"/>
      <c r="CS168" s="47"/>
      <c r="CT168" s="46"/>
      <c r="CU168" s="46"/>
      <c r="CV168" s="46"/>
      <c r="CW168" s="46"/>
      <c r="CX168" s="46"/>
      <c r="CY168" s="46"/>
      <c r="CZ168" s="46"/>
      <c r="DA168" s="46"/>
      <c r="DB168" s="46"/>
      <c r="DC168" s="46"/>
      <c r="DD168" s="46"/>
      <c r="DE168" s="46"/>
      <c r="DF168" s="46"/>
      <c r="DG168" s="46"/>
      <c r="DH168" s="46"/>
      <c r="DI168" s="46"/>
      <c r="DJ168" s="46"/>
      <c r="DK168" s="46"/>
      <c r="DL168" s="46"/>
      <c r="DO168" s="50"/>
      <c r="DS168" s="50"/>
      <c r="GG168" s="50">
        <v>17</v>
      </c>
      <c r="GH168" s="50">
        <v>25.318181818181817</v>
      </c>
      <c r="GI168" s="50">
        <v>67.284382284382275</v>
      </c>
      <c r="GJ168" s="50">
        <v>423</v>
      </c>
      <c r="GK168" s="50">
        <v>19</v>
      </c>
      <c r="GL168" s="50">
        <v>25.190909090909091</v>
      </c>
      <c r="GM168" s="50">
        <v>70.421911421911418</v>
      </c>
      <c r="GN168" s="50">
        <v>448</v>
      </c>
      <c r="JQ168" s="52">
        <f t="shared" si="46"/>
        <v>36</v>
      </c>
      <c r="JR168" s="52">
        <f t="shared" si="47"/>
        <v>50.509090909090908</v>
      </c>
      <c r="JS168" s="52">
        <f t="shared" si="48"/>
        <v>137.70629370629371</v>
      </c>
      <c r="JT168" s="52">
        <f t="shared" si="48"/>
        <v>871</v>
      </c>
    </row>
    <row r="169" spans="1:280" s="48" customFormat="1" ht="15.75" customHeight="1" x14ac:dyDescent="0.2">
      <c r="A169" s="41">
        <v>50</v>
      </c>
      <c r="B169" s="96" t="s">
        <v>136</v>
      </c>
      <c r="C169" s="97" t="s">
        <v>285</v>
      </c>
      <c r="D169" s="43"/>
      <c r="E169" s="43"/>
      <c r="F169" s="43"/>
      <c r="G169" s="44"/>
      <c r="H169" s="43"/>
      <c r="I169" s="43"/>
      <c r="J169" s="43"/>
      <c r="K169" s="44"/>
      <c r="L169" s="53"/>
      <c r="M169" s="53"/>
      <c r="N169" s="53"/>
      <c r="O169" s="53"/>
      <c r="P169" s="53"/>
      <c r="Q169" s="53"/>
      <c r="R169" s="45"/>
      <c r="S169" s="45"/>
      <c r="T169" s="45"/>
      <c r="U169" s="45"/>
      <c r="V169" s="45"/>
      <c r="W169" s="45"/>
      <c r="X169" s="98"/>
      <c r="Y169" s="98"/>
      <c r="Z169" s="98"/>
      <c r="AA169" s="98"/>
      <c r="AB169" s="98"/>
      <c r="AC169" s="98"/>
      <c r="AD169" s="46"/>
      <c r="AE169" s="46"/>
      <c r="AF169" s="46"/>
      <c r="AG169" s="46"/>
      <c r="AH169" s="46"/>
      <c r="AI169" s="46"/>
      <c r="AJ169" s="46"/>
      <c r="AK169" s="46"/>
      <c r="AL169" s="46"/>
      <c r="AM169" s="46"/>
      <c r="AN169" s="46"/>
      <c r="AO169" s="46"/>
      <c r="AP169" s="46"/>
      <c r="AQ169" s="46"/>
      <c r="AR169" s="46"/>
      <c r="AS169" s="46"/>
      <c r="AT169" s="46"/>
      <c r="AU169" s="46"/>
      <c r="AV169" s="46"/>
      <c r="AW169" s="46"/>
      <c r="AX169" s="46"/>
      <c r="AY169" s="46"/>
      <c r="AZ169" s="46"/>
      <c r="BA169" s="46"/>
      <c r="BB169" s="46"/>
      <c r="BC169" s="46"/>
      <c r="BD169" s="46"/>
      <c r="BE169" s="46"/>
      <c r="BF169" s="46"/>
      <c r="BG169" s="46"/>
      <c r="BH169" s="46"/>
      <c r="BI169" s="46"/>
      <c r="BJ169" s="46"/>
      <c r="BK169" s="46"/>
      <c r="BL169" s="46"/>
      <c r="BM169" s="46"/>
      <c r="BN169" s="46"/>
      <c r="BO169" s="46"/>
      <c r="BP169" s="46"/>
      <c r="BQ169" s="46"/>
      <c r="BR169" s="46"/>
      <c r="BS169" s="46"/>
      <c r="BT169" s="46"/>
      <c r="BU169" s="46"/>
      <c r="BV169" s="46"/>
      <c r="BW169" s="46"/>
      <c r="BX169" s="46"/>
      <c r="BY169" s="46"/>
      <c r="BZ169" s="46"/>
      <c r="CA169" s="46"/>
      <c r="CB169" s="46"/>
      <c r="CC169" s="46"/>
      <c r="CD169" s="46"/>
      <c r="CE169" s="46"/>
      <c r="CF169" s="46"/>
      <c r="CG169" s="46"/>
      <c r="CH169" s="46"/>
      <c r="CI169" s="99"/>
      <c r="CJ169" s="46"/>
      <c r="CK169" s="46"/>
      <c r="CL169" s="46"/>
      <c r="CM169" s="46"/>
      <c r="CN169" s="46"/>
      <c r="CO169" s="46"/>
      <c r="CP169" s="47"/>
      <c r="CQ169" s="46"/>
      <c r="CR169" s="46"/>
      <c r="CS169" s="47"/>
      <c r="CT169" s="46"/>
      <c r="CU169" s="46"/>
      <c r="CV169" s="46"/>
      <c r="CW169" s="46"/>
      <c r="CX169" s="46"/>
      <c r="CY169" s="46"/>
      <c r="CZ169" s="46"/>
      <c r="DA169" s="46"/>
      <c r="DB169" s="46"/>
      <c r="DC169" s="46"/>
      <c r="DD169" s="46"/>
      <c r="DE169" s="46"/>
      <c r="DF169" s="46"/>
      <c r="DG169" s="46"/>
      <c r="DH169" s="46"/>
      <c r="DI169" s="46"/>
      <c r="DJ169" s="46"/>
      <c r="DK169" s="46"/>
      <c r="DL169" s="46"/>
      <c r="DO169" s="50"/>
      <c r="DS169" s="50"/>
      <c r="GG169" s="50"/>
      <c r="GH169" s="50"/>
      <c r="GI169" s="50"/>
      <c r="GJ169" s="50"/>
      <c r="GK169" s="50"/>
      <c r="GL169" s="50"/>
      <c r="GM169" s="50"/>
      <c r="GN169" s="50"/>
      <c r="JQ169" s="52">
        <f t="shared" si="46"/>
        <v>0</v>
      </c>
      <c r="JR169" s="52">
        <f t="shared" si="47"/>
        <v>0</v>
      </c>
      <c r="JS169" s="52">
        <f t="shared" si="48"/>
        <v>0</v>
      </c>
      <c r="JT169" s="52">
        <f t="shared" si="48"/>
        <v>0</v>
      </c>
    </row>
    <row r="170" spans="1:280" s="48" customFormat="1" ht="15.75" customHeight="1" x14ac:dyDescent="0.2">
      <c r="A170" s="41">
        <v>51</v>
      </c>
      <c r="B170" s="96" t="s">
        <v>136</v>
      </c>
      <c r="C170" s="97" t="s">
        <v>286</v>
      </c>
      <c r="D170" s="43"/>
      <c r="E170" s="43"/>
      <c r="F170" s="43"/>
      <c r="G170" s="44"/>
      <c r="H170" s="43"/>
      <c r="I170" s="43"/>
      <c r="J170" s="43"/>
      <c r="K170" s="44"/>
      <c r="L170" s="53"/>
      <c r="M170" s="53"/>
      <c r="N170" s="53"/>
      <c r="O170" s="53"/>
      <c r="P170" s="53"/>
      <c r="Q170" s="53"/>
      <c r="R170" s="45"/>
      <c r="S170" s="45"/>
      <c r="T170" s="45"/>
      <c r="U170" s="45"/>
      <c r="V170" s="45"/>
      <c r="W170" s="45"/>
      <c r="X170" s="98"/>
      <c r="Y170" s="98"/>
      <c r="Z170" s="98"/>
      <c r="AA170" s="98"/>
      <c r="AB170" s="98"/>
      <c r="AC170" s="98"/>
      <c r="AD170" s="46"/>
      <c r="AE170" s="46"/>
      <c r="AF170" s="46"/>
      <c r="AG170" s="46"/>
      <c r="AH170" s="46"/>
      <c r="AI170" s="46"/>
      <c r="AJ170" s="46"/>
      <c r="AK170" s="46"/>
      <c r="AL170" s="46"/>
      <c r="AM170" s="46"/>
      <c r="AN170" s="46"/>
      <c r="AO170" s="46"/>
      <c r="AP170" s="46"/>
      <c r="AQ170" s="46"/>
      <c r="AR170" s="46"/>
      <c r="AS170" s="46"/>
      <c r="AT170" s="46"/>
      <c r="AU170" s="46"/>
      <c r="AV170" s="46"/>
      <c r="AW170" s="46"/>
      <c r="AX170" s="46"/>
      <c r="AY170" s="46"/>
      <c r="AZ170" s="46"/>
      <c r="BA170" s="46"/>
      <c r="BB170" s="46"/>
      <c r="BC170" s="46"/>
      <c r="BD170" s="46"/>
      <c r="BE170" s="46"/>
      <c r="BF170" s="46"/>
      <c r="BG170" s="46"/>
      <c r="BH170" s="46"/>
      <c r="BI170" s="46"/>
      <c r="BJ170" s="46"/>
      <c r="BK170" s="46"/>
      <c r="BL170" s="46"/>
      <c r="BM170" s="46"/>
      <c r="BN170" s="46"/>
      <c r="BO170" s="46"/>
      <c r="BP170" s="46"/>
      <c r="BQ170" s="46"/>
      <c r="BR170" s="46"/>
      <c r="BS170" s="46"/>
      <c r="BT170" s="46"/>
      <c r="BU170" s="46"/>
      <c r="BV170" s="46"/>
      <c r="BW170" s="46"/>
      <c r="BX170" s="46"/>
      <c r="BY170" s="46"/>
      <c r="BZ170" s="46"/>
      <c r="CA170" s="46"/>
      <c r="CB170" s="46"/>
      <c r="CC170" s="46"/>
      <c r="CD170" s="46"/>
      <c r="CE170" s="46"/>
      <c r="CF170" s="46"/>
      <c r="CG170" s="46"/>
      <c r="CH170" s="46"/>
      <c r="CI170" s="99"/>
      <c r="CJ170" s="46"/>
      <c r="CK170" s="46"/>
      <c r="CL170" s="46"/>
      <c r="CM170" s="46"/>
      <c r="CN170" s="46"/>
      <c r="CO170" s="46"/>
      <c r="CP170" s="47"/>
      <c r="CQ170" s="46"/>
      <c r="CR170" s="46"/>
      <c r="CS170" s="47"/>
      <c r="CT170" s="46"/>
      <c r="CU170" s="46"/>
      <c r="CV170" s="46"/>
      <c r="CW170" s="46"/>
      <c r="CX170" s="46"/>
      <c r="CY170" s="46"/>
      <c r="CZ170" s="46"/>
      <c r="DA170" s="46"/>
      <c r="DB170" s="46"/>
      <c r="DC170" s="46"/>
      <c r="DD170" s="46"/>
      <c r="DE170" s="46"/>
      <c r="DF170" s="46"/>
      <c r="DG170" s="46"/>
      <c r="DH170" s="46"/>
      <c r="DI170" s="46"/>
      <c r="DJ170" s="46"/>
      <c r="DK170" s="46"/>
      <c r="DL170" s="46"/>
      <c r="DO170" s="50"/>
      <c r="DS170" s="50"/>
      <c r="GG170" s="50"/>
      <c r="GH170" s="50"/>
      <c r="GI170" s="50"/>
      <c r="GJ170" s="50"/>
      <c r="GK170" s="50"/>
      <c r="GL170" s="50"/>
      <c r="GM170" s="50"/>
      <c r="GN170" s="50"/>
      <c r="GW170" s="49">
        <v>10</v>
      </c>
      <c r="GX170" s="49">
        <v>15</v>
      </c>
      <c r="GY170" s="49">
        <v>35.714285714285715</v>
      </c>
      <c r="GZ170" s="49">
        <v>292</v>
      </c>
      <c r="HA170" s="49">
        <v>10</v>
      </c>
      <c r="HB170" s="49">
        <v>15</v>
      </c>
      <c r="HC170" s="49">
        <v>50</v>
      </c>
      <c r="HD170" s="49">
        <v>268</v>
      </c>
      <c r="JQ170" s="52">
        <f t="shared" si="46"/>
        <v>20</v>
      </c>
      <c r="JR170" s="52">
        <f t="shared" si="47"/>
        <v>30</v>
      </c>
      <c r="JS170" s="52">
        <f t="shared" si="48"/>
        <v>85.714285714285722</v>
      </c>
      <c r="JT170" s="52">
        <f t="shared" si="48"/>
        <v>560</v>
      </c>
    </row>
    <row r="171" spans="1:280" s="48" customFormat="1" ht="15.75" customHeight="1" x14ac:dyDescent="0.2">
      <c r="A171" s="41">
        <v>52</v>
      </c>
      <c r="B171" s="96" t="s">
        <v>136</v>
      </c>
      <c r="C171" s="97" t="s">
        <v>287</v>
      </c>
      <c r="D171" s="43"/>
      <c r="E171" s="43"/>
      <c r="F171" s="43"/>
      <c r="G171" s="44"/>
      <c r="H171" s="43"/>
      <c r="I171" s="43"/>
      <c r="J171" s="43"/>
      <c r="K171" s="44"/>
      <c r="L171" s="53"/>
      <c r="M171" s="53"/>
      <c r="N171" s="53"/>
      <c r="O171" s="53"/>
      <c r="P171" s="53"/>
      <c r="Q171" s="53"/>
      <c r="R171" s="45"/>
      <c r="S171" s="45"/>
      <c r="T171" s="45"/>
      <c r="U171" s="45"/>
      <c r="V171" s="45"/>
      <c r="W171" s="45"/>
      <c r="X171" s="98"/>
      <c r="Y171" s="98"/>
      <c r="Z171" s="98"/>
      <c r="AA171" s="98"/>
      <c r="AB171" s="98"/>
      <c r="AC171" s="98"/>
      <c r="AD171" s="46"/>
      <c r="AE171" s="46"/>
      <c r="AF171" s="46"/>
      <c r="AG171" s="46"/>
      <c r="AH171" s="46"/>
      <c r="AI171" s="46"/>
      <c r="AJ171" s="46"/>
      <c r="AK171" s="46"/>
      <c r="AL171" s="46"/>
      <c r="AM171" s="46"/>
      <c r="AN171" s="46"/>
      <c r="AO171" s="46"/>
      <c r="AP171" s="46"/>
      <c r="AQ171" s="46"/>
      <c r="AR171" s="46"/>
      <c r="AS171" s="46"/>
      <c r="AT171" s="46"/>
      <c r="AU171" s="46"/>
      <c r="AV171" s="46"/>
      <c r="AW171" s="46"/>
      <c r="AX171" s="46"/>
      <c r="AY171" s="46"/>
      <c r="AZ171" s="46"/>
      <c r="BA171" s="46"/>
      <c r="BB171" s="46"/>
      <c r="BC171" s="46"/>
      <c r="BD171" s="46"/>
      <c r="BE171" s="46"/>
      <c r="BF171" s="46"/>
      <c r="BG171" s="46"/>
      <c r="BH171" s="46"/>
      <c r="BI171" s="46"/>
      <c r="BJ171" s="46"/>
      <c r="BK171" s="46"/>
      <c r="BL171" s="46"/>
      <c r="BM171" s="46"/>
      <c r="BN171" s="46"/>
      <c r="BO171" s="46"/>
      <c r="BP171" s="46"/>
      <c r="BQ171" s="46"/>
      <c r="BR171" s="46"/>
      <c r="BS171" s="46"/>
      <c r="BT171" s="46"/>
      <c r="BU171" s="46"/>
      <c r="BV171" s="46"/>
      <c r="BW171" s="46"/>
      <c r="BX171" s="46"/>
      <c r="BY171" s="46"/>
      <c r="BZ171" s="46"/>
      <c r="CA171" s="46"/>
      <c r="CB171" s="46"/>
      <c r="CC171" s="46"/>
      <c r="CD171" s="46"/>
      <c r="CE171" s="46"/>
      <c r="CF171" s="46"/>
      <c r="CG171" s="46"/>
      <c r="CH171" s="46"/>
      <c r="CI171" s="99"/>
      <c r="CJ171" s="46"/>
      <c r="CK171" s="46"/>
      <c r="CL171" s="46"/>
      <c r="CM171" s="46"/>
      <c r="CN171" s="46"/>
      <c r="CO171" s="46"/>
      <c r="CP171" s="47"/>
      <c r="CQ171" s="46"/>
      <c r="CR171" s="46"/>
      <c r="CS171" s="47"/>
      <c r="CT171" s="46"/>
      <c r="CU171" s="46"/>
      <c r="CV171" s="46"/>
      <c r="CW171" s="46"/>
      <c r="CX171" s="46"/>
      <c r="CY171" s="46"/>
      <c r="CZ171" s="46"/>
      <c r="DA171" s="46"/>
      <c r="DB171" s="46"/>
      <c r="DC171" s="46"/>
      <c r="DD171" s="46"/>
      <c r="DE171" s="46"/>
      <c r="DF171" s="46"/>
      <c r="DG171" s="46"/>
      <c r="DH171" s="46"/>
      <c r="DI171" s="46"/>
      <c r="DJ171" s="46"/>
      <c r="DK171" s="46"/>
      <c r="DL171" s="46"/>
      <c r="DO171" s="50"/>
      <c r="DS171" s="50"/>
      <c r="GG171" s="50">
        <v>17.018181818181816</v>
      </c>
      <c r="GH171" s="50">
        <v>35.200000000000003</v>
      </c>
      <c r="GI171" s="50">
        <v>87.030303030303031</v>
      </c>
      <c r="GJ171" s="50">
        <v>481</v>
      </c>
      <c r="GK171" s="50">
        <v>21</v>
      </c>
      <c r="GL171" s="50">
        <v>21.229545454545455</v>
      </c>
      <c r="GM171" s="50">
        <v>70.382575757575751</v>
      </c>
      <c r="GN171" s="50">
        <v>415</v>
      </c>
      <c r="GW171" s="49"/>
      <c r="GX171" s="49"/>
      <c r="GY171" s="49"/>
      <c r="GZ171" s="49"/>
      <c r="HA171" s="49"/>
      <c r="HB171" s="49"/>
      <c r="HC171" s="49"/>
      <c r="HD171" s="49"/>
      <c r="JQ171" s="52">
        <f t="shared" si="46"/>
        <v>38.018181818181816</v>
      </c>
      <c r="JR171" s="52">
        <f t="shared" si="47"/>
        <v>56.429545454545462</v>
      </c>
      <c r="JS171" s="52">
        <f t="shared" si="48"/>
        <v>157.41287878787878</v>
      </c>
      <c r="JT171" s="52">
        <f t="shared" si="48"/>
        <v>896</v>
      </c>
    </row>
    <row r="172" spans="1:280" s="48" customFormat="1" ht="15.75" customHeight="1" x14ac:dyDescent="0.2">
      <c r="A172" s="41">
        <v>53</v>
      </c>
      <c r="B172" s="96" t="s">
        <v>136</v>
      </c>
      <c r="C172" s="97" t="s">
        <v>288</v>
      </c>
      <c r="D172" s="43"/>
      <c r="E172" s="43"/>
      <c r="F172" s="43"/>
      <c r="G172" s="44"/>
      <c r="H172" s="43"/>
      <c r="I172" s="43"/>
      <c r="J172" s="43"/>
      <c r="K172" s="44"/>
      <c r="L172" s="53"/>
      <c r="M172" s="53"/>
      <c r="N172" s="53"/>
      <c r="O172" s="53"/>
      <c r="P172" s="53"/>
      <c r="Q172" s="53"/>
      <c r="R172" s="45"/>
      <c r="S172" s="45"/>
      <c r="T172" s="45"/>
      <c r="U172" s="45"/>
      <c r="V172" s="45"/>
      <c r="W172" s="45"/>
      <c r="X172" s="98"/>
      <c r="Y172" s="98"/>
      <c r="Z172" s="98"/>
      <c r="AA172" s="98"/>
      <c r="AB172" s="98"/>
      <c r="AC172" s="98"/>
      <c r="AD172" s="46"/>
      <c r="AE172" s="46"/>
      <c r="AF172" s="46"/>
      <c r="AG172" s="46"/>
      <c r="AH172" s="46"/>
      <c r="AI172" s="46"/>
      <c r="AJ172" s="46"/>
      <c r="AK172" s="46"/>
      <c r="AL172" s="46"/>
      <c r="AM172" s="46"/>
      <c r="AN172" s="46"/>
      <c r="AO172" s="46"/>
      <c r="AP172" s="46"/>
      <c r="AQ172" s="46"/>
      <c r="AR172" s="46"/>
      <c r="AS172" s="46"/>
      <c r="AT172" s="46"/>
      <c r="AU172" s="46"/>
      <c r="AV172" s="46"/>
      <c r="AW172" s="46"/>
      <c r="AX172" s="46"/>
      <c r="AY172" s="46"/>
      <c r="AZ172" s="46"/>
      <c r="BA172" s="46"/>
      <c r="BB172" s="46"/>
      <c r="BC172" s="46"/>
      <c r="BD172" s="46"/>
      <c r="BE172" s="46"/>
      <c r="BF172" s="46"/>
      <c r="BG172" s="46"/>
      <c r="BH172" s="46"/>
      <c r="BI172" s="46"/>
      <c r="BJ172" s="46"/>
      <c r="BK172" s="46"/>
      <c r="BL172" s="46"/>
      <c r="BM172" s="46"/>
      <c r="BN172" s="46"/>
      <c r="BO172" s="46"/>
      <c r="BP172" s="46"/>
      <c r="BQ172" s="46"/>
      <c r="BR172" s="46"/>
      <c r="BS172" s="46"/>
      <c r="BT172" s="46"/>
      <c r="BU172" s="46"/>
      <c r="BV172" s="46"/>
      <c r="BW172" s="46"/>
      <c r="BX172" s="46"/>
      <c r="BY172" s="46"/>
      <c r="BZ172" s="46"/>
      <c r="CA172" s="46"/>
      <c r="CB172" s="46"/>
      <c r="CC172" s="46"/>
      <c r="CD172" s="46"/>
      <c r="CE172" s="46"/>
      <c r="CF172" s="46"/>
      <c r="CG172" s="46"/>
      <c r="CH172" s="46"/>
      <c r="CI172" s="99"/>
      <c r="CJ172" s="46"/>
      <c r="CK172" s="46"/>
      <c r="CL172" s="46"/>
      <c r="CM172" s="46"/>
      <c r="CN172" s="46"/>
      <c r="CO172" s="46"/>
      <c r="CP172" s="47"/>
      <c r="CQ172" s="46"/>
      <c r="CR172" s="46"/>
      <c r="CS172" s="47"/>
      <c r="CT172" s="46"/>
      <c r="CU172" s="46"/>
      <c r="CV172" s="46"/>
      <c r="CW172" s="46"/>
      <c r="CX172" s="46"/>
      <c r="CY172" s="46"/>
      <c r="CZ172" s="46"/>
      <c r="DA172" s="46"/>
      <c r="DB172" s="46"/>
      <c r="DC172" s="46"/>
      <c r="DD172" s="46"/>
      <c r="DE172" s="46"/>
      <c r="DF172" s="46"/>
      <c r="DG172" s="46"/>
      <c r="DH172" s="46"/>
      <c r="DI172" s="46"/>
      <c r="DJ172" s="46"/>
      <c r="DK172" s="46"/>
      <c r="DL172" s="46"/>
      <c r="DO172" s="50"/>
      <c r="DS172" s="50"/>
      <c r="GG172" s="50"/>
      <c r="GH172" s="50"/>
      <c r="GI172" s="50"/>
      <c r="GJ172" s="50"/>
      <c r="GK172" s="50"/>
      <c r="GL172" s="50"/>
      <c r="GM172" s="50"/>
      <c r="GN172" s="50"/>
      <c r="GW172" s="49"/>
      <c r="GX172" s="49"/>
      <c r="GY172" s="49"/>
      <c r="GZ172" s="49"/>
      <c r="HA172" s="49"/>
      <c r="HB172" s="49"/>
      <c r="HC172" s="49"/>
      <c r="HD172" s="49"/>
      <c r="JQ172" s="52">
        <f t="shared" si="46"/>
        <v>0</v>
      </c>
      <c r="JR172" s="52">
        <f t="shared" si="47"/>
        <v>0</v>
      </c>
      <c r="JS172" s="52">
        <f t="shared" si="48"/>
        <v>0</v>
      </c>
      <c r="JT172" s="52">
        <f t="shared" si="48"/>
        <v>0</v>
      </c>
    </row>
    <row r="173" spans="1:280" s="48" customFormat="1" ht="15.75" customHeight="1" x14ac:dyDescent="0.2">
      <c r="A173" s="41">
        <v>54</v>
      </c>
      <c r="B173" s="96" t="s">
        <v>136</v>
      </c>
      <c r="C173" s="97" t="s">
        <v>289</v>
      </c>
      <c r="D173" s="43"/>
      <c r="E173" s="43"/>
      <c r="F173" s="43"/>
      <c r="G173" s="44"/>
      <c r="H173" s="43"/>
      <c r="I173" s="43"/>
      <c r="J173" s="43"/>
      <c r="K173" s="44"/>
      <c r="L173" s="53"/>
      <c r="M173" s="53"/>
      <c r="N173" s="53"/>
      <c r="O173" s="53"/>
      <c r="P173" s="53"/>
      <c r="Q173" s="53"/>
      <c r="R173" s="45"/>
      <c r="S173" s="45"/>
      <c r="T173" s="45"/>
      <c r="U173" s="45"/>
      <c r="V173" s="45"/>
      <c r="W173" s="45"/>
      <c r="X173" s="98"/>
      <c r="Y173" s="98"/>
      <c r="Z173" s="98"/>
      <c r="AA173" s="98"/>
      <c r="AB173" s="98"/>
      <c r="AC173" s="98"/>
      <c r="AD173" s="46"/>
      <c r="AE173" s="46"/>
      <c r="AF173" s="46"/>
      <c r="AG173" s="46"/>
      <c r="AH173" s="46"/>
      <c r="AI173" s="46"/>
      <c r="AJ173" s="46"/>
      <c r="AK173" s="46"/>
      <c r="AL173" s="46"/>
      <c r="AM173" s="46"/>
      <c r="AN173" s="46"/>
      <c r="AO173" s="46"/>
      <c r="AP173" s="46"/>
      <c r="AQ173" s="46"/>
      <c r="AR173" s="46"/>
      <c r="AS173" s="46"/>
      <c r="AT173" s="46"/>
      <c r="AU173" s="46"/>
      <c r="AV173" s="46"/>
      <c r="AW173" s="46"/>
      <c r="AX173" s="46"/>
      <c r="AY173" s="46"/>
      <c r="AZ173" s="46"/>
      <c r="BA173" s="46"/>
      <c r="BB173" s="46"/>
      <c r="BC173" s="46"/>
      <c r="BD173" s="46"/>
      <c r="BE173" s="46"/>
      <c r="BF173" s="46"/>
      <c r="BG173" s="46"/>
      <c r="BH173" s="46"/>
      <c r="BI173" s="46"/>
      <c r="BJ173" s="46"/>
      <c r="BK173" s="46"/>
      <c r="BL173" s="46"/>
      <c r="BM173" s="46"/>
      <c r="BN173" s="46"/>
      <c r="BO173" s="46"/>
      <c r="BP173" s="46"/>
      <c r="BQ173" s="46"/>
      <c r="BR173" s="46"/>
      <c r="BS173" s="46"/>
      <c r="BT173" s="46"/>
      <c r="BU173" s="46"/>
      <c r="BV173" s="46"/>
      <c r="BW173" s="46"/>
      <c r="BX173" s="46"/>
      <c r="BY173" s="46"/>
      <c r="BZ173" s="46"/>
      <c r="CA173" s="46"/>
      <c r="CB173" s="46"/>
      <c r="CC173" s="46"/>
      <c r="CD173" s="46"/>
      <c r="CE173" s="46"/>
      <c r="CF173" s="46"/>
      <c r="CG173" s="46"/>
      <c r="CH173" s="46"/>
      <c r="CI173" s="99"/>
      <c r="CJ173" s="46"/>
      <c r="CK173" s="46"/>
      <c r="CL173" s="46"/>
      <c r="CM173" s="46"/>
      <c r="CN173" s="46"/>
      <c r="CO173" s="46"/>
      <c r="CP173" s="47"/>
      <c r="CQ173" s="46"/>
      <c r="CR173" s="46"/>
      <c r="CS173" s="47"/>
      <c r="CT173" s="46"/>
      <c r="CU173" s="46"/>
      <c r="CV173" s="46"/>
      <c r="CW173" s="46"/>
      <c r="CX173" s="46"/>
      <c r="CY173" s="46"/>
      <c r="CZ173" s="46"/>
      <c r="DA173" s="46"/>
      <c r="DB173" s="46"/>
      <c r="DC173" s="46"/>
      <c r="DD173" s="46"/>
      <c r="DE173" s="46"/>
      <c r="DF173" s="46"/>
      <c r="DG173" s="46"/>
      <c r="DH173" s="46"/>
      <c r="DI173" s="46"/>
      <c r="DJ173" s="46"/>
      <c r="DK173" s="46"/>
      <c r="DL173" s="46"/>
      <c r="DO173" s="50"/>
      <c r="DS173" s="50"/>
      <c r="GG173" s="50"/>
      <c r="GH173" s="50"/>
      <c r="GI173" s="50"/>
      <c r="GJ173" s="50"/>
      <c r="GK173" s="50"/>
      <c r="GL173" s="50"/>
      <c r="GM173" s="50"/>
      <c r="GN173" s="50"/>
      <c r="GW173" s="49">
        <v>16.690909090909091</v>
      </c>
      <c r="GX173" s="49">
        <v>16.111363636363638</v>
      </c>
      <c r="GY173" s="49">
        <v>46.860389610389618</v>
      </c>
      <c r="GZ173" s="49">
        <v>412</v>
      </c>
      <c r="HA173" s="49">
        <v>16.71136363636364</v>
      </c>
      <c r="HB173" s="49">
        <v>20.71136363636364</v>
      </c>
      <c r="HC173" s="49">
        <v>74.845454545454558</v>
      </c>
      <c r="HD173" s="49">
        <v>415</v>
      </c>
      <c r="JQ173" s="52">
        <f t="shared" si="46"/>
        <v>33.402272727272731</v>
      </c>
      <c r="JR173" s="52">
        <f t="shared" si="47"/>
        <v>36.822727272727278</v>
      </c>
      <c r="JS173" s="52">
        <f t="shared" si="48"/>
        <v>121.70584415584418</v>
      </c>
      <c r="JT173" s="52">
        <f t="shared" si="48"/>
        <v>827</v>
      </c>
    </row>
    <row r="174" spans="1:280" s="48" customFormat="1" ht="15.75" customHeight="1" x14ac:dyDescent="0.2">
      <c r="A174" s="41">
        <v>55</v>
      </c>
      <c r="B174" s="96" t="s">
        <v>136</v>
      </c>
      <c r="C174" s="97" t="s">
        <v>290</v>
      </c>
      <c r="D174" s="43"/>
      <c r="E174" s="43"/>
      <c r="F174" s="43"/>
      <c r="G174" s="44"/>
      <c r="H174" s="43"/>
      <c r="I174" s="43"/>
      <c r="J174" s="43"/>
      <c r="K174" s="44"/>
      <c r="L174" s="53"/>
      <c r="M174" s="53"/>
      <c r="N174" s="53"/>
      <c r="O174" s="53"/>
      <c r="P174" s="53"/>
      <c r="Q174" s="53"/>
      <c r="R174" s="45"/>
      <c r="S174" s="45"/>
      <c r="T174" s="45"/>
      <c r="U174" s="45"/>
      <c r="V174" s="45"/>
      <c r="W174" s="45"/>
      <c r="X174" s="98"/>
      <c r="Y174" s="98"/>
      <c r="Z174" s="98"/>
      <c r="AA174" s="98"/>
      <c r="AB174" s="98"/>
      <c r="AC174" s="98"/>
      <c r="AD174" s="46"/>
      <c r="AE174" s="46"/>
      <c r="AF174" s="46"/>
      <c r="AG174" s="46"/>
      <c r="AH174" s="46"/>
      <c r="AI174" s="46"/>
      <c r="AJ174" s="46"/>
      <c r="AK174" s="46"/>
      <c r="AL174" s="46"/>
      <c r="AM174" s="46"/>
      <c r="AN174" s="46"/>
      <c r="AO174" s="46"/>
      <c r="AP174" s="46"/>
      <c r="AQ174" s="46"/>
      <c r="AR174" s="46"/>
      <c r="AS174" s="46"/>
      <c r="AT174" s="46"/>
      <c r="AU174" s="46"/>
      <c r="AV174" s="46"/>
      <c r="AW174" s="46"/>
      <c r="AX174" s="46"/>
      <c r="AY174" s="46"/>
      <c r="AZ174" s="46"/>
      <c r="BA174" s="46"/>
      <c r="BB174" s="46"/>
      <c r="BC174" s="46"/>
      <c r="BD174" s="46"/>
      <c r="BE174" s="46"/>
      <c r="BF174" s="46"/>
      <c r="BG174" s="46"/>
      <c r="BH174" s="46"/>
      <c r="BI174" s="46"/>
      <c r="BJ174" s="46"/>
      <c r="BK174" s="46"/>
      <c r="BL174" s="46"/>
      <c r="BM174" s="46"/>
      <c r="BN174" s="46"/>
      <c r="BO174" s="46"/>
      <c r="BP174" s="46"/>
      <c r="BQ174" s="46"/>
      <c r="BR174" s="46"/>
      <c r="BS174" s="46"/>
      <c r="BT174" s="46"/>
      <c r="BU174" s="46"/>
      <c r="BV174" s="46"/>
      <c r="BW174" s="46"/>
      <c r="BX174" s="46"/>
      <c r="BY174" s="46"/>
      <c r="BZ174" s="46"/>
      <c r="CA174" s="46"/>
      <c r="CB174" s="46"/>
      <c r="CC174" s="46"/>
      <c r="CD174" s="46"/>
      <c r="CE174" s="46"/>
      <c r="CF174" s="46"/>
      <c r="CG174" s="46"/>
      <c r="CH174" s="46"/>
      <c r="CI174" s="99"/>
      <c r="CJ174" s="46"/>
      <c r="CK174" s="46"/>
      <c r="CL174" s="46"/>
      <c r="CM174" s="46"/>
      <c r="CN174" s="46"/>
      <c r="CO174" s="46"/>
      <c r="CP174" s="47"/>
      <c r="CQ174" s="46"/>
      <c r="CR174" s="46"/>
      <c r="CS174" s="47"/>
      <c r="CT174" s="46"/>
      <c r="CU174" s="46"/>
      <c r="CV174" s="46"/>
      <c r="CW174" s="46"/>
      <c r="CX174" s="46"/>
      <c r="CY174" s="46"/>
      <c r="CZ174" s="46"/>
      <c r="DA174" s="46"/>
      <c r="DB174" s="46"/>
      <c r="DC174" s="46"/>
      <c r="DD174" s="46"/>
      <c r="DE174" s="46"/>
      <c r="DF174" s="46"/>
      <c r="DG174" s="46"/>
      <c r="DH174" s="46"/>
      <c r="DI174" s="46"/>
      <c r="DJ174" s="46"/>
      <c r="DK174" s="46"/>
      <c r="DL174" s="46"/>
      <c r="DO174" s="50"/>
      <c r="DS174" s="50"/>
      <c r="GG174" s="50"/>
      <c r="GH174" s="50"/>
      <c r="GI174" s="50"/>
      <c r="GJ174" s="50"/>
      <c r="GK174" s="50"/>
      <c r="GL174" s="50"/>
      <c r="GM174" s="50"/>
      <c r="GN174" s="50"/>
      <c r="GW174" s="49">
        <v>19.7</v>
      </c>
      <c r="GX174" s="49">
        <v>21.8</v>
      </c>
      <c r="GY174" s="49">
        <v>59.285714285714292</v>
      </c>
      <c r="GZ174" s="49">
        <v>426</v>
      </c>
      <c r="HA174" s="49">
        <v>13.5</v>
      </c>
      <c r="HB174" s="49">
        <v>18</v>
      </c>
      <c r="HC174" s="49">
        <v>63</v>
      </c>
      <c r="HD174" s="49">
        <v>359</v>
      </c>
      <c r="JQ174" s="52">
        <f t="shared" si="46"/>
        <v>33.200000000000003</v>
      </c>
      <c r="JR174" s="52">
        <f t="shared" si="47"/>
        <v>39.799999999999997</v>
      </c>
      <c r="JS174" s="52">
        <f t="shared" si="48"/>
        <v>122.28571428571429</v>
      </c>
      <c r="JT174" s="52">
        <f t="shared" si="48"/>
        <v>785</v>
      </c>
    </row>
    <row r="175" spans="1:280" s="48" customFormat="1" ht="15.75" customHeight="1" x14ac:dyDescent="0.2">
      <c r="A175" s="41">
        <v>56</v>
      </c>
      <c r="B175" s="96" t="s">
        <v>136</v>
      </c>
      <c r="C175" s="97" t="s">
        <v>291</v>
      </c>
      <c r="D175" s="43"/>
      <c r="E175" s="43"/>
      <c r="F175" s="43"/>
      <c r="G175" s="44"/>
      <c r="H175" s="43"/>
      <c r="I175" s="43"/>
      <c r="J175" s="43"/>
      <c r="K175" s="44"/>
      <c r="L175" s="53"/>
      <c r="M175" s="53"/>
      <c r="N175" s="53"/>
      <c r="O175" s="53"/>
      <c r="P175" s="53"/>
      <c r="Q175" s="53"/>
      <c r="R175" s="45"/>
      <c r="S175" s="45"/>
      <c r="T175" s="45"/>
      <c r="U175" s="45"/>
      <c r="V175" s="45"/>
      <c r="W175" s="45"/>
      <c r="X175" s="98"/>
      <c r="Y175" s="98"/>
      <c r="Z175" s="98"/>
      <c r="AA175" s="98"/>
      <c r="AB175" s="98"/>
      <c r="AC175" s="98"/>
      <c r="AD175" s="46"/>
      <c r="AE175" s="46"/>
      <c r="AF175" s="46"/>
      <c r="AG175" s="46"/>
      <c r="AH175" s="46"/>
      <c r="AI175" s="46"/>
      <c r="AJ175" s="46"/>
      <c r="AK175" s="46"/>
      <c r="AL175" s="46"/>
      <c r="AM175" s="46"/>
      <c r="AN175" s="46"/>
      <c r="AO175" s="46"/>
      <c r="AP175" s="46"/>
      <c r="AQ175" s="46"/>
      <c r="AR175" s="46"/>
      <c r="AS175" s="46"/>
      <c r="AT175" s="46"/>
      <c r="AU175" s="46"/>
      <c r="AV175" s="46"/>
      <c r="AW175" s="46"/>
      <c r="AX175" s="46"/>
      <c r="AY175" s="46"/>
      <c r="AZ175" s="46"/>
      <c r="BA175" s="46"/>
      <c r="BB175" s="46"/>
      <c r="BC175" s="46"/>
      <c r="BD175" s="46"/>
      <c r="BE175" s="46"/>
      <c r="BF175" s="46"/>
      <c r="BG175" s="46"/>
      <c r="BH175" s="46"/>
      <c r="BI175" s="46"/>
      <c r="BJ175" s="46"/>
      <c r="BK175" s="46"/>
      <c r="BL175" s="46"/>
      <c r="BM175" s="46"/>
      <c r="BN175" s="46"/>
      <c r="BO175" s="46"/>
      <c r="BP175" s="46"/>
      <c r="BQ175" s="46"/>
      <c r="BR175" s="46"/>
      <c r="BS175" s="46"/>
      <c r="BT175" s="46"/>
      <c r="BU175" s="46"/>
      <c r="BV175" s="46"/>
      <c r="BW175" s="46"/>
      <c r="BX175" s="46"/>
      <c r="BY175" s="46"/>
      <c r="BZ175" s="46"/>
      <c r="CA175" s="46"/>
      <c r="CB175" s="46"/>
      <c r="CC175" s="46"/>
      <c r="CD175" s="46"/>
      <c r="CE175" s="46"/>
      <c r="CF175" s="46"/>
      <c r="CG175" s="46"/>
      <c r="CH175" s="46"/>
      <c r="CI175" s="99"/>
      <c r="CJ175" s="46"/>
      <c r="CK175" s="46"/>
      <c r="CL175" s="46"/>
      <c r="CM175" s="46"/>
      <c r="CN175" s="46"/>
      <c r="CO175" s="46"/>
      <c r="CP175" s="47"/>
      <c r="CQ175" s="46"/>
      <c r="CR175" s="46"/>
      <c r="CS175" s="47"/>
      <c r="CT175" s="46"/>
      <c r="CU175" s="46"/>
      <c r="CV175" s="46"/>
      <c r="CW175" s="46"/>
      <c r="CX175" s="46"/>
      <c r="CY175" s="46"/>
      <c r="CZ175" s="46"/>
      <c r="DA175" s="46"/>
      <c r="DB175" s="46"/>
      <c r="DC175" s="46"/>
      <c r="DD175" s="46"/>
      <c r="DE175" s="46"/>
      <c r="DF175" s="46"/>
      <c r="DG175" s="46"/>
      <c r="DH175" s="46"/>
      <c r="DI175" s="46"/>
      <c r="DJ175" s="46"/>
      <c r="DK175" s="46"/>
      <c r="DL175" s="46"/>
      <c r="DO175" s="50"/>
      <c r="DS175" s="50"/>
      <c r="GG175" s="50"/>
      <c r="GH175" s="50"/>
      <c r="GI175" s="50"/>
      <c r="GJ175" s="50"/>
      <c r="GK175" s="50"/>
      <c r="GL175" s="50"/>
      <c r="GM175" s="50"/>
      <c r="GN175" s="50"/>
      <c r="GW175" s="49">
        <v>16.111363636363638</v>
      </c>
      <c r="GX175" s="49">
        <v>19.15909090909091</v>
      </c>
      <c r="GY175" s="49">
        <v>50.38636363636364</v>
      </c>
      <c r="GZ175" s="49">
        <v>412</v>
      </c>
      <c r="HA175" s="49">
        <v>12.5</v>
      </c>
      <c r="HB175" s="49">
        <v>21</v>
      </c>
      <c r="HC175" s="49">
        <v>67</v>
      </c>
      <c r="HD175" s="49">
        <v>360</v>
      </c>
      <c r="JQ175" s="52">
        <f t="shared" si="46"/>
        <v>28.611363636363638</v>
      </c>
      <c r="JR175" s="52">
        <f t="shared" si="47"/>
        <v>40.159090909090907</v>
      </c>
      <c r="JS175" s="52">
        <f t="shared" si="48"/>
        <v>117.38636363636364</v>
      </c>
      <c r="JT175" s="52">
        <f t="shared" si="48"/>
        <v>772</v>
      </c>
    </row>
    <row r="176" spans="1:280" s="48" customFormat="1" ht="15.75" customHeight="1" x14ac:dyDescent="0.2">
      <c r="A176" s="41">
        <v>57</v>
      </c>
      <c r="B176" s="96" t="s">
        <v>136</v>
      </c>
      <c r="C176" s="97" t="s">
        <v>292</v>
      </c>
      <c r="D176" s="43"/>
      <c r="E176" s="43"/>
      <c r="F176" s="43"/>
      <c r="G176" s="44"/>
      <c r="H176" s="43"/>
      <c r="I176" s="43"/>
      <c r="J176" s="43"/>
      <c r="K176" s="44"/>
      <c r="L176" s="53"/>
      <c r="M176" s="53"/>
      <c r="N176" s="53"/>
      <c r="O176" s="53"/>
      <c r="P176" s="53"/>
      <c r="Q176" s="53"/>
      <c r="R176" s="45"/>
      <c r="S176" s="45"/>
      <c r="T176" s="45"/>
      <c r="U176" s="45"/>
      <c r="V176" s="45"/>
      <c r="W176" s="45"/>
      <c r="X176" s="98"/>
      <c r="Y176" s="98"/>
      <c r="Z176" s="98"/>
      <c r="AA176" s="98"/>
      <c r="AB176" s="98"/>
      <c r="AC176" s="98"/>
      <c r="AD176" s="46"/>
      <c r="AE176" s="46"/>
      <c r="AF176" s="46"/>
      <c r="AG176" s="46"/>
      <c r="AH176" s="46"/>
      <c r="AI176" s="46"/>
      <c r="AJ176" s="46"/>
      <c r="AK176" s="46"/>
      <c r="AL176" s="46"/>
      <c r="AM176" s="46"/>
      <c r="AN176" s="46"/>
      <c r="AO176" s="46"/>
      <c r="AP176" s="46"/>
      <c r="AQ176" s="46"/>
      <c r="AR176" s="46"/>
      <c r="AS176" s="46"/>
      <c r="AT176" s="46"/>
      <c r="AU176" s="46"/>
      <c r="AV176" s="46"/>
      <c r="AW176" s="46"/>
      <c r="AX176" s="46"/>
      <c r="AY176" s="46"/>
      <c r="AZ176" s="46"/>
      <c r="BA176" s="46"/>
      <c r="BB176" s="46"/>
      <c r="BC176" s="46"/>
      <c r="BD176" s="46"/>
      <c r="BE176" s="46"/>
      <c r="BF176" s="46"/>
      <c r="BG176" s="46"/>
      <c r="BH176" s="46"/>
      <c r="BI176" s="46"/>
      <c r="BJ176" s="46"/>
      <c r="BK176" s="46"/>
      <c r="BL176" s="46"/>
      <c r="BM176" s="46"/>
      <c r="BN176" s="46"/>
      <c r="BO176" s="46"/>
      <c r="BP176" s="46"/>
      <c r="BQ176" s="46"/>
      <c r="BR176" s="46"/>
      <c r="BS176" s="46"/>
      <c r="BT176" s="46"/>
      <c r="BU176" s="46"/>
      <c r="BV176" s="46"/>
      <c r="BW176" s="46"/>
      <c r="BX176" s="46"/>
      <c r="BY176" s="46"/>
      <c r="BZ176" s="46"/>
      <c r="CA176" s="46"/>
      <c r="CB176" s="46"/>
      <c r="CC176" s="46"/>
      <c r="CD176" s="46"/>
      <c r="CE176" s="46"/>
      <c r="CF176" s="46"/>
      <c r="CG176" s="46"/>
      <c r="CH176" s="46"/>
      <c r="CI176" s="99"/>
      <c r="CJ176" s="46"/>
      <c r="CK176" s="46"/>
      <c r="CL176" s="46"/>
      <c r="CM176" s="46"/>
      <c r="CN176" s="46"/>
      <c r="CO176" s="46"/>
      <c r="CP176" s="47"/>
      <c r="CQ176" s="46"/>
      <c r="CR176" s="46"/>
      <c r="CS176" s="47"/>
      <c r="CT176" s="46"/>
      <c r="CU176" s="46"/>
      <c r="CV176" s="46"/>
      <c r="CW176" s="46"/>
      <c r="CX176" s="46"/>
      <c r="CY176" s="46"/>
      <c r="CZ176" s="46"/>
      <c r="DA176" s="46"/>
      <c r="DB176" s="46"/>
      <c r="DC176" s="46"/>
      <c r="DD176" s="46"/>
      <c r="DE176" s="46"/>
      <c r="DF176" s="46"/>
      <c r="DG176" s="46"/>
      <c r="DH176" s="46"/>
      <c r="DI176" s="46"/>
      <c r="DJ176" s="46"/>
      <c r="DK176" s="46"/>
      <c r="DL176" s="46"/>
      <c r="DO176" s="50"/>
      <c r="DS176" s="50"/>
      <c r="GG176" s="50"/>
      <c r="GH176" s="50"/>
      <c r="GI176" s="50"/>
      <c r="GJ176" s="50"/>
      <c r="GK176" s="50"/>
      <c r="GL176" s="50"/>
      <c r="GM176" s="50"/>
      <c r="GN176" s="50"/>
      <c r="GW176" s="49">
        <v>19</v>
      </c>
      <c r="GX176" s="49">
        <v>22</v>
      </c>
      <c r="GY176" s="49">
        <v>58.571428571428577</v>
      </c>
      <c r="GZ176" s="49">
        <v>413</v>
      </c>
      <c r="HA176" s="49">
        <v>21</v>
      </c>
      <c r="HB176" s="49">
        <v>19</v>
      </c>
      <c r="HC176" s="49">
        <v>80</v>
      </c>
      <c r="HD176" s="49">
        <v>414</v>
      </c>
      <c r="JQ176" s="52">
        <f t="shared" si="46"/>
        <v>40</v>
      </c>
      <c r="JR176" s="52">
        <f t="shared" si="47"/>
        <v>41</v>
      </c>
      <c r="JS176" s="52">
        <f t="shared" si="48"/>
        <v>138.57142857142858</v>
      </c>
      <c r="JT176" s="52">
        <f t="shared" si="48"/>
        <v>827</v>
      </c>
    </row>
    <row r="177" spans="1:280" s="48" customFormat="1" ht="15.75" customHeight="1" x14ac:dyDescent="0.2">
      <c r="A177" s="41">
        <v>58</v>
      </c>
      <c r="B177" s="96" t="s">
        <v>136</v>
      </c>
      <c r="C177" s="97" t="s">
        <v>293</v>
      </c>
      <c r="D177" s="43"/>
      <c r="E177" s="43"/>
      <c r="F177" s="43"/>
      <c r="G177" s="44"/>
      <c r="H177" s="43"/>
      <c r="I177" s="43"/>
      <c r="J177" s="43"/>
      <c r="K177" s="44"/>
      <c r="L177" s="53"/>
      <c r="M177" s="53"/>
      <c r="N177" s="53"/>
      <c r="O177" s="53"/>
      <c r="P177" s="53"/>
      <c r="Q177" s="53"/>
      <c r="R177" s="45"/>
      <c r="S177" s="45"/>
      <c r="T177" s="45"/>
      <c r="U177" s="45"/>
      <c r="V177" s="45"/>
      <c r="W177" s="45"/>
      <c r="X177" s="98"/>
      <c r="Y177" s="98"/>
      <c r="Z177" s="98"/>
      <c r="AA177" s="98"/>
      <c r="AB177" s="98"/>
      <c r="AC177" s="98"/>
      <c r="AD177" s="46"/>
      <c r="AE177" s="46"/>
      <c r="AF177" s="46"/>
      <c r="AG177" s="46"/>
      <c r="AH177" s="46"/>
      <c r="AI177" s="46"/>
      <c r="AJ177" s="46"/>
      <c r="AK177" s="46"/>
      <c r="AL177" s="46"/>
      <c r="AM177" s="46"/>
      <c r="AN177" s="46"/>
      <c r="AO177" s="46"/>
      <c r="AP177" s="46"/>
      <c r="AQ177" s="46"/>
      <c r="AR177" s="46"/>
      <c r="AS177" s="46"/>
      <c r="AT177" s="46"/>
      <c r="AU177" s="46"/>
      <c r="AV177" s="46"/>
      <c r="AW177" s="46"/>
      <c r="AX177" s="46"/>
      <c r="AY177" s="46"/>
      <c r="AZ177" s="46"/>
      <c r="BA177" s="46"/>
      <c r="BB177" s="46"/>
      <c r="BC177" s="46"/>
      <c r="BD177" s="46"/>
      <c r="BE177" s="46"/>
      <c r="BF177" s="46"/>
      <c r="BG177" s="46"/>
      <c r="BH177" s="46"/>
      <c r="BI177" s="46"/>
      <c r="BJ177" s="46"/>
      <c r="BK177" s="46"/>
      <c r="BL177" s="46"/>
      <c r="BM177" s="46"/>
      <c r="BN177" s="46"/>
      <c r="BO177" s="46"/>
      <c r="BP177" s="46"/>
      <c r="BQ177" s="46"/>
      <c r="BR177" s="46"/>
      <c r="BS177" s="46"/>
      <c r="BT177" s="46"/>
      <c r="BU177" s="46"/>
      <c r="BV177" s="46"/>
      <c r="BW177" s="46"/>
      <c r="BX177" s="46"/>
      <c r="BY177" s="46"/>
      <c r="BZ177" s="46"/>
      <c r="CA177" s="46"/>
      <c r="CB177" s="46"/>
      <c r="CC177" s="46"/>
      <c r="CD177" s="46"/>
      <c r="CE177" s="46"/>
      <c r="CF177" s="46"/>
      <c r="CG177" s="46"/>
      <c r="CH177" s="46"/>
      <c r="CI177" s="99"/>
      <c r="CJ177" s="46"/>
      <c r="CK177" s="46"/>
      <c r="CL177" s="46"/>
      <c r="CM177" s="46"/>
      <c r="CN177" s="46"/>
      <c r="CO177" s="46"/>
      <c r="CP177" s="47"/>
      <c r="CQ177" s="46"/>
      <c r="CR177" s="46"/>
      <c r="CS177" s="47"/>
      <c r="CT177" s="46"/>
      <c r="CU177" s="46"/>
      <c r="CV177" s="46"/>
      <c r="CW177" s="46"/>
      <c r="CX177" s="46"/>
      <c r="CY177" s="46"/>
      <c r="CZ177" s="46"/>
      <c r="DA177" s="46"/>
      <c r="DB177" s="46"/>
      <c r="DC177" s="46"/>
      <c r="DD177" s="46"/>
      <c r="DE177" s="46"/>
      <c r="DF177" s="46"/>
      <c r="DG177" s="46"/>
      <c r="DH177" s="46"/>
      <c r="DI177" s="46"/>
      <c r="DJ177" s="46"/>
      <c r="DK177" s="46"/>
      <c r="DL177" s="46"/>
      <c r="DO177" s="50"/>
      <c r="DS177" s="50"/>
      <c r="GG177" s="50"/>
      <c r="GH177" s="50"/>
      <c r="GI177" s="50"/>
      <c r="GJ177" s="50"/>
      <c r="GK177" s="50"/>
      <c r="GL177" s="50"/>
      <c r="GM177" s="50"/>
      <c r="GN177" s="50"/>
      <c r="GW177" s="49">
        <v>18</v>
      </c>
      <c r="GX177" s="49">
        <v>17.399999999999999</v>
      </c>
      <c r="GY177" s="49">
        <v>50.571428571428569</v>
      </c>
      <c r="GZ177" s="49">
        <v>413</v>
      </c>
      <c r="HA177" s="49">
        <v>18.3</v>
      </c>
      <c r="HB177" s="49">
        <v>19</v>
      </c>
      <c r="HC177" s="49">
        <v>74.599999999999994</v>
      </c>
      <c r="HD177" s="49">
        <v>425</v>
      </c>
      <c r="JQ177" s="52">
        <f t="shared" si="46"/>
        <v>36.299999999999997</v>
      </c>
      <c r="JR177" s="52">
        <f t="shared" si="47"/>
        <v>36.4</v>
      </c>
      <c r="JS177" s="52">
        <f t="shared" si="48"/>
        <v>125.17142857142856</v>
      </c>
      <c r="JT177" s="52">
        <f t="shared" si="48"/>
        <v>838</v>
      </c>
    </row>
    <row r="178" spans="1:280" s="19" customFormat="1" ht="15.75" customHeight="1" x14ac:dyDescent="0.2">
      <c r="A178" s="26">
        <v>59</v>
      </c>
      <c r="B178" s="93" t="s">
        <v>136</v>
      </c>
      <c r="C178" s="95" t="s">
        <v>294</v>
      </c>
      <c r="D178" s="28"/>
      <c r="E178" s="28"/>
      <c r="F178" s="28"/>
      <c r="G178" s="29"/>
      <c r="H178" s="28"/>
      <c r="I178" s="28"/>
      <c r="J178" s="28"/>
      <c r="K178" s="29"/>
      <c r="L178" s="57"/>
      <c r="M178" s="57"/>
      <c r="N178" s="57"/>
      <c r="O178" s="57"/>
      <c r="P178" s="57"/>
      <c r="Q178" s="57"/>
      <c r="R178" s="30"/>
      <c r="S178" s="30"/>
      <c r="T178" s="30"/>
      <c r="U178" s="30"/>
      <c r="V178" s="30"/>
      <c r="W178" s="30"/>
      <c r="X178" s="94"/>
      <c r="Y178" s="94"/>
      <c r="Z178" s="94"/>
      <c r="AA178" s="94"/>
      <c r="AB178" s="94"/>
      <c r="AC178" s="94"/>
      <c r="AD178" s="34"/>
      <c r="AE178" s="34"/>
      <c r="AF178" s="34"/>
      <c r="AG178" s="34"/>
      <c r="AH178" s="34"/>
      <c r="AI178" s="34"/>
      <c r="AJ178" s="32"/>
      <c r="AK178" s="32"/>
      <c r="AL178" s="32"/>
      <c r="AM178" s="32"/>
      <c r="AN178" s="32"/>
      <c r="AO178" s="32"/>
      <c r="AP178" s="33"/>
      <c r="AQ178" s="33"/>
      <c r="AR178" s="33"/>
      <c r="AS178" s="33"/>
      <c r="AT178" s="33"/>
      <c r="AU178" s="33"/>
      <c r="AV178" s="33"/>
      <c r="AW178" s="33"/>
      <c r="AX178" s="33"/>
      <c r="AY178" s="34"/>
      <c r="AZ178" s="34"/>
      <c r="BA178" s="34"/>
      <c r="BB178" s="34"/>
      <c r="BC178" s="34"/>
      <c r="BD178" s="34"/>
      <c r="BE178" s="34"/>
      <c r="BF178" s="34"/>
      <c r="BG178" s="34"/>
      <c r="BH178" s="34"/>
      <c r="BI178" s="34"/>
      <c r="BJ178" s="34"/>
      <c r="BK178" s="32"/>
      <c r="BL178" s="32"/>
      <c r="BM178" s="32"/>
      <c r="BN178" s="32"/>
      <c r="BO178" s="32"/>
      <c r="BP178" s="32"/>
      <c r="BQ178" s="34"/>
      <c r="BR178" s="34"/>
      <c r="BS178" s="34"/>
      <c r="BT178" s="34"/>
      <c r="BU178" s="34"/>
      <c r="BV178" s="34"/>
      <c r="BW178" s="32"/>
      <c r="BX178" s="32"/>
      <c r="BY178" s="32"/>
      <c r="BZ178" s="32"/>
      <c r="CA178" s="32"/>
      <c r="CB178" s="32"/>
      <c r="CC178" s="34"/>
      <c r="CD178" s="34"/>
      <c r="CE178" s="34"/>
      <c r="CF178" s="34"/>
      <c r="CG178" s="34"/>
      <c r="CH178" s="34"/>
      <c r="CI178" s="91"/>
      <c r="CJ178" s="34"/>
      <c r="CK178" s="34"/>
      <c r="CL178" s="34"/>
      <c r="CM178" s="34"/>
      <c r="CN178" s="34"/>
      <c r="CO178" s="32"/>
      <c r="CP178" s="74"/>
      <c r="CQ178" s="32"/>
      <c r="CR178" s="32"/>
      <c r="CS178" s="74"/>
      <c r="CT178" s="32"/>
      <c r="CU178" s="34"/>
      <c r="CV178" s="34"/>
      <c r="CW178" s="34"/>
      <c r="CX178" s="34"/>
      <c r="CY178" s="34"/>
      <c r="CZ178" s="34"/>
      <c r="DA178" s="34"/>
      <c r="DB178" s="34"/>
      <c r="DC178" s="34"/>
      <c r="DD178" s="34"/>
      <c r="DE178" s="34"/>
      <c r="DF178" s="34"/>
      <c r="DG178" s="34"/>
      <c r="DH178" s="34"/>
      <c r="DI178" s="34"/>
      <c r="DJ178" s="34"/>
      <c r="DK178" s="34"/>
      <c r="DL178" s="34"/>
      <c r="DM178" s="19">
        <v>6.2</v>
      </c>
      <c r="DN178" s="19">
        <v>28</v>
      </c>
      <c r="DO178" s="37">
        <v>57.000000000000007</v>
      </c>
      <c r="DP178" s="19">
        <v>301</v>
      </c>
      <c r="DQ178" s="19">
        <v>5.4</v>
      </c>
      <c r="DR178" s="19">
        <v>31.2</v>
      </c>
      <c r="DS178" s="37">
        <v>61</v>
      </c>
      <c r="DT178" s="19">
        <v>340</v>
      </c>
      <c r="DU178" s="19">
        <v>2.7</v>
      </c>
      <c r="DV178" s="19">
        <v>38.200000000000003</v>
      </c>
      <c r="DW178" s="59">
        <v>102.25</v>
      </c>
      <c r="DX178" s="19">
        <v>321</v>
      </c>
      <c r="DY178" s="19">
        <v>4.5</v>
      </c>
      <c r="DZ178" s="19">
        <v>37</v>
      </c>
      <c r="EA178" s="59">
        <v>103.75</v>
      </c>
      <c r="EB178" s="19">
        <v>289</v>
      </c>
      <c r="EK178" s="37">
        <v>16.7</v>
      </c>
      <c r="EL178" s="37">
        <v>40</v>
      </c>
      <c r="EM178" s="37">
        <v>94.5</v>
      </c>
      <c r="EN178" s="37">
        <v>511</v>
      </c>
      <c r="EO178" s="37">
        <v>8.4</v>
      </c>
      <c r="EP178" s="37">
        <v>44.159090909090907</v>
      </c>
      <c r="EQ178" s="37">
        <v>87.598484848484844</v>
      </c>
      <c r="ER178" s="37">
        <v>456</v>
      </c>
      <c r="FA178" s="37">
        <v>5.0999999999999996</v>
      </c>
      <c r="FB178" s="37">
        <v>47</v>
      </c>
      <c r="FC178" s="37">
        <v>86.833333333333343</v>
      </c>
      <c r="FD178" s="37">
        <v>515</v>
      </c>
      <c r="FE178" s="37">
        <v>4</v>
      </c>
      <c r="FF178" s="37">
        <v>45</v>
      </c>
      <c r="FG178" s="37">
        <v>81.666666666666671</v>
      </c>
      <c r="FH178" s="37">
        <v>510</v>
      </c>
      <c r="FQ178" s="37">
        <v>6</v>
      </c>
      <c r="FR178" s="37">
        <v>29.8</v>
      </c>
      <c r="FS178" s="37">
        <v>59.666666666666671</v>
      </c>
      <c r="FT178" s="37">
        <v>454</v>
      </c>
      <c r="FU178" s="37">
        <v>8.4</v>
      </c>
      <c r="FV178" s="37">
        <v>31</v>
      </c>
      <c r="FW178" s="37">
        <v>65.666666666666671</v>
      </c>
      <c r="FX178" s="37">
        <v>457</v>
      </c>
      <c r="GG178" s="37">
        <v>13</v>
      </c>
      <c r="GH178" s="37">
        <v>42</v>
      </c>
      <c r="GI178" s="37">
        <v>84.615384615384613</v>
      </c>
      <c r="GJ178" s="37">
        <v>521</v>
      </c>
      <c r="GK178" s="37">
        <v>17</v>
      </c>
      <c r="GL178" s="37">
        <v>44</v>
      </c>
      <c r="GM178" s="37">
        <v>93.84615384615384</v>
      </c>
      <c r="GN178" s="37">
        <v>573</v>
      </c>
      <c r="GW178" s="36"/>
      <c r="GX178" s="36"/>
      <c r="GY178" s="36"/>
      <c r="GZ178" s="36"/>
      <c r="HA178" s="36"/>
      <c r="HB178" s="36"/>
      <c r="HC178" s="36"/>
      <c r="HD178" s="36"/>
      <c r="IZ178" s="19">
        <v>34.33</v>
      </c>
      <c r="JA178" s="19">
        <v>15</v>
      </c>
      <c r="JC178" s="19">
        <v>102</v>
      </c>
      <c r="JD178" s="19">
        <v>529</v>
      </c>
      <c r="JE178" s="19">
        <v>36.770000000000003</v>
      </c>
      <c r="JF178" s="19">
        <v>18.100000000000001</v>
      </c>
      <c r="JG178" s="19">
        <f>77+36</f>
        <v>113</v>
      </c>
      <c r="JH178" s="19">
        <v>547</v>
      </c>
      <c r="JQ178" s="39">
        <f t="shared" si="46"/>
        <v>149.17000000000002</v>
      </c>
      <c r="JR178" s="39">
        <f t="shared" si="47"/>
        <v>457.35909090909092</v>
      </c>
      <c r="JS178" s="39">
        <f t="shared" si="48"/>
        <v>1193.3933566433566</v>
      </c>
      <c r="JT178" s="39">
        <f t="shared" si="48"/>
        <v>6358.33</v>
      </c>
    </row>
    <row r="179" spans="1:280" s="48" customFormat="1" ht="15.75" customHeight="1" x14ac:dyDescent="0.2">
      <c r="A179" s="41">
        <v>60</v>
      </c>
      <c r="B179" s="96" t="s">
        <v>136</v>
      </c>
      <c r="C179" s="58" t="s">
        <v>295</v>
      </c>
      <c r="D179" s="43"/>
      <c r="E179" s="43"/>
      <c r="F179" s="43"/>
      <c r="G179" s="44"/>
      <c r="H179" s="43"/>
      <c r="I179" s="43"/>
      <c r="J179" s="43"/>
      <c r="K179" s="44"/>
      <c r="L179" s="53"/>
      <c r="M179" s="53"/>
      <c r="N179" s="53"/>
      <c r="O179" s="53"/>
      <c r="P179" s="53"/>
      <c r="Q179" s="53"/>
      <c r="R179" s="45"/>
      <c r="S179" s="45"/>
      <c r="T179" s="45"/>
      <c r="U179" s="45"/>
      <c r="V179" s="45"/>
      <c r="W179" s="45"/>
      <c r="X179" s="98"/>
      <c r="Y179" s="98"/>
      <c r="Z179" s="98"/>
      <c r="AA179" s="98"/>
      <c r="AB179" s="98"/>
      <c r="AC179" s="98"/>
      <c r="AD179" s="46"/>
      <c r="AE179" s="46"/>
      <c r="AF179" s="46"/>
      <c r="AG179" s="46"/>
      <c r="AH179" s="46"/>
      <c r="AI179" s="46"/>
      <c r="AJ179" s="46"/>
      <c r="AK179" s="46"/>
      <c r="AL179" s="46"/>
      <c r="AM179" s="46"/>
      <c r="AN179" s="46"/>
      <c r="AO179" s="46"/>
      <c r="AP179" s="46"/>
      <c r="AQ179" s="46"/>
      <c r="AR179" s="46"/>
      <c r="AS179" s="46"/>
      <c r="AT179" s="46"/>
      <c r="AU179" s="46"/>
      <c r="AV179" s="46"/>
      <c r="AW179" s="46"/>
      <c r="AX179" s="46"/>
      <c r="AY179" s="46"/>
      <c r="AZ179" s="46"/>
      <c r="BA179" s="46"/>
      <c r="BB179" s="46"/>
      <c r="BC179" s="46"/>
      <c r="BD179" s="46"/>
      <c r="BE179" s="46"/>
      <c r="BF179" s="46"/>
      <c r="BG179" s="46"/>
      <c r="BH179" s="46"/>
      <c r="BI179" s="46"/>
      <c r="BJ179" s="46"/>
      <c r="BK179" s="46"/>
      <c r="BL179" s="46"/>
      <c r="BM179" s="46"/>
      <c r="BN179" s="46"/>
      <c r="BO179" s="46"/>
      <c r="BP179" s="46"/>
      <c r="BQ179" s="46"/>
      <c r="BR179" s="46"/>
      <c r="BS179" s="46"/>
      <c r="BT179" s="46"/>
      <c r="BU179" s="46"/>
      <c r="BV179" s="46"/>
      <c r="BW179" s="46"/>
      <c r="BX179" s="46"/>
      <c r="BY179" s="46"/>
      <c r="BZ179" s="46"/>
      <c r="CA179" s="46"/>
      <c r="CB179" s="46"/>
      <c r="CC179" s="46"/>
      <c r="CD179" s="46"/>
      <c r="CE179" s="46"/>
      <c r="CF179" s="46"/>
      <c r="CG179" s="46"/>
      <c r="CH179" s="46"/>
      <c r="CI179" s="99"/>
      <c r="CJ179" s="46"/>
      <c r="CK179" s="46"/>
      <c r="CL179" s="46"/>
      <c r="CM179" s="46"/>
      <c r="CN179" s="46"/>
      <c r="CO179" s="46"/>
      <c r="CP179" s="47"/>
      <c r="CQ179" s="46"/>
      <c r="CR179" s="46"/>
      <c r="CS179" s="47"/>
      <c r="CT179" s="46"/>
      <c r="CU179" s="46"/>
      <c r="CV179" s="46"/>
      <c r="CW179" s="46"/>
      <c r="CX179" s="46"/>
      <c r="CY179" s="46"/>
      <c r="CZ179" s="46"/>
      <c r="DA179" s="46"/>
      <c r="DB179" s="46"/>
      <c r="DC179" s="46"/>
      <c r="DD179" s="46"/>
      <c r="DE179" s="46"/>
      <c r="DF179" s="46"/>
      <c r="DG179" s="46"/>
      <c r="DH179" s="46"/>
      <c r="DI179" s="46"/>
      <c r="DJ179" s="46"/>
      <c r="DK179" s="46"/>
      <c r="DL179" s="46"/>
      <c r="DO179" s="50"/>
      <c r="DS179" s="50"/>
      <c r="DW179" s="104"/>
      <c r="EA179" s="104"/>
      <c r="EK179" s="50"/>
      <c r="EL179" s="50"/>
      <c r="EM179" s="50"/>
      <c r="EN179" s="50"/>
      <c r="EO179" s="50"/>
      <c r="EP179" s="50"/>
      <c r="EQ179" s="50"/>
      <c r="ER179" s="50"/>
      <c r="FA179" s="50"/>
      <c r="FB179" s="50"/>
      <c r="FC179" s="50"/>
      <c r="FD179" s="50"/>
      <c r="FE179" s="50"/>
      <c r="FF179" s="50"/>
      <c r="FG179" s="50"/>
      <c r="FH179" s="50"/>
      <c r="FQ179" s="50"/>
      <c r="FR179" s="50"/>
      <c r="FS179" s="50"/>
      <c r="FT179" s="50"/>
      <c r="FU179" s="50"/>
      <c r="FV179" s="50"/>
      <c r="FW179" s="50"/>
      <c r="FX179" s="50"/>
      <c r="GG179" s="50">
        <v>27</v>
      </c>
      <c r="GH179" s="50">
        <v>10</v>
      </c>
      <c r="GI179" s="50">
        <v>58.205128205128204</v>
      </c>
      <c r="GJ179" s="50">
        <v>412</v>
      </c>
      <c r="GK179" s="50">
        <v>21</v>
      </c>
      <c r="GL179" s="50">
        <v>18</v>
      </c>
      <c r="GM179" s="50">
        <v>62.307692307692307</v>
      </c>
      <c r="GN179" s="50">
        <v>403</v>
      </c>
      <c r="GW179" s="49">
        <v>12</v>
      </c>
      <c r="GX179" s="49">
        <v>9.3000000000000007</v>
      </c>
      <c r="GY179" s="49">
        <v>30.428571428571431</v>
      </c>
      <c r="GZ179" s="49">
        <v>207</v>
      </c>
      <c r="HA179" s="49">
        <v>13.3</v>
      </c>
      <c r="HB179" s="49">
        <v>9.6</v>
      </c>
      <c r="HC179" s="49">
        <v>35.230769230769234</v>
      </c>
      <c r="HD179" s="49">
        <v>203</v>
      </c>
      <c r="JQ179" s="52">
        <f t="shared" si="46"/>
        <v>73.3</v>
      </c>
      <c r="JR179" s="52">
        <f t="shared" si="47"/>
        <v>46.9</v>
      </c>
      <c r="JS179" s="52">
        <f t="shared" si="48"/>
        <v>186.17216117216117</v>
      </c>
      <c r="JT179" s="52">
        <f t="shared" si="48"/>
        <v>1225</v>
      </c>
    </row>
    <row r="180" spans="1:280" s="48" customFormat="1" ht="15.75" customHeight="1" x14ac:dyDescent="0.2">
      <c r="A180" s="41">
        <v>61</v>
      </c>
      <c r="B180" s="96" t="s">
        <v>206</v>
      </c>
      <c r="C180" s="58" t="s">
        <v>296</v>
      </c>
      <c r="D180" s="43"/>
      <c r="E180" s="43"/>
      <c r="F180" s="43"/>
      <c r="G180" s="44"/>
      <c r="H180" s="43"/>
      <c r="I180" s="43"/>
      <c r="J180" s="43"/>
      <c r="K180" s="44"/>
      <c r="L180" s="53"/>
      <c r="M180" s="53"/>
      <c r="N180" s="53"/>
      <c r="O180" s="53"/>
      <c r="P180" s="53"/>
      <c r="Q180" s="53"/>
      <c r="R180" s="45"/>
      <c r="S180" s="45"/>
      <c r="T180" s="45"/>
      <c r="U180" s="45"/>
      <c r="V180" s="45"/>
      <c r="W180" s="45"/>
      <c r="X180" s="98"/>
      <c r="Y180" s="98"/>
      <c r="Z180" s="98"/>
      <c r="AA180" s="98"/>
      <c r="AB180" s="98"/>
      <c r="AC180" s="98"/>
      <c r="AD180" s="46"/>
      <c r="AE180" s="46"/>
      <c r="AF180" s="46"/>
      <c r="AG180" s="46"/>
      <c r="AH180" s="46"/>
      <c r="AI180" s="46"/>
      <c r="AJ180" s="46"/>
      <c r="AK180" s="46"/>
      <c r="AL180" s="46"/>
      <c r="AM180" s="46"/>
      <c r="AN180" s="46"/>
      <c r="AO180" s="46"/>
      <c r="AP180" s="46"/>
      <c r="AQ180" s="46"/>
      <c r="AR180" s="46"/>
      <c r="AS180" s="46"/>
      <c r="AT180" s="46"/>
      <c r="AU180" s="46"/>
      <c r="AV180" s="46"/>
      <c r="AW180" s="46"/>
      <c r="AX180" s="46"/>
      <c r="AY180" s="46"/>
      <c r="AZ180" s="46"/>
      <c r="BA180" s="46"/>
      <c r="BB180" s="46"/>
      <c r="BC180" s="46"/>
      <c r="BD180" s="46"/>
      <c r="BE180" s="46"/>
      <c r="BF180" s="46"/>
      <c r="BG180" s="46"/>
      <c r="BH180" s="46"/>
      <c r="BI180" s="46"/>
      <c r="BJ180" s="46"/>
      <c r="BK180" s="46"/>
      <c r="BL180" s="46"/>
      <c r="BM180" s="46"/>
      <c r="BN180" s="46"/>
      <c r="BO180" s="46"/>
      <c r="BP180" s="46"/>
      <c r="BQ180" s="46"/>
      <c r="BR180" s="46"/>
      <c r="BS180" s="46"/>
      <c r="BT180" s="46"/>
      <c r="BU180" s="46"/>
      <c r="BV180" s="46"/>
      <c r="BW180" s="46"/>
      <c r="BX180" s="46"/>
      <c r="BY180" s="46"/>
      <c r="BZ180" s="46"/>
      <c r="CA180" s="46"/>
      <c r="CB180" s="46"/>
      <c r="CC180" s="46"/>
      <c r="CD180" s="46"/>
      <c r="CE180" s="46"/>
      <c r="CF180" s="46"/>
      <c r="CG180" s="46"/>
      <c r="CH180" s="46"/>
      <c r="CI180" s="99"/>
      <c r="CJ180" s="46"/>
      <c r="CK180" s="46"/>
      <c r="CL180" s="46"/>
      <c r="CM180" s="46"/>
      <c r="CN180" s="46"/>
      <c r="CO180" s="46"/>
      <c r="CP180" s="47"/>
      <c r="CQ180" s="46"/>
      <c r="CR180" s="46"/>
      <c r="CS180" s="47"/>
      <c r="CT180" s="46"/>
      <c r="CU180" s="46"/>
      <c r="CV180" s="46"/>
      <c r="CW180" s="46"/>
      <c r="CX180" s="46"/>
      <c r="CY180" s="46"/>
      <c r="CZ180" s="46"/>
      <c r="DA180" s="46"/>
      <c r="DB180" s="46"/>
      <c r="DC180" s="46"/>
      <c r="DD180" s="46"/>
      <c r="DE180" s="46"/>
      <c r="DF180" s="46"/>
      <c r="DG180" s="46"/>
      <c r="DH180" s="46"/>
      <c r="DI180" s="46"/>
      <c r="DJ180" s="46"/>
      <c r="DK180" s="46"/>
      <c r="DL180" s="46"/>
      <c r="DO180" s="50"/>
      <c r="DS180" s="50"/>
      <c r="DW180" s="104"/>
      <c r="EA180" s="104"/>
      <c r="EK180" s="50"/>
      <c r="EL180" s="50"/>
      <c r="EM180" s="50"/>
      <c r="EN180" s="50"/>
      <c r="EO180" s="50"/>
      <c r="EP180" s="50"/>
      <c r="EQ180" s="50"/>
      <c r="ER180" s="50"/>
      <c r="FA180" s="50"/>
      <c r="FB180" s="50"/>
      <c r="FC180" s="50"/>
      <c r="FD180" s="50"/>
      <c r="FE180" s="50"/>
      <c r="FF180" s="50"/>
      <c r="FG180" s="50"/>
      <c r="FH180" s="50"/>
      <c r="FQ180" s="50"/>
      <c r="FR180" s="50"/>
      <c r="FS180" s="50"/>
      <c r="FT180" s="50"/>
      <c r="FU180" s="50"/>
      <c r="FV180" s="50"/>
      <c r="FW180" s="50"/>
      <c r="FX180" s="50"/>
      <c r="GG180" s="50"/>
      <c r="GH180" s="50"/>
      <c r="GI180" s="50"/>
      <c r="GJ180" s="50"/>
      <c r="GK180" s="50"/>
      <c r="GL180" s="50"/>
      <c r="GM180" s="50"/>
      <c r="GN180" s="50"/>
      <c r="GO180" s="48">
        <v>7</v>
      </c>
      <c r="GP180" s="48">
        <v>12</v>
      </c>
      <c r="GQ180" s="48">
        <v>24</v>
      </c>
      <c r="GR180" s="48">
        <v>110</v>
      </c>
      <c r="GS180" s="48">
        <v>15</v>
      </c>
      <c r="GT180" s="48">
        <v>10</v>
      </c>
      <c r="GU180" s="48">
        <v>20</v>
      </c>
      <c r="GV180" s="48">
        <v>114</v>
      </c>
      <c r="JQ180" s="52">
        <f t="shared" si="46"/>
        <v>22</v>
      </c>
      <c r="JR180" s="52">
        <f t="shared" si="47"/>
        <v>22</v>
      </c>
      <c r="JS180" s="52">
        <f t="shared" si="48"/>
        <v>44</v>
      </c>
      <c r="JT180" s="52">
        <f t="shared" si="48"/>
        <v>224</v>
      </c>
    </row>
    <row r="181" spans="1:280" s="48" customFormat="1" ht="15.75" customHeight="1" x14ac:dyDescent="0.2">
      <c r="A181" s="41">
        <v>62</v>
      </c>
      <c r="B181" s="96" t="s">
        <v>206</v>
      </c>
      <c r="C181" s="58" t="s">
        <v>297</v>
      </c>
      <c r="D181" s="43"/>
      <c r="E181" s="43"/>
      <c r="F181" s="43"/>
      <c r="G181" s="44"/>
      <c r="H181" s="43"/>
      <c r="I181" s="43"/>
      <c r="J181" s="43"/>
      <c r="K181" s="44"/>
      <c r="L181" s="53"/>
      <c r="M181" s="53"/>
      <c r="N181" s="53"/>
      <c r="O181" s="53"/>
      <c r="P181" s="53"/>
      <c r="Q181" s="53"/>
      <c r="R181" s="45"/>
      <c r="S181" s="45"/>
      <c r="T181" s="45"/>
      <c r="U181" s="45"/>
      <c r="V181" s="45"/>
      <c r="W181" s="45"/>
      <c r="X181" s="98"/>
      <c r="Y181" s="98"/>
      <c r="Z181" s="98"/>
      <c r="AA181" s="98"/>
      <c r="AB181" s="98"/>
      <c r="AC181" s="98"/>
      <c r="AD181" s="46"/>
      <c r="AE181" s="46"/>
      <c r="AF181" s="46"/>
      <c r="AG181" s="46"/>
      <c r="AH181" s="46"/>
      <c r="AI181" s="46"/>
      <c r="AJ181" s="46"/>
      <c r="AK181" s="46"/>
      <c r="AL181" s="46"/>
      <c r="AM181" s="46"/>
      <c r="AN181" s="46"/>
      <c r="AO181" s="46"/>
      <c r="AP181" s="46"/>
      <c r="AQ181" s="46"/>
      <c r="AR181" s="46"/>
      <c r="AS181" s="46"/>
      <c r="AT181" s="46"/>
      <c r="AU181" s="46"/>
      <c r="AV181" s="46"/>
      <c r="AW181" s="46"/>
      <c r="AX181" s="46"/>
      <c r="AY181" s="46"/>
      <c r="AZ181" s="46"/>
      <c r="BA181" s="46"/>
      <c r="BB181" s="46"/>
      <c r="BC181" s="46"/>
      <c r="BD181" s="46"/>
      <c r="BE181" s="46"/>
      <c r="BF181" s="46"/>
      <c r="BG181" s="46"/>
      <c r="BH181" s="46"/>
      <c r="BI181" s="46"/>
      <c r="BJ181" s="46"/>
      <c r="BK181" s="46"/>
      <c r="BL181" s="46"/>
      <c r="BM181" s="46"/>
      <c r="BN181" s="46"/>
      <c r="BO181" s="46"/>
      <c r="BP181" s="46"/>
      <c r="BQ181" s="46"/>
      <c r="BR181" s="46"/>
      <c r="BS181" s="46"/>
      <c r="BT181" s="46"/>
      <c r="BU181" s="46"/>
      <c r="BV181" s="46"/>
      <c r="BW181" s="46"/>
      <c r="BX181" s="46"/>
      <c r="BY181" s="46"/>
      <c r="BZ181" s="46"/>
      <c r="CA181" s="46"/>
      <c r="CB181" s="46"/>
      <c r="CC181" s="46"/>
      <c r="CD181" s="46"/>
      <c r="CE181" s="46"/>
      <c r="CF181" s="46"/>
      <c r="CG181" s="46"/>
      <c r="CH181" s="46"/>
      <c r="CI181" s="99"/>
      <c r="CJ181" s="46"/>
      <c r="CK181" s="46"/>
      <c r="CL181" s="46"/>
      <c r="CM181" s="46"/>
      <c r="CN181" s="46"/>
      <c r="CO181" s="46"/>
      <c r="CP181" s="47"/>
      <c r="CQ181" s="46"/>
      <c r="CR181" s="46"/>
      <c r="CS181" s="47"/>
      <c r="CT181" s="46"/>
      <c r="CU181" s="46"/>
      <c r="CV181" s="46"/>
      <c r="CW181" s="46"/>
      <c r="CX181" s="46"/>
      <c r="CY181" s="46"/>
      <c r="CZ181" s="46"/>
      <c r="DA181" s="46"/>
      <c r="DB181" s="46"/>
      <c r="DC181" s="46"/>
      <c r="DD181" s="46"/>
      <c r="DE181" s="46"/>
      <c r="DF181" s="46"/>
      <c r="DG181" s="46"/>
      <c r="DH181" s="46"/>
      <c r="DI181" s="46"/>
      <c r="DJ181" s="46"/>
      <c r="DK181" s="46"/>
      <c r="DL181" s="46"/>
      <c r="DO181" s="50"/>
      <c r="DS181" s="50"/>
      <c r="DW181" s="104"/>
      <c r="EA181" s="104"/>
      <c r="EK181" s="50"/>
      <c r="EL181" s="50"/>
      <c r="EM181" s="50"/>
      <c r="EN181" s="50"/>
      <c r="EO181" s="50"/>
      <c r="EP181" s="50"/>
      <c r="EQ181" s="50"/>
      <c r="ER181" s="50"/>
      <c r="FA181" s="50"/>
      <c r="FB181" s="50"/>
      <c r="FC181" s="50"/>
      <c r="FD181" s="50"/>
      <c r="FE181" s="50"/>
      <c r="FF181" s="50"/>
      <c r="FG181" s="50"/>
      <c r="FH181" s="50"/>
      <c r="FQ181" s="50"/>
      <c r="FR181" s="50"/>
      <c r="FS181" s="50"/>
      <c r="FT181" s="50"/>
      <c r="FU181" s="50"/>
      <c r="FV181" s="50"/>
      <c r="FW181" s="50"/>
      <c r="FX181" s="50"/>
      <c r="GG181" s="50"/>
      <c r="GH181" s="50"/>
      <c r="GI181" s="50"/>
      <c r="GJ181" s="50"/>
      <c r="GK181" s="50"/>
      <c r="GL181" s="50"/>
      <c r="GM181" s="50"/>
      <c r="GN181" s="50"/>
      <c r="GO181" s="48">
        <v>16</v>
      </c>
      <c r="GP181" s="48">
        <v>9</v>
      </c>
      <c r="GQ181" s="48">
        <v>18</v>
      </c>
      <c r="GR181" s="48">
        <v>102</v>
      </c>
      <c r="GS181" s="48">
        <v>13</v>
      </c>
      <c r="GT181" s="48">
        <v>9</v>
      </c>
      <c r="GU181" s="48">
        <v>18</v>
      </c>
      <c r="GV181" s="48">
        <v>100</v>
      </c>
      <c r="JQ181" s="52">
        <f t="shared" si="46"/>
        <v>29</v>
      </c>
      <c r="JR181" s="52">
        <f t="shared" si="47"/>
        <v>18</v>
      </c>
      <c r="JS181" s="52">
        <f t="shared" si="48"/>
        <v>36</v>
      </c>
      <c r="JT181" s="52">
        <f t="shared" si="48"/>
        <v>202</v>
      </c>
    </row>
    <row r="182" spans="1:280" s="48" customFormat="1" ht="15.75" customHeight="1" x14ac:dyDescent="0.2">
      <c r="A182" s="41">
        <v>63</v>
      </c>
      <c r="B182" s="96" t="s">
        <v>206</v>
      </c>
      <c r="C182" s="58" t="s">
        <v>298</v>
      </c>
      <c r="D182" s="43"/>
      <c r="E182" s="43"/>
      <c r="F182" s="43"/>
      <c r="G182" s="44"/>
      <c r="H182" s="43"/>
      <c r="I182" s="43"/>
      <c r="J182" s="43"/>
      <c r="K182" s="44"/>
      <c r="L182" s="53"/>
      <c r="M182" s="53"/>
      <c r="N182" s="53"/>
      <c r="O182" s="53"/>
      <c r="P182" s="53"/>
      <c r="Q182" s="53"/>
      <c r="R182" s="45"/>
      <c r="S182" s="45"/>
      <c r="T182" s="45"/>
      <c r="U182" s="45"/>
      <c r="V182" s="45"/>
      <c r="W182" s="45"/>
      <c r="X182" s="98"/>
      <c r="Y182" s="98"/>
      <c r="Z182" s="98"/>
      <c r="AA182" s="98"/>
      <c r="AB182" s="98"/>
      <c r="AC182" s="98"/>
      <c r="AD182" s="46"/>
      <c r="AE182" s="46"/>
      <c r="AF182" s="46"/>
      <c r="AG182" s="46"/>
      <c r="AH182" s="46"/>
      <c r="AI182" s="46"/>
      <c r="AJ182" s="46"/>
      <c r="AK182" s="46"/>
      <c r="AL182" s="46"/>
      <c r="AM182" s="46"/>
      <c r="AN182" s="46"/>
      <c r="AO182" s="46"/>
      <c r="AP182" s="46"/>
      <c r="AQ182" s="46"/>
      <c r="AR182" s="46"/>
      <c r="AS182" s="46"/>
      <c r="AT182" s="46"/>
      <c r="AU182" s="46"/>
      <c r="AV182" s="46"/>
      <c r="AW182" s="46"/>
      <c r="AX182" s="46"/>
      <c r="AY182" s="46"/>
      <c r="AZ182" s="46"/>
      <c r="BA182" s="46"/>
      <c r="BB182" s="46"/>
      <c r="BC182" s="46"/>
      <c r="BD182" s="46"/>
      <c r="BE182" s="46"/>
      <c r="BF182" s="46"/>
      <c r="BG182" s="46"/>
      <c r="BH182" s="46"/>
      <c r="BI182" s="46"/>
      <c r="BJ182" s="46"/>
      <c r="BK182" s="46"/>
      <c r="BL182" s="46"/>
      <c r="BM182" s="46"/>
      <c r="BN182" s="46"/>
      <c r="BO182" s="46"/>
      <c r="BP182" s="46"/>
      <c r="BQ182" s="46"/>
      <c r="BR182" s="46"/>
      <c r="BS182" s="46"/>
      <c r="BT182" s="46"/>
      <c r="BU182" s="46"/>
      <c r="BV182" s="46"/>
      <c r="BW182" s="46"/>
      <c r="BX182" s="46"/>
      <c r="BY182" s="46"/>
      <c r="BZ182" s="46"/>
      <c r="CA182" s="46"/>
      <c r="CB182" s="46"/>
      <c r="CC182" s="46"/>
      <c r="CD182" s="46"/>
      <c r="CE182" s="46"/>
      <c r="CF182" s="46"/>
      <c r="CG182" s="46"/>
      <c r="CH182" s="46"/>
      <c r="CI182" s="99"/>
      <c r="CJ182" s="46"/>
      <c r="CK182" s="46"/>
      <c r="CL182" s="46"/>
      <c r="CM182" s="46"/>
      <c r="CN182" s="46"/>
      <c r="CO182" s="46"/>
      <c r="CP182" s="47"/>
      <c r="CQ182" s="46"/>
      <c r="CR182" s="46"/>
      <c r="CS182" s="47"/>
      <c r="CT182" s="46"/>
      <c r="CU182" s="46"/>
      <c r="CV182" s="46"/>
      <c r="CW182" s="46"/>
      <c r="CX182" s="46"/>
      <c r="CY182" s="46"/>
      <c r="CZ182" s="46"/>
      <c r="DA182" s="46"/>
      <c r="DB182" s="46"/>
      <c r="DC182" s="46"/>
      <c r="DD182" s="46"/>
      <c r="DE182" s="46"/>
      <c r="DF182" s="46"/>
      <c r="DG182" s="46"/>
      <c r="DH182" s="46"/>
      <c r="DI182" s="46"/>
      <c r="DJ182" s="46"/>
      <c r="DK182" s="46"/>
      <c r="DL182" s="46"/>
      <c r="DO182" s="50"/>
      <c r="DS182" s="50"/>
      <c r="DW182" s="104"/>
      <c r="EA182" s="104"/>
      <c r="EK182" s="50"/>
      <c r="EL182" s="50"/>
      <c r="EM182" s="50"/>
      <c r="EN182" s="50"/>
      <c r="EO182" s="50"/>
      <c r="EP182" s="50"/>
      <c r="EQ182" s="50"/>
      <c r="ER182" s="50"/>
      <c r="FA182" s="50"/>
      <c r="FB182" s="50"/>
      <c r="FC182" s="50"/>
      <c r="FD182" s="50"/>
      <c r="FE182" s="50"/>
      <c r="FF182" s="50"/>
      <c r="FG182" s="50"/>
      <c r="FH182" s="50"/>
      <c r="FQ182" s="50"/>
      <c r="FR182" s="50"/>
      <c r="FS182" s="50"/>
      <c r="FT182" s="50"/>
      <c r="FU182" s="50"/>
      <c r="FV182" s="50"/>
      <c r="FW182" s="50"/>
      <c r="FX182" s="50"/>
      <c r="GG182" s="50"/>
      <c r="GH182" s="50"/>
      <c r="GI182" s="50"/>
      <c r="GJ182" s="50"/>
      <c r="GK182" s="50"/>
      <c r="GL182" s="50"/>
      <c r="GM182" s="50"/>
      <c r="GN182" s="50"/>
      <c r="JQ182" s="52">
        <f t="shared" si="46"/>
        <v>0</v>
      </c>
      <c r="JR182" s="52">
        <f t="shared" si="47"/>
        <v>0</v>
      </c>
      <c r="JS182" s="52">
        <f t="shared" si="48"/>
        <v>0</v>
      </c>
      <c r="JT182" s="52">
        <f t="shared" si="48"/>
        <v>0</v>
      </c>
    </row>
    <row r="183" spans="1:280" s="48" customFormat="1" ht="15.75" customHeight="1" x14ac:dyDescent="0.2">
      <c r="A183" s="41">
        <v>64</v>
      </c>
      <c r="B183" s="96" t="s">
        <v>206</v>
      </c>
      <c r="C183" s="58" t="s">
        <v>299</v>
      </c>
      <c r="D183" s="43"/>
      <c r="E183" s="43"/>
      <c r="F183" s="43"/>
      <c r="G183" s="44"/>
      <c r="H183" s="43"/>
      <c r="I183" s="43"/>
      <c r="J183" s="43"/>
      <c r="K183" s="44"/>
      <c r="L183" s="53"/>
      <c r="M183" s="53"/>
      <c r="N183" s="53"/>
      <c r="O183" s="53"/>
      <c r="P183" s="53"/>
      <c r="Q183" s="53"/>
      <c r="R183" s="45"/>
      <c r="S183" s="45"/>
      <c r="T183" s="45"/>
      <c r="U183" s="45"/>
      <c r="V183" s="45"/>
      <c r="W183" s="45"/>
      <c r="X183" s="98"/>
      <c r="Y183" s="98"/>
      <c r="Z183" s="98"/>
      <c r="AA183" s="98"/>
      <c r="AB183" s="98"/>
      <c r="AC183" s="98"/>
      <c r="AD183" s="46"/>
      <c r="AE183" s="46"/>
      <c r="AF183" s="46"/>
      <c r="AG183" s="46"/>
      <c r="AH183" s="46"/>
      <c r="AI183" s="46"/>
      <c r="AJ183" s="46"/>
      <c r="AK183" s="46"/>
      <c r="AL183" s="46"/>
      <c r="AM183" s="46"/>
      <c r="AN183" s="46"/>
      <c r="AO183" s="46"/>
      <c r="AP183" s="46"/>
      <c r="AQ183" s="46"/>
      <c r="AR183" s="46"/>
      <c r="AS183" s="46"/>
      <c r="AT183" s="46"/>
      <c r="AU183" s="46"/>
      <c r="AV183" s="46"/>
      <c r="AW183" s="46"/>
      <c r="AX183" s="46"/>
      <c r="AY183" s="46"/>
      <c r="AZ183" s="46"/>
      <c r="BA183" s="46"/>
      <c r="BB183" s="46"/>
      <c r="BC183" s="46"/>
      <c r="BD183" s="46"/>
      <c r="BE183" s="46"/>
      <c r="BF183" s="46"/>
      <c r="BG183" s="46"/>
      <c r="BH183" s="46"/>
      <c r="BI183" s="46"/>
      <c r="BJ183" s="46"/>
      <c r="BK183" s="46"/>
      <c r="BL183" s="46"/>
      <c r="BM183" s="46"/>
      <c r="BN183" s="46"/>
      <c r="BO183" s="46"/>
      <c r="BP183" s="46"/>
      <c r="BQ183" s="46"/>
      <c r="BR183" s="46"/>
      <c r="BS183" s="46"/>
      <c r="BT183" s="46"/>
      <c r="BU183" s="46"/>
      <c r="BV183" s="46"/>
      <c r="BW183" s="46"/>
      <c r="BX183" s="46"/>
      <c r="BY183" s="46"/>
      <c r="BZ183" s="46"/>
      <c r="CA183" s="46"/>
      <c r="CB183" s="46"/>
      <c r="CC183" s="46"/>
      <c r="CD183" s="46"/>
      <c r="CE183" s="46"/>
      <c r="CF183" s="46"/>
      <c r="CG183" s="46"/>
      <c r="CH183" s="46"/>
      <c r="CI183" s="99"/>
      <c r="CJ183" s="46"/>
      <c r="CK183" s="46"/>
      <c r="CL183" s="46"/>
      <c r="CM183" s="46"/>
      <c r="CN183" s="46"/>
      <c r="CO183" s="46"/>
      <c r="CP183" s="47"/>
      <c r="CQ183" s="46"/>
      <c r="CR183" s="46"/>
      <c r="CS183" s="47"/>
      <c r="CT183" s="46"/>
      <c r="CU183" s="46"/>
      <c r="CV183" s="46"/>
      <c r="CW183" s="46"/>
      <c r="CX183" s="46"/>
      <c r="CY183" s="46"/>
      <c r="CZ183" s="46"/>
      <c r="DA183" s="46"/>
      <c r="DB183" s="46"/>
      <c r="DC183" s="46"/>
      <c r="DD183" s="46"/>
      <c r="DE183" s="46"/>
      <c r="DF183" s="46"/>
      <c r="DG183" s="46"/>
      <c r="DH183" s="46"/>
      <c r="DI183" s="46"/>
      <c r="DJ183" s="46"/>
      <c r="DK183" s="46"/>
      <c r="DL183" s="46"/>
      <c r="DO183" s="50"/>
      <c r="DS183" s="50"/>
      <c r="DW183" s="104"/>
      <c r="EA183" s="104"/>
      <c r="EK183" s="50"/>
      <c r="EL183" s="50"/>
      <c r="EM183" s="50"/>
      <c r="EN183" s="50"/>
      <c r="EO183" s="50"/>
      <c r="EP183" s="50"/>
      <c r="EQ183" s="50"/>
      <c r="ER183" s="50"/>
      <c r="FA183" s="50"/>
      <c r="FB183" s="50"/>
      <c r="FC183" s="50"/>
      <c r="FD183" s="50"/>
      <c r="FE183" s="50"/>
      <c r="FF183" s="50"/>
      <c r="FG183" s="50"/>
      <c r="FH183" s="50"/>
      <c r="FQ183" s="50"/>
      <c r="FR183" s="50"/>
      <c r="FS183" s="50"/>
      <c r="FT183" s="50"/>
      <c r="FU183" s="50"/>
      <c r="FV183" s="50"/>
      <c r="FW183" s="50"/>
      <c r="FX183" s="50"/>
      <c r="GG183" s="50"/>
      <c r="GH183" s="50"/>
      <c r="GI183" s="50"/>
      <c r="GJ183" s="50"/>
      <c r="GK183" s="50"/>
      <c r="GL183" s="50"/>
      <c r="GM183" s="50"/>
      <c r="GN183" s="50"/>
      <c r="JQ183" s="52">
        <f t="shared" si="46"/>
        <v>0</v>
      </c>
      <c r="JR183" s="52">
        <f t="shared" si="47"/>
        <v>0</v>
      </c>
      <c r="JS183" s="52">
        <f t="shared" si="48"/>
        <v>0</v>
      </c>
      <c r="JT183" s="52">
        <f t="shared" si="48"/>
        <v>0</v>
      </c>
    </row>
    <row r="184" spans="1:280" s="48" customFormat="1" ht="15.75" customHeight="1" x14ac:dyDescent="0.2">
      <c r="A184" s="41">
        <v>65</v>
      </c>
      <c r="B184" s="96" t="s">
        <v>206</v>
      </c>
      <c r="C184" s="58" t="s">
        <v>300</v>
      </c>
      <c r="D184" s="43"/>
      <c r="E184" s="43"/>
      <c r="F184" s="43"/>
      <c r="G184" s="44"/>
      <c r="H184" s="43"/>
      <c r="I184" s="43"/>
      <c r="J184" s="43"/>
      <c r="K184" s="44"/>
      <c r="L184" s="53"/>
      <c r="M184" s="53"/>
      <c r="N184" s="53"/>
      <c r="O184" s="53"/>
      <c r="P184" s="53"/>
      <c r="Q184" s="53"/>
      <c r="R184" s="45"/>
      <c r="S184" s="45"/>
      <c r="T184" s="45"/>
      <c r="U184" s="45"/>
      <c r="V184" s="45"/>
      <c r="W184" s="45"/>
      <c r="X184" s="98"/>
      <c r="Y184" s="98"/>
      <c r="Z184" s="98"/>
      <c r="AA184" s="98"/>
      <c r="AB184" s="98"/>
      <c r="AC184" s="98"/>
      <c r="AD184" s="46"/>
      <c r="AE184" s="46"/>
      <c r="AF184" s="46"/>
      <c r="AG184" s="46"/>
      <c r="AH184" s="46"/>
      <c r="AI184" s="46"/>
      <c r="AJ184" s="46"/>
      <c r="AK184" s="46"/>
      <c r="AL184" s="46"/>
      <c r="AM184" s="46"/>
      <c r="AN184" s="46"/>
      <c r="AO184" s="46"/>
      <c r="AP184" s="46"/>
      <c r="AQ184" s="46"/>
      <c r="AR184" s="46"/>
      <c r="AS184" s="46"/>
      <c r="AT184" s="46"/>
      <c r="AU184" s="46"/>
      <c r="AV184" s="46"/>
      <c r="AW184" s="46"/>
      <c r="AX184" s="46"/>
      <c r="AY184" s="46"/>
      <c r="AZ184" s="46"/>
      <c r="BA184" s="46"/>
      <c r="BB184" s="46"/>
      <c r="BC184" s="46"/>
      <c r="BD184" s="46"/>
      <c r="BE184" s="46"/>
      <c r="BF184" s="46"/>
      <c r="BG184" s="46"/>
      <c r="BH184" s="46"/>
      <c r="BI184" s="46"/>
      <c r="BJ184" s="46"/>
      <c r="BK184" s="46"/>
      <c r="BL184" s="46"/>
      <c r="BM184" s="46"/>
      <c r="BN184" s="46"/>
      <c r="BO184" s="46"/>
      <c r="BP184" s="46"/>
      <c r="BQ184" s="46"/>
      <c r="BR184" s="46"/>
      <c r="BS184" s="46"/>
      <c r="BT184" s="46"/>
      <c r="BU184" s="46"/>
      <c r="BV184" s="46"/>
      <c r="BW184" s="46"/>
      <c r="BX184" s="46"/>
      <c r="BY184" s="46"/>
      <c r="BZ184" s="46"/>
      <c r="CA184" s="46"/>
      <c r="CB184" s="46"/>
      <c r="CC184" s="46"/>
      <c r="CD184" s="46"/>
      <c r="CE184" s="46"/>
      <c r="CF184" s="46"/>
      <c r="CG184" s="46"/>
      <c r="CH184" s="46"/>
      <c r="CI184" s="99"/>
      <c r="CJ184" s="46"/>
      <c r="CK184" s="46"/>
      <c r="CL184" s="46"/>
      <c r="CM184" s="46"/>
      <c r="CN184" s="46"/>
      <c r="CO184" s="46"/>
      <c r="CP184" s="47"/>
      <c r="CQ184" s="46"/>
      <c r="CR184" s="46"/>
      <c r="CS184" s="47"/>
      <c r="CT184" s="46"/>
      <c r="CU184" s="46"/>
      <c r="CV184" s="46"/>
      <c r="CW184" s="46"/>
      <c r="CX184" s="46"/>
      <c r="CY184" s="46"/>
      <c r="CZ184" s="46"/>
      <c r="DA184" s="46"/>
      <c r="DB184" s="46"/>
      <c r="DC184" s="46"/>
      <c r="DD184" s="46"/>
      <c r="DE184" s="46"/>
      <c r="DF184" s="46"/>
      <c r="DG184" s="46"/>
      <c r="DH184" s="46"/>
      <c r="DI184" s="46"/>
      <c r="DJ184" s="46"/>
      <c r="DK184" s="46"/>
      <c r="DL184" s="46"/>
      <c r="DO184" s="50"/>
      <c r="DS184" s="50"/>
      <c r="DW184" s="104"/>
      <c r="EA184" s="104"/>
      <c r="EK184" s="50"/>
      <c r="EL184" s="50"/>
      <c r="EM184" s="50"/>
      <c r="EN184" s="50"/>
      <c r="EO184" s="50"/>
      <c r="EP184" s="50"/>
      <c r="EQ184" s="50"/>
      <c r="ER184" s="50"/>
      <c r="FA184" s="50"/>
      <c r="FB184" s="50"/>
      <c r="FC184" s="50"/>
      <c r="FD184" s="50"/>
      <c r="FE184" s="50"/>
      <c r="FF184" s="50"/>
      <c r="FG184" s="50"/>
      <c r="FH184" s="50"/>
      <c r="FQ184" s="50"/>
      <c r="FR184" s="50"/>
      <c r="FS184" s="50"/>
      <c r="FT184" s="50"/>
      <c r="FU184" s="50"/>
      <c r="FV184" s="50"/>
      <c r="FW184" s="50"/>
      <c r="FX184" s="50"/>
      <c r="GG184" s="50"/>
      <c r="GH184" s="50"/>
      <c r="GI184" s="50"/>
      <c r="GJ184" s="50"/>
      <c r="GK184" s="50"/>
      <c r="GL184" s="50"/>
      <c r="GM184" s="50"/>
      <c r="GN184" s="50"/>
      <c r="JQ184" s="52">
        <f t="shared" si="46"/>
        <v>0</v>
      </c>
      <c r="JR184" s="52">
        <f t="shared" si="47"/>
        <v>0</v>
      </c>
      <c r="JS184" s="52">
        <f t="shared" si="48"/>
        <v>0</v>
      </c>
      <c r="JT184" s="52">
        <f t="shared" si="48"/>
        <v>0</v>
      </c>
    </row>
    <row r="185" spans="1:280" s="48" customFormat="1" ht="15.75" customHeight="1" x14ac:dyDescent="0.2">
      <c r="A185" s="41">
        <v>66</v>
      </c>
      <c r="B185" s="96" t="s">
        <v>206</v>
      </c>
      <c r="C185" s="58" t="s">
        <v>301</v>
      </c>
      <c r="D185" s="43"/>
      <c r="E185" s="43"/>
      <c r="F185" s="43"/>
      <c r="G185" s="44"/>
      <c r="H185" s="43"/>
      <c r="I185" s="43"/>
      <c r="J185" s="43"/>
      <c r="K185" s="44"/>
      <c r="L185" s="53"/>
      <c r="M185" s="53"/>
      <c r="N185" s="53"/>
      <c r="O185" s="53"/>
      <c r="P185" s="53"/>
      <c r="Q185" s="53"/>
      <c r="R185" s="45"/>
      <c r="S185" s="45"/>
      <c r="T185" s="45"/>
      <c r="U185" s="45"/>
      <c r="V185" s="45"/>
      <c r="W185" s="45"/>
      <c r="X185" s="98"/>
      <c r="Y185" s="98"/>
      <c r="Z185" s="98"/>
      <c r="AA185" s="98"/>
      <c r="AB185" s="98"/>
      <c r="AC185" s="98"/>
      <c r="AD185" s="46"/>
      <c r="AE185" s="46"/>
      <c r="AF185" s="46"/>
      <c r="AG185" s="46"/>
      <c r="AH185" s="46"/>
      <c r="AI185" s="46"/>
      <c r="AJ185" s="46"/>
      <c r="AK185" s="46"/>
      <c r="AL185" s="46"/>
      <c r="AM185" s="46"/>
      <c r="AN185" s="46"/>
      <c r="AO185" s="46"/>
      <c r="AP185" s="46"/>
      <c r="AQ185" s="46"/>
      <c r="AR185" s="46"/>
      <c r="AS185" s="46"/>
      <c r="AT185" s="46"/>
      <c r="AU185" s="46"/>
      <c r="AV185" s="46"/>
      <c r="AW185" s="46"/>
      <c r="AX185" s="46"/>
      <c r="AY185" s="46"/>
      <c r="AZ185" s="46"/>
      <c r="BA185" s="46"/>
      <c r="BB185" s="46"/>
      <c r="BC185" s="46"/>
      <c r="BD185" s="46"/>
      <c r="BE185" s="46"/>
      <c r="BF185" s="46"/>
      <c r="BG185" s="46"/>
      <c r="BH185" s="46"/>
      <c r="BI185" s="46"/>
      <c r="BJ185" s="46"/>
      <c r="BK185" s="46"/>
      <c r="BL185" s="46"/>
      <c r="BM185" s="46"/>
      <c r="BN185" s="46"/>
      <c r="BO185" s="46"/>
      <c r="BP185" s="46"/>
      <c r="BQ185" s="46"/>
      <c r="BR185" s="46"/>
      <c r="BS185" s="46"/>
      <c r="BT185" s="46"/>
      <c r="BU185" s="46"/>
      <c r="BV185" s="46"/>
      <c r="BW185" s="46"/>
      <c r="BX185" s="46"/>
      <c r="BY185" s="46"/>
      <c r="BZ185" s="46"/>
      <c r="CA185" s="46"/>
      <c r="CB185" s="46"/>
      <c r="CC185" s="46"/>
      <c r="CD185" s="46"/>
      <c r="CE185" s="46"/>
      <c r="CF185" s="46"/>
      <c r="CG185" s="46"/>
      <c r="CH185" s="46"/>
      <c r="CI185" s="99"/>
      <c r="CJ185" s="46"/>
      <c r="CK185" s="46"/>
      <c r="CL185" s="46"/>
      <c r="CM185" s="46"/>
      <c r="CN185" s="46"/>
      <c r="CO185" s="46"/>
      <c r="CP185" s="47"/>
      <c r="CQ185" s="46"/>
      <c r="CR185" s="46"/>
      <c r="CS185" s="47"/>
      <c r="CT185" s="46"/>
      <c r="CU185" s="46"/>
      <c r="CV185" s="46"/>
      <c r="CW185" s="46"/>
      <c r="CX185" s="46"/>
      <c r="CY185" s="46"/>
      <c r="CZ185" s="46"/>
      <c r="DA185" s="46"/>
      <c r="DB185" s="46"/>
      <c r="DC185" s="46"/>
      <c r="DD185" s="46"/>
      <c r="DE185" s="46"/>
      <c r="DF185" s="46"/>
      <c r="DG185" s="46"/>
      <c r="DH185" s="46"/>
      <c r="DI185" s="46"/>
      <c r="DJ185" s="46"/>
      <c r="DK185" s="46"/>
      <c r="DL185" s="46"/>
      <c r="DO185" s="50"/>
      <c r="DS185" s="50"/>
      <c r="DW185" s="104"/>
      <c r="EA185" s="104"/>
      <c r="EK185" s="50"/>
      <c r="EL185" s="50"/>
      <c r="EM185" s="50"/>
      <c r="EN185" s="50"/>
      <c r="EO185" s="50"/>
      <c r="EP185" s="50"/>
      <c r="EQ185" s="50"/>
      <c r="ER185" s="50"/>
      <c r="FA185" s="50"/>
      <c r="FB185" s="50"/>
      <c r="FC185" s="50"/>
      <c r="FD185" s="50"/>
      <c r="FE185" s="50"/>
      <c r="FF185" s="50"/>
      <c r="FG185" s="50"/>
      <c r="FH185" s="50"/>
      <c r="FQ185" s="50"/>
      <c r="FR185" s="50"/>
      <c r="FS185" s="50"/>
      <c r="FT185" s="50"/>
      <c r="FU185" s="50"/>
      <c r="FV185" s="50"/>
      <c r="FW185" s="50"/>
      <c r="FX185" s="50"/>
      <c r="GG185" s="50">
        <v>0</v>
      </c>
      <c r="GH185" s="50">
        <v>32</v>
      </c>
      <c r="GI185" s="50">
        <v>41</v>
      </c>
      <c r="GJ185" s="50">
        <v>140</v>
      </c>
      <c r="GK185" s="50">
        <v>0</v>
      </c>
      <c r="GL185" s="50">
        <v>17.8</v>
      </c>
      <c r="GM185" s="50">
        <v>20</v>
      </c>
      <c r="GN185" s="50">
        <v>136</v>
      </c>
      <c r="JQ185" s="52">
        <f t="shared" si="46"/>
        <v>0</v>
      </c>
      <c r="JR185" s="52">
        <f t="shared" si="47"/>
        <v>49.8</v>
      </c>
      <c r="JS185" s="52">
        <f t="shared" si="48"/>
        <v>61</v>
      </c>
      <c r="JT185" s="52">
        <f t="shared" si="48"/>
        <v>276</v>
      </c>
    </row>
    <row r="186" spans="1:280" s="48" customFormat="1" ht="15.75" customHeight="1" x14ac:dyDescent="0.2">
      <c r="A186" s="41">
        <v>67</v>
      </c>
      <c r="B186" s="96" t="s">
        <v>206</v>
      </c>
      <c r="C186" s="58" t="s">
        <v>302</v>
      </c>
      <c r="D186" s="43"/>
      <c r="E186" s="43"/>
      <c r="F186" s="43"/>
      <c r="G186" s="44"/>
      <c r="H186" s="43"/>
      <c r="I186" s="43"/>
      <c r="J186" s="43"/>
      <c r="K186" s="44"/>
      <c r="L186" s="53"/>
      <c r="M186" s="53"/>
      <c r="N186" s="53"/>
      <c r="O186" s="53"/>
      <c r="P186" s="53"/>
      <c r="Q186" s="53"/>
      <c r="R186" s="45"/>
      <c r="S186" s="45"/>
      <c r="T186" s="45"/>
      <c r="U186" s="45"/>
      <c r="V186" s="45"/>
      <c r="W186" s="45"/>
      <c r="X186" s="98"/>
      <c r="Y186" s="98"/>
      <c r="Z186" s="98"/>
      <c r="AA186" s="98"/>
      <c r="AB186" s="98"/>
      <c r="AC186" s="98"/>
      <c r="AD186" s="46"/>
      <c r="AE186" s="46"/>
      <c r="AF186" s="46"/>
      <c r="AG186" s="46"/>
      <c r="AH186" s="46"/>
      <c r="AI186" s="46"/>
      <c r="AJ186" s="46"/>
      <c r="AK186" s="46"/>
      <c r="AL186" s="46"/>
      <c r="AM186" s="46"/>
      <c r="AN186" s="46"/>
      <c r="AO186" s="46"/>
      <c r="AP186" s="46"/>
      <c r="AQ186" s="46"/>
      <c r="AR186" s="46"/>
      <c r="AS186" s="46"/>
      <c r="AT186" s="46"/>
      <c r="AU186" s="46"/>
      <c r="AV186" s="46"/>
      <c r="AW186" s="46"/>
      <c r="AX186" s="46"/>
      <c r="AY186" s="46"/>
      <c r="AZ186" s="46"/>
      <c r="BA186" s="46"/>
      <c r="BB186" s="46"/>
      <c r="BC186" s="46"/>
      <c r="BD186" s="46"/>
      <c r="BE186" s="46"/>
      <c r="BF186" s="46"/>
      <c r="BG186" s="46"/>
      <c r="BH186" s="46"/>
      <c r="BI186" s="46"/>
      <c r="BJ186" s="46"/>
      <c r="BK186" s="46"/>
      <c r="BL186" s="46"/>
      <c r="BM186" s="46"/>
      <c r="BN186" s="46"/>
      <c r="BO186" s="46"/>
      <c r="BP186" s="46"/>
      <c r="BQ186" s="46"/>
      <c r="BR186" s="46"/>
      <c r="BS186" s="46"/>
      <c r="BT186" s="46"/>
      <c r="BU186" s="46"/>
      <c r="BV186" s="46"/>
      <c r="BW186" s="46"/>
      <c r="BX186" s="46"/>
      <c r="BY186" s="46"/>
      <c r="BZ186" s="46"/>
      <c r="CA186" s="46"/>
      <c r="CB186" s="46"/>
      <c r="CC186" s="46"/>
      <c r="CD186" s="46"/>
      <c r="CE186" s="46"/>
      <c r="CF186" s="46"/>
      <c r="CG186" s="46"/>
      <c r="CH186" s="46"/>
      <c r="CI186" s="99"/>
      <c r="CJ186" s="46"/>
      <c r="CK186" s="46"/>
      <c r="CL186" s="46"/>
      <c r="CM186" s="46"/>
      <c r="CN186" s="46"/>
      <c r="CO186" s="46"/>
      <c r="CP186" s="47"/>
      <c r="CQ186" s="46"/>
      <c r="CR186" s="46"/>
      <c r="CS186" s="47"/>
      <c r="CT186" s="46"/>
      <c r="CU186" s="46"/>
      <c r="CV186" s="46"/>
      <c r="CW186" s="46"/>
      <c r="CX186" s="46"/>
      <c r="CY186" s="46"/>
      <c r="CZ186" s="46"/>
      <c r="DA186" s="46"/>
      <c r="DB186" s="46"/>
      <c r="DC186" s="46"/>
      <c r="DD186" s="46"/>
      <c r="DE186" s="46"/>
      <c r="DF186" s="46"/>
      <c r="DG186" s="46"/>
      <c r="DH186" s="46"/>
      <c r="DI186" s="46"/>
      <c r="DJ186" s="46"/>
      <c r="DK186" s="46"/>
      <c r="DL186" s="46"/>
      <c r="DO186" s="50"/>
      <c r="DS186" s="50"/>
      <c r="DW186" s="104"/>
      <c r="EA186" s="104"/>
      <c r="EK186" s="50"/>
      <c r="EL186" s="50"/>
      <c r="EM186" s="50"/>
      <c r="EN186" s="50"/>
      <c r="EO186" s="50"/>
      <c r="EP186" s="50"/>
      <c r="EQ186" s="50"/>
      <c r="ER186" s="50"/>
      <c r="FA186" s="50"/>
      <c r="FB186" s="50"/>
      <c r="FC186" s="50"/>
      <c r="FD186" s="50"/>
      <c r="FE186" s="50"/>
      <c r="FF186" s="50"/>
      <c r="FG186" s="50"/>
      <c r="FH186" s="50"/>
      <c r="FQ186" s="50"/>
      <c r="FR186" s="50"/>
      <c r="FS186" s="50"/>
      <c r="FT186" s="50"/>
      <c r="FU186" s="50"/>
      <c r="FV186" s="50"/>
      <c r="FW186" s="50"/>
      <c r="FX186" s="50"/>
      <c r="GG186" s="50">
        <v>0</v>
      </c>
      <c r="GH186" s="50">
        <v>36.200000000000003</v>
      </c>
      <c r="GI186" s="50">
        <v>35</v>
      </c>
      <c r="GJ186" s="50">
        <v>126</v>
      </c>
      <c r="GK186" s="50">
        <v>0</v>
      </c>
      <c r="GL186" s="50">
        <v>13.7</v>
      </c>
      <c r="GM186" s="50">
        <v>17</v>
      </c>
      <c r="GN186" s="50">
        <v>129</v>
      </c>
      <c r="JQ186" s="52">
        <f t="shared" si="46"/>
        <v>0</v>
      </c>
      <c r="JR186" s="52">
        <f t="shared" si="47"/>
        <v>49.900000000000006</v>
      </c>
      <c r="JS186" s="52">
        <f t="shared" si="48"/>
        <v>52</v>
      </c>
      <c r="JT186" s="52">
        <f t="shared" si="48"/>
        <v>255</v>
      </c>
    </row>
    <row r="187" spans="1:280" s="48" customFormat="1" ht="15.75" customHeight="1" x14ac:dyDescent="0.2">
      <c r="A187" s="41">
        <v>68</v>
      </c>
      <c r="B187" s="96" t="s">
        <v>206</v>
      </c>
      <c r="C187" s="58" t="s">
        <v>303</v>
      </c>
      <c r="D187" s="43"/>
      <c r="E187" s="43"/>
      <c r="F187" s="43"/>
      <c r="G187" s="44"/>
      <c r="H187" s="43"/>
      <c r="I187" s="43"/>
      <c r="J187" s="43"/>
      <c r="K187" s="44"/>
      <c r="L187" s="53"/>
      <c r="M187" s="53"/>
      <c r="N187" s="53"/>
      <c r="O187" s="53"/>
      <c r="P187" s="53"/>
      <c r="Q187" s="53"/>
      <c r="R187" s="45"/>
      <c r="S187" s="45"/>
      <c r="T187" s="45"/>
      <c r="U187" s="45"/>
      <c r="V187" s="45"/>
      <c r="W187" s="45"/>
      <c r="X187" s="98"/>
      <c r="Y187" s="98"/>
      <c r="Z187" s="98"/>
      <c r="AA187" s="98"/>
      <c r="AB187" s="98"/>
      <c r="AC187" s="98"/>
      <c r="AD187" s="46"/>
      <c r="AE187" s="46"/>
      <c r="AF187" s="46"/>
      <c r="AG187" s="46"/>
      <c r="AH187" s="46"/>
      <c r="AI187" s="46"/>
      <c r="AJ187" s="46"/>
      <c r="AK187" s="46"/>
      <c r="AL187" s="46"/>
      <c r="AM187" s="46"/>
      <c r="AN187" s="46"/>
      <c r="AO187" s="46"/>
      <c r="AP187" s="46"/>
      <c r="AQ187" s="46"/>
      <c r="AR187" s="46"/>
      <c r="AS187" s="46"/>
      <c r="AT187" s="46"/>
      <c r="AU187" s="46"/>
      <c r="AV187" s="46"/>
      <c r="AW187" s="46"/>
      <c r="AX187" s="46"/>
      <c r="AY187" s="46"/>
      <c r="AZ187" s="46"/>
      <c r="BA187" s="46"/>
      <c r="BB187" s="46"/>
      <c r="BC187" s="46"/>
      <c r="BD187" s="46"/>
      <c r="BE187" s="46"/>
      <c r="BF187" s="46"/>
      <c r="BG187" s="46"/>
      <c r="BH187" s="46"/>
      <c r="BI187" s="46"/>
      <c r="BJ187" s="46"/>
      <c r="BK187" s="46"/>
      <c r="BL187" s="46"/>
      <c r="BM187" s="46"/>
      <c r="BN187" s="46"/>
      <c r="BO187" s="46"/>
      <c r="BP187" s="46"/>
      <c r="BQ187" s="46"/>
      <c r="BR187" s="46"/>
      <c r="BS187" s="46"/>
      <c r="BT187" s="46"/>
      <c r="BU187" s="46"/>
      <c r="BV187" s="46"/>
      <c r="BW187" s="46"/>
      <c r="BX187" s="46"/>
      <c r="BY187" s="46"/>
      <c r="BZ187" s="46"/>
      <c r="CA187" s="46"/>
      <c r="CB187" s="46"/>
      <c r="CC187" s="46"/>
      <c r="CD187" s="46"/>
      <c r="CE187" s="46"/>
      <c r="CF187" s="46"/>
      <c r="CG187" s="46"/>
      <c r="CH187" s="46"/>
      <c r="CI187" s="99"/>
      <c r="CJ187" s="46"/>
      <c r="CK187" s="46"/>
      <c r="CL187" s="46"/>
      <c r="CM187" s="46"/>
      <c r="CN187" s="46"/>
      <c r="CO187" s="46"/>
      <c r="CP187" s="47"/>
      <c r="CQ187" s="46"/>
      <c r="CR187" s="46"/>
      <c r="CS187" s="47"/>
      <c r="CT187" s="46"/>
      <c r="CU187" s="46"/>
      <c r="CV187" s="46"/>
      <c r="CW187" s="46"/>
      <c r="CX187" s="46"/>
      <c r="CY187" s="46"/>
      <c r="CZ187" s="46"/>
      <c r="DA187" s="46"/>
      <c r="DB187" s="46"/>
      <c r="DC187" s="46"/>
      <c r="DD187" s="46"/>
      <c r="DE187" s="46"/>
      <c r="DF187" s="46"/>
      <c r="DG187" s="46"/>
      <c r="DH187" s="46"/>
      <c r="DI187" s="46"/>
      <c r="DJ187" s="46"/>
      <c r="DK187" s="46"/>
      <c r="DL187" s="46"/>
      <c r="DO187" s="50"/>
      <c r="DS187" s="50"/>
      <c r="DW187" s="104"/>
      <c r="EA187" s="104"/>
      <c r="EK187" s="50"/>
      <c r="EL187" s="50"/>
      <c r="EM187" s="50"/>
      <c r="EN187" s="50"/>
      <c r="EO187" s="50"/>
      <c r="EP187" s="50"/>
      <c r="EQ187" s="50"/>
      <c r="ER187" s="50"/>
      <c r="FA187" s="50"/>
      <c r="FB187" s="50"/>
      <c r="FC187" s="50"/>
      <c r="FD187" s="50"/>
      <c r="FE187" s="50"/>
      <c r="FF187" s="50"/>
      <c r="FG187" s="50"/>
      <c r="FH187" s="50"/>
      <c r="FQ187" s="50"/>
      <c r="FR187" s="50"/>
      <c r="FS187" s="50"/>
      <c r="FT187" s="50"/>
      <c r="FU187" s="50"/>
      <c r="FV187" s="50"/>
      <c r="FW187" s="50"/>
      <c r="FX187" s="50"/>
      <c r="GG187" s="50">
        <v>0</v>
      </c>
      <c r="GH187" s="50">
        <v>35.799999999999997</v>
      </c>
      <c r="GI187" s="50">
        <v>37</v>
      </c>
      <c r="GJ187" s="50">
        <v>129</v>
      </c>
      <c r="GK187" s="50">
        <v>0</v>
      </c>
      <c r="GL187" s="50">
        <v>39.299999999999997</v>
      </c>
      <c r="GM187" s="50">
        <v>45</v>
      </c>
      <c r="GN187" s="50">
        <v>116</v>
      </c>
      <c r="JQ187" s="52">
        <f t="shared" si="46"/>
        <v>0</v>
      </c>
      <c r="JR187" s="52">
        <f t="shared" si="47"/>
        <v>75.099999999999994</v>
      </c>
      <c r="JS187" s="52">
        <f t="shared" si="48"/>
        <v>82</v>
      </c>
      <c r="JT187" s="52">
        <f t="shared" si="48"/>
        <v>245</v>
      </c>
    </row>
    <row r="188" spans="1:280" s="19" customFormat="1" ht="15.6" customHeight="1" x14ac:dyDescent="0.2">
      <c r="A188" s="26">
        <v>69</v>
      </c>
      <c r="B188" s="26" t="s">
        <v>128</v>
      </c>
      <c r="C188" s="40" t="s">
        <v>304</v>
      </c>
      <c r="D188" s="28">
        <f t="shared" ref="D188:F189" si="49">SUM(L188,O188,R188,U188,X188,AA188,AD188,AG188,AJ188,AM188,AP188,AS188,AV188,AY188,BB188,BE188,BH188,BK188,BN188,BQ188,BT188,BW188,BZ188,CC188,CF188,CI188,CL188,CO188,CR188,CU188,CX188,DA188,DD188,DG188,DJ188)</f>
        <v>1095.3</v>
      </c>
      <c r="E188" s="28">
        <f t="shared" si="49"/>
        <v>2739.25</v>
      </c>
      <c r="F188" s="28">
        <f t="shared" si="49"/>
        <v>10872</v>
      </c>
      <c r="G188" s="29">
        <f>E188/F188</f>
        <v>0.25195456217807211</v>
      </c>
      <c r="H188" s="28">
        <f t="shared" ref="H188:J189" si="50">AVERAGE(L188,O188,R188,U188,X188,AA188,AD188,AG188,AJ188,AM188,AP188,AS188,AV188,AY188,BB188,BE188,BH188,BK188,BN188,BQ188,BT188,BW188,BZ188,CC188,CF188,CI188,CL188,CO188,CR188,CU188,CX188,DA188,DD188,DG188,DJ188)</f>
        <v>60.849999999999994</v>
      </c>
      <c r="I188" s="28">
        <f t="shared" si="50"/>
        <v>152.18055555555554</v>
      </c>
      <c r="J188" s="28">
        <f t="shared" si="50"/>
        <v>604</v>
      </c>
      <c r="K188" s="29">
        <f>I188/J188</f>
        <v>0.25195456217807211</v>
      </c>
      <c r="L188" s="57"/>
      <c r="M188" s="57"/>
      <c r="N188" s="57"/>
      <c r="O188" s="57"/>
      <c r="P188" s="57"/>
      <c r="Q188" s="57"/>
      <c r="R188" s="30"/>
      <c r="S188" s="30"/>
      <c r="T188" s="30"/>
      <c r="U188" s="30"/>
      <c r="V188" s="30"/>
      <c r="W188" s="30"/>
      <c r="X188" s="105">
        <v>53.9</v>
      </c>
      <c r="Y188" s="105">
        <v>135</v>
      </c>
      <c r="Z188" s="105">
        <v>425</v>
      </c>
      <c r="AA188" s="105">
        <v>49.6</v>
      </c>
      <c r="AB188" s="105">
        <v>124</v>
      </c>
      <c r="AC188" s="105">
        <v>445</v>
      </c>
      <c r="AD188" s="94"/>
      <c r="AE188" s="94"/>
      <c r="AF188" s="94"/>
      <c r="AG188" s="94"/>
      <c r="AH188" s="94"/>
      <c r="AI188" s="94"/>
      <c r="AJ188" s="34"/>
      <c r="AK188" s="34"/>
      <c r="AL188" s="34"/>
      <c r="AM188" s="34"/>
      <c r="AN188" s="34"/>
      <c r="AO188" s="34"/>
      <c r="AP188" s="33"/>
      <c r="AQ188" s="33"/>
      <c r="AR188" s="33"/>
      <c r="AS188" s="33"/>
      <c r="AT188" s="33"/>
      <c r="AU188" s="33"/>
      <c r="AV188" s="33"/>
      <c r="AW188" s="33"/>
      <c r="AX188" s="33"/>
      <c r="AY188" s="32">
        <v>62.1</v>
      </c>
      <c r="AZ188" s="32">
        <v>155</v>
      </c>
      <c r="BA188" s="32">
        <v>655</v>
      </c>
      <c r="BB188" s="32">
        <v>88.6</v>
      </c>
      <c r="BC188" s="32">
        <v>221</v>
      </c>
      <c r="BD188" s="32">
        <v>775</v>
      </c>
      <c r="BE188" s="32">
        <v>65.899999999999991</v>
      </c>
      <c r="BF188" s="32">
        <v>165</v>
      </c>
      <c r="BG188" s="32">
        <v>645</v>
      </c>
      <c r="BH188" s="32">
        <v>75.399999999999991</v>
      </c>
      <c r="BI188" s="32">
        <v>189</v>
      </c>
      <c r="BJ188" s="32">
        <v>675</v>
      </c>
      <c r="BK188" s="32">
        <v>56.4</v>
      </c>
      <c r="BL188" s="32">
        <v>141</v>
      </c>
      <c r="BM188" s="32">
        <v>678</v>
      </c>
      <c r="BN188" s="32">
        <v>61.3</v>
      </c>
      <c r="BO188" s="32">
        <v>153</v>
      </c>
      <c r="BP188" s="32">
        <v>672</v>
      </c>
      <c r="BQ188" s="32">
        <v>56.9</v>
      </c>
      <c r="BR188" s="32">
        <v>142</v>
      </c>
      <c r="BS188" s="32">
        <v>634</v>
      </c>
      <c r="BT188" s="32">
        <v>54.7</v>
      </c>
      <c r="BU188" s="32">
        <v>137</v>
      </c>
      <c r="BV188" s="32">
        <v>682</v>
      </c>
      <c r="BW188" s="32">
        <v>53.9</v>
      </c>
      <c r="BX188" s="32">
        <v>135</v>
      </c>
      <c r="BY188" s="32">
        <v>582</v>
      </c>
      <c r="BZ188" s="32">
        <v>45.6</v>
      </c>
      <c r="CA188" s="32">
        <v>114</v>
      </c>
      <c r="CB188" s="32">
        <v>622</v>
      </c>
      <c r="CC188" s="32">
        <v>65</v>
      </c>
      <c r="CD188" s="32">
        <v>163</v>
      </c>
      <c r="CE188" s="32">
        <v>629</v>
      </c>
      <c r="CF188" s="32">
        <v>51.1</v>
      </c>
      <c r="CG188" s="32">
        <v>128</v>
      </c>
      <c r="CH188" s="32">
        <v>652</v>
      </c>
      <c r="CI188" s="91"/>
      <c r="CJ188" s="34"/>
      <c r="CK188" s="34"/>
      <c r="CL188" s="34"/>
      <c r="CM188" s="34"/>
      <c r="CN188" s="34"/>
      <c r="CO188" s="32">
        <v>63.5</v>
      </c>
      <c r="CP188" s="74">
        <v>158.75</v>
      </c>
      <c r="CQ188" s="32">
        <v>487</v>
      </c>
      <c r="CR188" s="32">
        <v>69.400000000000006</v>
      </c>
      <c r="CS188" s="74">
        <v>173.5</v>
      </c>
      <c r="CT188" s="32">
        <v>591</v>
      </c>
      <c r="CU188" s="34"/>
      <c r="CV188" s="34"/>
      <c r="CW188" s="34"/>
      <c r="CX188" s="34"/>
      <c r="CY188" s="34"/>
      <c r="CZ188" s="34"/>
      <c r="DA188" s="32">
        <v>63</v>
      </c>
      <c r="DB188" s="74">
        <v>157.5</v>
      </c>
      <c r="DC188" s="32">
        <v>521</v>
      </c>
      <c r="DD188" s="32">
        <v>59</v>
      </c>
      <c r="DE188" s="74">
        <v>147.5</v>
      </c>
      <c r="DF188" s="32">
        <v>502</v>
      </c>
      <c r="DG188" s="34"/>
      <c r="DH188" s="34"/>
      <c r="DI188" s="34"/>
      <c r="DJ188" s="34"/>
      <c r="DK188" s="34"/>
      <c r="DL188" s="34"/>
      <c r="DO188" s="37"/>
      <c r="DS188" s="37"/>
      <c r="EC188" s="36">
        <v>12</v>
      </c>
      <c r="ED188" s="36">
        <v>41</v>
      </c>
      <c r="EE188" s="36">
        <v>65</v>
      </c>
      <c r="EF188" s="36">
        <v>521</v>
      </c>
      <c r="EG188" s="36">
        <v>12</v>
      </c>
      <c r="EH188" s="36">
        <v>41</v>
      </c>
      <c r="EI188" s="36">
        <v>65</v>
      </c>
      <c r="EJ188" s="36">
        <v>521</v>
      </c>
      <c r="EK188" s="37"/>
      <c r="EL188" s="37"/>
      <c r="EM188" s="37"/>
      <c r="EN188" s="37"/>
      <c r="EO188" s="37"/>
      <c r="EP188" s="37"/>
      <c r="EQ188" s="37"/>
      <c r="ER188" s="37"/>
      <c r="ES188" s="37">
        <v>13</v>
      </c>
      <c r="ET188" s="37">
        <v>47</v>
      </c>
      <c r="EU188" s="37">
        <v>100.00000000000001</v>
      </c>
      <c r="EV188" s="37">
        <v>525</v>
      </c>
      <c r="EW188" s="37">
        <v>15</v>
      </c>
      <c r="EX188" s="37">
        <v>43</v>
      </c>
      <c r="EY188" s="37">
        <v>96.666666666666671</v>
      </c>
      <c r="EZ188" s="37">
        <v>498</v>
      </c>
      <c r="FA188" s="37"/>
      <c r="FB188" s="37"/>
      <c r="FC188" s="37"/>
      <c r="FD188" s="37"/>
      <c r="FE188" s="37"/>
      <c r="FF188" s="37"/>
      <c r="FG188" s="37"/>
      <c r="FH188" s="37"/>
      <c r="FI188" s="37">
        <v>18.899999999999999</v>
      </c>
      <c r="FJ188" s="37">
        <v>46.2</v>
      </c>
      <c r="FK188" s="37">
        <v>108.50000000000001</v>
      </c>
      <c r="FL188" s="37">
        <v>473</v>
      </c>
      <c r="FM188" s="37">
        <v>32.799999999999997</v>
      </c>
      <c r="FN188" s="37">
        <v>41</v>
      </c>
      <c r="FO188" s="37">
        <v>123</v>
      </c>
      <c r="FP188" s="37">
        <v>503</v>
      </c>
      <c r="FQ188" s="37"/>
      <c r="FR188" s="37"/>
      <c r="FS188" s="37"/>
      <c r="FT188" s="37"/>
      <c r="FU188" s="37"/>
      <c r="FV188" s="37"/>
      <c r="FW188" s="37"/>
      <c r="FX188" s="37"/>
      <c r="GW188" s="36">
        <v>42</v>
      </c>
      <c r="GX188" s="36">
        <v>41</v>
      </c>
      <c r="GY188" s="36">
        <v>118.57142857142858</v>
      </c>
      <c r="GZ188" s="36">
        <v>580</v>
      </c>
      <c r="HA188" s="36">
        <v>65</v>
      </c>
      <c r="HB188" s="36">
        <v>45.9</v>
      </c>
      <c r="HC188" s="36">
        <v>184.83333333333334</v>
      </c>
      <c r="HD188" s="36">
        <v>665</v>
      </c>
      <c r="IC188" s="36">
        <v>56</v>
      </c>
      <c r="ID188" s="36">
        <v>16.8</v>
      </c>
      <c r="IE188" s="36">
        <v>121.33333333333334</v>
      </c>
      <c r="IF188" s="36">
        <v>530</v>
      </c>
      <c r="IG188" s="36">
        <v>45.2</v>
      </c>
      <c r="IH188" s="36">
        <v>12.3</v>
      </c>
      <c r="II188" s="36">
        <v>95.833333333333343</v>
      </c>
      <c r="IJ188" s="36">
        <v>524</v>
      </c>
      <c r="IK188" s="19">
        <v>63</v>
      </c>
      <c r="IM188" s="19">
        <v>126</v>
      </c>
      <c r="IN188" s="19">
        <v>640</v>
      </c>
      <c r="IO188" s="19">
        <v>69</v>
      </c>
      <c r="IP188" s="19">
        <v>0</v>
      </c>
      <c r="IQ188" s="19">
        <v>138</v>
      </c>
      <c r="IR188" s="19">
        <v>616</v>
      </c>
      <c r="JQ188" s="39">
        <f t="shared" si="46"/>
        <v>425</v>
      </c>
      <c r="JR188" s="39">
        <f t="shared" si="47"/>
        <v>1424.3</v>
      </c>
      <c r="JS188" s="39">
        <f t="shared" si="48"/>
        <v>3973.4880952380954</v>
      </c>
      <c r="JT188" s="39">
        <f t="shared" si="48"/>
        <v>16995</v>
      </c>
    </row>
    <row r="189" spans="1:280" s="19" customFormat="1" ht="15.75" customHeight="1" x14ac:dyDescent="0.2">
      <c r="A189" s="26">
        <v>70</v>
      </c>
      <c r="B189" s="26" t="s">
        <v>136</v>
      </c>
      <c r="C189" s="40" t="s">
        <v>305</v>
      </c>
      <c r="D189" s="28">
        <f t="shared" si="49"/>
        <v>1431.5</v>
      </c>
      <c r="E189" s="28">
        <f t="shared" si="49"/>
        <v>3578.5</v>
      </c>
      <c r="F189" s="28">
        <f t="shared" si="49"/>
        <v>13570</v>
      </c>
      <c r="G189" s="29">
        <f>E189/F189</f>
        <v>0.26370670596904938</v>
      </c>
      <c r="H189" s="28">
        <f t="shared" si="50"/>
        <v>65.068181818181813</v>
      </c>
      <c r="I189" s="28">
        <f t="shared" si="50"/>
        <v>162.65909090909091</v>
      </c>
      <c r="J189" s="28">
        <f t="shared" si="50"/>
        <v>616.81818181818187</v>
      </c>
      <c r="K189" s="29">
        <f>I189/J189</f>
        <v>0.26370670596904933</v>
      </c>
      <c r="L189" s="57"/>
      <c r="M189" s="57"/>
      <c r="N189" s="57"/>
      <c r="O189" s="57"/>
      <c r="P189" s="57"/>
      <c r="Q189" s="57"/>
      <c r="R189" s="30"/>
      <c r="S189" s="30"/>
      <c r="T189" s="30"/>
      <c r="U189" s="30"/>
      <c r="V189" s="30"/>
      <c r="W189" s="30"/>
      <c r="X189" s="105">
        <v>51.6</v>
      </c>
      <c r="Y189" s="105">
        <v>129</v>
      </c>
      <c r="Z189" s="105">
        <v>412</v>
      </c>
      <c r="AA189" s="105">
        <v>51.9</v>
      </c>
      <c r="AB189" s="105">
        <v>130</v>
      </c>
      <c r="AC189" s="105">
        <v>422</v>
      </c>
      <c r="AD189" s="32">
        <v>69</v>
      </c>
      <c r="AE189" s="32">
        <v>172</v>
      </c>
      <c r="AF189" s="32">
        <v>567</v>
      </c>
      <c r="AG189" s="32">
        <v>63</v>
      </c>
      <c r="AH189" s="32">
        <v>159</v>
      </c>
      <c r="AI189" s="32">
        <v>557</v>
      </c>
      <c r="AJ189" s="32">
        <v>59.8</v>
      </c>
      <c r="AK189" s="32">
        <v>150</v>
      </c>
      <c r="AL189" s="32">
        <v>617</v>
      </c>
      <c r="AM189" s="32">
        <v>122.8</v>
      </c>
      <c r="AN189" s="32">
        <v>309</v>
      </c>
      <c r="AO189" s="32">
        <v>1174</v>
      </c>
      <c r="AP189" s="33"/>
      <c r="AQ189" s="33"/>
      <c r="AR189" s="33"/>
      <c r="AS189" s="33"/>
      <c r="AT189" s="33"/>
      <c r="AU189" s="33"/>
      <c r="AV189" s="33"/>
      <c r="AW189" s="33"/>
      <c r="AX189" s="33"/>
      <c r="AY189" s="32">
        <v>61</v>
      </c>
      <c r="AZ189" s="32">
        <v>153</v>
      </c>
      <c r="BA189" s="32">
        <v>676</v>
      </c>
      <c r="BB189" s="32">
        <v>68.8</v>
      </c>
      <c r="BC189" s="32">
        <v>172</v>
      </c>
      <c r="BD189" s="32">
        <v>656</v>
      </c>
      <c r="BE189" s="32">
        <v>62.7</v>
      </c>
      <c r="BF189" s="32">
        <v>157</v>
      </c>
      <c r="BG189" s="32">
        <v>676</v>
      </c>
      <c r="BH189" s="32">
        <v>82.7</v>
      </c>
      <c r="BI189" s="32">
        <v>207</v>
      </c>
      <c r="BJ189" s="32">
        <v>710</v>
      </c>
      <c r="BK189" s="32">
        <v>59.3</v>
      </c>
      <c r="BL189" s="32">
        <v>148</v>
      </c>
      <c r="BM189" s="32">
        <v>679</v>
      </c>
      <c r="BN189" s="32">
        <v>64.400000000000006</v>
      </c>
      <c r="BO189" s="32">
        <v>161</v>
      </c>
      <c r="BP189" s="32">
        <v>671</v>
      </c>
      <c r="BQ189" s="32">
        <v>57.6</v>
      </c>
      <c r="BR189" s="32">
        <v>144</v>
      </c>
      <c r="BS189" s="32">
        <v>612</v>
      </c>
      <c r="BT189" s="32">
        <v>56</v>
      </c>
      <c r="BU189" s="32">
        <v>140</v>
      </c>
      <c r="BV189" s="32">
        <v>641</v>
      </c>
      <c r="BW189" s="32">
        <v>58.6</v>
      </c>
      <c r="BX189" s="32">
        <v>146</v>
      </c>
      <c r="BY189" s="32">
        <v>541</v>
      </c>
      <c r="BZ189" s="32">
        <v>52.1</v>
      </c>
      <c r="CA189" s="32">
        <v>130</v>
      </c>
      <c r="CB189" s="32">
        <v>631</v>
      </c>
      <c r="CC189" s="32">
        <v>70.599999999999994</v>
      </c>
      <c r="CD189" s="32">
        <v>172</v>
      </c>
      <c r="CE189" s="32">
        <v>631</v>
      </c>
      <c r="CF189" s="32">
        <v>71.400000000000006</v>
      </c>
      <c r="CG189" s="32">
        <v>179</v>
      </c>
      <c r="CH189" s="32">
        <v>652</v>
      </c>
      <c r="CI189" s="91"/>
      <c r="CJ189" s="34"/>
      <c r="CK189" s="34"/>
      <c r="CL189" s="34"/>
      <c r="CM189" s="34"/>
      <c r="CN189" s="34"/>
      <c r="CO189" s="32">
        <v>62.2</v>
      </c>
      <c r="CP189" s="74">
        <v>155.5</v>
      </c>
      <c r="CQ189" s="32">
        <v>482</v>
      </c>
      <c r="CR189" s="32">
        <v>63</v>
      </c>
      <c r="CS189" s="74">
        <v>157.5</v>
      </c>
      <c r="CT189" s="32">
        <v>528</v>
      </c>
      <c r="CU189" s="34"/>
      <c r="CV189" s="34"/>
      <c r="CW189" s="34"/>
      <c r="CX189" s="34"/>
      <c r="CY189" s="34"/>
      <c r="CZ189" s="34"/>
      <c r="DA189" s="32">
        <v>57</v>
      </c>
      <c r="DB189" s="74">
        <v>142.5</v>
      </c>
      <c r="DC189" s="32">
        <v>512</v>
      </c>
      <c r="DD189" s="32">
        <v>66</v>
      </c>
      <c r="DE189" s="74">
        <v>165</v>
      </c>
      <c r="DF189" s="32">
        <v>523</v>
      </c>
      <c r="DG189" s="34"/>
      <c r="DH189" s="34"/>
      <c r="DI189" s="34"/>
      <c r="DJ189" s="34"/>
      <c r="DK189" s="34"/>
      <c r="DL189" s="34"/>
      <c r="DM189" s="19">
        <v>4.5</v>
      </c>
      <c r="DN189" s="19">
        <v>57.7</v>
      </c>
      <c r="DO189" s="37">
        <v>103.66666666666667</v>
      </c>
      <c r="DP189" s="19">
        <v>531</v>
      </c>
      <c r="DQ189" s="19">
        <v>13</v>
      </c>
      <c r="DR189" s="19">
        <v>48</v>
      </c>
      <c r="DS189" s="37">
        <v>101.66666666666667</v>
      </c>
      <c r="DT189" s="19">
        <v>512</v>
      </c>
      <c r="EC189" s="36">
        <v>15.477272727272727</v>
      </c>
      <c r="ED189" s="36">
        <v>42.2</v>
      </c>
      <c r="EE189" s="36">
        <v>70</v>
      </c>
      <c r="EF189" s="36">
        <v>531</v>
      </c>
      <c r="EG189" s="36">
        <v>15.477272727272727</v>
      </c>
      <c r="EH189" s="36">
        <v>42.43863636363637</v>
      </c>
      <c r="EI189" s="36">
        <v>70</v>
      </c>
      <c r="EJ189" s="36">
        <v>531</v>
      </c>
      <c r="EK189" s="37">
        <v>5.2</v>
      </c>
      <c r="EL189" s="37">
        <v>60</v>
      </c>
      <c r="EM189" s="37">
        <v>108.66666666666667</v>
      </c>
      <c r="EN189" s="37">
        <v>523</v>
      </c>
      <c r="EO189" s="37">
        <v>14.1</v>
      </c>
      <c r="EP189" s="37">
        <v>55</v>
      </c>
      <c r="EQ189" s="37">
        <v>115.16666666666667</v>
      </c>
      <c r="ER189" s="37">
        <v>567</v>
      </c>
      <c r="ES189" s="37"/>
      <c r="ET189" s="37"/>
      <c r="EU189" s="37"/>
      <c r="EV189" s="37"/>
      <c r="EW189" s="37"/>
      <c r="EX189" s="37"/>
      <c r="EY189" s="37"/>
      <c r="EZ189" s="37"/>
      <c r="FA189" s="37"/>
      <c r="FB189" s="37"/>
      <c r="FC189" s="37"/>
      <c r="FD189" s="37"/>
      <c r="FE189" s="37"/>
      <c r="FF189" s="37"/>
      <c r="FG189" s="37"/>
      <c r="FH189" s="37"/>
      <c r="FI189" s="37">
        <v>8.1999999999999993</v>
      </c>
      <c r="FJ189" s="37">
        <v>44.2</v>
      </c>
      <c r="FK189" s="37">
        <v>87.333333333333343</v>
      </c>
      <c r="FL189" s="37">
        <v>547</v>
      </c>
      <c r="FM189" s="37">
        <v>6.4</v>
      </c>
      <c r="FN189" s="37">
        <v>40.875</v>
      </c>
      <c r="FO189" s="37">
        <v>78.791666666666671</v>
      </c>
      <c r="FP189" s="37">
        <v>532</v>
      </c>
      <c r="FQ189" s="37"/>
      <c r="FR189" s="37"/>
      <c r="FS189" s="37"/>
      <c r="FT189" s="37"/>
      <c r="FU189" s="37"/>
      <c r="FV189" s="37"/>
      <c r="FW189" s="37"/>
      <c r="FX189" s="37"/>
      <c r="FY189" s="37">
        <v>17</v>
      </c>
      <c r="FZ189" s="37">
        <v>17</v>
      </c>
      <c r="GA189" s="37">
        <v>56.666666666666671</v>
      </c>
      <c r="GB189" s="37">
        <v>569</v>
      </c>
      <c r="GC189" s="37">
        <v>13.2</v>
      </c>
      <c r="GD189" s="37">
        <v>40.200000000000003</v>
      </c>
      <c r="GE189" s="37">
        <v>89.000000000000014</v>
      </c>
      <c r="GF189" s="37">
        <v>677</v>
      </c>
      <c r="GO189" s="37">
        <v>31</v>
      </c>
      <c r="GP189" s="37">
        <v>34.6</v>
      </c>
      <c r="GQ189" s="37">
        <v>131.19999999999999</v>
      </c>
      <c r="GR189" s="37">
        <v>580</v>
      </c>
      <c r="GS189" s="37">
        <v>21</v>
      </c>
      <c r="GT189" s="37">
        <v>39.799999999999997</v>
      </c>
      <c r="GU189" s="37">
        <v>121.6</v>
      </c>
      <c r="GV189" s="37">
        <v>553</v>
      </c>
      <c r="GW189" s="36"/>
      <c r="GX189" s="36"/>
      <c r="GY189" s="36"/>
      <c r="GZ189" s="36"/>
      <c r="HA189" s="36"/>
      <c r="HB189" s="36"/>
      <c r="HC189" s="36"/>
      <c r="HD189" s="36"/>
      <c r="HU189" s="36">
        <v>31</v>
      </c>
      <c r="HV189" s="36">
        <v>34.5</v>
      </c>
      <c r="HW189" s="36">
        <v>131</v>
      </c>
      <c r="HX189" s="36">
        <v>570</v>
      </c>
      <c r="HY189" s="36">
        <v>49.3</v>
      </c>
      <c r="HZ189" s="36">
        <v>17.899999999999999</v>
      </c>
      <c r="IA189" s="36">
        <v>134.39999999999998</v>
      </c>
      <c r="IB189" s="36">
        <v>560</v>
      </c>
      <c r="IC189" s="36">
        <v>28.318181818181817</v>
      </c>
      <c r="ID189" s="36">
        <v>26.15909090909091</v>
      </c>
      <c r="IE189" s="36">
        <v>114</v>
      </c>
      <c r="IF189" s="36">
        <v>570</v>
      </c>
      <c r="IG189" s="36">
        <v>40.159090909090907</v>
      </c>
      <c r="IH189" s="36">
        <v>17.318181818181817</v>
      </c>
      <c r="II189" s="36">
        <v>114.95454545454544</v>
      </c>
      <c r="IJ189" s="36">
        <v>560</v>
      </c>
      <c r="JQ189" s="39">
        <f t="shared" si="46"/>
        <v>305.13181818181818</v>
      </c>
      <c r="JR189" s="39">
        <f t="shared" si="47"/>
        <v>2005.1909090909089</v>
      </c>
      <c r="JS189" s="39">
        <f t="shared" si="48"/>
        <v>5119.2795454545449</v>
      </c>
      <c r="JT189" s="39">
        <f t="shared" si="48"/>
        <v>21936</v>
      </c>
    </row>
    <row r="190" spans="1:280" s="19" customFormat="1" ht="15.6" customHeight="1" x14ac:dyDescent="0.2">
      <c r="A190" s="26">
        <v>71</v>
      </c>
      <c r="B190" s="93" t="s">
        <v>136</v>
      </c>
      <c r="C190" s="95" t="s">
        <v>306</v>
      </c>
      <c r="D190" s="28">
        <f>SUM(L190,O190,R190,U190,X190,AA190,AD190,AG190,AJ190,AM190,AP190,AS190,AV190,AY190,BB190,BE190,BH190,BK190,BN190,BQ190,BT190,BW190,BZ190,CC190,CF190,CI190,CL190,CO190,CR190,CU190,CX190,DA190,DD190,DG190,DJ190)</f>
        <v>1036.5</v>
      </c>
      <c r="E190" s="28">
        <f>SUM(M190,P190,S190,V190,Y190,AB190,AE190,AH190,AK190,AN190,AQ190,AT190,AW190,AZ190,BC190,BF190,BI190,BL190,BO190,BR190,BU190,BX190,CA190,CD190,CG190,CJ190,CM190,CP190,CS190,CV190,CY190,DB190,DE190,DH190,DK190)</f>
        <v>2591.25</v>
      </c>
      <c r="F190" s="28">
        <f>SUM(N190,Q190,T190,W190,Z190,AC190,AF190,AI190,AL190,AO190,AR190,AU190,AX190,BA190,BD190,BG190,BJ190,BM190,BP190,BS190,BV190,BY190,CB190,CE190,CH190,CK190,CN190,CQ190,CT190,CW190,CZ190,DC190,DF190,DI190,DL190)</f>
        <v>9384</v>
      </c>
      <c r="G190" s="29">
        <f>E190/F190</f>
        <v>0.27613491048593353</v>
      </c>
      <c r="H190" s="28">
        <f>AVERAGE(L190,O190,R190,U190,X190,AA190,AD190,AG190,AJ190,AM190,AP190,AS190,AV190,AY190,BB190,BE190,BH190,BK190,BN190,BQ190,BT190,BW190,BZ190,CC190,CF190,CI190,CL190,CO190,CR190,CU190,CX190,DA190,DD190,DG190,DJ190)</f>
        <v>57.583333333333336</v>
      </c>
      <c r="I190" s="28">
        <f>AVERAGE(M190,P190,S190,V190,Y190,AB190,AE190,AH190,AK190,AN190,AQ190,AT190,AW190,AZ190,BC190,BF190,BI190,BL190,BO190,BR190,BU190,BX190,CA190,CD190,CG190,CJ190,CM190,CP190,CS190,CV190,CY190,DB190,DE190,DH190,DK190)</f>
        <v>143.95833333333334</v>
      </c>
      <c r="J190" s="28">
        <f>AVERAGE(N190,Q190,T190,W190,Z190,AC190,AF190,AI190,AL190,AO190,AR190,AU190,AX190,BA190,BD190,BG190,BJ190,BM190,BP190,BS190,BV190,BY190,CB190,CE190,CH190,CK190,CN190,CQ190,CT190,CW190,CZ190,DC190,DF190,DI190,DL190)</f>
        <v>586.5</v>
      </c>
      <c r="K190" s="29">
        <f>I190/J190</f>
        <v>0.24545325376527424</v>
      </c>
      <c r="L190" s="57"/>
      <c r="M190" s="57"/>
      <c r="N190" s="57"/>
      <c r="O190" s="57"/>
      <c r="P190" s="57"/>
      <c r="Q190" s="57"/>
      <c r="R190" s="30"/>
      <c r="S190" s="30"/>
      <c r="T190" s="30"/>
      <c r="U190" s="30"/>
      <c r="V190" s="30"/>
      <c r="W190" s="30"/>
      <c r="X190" s="94"/>
      <c r="Y190" s="94"/>
      <c r="Z190" s="94"/>
      <c r="AA190" s="94"/>
      <c r="AB190" s="94"/>
      <c r="AC190" s="94"/>
      <c r="AD190" s="34"/>
      <c r="AE190" s="34"/>
      <c r="AF190" s="34"/>
      <c r="AG190" s="34"/>
      <c r="AH190" s="34"/>
      <c r="AI190" s="34"/>
      <c r="AJ190" s="32"/>
      <c r="AK190" s="32"/>
      <c r="AL190" s="32"/>
      <c r="AM190" s="32"/>
      <c r="AN190" s="32"/>
      <c r="AO190" s="32"/>
      <c r="AP190" s="33"/>
      <c r="AQ190" s="33"/>
      <c r="AR190" s="33"/>
      <c r="AS190" s="33"/>
      <c r="AT190" s="33"/>
      <c r="AU190" s="33"/>
      <c r="AV190" s="33"/>
      <c r="AW190" s="33"/>
      <c r="AX190" s="33"/>
      <c r="AY190" s="34"/>
      <c r="AZ190" s="34"/>
      <c r="BA190" s="34"/>
      <c r="BB190" s="34"/>
      <c r="BC190" s="34"/>
      <c r="BD190" s="34"/>
      <c r="BE190" s="32">
        <v>69.5</v>
      </c>
      <c r="BF190" s="32">
        <v>174</v>
      </c>
      <c r="BG190" s="32">
        <v>667</v>
      </c>
      <c r="BH190" s="32">
        <v>67.2</v>
      </c>
      <c r="BI190" s="32">
        <v>168</v>
      </c>
      <c r="BJ190" s="32">
        <v>617</v>
      </c>
      <c r="BK190" s="32">
        <v>73.099999999999994</v>
      </c>
      <c r="BL190" s="32">
        <v>183</v>
      </c>
      <c r="BM190" s="32">
        <v>680</v>
      </c>
      <c r="BN190" s="32">
        <v>58.300000000000004</v>
      </c>
      <c r="BO190" s="32">
        <v>146</v>
      </c>
      <c r="BP190" s="32">
        <v>660</v>
      </c>
      <c r="BQ190" s="34"/>
      <c r="BR190" s="34"/>
      <c r="BS190" s="34"/>
      <c r="BT190" s="34"/>
      <c r="BU190" s="34"/>
      <c r="BV190" s="34"/>
      <c r="BW190" s="32">
        <v>48.1</v>
      </c>
      <c r="BX190" s="32">
        <v>120</v>
      </c>
      <c r="BY190" s="32">
        <v>683</v>
      </c>
      <c r="BZ190" s="32">
        <v>62.6</v>
      </c>
      <c r="CA190" s="32">
        <v>156</v>
      </c>
      <c r="CB190" s="32">
        <v>652</v>
      </c>
      <c r="CC190" s="32">
        <v>65.7</v>
      </c>
      <c r="CD190" s="32">
        <v>164</v>
      </c>
      <c r="CE190" s="32">
        <v>640</v>
      </c>
      <c r="CF190" s="32">
        <v>68.3</v>
      </c>
      <c r="CG190" s="32">
        <v>171</v>
      </c>
      <c r="CH190" s="32">
        <v>638</v>
      </c>
      <c r="CI190" s="32">
        <v>59</v>
      </c>
      <c r="CJ190" s="74">
        <v>147.5</v>
      </c>
      <c r="CK190" s="32">
        <v>512</v>
      </c>
      <c r="CL190" s="32">
        <v>69</v>
      </c>
      <c r="CM190" s="74">
        <v>172.5</v>
      </c>
      <c r="CN190" s="32">
        <v>521</v>
      </c>
      <c r="CO190" s="32">
        <v>57.4</v>
      </c>
      <c r="CP190" s="74">
        <v>143.5</v>
      </c>
      <c r="CQ190" s="32">
        <v>517</v>
      </c>
      <c r="CR190" s="32">
        <v>66.900000000000006</v>
      </c>
      <c r="CS190" s="74">
        <v>167.25</v>
      </c>
      <c r="CT190" s="32">
        <v>561</v>
      </c>
      <c r="CU190" s="32">
        <v>13.600000000000001</v>
      </c>
      <c r="CV190" s="32">
        <v>34</v>
      </c>
      <c r="CW190" s="32"/>
      <c r="CX190" s="32">
        <v>22.2</v>
      </c>
      <c r="CY190" s="32">
        <v>55.499999999999993</v>
      </c>
      <c r="CZ190" s="32"/>
      <c r="DA190" s="32">
        <v>57.2</v>
      </c>
      <c r="DB190" s="74">
        <v>143</v>
      </c>
      <c r="DC190" s="32">
        <v>511</v>
      </c>
      <c r="DD190" s="32">
        <v>53.400000000000006</v>
      </c>
      <c r="DE190" s="74">
        <v>133.5</v>
      </c>
      <c r="DF190" s="32">
        <v>519</v>
      </c>
      <c r="DG190" s="32">
        <v>53</v>
      </c>
      <c r="DH190" s="74">
        <v>132.5</v>
      </c>
      <c r="DI190" s="32">
        <v>434</v>
      </c>
      <c r="DJ190" s="32">
        <v>72</v>
      </c>
      <c r="DK190" s="74">
        <v>180</v>
      </c>
      <c r="DL190" s="32">
        <v>572</v>
      </c>
      <c r="DM190" s="19">
        <v>15.1</v>
      </c>
      <c r="DN190" s="19">
        <v>50</v>
      </c>
      <c r="DO190" s="37">
        <v>108.50000000000001</v>
      </c>
      <c r="DP190" s="19">
        <v>524</v>
      </c>
      <c r="DQ190" s="19">
        <v>8</v>
      </c>
      <c r="DR190" s="19">
        <v>57</v>
      </c>
      <c r="DS190" s="37">
        <v>108.33333333333333</v>
      </c>
      <c r="DT190" s="19">
        <v>522</v>
      </c>
      <c r="DU190" s="19">
        <v>6.5</v>
      </c>
      <c r="DV190" s="19">
        <v>4.2</v>
      </c>
      <c r="DW190" s="37">
        <v>168.92045454545456</v>
      </c>
      <c r="DX190" s="19">
        <v>421</v>
      </c>
      <c r="DY190" s="19">
        <v>4.5</v>
      </c>
      <c r="DZ190" s="100">
        <v>60.504545454545458</v>
      </c>
      <c r="EA190" s="37">
        <v>186</v>
      </c>
      <c r="EB190" s="19">
        <v>421</v>
      </c>
      <c r="EC190" s="36">
        <v>12.9</v>
      </c>
      <c r="ED190" s="36">
        <v>51.5</v>
      </c>
      <c r="EE190" s="36">
        <v>78</v>
      </c>
      <c r="EF190" s="36">
        <v>651</v>
      </c>
      <c r="EG190" s="36">
        <v>12.9</v>
      </c>
      <c r="EH190" s="36">
        <v>51.5</v>
      </c>
      <c r="EI190" s="36">
        <v>78</v>
      </c>
      <c r="EJ190" s="36">
        <v>651</v>
      </c>
      <c r="EK190" s="37">
        <v>20.2</v>
      </c>
      <c r="EL190" s="37">
        <v>48</v>
      </c>
      <c r="EM190" s="37">
        <v>113.66666666666666</v>
      </c>
      <c r="EN190" s="37">
        <v>271</v>
      </c>
      <c r="EO190" s="37">
        <v>12.75</v>
      </c>
      <c r="EP190" s="37">
        <v>51.159090909090907</v>
      </c>
      <c r="EQ190" s="37">
        <v>106.51515151515152</v>
      </c>
      <c r="ER190" s="37">
        <v>366</v>
      </c>
      <c r="ES190" s="37">
        <v>8.038636363636364</v>
      </c>
      <c r="ET190" s="37">
        <v>47.390909090909091</v>
      </c>
      <c r="EU190" s="37">
        <v>92.382575757575751</v>
      </c>
      <c r="EV190" s="37">
        <v>465</v>
      </c>
      <c r="EW190" s="37">
        <v>8.038636363636364</v>
      </c>
      <c r="EX190" s="37">
        <v>47.390909090909091</v>
      </c>
      <c r="EY190" s="37">
        <v>92.382575757575751</v>
      </c>
      <c r="EZ190" s="37">
        <v>488</v>
      </c>
      <c r="FA190" s="37">
        <v>17</v>
      </c>
      <c r="FB190" s="37">
        <v>49.2</v>
      </c>
      <c r="FC190" s="37">
        <v>110.33333333333334</v>
      </c>
      <c r="FD190" s="37">
        <v>531</v>
      </c>
      <c r="FE190" s="37">
        <v>19.600000000000001</v>
      </c>
      <c r="FF190" s="37">
        <v>46.7</v>
      </c>
      <c r="FG190" s="37">
        <v>110.50000000000001</v>
      </c>
      <c r="FH190" s="37">
        <v>521</v>
      </c>
      <c r="FI190" s="37">
        <v>15.80909090909091</v>
      </c>
      <c r="FJ190" s="37">
        <v>42.984090909090909</v>
      </c>
      <c r="FK190" s="37">
        <v>97.988636363636374</v>
      </c>
      <c r="FL190" s="37">
        <v>543</v>
      </c>
      <c r="FM190" s="37">
        <v>13.5</v>
      </c>
      <c r="FN190" s="37">
        <v>43.065909090909095</v>
      </c>
      <c r="FO190" s="37">
        <v>94.276515151515156</v>
      </c>
      <c r="FP190" s="37">
        <v>510</v>
      </c>
      <c r="FQ190" s="37">
        <v>9.7159090909090917</v>
      </c>
      <c r="FR190" s="37">
        <v>45.715909090909093</v>
      </c>
      <c r="FS190" s="37">
        <v>106</v>
      </c>
      <c r="FT190" s="37">
        <v>553</v>
      </c>
      <c r="FU190" s="37">
        <v>7.165909090909091</v>
      </c>
      <c r="FV190" s="37">
        <v>53.868181818181824</v>
      </c>
      <c r="FW190" s="37">
        <v>111</v>
      </c>
      <c r="FX190" s="37">
        <v>567</v>
      </c>
      <c r="FY190" s="37">
        <v>20.100000000000001</v>
      </c>
      <c r="FZ190" s="37">
        <v>20.100000000000001</v>
      </c>
      <c r="GA190" s="37">
        <v>67.000000000000014</v>
      </c>
      <c r="GB190" s="37">
        <v>643</v>
      </c>
      <c r="GC190" s="37">
        <v>15.3</v>
      </c>
      <c r="GD190" s="37">
        <v>49.7</v>
      </c>
      <c r="GE190" s="37">
        <v>108.33333333333334</v>
      </c>
      <c r="GF190" s="37">
        <v>601</v>
      </c>
      <c r="GO190" s="37"/>
      <c r="GP190" s="37"/>
      <c r="GQ190" s="37"/>
      <c r="GR190" s="37"/>
      <c r="GS190" s="37"/>
      <c r="GT190" s="37"/>
      <c r="GU190" s="37"/>
      <c r="GV190" s="37"/>
      <c r="GW190" s="36">
        <v>28.270454545454545</v>
      </c>
      <c r="GX190" s="36">
        <v>34.286363636363639</v>
      </c>
      <c r="GY190" s="36">
        <v>89.36688311688313</v>
      </c>
      <c r="GZ190" s="36">
        <v>653</v>
      </c>
      <c r="HA190" s="36">
        <v>25.915909090909089</v>
      </c>
      <c r="HB190" s="36">
        <v>43.540909090909089</v>
      </c>
      <c r="HC190" s="36">
        <v>138.91363636363636</v>
      </c>
      <c r="HD190" s="36">
        <v>690</v>
      </c>
      <c r="HU190" s="36"/>
      <c r="HV190" s="36"/>
      <c r="HW190" s="36"/>
      <c r="HX190" s="36"/>
      <c r="HY190" s="36"/>
      <c r="HZ190" s="36"/>
      <c r="IA190" s="36"/>
      <c r="IB190" s="36"/>
      <c r="IC190" s="36"/>
      <c r="ID190" s="36"/>
      <c r="IE190" s="36"/>
      <c r="IF190" s="36"/>
      <c r="IG190" s="36"/>
      <c r="IH190" s="36"/>
      <c r="II190" s="36"/>
      <c r="IJ190" s="36"/>
      <c r="JQ190" s="39">
        <f t="shared" si="46"/>
        <v>265.49545454545455</v>
      </c>
      <c r="JR190" s="39">
        <f t="shared" si="47"/>
        <v>1891.3227272727274</v>
      </c>
      <c r="JS190" s="39">
        <f t="shared" si="48"/>
        <v>4659.6744588744587</v>
      </c>
      <c r="JT190" s="39">
        <f t="shared" si="48"/>
        <v>19433</v>
      </c>
    </row>
    <row r="191" spans="1:280" s="19" customFormat="1" ht="15.6" customHeight="1" x14ac:dyDescent="0.2">
      <c r="A191" s="26">
        <v>72</v>
      </c>
      <c r="B191" s="93" t="s">
        <v>136</v>
      </c>
      <c r="C191" s="95" t="s">
        <v>307</v>
      </c>
      <c r="D191" s="28"/>
      <c r="E191" s="28"/>
      <c r="F191" s="28"/>
      <c r="G191" s="29"/>
      <c r="H191" s="28"/>
      <c r="I191" s="28"/>
      <c r="J191" s="28"/>
      <c r="K191" s="29"/>
      <c r="L191" s="57"/>
      <c r="M191" s="57"/>
      <c r="N191" s="57"/>
      <c r="O191" s="57"/>
      <c r="P191" s="57"/>
      <c r="Q191" s="57"/>
      <c r="R191" s="30"/>
      <c r="S191" s="30"/>
      <c r="T191" s="30"/>
      <c r="U191" s="30"/>
      <c r="V191" s="30"/>
      <c r="W191" s="30"/>
      <c r="X191" s="94"/>
      <c r="Y191" s="94"/>
      <c r="Z191" s="94"/>
      <c r="AA191" s="94"/>
      <c r="AB191" s="94"/>
      <c r="AC191" s="94"/>
      <c r="AD191" s="34"/>
      <c r="AE191" s="34"/>
      <c r="AF191" s="34"/>
      <c r="AG191" s="34"/>
      <c r="AH191" s="34"/>
      <c r="AI191" s="34"/>
      <c r="AJ191" s="32"/>
      <c r="AK191" s="32"/>
      <c r="AL191" s="32"/>
      <c r="AM191" s="32"/>
      <c r="AN191" s="32"/>
      <c r="AO191" s="32"/>
      <c r="AP191" s="33"/>
      <c r="AQ191" s="33"/>
      <c r="AR191" s="33"/>
      <c r="AS191" s="33"/>
      <c r="AT191" s="33"/>
      <c r="AU191" s="33"/>
      <c r="AV191" s="33"/>
      <c r="AW191" s="33"/>
      <c r="AX191" s="33"/>
      <c r="AY191" s="34"/>
      <c r="AZ191" s="34"/>
      <c r="BA191" s="34"/>
      <c r="BB191" s="34"/>
      <c r="BC191" s="34"/>
      <c r="BD191" s="34"/>
      <c r="BE191" s="32"/>
      <c r="BF191" s="32"/>
      <c r="BG191" s="32"/>
      <c r="BH191" s="32"/>
      <c r="BI191" s="32"/>
      <c r="BJ191" s="32"/>
      <c r="BK191" s="32"/>
      <c r="BL191" s="32"/>
      <c r="BM191" s="32"/>
      <c r="BN191" s="32"/>
      <c r="BO191" s="32"/>
      <c r="BP191" s="32"/>
      <c r="BQ191" s="34"/>
      <c r="BR191" s="34"/>
      <c r="BS191" s="34"/>
      <c r="BT191" s="34"/>
      <c r="BU191" s="34"/>
      <c r="BV191" s="34"/>
      <c r="BW191" s="32"/>
      <c r="BX191" s="32"/>
      <c r="BY191" s="32"/>
      <c r="BZ191" s="32"/>
      <c r="CA191" s="32"/>
      <c r="CB191" s="32"/>
      <c r="CC191" s="32"/>
      <c r="CD191" s="32"/>
      <c r="CE191" s="32"/>
      <c r="CF191" s="32"/>
      <c r="CG191" s="32"/>
      <c r="CH191" s="32"/>
      <c r="CI191" s="32"/>
      <c r="CJ191" s="74"/>
      <c r="CK191" s="32"/>
      <c r="CL191" s="32"/>
      <c r="CM191" s="74"/>
      <c r="CN191" s="32"/>
      <c r="CO191" s="32"/>
      <c r="CP191" s="74"/>
      <c r="CQ191" s="32"/>
      <c r="CR191" s="32"/>
      <c r="CS191" s="74"/>
      <c r="CT191" s="32"/>
      <c r="CU191" s="32"/>
      <c r="CV191" s="32"/>
      <c r="CW191" s="32"/>
      <c r="CX191" s="32"/>
      <c r="CY191" s="32"/>
      <c r="CZ191" s="32"/>
      <c r="DA191" s="32"/>
      <c r="DB191" s="74"/>
      <c r="DC191" s="32"/>
      <c r="DD191" s="32"/>
      <c r="DE191" s="74"/>
      <c r="DF191" s="32"/>
      <c r="DG191" s="32"/>
      <c r="DH191" s="74"/>
      <c r="DI191" s="32"/>
      <c r="DJ191" s="32"/>
      <c r="DK191" s="74"/>
      <c r="DL191" s="32"/>
      <c r="DO191" s="37"/>
      <c r="DS191" s="37"/>
      <c r="DW191" s="37"/>
      <c r="DZ191" s="100"/>
      <c r="EA191" s="37"/>
      <c r="EC191" s="36"/>
      <c r="ED191" s="36"/>
      <c r="EE191" s="36"/>
      <c r="EF191" s="36"/>
      <c r="EG191" s="36"/>
      <c r="EH191" s="36"/>
      <c r="EI191" s="36"/>
      <c r="EJ191" s="36"/>
      <c r="EK191" s="37"/>
      <c r="EL191" s="37"/>
      <c r="EM191" s="37"/>
      <c r="EN191" s="37"/>
      <c r="EO191" s="37"/>
      <c r="EP191" s="37"/>
      <c r="EQ191" s="37"/>
      <c r="ER191" s="37"/>
      <c r="ES191" s="37"/>
      <c r="ET191" s="37"/>
      <c r="EU191" s="37"/>
      <c r="EV191" s="37"/>
      <c r="EW191" s="37"/>
      <c r="EX191" s="37"/>
      <c r="EY191" s="37"/>
      <c r="EZ191" s="37"/>
      <c r="FA191" s="37"/>
      <c r="FB191" s="37"/>
      <c r="FC191" s="37"/>
      <c r="FD191" s="37"/>
      <c r="FE191" s="37"/>
      <c r="FF191" s="37"/>
      <c r="FG191" s="37"/>
      <c r="FH191" s="37"/>
      <c r="FI191" s="37"/>
      <c r="FJ191" s="37"/>
      <c r="FK191" s="37"/>
      <c r="FL191" s="37"/>
      <c r="FM191" s="37"/>
      <c r="FN191" s="37"/>
      <c r="FO191" s="37"/>
      <c r="FP191" s="37"/>
      <c r="FQ191" s="37"/>
      <c r="FR191" s="37"/>
      <c r="FS191" s="37"/>
      <c r="FT191" s="37"/>
      <c r="FU191" s="37"/>
      <c r="FV191" s="37"/>
      <c r="FW191" s="37"/>
      <c r="FX191" s="37"/>
      <c r="FY191" s="37"/>
      <c r="FZ191" s="37"/>
      <c r="GA191" s="37"/>
      <c r="GB191" s="37"/>
      <c r="GC191" s="37"/>
      <c r="GD191" s="37"/>
      <c r="GE191" s="37"/>
      <c r="GF191" s="37"/>
      <c r="GG191" s="37">
        <v>46.622727272727275</v>
      </c>
      <c r="GH191" s="37">
        <v>55.718181818181819</v>
      </c>
      <c r="GI191" s="37">
        <v>146.2012987012987</v>
      </c>
      <c r="GJ191" s="37">
        <v>800</v>
      </c>
      <c r="GK191" s="37">
        <v>47.477272727272727</v>
      </c>
      <c r="GL191" s="37">
        <v>64.034090909090907</v>
      </c>
      <c r="GM191" s="37">
        <v>159.30194805194805</v>
      </c>
      <c r="GN191" s="37">
        <v>833</v>
      </c>
      <c r="GO191" s="37">
        <v>51.2</v>
      </c>
      <c r="GP191" s="37">
        <v>37.954545454545453</v>
      </c>
      <c r="GQ191" s="37">
        <v>148.59090909090909</v>
      </c>
      <c r="GR191" s="37">
        <v>670</v>
      </c>
      <c r="GS191" s="37">
        <v>40.5</v>
      </c>
      <c r="GT191" s="37">
        <v>37.954545454545453</v>
      </c>
      <c r="GU191" s="37">
        <v>130.75757575757575</v>
      </c>
      <c r="GV191" s="37">
        <v>650</v>
      </c>
      <c r="GW191" s="36">
        <v>50.063636363636363</v>
      </c>
      <c r="GX191" s="36">
        <v>37.159090909090907</v>
      </c>
      <c r="GY191" s="36">
        <v>124.6038961038961</v>
      </c>
      <c r="GZ191" s="36">
        <v>590</v>
      </c>
      <c r="HA191" s="36">
        <v>55.636363636363633</v>
      </c>
      <c r="HB191" s="36">
        <v>47.715909090909093</v>
      </c>
      <c r="HC191" s="36">
        <v>172.25378787878788</v>
      </c>
      <c r="HD191" s="36">
        <v>740</v>
      </c>
      <c r="HM191" s="36">
        <v>47.381818181818183</v>
      </c>
      <c r="HN191" s="36">
        <v>49.340909090909086</v>
      </c>
      <c r="HO191" s="36">
        <v>175.85950413223139</v>
      </c>
      <c r="HP191" s="36">
        <v>711</v>
      </c>
      <c r="HQ191" s="36">
        <v>46.793181818181814</v>
      </c>
      <c r="HR191" s="36">
        <v>60.145454545454548</v>
      </c>
      <c r="HS191" s="36">
        <v>194.43388429752065</v>
      </c>
      <c r="HT191" s="36">
        <v>754</v>
      </c>
      <c r="HU191" s="36">
        <v>47.636363636363633</v>
      </c>
      <c r="HV191" s="36">
        <v>32.809090909090905</v>
      </c>
      <c r="HW191" s="36">
        <v>146.26446280991732</v>
      </c>
      <c r="HX191" s="36">
        <v>720</v>
      </c>
      <c r="HY191" s="36">
        <v>61.315909090909095</v>
      </c>
      <c r="HZ191" s="36">
        <v>47.765909090909091</v>
      </c>
      <c r="IA191" s="36">
        <v>198.3305785123967</v>
      </c>
      <c r="IB191" s="36">
        <v>750</v>
      </c>
      <c r="IC191" s="36">
        <v>76.668181818181822</v>
      </c>
      <c r="ID191" s="36">
        <v>0.47727272727272729</v>
      </c>
      <c r="IE191" s="36">
        <v>151.27272727272728</v>
      </c>
      <c r="IF191" s="36">
        <v>720</v>
      </c>
      <c r="IG191" s="36">
        <v>74.159090909090907</v>
      </c>
      <c r="IH191" s="36">
        <v>0.49318181818181817</v>
      </c>
      <c r="II191" s="36">
        <v>135.8210743801653</v>
      </c>
      <c r="IJ191" s="36">
        <v>750</v>
      </c>
      <c r="IZ191" s="19">
        <v>59.8</v>
      </c>
      <c r="JA191" s="19">
        <v>19.5</v>
      </c>
      <c r="JC191" s="19">
        <f>120+39</f>
        <v>159</v>
      </c>
      <c r="JD191" s="19">
        <v>770</v>
      </c>
      <c r="JE191" s="19">
        <v>59</v>
      </c>
      <c r="JF191" s="19">
        <v>19.399999999999999</v>
      </c>
      <c r="JG191" s="19">
        <f>118+39</f>
        <v>157</v>
      </c>
      <c r="JH191" s="19">
        <v>766</v>
      </c>
      <c r="JQ191" s="39">
        <f t="shared" si="46"/>
        <v>723.95454545454538</v>
      </c>
      <c r="JR191" s="39">
        <f t="shared" si="47"/>
        <v>471.56818181818176</v>
      </c>
      <c r="JS191" s="39">
        <f t="shared" si="48"/>
        <v>2199.691646989374</v>
      </c>
      <c r="JT191" s="39">
        <f t="shared" si="48"/>
        <v>10283.799999999999</v>
      </c>
    </row>
    <row r="192" spans="1:280" s="19" customFormat="1" ht="15.6" customHeight="1" x14ac:dyDescent="0.2">
      <c r="A192" s="26">
        <v>73</v>
      </c>
      <c r="B192" s="93" t="s">
        <v>136</v>
      </c>
      <c r="C192" s="95" t="s">
        <v>308</v>
      </c>
      <c r="D192" s="28"/>
      <c r="E192" s="28"/>
      <c r="F192" s="28"/>
      <c r="G192" s="29"/>
      <c r="H192" s="28"/>
      <c r="I192" s="28"/>
      <c r="J192" s="28"/>
      <c r="K192" s="29"/>
      <c r="L192" s="57"/>
      <c r="M192" s="57"/>
      <c r="N192" s="57"/>
      <c r="O192" s="57"/>
      <c r="P192" s="57"/>
      <c r="Q192" s="57"/>
      <c r="R192" s="30"/>
      <c r="S192" s="30"/>
      <c r="T192" s="30"/>
      <c r="U192" s="30"/>
      <c r="V192" s="30"/>
      <c r="W192" s="30"/>
      <c r="X192" s="94"/>
      <c r="Y192" s="94"/>
      <c r="Z192" s="94"/>
      <c r="AA192" s="94"/>
      <c r="AB192" s="94"/>
      <c r="AC192" s="94"/>
      <c r="AD192" s="34"/>
      <c r="AE192" s="34"/>
      <c r="AF192" s="34"/>
      <c r="AG192" s="34"/>
      <c r="AH192" s="34"/>
      <c r="AI192" s="34"/>
      <c r="AJ192" s="32"/>
      <c r="AK192" s="32"/>
      <c r="AL192" s="32"/>
      <c r="AM192" s="32"/>
      <c r="AN192" s="32"/>
      <c r="AO192" s="32"/>
      <c r="AP192" s="33"/>
      <c r="AQ192" s="33"/>
      <c r="AR192" s="33"/>
      <c r="AS192" s="33"/>
      <c r="AT192" s="33"/>
      <c r="AU192" s="33"/>
      <c r="AV192" s="33"/>
      <c r="AW192" s="33"/>
      <c r="AX192" s="33"/>
      <c r="AY192" s="34"/>
      <c r="AZ192" s="34"/>
      <c r="BA192" s="34"/>
      <c r="BB192" s="34"/>
      <c r="BC192" s="34"/>
      <c r="BD192" s="34"/>
      <c r="BE192" s="32"/>
      <c r="BF192" s="32"/>
      <c r="BG192" s="32"/>
      <c r="BH192" s="32"/>
      <c r="BI192" s="32"/>
      <c r="BJ192" s="32"/>
      <c r="BK192" s="32"/>
      <c r="BL192" s="32"/>
      <c r="BM192" s="32"/>
      <c r="BN192" s="32"/>
      <c r="BO192" s="32"/>
      <c r="BP192" s="32"/>
      <c r="BQ192" s="34"/>
      <c r="BR192" s="34"/>
      <c r="BS192" s="34"/>
      <c r="BT192" s="34"/>
      <c r="BU192" s="34"/>
      <c r="BV192" s="34"/>
      <c r="BW192" s="32"/>
      <c r="BX192" s="32"/>
      <c r="BY192" s="32"/>
      <c r="BZ192" s="32"/>
      <c r="CA192" s="32"/>
      <c r="CB192" s="32"/>
      <c r="CC192" s="32"/>
      <c r="CD192" s="32"/>
      <c r="CE192" s="32"/>
      <c r="CF192" s="32"/>
      <c r="CG192" s="32"/>
      <c r="CH192" s="32"/>
      <c r="CI192" s="32"/>
      <c r="CJ192" s="74"/>
      <c r="CK192" s="32"/>
      <c r="CL192" s="32"/>
      <c r="CM192" s="74"/>
      <c r="CN192" s="32"/>
      <c r="CO192" s="32"/>
      <c r="CP192" s="74"/>
      <c r="CQ192" s="32"/>
      <c r="CR192" s="32"/>
      <c r="CS192" s="74"/>
      <c r="CT192" s="32"/>
      <c r="CU192" s="32"/>
      <c r="CV192" s="32"/>
      <c r="CW192" s="32"/>
      <c r="CX192" s="32"/>
      <c r="CY192" s="32"/>
      <c r="CZ192" s="32"/>
      <c r="DA192" s="32"/>
      <c r="DB192" s="74"/>
      <c r="DC192" s="32"/>
      <c r="DD192" s="32"/>
      <c r="DE192" s="74"/>
      <c r="DF192" s="32"/>
      <c r="DG192" s="32"/>
      <c r="DH192" s="74"/>
      <c r="DI192" s="32"/>
      <c r="DJ192" s="32"/>
      <c r="DK192" s="74"/>
      <c r="DL192" s="32"/>
      <c r="DO192" s="37"/>
      <c r="DS192" s="37"/>
      <c r="DW192" s="37"/>
      <c r="DZ192" s="100"/>
      <c r="EA192" s="37"/>
      <c r="EC192" s="36"/>
      <c r="ED192" s="36"/>
      <c r="EE192" s="36"/>
      <c r="EF192" s="36"/>
      <c r="EG192" s="36"/>
      <c r="EH192" s="36"/>
      <c r="EI192" s="36"/>
      <c r="EJ192" s="36"/>
      <c r="EK192" s="37"/>
      <c r="EL192" s="37"/>
      <c r="EM192" s="37"/>
      <c r="EN192" s="37"/>
      <c r="EO192" s="37"/>
      <c r="EP192" s="37"/>
      <c r="EQ192" s="37"/>
      <c r="ER192" s="37"/>
      <c r="ES192" s="37"/>
      <c r="ET192" s="37"/>
      <c r="EU192" s="37"/>
      <c r="EV192" s="37"/>
      <c r="EW192" s="37"/>
      <c r="EX192" s="37"/>
      <c r="EY192" s="37"/>
      <c r="EZ192" s="37"/>
      <c r="FA192" s="37"/>
      <c r="FB192" s="37"/>
      <c r="FC192" s="37"/>
      <c r="FD192" s="37"/>
      <c r="FE192" s="37"/>
      <c r="FF192" s="37"/>
      <c r="FG192" s="37"/>
      <c r="FH192" s="37"/>
      <c r="FI192" s="37"/>
      <c r="FJ192" s="37"/>
      <c r="FK192" s="37"/>
      <c r="FL192" s="37"/>
      <c r="FM192" s="37"/>
      <c r="FN192" s="37"/>
      <c r="FO192" s="37"/>
      <c r="FP192" s="37"/>
      <c r="FQ192" s="37"/>
      <c r="FR192" s="37"/>
      <c r="FS192" s="37"/>
      <c r="FT192" s="37"/>
      <c r="FU192" s="37"/>
      <c r="FV192" s="37"/>
      <c r="FW192" s="37"/>
      <c r="FX192" s="37"/>
      <c r="FY192" s="37"/>
      <c r="FZ192" s="37"/>
      <c r="GA192" s="37"/>
      <c r="GB192" s="37"/>
      <c r="GC192" s="37"/>
      <c r="GD192" s="37"/>
      <c r="GE192" s="37"/>
      <c r="GF192" s="37"/>
      <c r="GG192" s="37"/>
      <c r="GH192" s="37"/>
      <c r="GI192" s="37"/>
      <c r="GJ192" s="37"/>
      <c r="GK192" s="37"/>
      <c r="GL192" s="37"/>
      <c r="GM192" s="37"/>
      <c r="GN192" s="37"/>
      <c r="GO192" s="37"/>
      <c r="GP192" s="37"/>
      <c r="GQ192" s="37"/>
      <c r="GR192" s="37"/>
      <c r="GS192" s="37"/>
      <c r="GT192" s="37"/>
      <c r="GU192" s="37"/>
      <c r="GV192" s="37"/>
      <c r="HM192" s="36">
        <v>42.190909090909088</v>
      </c>
      <c r="HN192" s="36">
        <v>22.677272727272726</v>
      </c>
      <c r="HO192" s="36">
        <v>129.73636363636362</v>
      </c>
      <c r="HP192" s="36">
        <v>610</v>
      </c>
      <c r="HQ192" s="36">
        <v>55.222727272727276</v>
      </c>
      <c r="HR192" s="36">
        <v>21.734090909090909</v>
      </c>
      <c r="HS192" s="36">
        <v>153.91363636363639</v>
      </c>
      <c r="HT192" s="36">
        <v>620</v>
      </c>
      <c r="JQ192" s="39">
        <f t="shared" si="46"/>
        <v>97.413636363636357</v>
      </c>
      <c r="JR192" s="39">
        <f t="shared" si="47"/>
        <v>44.411363636363632</v>
      </c>
      <c r="JS192" s="39">
        <f t="shared" si="48"/>
        <v>283.64999999999998</v>
      </c>
      <c r="JT192" s="39">
        <f t="shared" si="48"/>
        <v>1230</v>
      </c>
    </row>
    <row r="193" spans="1:282" s="19" customFormat="1" ht="15.75" customHeight="1" x14ac:dyDescent="0.2">
      <c r="A193" s="26">
        <v>74</v>
      </c>
      <c r="B193" s="93" t="s">
        <v>136</v>
      </c>
      <c r="C193" s="95" t="s">
        <v>309</v>
      </c>
      <c r="D193" s="28">
        <f t="shared" ref="D193:F195" si="51">SUM(L193,O193,R193,U193,X193,AA193,AD193,AG193,AJ193,AM193,AP193,AS193,AV193,AY193,BB193,BE193,BH193,BK193,BN193,BQ193,BT193,BW193,BZ193,CC193,CF193,CI193,CL193,CO193,CR193,CU193,CX193,DA193,DD193,DG193,DJ193)</f>
        <v>144</v>
      </c>
      <c r="E193" s="28">
        <f t="shared" si="51"/>
        <v>360</v>
      </c>
      <c r="F193" s="28">
        <f t="shared" si="51"/>
        <v>1124</v>
      </c>
      <c r="G193" s="29">
        <f>E193/F193</f>
        <v>0.32028469750889682</v>
      </c>
      <c r="H193" s="28">
        <f t="shared" ref="H193:J195" si="52">AVERAGE(L193,O193,R193,U193,X193,AA193,AD193,AG193,AJ193,AM193,AP193,AS193,AV193,AY193,BB193,BE193,BH193,BK193,BN193,BQ193,BT193,BW193,BZ193,CC193,CF193,CI193,CL193,CO193,CR193,CU193,CX193,DA193,DD193,DG193,DJ193)</f>
        <v>72</v>
      </c>
      <c r="I193" s="28">
        <f t="shared" si="52"/>
        <v>180</v>
      </c>
      <c r="J193" s="28">
        <f t="shared" si="52"/>
        <v>562</v>
      </c>
      <c r="K193" s="29">
        <f>I193/J193</f>
        <v>0.32028469750889682</v>
      </c>
      <c r="L193" s="57"/>
      <c r="M193" s="57"/>
      <c r="N193" s="57"/>
      <c r="O193" s="57"/>
      <c r="P193" s="57"/>
      <c r="Q193" s="57"/>
      <c r="R193" s="30"/>
      <c r="S193" s="30"/>
      <c r="T193" s="30"/>
      <c r="U193" s="30"/>
      <c r="V193" s="30"/>
      <c r="W193" s="30"/>
      <c r="X193" s="94"/>
      <c r="Y193" s="94"/>
      <c r="Z193" s="94"/>
      <c r="AA193" s="94"/>
      <c r="AB193" s="94"/>
      <c r="AC193" s="94"/>
      <c r="AD193" s="34"/>
      <c r="AE193" s="34"/>
      <c r="AF193" s="34"/>
      <c r="AG193" s="34"/>
      <c r="AH193" s="34"/>
      <c r="AI193" s="34"/>
      <c r="AJ193" s="32"/>
      <c r="AK193" s="32"/>
      <c r="AL193" s="32"/>
      <c r="AM193" s="32"/>
      <c r="AN193" s="32"/>
      <c r="AO193" s="32"/>
      <c r="AP193" s="33"/>
      <c r="AQ193" s="33"/>
      <c r="AR193" s="33"/>
      <c r="AS193" s="33"/>
      <c r="AT193" s="33"/>
      <c r="AU193" s="33"/>
      <c r="AV193" s="33"/>
      <c r="AW193" s="33"/>
      <c r="AX193" s="33"/>
      <c r="AY193" s="34"/>
      <c r="AZ193" s="34"/>
      <c r="BA193" s="34"/>
      <c r="BB193" s="34"/>
      <c r="BC193" s="34"/>
      <c r="BD193" s="34"/>
      <c r="BE193" s="32"/>
      <c r="BF193" s="32"/>
      <c r="BG193" s="32"/>
      <c r="BH193" s="32"/>
      <c r="BI193" s="32"/>
      <c r="BJ193" s="32"/>
      <c r="BK193" s="32"/>
      <c r="BL193" s="32"/>
      <c r="BM193" s="32"/>
      <c r="BN193" s="32"/>
      <c r="BO193" s="32"/>
      <c r="BP193" s="32"/>
      <c r="BQ193" s="34"/>
      <c r="BR193" s="34"/>
      <c r="BS193" s="34"/>
      <c r="BT193" s="34"/>
      <c r="BU193" s="34"/>
      <c r="BV193" s="34"/>
      <c r="BW193" s="32"/>
      <c r="BX193" s="32"/>
      <c r="BY193" s="32"/>
      <c r="BZ193" s="32"/>
      <c r="CA193" s="32"/>
      <c r="CB193" s="32"/>
      <c r="CC193" s="33"/>
      <c r="CD193" s="33"/>
      <c r="CE193" s="33"/>
      <c r="CF193" s="33"/>
      <c r="CG193" s="33"/>
      <c r="CH193" s="33"/>
      <c r="CI193" s="33"/>
      <c r="CJ193" s="55"/>
      <c r="CK193" s="33"/>
      <c r="CL193" s="33"/>
      <c r="CM193" s="55"/>
      <c r="CN193" s="33"/>
      <c r="CO193" s="33"/>
      <c r="CP193" s="55"/>
      <c r="CQ193" s="33"/>
      <c r="CR193" s="33"/>
      <c r="CS193" s="55"/>
      <c r="CT193" s="33"/>
      <c r="CU193" s="33"/>
      <c r="CV193" s="33"/>
      <c r="CW193" s="33"/>
      <c r="CX193" s="33"/>
      <c r="CY193" s="33"/>
      <c r="CZ193" s="33"/>
      <c r="DA193" s="34"/>
      <c r="DB193" s="34"/>
      <c r="DC193" s="34"/>
      <c r="DD193" s="34"/>
      <c r="DE193" s="34"/>
      <c r="DF193" s="34"/>
      <c r="DG193" s="32">
        <v>69</v>
      </c>
      <c r="DH193" s="74">
        <v>172.5</v>
      </c>
      <c r="DI193" s="32">
        <v>547</v>
      </c>
      <c r="DJ193" s="32">
        <v>75</v>
      </c>
      <c r="DK193" s="74">
        <v>187.5</v>
      </c>
      <c r="DL193" s="32">
        <v>577</v>
      </c>
      <c r="DM193" s="19">
        <v>6.3</v>
      </c>
      <c r="DN193" s="19">
        <v>32</v>
      </c>
      <c r="DO193" s="37">
        <v>63.833333333333336</v>
      </c>
      <c r="DP193" s="19">
        <v>341</v>
      </c>
      <c r="DQ193" s="19">
        <v>15.1</v>
      </c>
      <c r="DR193" s="19">
        <v>29</v>
      </c>
      <c r="DS193" s="37">
        <v>73.5</v>
      </c>
      <c r="DT193" s="19">
        <v>347</v>
      </c>
      <c r="DU193" s="19">
        <v>5.0999999999999996</v>
      </c>
      <c r="DV193" s="19">
        <v>5.0999999999999996</v>
      </c>
      <c r="DW193" s="37">
        <v>172.77840909090909</v>
      </c>
      <c r="DX193" s="19">
        <v>461</v>
      </c>
      <c r="DY193" s="19">
        <v>4.0999999999999996</v>
      </c>
      <c r="DZ193" s="100">
        <v>57.170454545454547</v>
      </c>
      <c r="EA193" s="37">
        <v>168.42613636363637</v>
      </c>
      <c r="EB193" s="19">
        <v>461</v>
      </c>
      <c r="EK193" s="37">
        <v>9.4</v>
      </c>
      <c r="EL193" s="37">
        <v>57.477272727272727</v>
      </c>
      <c r="EM193" s="37">
        <v>111.46212121212122</v>
      </c>
      <c r="EN193" s="37">
        <v>521</v>
      </c>
      <c r="EO193" s="37">
        <v>14.954545454545455</v>
      </c>
      <c r="EP193" s="37">
        <v>53.477272727272727</v>
      </c>
      <c r="EQ193" s="37">
        <v>114.0530303030303</v>
      </c>
      <c r="ER193" s="37">
        <v>532</v>
      </c>
      <c r="FA193" s="37">
        <v>18</v>
      </c>
      <c r="FB193" s="37">
        <v>46.1</v>
      </c>
      <c r="FC193" s="37">
        <v>106.83333333333334</v>
      </c>
      <c r="FD193" s="37">
        <v>545</v>
      </c>
      <c r="FE193" s="37">
        <v>17</v>
      </c>
      <c r="FF193" s="37">
        <v>45</v>
      </c>
      <c r="FG193" s="37">
        <v>103.33333333333334</v>
      </c>
      <c r="FH193" s="37">
        <v>534</v>
      </c>
      <c r="FQ193" s="37">
        <v>24.5</v>
      </c>
      <c r="FR193" s="37">
        <v>52.465909090909093</v>
      </c>
      <c r="FS193" s="37">
        <v>132</v>
      </c>
      <c r="FT193" s="37">
        <v>678</v>
      </c>
      <c r="FU193" s="37">
        <v>17</v>
      </c>
      <c r="FV193" s="37">
        <v>57</v>
      </c>
      <c r="FW193" s="37">
        <v>123</v>
      </c>
      <c r="FX193" s="37">
        <v>686</v>
      </c>
      <c r="GO193" s="37">
        <v>28.309090909090909</v>
      </c>
      <c r="GP193" s="37">
        <v>49</v>
      </c>
      <c r="GQ193" s="37">
        <v>118.93706293706293</v>
      </c>
      <c r="GR193" s="37">
        <v>650</v>
      </c>
      <c r="GS193" s="37">
        <v>26</v>
      </c>
      <c r="GT193" s="37">
        <v>42</v>
      </c>
      <c r="GU193" s="37">
        <v>104.61538461538461</v>
      </c>
      <c r="GV193" s="37">
        <v>560</v>
      </c>
      <c r="JQ193" s="39">
        <f t="shared" si="46"/>
        <v>185.76363636363635</v>
      </c>
      <c r="JR193" s="39">
        <f t="shared" si="47"/>
        <v>669.79090909090905</v>
      </c>
      <c r="JS193" s="39">
        <f t="shared" si="48"/>
        <v>1752.7721445221443</v>
      </c>
      <c r="JT193" s="39">
        <f t="shared" si="48"/>
        <v>7440</v>
      </c>
    </row>
    <row r="194" spans="1:282" s="48" customFormat="1" ht="15.75" customHeight="1" x14ac:dyDescent="0.2">
      <c r="A194" s="41">
        <v>75</v>
      </c>
      <c r="B194" s="41" t="s">
        <v>136</v>
      </c>
      <c r="C194" s="42" t="s">
        <v>310</v>
      </c>
      <c r="D194" s="43">
        <f t="shared" si="51"/>
        <v>120</v>
      </c>
      <c r="E194" s="43">
        <f t="shared" si="51"/>
        <v>297</v>
      </c>
      <c r="F194" s="43">
        <f t="shared" si="51"/>
        <v>1224</v>
      </c>
      <c r="G194" s="44">
        <f>E194/F194</f>
        <v>0.24264705882352941</v>
      </c>
      <c r="H194" s="43">
        <f t="shared" si="52"/>
        <v>60</v>
      </c>
      <c r="I194" s="43">
        <f t="shared" si="52"/>
        <v>148.5</v>
      </c>
      <c r="J194" s="43">
        <f t="shared" si="52"/>
        <v>612</v>
      </c>
      <c r="K194" s="44">
        <f>I194/J194</f>
        <v>0.24264705882352941</v>
      </c>
      <c r="L194" s="53"/>
      <c r="M194" s="53"/>
      <c r="N194" s="53"/>
      <c r="O194" s="53"/>
      <c r="P194" s="53"/>
      <c r="Q194" s="53"/>
      <c r="R194" s="45"/>
      <c r="S194" s="45"/>
      <c r="T194" s="45"/>
      <c r="U194" s="45"/>
      <c r="V194" s="45"/>
      <c r="W194" s="45"/>
      <c r="X194" s="98"/>
      <c r="Y194" s="98"/>
      <c r="Z194" s="98"/>
      <c r="AA194" s="98"/>
      <c r="AB194" s="98"/>
      <c r="AC194" s="98"/>
      <c r="AD194" s="46">
        <v>59</v>
      </c>
      <c r="AE194" s="46">
        <v>146</v>
      </c>
      <c r="AF194" s="46">
        <v>602</v>
      </c>
      <c r="AG194" s="46">
        <v>61</v>
      </c>
      <c r="AH194" s="46">
        <v>151</v>
      </c>
      <c r="AI194" s="46">
        <v>622</v>
      </c>
      <c r="AJ194" s="46"/>
      <c r="AK194" s="46"/>
      <c r="AL194" s="46"/>
      <c r="AM194" s="46"/>
      <c r="AN194" s="46"/>
      <c r="AO194" s="46"/>
      <c r="AP194" s="46"/>
      <c r="AQ194" s="46"/>
      <c r="AR194" s="46"/>
      <c r="AS194" s="46"/>
      <c r="AT194" s="46"/>
      <c r="AU194" s="46"/>
      <c r="AV194" s="46"/>
      <c r="AW194" s="46"/>
      <c r="AX194" s="46"/>
      <c r="AY194" s="46"/>
      <c r="AZ194" s="46"/>
      <c r="BA194" s="46"/>
      <c r="BB194" s="46"/>
      <c r="BC194" s="46"/>
      <c r="BD194" s="46"/>
      <c r="BE194" s="46"/>
      <c r="BF194" s="46"/>
      <c r="BG194" s="46"/>
      <c r="BH194" s="46"/>
      <c r="BI194" s="46"/>
      <c r="BJ194" s="46"/>
      <c r="BK194" s="46"/>
      <c r="BL194" s="46"/>
      <c r="BM194" s="46"/>
      <c r="BN194" s="46"/>
      <c r="BO194" s="46"/>
      <c r="BP194" s="46"/>
      <c r="BQ194" s="46"/>
      <c r="BR194" s="46"/>
      <c r="BS194" s="46"/>
      <c r="BT194" s="46"/>
      <c r="BU194" s="46"/>
      <c r="BV194" s="46"/>
      <c r="BW194" s="46"/>
      <c r="BX194" s="46"/>
      <c r="BY194" s="46"/>
      <c r="BZ194" s="46"/>
      <c r="CA194" s="46"/>
      <c r="CB194" s="46"/>
      <c r="CC194" s="46"/>
      <c r="CD194" s="46"/>
      <c r="CE194" s="46"/>
      <c r="CF194" s="46"/>
      <c r="CG194" s="46"/>
      <c r="CH194" s="46"/>
      <c r="CI194" s="99"/>
      <c r="CJ194" s="46"/>
      <c r="CK194" s="46"/>
      <c r="CL194" s="46"/>
      <c r="CM194" s="46"/>
      <c r="CN194" s="46"/>
      <c r="CO194" s="46"/>
      <c r="CP194" s="46"/>
      <c r="CQ194" s="46"/>
      <c r="CR194" s="46"/>
      <c r="CS194" s="46"/>
      <c r="CT194" s="46"/>
      <c r="CU194" s="46"/>
      <c r="CV194" s="46"/>
      <c r="CW194" s="46"/>
      <c r="CX194" s="46"/>
      <c r="CY194" s="46"/>
      <c r="CZ194" s="46"/>
      <c r="DA194" s="46"/>
      <c r="DB194" s="46"/>
      <c r="DC194" s="46"/>
      <c r="DD194" s="46"/>
      <c r="DE194" s="46"/>
      <c r="DF194" s="46"/>
      <c r="DG194" s="46"/>
      <c r="DH194" s="46"/>
      <c r="DI194" s="46"/>
      <c r="DJ194" s="46"/>
      <c r="DK194" s="46"/>
      <c r="DL194" s="46"/>
      <c r="JQ194" s="52">
        <f t="shared" si="46"/>
        <v>0</v>
      </c>
      <c r="JR194" s="52">
        <f t="shared" si="47"/>
        <v>120</v>
      </c>
      <c r="JS194" s="52">
        <f t="shared" si="48"/>
        <v>297</v>
      </c>
      <c r="JT194" s="52">
        <f t="shared" si="48"/>
        <v>1224</v>
      </c>
    </row>
    <row r="195" spans="1:282" s="48" customFormat="1" ht="15.75" customHeight="1" x14ac:dyDescent="0.2">
      <c r="A195" s="41">
        <v>76</v>
      </c>
      <c r="B195" s="41" t="s">
        <v>136</v>
      </c>
      <c r="C195" s="42" t="s">
        <v>311</v>
      </c>
      <c r="D195" s="43">
        <f t="shared" si="51"/>
        <v>344.9</v>
      </c>
      <c r="E195" s="43">
        <f t="shared" si="51"/>
        <v>862</v>
      </c>
      <c r="F195" s="43">
        <f t="shared" si="51"/>
        <v>3774</v>
      </c>
      <c r="G195" s="44">
        <f>E195/F195</f>
        <v>0.228404875463699</v>
      </c>
      <c r="H195" s="43">
        <f t="shared" si="52"/>
        <v>49.271428571428565</v>
      </c>
      <c r="I195" s="43">
        <f t="shared" si="52"/>
        <v>123.14285714285714</v>
      </c>
      <c r="J195" s="43">
        <f t="shared" si="52"/>
        <v>539.14285714285711</v>
      </c>
      <c r="K195" s="44">
        <f>I195/J195</f>
        <v>0.228404875463699</v>
      </c>
      <c r="L195" s="53"/>
      <c r="M195" s="53"/>
      <c r="N195" s="53"/>
      <c r="O195" s="53"/>
      <c r="P195" s="53"/>
      <c r="Q195" s="53"/>
      <c r="R195" s="45"/>
      <c r="S195" s="45"/>
      <c r="T195" s="45"/>
      <c r="U195" s="45"/>
      <c r="V195" s="45"/>
      <c r="W195" s="45"/>
      <c r="X195" s="98"/>
      <c r="Y195" s="98"/>
      <c r="Z195" s="98"/>
      <c r="AA195" s="98"/>
      <c r="AB195" s="98"/>
      <c r="AC195" s="98"/>
      <c r="AD195" s="46"/>
      <c r="AE195" s="46"/>
      <c r="AF195" s="46"/>
      <c r="AG195" s="46"/>
      <c r="AH195" s="46"/>
      <c r="AI195" s="46"/>
      <c r="AJ195" s="46"/>
      <c r="AK195" s="46"/>
      <c r="AL195" s="46"/>
      <c r="AM195" s="46"/>
      <c r="AN195" s="46"/>
      <c r="AO195" s="46"/>
      <c r="AP195" s="46">
        <v>28.3</v>
      </c>
      <c r="AQ195" s="46">
        <v>71</v>
      </c>
      <c r="AR195" s="46">
        <v>414</v>
      </c>
      <c r="AS195" s="46">
        <v>30.6</v>
      </c>
      <c r="AT195" s="46">
        <v>76</v>
      </c>
      <c r="AU195" s="46">
        <v>461</v>
      </c>
      <c r="AV195" s="46">
        <v>34.9</v>
      </c>
      <c r="AW195" s="46">
        <v>87</v>
      </c>
      <c r="AX195" s="46">
        <v>402</v>
      </c>
      <c r="AY195" s="46"/>
      <c r="AZ195" s="46"/>
      <c r="BA195" s="46"/>
      <c r="BB195" s="46"/>
      <c r="BC195" s="46"/>
      <c r="BD195" s="46"/>
      <c r="BE195" s="46"/>
      <c r="BF195" s="46"/>
      <c r="BG195" s="46"/>
      <c r="BH195" s="46"/>
      <c r="BI195" s="46"/>
      <c r="BJ195" s="46"/>
      <c r="BK195" s="46"/>
      <c r="BL195" s="46"/>
      <c r="BM195" s="46"/>
      <c r="BN195" s="46"/>
      <c r="BO195" s="46"/>
      <c r="BP195" s="46"/>
      <c r="BQ195" s="46">
        <v>68.099999999999994</v>
      </c>
      <c r="BR195" s="46">
        <v>171</v>
      </c>
      <c r="BS195" s="46">
        <v>627</v>
      </c>
      <c r="BT195" s="46">
        <v>56</v>
      </c>
      <c r="BU195" s="46">
        <v>140</v>
      </c>
      <c r="BV195" s="46">
        <v>660</v>
      </c>
      <c r="BW195" s="46">
        <v>60.599999999999994</v>
      </c>
      <c r="BX195" s="46">
        <v>151</v>
      </c>
      <c r="BY195" s="46">
        <v>610</v>
      </c>
      <c r="BZ195" s="46">
        <v>66.400000000000006</v>
      </c>
      <c r="CA195" s="46">
        <v>166</v>
      </c>
      <c r="CB195" s="46">
        <v>600</v>
      </c>
      <c r="CC195" s="46"/>
      <c r="CD195" s="46"/>
      <c r="CE195" s="46"/>
      <c r="CF195" s="46"/>
      <c r="CG195" s="46"/>
      <c r="CH195" s="46"/>
      <c r="CI195" s="99"/>
      <c r="CJ195" s="46"/>
      <c r="CK195" s="46"/>
      <c r="CL195" s="46"/>
      <c r="CM195" s="46"/>
      <c r="CN195" s="46"/>
      <c r="CO195" s="46"/>
      <c r="CP195" s="46"/>
      <c r="CQ195" s="46"/>
      <c r="CR195" s="46"/>
      <c r="CS195" s="46"/>
      <c r="CT195" s="46"/>
      <c r="CU195" s="46"/>
      <c r="CV195" s="46"/>
      <c r="CW195" s="46"/>
      <c r="CX195" s="46"/>
      <c r="CY195" s="46"/>
      <c r="CZ195" s="46"/>
      <c r="DA195" s="46"/>
      <c r="DB195" s="46"/>
      <c r="DC195" s="46"/>
      <c r="DD195" s="46"/>
      <c r="DE195" s="46"/>
      <c r="DF195" s="46"/>
      <c r="DG195" s="46"/>
      <c r="DH195" s="46"/>
      <c r="DI195" s="46"/>
      <c r="DJ195" s="46"/>
      <c r="DK195" s="46"/>
      <c r="DL195" s="46"/>
      <c r="JQ195" s="52">
        <f t="shared" si="46"/>
        <v>0</v>
      </c>
      <c r="JR195" s="52">
        <f t="shared" si="47"/>
        <v>344.9</v>
      </c>
      <c r="JS195" s="52">
        <f t="shared" si="48"/>
        <v>862</v>
      </c>
      <c r="JT195" s="52">
        <f t="shared" si="48"/>
        <v>3774</v>
      </c>
    </row>
    <row r="196" spans="1:282" s="48" customFormat="1" ht="15.75" customHeight="1" x14ac:dyDescent="0.2">
      <c r="A196" s="41">
        <v>77</v>
      </c>
      <c r="B196" s="41" t="s">
        <v>206</v>
      </c>
      <c r="C196" s="58" t="s">
        <v>312</v>
      </c>
      <c r="D196" s="43"/>
      <c r="E196" s="43"/>
      <c r="F196" s="43"/>
      <c r="G196" s="44"/>
      <c r="H196" s="43"/>
      <c r="I196" s="43"/>
      <c r="J196" s="43"/>
      <c r="K196" s="44"/>
      <c r="L196" s="53"/>
      <c r="M196" s="53"/>
      <c r="N196" s="53"/>
      <c r="O196" s="53"/>
      <c r="P196" s="53"/>
      <c r="Q196" s="53"/>
      <c r="R196" s="45"/>
      <c r="S196" s="45"/>
      <c r="T196" s="45"/>
      <c r="U196" s="45"/>
      <c r="V196" s="45"/>
      <c r="W196" s="45"/>
      <c r="X196" s="98"/>
      <c r="Y196" s="98"/>
      <c r="Z196" s="98"/>
      <c r="AA196" s="98"/>
      <c r="AB196" s="98"/>
      <c r="AC196" s="98"/>
      <c r="AD196" s="46"/>
      <c r="AE196" s="46"/>
      <c r="AF196" s="46"/>
      <c r="AG196" s="46"/>
      <c r="AH196" s="46"/>
      <c r="AI196" s="46"/>
      <c r="AJ196" s="46"/>
      <c r="AK196" s="46"/>
      <c r="AL196" s="46"/>
      <c r="AM196" s="46"/>
      <c r="AN196" s="46"/>
      <c r="AO196" s="46"/>
      <c r="AP196" s="46"/>
      <c r="AQ196" s="46"/>
      <c r="AR196" s="46"/>
      <c r="AS196" s="46"/>
      <c r="AT196" s="46"/>
      <c r="AU196" s="46"/>
      <c r="AV196" s="46"/>
      <c r="AW196" s="46"/>
      <c r="AX196" s="46"/>
      <c r="AY196" s="46"/>
      <c r="AZ196" s="46"/>
      <c r="BA196" s="46"/>
      <c r="BB196" s="46"/>
      <c r="BC196" s="46"/>
      <c r="BD196" s="46"/>
      <c r="BE196" s="46"/>
      <c r="BF196" s="46"/>
      <c r="BG196" s="46"/>
      <c r="BH196" s="46"/>
      <c r="BI196" s="46"/>
      <c r="BJ196" s="46"/>
      <c r="BK196" s="46"/>
      <c r="BL196" s="46"/>
      <c r="BM196" s="46"/>
      <c r="BN196" s="46"/>
      <c r="BO196" s="46"/>
      <c r="BP196" s="46"/>
      <c r="BQ196" s="46"/>
      <c r="BR196" s="46"/>
      <c r="BS196" s="46"/>
      <c r="BT196" s="46"/>
      <c r="BU196" s="46"/>
      <c r="BV196" s="46"/>
      <c r="BW196" s="46"/>
      <c r="BX196" s="46"/>
      <c r="BY196" s="46"/>
      <c r="BZ196" s="46"/>
      <c r="CA196" s="46"/>
      <c r="CB196" s="46"/>
      <c r="CC196" s="46"/>
      <c r="CD196" s="46"/>
      <c r="CE196" s="46"/>
      <c r="CF196" s="46"/>
      <c r="CG196" s="46"/>
      <c r="CH196" s="46"/>
      <c r="CI196" s="99"/>
      <c r="CJ196" s="46"/>
      <c r="CK196" s="46"/>
      <c r="CL196" s="46"/>
      <c r="CM196" s="46"/>
      <c r="CN196" s="46"/>
      <c r="CO196" s="46"/>
      <c r="CP196" s="46"/>
      <c r="CQ196" s="46"/>
      <c r="CR196" s="46"/>
      <c r="CS196" s="46"/>
      <c r="CT196" s="46"/>
      <c r="CU196" s="46"/>
      <c r="CV196" s="46"/>
      <c r="CW196" s="46"/>
      <c r="CX196" s="46"/>
      <c r="CY196" s="46"/>
      <c r="CZ196" s="46"/>
      <c r="DA196" s="46"/>
      <c r="DB196" s="46"/>
      <c r="DC196" s="46"/>
      <c r="DD196" s="46"/>
      <c r="DE196" s="46"/>
      <c r="DF196" s="46"/>
      <c r="DG196" s="46"/>
      <c r="DH196" s="46"/>
      <c r="DI196" s="46"/>
      <c r="DJ196" s="46"/>
      <c r="DK196" s="46"/>
      <c r="DL196" s="46"/>
      <c r="DM196" s="48">
        <v>0.4</v>
      </c>
      <c r="DN196" s="48">
        <v>8.6999999999999993</v>
      </c>
      <c r="DO196" s="50">
        <v>15.166666666666666</v>
      </c>
      <c r="DP196" s="48">
        <v>82</v>
      </c>
      <c r="DV196" s="48">
        <v>12.5</v>
      </c>
      <c r="DW196" s="48">
        <v>31.25</v>
      </c>
      <c r="DX196" s="48">
        <v>92</v>
      </c>
      <c r="JQ196" s="52">
        <f t="shared" si="46"/>
        <v>0.4</v>
      </c>
      <c r="JR196" s="52">
        <f t="shared" si="47"/>
        <v>21.2</v>
      </c>
      <c r="JS196" s="52">
        <f t="shared" si="48"/>
        <v>46.416666666666664</v>
      </c>
      <c r="JT196" s="52">
        <f t="shared" si="48"/>
        <v>174</v>
      </c>
    </row>
    <row r="197" spans="1:282" s="48" customFormat="1" ht="15.75" customHeight="1" x14ac:dyDescent="0.2">
      <c r="A197" s="41">
        <v>78</v>
      </c>
      <c r="B197" s="41" t="s">
        <v>206</v>
      </c>
      <c r="C197" s="58" t="s">
        <v>313</v>
      </c>
      <c r="D197" s="43"/>
      <c r="E197" s="43"/>
      <c r="F197" s="43"/>
      <c r="G197" s="44"/>
      <c r="H197" s="43"/>
      <c r="I197" s="43"/>
      <c r="J197" s="43"/>
      <c r="K197" s="44"/>
      <c r="L197" s="53"/>
      <c r="M197" s="53"/>
      <c r="N197" s="53"/>
      <c r="O197" s="53"/>
      <c r="P197" s="53"/>
      <c r="Q197" s="53"/>
      <c r="R197" s="45"/>
      <c r="S197" s="45"/>
      <c r="T197" s="45"/>
      <c r="U197" s="45"/>
      <c r="V197" s="45"/>
      <c r="W197" s="45"/>
      <c r="X197" s="98"/>
      <c r="Y197" s="98"/>
      <c r="Z197" s="98"/>
      <c r="AA197" s="98"/>
      <c r="AB197" s="98"/>
      <c r="AC197" s="98"/>
      <c r="AD197" s="46"/>
      <c r="AE197" s="46"/>
      <c r="AF197" s="46"/>
      <c r="AG197" s="46"/>
      <c r="AH197" s="46"/>
      <c r="AI197" s="46"/>
      <c r="AJ197" s="46"/>
      <c r="AK197" s="46"/>
      <c r="AL197" s="46"/>
      <c r="AM197" s="46"/>
      <c r="AN197" s="46"/>
      <c r="AO197" s="46"/>
      <c r="AP197" s="46"/>
      <c r="AQ197" s="46"/>
      <c r="AR197" s="46"/>
      <c r="AS197" s="46"/>
      <c r="AT197" s="46"/>
      <c r="AU197" s="46"/>
      <c r="AV197" s="46"/>
      <c r="AW197" s="46"/>
      <c r="AX197" s="46"/>
      <c r="AY197" s="46"/>
      <c r="AZ197" s="46"/>
      <c r="BA197" s="46"/>
      <c r="BB197" s="46"/>
      <c r="BC197" s="46"/>
      <c r="BD197" s="46"/>
      <c r="BE197" s="46"/>
      <c r="BF197" s="46"/>
      <c r="BG197" s="46"/>
      <c r="BH197" s="46"/>
      <c r="BI197" s="46"/>
      <c r="BJ197" s="46"/>
      <c r="BK197" s="46"/>
      <c r="BL197" s="46"/>
      <c r="BM197" s="46"/>
      <c r="BN197" s="46"/>
      <c r="BO197" s="46"/>
      <c r="BP197" s="46"/>
      <c r="BQ197" s="46"/>
      <c r="BR197" s="46"/>
      <c r="BS197" s="46"/>
      <c r="BT197" s="46"/>
      <c r="BU197" s="46"/>
      <c r="BV197" s="46"/>
      <c r="BW197" s="46"/>
      <c r="BX197" s="46"/>
      <c r="BY197" s="46"/>
      <c r="BZ197" s="46"/>
      <c r="CA197" s="46"/>
      <c r="CB197" s="46"/>
      <c r="CC197" s="46"/>
      <c r="CD197" s="46"/>
      <c r="CE197" s="46"/>
      <c r="CF197" s="46"/>
      <c r="CG197" s="46"/>
      <c r="CH197" s="46"/>
      <c r="CI197" s="99"/>
      <c r="CJ197" s="46"/>
      <c r="CK197" s="46"/>
      <c r="CL197" s="46"/>
      <c r="CM197" s="46"/>
      <c r="CN197" s="46"/>
      <c r="CO197" s="46"/>
      <c r="CP197" s="46"/>
      <c r="CQ197" s="46"/>
      <c r="CR197" s="46"/>
      <c r="CS197" s="46"/>
      <c r="CT197" s="46"/>
      <c r="CU197" s="46"/>
      <c r="CV197" s="46"/>
      <c r="CW197" s="46"/>
      <c r="CX197" s="46"/>
      <c r="CY197" s="46"/>
      <c r="CZ197" s="46"/>
      <c r="DA197" s="46"/>
      <c r="DB197" s="46"/>
      <c r="DC197" s="46"/>
      <c r="DD197" s="46"/>
      <c r="DE197" s="46"/>
      <c r="DF197" s="46"/>
      <c r="DG197" s="46"/>
      <c r="DH197" s="46"/>
      <c r="DI197" s="46"/>
      <c r="DJ197" s="46"/>
      <c r="DK197" s="46"/>
      <c r="DL197" s="46"/>
      <c r="DN197" s="48">
        <v>13.4</v>
      </c>
      <c r="DO197" s="50">
        <v>22.333333333333336</v>
      </c>
      <c r="DP197" s="48">
        <v>113</v>
      </c>
      <c r="DV197" s="48">
        <v>8.8000000000000007</v>
      </c>
      <c r="DW197" s="48">
        <v>22</v>
      </c>
      <c r="DX197" s="48">
        <v>76</v>
      </c>
      <c r="JQ197" s="52">
        <f t="shared" si="46"/>
        <v>0</v>
      </c>
      <c r="JR197" s="52">
        <f t="shared" si="47"/>
        <v>22.200000000000003</v>
      </c>
      <c r="JS197" s="52">
        <f t="shared" si="48"/>
        <v>44.333333333333336</v>
      </c>
      <c r="JT197" s="52">
        <f t="shared" si="48"/>
        <v>189</v>
      </c>
    </row>
    <row r="198" spans="1:282" s="48" customFormat="1" ht="15.75" customHeight="1" x14ac:dyDescent="0.2">
      <c r="A198" s="41">
        <v>79</v>
      </c>
      <c r="B198" s="41" t="s">
        <v>206</v>
      </c>
      <c r="C198" s="58" t="s">
        <v>314</v>
      </c>
      <c r="D198" s="43"/>
      <c r="E198" s="43"/>
      <c r="F198" s="43"/>
      <c r="G198" s="44"/>
      <c r="H198" s="43"/>
      <c r="I198" s="43"/>
      <c r="J198" s="43"/>
      <c r="K198" s="44"/>
      <c r="L198" s="53"/>
      <c r="M198" s="53"/>
      <c r="N198" s="53"/>
      <c r="O198" s="53"/>
      <c r="P198" s="53"/>
      <c r="Q198" s="53"/>
      <c r="R198" s="45"/>
      <c r="S198" s="45"/>
      <c r="T198" s="45"/>
      <c r="U198" s="45"/>
      <c r="V198" s="45"/>
      <c r="W198" s="45"/>
      <c r="X198" s="98"/>
      <c r="Y198" s="98"/>
      <c r="Z198" s="98"/>
      <c r="AA198" s="98"/>
      <c r="AB198" s="98"/>
      <c r="AC198" s="98"/>
      <c r="AD198" s="46"/>
      <c r="AE198" s="46"/>
      <c r="AF198" s="46"/>
      <c r="AG198" s="46"/>
      <c r="AH198" s="46"/>
      <c r="AI198" s="46"/>
      <c r="AJ198" s="46"/>
      <c r="AK198" s="46"/>
      <c r="AL198" s="46"/>
      <c r="AM198" s="46"/>
      <c r="AN198" s="46"/>
      <c r="AO198" s="46"/>
      <c r="AP198" s="46"/>
      <c r="AQ198" s="46"/>
      <c r="AR198" s="46"/>
      <c r="AS198" s="46"/>
      <c r="AT198" s="46"/>
      <c r="AU198" s="46"/>
      <c r="AV198" s="46"/>
      <c r="AW198" s="46"/>
      <c r="AX198" s="46"/>
      <c r="AY198" s="46"/>
      <c r="AZ198" s="46"/>
      <c r="BA198" s="46"/>
      <c r="BB198" s="46"/>
      <c r="BC198" s="46"/>
      <c r="BD198" s="46"/>
      <c r="BE198" s="46"/>
      <c r="BF198" s="46"/>
      <c r="BG198" s="46"/>
      <c r="BH198" s="46"/>
      <c r="BI198" s="46"/>
      <c r="BJ198" s="46"/>
      <c r="BK198" s="46"/>
      <c r="BL198" s="46"/>
      <c r="BM198" s="46"/>
      <c r="BN198" s="46"/>
      <c r="BO198" s="46"/>
      <c r="BP198" s="46"/>
      <c r="BQ198" s="46"/>
      <c r="BR198" s="46"/>
      <c r="BS198" s="46"/>
      <c r="BT198" s="46"/>
      <c r="BU198" s="46"/>
      <c r="BV198" s="46"/>
      <c r="BW198" s="46"/>
      <c r="BX198" s="46"/>
      <c r="BY198" s="46"/>
      <c r="BZ198" s="46"/>
      <c r="CA198" s="46"/>
      <c r="CB198" s="46"/>
      <c r="CC198" s="46"/>
      <c r="CD198" s="46"/>
      <c r="CE198" s="46"/>
      <c r="CF198" s="46"/>
      <c r="CG198" s="46"/>
      <c r="CH198" s="46"/>
      <c r="CI198" s="99"/>
      <c r="CJ198" s="46"/>
      <c r="CK198" s="46"/>
      <c r="CL198" s="46"/>
      <c r="CM198" s="46"/>
      <c r="CN198" s="46"/>
      <c r="CO198" s="46"/>
      <c r="CP198" s="46"/>
      <c r="CQ198" s="46"/>
      <c r="CR198" s="46"/>
      <c r="CS198" s="46"/>
      <c r="CT198" s="46"/>
      <c r="CU198" s="46"/>
      <c r="CV198" s="46"/>
      <c r="CW198" s="46"/>
      <c r="CX198" s="46"/>
      <c r="CY198" s="46"/>
      <c r="CZ198" s="46"/>
      <c r="DA198" s="46"/>
      <c r="DB198" s="46"/>
      <c r="DC198" s="46"/>
      <c r="DD198" s="46"/>
      <c r="DE198" s="46"/>
      <c r="DF198" s="46"/>
      <c r="DG198" s="46"/>
      <c r="DH198" s="46"/>
      <c r="DI198" s="46"/>
      <c r="DJ198" s="46"/>
      <c r="DK198" s="46"/>
      <c r="DL198" s="46"/>
      <c r="DN198" s="48">
        <v>15.2</v>
      </c>
      <c r="DO198" s="50">
        <v>25.333333333333332</v>
      </c>
      <c r="DP198" s="48">
        <v>122</v>
      </c>
      <c r="DU198" s="48">
        <v>0.3</v>
      </c>
      <c r="DV198" s="48">
        <v>7.3</v>
      </c>
      <c r="DW198" s="48">
        <v>19</v>
      </c>
      <c r="DX198" s="48">
        <v>72</v>
      </c>
      <c r="JQ198" s="52">
        <f t="shared" si="46"/>
        <v>0.3</v>
      </c>
      <c r="JR198" s="52">
        <f t="shared" si="47"/>
        <v>22.5</v>
      </c>
      <c r="JS198" s="52">
        <f t="shared" si="48"/>
        <v>44.333333333333329</v>
      </c>
      <c r="JT198" s="52">
        <f t="shared" si="48"/>
        <v>194</v>
      </c>
    </row>
    <row r="199" spans="1:282" s="48" customFormat="1" ht="15.75" customHeight="1" x14ac:dyDescent="0.2">
      <c r="A199" s="41">
        <v>80</v>
      </c>
      <c r="B199" s="41" t="s">
        <v>206</v>
      </c>
      <c r="C199" s="58" t="s">
        <v>315</v>
      </c>
      <c r="D199" s="43"/>
      <c r="E199" s="43"/>
      <c r="F199" s="43"/>
      <c r="G199" s="44"/>
      <c r="H199" s="43"/>
      <c r="I199" s="43"/>
      <c r="J199" s="43"/>
      <c r="K199" s="44"/>
      <c r="L199" s="53"/>
      <c r="M199" s="53"/>
      <c r="N199" s="53"/>
      <c r="O199" s="53"/>
      <c r="P199" s="53"/>
      <c r="Q199" s="53"/>
      <c r="R199" s="45"/>
      <c r="S199" s="45"/>
      <c r="T199" s="45"/>
      <c r="U199" s="45"/>
      <c r="V199" s="45"/>
      <c r="W199" s="45"/>
      <c r="X199" s="98"/>
      <c r="Y199" s="98"/>
      <c r="Z199" s="98"/>
      <c r="AA199" s="98"/>
      <c r="AB199" s="98"/>
      <c r="AC199" s="98"/>
      <c r="AD199" s="46"/>
      <c r="AE199" s="46"/>
      <c r="AF199" s="46"/>
      <c r="AG199" s="46"/>
      <c r="AH199" s="46"/>
      <c r="AI199" s="46"/>
      <c r="AJ199" s="46"/>
      <c r="AK199" s="46"/>
      <c r="AL199" s="46"/>
      <c r="AM199" s="46"/>
      <c r="AN199" s="46"/>
      <c r="AO199" s="46"/>
      <c r="AP199" s="46"/>
      <c r="AQ199" s="46"/>
      <c r="AR199" s="46"/>
      <c r="AS199" s="46"/>
      <c r="AT199" s="46"/>
      <c r="AU199" s="46"/>
      <c r="AV199" s="46"/>
      <c r="AW199" s="46"/>
      <c r="AX199" s="46"/>
      <c r="AY199" s="46"/>
      <c r="AZ199" s="46"/>
      <c r="BA199" s="46"/>
      <c r="BB199" s="46"/>
      <c r="BC199" s="46"/>
      <c r="BD199" s="46"/>
      <c r="BE199" s="46"/>
      <c r="BF199" s="46"/>
      <c r="BG199" s="46"/>
      <c r="BH199" s="46"/>
      <c r="BI199" s="46"/>
      <c r="BJ199" s="46"/>
      <c r="BK199" s="46"/>
      <c r="BL199" s="46"/>
      <c r="BM199" s="46"/>
      <c r="BN199" s="46"/>
      <c r="BO199" s="46"/>
      <c r="BP199" s="46"/>
      <c r="BQ199" s="46"/>
      <c r="BR199" s="46"/>
      <c r="BS199" s="46"/>
      <c r="BT199" s="46"/>
      <c r="BU199" s="46"/>
      <c r="BV199" s="46"/>
      <c r="BW199" s="46"/>
      <c r="BX199" s="46"/>
      <c r="BY199" s="46"/>
      <c r="BZ199" s="46"/>
      <c r="CA199" s="46"/>
      <c r="CB199" s="46"/>
      <c r="CC199" s="46"/>
      <c r="CD199" s="46"/>
      <c r="CE199" s="46"/>
      <c r="CF199" s="46"/>
      <c r="CG199" s="46"/>
      <c r="CH199" s="46"/>
      <c r="CI199" s="99"/>
      <c r="CJ199" s="46"/>
      <c r="CK199" s="46"/>
      <c r="CL199" s="46"/>
      <c r="CM199" s="46"/>
      <c r="CN199" s="46"/>
      <c r="CO199" s="46"/>
      <c r="CP199" s="46"/>
      <c r="CQ199" s="46"/>
      <c r="CR199" s="46"/>
      <c r="CS199" s="46"/>
      <c r="CT199" s="46"/>
      <c r="CU199" s="46"/>
      <c r="CV199" s="46"/>
      <c r="CW199" s="46"/>
      <c r="CX199" s="46"/>
      <c r="CY199" s="46"/>
      <c r="CZ199" s="46"/>
      <c r="DA199" s="46"/>
      <c r="DB199" s="46"/>
      <c r="DC199" s="46"/>
      <c r="DD199" s="46"/>
      <c r="DE199" s="46"/>
      <c r="DF199" s="46"/>
      <c r="DG199" s="46"/>
      <c r="DH199" s="46"/>
      <c r="DI199" s="46"/>
      <c r="DJ199" s="46"/>
      <c r="DK199" s="46"/>
      <c r="DL199" s="46"/>
      <c r="DM199" s="48">
        <v>1.2</v>
      </c>
      <c r="DN199" s="106">
        <v>7.8</v>
      </c>
      <c r="DO199" s="106">
        <v>15</v>
      </c>
      <c r="DP199" s="106">
        <v>87</v>
      </c>
      <c r="DV199" s="48">
        <v>7.8</v>
      </c>
      <c r="DW199" s="48">
        <v>19.5</v>
      </c>
      <c r="DX199" s="48">
        <v>65</v>
      </c>
      <c r="JQ199" s="52">
        <f t="shared" si="46"/>
        <v>1.2</v>
      </c>
      <c r="JR199" s="52">
        <f t="shared" si="47"/>
        <v>15.6</v>
      </c>
      <c r="JS199" s="52">
        <f t="shared" si="48"/>
        <v>34.5</v>
      </c>
      <c r="JT199" s="52">
        <f t="shared" si="48"/>
        <v>152</v>
      </c>
    </row>
    <row r="200" spans="1:282" s="48" customFormat="1" ht="15.75" customHeight="1" x14ac:dyDescent="0.2">
      <c r="A200" s="41">
        <v>81</v>
      </c>
      <c r="B200" s="41" t="s">
        <v>128</v>
      </c>
      <c r="C200" s="58" t="s">
        <v>316</v>
      </c>
      <c r="D200" s="43"/>
      <c r="E200" s="43"/>
      <c r="F200" s="43"/>
      <c r="G200" s="44"/>
      <c r="H200" s="43"/>
      <c r="I200" s="43"/>
      <c r="J200" s="43"/>
      <c r="K200" s="44"/>
      <c r="L200" s="53"/>
      <c r="M200" s="53"/>
      <c r="N200" s="53"/>
      <c r="O200" s="53"/>
      <c r="P200" s="53"/>
      <c r="Q200" s="53"/>
      <c r="R200" s="45"/>
      <c r="S200" s="45"/>
      <c r="T200" s="45"/>
      <c r="U200" s="45"/>
      <c r="V200" s="45"/>
      <c r="W200" s="45"/>
      <c r="X200" s="98"/>
      <c r="Y200" s="98"/>
      <c r="Z200" s="98"/>
      <c r="AA200" s="98"/>
      <c r="AB200" s="98"/>
      <c r="AC200" s="98"/>
      <c r="AD200" s="46"/>
      <c r="AE200" s="46"/>
      <c r="AF200" s="46"/>
      <c r="AG200" s="46"/>
      <c r="AH200" s="46"/>
      <c r="AI200" s="46"/>
      <c r="AJ200" s="46"/>
      <c r="AK200" s="46"/>
      <c r="AL200" s="46"/>
      <c r="AM200" s="46"/>
      <c r="AN200" s="46"/>
      <c r="AO200" s="46"/>
      <c r="AP200" s="46"/>
      <c r="AQ200" s="46"/>
      <c r="AR200" s="46"/>
      <c r="AS200" s="46"/>
      <c r="AT200" s="46"/>
      <c r="AU200" s="46"/>
      <c r="AV200" s="46"/>
      <c r="AW200" s="46"/>
      <c r="AX200" s="46"/>
      <c r="AY200" s="46"/>
      <c r="AZ200" s="46"/>
      <c r="BA200" s="46"/>
      <c r="BB200" s="46"/>
      <c r="BC200" s="46"/>
      <c r="BD200" s="46"/>
      <c r="BE200" s="46"/>
      <c r="BF200" s="46"/>
      <c r="BG200" s="46"/>
      <c r="BH200" s="46"/>
      <c r="BI200" s="46"/>
      <c r="BJ200" s="46"/>
      <c r="BK200" s="46"/>
      <c r="BL200" s="46"/>
      <c r="BM200" s="46"/>
      <c r="BN200" s="46"/>
      <c r="BO200" s="46"/>
      <c r="BP200" s="46"/>
      <c r="BQ200" s="46"/>
      <c r="BR200" s="46"/>
      <c r="BS200" s="46"/>
      <c r="BT200" s="46"/>
      <c r="BU200" s="46"/>
      <c r="BV200" s="46"/>
      <c r="BW200" s="46"/>
      <c r="BX200" s="46"/>
      <c r="BY200" s="46"/>
      <c r="BZ200" s="46"/>
      <c r="CA200" s="46"/>
      <c r="CB200" s="46"/>
      <c r="CC200" s="46"/>
      <c r="CD200" s="46"/>
      <c r="CE200" s="46"/>
      <c r="CF200" s="46"/>
      <c r="CG200" s="46"/>
      <c r="CH200" s="46"/>
      <c r="CI200" s="99"/>
      <c r="CJ200" s="46"/>
      <c r="CK200" s="46"/>
      <c r="CL200" s="46"/>
      <c r="CM200" s="46"/>
      <c r="CN200" s="46"/>
      <c r="CO200" s="46"/>
      <c r="CP200" s="46"/>
      <c r="CQ200" s="46"/>
      <c r="CR200" s="46"/>
      <c r="CS200" s="46"/>
      <c r="CT200" s="46"/>
      <c r="CU200" s="46"/>
      <c r="CV200" s="46"/>
      <c r="CW200" s="46"/>
      <c r="CX200" s="46"/>
      <c r="CY200" s="46"/>
      <c r="CZ200" s="46"/>
      <c r="DA200" s="46"/>
      <c r="DB200" s="46"/>
      <c r="DC200" s="46"/>
      <c r="DD200" s="46"/>
      <c r="DE200" s="46"/>
      <c r="DF200" s="46"/>
      <c r="DG200" s="46"/>
      <c r="DH200" s="46"/>
      <c r="DI200" s="46"/>
      <c r="DJ200" s="46"/>
      <c r="DK200" s="46"/>
      <c r="DL200" s="46"/>
      <c r="DN200" s="106"/>
      <c r="DO200" s="106"/>
      <c r="DP200" s="106"/>
      <c r="JI200" s="107">
        <v>70.072727272727278</v>
      </c>
      <c r="JJ200" s="107">
        <v>25.890909090909091</v>
      </c>
      <c r="JK200" s="107">
        <v>183.03333333333333</v>
      </c>
      <c r="JL200" s="107">
        <v>850</v>
      </c>
      <c r="JM200" s="107">
        <v>80.065909090909088</v>
      </c>
      <c r="JN200" s="107">
        <v>21.997727272727275</v>
      </c>
      <c r="JO200" s="107">
        <v>184.86666666666667</v>
      </c>
      <c r="JP200" s="107">
        <v>868</v>
      </c>
      <c r="JQ200" s="52">
        <f t="shared" si="46"/>
        <v>150.13863636363635</v>
      </c>
      <c r="JR200" s="52">
        <f t="shared" si="47"/>
        <v>0</v>
      </c>
      <c r="JS200" s="52">
        <f t="shared" si="48"/>
        <v>367.9</v>
      </c>
      <c r="JT200" s="52">
        <f t="shared" si="48"/>
        <v>1718</v>
      </c>
    </row>
    <row r="201" spans="1:282" s="114" customFormat="1" ht="15.75" hidden="1" customHeight="1" x14ac:dyDescent="0.25">
      <c r="A201" s="108"/>
      <c r="B201" s="108"/>
      <c r="C201" s="109"/>
      <c r="D201" s="110">
        <f>SUM(D120:D195)</f>
        <v>20068.700000000004</v>
      </c>
      <c r="E201" s="110">
        <f>SUM(E120:E195)</f>
        <v>50112.5</v>
      </c>
      <c r="F201" s="110">
        <f>SUM(F120:F195)</f>
        <v>175882</v>
      </c>
      <c r="G201" s="111">
        <f>E201/F201</f>
        <v>0.28492114030998056</v>
      </c>
      <c r="H201" s="110">
        <f>SUM(H120:H195)</f>
        <v>1681.1431818181816</v>
      </c>
      <c r="I201" s="110">
        <f>SUM(I120:I195)</f>
        <v>4197.1789321789329</v>
      </c>
      <c r="J201" s="110">
        <f>SUM(J120:J195)</f>
        <v>16413.096753246755</v>
      </c>
      <c r="K201" s="111">
        <f>I201/J201</f>
        <v>0.25572133006214492</v>
      </c>
      <c r="L201" s="112">
        <f t="shared" ref="L201:AW201" si="53">SUM(L120:L195)</f>
        <v>0</v>
      </c>
      <c r="M201" s="112">
        <f t="shared" si="53"/>
        <v>0</v>
      </c>
      <c r="N201" s="112">
        <f t="shared" si="53"/>
        <v>0</v>
      </c>
      <c r="O201" s="112">
        <f t="shared" si="53"/>
        <v>0</v>
      </c>
      <c r="P201" s="112">
        <f t="shared" si="53"/>
        <v>0</v>
      </c>
      <c r="Q201" s="112">
        <f t="shared" si="53"/>
        <v>0</v>
      </c>
      <c r="R201" s="112">
        <f t="shared" si="53"/>
        <v>0</v>
      </c>
      <c r="S201" s="112">
        <f t="shared" si="53"/>
        <v>0</v>
      </c>
      <c r="T201" s="112">
        <f t="shared" si="53"/>
        <v>0</v>
      </c>
      <c r="U201" s="112">
        <f t="shared" si="53"/>
        <v>0</v>
      </c>
      <c r="V201" s="112">
        <f t="shared" si="53"/>
        <v>0</v>
      </c>
      <c r="W201" s="112">
        <f t="shared" si="53"/>
        <v>0</v>
      </c>
      <c r="X201" s="112">
        <f t="shared" si="53"/>
        <v>523.5</v>
      </c>
      <c r="Y201" s="112">
        <f t="shared" si="53"/>
        <v>1307</v>
      </c>
      <c r="Z201" s="112">
        <f t="shared" si="53"/>
        <v>4226</v>
      </c>
      <c r="AA201" s="112">
        <f t="shared" si="53"/>
        <v>511.9</v>
      </c>
      <c r="AB201" s="112">
        <f t="shared" si="53"/>
        <v>1279</v>
      </c>
      <c r="AC201" s="112">
        <f t="shared" si="53"/>
        <v>4304</v>
      </c>
      <c r="AD201" s="112">
        <f t="shared" si="53"/>
        <v>541</v>
      </c>
      <c r="AE201" s="112">
        <f t="shared" si="53"/>
        <v>1356</v>
      </c>
      <c r="AF201" s="112">
        <f t="shared" si="53"/>
        <v>5062</v>
      </c>
      <c r="AG201" s="112">
        <f t="shared" si="53"/>
        <v>532</v>
      </c>
      <c r="AH201" s="112">
        <f t="shared" si="53"/>
        <v>1329</v>
      </c>
      <c r="AI201" s="112">
        <f t="shared" si="53"/>
        <v>5090</v>
      </c>
      <c r="AJ201" s="112">
        <f t="shared" si="53"/>
        <v>449.50000000000006</v>
      </c>
      <c r="AK201" s="112">
        <f t="shared" si="53"/>
        <v>1124</v>
      </c>
      <c r="AL201" s="112">
        <f t="shared" si="53"/>
        <v>4548</v>
      </c>
      <c r="AM201" s="112">
        <f t="shared" si="53"/>
        <v>512.5</v>
      </c>
      <c r="AN201" s="112">
        <f t="shared" si="53"/>
        <v>1283</v>
      </c>
      <c r="AO201" s="112">
        <f t="shared" si="53"/>
        <v>5105</v>
      </c>
      <c r="AP201" s="112">
        <f t="shared" si="53"/>
        <v>28.3</v>
      </c>
      <c r="AQ201" s="112">
        <f t="shared" si="53"/>
        <v>71</v>
      </c>
      <c r="AR201" s="112">
        <f t="shared" si="53"/>
        <v>414</v>
      </c>
      <c r="AS201" s="112">
        <f t="shared" si="53"/>
        <v>30.6</v>
      </c>
      <c r="AT201" s="112">
        <f t="shared" si="53"/>
        <v>76</v>
      </c>
      <c r="AU201" s="112">
        <f t="shared" si="53"/>
        <v>461</v>
      </c>
      <c r="AV201" s="112">
        <f t="shared" si="53"/>
        <v>34.9</v>
      </c>
      <c r="AW201" s="112">
        <f t="shared" si="53"/>
        <v>87</v>
      </c>
      <c r="AX201" s="112">
        <f>AVERAGE(AX120:AX195)</f>
        <v>402</v>
      </c>
      <c r="AY201" s="112">
        <f t="shared" ref="AY201:BJ201" si="54">SUM(AY120:AY195)</f>
        <v>431.3</v>
      </c>
      <c r="AZ201" s="112">
        <f t="shared" si="54"/>
        <v>1079</v>
      </c>
      <c r="BA201" s="112">
        <f t="shared" si="54"/>
        <v>4214</v>
      </c>
      <c r="BB201" s="112">
        <f t="shared" si="54"/>
        <v>464.8</v>
      </c>
      <c r="BC201" s="112">
        <f t="shared" si="54"/>
        <v>1162</v>
      </c>
      <c r="BD201" s="112">
        <f t="shared" si="54"/>
        <v>4347</v>
      </c>
      <c r="BE201" s="112">
        <f t="shared" si="54"/>
        <v>754.1</v>
      </c>
      <c r="BF201" s="112">
        <f t="shared" si="54"/>
        <v>1887</v>
      </c>
      <c r="BG201" s="112">
        <f t="shared" si="54"/>
        <v>7520</v>
      </c>
      <c r="BH201" s="112">
        <f t="shared" si="54"/>
        <v>870.80000000000007</v>
      </c>
      <c r="BI201" s="112">
        <f t="shared" si="54"/>
        <v>2179</v>
      </c>
      <c r="BJ201" s="112">
        <f t="shared" si="54"/>
        <v>8124</v>
      </c>
      <c r="BK201" s="112">
        <f t="shared" ref="BK201:BS201" si="55">SUM(BK120:BK136)</f>
        <v>410.9</v>
      </c>
      <c r="BL201" s="112">
        <f t="shared" si="55"/>
        <v>1027</v>
      </c>
      <c r="BM201" s="112">
        <f t="shared" si="55"/>
        <v>4189</v>
      </c>
      <c r="BN201" s="112">
        <f t="shared" si="55"/>
        <v>424.70000000000005</v>
      </c>
      <c r="BO201" s="112">
        <f t="shared" si="55"/>
        <v>1082</v>
      </c>
      <c r="BP201" s="112">
        <f t="shared" si="55"/>
        <v>4081</v>
      </c>
      <c r="BQ201" s="112">
        <f t="shared" si="55"/>
        <v>640.4</v>
      </c>
      <c r="BR201" s="112">
        <f t="shared" si="55"/>
        <v>1601</v>
      </c>
      <c r="BS201" s="112">
        <f t="shared" si="55"/>
        <v>6048</v>
      </c>
      <c r="BT201" s="112">
        <f t="shared" ref="BT201:CZ201" si="56">SUM(BT120:BT194)</f>
        <v>759.40000000000009</v>
      </c>
      <c r="BU201" s="112">
        <f t="shared" si="56"/>
        <v>1898</v>
      </c>
      <c r="BV201" s="112">
        <f t="shared" si="56"/>
        <v>7450</v>
      </c>
      <c r="BW201" s="112">
        <f t="shared" si="56"/>
        <v>807.4000000000002</v>
      </c>
      <c r="BX201" s="112">
        <f t="shared" si="56"/>
        <v>1968</v>
      </c>
      <c r="BY201" s="112">
        <f t="shared" si="56"/>
        <v>8094</v>
      </c>
      <c r="BZ201" s="112">
        <f t="shared" si="56"/>
        <v>773.90000000000009</v>
      </c>
      <c r="CA201" s="112">
        <f t="shared" si="56"/>
        <v>1921</v>
      </c>
      <c r="CB201" s="112">
        <f t="shared" si="56"/>
        <v>8112</v>
      </c>
      <c r="CC201" s="112">
        <f t="shared" si="56"/>
        <v>698.30000000000007</v>
      </c>
      <c r="CD201" s="112">
        <f t="shared" si="56"/>
        <v>1745</v>
      </c>
      <c r="CE201" s="112">
        <f t="shared" si="56"/>
        <v>6620</v>
      </c>
      <c r="CF201" s="112">
        <f t="shared" si="56"/>
        <v>725.69999999999993</v>
      </c>
      <c r="CG201" s="112">
        <f t="shared" si="56"/>
        <v>1814</v>
      </c>
      <c r="CH201" s="112">
        <f t="shared" si="56"/>
        <v>6923</v>
      </c>
      <c r="CI201" s="113">
        <f t="shared" si="56"/>
        <v>59</v>
      </c>
      <c r="CJ201" s="113">
        <f t="shared" si="56"/>
        <v>147.5</v>
      </c>
      <c r="CK201" s="113">
        <f t="shared" si="56"/>
        <v>512</v>
      </c>
      <c r="CL201" s="113">
        <f t="shared" si="56"/>
        <v>69</v>
      </c>
      <c r="CM201" s="113">
        <f t="shared" si="56"/>
        <v>172.5</v>
      </c>
      <c r="CN201" s="113">
        <f t="shared" si="56"/>
        <v>521</v>
      </c>
      <c r="CO201" s="113">
        <f t="shared" si="56"/>
        <v>822.8</v>
      </c>
      <c r="CP201" s="113">
        <f t="shared" si="56"/>
        <v>2057</v>
      </c>
      <c r="CQ201" s="113">
        <f t="shared" si="56"/>
        <v>6733</v>
      </c>
      <c r="CR201" s="113">
        <f t="shared" si="56"/>
        <v>903.4</v>
      </c>
      <c r="CS201" s="113">
        <f t="shared" si="56"/>
        <v>2258.5</v>
      </c>
      <c r="CT201" s="113">
        <f t="shared" si="56"/>
        <v>7052</v>
      </c>
      <c r="CU201" s="113">
        <f t="shared" si="56"/>
        <v>861.9</v>
      </c>
      <c r="CV201" s="113">
        <f t="shared" si="56"/>
        <v>2154.75</v>
      </c>
      <c r="CW201" s="113">
        <f t="shared" si="56"/>
        <v>5839</v>
      </c>
      <c r="CX201" s="113">
        <f t="shared" si="56"/>
        <v>905.30000000000018</v>
      </c>
      <c r="CY201" s="113">
        <f t="shared" si="56"/>
        <v>2263.25</v>
      </c>
      <c r="CZ201" s="113">
        <f t="shared" si="56"/>
        <v>5702</v>
      </c>
      <c r="DA201" s="113">
        <f t="shared" ref="DA201:DL201" si="57">SUM(DA120:DA195)</f>
        <v>1328.9999999999998</v>
      </c>
      <c r="DB201" s="113">
        <f t="shared" si="57"/>
        <v>3322.5</v>
      </c>
      <c r="DC201" s="113">
        <f t="shared" si="57"/>
        <v>9061</v>
      </c>
      <c r="DD201" s="113">
        <f t="shared" si="57"/>
        <v>1406.4</v>
      </c>
      <c r="DE201" s="113">
        <f t="shared" si="57"/>
        <v>3516</v>
      </c>
      <c r="DF201" s="113">
        <f t="shared" si="57"/>
        <v>9018</v>
      </c>
      <c r="DG201" s="113">
        <f t="shared" si="57"/>
        <v>722.4</v>
      </c>
      <c r="DH201" s="113">
        <f t="shared" si="57"/>
        <v>1806</v>
      </c>
      <c r="DI201" s="113">
        <f t="shared" si="57"/>
        <v>5901</v>
      </c>
      <c r="DJ201" s="113">
        <f t="shared" si="57"/>
        <v>765.8</v>
      </c>
      <c r="DK201" s="113">
        <f t="shared" si="57"/>
        <v>1914.5</v>
      </c>
      <c r="DL201" s="113">
        <f t="shared" si="57"/>
        <v>6342</v>
      </c>
      <c r="DM201" s="113">
        <f>SUM(DM120:DM199)</f>
        <v>187.2</v>
      </c>
      <c r="DN201" s="113">
        <f t="shared" ref="DN201:FY201" si="58">SUM(DN120:DN199)</f>
        <v>744.2</v>
      </c>
      <c r="DO201" s="113">
        <f t="shared" si="58"/>
        <v>1552.3333333333335</v>
      </c>
      <c r="DP201" s="113">
        <f t="shared" si="58"/>
        <v>7711</v>
      </c>
      <c r="DQ201" s="113">
        <f t="shared" si="58"/>
        <v>179.8</v>
      </c>
      <c r="DR201" s="113">
        <f t="shared" si="58"/>
        <v>681.6</v>
      </c>
      <c r="DS201" s="113">
        <f t="shared" si="58"/>
        <v>1435.6666666666667</v>
      </c>
      <c r="DT201" s="113">
        <f t="shared" si="58"/>
        <v>7101</v>
      </c>
      <c r="DU201" s="113">
        <f t="shared" si="58"/>
        <v>179.94090909090906</v>
      </c>
      <c r="DV201" s="113">
        <f t="shared" si="58"/>
        <v>934.50909090909101</v>
      </c>
      <c r="DW201" s="113">
        <f t="shared" si="58"/>
        <v>3106.323863636364</v>
      </c>
      <c r="DX201" s="113">
        <f t="shared" si="58"/>
        <v>9001</v>
      </c>
      <c r="DY201" s="113">
        <f t="shared" si="58"/>
        <v>170.6</v>
      </c>
      <c r="DZ201" s="113">
        <f t="shared" si="58"/>
        <v>1045.9295454545452</v>
      </c>
      <c r="EA201" s="113">
        <f t="shared" si="58"/>
        <v>3168.3125</v>
      </c>
      <c r="EB201" s="113">
        <f t="shared" si="58"/>
        <v>9022</v>
      </c>
      <c r="EC201" s="113">
        <f t="shared" si="58"/>
        <v>212.47045454545457</v>
      </c>
      <c r="ED201" s="113">
        <f t="shared" si="58"/>
        <v>880.1</v>
      </c>
      <c r="EE201" s="113">
        <f t="shared" si="58"/>
        <v>1742.155303030303</v>
      </c>
      <c r="EF201" s="113">
        <f t="shared" si="58"/>
        <v>8945</v>
      </c>
      <c r="EG201" s="113">
        <f t="shared" si="58"/>
        <v>212.47045454545457</v>
      </c>
      <c r="EH201" s="113">
        <f t="shared" si="58"/>
        <v>892.20681818181811</v>
      </c>
      <c r="EI201" s="113">
        <f t="shared" si="58"/>
        <v>1761.935606060606</v>
      </c>
      <c r="EJ201" s="113">
        <f t="shared" si="58"/>
        <v>8945</v>
      </c>
      <c r="EK201" s="113">
        <f t="shared" si="58"/>
        <v>248.51363636363632</v>
      </c>
      <c r="EL201" s="113">
        <f t="shared" si="58"/>
        <v>994.10909090909104</v>
      </c>
      <c r="EM201" s="113">
        <f t="shared" si="58"/>
        <v>2071.0378787878785</v>
      </c>
      <c r="EN201" s="113">
        <f t="shared" si="58"/>
        <v>9769</v>
      </c>
      <c r="EO201" s="113">
        <f t="shared" si="58"/>
        <v>297.93181818181819</v>
      </c>
      <c r="EP201" s="113">
        <f t="shared" si="58"/>
        <v>1004.9454545454546</v>
      </c>
      <c r="EQ201" s="113">
        <f t="shared" si="58"/>
        <v>2171.4621212121219</v>
      </c>
      <c r="ER201" s="113">
        <f t="shared" si="58"/>
        <v>9746</v>
      </c>
      <c r="ES201" s="113">
        <f t="shared" si="58"/>
        <v>317.55227272727274</v>
      </c>
      <c r="ET201" s="113">
        <f t="shared" si="58"/>
        <v>751.63409090909079</v>
      </c>
      <c r="EU201" s="113">
        <f t="shared" si="58"/>
        <v>1781.9772727272727</v>
      </c>
      <c r="EV201" s="113">
        <f t="shared" si="58"/>
        <v>7598</v>
      </c>
      <c r="EW201" s="113">
        <f t="shared" si="58"/>
        <v>325.05227272727274</v>
      </c>
      <c r="EX201" s="113">
        <f t="shared" si="58"/>
        <v>647.73409090909092</v>
      </c>
      <c r="EY201" s="113">
        <f t="shared" si="58"/>
        <v>1621.3106060606062</v>
      </c>
      <c r="EZ201" s="113">
        <f t="shared" si="58"/>
        <v>7614</v>
      </c>
      <c r="FA201" s="113">
        <f t="shared" si="58"/>
        <v>224.98409090909087</v>
      </c>
      <c r="FB201" s="113">
        <f t="shared" si="58"/>
        <v>962.60227272727298</v>
      </c>
      <c r="FC201" s="113">
        <f t="shared" si="58"/>
        <v>1979.310606060606</v>
      </c>
      <c r="FD201" s="113">
        <f t="shared" si="58"/>
        <v>10287</v>
      </c>
      <c r="FE201" s="113">
        <f t="shared" si="58"/>
        <v>218.18409090909088</v>
      </c>
      <c r="FF201" s="113">
        <f t="shared" si="58"/>
        <v>921.30227272727268</v>
      </c>
      <c r="FG201" s="113">
        <f t="shared" si="58"/>
        <v>1899.1439393939393</v>
      </c>
      <c r="FH201" s="113">
        <f t="shared" si="58"/>
        <v>10092</v>
      </c>
      <c r="FI201" s="113">
        <f t="shared" si="58"/>
        <v>267.11818181818182</v>
      </c>
      <c r="FJ201" s="113">
        <f t="shared" si="58"/>
        <v>786.81363636363665</v>
      </c>
      <c r="FK201" s="113">
        <f t="shared" si="58"/>
        <v>1756.5530303030305</v>
      </c>
      <c r="FL201" s="113">
        <f t="shared" si="58"/>
        <v>8774</v>
      </c>
      <c r="FM201" s="113">
        <f t="shared" si="58"/>
        <v>308.23409090909087</v>
      </c>
      <c r="FN201" s="113">
        <f t="shared" si="58"/>
        <v>758.23636363636376</v>
      </c>
      <c r="FO201" s="113">
        <f t="shared" si="58"/>
        <v>1777.4507575757575</v>
      </c>
      <c r="FP201" s="113">
        <f t="shared" si="58"/>
        <v>8571</v>
      </c>
      <c r="FQ201" s="113">
        <f t="shared" si="58"/>
        <v>350.77045454545458</v>
      </c>
      <c r="FR201" s="113">
        <f t="shared" si="58"/>
        <v>936.69318181818187</v>
      </c>
      <c r="FS201" s="113">
        <f t="shared" si="58"/>
        <v>2163.1098484848485</v>
      </c>
      <c r="FT201" s="113">
        <f t="shared" si="58"/>
        <v>12183</v>
      </c>
      <c r="FU201" s="113">
        <f t="shared" si="58"/>
        <v>369.71590909090907</v>
      </c>
      <c r="FV201" s="113">
        <f t="shared" si="58"/>
        <v>810.73409090909092</v>
      </c>
      <c r="FW201" s="113">
        <f t="shared" si="58"/>
        <v>1976.3598484848487</v>
      </c>
      <c r="FX201" s="113">
        <f t="shared" si="58"/>
        <v>11825</v>
      </c>
      <c r="FY201" s="113">
        <f t="shared" si="58"/>
        <v>442.26590909090913</v>
      </c>
      <c r="FZ201" s="113">
        <f t="shared" ref="FZ201:IK201" si="59">SUM(FZ120:FZ199)</f>
        <v>445.43181818181819</v>
      </c>
      <c r="GA201" s="113">
        <f t="shared" si="59"/>
        <v>1479.4962121212122</v>
      </c>
      <c r="GB201" s="113">
        <f t="shared" si="59"/>
        <v>11859</v>
      </c>
      <c r="GC201" s="113">
        <f t="shared" si="59"/>
        <v>394.9522727272726</v>
      </c>
      <c r="GD201" s="113">
        <f t="shared" si="59"/>
        <v>934.17727272727279</v>
      </c>
      <c r="GE201" s="113">
        <f t="shared" si="59"/>
        <v>2215.2159090909095</v>
      </c>
      <c r="GF201" s="113">
        <f t="shared" si="59"/>
        <v>12093</v>
      </c>
      <c r="GG201" s="113">
        <f t="shared" si="59"/>
        <v>449.8659090909091</v>
      </c>
      <c r="GH201" s="113">
        <f t="shared" si="59"/>
        <v>798.55909090909108</v>
      </c>
      <c r="GI201" s="113">
        <f t="shared" si="59"/>
        <v>1903.9857642357642</v>
      </c>
      <c r="GJ201" s="113">
        <f t="shared" si="59"/>
        <v>10696</v>
      </c>
      <c r="GK201" s="113">
        <f t="shared" si="59"/>
        <v>474.27500000000003</v>
      </c>
      <c r="GL201" s="113">
        <f t="shared" si="59"/>
        <v>691.92045454545439</v>
      </c>
      <c r="GM201" s="113">
        <f t="shared" si="59"/>
        <v>1783.2651515151517</v>
      </c>
      <c r="GN201" s="113">
        <f t="shared" si="59"/>
        <v>10755</v>
      </c>
      <c r="GO201" s="113">
        <f t="shared" si="59"/>
        <v>570.55000000000007</v>
      </c>
      <c r="GP201" s="113">
        <f t="shared" si="59"/>
        <v>654.27272727272737</v>
      </c>
      <c r="GQ201" s="113">
        <f t="shared" si="59"/>
        <v>2284.7432983682979</v>
      </c>
      <c r="GR201" s="113">
        <f t="shared" si="59"/>
        <v>11209</v>
      </c>
      <c r="GS201" s="113">
        <f t="shared" si="59"/>
        <v>546.32727272727266</v>
      </c>
      <c r="GT201" s="113">
        <f t="shared" si="59"/>
        <v>647.08181818181822</v>
      </c>
      <c r="GU201" s="113">
        <f t="shared" si="59"/>
        <v>2212.5673659673662</v>
      </c>
      <c r="GV201" s="113">
        <f t="shared" si="59"/>
        <v>11077</v>
      </c>
      <c r="GW201" s="113">
        <f t="shared" si="59"/>
        <v>493.62272727272727</v>
      </c>
      <c r="GX201" s="113">
        <f t="shared" si="59"/>
        <v>565.26363636363635</v>
      </c>
      <c r="GY201" s="113">
        <f t="shared" si="59"/>
        <v>1512.6948051948057</v>
      </c>
      <c r="GZ201" s="113">
        <f t="shared" si="59"/>
        <v>9321</v>
      </c>
      <c r="HA201" s="113">
        <f t="shared" si="59"/>
        <v>535.29090909090917</v>
      </c>
      <c r="HB201" s="113">
        <f t="shared" si="59"/>
        <v>573.03409090909088</v>
      </c>
      <c r="HC201" s="113">
        <f t="shared" si="59"/>
        <v>2058.8784965034965</v>
      </c>
      <c r="HD201" s="113">
        <f t="shared" si="59"/>
        <v>9439</v>
      </c>
      <c r="HE201" s="113">
        <f t="shared" si="59"/>
        <v>409.89090909090908</v>
      </c>
      <c r="HF201" s="113">
        <f t="shared" si="59"/>
        <v>358.05454545454546</v>
      </c>
      <c r="HG201" s="113">
        <f t="shared" si="59"/>
        <v>1478.2083333333333</v>
      </c>
      <c r="HH201" s="113">
        <f t="shared" si="59"/>
        <v>6168</v>
      </c>
      <c r="HI201" s="113">
        <f t="shared" si="59"/>
        <v>402.7</v>
      </c>
      <c r="HJ201" s="113">
        <f t="shared" si="59"/>
        <v>384.7</v>
      </c>
      <c r="HK201" s="113">
        <f t="shared" si="59"/>
        <v>1449.5666666666668</v>
      </c>
      <c r="HL201" s="113">
        <f t="shared" si="59"/>
        <v>6237</v>
      </c>
      <c r="HM201" s="113">
        <f t="shared" si="59"/>
        <v>431.95</v>
      </c>
      <c r="HN201" s="113">
        <f t="shared" si="59"/>
        <v>340.36818181818182</v>
      </c>
      <c r="HO201" s="113">
        <f t="shared" si="59"/>
        <v>1435.4853305785125</v>
      </c>
      <c r="HP201" s="113">
        <f t="shared" si="59"/>
        <v>6058</v>
      </c>
      <c r="HQ201" s="113">
        <f t="shared" si="59"/>
        <v>457.88636363636368</v>
      </c>
      <c r="HR201" s="113">
        <f t="shared" si="59"/>
        <v>372.42045454545456</v>
      </c>
      <c r="HS201" s="113">
        <f t="shared" si="59"/>
        <v>1557.7238292011018</v>
      </c>
      <c r="HT201" s="113">
        <f t="shared" si="59"/>
        <v>6147</v>
      </c>
      <c r="HU201" s="113">
        <f t="shared" si="59"/>
        <v>423.06818181818181</v>
      </c>
      <c r="HV201" s="113">
        <f t="shared" si="59"/>
        <v>275.26136363636363</v>
      </c>
      <c r="HW201" s="113">
        <f t="shared" si="59"/>
        <v>1310.8971074380165</v>
      </c>
      <c r="HX201" s="113">
        <f t="shared" si="59"/>
        <v>5897</v>
      </c>
      <c r="HY201" s="113">
        <f t="shared" si="59"/>
        <v>452.45</v>
      </c>
      <c r="HZ201" s="113">
        <f t="shared" si="59"/>
        <v>265.85227272727275</v>
      </c>
      <c r="IA201" s="113">
        <f t="shared" si="59"/>
        <v>1351.4916666666668</v>
      </c>
      <c r="IB201" s="113">
        <f t="shared" si="59"/>
        <v>5919</v>
      </c>
      <c r="IC201" s="113">
        <f t="shared" si="59"/>
        <v>588.6431818181818</v>
      </c>
      <c r="ID201" s="113">
        <f t="shared" si="59"/>
        <v>162.49772727272727</v>
      </c>
      <c r="IE201" s="113">
        <f t="shared" si="59"/>
        <v>1417.0818181818181</v>
      </c>
      <c r="IF201" s="113">
        <f t="shared" si="59"/>
        <v>6414</v>
      </c>
      <c r="IG201" s="113">
        <f t="shared" si="59"/>
        <v>611.94318181818176</v>
      </c>
      <c r="IH201" s="113">
        <f t="shared" si="59"/>
        <v>84.402272727272731</v>
      </c>
      <c r="II201" s="113">
        <f t="shared" si="59"/>
        <v>1249.2278236914599</v>
      </c>
      <c r="IJ201" s="113">
        <f t="shared" si="59"/>
        <v>6292</v>
      </c>
      <c r="IK201" s="113">
        <f t="shared" si="59"/>
        <v>280.75</v>
      </c>
      <c r="IL201" s="113">
        <f t="shared" ref="IL201:JH201" si="60">SUM(IL120:IL199)</f>
        <v>0</v>
      </c>
      <c r="IM201" s="113">
        <f t="shared" si="60"/>
        <v>585</v>
      </c>
      <c r="IN201" s="113">
        <f t="shared" si="60"/>
        <v>2951</v>
      </c>
      <c r="IO201" s="113">
        <f t="shared" si="60"/>
        <v>289.80909090909091</v>
      </c>
      <c r="IP201" s="113">
        <f t="shared" si="60"/>
        <v>0</v>
      </c>
      <c r="IQ201" s="113">
        <f t="shared" si="60"/>
        <v>602.4</v>
      </c>
      <c r="IR201" s="113">
        <f t="shared" si="60"/>
        <v>2968</v>
      </c>
      <c r="IS201" s="113">
        <f t="shared" si="60"/>
        <v>214.57</v>
      </c>
      <c r="IT201" s="113">
        <f t="shared" si="60"/>
        <v>0</v>
      </c>
      <c r="IU201" s="113">
        <f t="shared" si="60"/>
        <v>506</v>
      </c>
      <c r="IV201" s="113">
        <f t="shared" si="60"/>
        <v>2809</v>
      </c>
      <c r="IW201" s="113">
        <f t="shared" si="60"/>
        <v>214.61</v>
      </c>
      <c r="IX201" s="113">
        <f t="shared" si="60"/>
        <v>506</v>
      </c>
      <c r="IY201" s="113">
        <f t="shared" si="60"/>
        <v>0</v>
      </c>
      <c r="IZ201" s="113">
        <f t="shared" si="60"/>
        <v>2921.4900000000002</v>
      </c>
      <c r="JA201" s="113">
        <f t="shared" si="60"/>
        <v>132.34</v>
      </c>
      <c r="JB201" s="113">
        <f t="shared" si="60"/>
        <v>56</v>
      </c>
      <c r="JC201" s="113">
        <f t="shared" si="60"/>
        <v>632</v>
      </c>
      <c r="JD201" s="113">
        <f t="shared" si="60"/>
        <v>3129</v>
      </c>
      <c r="JE201" s="113">
        <f t="shared" si="60"/>
        <v>203.3</v>
      </c>
      <c r="JF201" s="113">
        <f t="shared" si="60"/>
        <v>108.30000000000001</v>
      </c>
      <c r="JG201" s="113">
        <f t="shared" si="60"/>
        <v>647</v>
      </c>
      <c r="JH201" s="113">
        <f t="shared" si="60"/>
        <v>3151</v>
      </c>
      <c r="JI201" s="113">
        <f>SUM(JI120:JI200)</f>
        <v>620.51136363636363</v>
      </c>
      <c r="JJ201" s="113">
        <f t="shared" ref="JJ201:JT201" si="61">SUM(JJ120:JJ200)</f>
        <v>232.41136363636366</v>
      </c>
      <c r="JK201" s="113">
        <f t="shared" si="61"/>
        <v>1732.2378787878788</v>
      </c>
      <c r="JL201" s="113">
        <f t="shared" si="61"/>
        <v>7934</v>
      </c>
      <c r="JM201" s="113">
        <f t="shared" si="61"/>
        <v>642.12045454545455</v>
      </c>
      <c r="JN201" s="113">
        <f t="shared" si="61"/>
        <v>244.28863636363639</v>
      </c>
      <c r="JO201" s="113">
        <f t="shared" si="61"/>
        <v>1782.8106060606065</v>
      </c>
      <c r="JP201" s="113">
        <f t="shared" si="61"/>
        <v>7732</v>
      </c>
      <c r="JQ201" s="113">
        <f t="shared" si="61"/>
        <v>14087.113181818188</v>
      </c>
      <c r="JR201" s="113">
        <f t="shared" si="61"/>
        <v>41094.534090909096</v>
      </c>
      <c r="JS201" s="113">
        <f t="shared" si="61"/>
        <v>113508.36821511816</v>
      </c>
      <c r="JT201" s="113">
        <f t="shared" si="61"/>
        <v>483468.49</v>
      </c>
    </row>
    <row r="202" spans="1:282" s="19" customFormat="1" x14ac:dyDescent="0.25">
      <c r="C202" s="115" t="s">
        <v>22</v>
      </c>
      <c r="D202" s="116">
        <f>SUM(D201,D119,D90)</f>
        <v>59224.728571428575</v>
      </c>
      <c r="E202" s="116">
        <f>SUM(E201,E119,E90)</f>
        <v>157884.07142857142</v>
      </c>
      <c r="F202" s="116">
        <f>SUM(F201,F119,F90)</f>
        <v>497901</v>
      </c>
      <c r="G202" s="117">
        <f>E202/F202</f>
        <v>0.31709932582696443</v>
      </c>
      <c r="H202" s="118">
        <f>SUM(H201,H119,H90)</f>
        <v>5498.5094774273348</v>
      </c>
      <c r="I202" s="118">
        <f>SUM(I201,I119,I90)</f>
        <v>14761.087857529377</v>
      </c>
      <c r="J202" s="118">
        <f>SUM(J201,J119,J90)</f>
        <v>50008.588924963929</v>
      </c>
      <c r="K202" s="117">
        <f>I202/J202</f>
        <v>0.29517105311005382</v>
      </c>
      <c r="L202" s="119">
        <f>L201+L119+L90</f>
        <v>106</v>
      </c>
      <c r="M202" s="119">
        <f t="shared" ref="M202:BX202" si="62">M201+M119+M90</f>
        <v>298</v>
      </c>
      <c r="N202" s="119">
        <f t="shared" si="62"/>
        <v>1761</v>
      </c>
      <c r="O202" s="119">
        <f t="shared" si="62"/>
        <v>147</v>
      </c>
      <c r="P202" s="119">
        <f t="shared" si="62"/>
        <v>413</v>
      </c>
      <c r="Q202" s="119">
        <f t="shared" si="62"/>
        <v>1816</v>
      </c>
      <c r="R202" s="119">
        <f>R201+R119+R90</f>
        <v>114</v>
      </c>
      <c r="S202" s="119">
        <f t="shared" si="62"/>
        <v>320</v>
      </c>
      <c r="T202" s="119">
        <f t="shared" si="62"/>
        <v>1198</v>
      </c>
      <c r="U202" s="119">
        <f t="shared" si="62"/>
        <v>129</v>
      </c>
      <c r="V202" s="119">
        <f t="shared" si="62"/>
        <v>362</v>
      </c>
      <c r="W202" s="119">
        <f t="shared" si="62"/>
        <v>1234</v>
      </c>
      <c r="X202" s="119">
        <f t="shared" si="62"/>
        <v>1314.5</v>
      </c>
      <c r="Y202" s="119">
        <f t="shared" si="62"/>
        <v>3526</v>
      </c>
      <c r="Z202" s="119">
        <f t="shared" si="62"/>
        <v>13447</v>
      </c>
      <c r="AA202" s="119">
        <f t="shared" si="62"/>
        <v>1458.9</v>
      </c>
      <c r="AB202" s="119">
        <f t="shared" si="62"/>
        <v>3934</v>
      </c>
      <c r="AC202" s="119">
        <f t="shared" si="62"/>
        <v>13131</v>
      </c>
      <c r="AD202" s="119">
        <f t="shared" si="62"/>
        <v>1029</v>
      </c>
      <c r="AE202" s="119">
        <f t="shared" si="62"/>
        <v>2726</v>
      </c>
      <c r="AF202" s="119">
        <f t="shared" si="62"/>
        <v>12554</v>
      </c>
      <c r="AG202" s="119">
        <f t="shared" si="62"/>
        <v>1070</v>
      </c>
      <c r="AH202" s="119">
        <f t="shared" si="62"/>
        <v>2838</v>
      </c>
      <c r="AI202" s="119">
        <f t="shared" si="62"/>
        <v>12555</v>
      </c>
      <c r="AJ202" s="119">
        <f t="shared" si="62"/>
        <v>990.5</v>
      </c>
      <c r="AK202" s="119">
        <f t="shared" si="62"/>
        <v>2645</v>
      </c>
      <c r="AL202" s="119">
        <f t="shared" si="62"/>
        <v>12692</v>
      </c>
      <c r="AM202" s="119">
        <f t="shared" si="62"/>
        <v>1119.5</v>
      </c>
      <c r="AN202" s="119">
        <f t="shared" si="62"/>
        <v>2988</v>
      </c>
      <c r="AO202" s="119">
        <f t="shared" si="62"/>
        <v>13329</v>
      </c>
      <c r="AP202" s="119">
        <f t="shared" si="62"/>
        <v>28.3</v>
      </c>
      <c r="AQ202" s="119">
        <f t="shared" si="62"/>
        <v>71</v>
      </c>
      <c r="AR202" s="119">
        <f t="shared" si="62"/>
        <v>414</v>
      </c>
      <c r="AS202" s="119">
        <f t="shared" si="62"/>
        <v>30.6</v>
      </c>
      <c r="AT202" s="119">
        <f t="shared" si="62"/>
        <v>76</v>
      </c>
      <c r="AU202" s="119">
        <f t="shared" si="62"/>
        <v>461</v>
      </c>
      <c r="AV202" s="119">
        <f t="shared" si="62"/>
        <v>34.9</v>
      </c>
      <c r="AW202" s="119">
        <f t="shared" si="62"/>
        <v>87</v>
      </c>
      <c r="AX202" s="119">
        <f t="shared" si="62"/>
        <v>402</v>
      </c>
      <c r="AY202" s="119">
        <f t="shared" si="62"/>
        <v>1770.3</v>
      </c>
      <c r="AZ202" s="119">
        <f t="shared" si="62"/>
        <v>4833</v>
      </c>
      <c r="BA202" s="119">
        <f t="shared" si="62"/>
        <v>16518</v>
      </c>
      <c r="BB202" s="119">
        <f t="shared" si="62"/>
        <v>2002.8</v>
      </c>
      <c r="BC202" s="119">
        <f t="shared" si="62"/>
        <v>5475</v>
      </c>
      <c r="BD202" s="119">
        <f t="shared" si="62"/>
        <v>16430</v>
      </c>
      <c r="BE202" s="119">
        <f t="shared" si="62"/>
        <v>1605.6</v>
      </c>
      <c r="BF202" s="119">
        <f t="shared" si="62"/>
        <v>4286</v>
      </c>
      <c r="BG202" s="119">
        <f t="shared" si="62"/>
        <v>19749</v>
      </c>
      <c r="BH202" s="119">
        <f t="shared" si="62"/>
        <v>1912.3000000000002</v>
      </c>
      <c r="BI202" s="119">
        <f t="shared" si="62"/>
        <v>5107</v>
      </c>
      <c r="BJ202" s="119">
        <f t="shared" si="62"/>
        <v>20504</v>
      </c>
      <c r="BK202" s="119">
        <f t="shared" si="62"/>
        <v>1487.9</v>
      </c>
      <c r="BL202" s="119">
        <f t="shared" si="62"/>
        <v>3832</v>
      </c>
      <c r="BM202" s="119">
        <f t="shared" si="62"/>
        <v>14946</v>
      </c>
      <c r="BN202" s="119">
        <f t="shared" si="62"/>
        <v>1796.7</v>
      </c>
      <c r="BO202" s="119">
        <f t="shared" si="62"/>
        <v>4732</v>
      </c>
      <c r="BP202" s="119">
        <f t="shared" si="62"/>
        <v>15005</v>
      </c>
      <c r="BQ202" s="119">
        <f t="shared" si="62"/>
        <v>2290.4</v>
      </c>
      <c r="BR202" s="119">
        <f t="shared" si="62"/>
        <v>6262</v>
      </c>
      <c r="BS202" s="119">
        <f t="shared" si="62"/>
        <v>19241</v>
      </c>
      <c r="BT202" s="119">
        <f t="shared" si="62"/>
        <v>2809.4</v>
      </c>
      <c r="BU202" s="119">
        <f t="shared" si="62"/>
        <v>7545</v>
      </c>
      <c r="BV202" s="119">
        <f t="shared" si="62"/>
        <v>21065</v>
      </c>
      <c r="BW202" s="119">
        <f t="shared" si="62"/>
        <v>2058.6000000000004</v>
      </c>
      <c r="BX202" s="119">
        <f t="shared" si="62"/>
        <v>5408</v>
      </c>
      <c r="BY202" s="119">
        <f t="shared" ref="BY202:EJ202" si="63">BY201+BY119+BY90</f>
        <v>17989</v>
      </c>
      <c r="BZ202" s="119">
        <f t="shared" si="63"/>
        <v>2250</v>
      </c>
      <c r="CA202" s="119">
        <f t="shared" si="63"/>
        <v>5907</v>
      </c>
      <c r="CB202" s="119">
        <f t="shared" si="63"/>
        <v>18304</v>
      </c>
      <c r="CC202" s="119">
        <f t="shared" si="63"/>
        <v>2582.1000000000004</v>
      </c>
      <c r="CD202" s="119">
        <f t="shared" si="63"/>
        <v>6948</v>
      </c>
      <c r="CE202" s="119">
        <f t="shared" si="63"/>
        <v>20206</v>
      </c>
      <c r="CF202" s="119">
        <f t="shared" si="63"/>
        <v>2958</v>
      </c>
      <c r="CG202" s="119">
        <f t="shared" si="63"/>
        <v>7986</v>
      </c>
      <c r="CH202" s="119">
        <f t="shared" si="63"/>
        <v>20624</v>
      </c>
      <c r="CI202" s="119">
        <f t="shared" si="63"/>
        <v>1943.6</v>
      </c>
      <c r="CJ202" s="119">
        <f t="shared" si="63"/>
        <v>5405</v>
      </c>
      <c r="CK202" s="119">
        <f t="shared" si="63"/>
        <v>16099</v>
      </c>
      <c r="CL202" s="119">
        <f t="shared" si="63"/>
        <v>2299.3000000000002</v>
      </c>
      <c r="CM202" s="119">
        <f t="shared" si="63"/>
        <v>6408.75</v>
      </c>
      <c r="CN202" s="119">
        <f t="shared" si="63"/>
        <v>15855</v>
      </c>
      <c r="CO202" s="119">
        <f t="shared" si="63"/>
        <v>2124.9</v>
      </c>
      <c r="CP202" s="119">
        <f t="shared" si="63"/>
        <v>5513.75</v>
      </c>
      <c r="CQ202" s="119">
        <f t="shared" si="63"/>
        <v>17090</v>
      </c>
      <c r="CR202" s="119">
        <f t="shared" si="63"/>
        <v>2376.8000000000002</v>
      </c>
      <c r="CS202" s="119">
        <f t="shared" si="63"/>
        <v>6170</v>
      </c>
      <c r="CT202" s="119">
        <f t="shared" si="63"/>
        <v>17159</v>
      </c>
      <c r="CU202" s="119">
        <f t="shared" si="63"/>
        <v>2457.9</v>
      </c>
      <c r="CV202" s="119">
        <f t="shared" si="63"/>
        <v>6550.75</v>
      </c>
      <c r="CW202" s="119">
        <f t="shared" si="63"/>
        <v>19989</v>
      </c>
      <c r="CX202" s="119">
        <f t="shared" si="63"/>
        <v>2867.3</v>
      </c>
      <c r="CY202" s="119">
        <f t="shared" si="63"/>
        <v>7684.75</v>
      </c>
      <c r="CZ202" s="119">
        <f t="shared" si="63"/>
        <v>20118</v>
      </c>
      <c r="DA202" s="119">
        <f t="shared" si="63"/>
        <v>3146.7142857142853</v>
      </c>
      <c r="DB202" s="119">
        <f t="shared" si="63"/>
        <v>8306.2857142857138</v>
      </c>
      <c r="DC202" s="119">
        <f t="shared" si="63"/>
        <v>20927</v>
      </c>
      <c r="DD202" s="119">
        <f t="shared" si="63"/>
        <v>3479.8285714285712</v>
      </c>
      <c r="DE202" s="119">
        <f t="shared" si="63"/>
        <v>9208.0714285714275</v>
      </c>
      <c r="DF202" s="119">
        <f t="shared" si="63"/>
        <v>21573</v>
      </c>
      <c r="DG202" s="119">
        <f t="shared" si="63"/>
        <v>2354.4</v>
      </c>
      <c r="DH202" s="119">
        <f t="shared" si="63"/>
        <v>6185</v>
      </c>
      <c r="DI202" s="119">
        <f t="shared" si="63"/>
        <v>18860</v>
      </c>
      <c r="DJ202" s="119">
        <f t="shared" si="63"/>
        <v>2591.8857142857141</v>
      </c>
      <c r="DK202" s="119">
        <f t="shared" si="63"/>
        <v>6820.7142857142862</v>
      </c>
      <c r="DL202" s="119">
        <f t="shared" si="63"/>
        <v>19301</v>
      </c>
      <c r="DM202" s="119">
        <f t="shared" si="63"/>
        <v>818</v>
      </c>
      <c r="DN202" s="119">
        <f t="shared" si="63"/>
        <v>2703.2</v>
      </c>
      <c r="DO202" s="119">
        <f t="shared" si="63"/>
        <v>7703.666666666667</v>
      </c>
      <c r="DP202" s="119">
        <f t="shared" si="63"/>
        <v>27005</v>
      </c>
      <c r="DQ202" s="119">
        <f t="shared" si="63"/>
        <v>907.54675324675327</v>
      </c>
      <c r="DR202" s="119">
        <f t="shared" si="63"/>
        <v>2851.7045454545455</v>
      </c>
      <c r="DS202" s="119">
        <f t="shared" si="63"/>
        <v>8331.2619047619046</v>
      </c>
      <c r="DT202" s="119">
        <f t="shared" si="63"/>
        <v>26805</v>
      </c>
      <c r="DU202" s="119">
        <f t="shared" si="63"/>
        <v>879.14090909090908</v>
      </c>
      <c r="DV202" s="119">
        <f t="shared" si="63"/>
        <v>2301.0090909090909</v>
      </c>
      <c r="DW202" s="119">
        <f t="shared" si="63"/>
        <v>7460.323863636364</v>
      </c>
      <c r="DX202" s="119">
        <f t="shared" si="63"/>
        <v>29320</v>
      </c>
      <c r="DY202" s="119">
        <f t="shared" si="63"/>
        <v>877.12857142857138</v>
      </c>
      <c r="DZ202" s="119">
        <f t="shared" si="63"/>
        <v>2614.1931818181815</v>
      </c>
      <c r="EA202" s="119">
        <f t="shared" si="63"/>
        <v>7922.3125</v>
      </c>
      <c r="EB202" s="119">
        <f t="shared" si="63"/>
        <v>29297</v>
      </c>
      <c r="EC202" s="119">
        <f t="shared" si="63"/>
        <v>1248.9022727272727</v>
      </c>
      <c r="ED202" s="119">
        <f t="shared" si="63"/>
        <v>2357.5</v>
      </c>
      <c r="EE202" s="119">
        <f t="shared" si="63"/>
        <v>5931.8750000000009</v>
      </c>
      <c r="EF202" s="119">
        <f t="shared" si="63"/>
        <v>23347</v>
      </c>
      <c r="EG202" s="119">
        <f t="shared" si="63"/>
        <v>1236.7204545454547</v>
      </c>
      <c r="EH202" s="119">
        <f t="shared" si="63"/>
        <v>2663.7295454545456</v>
      </c>
      <c r="EI202" s="119">
        <f t="shared" si="63"/>
        <v>6421.5568181818189</v>
      </c>
      <c r="EJ202" s="119">
        <f t="shared" si="63"/>
        <v>23472</v>
      </c>
      <c r="EK202" s="119">
        <f t="shared" ref="EK202:GV202" si="64">EK201+EK119+EK90</f>
        <v>747.05</v>
      </c>
      <c r="EL202" s="119">
        <f t="shared" si="64"/>
        <v>1922.4954545454548</v>
      </c>
      <c r="EM202" s="119">
        <f t="shared" si="64"/>
        <v>4449.242424242424</v>
      </c>
      <c r="EN202" s="119">
        <f t="shared" si="64"/>
        <v>22441</v>
      </c>
      <c r="EO202" s="119">
        <f t="shared" si="64"/>
        <v>897.5363636363636</v>
      </c>
      <c r="EP202" s="119">
        <f t="shared" si="64"/>
        <v>2017.8363636363636</v>
      </c>
      <c r="EQ202" s="119">
        <f t="shared" si="64"/>
        <v>4858.954545454546</v>
      </c>
      <c r="ER202" s="119">
        <f t="shared" si="64"/>
        <v>22328</v>
      </c>
      <c r="ES202" s="119">
        <f t="shared" si="64"/>
        <v>1042.7886363636362</v>
      </c>
      <c r="ET202" s="119">
        <f t="shared" si="64"/>
        <v>2069.1522727272722</v>
      </c>
      <c r="EU202" s="119">
        <f t="shared" si="64"/>
        <v>5186.5681818181829</v>
      </c>
      <c r="EV202" s="119">
        <f t="shared" si="64"/>
        <v>21683</v>
      </c>
      <c r="EW202" s="119">
        <f t="shared" si="64"/>
        <v>1037.443181818182</v>
      </c>
      <c r="EX202" s="119">
        <f t="shared" si="64"/>
        <v>1910.8704545454543</v>
      </c>
      <c r="EY202" s="119">
        <f t="shared" si="64"/>
        <v>4913.856060606061</v>
      </c>
      <c r="EZ202" s="119">
        <f t="shared" si="64"/>
        <v>21496</v>
      </c>
      <c r="FA202" s="119">
        <f t="shared" si="64"/>
        <v>828.39058441558439</v>
      </c>
      <c r="FB202" s="119">
        <f t="shared" si="64"/>
        <v>1755.3899350649353</v>
      </c>
      <c r="FC202" s="119">
        <f t="shared" si="64"/>
        <v>4306.3008658008657</v>
      </c>
      <c r="FD202" s="119">
        <f t="shared" si="64"/>
        <v>21697</v>
      </c>
      <c r="FE202" s="119">
        <f t="shared" si="64"/>
        <v>814.6704545454545</v>
      </c>
      <c r="FF202" s="119">
        <f t="shared" si="64"/>
        <v>1796.4113636363636</v>
      </c>
      <c r="FG202" s="119">
        <f t="shared" si="64"/>
        <v>4351.80303030303</v>
      </c>
      <c r="FH202" s="119">
        <f t="shared" si="64"/>
        <v>21692</v>
      </c>
      <c r="FI202" s="119">
        <f t="shared" si="64"/>
        <v>1196.3954545454544</v>
      </c>
      <c r="FJ202" s="119">
        <f t="shared" si="64"/>
        <v>2234.8363636363638</v>
      </c>
      <c r="FK202" s="119">
        <f t="shared" si="64"/>
        <v>5718.7196969696979</v>
      </c>
      <c r="FL202" s="119">
        <f t="shared" si="64"/>
        <v>22215</v>
      </c>
      <c r="FM202" s="119">
        <f t="shared" si="64"/>
        <v>1225.0113636363637</v>
      </c>
      <c r="FN202" s="119">
        <f t="shared" si="64"/>
        <v>2268.445454545455</v>
      </c>
      <c r="FO202" s="119">
        <f t="shared" si="64"/>
        <v>5822.42803030303</v>
      </c>
      <c r="FP202" s="119">
        <f t="shared" si="64"/>
        <v>22192</v>
      </c>
      <c r="FQ202" s="119">
        <f t="shared" si="64"/>
        <v>916.83863636363617</v>
      </c>
      <c r="FR202" s="119">
        <f t="shared" si="64"/>
        <v>1764.925</v>
      </c>
      <c r="FS202" s="119">
        <f t="shared" si="64"/>
        <v>4486.943181818182</v>
      </c>
      <c r="FT202" s="119">
        <f t="shared" si="64"/>
        <v>24081</v>
      </c>
      <c r="FU202" s="119">
        <f t="shared" si="64"/>
        <v>961.4204545454545</v>
      </c>
      <c r="FV202" s="119">
        <f t="shared" si="64"/>
        <v>1720.4840909090908</v>
      </c>
      <c r="FW202" s="119">
        <f t="shared" si="64"/>
        <v>4478.784090909091</v>
      </c>
      <c r="FX202" s="119">
        <f t="shared" si="64"/>
        <v>23662</v>
      </c>
      <c r="FY202" s="119">
        <f t="shared" si="64"/>
        <v>1455.4204545454545</v>
      </c>
      <c r="FZ202" s="119">
        <f t="shared" si="64"/>
        <v>1590.0409090909093</v>
      </c>
      <c r="GA202" s="119">
        <f t="shared" si="64"/>
        <v>6445.784090909091</v>
      </c>
      <c r="GB202" s="119">
        <f t="shared" si="64"/>
        <v>28200</v>
      </c>
      <c r="GC202" s="119">
        <f t="shared" si="64"/>
        <v>1456.5886363636362</v>
      </c>
      <c r="GD202" s="119">
        <f t="shared" si="64"/>
        <v>2701.8590909090908</v>
      </c>
      <c r="GE202" s="119">
        <f t="shared" si="64"/>
        <v>7380.155303030303</v>
      </c>
      <c r="GF202" s="119">
        <f t="shared" si="64"/>
        <v>28561</v>
      </c>
      <c r="GG202" s="119">
        <f t="shared" si="64"/>
        <v>1311.5068181818183</v>
      </c>
      <c r="GH202" s="119">
        <f t="shared" si="64"/>
        <v>2166.7863636363641</v>
      </c>
      <c r="GI202" s="119">
        <f t="shared" si="64"/>
        <v>5985.003787878788</v>
      </c>
      <c r="GJ202" s="119">
        <f t="shared" si="64"/>
        <v>31611</v>
      </c>
      <c r="GK202" s="119">
        <f t="shared" si="64"/>
        <v>1519.8886363636366</v>
      </c>
      <c r="GL202" s="119">
        <f t="shared" si="64"/>
        <v>2285.3386363636359</v>
      </c>
      <c r="GM202" s="119">
        <f t="shared" si="64"/>
        <v>6555.4542540792536</v>
      </c>
      <c r="GN202" s="119">
        <f t="shared" si="64"/>
        <v>32162</v>
      </c>
      <c r="GO202" s="119">
        <f t="shared" si="64"/>
        <v>1486.0181818181818</v>
      </c>
      <c r="GP202" s="119">
        <f t="shared" si="64"/>
        <v>2070.8727272727274</v>
      </c>
      <c r="GQ202" s="119">
        <f t="shared" si="64"/>
        <v>6326.3588286713293</v>
      </c>
      <c r="GR202" s="119">
        <f t="shared" si="64"/>
        <v>27920</v>
      </c>
      <c r="GS202" s="119">
        <f t="shared" si="64"/>
        <v>1506.0090909090904</v>
      </c>
      <c r="GT202" s="119">
        <f t="shared" si="64"/>
        <v>2222.4</v>
      </c>
      <c r="GU202" s="119">
        <f t="shared" si="64"/>
        <v>6638.8793248418242</v>
      </c>
      <c r="GV202" s="119">
        <f t="shared" si="64"/>
        <v>28032</v>
      </c>
      <c r="GW202" s="119">
        <f t="shared" ref="GW202:JH202" si="65">GW201+GW119+GW90</f>
        <v>1470.0727272727272</v>
      </c>
      <c r="GX202" s="119">
        <f t="shared" si="65"/>
        <v>2037.0545454545454</v>
      </c>
      <c r="GY202" s="119">
        <f t="shared" si="65"/>
        <v>5787.3152597402595</v>
      </c>
      <c r="GZ202" s="119">
        <f t="shared" si="65"/>
        <v>26982</v>
      </c>
      <c r="HA202" s="119">
        <f t="shared" si="65"/>
        <v>1681.8136363636363</v>
      </c>
      <c r="HB202" s="119">
        <f t="shared" si="65"/>
        <v>2215.8568181818182</v>
      </c>
      <c r="HC202" s="119">
        <f t="shared" si="65"/>
        <v>7080.8156177156179</v>
      </c>
      <c r="HD202" s="119">
        <f t="shared" si="65"/>
        <v>27152</v>
      </c>
      <c r="HE202" s="119">
        <f t="shared" si="65"/>
        <v>1135.77</v>
      </c>
      <c r="HF202" s="119">
        <f t="shared" si="65"/>
        <v>1493.6045454545456</v>
      </c>
      <c r="HG202" s="119">
        <f t="shared" si="65"/>
        <v>4199.264502164503</v>
      </c>
      <c r="HH202" s="119">
        <f t="shared" si="65"/>
        <v>19449</v>
      </c>
      <c r="HI202" s="119">
        <f t="shared" si="65"/>
        <v>1207.911818181818</v>
      </c>
      <c r="HJ202" s="119">
        <f t="shared" si="65"/>
        <v>1550.38</v>
      </c>
      <c r="HK202" s="119">
        <f t="shared" si="65"/>
        <v>4787.1734956709961</v>
      </c>
      <c r="HL202" s="119">
        <f t="shared" si="65"/>
        <v>19884</v>
      </c>
      <c r="HM202" s="119">
        <f t="shared" si="65"/>
        <v>1189.2715909090907</v>
      </c>
      <c r="HN202" s="119">
        <f t="shared" si="65"/>
        <v>1452.8331818181819</v>
      </c>
      <c r="HO202" s="119">
        <f t="shared" si="65"/>
        <v>4193.05253837072</v>
      </c>
      <c r="HP202" s="119">
        <f t="shared" si="65"/>
        <v>20948</v>
      </c>
      <c r="HQ202" s="119">
        <f t="shared" si="65"/>
        <v>1354.2190909090909</v>
      </c>
      <c r="HR202" s="119">
        <f t="shared" si="65"/>
        <v>1605.5063636363634</v>
      </c>
      <c r="HS202" s="119">
        <f t="shared" si="65"/>
        <v>5383.8920798898071</v>
      </c>
      <c r="HT202" s="119">
        <f t="shared" si="65"/>
        <v>21725</v>
      </c>
      <c r="HU202" s="119">
        <f t="shared" si="65"/>
        <v>1136.5227272727273</v>
      </c>
      <c r="HV202" s="119">
        <f t="shared" si="65"/>
        <v>1098.9050000000002</v>
      </c>
      <c r="HW202" s="119">
        <f t="shared" si="65"/>
        <v>3638.6370720188902</v>
      </c>
      <c r="HX202" s="119">
        <f t="shared" si="65"/>
        <v>18693</v>
      </c>
      <c r="HY202" s="119">
        <f t="shared" si="65"/>
        <v>1292.8154545454545</v>
      </c>
      <c r="HZ202" s="119">
        <f t="shared" si="65"/>
        <v>1187.6609090909089</v>
      </c>
      <c r="IA202" s="119">
        <f t="shared" si="65"/>
        <v>4624.9974714679256</v>
      </c>
      <c r="IB202" s="119">
        <f t="shared" si="65"/>
        <v>19333</v>
      </c>
      <c r="IC202" s="119">
        <f t="shared" si="65"/>
        <v>1609.8290909090911</v>
      </c>
      <c r="ID202" s="119">
        <f t="shared" si="65"/>
        <v>740.28363636363645</v>
      </c>
      <c r="IE202" s="119">
        <f t="shared" si="65"/>
        <v>4393.9248484848486</v>
      </c>
      <c r="IF202" s="119">
        <f t="shared" si="65"/>
        <v>22255</v>
      </c>
      <c r="IG202" s="119">
        <f t="shared" si="65"/>
        <v>1765.215909090909</v>
      </c>
      <c r="IH202" s="119">
        <f t="shared" si="65"/>
        <v>701.95909090909083</v>
      </c>
      <c r="II202" s="119">
        <f t="shared" si="65"/>
        <v>4461.4437327823689</v>
      </c>
      <c r="IJ202" s="119">
        <f t="shared" si="65"/>
        <v>22085</v>
      </c>
      <c r="IK202" s="119">
        <f t="shared" si="65"/>
        <v>781.62</v>
      </c>
      <c r="IL202" s="119">
        <f t="shared" si="65"/>
        <v>16.2</v>
      </c>
      <c r="IM202" s="119">
        <f t="shared" si="65"/>
        <v>1759</v>
      </c>
      <c r="IN202" s="119">
        <f t="shared" si="65"/>
        <v>8846</v>
      </c>
      <c r="IO202" s="119">
        <f t="shared" si="65"/>
        <v>810.0090909090909</v>
      </c>
      <c r="IP202" s="119">
        <f t="shared" si="65"/>
        <v>40</v>
      </c>
      <c r="IQ202" s="119">
        <f t="shared" si="65"/>
        <v>1852.4</v>
      </c>
      <c r="IR202" s="119">
        <f t="shared" si="65"/>
        <v>8940</v>
      </c>
      <c r="IS202" s="119">
        <f t="shared" si="65"/>
        <v>711.21</v>
      </c>
      <c r="IT202" s="119">
        <f t="shared" si="65"/>
        <v>0</v>
      </c>
      <c r="IU202" s="119">
        <f t="shared" si="65"/>
        <v>1612</v>
      </c>
      <c r="IV202" s="119">
        <f t="shared" si="65"/>
        <v>8468</v>
      </c>
      <c r="IW202" s="119">
        <f t="shared" si="65"/>
        <v>711.84</v>
      </c>
      <c r="IX202" s="119">
        <f t="shared" si="65"/>
        <v>1024</v>
      </c>
      <c r="IY202" s="119">
        <f t="shared" si="65"/>
        <v>588</v>
      </c>
      <c r="IZ202" s="119">
        <f t="shared" si="65"/>
        <v>8580.49</v>
      </c>
      <c r="JA202" s="119">
        <f t="shared" si="65"/>
        <v>399.08000000000004</v>
      </c>
      <c r="JB202" s="119">
        <f t="shared" si="65"/>
        <v>208.7640909090909</v>
      </c>
      <c r="JC202" s="119">
        <f t="shared" si="65"/>
        <v>1648</v>
      </c>
      <c r="JD202" s="119">
        <f t="shared" si="65"/>
        <v>8602</v>
      </c>
      <c r="JE202" s="119">
        <f t="shared" si="65"/>
        <v>525.68000000000006</v>
      </c>
      <c r="JF202" s="119">
        <f t="shared" si="65"/>
        <v>288.46590909090912</v>
      </c>
      <c r="JG202" s="119">
        <f t="shared" si="65"/>
        <v>1911</v>
      </c>
      <c r="JH202" s="119">
        <f t="shared" si="65"/>
        <v>8828</v>
      </c>
      <c r="JI202" s="119">
        <f t="shared" ref="JI202:JS202" si="66">JI201+JI119+JI90</f>
        <v>1224.7636363636364</v>
      </c>
      <c r="JJ202" s="119">
        <f t="shared" si="66"/>
        <v>997.61636363636376</v>
      </c>
      <c r="JK202" s="119">
        <f t="shared" si="66"/>
        <v>5209.9978787878799</v>
      </c>
      <c r="JL202" s="119">
        <f t="shared" si="66"/>
        <v>21299</v>
      </c>
      <c r="JM202" s="119">
        <f t="shared" si="66"/>
        <v>1284.1977272727272</v>
      </c>
      <c r="JN202" s="119">
        <f t="shared" si="66"/>
        <v>995.28590909090894</v>
      </c>
      <c r="JO202" s="119">
        <f t="shared" si="66"/>
        <v>5515.3172727272722</v>
      </c>
      <c r="JP202" s="119">
        <f t="shared" si="66"/>
        <v>21420</v>
      </c>
      <c r="JQ202" s="119">
        <f t="shared" si="66"/>
        <v>43465.862954545461</v>
      </c>
      <c r="JR202" s="119">
        <f t="shared" si="66"/>
        <v>120955.61714285714</v>
      </c>
      <c r="JS202" s="119">
        <f t="shared" si="66"/>
        <v>354686.81595230522</v>
      </c>
      <c r="JT202" s="119">
        <f>JT201+JT119+JT90</f>
        <v>1356906.49</v>
      </c>
    </row>
    <row r="203" spans="1:282" s="19" customFormat="1" x14ac:dyDescent="0.25">
      <c r="A203" s="120"/>
      <c r="B203" s="120"/>
      <c r="C203" s="11" t="s">
        <v>317</v>
      </c>
      <c r="D203" s="121" t="s">
        <v>318</v>
      </c>
      <c r="E203" s="121" t="s">
        <v>319</v>
      </c>
      <c r="F203" s="122" t="s">
        <v>320</v>
      </c>
      <c r="G203" s="122" t="s">
        <v>321</v>
      </c>
      <c r="L203" s="123"/>
      <c r="M203" s="123"/>
      <c r="N203" s="123">
        <f>COUNTIF(N13:N89,"&gt;0")+COUNTIF(N91:N118,"&gt;0")+COUNTIF(N120:N200,"&gt;0")</f>
        <v>3</v>
      </c>
      <c r="O203" s="123"/>
      <c r="P203" s="123"/>
      <c r="Q203" s="123">
        <f>COUNTIF(Q13:Q89,"&gt;0")+COUNTIF(Q91:Q118,"&gt;0")+COUNTIF(Q120:Q200,"&gt;0")</f>
        <v>3</v>
      </c>
      <c r="R203" s="123"/>
      <c r="S203" s="123"/>
      <c r="T203" s="123">
        <f>COUNTIF(T13:T89,"&gt;0")+COUNTIF(T91:T118,"&gt;0")+COUNTIF(T120:T200,"&gt;0")</f>
        <v>2</v>
      </c>
      <c r="U203" s="123"/>
      <c r="V203" s="123"/>
      <c r="W203" s="123">
        <f>COUNTIF(W13:W89,"&gt;0")+COUNTIF(W91:W118,"&gt;0")+COUNTIF(W120:W200,"&gt;0")</f>
        <v>2</v>
      </c>
      <c r="X203" s="123"/>
      <c r="Y203" s="123"/>
      <c r="Z203" s="123">
        <f>COUNTIF(Z13:Z89,"&gt;0")+COUNTIF(Z91:Z118,"&gt;0")+COUNTIF(Z120:Z200,"&gt;0")</f>
        <v>23</v>
      </c>
      <c r="AA203" s="123"/>
      <c r="AB203" s="123"/>
      <c r="AC203" s="123">
        <f>COUNTIF(AC13:AC89,"&gt;0")+COUNTIF(AC91:AC118,"&gt;0")+COUNTIF(AC120:AC200,"&gt;0")</f>
        <v>22</v>
      </c>
      <c r="AD203" s="123"/>
      <c r="AE203" s="123"/>
      <c r="AF203" s="123">
        <f>COUNTIF(AF13:AF89,"&gt;0")+COUNTIF(AF91:AF118,"&gt;0")+COUNTIF(AF120:AF200,"&gt;0")</f>
        <v>22</v>
      </c>
      <c r="AG203" s="123"/>
      <c r="AH203" s="123"/>
      <c r="AI203" s="123">
        <f>COUNTIF(AI13:AI89,"&gt;0")+COUNTIF(AI91:AI118,"&gt;0")+COUNTIF(AI120:AI200,"&gt;0")</f>
        <v>22</v>
      </c>
      <c r="AJ203" s="123"/>
      <c r="AK203" s="123"/>
      <c r="AL203" s="123">
        <f>COUNTIF(AL13:AL89,"&gt;0")+COUNTIF(AL91:AL118,"&gt;0")+COUNTIF(AL120:AL200,"&gt;0")</f>
        <v>23</v>
      </c>
      <c r="AM203" s="123"/>
      <c r="AN203" s="123"/>
      <c r="AO203" s="123">
        <f>COUNTIF(AO13:AO89,"&gt;0")+COUNTIF(AO91:AO118,"&gt;0")+COUNTIF(AO120:AO200,"&gt;0")</f>
        <v>23</v>
      </c>
      <c r="AP203" s="123"/>
      <c r="AQ203" s="123"/>
      <c r="AR203" s="123">
        <f>COUNTIF(AR13:AR89,"&gt;0")+COUNTIF(AR91:AR118,"&gt;0")+COUNTIF(AR120:AR200,"&gt;0")</f>
        <v>1</v>
      </c>
      <c r="AS203" s="123"/>
      <c r="AT203" s="123"/>
      <c r="AU203" s="123">
        <f>COUNTIF(AU13:AU89,"&gt;0")+COUNTIF(AU91:AU118,"&gt;0")+COUNTIF(AU120:AU200,"&gt;0")</f>
        <v>1</v>
      </c>
      <c r="AV203" s="123"/>
      <c r="AW203" s="123"/>
      <c r="AX203" s="123">
        <f>COUNTIF(AX13:AX89,"&gt;0")+COUNTIF(AX91:AX118,"&gt;0")+COUNTIF(AX120:AX200,"&gt;0")</f>
        <v>1</v>
      </c>
      <c r="AY203" s="123"/>
      <c r="AZ203" s="123"/>
      <c r="BA203" s="124">
        <f>SUM(L203:AY203)</f>
        <v>148</v>
      </c>
      <c r="BB203" s="123"/>
      <c r="BC203" s="123"/>
      <c r="BD203" s="123">
        <f>COUNTIF(BD13:BD89,"&gt;0")+COUNTIF(BD91:BD118,"&gt;0")+COUNTIF(BD120:BD200,"&gt;0")</f>
        <v>28</v>
      </c>
      <c r="BE203" s="123"/>
      <c r="BF203" s="123"/>
      <c r="BG203" s="123">
        <f>COUNTIF(BG13:BG89,"&gt;0")+COUNTIF(BG91:BG118,"&gt;0")+COUNTIF(BG120:BG200,"&gt;0")</f>
        <v>43</v>
      </c>
      <c r="BH203" s="123"/>
      <c r="BI203" s="123"/>
      <c r="BJ203" s="123">
        <f>COUNTIF(BJ13:BJ89,"&gt;0")+COUNTIF(BJ91:BJ118,"&gt;0")+COUNTIF(BJ120:BJ200,"&gt;0")</f>
        <v>43</v>
      </c>
      <c r="BK203" s="123"/>
      <c r="BL203" s="123"/>
      <c r="BM203" s="123">
        <f>COUNTIF(BM13:BM89,"&gt;0")+COUNTIF(BM91:BM118,"&gt;0")+COUNTIF(BM120:BM200,"&gt;0")</f>
        <v>34</v>
      </c>
      <c r="BN203" s="123"/>
      <c r="BO203" s="123"/>
      <c r="BP203" s="123">
        <f>COUNTIF(BP13:BP89,"&gt;0")+COUNTIF(BP91:BP118,"&gt;0")+COUNTIF(BP120:BP200,"&gt;0")</f>
        <v>34</v>
      </c>
      <c r="BQ203" s="123"/>
      <c r="BR203" s="123"/>
      <c r="BS203" s="123">
        <f>COUNTIF(BS13:BS89,"&gt;0")+COUNTIF(BS91:BS118,"&gt;0")+COUNTIF(BS120:BS200,"&gt;0")</f>
        <v>46</v>
      </c>
      <c r="BT203" s="123"/>
      <c r="BU203" s="123"/>
      <c r="BV203" s="123">
        <f>COUNTIF(BV13:BV89,"&gt;0")+COUNTIF(BV91:BV118,"&gt;0")+COUNTIF(BV120:BV200,"&gt;0")</f>
        <v>46</v>
      </c>
      <c r="BW203" s="123"/>
      <c r="BX203" s="123"/>
      <c r="BY203" s="123">
        <f>COUNTIF(BY13:BY89,"&gt;0")+COUNTIF(BY91:BY118,"&gt;0")+COUNTIF(BY120:BY200,"&gt;0")</f>
        <v>34</v>
      </c>
      <c r="BZ203" s="123"/>
      <c r="CA203" s="123"/>
      <c r="CB203" s="123">
        <f>COUNTIF(CB13:CB89,"&gt;0")+COUNTIF(CB91:CB118,"&gt;0")+COUNTIF(CB120:CB200,"&gt;0")</f>
        <v>34</v>
      </c>
      <c r="CC203" s="123"/>
      <c r="CD203" s="123"/>
      <c r="CE203" s="123">
        <f>COUNTIF(CE13:CE89,"&gt;0")+COUNTIF(CE91:CE118,"&gt;0")+COUNTIF(CE120:CE200,"&gt;0")</f>
        <v>37</v>
      </c>
      <c r="CF203" s="123"/>
      <c r="CG203" s="123"/>
      <c r="CH203" s="123">
        <f>COUNTIF(CH13:CH89,"&gt;0")+COUNTIF(CH91:CH118,"&gt;0")+COUNTIF(CH120:CH200,"&gt;0")</f>
        <v>37</v>
      </c>
      <c r="CI203" s="123"/>
      <c r="CJ203" s="123"/>
      <c r="CK203" s="123">
        <f>COUNTIF(CK13:CK89,"&gt;0")+COUNTIF(CK91:CK118,"&gt;0")+COUNTIF(CK120:CK200,"&gt;0")</f>
        <v>36</v>
      </c>
      <c r="CL203" s="123"/>
      <c r="CM203" s="123"/>
      <c r="CN203" s="123">
        <f>COUNTIF(CN13:CN89,"&gt;0")+COUNTIF(CN91:CN118,"&gt;0")+COUNTIF(CN120:CN200,"&gt;0")</f>
        <v>36</v>
      </c>
      <c r="CO203" s="123"/>
      <c r="CP203" s="123"/>
      <c r="CQ203" s="123">
        <f>COUNTIF(CQ13:CQ89,"&gt;0")+COUNTIF(CQ91:CQ118,"&gt;0")+COUNTIF(CQ120:CQ200,"&gt;0")</f>
        <v>47</v>
      </c>
      <c r="CR203" s="123"/>
      <c r="CS203" s="123"/>
      <c r="CT203" s="123">
        <f>COUNTIF(CT13:CT89,"&gt;0")+COUNTIF(CT91:CT118,"&gt;0")+COUNTIF(CT120:CT200,"&gt;0")</f>
        <v>47</v>
      </c>
      <c r="CU203" s="123"/>
      <c r="CV203" s="123"/>
      <c r="CW203" s="123">
        <f>COUNTIF(CW13:CW89,"&gt;0")+COUNTIF(CW91:CW118,"&gt;0")+COUNTIF(CW120:CW200,"&gt;0")</f>
        <v>53</v>
      </c>
      <c r="CX203" s="123"/>
      <c r="CY203" s="123"/>
      <c r="CZ203" s="123">
        <f>COUNTIF(CZ13:CZ89,"&gt;0")+COUNTIF(CZ91:CZ118,"&gt;0")+COUNTIF(CZ120:CZ200,"&gt;0")</f>
        <v>53</v>
      </c>
      <c r="DA203" s="123"/>
      <c r="DB203" s="123"/>
      <c r="DC203" s="123">
        <f>COUNTIF(DC13:DC89,"&gt;0")+COUNTIF(DC91:DC118,"&gt;0")+COUNTIF(DC120:DC200,"&gt;0")</f>
        <v>41</v>
      </c>
      <c r="DD203" s="123"/>
      <c r="DE203" s="123"/>
      <c r="DF203" s="123">
        <f>COUNTIF(DF13:DF89,"&gt;0")+COUNTIF(DF91:DF118,"&gt;0")+COUNTIF(DF120:DF200,"&gt;0")</f>
        <v>41</v>
      </c>
      <c r="DG203" s="123"/>
      <c r="DH203" s="123"/>
      <c r="DI203" s="123">
        <f>COUNTIF(DI13:DI89,"&gt;0")+COUNTIF(DI91:DI118,"&gt;0")+COUNTIF(DI120:DI200,"&gt;0")</f>
        <v>47</v>
      </c>
      <c r="DJ203" s="123"/>
      <c r="DK203" s="123"/>
      <c r="DL203" s="123">
        <f>COUNTIF(DL13:DL89,"&gt;0")+COUNTIF(DL91:DL118,"&gt;0")+COUNTIF(DL120:DL200,"&gt;0")</f>
        <v>47</v>
      </c>
      <c r="DM203" s="123"/>
      <c r="DN203" s="123"/>
      <c r="DO203" s="123"/>
      <c r="DP203" s="123">
        <f>COUNTIF(DP13:DP89,"&gt;0")+COUNTIF(DP91:DP118,"&gt;0")+COUNTIF(DP120:DP200,"&gt;0")</f>
        <v>77</v>
      </c>
      <c r="DQ203" s="123"/>
      <c r="DR203" s="123"/>
      <c r="DS203" s="123"/>
      <c r="DT203" s="123">
        <f>COUNTIF(DT13:DT89,"&gt;0")+COUNTIF(DT91:DT118,"&gt;0")+COUNTIF(DT120:DT200,"&gt;0")</f>
        <v>73</v>
      </c>
      <c r="DU203" s="123"/>
      <c r="DV203" s="123"/>
      <c r="DW203" s="123"/>
      <c r="DX203" s="123">
        <f>COUNTIF(DX13:DX89,"&gt;0")+COUNTIF(DX91:DX118,"&gt;0")+COUNTIF(DX120:DX200,"&gt;0")</f>
        <v>81</v>
      </c>
      <c r="DY203" s="123"/>
      <c r="DZ203" s="123"/>
      <c r="EA203" s="123"/>
      <c r="EB203" s="123">
        <f>COUNTIF(EB13:EB89,"&gt;0")+COUNTIF(EB91:EB118,"&gt;0")+COUNTIF(EB120:EB200,"&gt;0")</f>
        <v>77</v>
      </c>
      <c r="EC203" s="123"/>
      <c r="ED203" s="123"/>
      <c r="EE203" s="123"/>
      <c r="EF203" s="123">
        <f>COUNTIF(EF13:EF89,"&gt;0")+COUNTIF(EF91:EF118,"&gt;0")+COUNTIF(EF120:EF200,"&gt;0")</f>
        <v>55</v>
      </c>
      <c r="EG203" s="123"/>
      <c r="EH203" s="123"/>
      <c r="EI203" s="123"/>
      <c r="EJ203" s="123">
        <f>COUNTIF(EJ13:EJ89,"&gt;0")+COUNTIF(EJ91:EJ118,"&gt;0")+COUNTIF(EJ120:EJ200,"&gt;0")</f>
        <v>55</v>
      </c>
      <c r="EK203" s="123"/>
      <c r="EL203" s="123"/>
      <c r="EM203" s="123"/>
      <c r="EN203" s="123">
        <f>COUNTIF(EN13:EN89,"&gt;0")+COUNTIF(EN91:EN118,"&gt;0")+COUNTIF(EN120:EN200,"&gt;0")</f>
        <v>56</v>
      </c>
      <c r="EO203" s="123"/>
      <c r="EP203" s="123"/>
      <c r="EQ203" s="123"/>
      <c r="ER203" s="123">
        <f>COUNTIF(ER13:ER89,"&gt;0")+COUNTIF(ER91:ER118,"&gt;0")+COUNTIF(ER120:ER200,"&gt;0")</f>
        <v>56</v>
      </c>
      <c r="ES203" s="123"/>
      <c r="ET203" s="123"/>
      <c r="EU203" s="123"/>
      <c r="EV203" s="123">
        <f>COUNTIF(EV13:EV89,"&gt;0")+COUNTIF(EV91:EV118,"&gt;0")+COUNTIF(EV120:EV200,"&gt;0")</f>
        <v>47</v>
      </c>
      <c r="EW203" s="123"/>
      <c r="EX203" s="123"/>
      <c r="EY203" s="123"/>
      <c r="EZ203" s="123">
        <f>COUNTIF(EZ13:EZ89,"&gt;0")+COUNTIF(EZ91:EZ118,"&gt;0")+COUNTIF(EZ120:EZ200,"&gt;0")</f>
        <v>47</v>
      </c>
      <c r="FA203" s="123"/>
      <c r="FB203" s="123"/>
      <c r="FC203" s="123"/>
      <c r="FD203" s="123">
        <f>COUNTIF(FD13:FD89,"&gt;0")+COUNTIF(FD91:FD118,"&gt;0")+COUNTIF(FD120:FD200,"&gt;0")</f>
        <v>63</v>
      </c>
      <c r="FE203" s="123"/>
      <c r="FF203" s="123"/>
      <c r="FG203" s="123"/>
      <c r="FH203" s="123">
        <f>COUNTIF(FH13:FH89,"&gt;0")+COUNTIF(FH91:FH118,"&gt;0")+COUNTIF(FH120:FH200,"&gt;0")</f>
        <v>63</v>
      </c>
      <c r="FI203" s="123"/>
      <c r="FJ203" s="123"/>
      <c r="FK203" s="123"/>
      <c r="FL203" s="123">
        <f>COUNTIF(FL13:FL89,"&gt;0")+COUNTIF(FL91:FL118,"&gt;0")+COUNTIF(FL120:FL200,"&gt;0")</f>
        <v>48</v>
      </c>
      <c r="FM203" s="123"/>
      <c r="FN203" s="123"/>
      <c r="FO203" s="123"/>
      <c r="FP203" s="123">
        <f>COUNTIF(FP13:FP89,"&gt;0")+COUNTIF(FP91:FP118,"&gt;0")+COUNTIF(FP120:FP200,"&gt;0")</f>
        <v>48</v>
      </c>
      <c r="FQ203" s="123"/>
      <c r="FR203" s="123"/>
      <c r="FS203" s="123"/>
      <c r="FT203" s="123">
        <f>COUNTIF(FT13:FT89,"&gt;0")+COUNTIF(FT91:FT118,"&gt;0")+COUNTIF(FT120:FT200,"&gt;0")</f>
        <v>54</v>
      </c>
      <c r="FU203" s="123"/>
      <c r="FV203" s="123"/>
      <c r="FW203" s="123"/>
      <c r="FX203" s="123">
        <f>COUNTIF(FX13:FX89,"&gt;0")+COUNTIF(FX91:FX118,"&gt;0")+COUNTIF(FX120:FX200,"&gt;0")</f>
        <v>54</v>
      </c>
      <c r="FY203" s="123"/>
      <c r="FZ203" s="123"/>
      <c r="GA203" s="123"/>
      <c r="GB203" s="123">
        <f>COUNTIF(GB13:GB89,"&gt;0")+COUNTIF(GB91:GB118,"&gt;0")+COUNTIF(GB120:GB200,"&gt;0")</f>
        <v>65</v>
      </c>
      <c r="GC203" s="123"/>
      <c r="GD203" s="123"/>
      <c r="GE203" s="123"/>
      <c r="GF203" s="123">
        <f>COUNTIF(GF13:GF89,"&gt;0")+COUNTIF(GF91:GF118,"&gt;0")+COUNTIF(GF120:GF200,"&gt;0")</f>
        <v>65</v>
      </c>
      <c r="GG203" s="123"/>
      <c r="GH203" s="123"/>
      <c r="GI203" s="123"/>
      <c r="GJ203" s="123">
        <f>COUNTIF(GJ13:GJ89,"&gt;0")+COUNTIF(GJ91:GJ118,"&gt;0")+COUNTIF(GJ120:GJ200,"&gt;0")</f>
        <v>58</v>
      </c>
      <c r="GK203" s="123"/>
      <c r="GL203" s="123"/>
      <c r="GM203" s="123"/>
      <c r="GN203" s="123">
        <f>COUNTIF(GN13:GN89,"&gt;0")+COUNTIF(GN91:GN118,"&gt;0")+COUNTIF(GN120:GN200,"&gt;0")</f>
        <v>58</v>
      </c>
      <c r="GO203" s="123"/>
      <c r="GP203" s="123"/>
      <c r="GQ203" s="123"/>
      <c r="GR203" s="123">
        <f>COUNTIF(GR13:GR89,"&gt;0")+COUNTIF(GR91:GR118,"&gt;0")+COUNTIF(GR120:GR200,"&gt;0")</f>
        <v>55</v>
      </c>
      <c r="GS203" s="123"/>
      <c r="GT203" s="123"/>
      <c r="GU203" s="123"/>
      <c r="GV203" s="123">
        <f>COUNTIF(GV13:GV89,"&gt;0")+COUNTIF(GV91:GV118,"&gt;0")+COUNTIF(GV120:GV200,"&gt;0")</f>
        <v>55</v>
      </c>
      <c r="GW203" s="123"/>
      <c r="GX203" s="123"/>
      <c r="GY203" s="123"/>
      <c r="GZ203" s="123">
        <f>COUNTIF(GZ13:GZ89,"&gt;0")+COUNTIF(GZ91:GZ118,"&gt;0")+COUNTIF(GZ120:GZ200,"&gt;0")</f>
        <v>54</v>
      </c>
      <c r="HA203" s="123"/>
      <c r="HB203" s="123"/>
      <c r="HC203" s="123"/>
      <c r="HD203" s="123">
        <f>COUNTIF(HD13:HD89,"&gt;0")+COUNTIF(HD91:HD118,"&gt;0")+COUNTIF(HD120:HD200,"&gt;0")</f>
        <v>54</v>
      </c>
      <c r="HE203" s="123"/>
      <c r="HF203" s="123"/>
      <c r="HG203" s="123"/>
      <c r="HH203" s="123">
        <f>COUNTIF(HH13:HH89,"&gt;0")+COUNTIF(HH91:HH118,"&gt;0")+COUNTIF(HH120:HH200,"&gt;0")</f>
        <v>41</v>
      </c>
      <c r="HI203" s="123"/>
      <c r="HJ203" s="123"/>
      <c r="HK203" s="123"/>
      <c r="HL203" s="123">
        <f>COUNTIF(HL13:HL89,"&gt;0")+COUNTIF(HL91:HL118,"&gt;0")+COUNTIF(HL120:HL200,"&gt;0")</f>
        <v>41</v>
      </c>
      <c r="HM203" s="123"/>
      <c r="HN203" s="123"/>
      <c r="HO203" s="123"/>
      <c r="HP203" s="123">
        <f>COUNTIF(HP13:HP89,"&gt;0")+COUNTIF(HP91:HP118,"&gt;0")+COUNTIF(HP120:HP200,"&gt;0")</f>
        <v>41</v>
      </c>
      <c r="HQ203" s="123"/>
      <c r="HR203" s="123"/>
      <c r="HS203" s="123"/>
      <c r="HT203" s="123">
        <f>COUNTIF(HT13:HT89,"&gt;0")+COUNTIF(HT91:HT118,"&gt;0")+COUNTIF(HT120:HT200,"&gt;0")</f>
        <v>41</v>
      </c>
      <c r="HU203" s="123"/>
      <c r="HV203" s="123"/>
      <c r="HW203" s="123"/>
      <c r="HX203" s="123">
        <f>COUNTIF(HX13:HX89,"&gt;0")+COUNTIF(HX91:HX118,"&gt;0")+COUNTIF(HX120:HX200,"&gt;0")</f>
        <v>36</v>
      </c>
      <c r="HY203" s="123"/>
      <c r="HZ203" s="123"/>
      <c r="IA203" s="123"/>
      <c r="IB203" s="123">
        <f>COUNTIF(IB13:IB89,"&gt;0")+COUNTIF(IB91:IB118,"&gt;0")+COUNTIF(IB120:IB200,"&gt;0")</f>
        <v>36</v>
      </c>
      <c r="IC203" s="123"/>
      <c r="ID203" s="123"/>
      <c r="IE203" s="123"/>
      <c r="IF203" s="123">
        <f>COUNTIF(IF13:IF89,"&gt;0")+COUNTIF(IF91:IF118,"&gt;0")+COUNTIF(IF120:IF200,"&gt;0")</f>
        <v>37</v>
      </c>
      <c r="IG203" s="123"/>
      <c r="IH203" s="123"/>
      <c r="II203" s="123"/>
      <c r="IJ203" s="123">
        <f>COUNTIF(IJ13:IJ89,"&gt;0")+COUNTIF(IJ91:IJ118,"&gt;0")+COUNTIF(IJ120:IJ200,"&gt;0")</f>
        <v>37</v>
      </c>
      <c r="IK203" s="123"/>
      <c r="IL203" s="123"/>
      <c r="IM203" s="123"/>
      <c r="IN203" s="123">
        <f>COUNTIF(IN13:IN89,"&gt;0")+COUNTIF(IN91:IN118,"&gt;0")+COUNTIF(IN120:IN200,"&gt;0")</f>
        <v>16</v>
      </c>
      <c r="IO203" s="123"/>
      <c r="IP203" s="123"/>
      <c r="IQ203" s="123"/>
      <c r="IR203" s="123">
        <f>COUNTIF(IR13:IR89,"&gt;0")+COUNTIF(IR91:IR118,"&gt;0")+COUNTIF(IR120:IR200,"&gt;0")</f>
        <v>16</v>
      </c>
      <c r="IS203" s="123"/>
      <c r="IT203" s="123"/>
      <c r="IU203" s="123"/>
      <c r="IV203" s="123">
        <f>COUNTIF(IV13:IV89,"&gt;0")+COUNTIF(IV91:IV118,"&gt;0")+COUNTIF(IV120:IV200,"&gt;0")</f>
        <v>15</v>
      </c>
      <c r="IW203" s="123"/>
      <c r="IX203" s="123"/>
      <c r="IY203" s="123"/>
      <c r="IZ203" s="123">
        <f>COUNTIF(IZ13:IZ89,"&gt;0")+COUNTIF(IZ91:IZ118,"&gt;0")+COUNTIF(IZ120:IZ200,"&gt;0")</f>
        <v>18</v>
      </c>
      <c r="JA203" s="123"/>
      <c r="JB203" s="123"/>
      <c r="JC203" s="123"/>
      <c r="JD203" s="123">
        <f>COUNTIF(JD13:JD89,"&gt;0")+COUNTIF(JD91:JD118,"&gt;0")+COUNTIF(JD120:JD200,"&gt;0")</f>
        <v>15</v>
      </c>
      <c r="JE203" s="123"/>
      <c r="JF203" s="123"/>
      <c r="JG203" s="123"/>
      <c r="JH203" s="123">
        <f>COUNTIF(JH13:JH89,"&gt;0")+COUNTIF(JH91:JH118,"&gt;0")+COUNTIF(JH120:JH200,"&gt;0")</f>
        <v>15</v>
      </c>
      <c r="JI203" s="123"/>
      <c r="JJ203" s="123"/>
      <c r="JK203" s="123"/>
      <c r="JL203" s="123">
        <f>COUNTIF(JL13:JL89,"&gt;0")+COUNTIF(JL91:JL118,"&gt;0")+COUNTIF(JL120:JL200,"&gt;0")</f>
        <v>36</v>
      </c>
      <c r="JM203" s="123"/>
      <c r="JN203" s="123"/>
      <c r="JO203" s="123"/>
      <c r="JP203" s="123">
        <f>COUNTIF(JP13:JP89,"&gt;0")+COUNTIF(JP91:JP118,"&gt;0")+COUNTIF(JP120:JP200,"&gt;0")</f>
        <v>36</v>
      </c>
      <c r="JQ203" s="39"/>
      <c r="JT203" s="125">
        <f>SUM(L203:JP203)</f>
        <v>3055</v>
      </c>
    </row>
    <row r="204" spans="1:282" ht="15.75" customHeight="1" x14ac:dyDescent="0.25">
      <c r="C204" s="11" t="s">
        <v>320</v>
      </c>
      <c r="F204" s="126"/>
      <c r="H204" s="127"/>
      <c r="I204" s="127"/>
      <c r="J204" s="127"/>
      <c r="N204" s="125">
        <f>SUM(N13:N89,N91:N118,N120:N200)</f>
        <v>1761</v>
      </c>
      <c r="Q204" s="125">
        <f>SUM(Q13:Q89,Q91:Q118,Q120:Q200)</f>
        <v>1816</v>
      </c>
      <c r="T204" s="125">
        <f>SUM(T13:T89,T91:T118,T120:T200)</f>
        <v>1198</v>
      </c>
      <c r="W204" s="125">
        <f>SUM(W13:W89,W91:W118,W120:W200)</f>
        <v>1234</v>
      </c>
      <c r="Z204" s="125">
        <f>SUM(Z13:Z89,Z91:Z118,Z120:Z200)</f>
        <v>13447</v>
      </c>
      <c r="AC204" s="125">
        <f>SUM(AC13:AC89,AC91:AC118,AC120:AC200)</f>
        <v>13131</v>
      </c>
      <c r="AF204" s="125">
        <f>SUM(AF13:AF89,AF91:AF118,AF120:AF200)</f>
        <v>12554</v>
      </c>
      <c r="AI204" s="125">
        <f>SUM(AI13:AI89,AI91:AI118,AI120:AI200)</f>
        <v>12555</v>
      </c>
      <c r="AL204" s="125">
        <f>SUM(AL13:AL89,AL91:AL118,AL120:AL200)</f>
        <v>12692</v>
      </c>
      <c r="AO204" s="125">
        <f>SUM(AO13:AO89,AO91:AO118,AO120:AO200)</f>
        <v>13329</v>
      </c>
      <c r="AR204" s="125">
        <f>SUM(AR13:AR89,AR91:AR118,AR120:AR200)</f>
        <v>414</v>
      </c>
      <c r="AU204" s="125">
        <f>SUM(AU13:AU89,AU91:AU118,AU120:AU200)</f>
        <v>461</v>
      </c>
      <c r="AV204" s="128"/>
      <c r="AX204" s="125">
        <f>SUM(AX13:AX89,AX91:AX118,AX120:AX200)</f>
        <v>402</v>
      </c>
      <c r="BA204" s="125">
        <f>SUM(BA13:BA89,BA91:BA118,BA120:BA200)</f>
        <v>16518</v>
      </c>
      <c r="BB204" s="4">
        <f>SUM(L204:BA204)</f>
        <v>101512</v>
      </c>
      <c r="BE204" s="128"/>
      <c r="BF204" s="128"/>
      <c r="BG204" s="125">
        <f>SUM(BG13:BG89,BG91:BG118,BG120:BG200)</f>
        <v>19749</v>
      </c>
      <c r="BH204" s="128"/>
      <c r="BI204" s="128"/>
      <c r="BJ204" s="125">
        <f>SUM(BJ13:BJ89,BJ91:BJ118,BJ120:BJ200)</f>
        <v>20504</v>
      </c>
      <c r="BM204" s="125">
        <f>SUM(BM13:BM89,BM91:BM118,BM120:BM200)</f>
        <v>19996</v>
      </c>
      <c r="BP204" s="125">
        <f>SUM(BP13:BP89,BP91:BP118,BP120:BP200)</f>
        <v>20079</v>
      </c>
      <c r="BS204" s="125">
        <f>SUM(BS13:BS89,BS91:BS118,BS120:BS200)</f>
        <v>21114</v>
      </c>
      <c r="BV204" s="125">
        <f>SUM(BV13:BV89,BV91:BV118,BV120:BV200)</f>
        <v>21725</v>
      </c>
      <c r="BY204" s="125">
        <f>SUM(BY13:BY89,BY91:BY118,BY120:BY200)</f>
        <v>18599</v>
      </c>
      <c r="CB204" s="125">
        <f>SUM(CB13:CB89,CB91:CB118,CB120:CB200)</f>
        <v>18904</v>
      </c>
      <c r="CE204" s="125">
        <f>SUM(CE13:CE89,CE91:CE118,CE120:CE200)</f>
        <v>20206</v>
      </c>
      <c r="CH204" s="125">
        <f>SUM(CH13:CH89,CH91:CH118,CH120:CH200)</f>
        <v>20624</v>
      </c>
      <c r="CK204" s="125">
        <f>SUM(CK13:CK89,CK91:CK118,CK120:CK200)</f>
        <v>16099</v>
      </c>
      <c r="CN204" s="125">
        <f>SUM(CN13:CN89,CN91:CN118,CN120:CN200)</f>
        <v>15855</v>
      </c>
      <c r="CQ204" s="125">
        <f>SUM(CQ13:CQ89,CQ91:CQ118,CQ120:CQ200)</f>
        <v>17090</v>
      </c>
      <c r="CT204" s="125">
        <f>SUM(CT13:CT89,CT91:CT118,CT120:CT200)</f>
        <v>17159</v>
      </c>
      <c r="CW204" s="125">
        <f>SUM(CW13:CW89,CW91:CW118,CW120:CW200)</f>
        <v>19989</v>
      </c>
      <c r="CZ204" s="125">
        <f>SUM(CZ13:CZ89,CZ91:CZ118,CZ120:CZ200)</f>
        <v>20118</v>
      </c>
      <c r="DC204" s="125">
        <f>SUM(DC13:DC89,DC91:DC118,DC120:DC200)</f>
        <v>20927</v>
      </c>
      <c r="DF204" s="125">
        <f>SUM(DF13:DF89,DF91:DF118,DF120:DF200)</f>
        <v>21573</v>
      </c>
      <c r="DI204" s="125">
        <f>SUM(DI13:DI89,DI91:DI118,DI120:DI200)</f>
        <v>18860</v>
      </c>
      <c r="DL204" s="125">
        <f>SUM(DL13:DL89,DL91:DL118,DL120:DL200)</f>
        <v>19301</v>
      </c>
      <c r="DO204" s="125"/>
      <c r="DP204" s="125">
        <f>SUM(DP13:DP89,DP91:DP118,DP120:DP200)</f>
        <v>27005</v>
      </c>
      <c r="DT204" s="125">
        <f>SUM(DT13:DT89,DT91:DT118,DT120:DT200)</f>
        <v>26805</v>
      </c>
      <c r="DX204" s="125">
        <f>SUM(DX13:DX89,DX91:DX118,DX120:DX200)</f>
        <v>29320</v>
      </c>
      <c r="EB204" s="125">
        <f>SUM(EB13:EB89,EB91:EB118,EB120:EB200)</f>
        <v>29297</v>
      </c>
      <c r="EF204" s="125">
        <f>SUM(EF13:EF89,EF91:EF118,EF120:EF200)</f>
        <v>23347</v>
      </c>
      <c r="EJ204" s="125">
        <f>SUM(EJ13:EJ89,EJ91:EJ118,EJ120:EJ200)</f>
        <v>23472</v>
      </c>
      <c r="EN204" s="125">
        <f>SUM(EN13:EN89,EN91:EN118,EN120:EN200)</f>
        <v>22441</v>
      </c>
      <c r="ER204" s="125">
        <f>SUM(ER13:ER89,ER91:ER118,ER120:ER200)</f>
        <v>22328</v>
      </c>
      <c r="EV204" s="125">
        <f>SUM(EV13:EV89,EV91:EV118,EV120:EV200)</f>
        <v>21683</v>
      </c>
      <c r="EZ204" s="125">
        <f>SUM(EZ13:EZ89,EZ91:EZ118,EZ120:EZ200)</f>
        <v>21496</v>
      </c>
      <c r="FD204" s="125">
        <f>SUM(FD13:FD89,FD91:FD118,FD120:FD200)</f>
        <v>21697</v>
      </c>
      <c r="FH204" s="125">
        <f>SUM(FH13:FH89,FH91:FH118,FH120:FH200)</f>
        <v>21692</v>
      </c>
      <c r="FL204" s="125">
        <f>SUM(FL13:FL89,FL91:FL118,FL120:FL200)</f>
        <v>22215</v>
      </c>
      <c r="FP204" s="125">
        <f>SUM(FP13:FP89,FP91:FP118,FP120:FP200)</f>
        <v>22192</v>
      </c>
      <c r="FT204" s="125">
        <f>SUM(FT13:FT89,FT91:FT118,FT120:FT200)</f>
        <v>24081</v>
      </c>
      <c r="FX204" s="125">
        <f>SUM(FX13:FX89,FX91:FX118,FX120:FX200)</f>
        <v>23662</v>
      </c>
      <c r="GB204" s="125">
        <f>SUM(GB13:GB89,GB91:GB118,GB120:GB200)</f>
        <v>28200</v>
      </c>
      <c r="GF204" s="125">
        <f>SUM(GF13:GF89,GF91:GF118,GF120:GF200)</f>
        <v>28561</v>
      </c>
      <c r="GJ204" s="125">
        <f>SUM(GJ13:GJ89,GJ91:GJ118,GJ120:GJ200)</f>
        <v>31611</v>
      </c>
      <c r="GN204" s="125">
        <f>SUM(GN13:GN89,GN91:GN118,GN120:GN200)</f>
        <v>32162</v>
      </c>
      <c r="GR204" s="125">
        <f>SUM(GR13:GR89,GR91:GR118,GR120:GR200)</f>
        <v>27920</v>
      </c>
      <c r="GV204" s="125">
        <f>SUM(GV13:GV89,GV91:GV118,GV120:GV200)</f>
        <v>28032</v>
      </c>
      <c r="GZ204" s="125">
        <f>SUM(GZ13:GZ89,GZ91:GZ118,GZ120:GZ200)</f>
        <v>26982</v>
      </c>
      <c r="HD204" s="125">
        <f>SUM(HD13:HD89,HD91:HD118,HD120:HD200)</f>
        <v>27152</v>
      </c>
      <c r="HH204" s="125">
        <f>SUM(HH13:HH89,HH91:HH118,HH120:HH200)</f>
        <v>19449</v>
      </c>
      <c r="HL204" s="125">
        <f>SUM(HL13:HL89,HL91:HL118,HL120:HL200)</f>
        <v>19884</v>
      </c>
      <c r="HP204" s="125">
        <f>SUM(HP13:HP89,HP91:HP118,HP120:HP200)</f>
        <v>20948</v>
      </c>
      <c r="HT204" s="125">
        <f>SUM(HT13:HT89,HT91:HT118,HT120:HT200)</f>
        <v>21725</v>
      </c>
      <c r="HX204" s="125">
        <f>SUM(HX13:HX89,HX91:HX118,HX120:HX200)</f>
        <v>18693</v>
      </c>
      <c r="IB204" s="125">
        <f>SUM(IB13:IB89,IB91:IB118,IB120:IB200)</f>
        <v>19333</v>
      </c>
      <c r="IF204" s="125">
        <f>SUM(IF13:IF89,IF91:IF118,IF120:IF200)</f>
        <v>22255</v>
      </c>
      <c r="IJ204" s="125">
        <f>SUM(IJ13:IJ89,IJ91:IJ118,IJ120:IJ200)</f>
        <v>22085</v>
      </c>
      <c r="IN204" s="125">
        <f>SUM(IN13:IN89,IN91:IN118,IN120:IN200)</f>
        <v>8846</v>
      </c>
      <c r="IR204" s="125">
        <f>SUM(IR13:IR89,IR91:IR118,IR120:IR200)</f>
        <v>8940</v>
      </c>
      <c r="IV204" s="125">
        <f>SUM(IV13:IV89,IV91:IV118,IV120:IV200)</f>
        <v>8468</v>
      </c>
      <c r="IZ204" s="125">
        <f>SUM(IZ13:IZ89,IZ91:IZ118,IZ120:IZ200)</f>
        <v>8580.49</v>
      </c>
      <c r="JD204" s="125">
        <f>SUM(JD13:JD89,JD91:JD118,JD120:JD200)</f>
        <v>8602</v>
      </c>
      <c r="JH204" s="125">
        <f>SUM(JH13:JH89,JH91:JH118,JH120:JH200)</f>
        <v>8828</v>
      </c>
      <c r="JL204" s="125">
        <f>SUM(JL13:JL89,JL91:JL118,JL120:JL200)</f>
        <v>21299</v>
      </c>
      <c r="JP204" s="125">
        <f>SUM(JP13:JP89,JP91:JP118,JP120:JP200)</f>
        <v>21420</v>
      </c>
      <c r="JQ204" s="39"/>
      <c r="JS204" s="11" t="s">
        <v>322</v>
      </c>
      <c r="JT204" s="124">
        <f>SUM(N202,Q202,T202,W202,Z202,AC202,AF202,AI202,AL202,AO202,AR202,AU202,AX202,BA202,BD202,BG202,BJ202,BM202,BP202,BS202,BV202,BY202,CB202,CE202,CH202,CK202,CN202,CQ202,CT202,CW202,CZ202,DC202,DF202,DI202,DL202,DP202,DT202,DX202,EB202,EF202,EJ202)</f>
        <v>651792</v>
      </c>
      <c r="JU204" s="4" t="s">
        <v>323</v>
      </c>
      <c r="JV204" s="129">
        <f>JT204+JT207/2</f>
        <v>938861.5</v>
      </c>
    </row>
    <row r="205" spans="1:282" ht="15.6" customHeight="1" x14ac:dyDescent="0.25">
      <c r="C205" s="11" t="s">
        <v>324</v>
      </c>
      <c r="F205" s="126"/>
      <c r="H205" s="127"/>
      <c r="I205" s="127"/>
      <c r="J205" s="127"/>
      <c r="L205" s="125">
        <f>L202</f>
        <v>106</v>
      </c>
      <c r="O205" s="125">
        <f>O202</f>
        <v>147</v>
      </c>
      <c r="R205" s="125">
        <f>R202</f>
        <v>114</v>
      </c>
      <c r="U205" s="125">
        <f>U202</f>
        <v>129</v>
      </c>
      <c r="X205" s="125">
        <f>X202</f>
        <v>1314.5</v>
      </c>
      <c r="AA205" s="125">
        <f>AA202</f>
        <v>1458.9</v>
      </c>
      <c r="AD205" s="125">
        <f>AD202</f>
        <v>1029</v>
      </c>
      <c r="AG205" s="125">
        <f>AG202</f>
        <v>1070</v>
      </c>
      <c r="AJ205" s="125">
        <f>AJ202</f>
        <v>990.5</v>
      </c>
      <c r="AM205" s="125">
        <f>AM202</f>
        <v>1119.5</v>
      </c>
      <c r="AP205" s="125">
        <f>AP202</f>
        <v>28.3</v>
      </c>
      <c r="AS205" s="125">
        <f>AS202</f>
        <v>30.6</v>
      </c>
      <c r="AV205" s="125">
        <f>AV202</f>
        <v>34.9</v>
      </c>
      <c r="AY205" s="125">
        <f>AY202</f>
        <v>1770.3</v>
      </c>
      <c r="BA205" s="124">
        <f>SUM(L205:AY205)</f>
        <v>9342.5</v>
      </c>
      <c r="BC205" s="130">
        <f>BA205/BA203</f>
        <v>63.125</v>
      </c>
      <c r="BE205" s="125">
        <f>BE202</f>
        <v>1605.6</v>
      </c>
      <c r="BF205" s="128"/>
      <c r="BG205" s="128"/>
      <c r="BH205" s="125">
        <f>BH202</f>
        <v>1912.3000000000002</v>
      </c>
      <c r="BI205" s="128"/>
      <c r="BJ205" s="128"/>
      <c r="BK205" s="125">
        <f>BK202</f>
        <v>1487.9</v>
      </c>
      <c r="BN205" s="125">
        <f>BN202</f>
        <v>1796.7</v>
      </c>
      <c r="BQ205" s="125">
        <f>BQ202</f>
        <v>2290.4</v>
      </c>
      <c r="BT205" s="125">
        <f>BT202</f>
        <v>2809.4</v>
      </c>
      <c r="BW205" s="125">
        <f>BW202</f>
        <v>2058.6000000000004</v>
      </c>
      <c r="BZ205" s="125">
        <f>BZ202</f>
        <v>2250</v>
      </c>
      <c r="CC205" s="125">
        <f>CC202</f>
        <v>2582.1000000000004</v>
      </c>
      <c r="CF205" s="125">
        <f>CF202</f>
        <v>2958</v>
      </c>
      <c r="CI205" s="125">
        <f>CI202</f>
        <v>1943.6</v>
      </c>
      <c r="CL205" s="125">
        <f>CL202</f>
        <v>2299.3000000000002</v>
      </c>
      <c r="CO205" s="125">
        <f>CO202</f>
        <v>2124.9</v>
      </c>
      <c r="CR205" s="125">
        <f>CR202</f>
        <v>2376.8000000000002</v>
      </c>
      <c r="CU205" s="125">
        <f>CU202</f>
        <v>2457.9</v>
      </c>
      <c r="CX205" s="125">
        <f>CX202</f>
        <v>2867.3</v>
      </c>
      <c r="DA205" s="125">
        <f>DA202</f>
        <v>3146.7142857142853</v>
      </c>
      <c r="DD205" s="125">
        <f>DD202</f>
        <v>3479.8285714285712</v>
      </c>
      <c r="DG205" s="125">
        <f>DG202</f>
        <v>2354.4</v>
      </c>
      <c r="DJ205" s="125">
        <f>DJ202</f>
        <v>2591.8857142857141</v>
      </c>
      <c r="DM205" s="125">
        <f>SUM(DM202:DN202)</f>
        <v>3521.2</v>
      </c>
      <c r="DQ205" s="125">
        <f>SUM(DQ202:DR202)</f>
        <v>3759.2512987012988</v>
      </c>
      <c r="DU205" s="125">
        <f>SUM(DU202:DV202)</f>
        <v>3180.15</v>
      </c>
      <c r="DY205" s="125">
        <f>SUM(DY202:DZ202)</f>
        <v>3491.3217532467529</v>
      </c>
      <c r="EC205" s="125">
        <f>SUM(EC202:ED202)</f>
        <v>3606.4022727272727</v>
      </c>
      <c r="EG205" s="125">
        <f>SUM(EG202:EH202)</f>
        <v>3900.4500000000003</v>
      </c>
      <c r="EK205" s="125">
        <f>SUM(EK202:EL202)</f>
        <v>2669.545454545455</v>
      </c>
      <c r="EO205" s="125">
        <f>SUM(EO202:EP202)</f>
        <v>2915.3727272727274</v>
      </c>
      <c r="ES205" s="125">
        <f>SUM(ES202:ET202)</f>
        <v>3111.9409090909085</v>
      </c>
      <c r="EW205" s="125">
        <f>SUM(EW202:EX202)</f>
        <v>2948.3136363636363</v>
      </c>
      <c r="FA205" s="125">
        <f>SUM(FA202:FB202)</f>
        <v>2583.7805194805196</v>
      </c>
      <c r="FE205" s="125">
        <f>SUM(FE202:FF202)</f>
        <v>2611.0818181818181</v>
      </c>
      <c r="FI205" s="125">
        <f>SUM(FI202:FJ202)</f>
        <v>3431.2318181818182</v>
      </c>
      <c r="FM205" s="125">
        <f>SUM(FM202:FN202)</f>
        <v>3493.4568181818186</v>
      </c>
      <c r="FQ205" s="125">
        <f>SUM(FQ202:FR202)</f>
        <v>2681.7636363636361</v>
      </c>
      <c r="FU205" s="125">
        <f>SUM(FU202:FV202)</f>
        <v>2681.9045454545453</v>
      </c>
      <c r="FY205" s="125">
        <f>SUM(FY202:FZ202)</f>
        <v>3045.4613636363638</v>
      </c>
      <c r="GC205" s="125">
        <f>SUM(GC202:GD202)</f>
        <v>4158.4477272727272</v>
      </c>
      <c r="GG205" s="125">
        <f>SUM(GG202:GH202)</f>
        <v>3478.2931818181823</v>
      </c>
      <c r="GK205" s="125">
        <f>SUM(GK202:GL202)</f>
        <v>3805.2272727272725</v>
      </c>
      <c r="GO205" s="125">
        <f>SUM(GO202:GP202)</f>
        <v>3556.8909090909092</v>
      </c>
      <c r="GS205" s="125">
        <f>SUM(GS202:GT202)</f>
        <v>3728.4090909090905</v>
      </c>
      <c r="GW205" s="125">
        <f>SUM(GW202:GX202)</f>
        <v>3507.1272727272726</v>
      </c>
      <c r="HA205" s="125">
        <f>SUM(HA202:HB202)</f>
        <v>3897.6704545454545</v>
      </c>
      <c r="HE205" s="125">
        <f>SUM(HE202:HF202)</f>
        <v>2629.3745454545456</v>
      </c>
      <c r="HI205" s="125">
        <f>SUM(HI202:HJ202)</f>
        <v>2758.2918181818181</v>
      </c>
      <c r="HM205" s="125">
        <f>SUM(HM202:HN202)</f>
        <v>2642.1047727272726</v>
      </c>
      <c r="HQ205" s="125">
        <f>SUM(HQ202:HR202)</f>
        <v>2959.7254545454543</v>
      </c>
      <c r="HU205" s="125">
        <f>SUM(HU202:HV202)</f>
        <v>2235.4277272727277</v>
      </c>
      <c r="HY205" s="125">
        <f>SUM(HY202:HZ202)</f>
        <v>2480.4763636363632</v>
      </c>
      <c r="IC205" s="125">
        <f>SUM(IC202:ID202)</f>
        <v>2350.1127272727276</v>
      </c>
      <c r="IG205" s="125">
        <f>SUM(IG202:IH202)</f>
        <v>2467.1749999999997</v>
      </c>
      <c r="IK205" s="125">
        <f>SUM(IK202:IL202)</f>
        <v>797.82</v>
      </c>
      <c r="IO205" s="125">
        <f>SUM(IO202:IP202)</f>
        <v>850.0090909090909</v>
      </c>
      <c r="IS205" s="125">
        <f>SUM(IS202:IT202)</f>
        <v>711.21</v>
      </c>
      <c r="IW205" s="125">
        <f>SUM(IW202:IX202)</f>
        <v>1735.8400000000001</v>
      </c>
      <c r="JA205" s="125">
        <f>SUM(JA202:JB202)</f>
        <v>607.84409090909094</v>
      </c>
      <c r="JE205" s="125">
        <f>SUM(JE202:JF202)</f>
        <v>814.14590909090919</v>
      </c>
      <c r="JI205" s="125">
        <f>SUM(JI202:JJ202)</f>
        <v>2222.38</v>
      </c>
      <c r="JM205" s="125">
        <f>SUM(JM202:JN202)</f>
        <v>2279.4836363636359</v>
      </c>
      <c r="JQ205" s="125"/>
      <c r="JS205" s="11" t="s">
        <v>325</v>
      </c>
      <c r="JT205" s="124">
        <f>SUM(JP202,JL202,JH202,JD202)/2+SUM(IZ202,IV202,IR202,IN202,IJ202,IF202)</f>
        <v>109248.98999999999</v>
      </c>
      <c r="JU205" s="4" t="s">
        <v>326</v>
      </c>
      <c r="JV205" s="129">
        <f>JT205+JT207/2</f>
        <v>396318.49</v>
      </c>
    </row>
    <row r="206" spans="1:282" ht="15.6" customHeight="1" x14ac:dyDescent="0.25">
      <c r="C206" s="11" t="s">
        <v>327</v>
      </c>
      <c r="F206" s="126"/>
      <c r="H206" s="127"/>
      <c r="I206" s="127"/>
      <c r="J206" s="127"/>
      <c r="L206" s="125"/>
      <c r="M206" s="125">
        <f>SUM(M13:M89,M91:M118,M120:M200)</f>
        <v>298</v>
      </c>
      <c r="O206" s="125"/>
      <c r="P206" s="125">
        <f>SUM(P13:P89,P91:P118,P120:P200)</f>
        <v>413</v>
      </c>
      <c r="R206" s="125"/>
      <c r="S206" s="125">
        <f>SUM(S13:S89,S91:S118,S120:S200)</f>
        <v>320</v>
      </c>
      <c r="U206" s="125"/>
      <c r="V206" s="125">
        <f>SUM(V13:V89,V91:V118,V120:V200)</f>
        <v>362</v>
      </c>
      <c r="X206" s="125"/>
      <c r="Y206" s="125">
        <f>SUM(Y13:Y89,Y91:Y118,Y120:Y200)</f>
        <v>3526</v>
      </c>
      <c r="AA206" s="125"/>
      <c r="AB206" s="125">
        <f>SUM(AB13:AB89,AB91:AB118,AB120:AB200)</f>
        <v>3934</v>
      </c>
      <c r="AD206" s="125"/>
      <c r="AE206" s="125">
        <f>SUM(AE13:AE89,AE91:AE118,AE120:AE200)</f>
        <v>2726</v>
      </c>
      <c r="AG206" s="125"/>
      <c r="AH206" s="125">
        <f>SUM(AH13:AH89,AH91:AH118,AH120:AH200)</f>
        <v>2838</v>
      </c>
      <c r="AJ206" s="125"/>
      <c r="AK206" s="125">
        <f>SUM(AK13:AK89,AK91:AK118,AK120:AK200)</f>
        <v>2645</v>
      </c>
      <c r="AM206" s="125"/>
      <c r="AN206" s="125">
        <f>SUM(AN13:AN89,AN91:AN118,AN120:AN200)</f>
        <v>2988</v>
      </c>
      <c r="AP206" s="125"/>
      <c r="AQ206" s="125">
        <f>SUM(AQ13:AQ89,AQ91:AQ118,AQ120:AQ200)</f>
        <v>71</v>
      </c>
      <c r="AS206" s="125"/>
      <c r="AT206" s="125">
        <f>SUM(AT13:AT89,AT91:AT118,AT120:AT200)</f>
        <v>76</v>
      </c>
      <c r="AV206" s="125"/>
      <c r="AW206" s="125">
        <f>SUM(AW13:AW89,AW91:AW118,AW120:AW200)</f>
        <v>87</v>
      </c>
      <c r="AY206" s="125"/>
      <c r="AZ206" s="125">
        <f>SUM(AZ13:AZ89,AZ91:AZ118,AZ120:AZ200)</f>
        <v>4833</v>
      </c>
      <c r="BA206" s="124">
        <f>SUM(L206:AY206)</f>
        <v>20284</v>
      </c>
      <c r="BE206" s="125"/>
      <c r="BF206" s="125">
        <f>SUM(BF13:BF89,BF91:BF118,BF120:BF200)</f>
        <v>4286</v>
      </c>
      <c r="BG206" s="128"/>
      <c r="BH206" s="125"/>
      <c r="BI206" s="125">
        <f>SUM(BI13:BI89,BI91:BI118,BI120:BI200)</f>
        <v>5107</v>
      </c>
      <c r="BJ206" s="128"/>
      <c r="BK206" s="125"/>
      <c r="BL206" s="125">
        <f>SUM(BL13:BL89,BL91:BL118,BL120:BL200)</f>
        <v>4970</v>
      </c>
      <c r="BN206" s="125"/>
      <c r="BO206" s="125">
        <f>SUM(BO13:BO89,BO91:BO118,BO120:BO200)</f>
        <v>5905</v>
      </c>
      <c r="BQ206" s="125"/>
      <c r="BR206" s="125">
        <f>SUM(BR13:BR89,BR91:BR118,BR120:BR200)</f>
        <v>6719</v>
      </c>
      <c r="BT206" s="125"/>
      <c r="BU206" s="125">
        <f>SUM(BU13:BU89,BU91:BU118,BU120:BU200)</f>
        <v>7685</v>
      </c>
      <c r="BW206" s="125"/>
      <c r="BX206" s="125">
        <f>SUM(BX13:BX89,BX91:BX118,BX120:BX200)</f>
        <v>5559</v>
      </c>
      <c r="BZ206" s="125"/>
      <c r="CA206" s="125">
        <f>SUM(CA13:CA89,CA91:CA118,CA120:CA200)</f>
        <v>6073</v>
      </c>
      <c r="CC206" s="125"/>
      <c r="CD206" s="125">
        <f>SUM(CD13:CD89,CD91:CD118,CD120:CD200)</f>
        <v>6948</v>
      </c>
      <c r="CF206" s="125"/>
      <c r="CG206" s="125">
        <f>SUM(CG13:CG89,CG91:CG118,CG120:CG200)</f>
        <v>7986</v>
      </c>
      <c r="CI206" s="125"/>
      <c r="CJ206" s="125">
        <f>SUM(CJ13:CJ89,CJ91:CJ118,CJ120:CJ200)</f>
        <v>5405</v>
      </c>
      <c r="CL206" s="125"/>
      <c r="CM206" s="125">
        <f>SUM(CM13:CM89,CM91:CM118,CM120:CM200)</f>
        <v>6408.75</v>
      </c>
      <c r="CO206" s="125"/>
      <c r="CP206" s="125">
        <f>SUM(CP13:CP89,CP91:CP118,CP120:CP200)</f>
        <v>5513.75</v>
      </c>
      <c r="CR206" s="125"/>
      <c r="CS206" s="125">
        <f>SUM(CS13:CS89,CS91:CS118,CS120:CS200)</f>
        <v>6170</v>
      </c>
      <c r="CU206" s="125"/>
      <c r="CV206" s="125">
        <f>SUM(CV13:CV89,CV91:CV118,CV120:CV200)</f>
        <v>6550.75</v>
      </c>
      <c r="CX206" s="125"/>
      <c r="CY206" s="125">
        <f>SUM(CY13:CY89,CY91:CY118,CY120:CY200)</f>
        <v>7684.75</v>
      </c>
      <c r="DA206" s="125"/>
      <c r="DB206" s="125">
        <f>SUM(DB13:DB89,DB91:DB118,DB120:DB200)</f>
        <v>8306.2857142857138</v>
      </c>
      <c r="DD206" s="125"/>
      <c r="DE206" s="125">
        <f>SUM(DE13:DE89,DE91:DE118,DE120:DE200)</f>
        <v>9208.0714285714275</v>
      </c>
      <c r="DH206" s="125">
        <f>SUM(DH13:DH89,DH91:DH118,DH120:DH200)</f>
        <v>6185</v>
      </c>
      <c r="DK206" s="125">
        <f>SUM(DK13:DK89,DK91:DK118,DK120:DK200)</f>
        <v>6820.7142857142853</v>
      </c>
      <c r="DO206" s="125">
        <f>SUM(DO13:DO89,DO91:DO118,DO120:DO200)</f>
        <v>7703.6666666666661</v>
      </c>
      <c r="DS206" s="125">
        <f>SUM(DS13:DS89,DS91:DS118,DS120:DS200)</f>
        <v>8331.2619047619064</v>
      </c>
      <c r="DW206" s="125">
        <f>SUM(DW13:DW89,DW91:DW118,DW120:DW200)</f>
        <v>7460.3238636363631</v>
      </c>
      <c r="EA206" s="125">
        <f>SUM(EA13:EA89,EA91:EA118,EA120:EA200)</f>
        <v>7922.3125</v>
      </c>
      <c r="EE206" s="125">
        <f>SUM(EE13:EE89,EE91:EE118,EE120:EE200)</f>
        <v>5931.875</v>
      </c>
      <c r="EI206" s="125">
        <f>SUM(EI13:EI89,EI91:EI118,EI120:EI200)</f>
        <v>6421.5568181818171</v>
      </c>
      <c r="EM206" s="125">
        <f>SUM(EM13:EM89,EM91:EM118,EM120:EM200)</f>
        <v>4449.2424242424258</v>
      </c>
      <c r="EQ206" s="125">
        <f>SUM(EQ13:EQ89,EQ91:EQ118,EQ120:EQ200)</f>
        <v>4858.954545454546</v>
      </c>
      <c r="EU206" s="125">
        <f>SUM(EU13:EU89,EU91:EU118,EU120:EU200)</f>
        <v>5186.5681818181829</v>
      </c>
      <c r="EY206" s="125">
        <f>SUM(EY13:EY89,EY91:EY118,EY120:EY200)</f>
        <v>4913.8560606060619</v>
      </c>
      <c r="FC206" s="125">
        <f>SUM(FC13:FC89,FC91:FC118,FC120:FC200)</f>
        <v>4306.3008658008657</v>
      </c>
      <c r="FG206" s="125">
        <f>SUM(FG13:FG89,FG91:FG118,FG120:FG200)</f>
        <v>4351.8030303030309</v>
      </c>
      <c r="FK206" s="125">
        <f>SUM(FK13:FK89,FK91:FK118,FK120:FK200)</f>
        <v>5718.719696969697</v>
      </c>
      <c r="FO206" s="125">
        <f>SUM(FO13:FO89,FO91:FO118,FO120:FO200)</f>
        <v>5822.4280303030291</v>
      </c>
      <c r="FS206" s="125">
        <f>SUM(FS13:FS89,FS91:FS118,FS120:FS200)</f>
        <v>4486.9431818181838</v>
      </c>
      <c r="FW206" s="125">
        <f>SUM(FW13:FW89,FW91:FW118,FW120:FW200)</f>
        <v>4478.784090909091</v>
      </c>
      <c r="GA206" s="125">
        <f>SUM(GA13:GA89,GA91:GA118,GA120:GA200)</f>
        <v>6445.7840909090919</v>
      </c>
      <c r="GE206" s="125">
        <f>SUM(GE13:GE89,GE91:GE118,GE120:GE200)</f>
        <v>7380.155303030303</v>
      </c>
      <c r="GI206" s="125">
        <f>SUM(GI13:GI89,GI91:GI118,GI120:GI200)</f>
        <v>5985.0037878787871</v>
      </c>
      <c r="GM206" s="125">
        <f>SUM(GM13:GM89,GM91:GM118,GM120:GM200)</f>
        <v>6555.4542540792536</v>
      </c>
      <c r="GQ206" s="125">
        <f>SUM(GQ13:GQ89,GQ91:GQ118,GQ120:GQ200)</f>
        <v>6326.3588286713293</v>
      </c>
      <c r="GU206" s="125">
        <f>SUM(GU13:GU89,GU91:GU118,GU120:GU200)</f>
        <v>6638.8793248418242</v>
      </c>
      <c r="GY206" s="125">
        <f>SUM(GY13:GY89,GY91:GY118,GY120:GY200)</f>
        <v>5787.3152597402586</v>
      </c>
      <c r="HC206" s="125">
        <f>SUM(HC13:HC89,HC91:HC118,HC120:HC200)</f>
        <v>7080.815617715617</v>
      </c>
      <c r="HG206" s="125">
        <f>SUM(HG13:HG89,HG91:HG118,HG120:HG200)</f>
        <v>4199.264502164503</v>
      </c>
      <c r="HK206" s="125">
        <f>SUM(HK13:HK89,HK91:HK118,HK120:HK200)</f>
        <v>4787.173495670997</v>
      </c>
      <c r="HO206" s="125">
        <f>SUM(HO13:HO89,HO91:HO118,HO120:HO200)</f>
        <v>4193.052538370719</v>
      </c>
      <c r="HS206" s="125">
        <f>SUM(HS13:HS89,HS91:HS118,HS120:HS200)</f>
        <v>5383.8920798898071</v>
      </c>
      <c r="HW206" s="125">
        <f>SUM(HW13:HW89,HW91:HW118,HW120:HW200)</f>
        <v>3638.6370720188897</v>
      </c>
      <c r="IA206" s="125">
        <f>SUM(IA13:IA89,IA91:IA118,IA120:IA200)</f>
        <v>4624.9974714679256</v>
      </c>
      <c r="IE206" s="125">
        <f>SUM(IE13:IE89,IE91:IE118,IE120:IE200)</f>
        <v>4393.9248484848486</v>
      </c>
      <c r="II206" s="125">
        <f>SUM(II13:II89,II91:II118,II120:II200)</f>
        <v>4461.4437327823689</v>
      </c>
      <c r="IM206" s="125">
        <f>SUM(IM13:IM89,IM91:IM118,IM120:IM200)</f>
        <v>1759</v>
      </c>
      <c r="IQ206" s="125">
        <f>SUM(IQ13:IQ89,IQ91:IQ118,IQ120:IQ200)</f>
        <v>1852.4</v>
      </c>
      <c r="IU206" s="125">
        <f>SUM(IU13:IU89,IU91:IU118,IU120:IU200)</f>
        <v>1612</v>
      </c>
      <c r="IY206" s="125">
        <f>SUM(IY13:IY89,IY91:IY118,IY120:IY200)</f>
        <v>588</v>
      </c>
      <c r="JC206" s="125">
        <f>SUM(JC13:JC89,JC91:JC118,JC120:JC200)</f>
        <v>1648</v>
      </c>
      <c r="JG206" s="125">
        <f>SUM(JG13:JG89,JG91:JG118,JG120:JG200)</f>
        <v>1911</v>
      </c>
      <c r="JK206" s="125">
        <f>SUM(JK13:JK89,JK91:JK118,JK120:JK200)</f>
        <v>5209.9978787878799</v>
      </c>
      <c r="JO206" s="125">
        <f>SUM(JO13:JO89,JO91:JO118,JO120:JO200)</f>
        <v>5515.3172727272731</v>
      </c>
      <c r="JQ206" s="39"/>
      <c r="JS206" s="11"/>
      <c r="JT206" s="124"/>
      <c r="JV206" s="129"/>
    </row>
    <row r="207" spans="1:282" s="18" customFormat="1" ht="15.75" customHeight="1" x14ac:dyDescent="0.25">
      <c r="A207" s="48"/>
      <c r="B207" s="48"/>
      <c r="C207" s="58"/>
      <c r="D207" s="48"/>
      <c r="E207" s="48"/>
      <c r="F207" s="131"/>
      <c r="G207" s="48"/>
      <c r="H207" s="132"/>
      <c r="I207" s="132"/>
      <c r="J207" s="132"/>
      <c r="K207" s="48"/>
      <c r="L207" s="133">
        <f>L205/N204</f>
        <v>6.0193072118114706E-2</v>
      </c>
      <c r="M207" s="134"/>
      <c r="N207" s="134"/>
      <c r="O207" s="133">
        <f>O205/Q204</f>
        <v>8.0947136563876657E-2</v>
      </c>
      <c r="P207" s="134"/>
      <c r="Q207" s="134"/>
      <c r="R207" s="133">
        <f>R205/T204</f>
        <v>9.515859766277128E-2</v>
      </c>
      <c r="U207" s="133">
        <f>U205/W204</f>
        <v>0.10453808752025932</v>
      </c>
      <c r="X207" s="133">
        <f>X205/Z204</f>
        <v>9.7754145906150072E-2</v>
      </c>
      <c r="AA207" s="133">
        <f>AA205/AC204</f>
        <v>0.11110349554489377</v>
      </c>
      <c r="AD207" s="133">
        <f>AD205/AF204</f>
        <v>8.1965907280548034E-2</v>
      </c>
      <c r="AG207" s="133">
        <f>AG205/AI204</f>
        <v>8.5225009956192754E-2</v>
      </c>
      <c r="AJ207" s="133">
        <f>AJ205/AL204</f>
        <v>7.8041285849353922E-2</v>
      </c>
      <c r="AM207" s="133">
        <f>AM205/AO204</f>
        <v>8.3989796683922271E-2</v>
      </c>
      <c r="AP207" s="133">
        <f>AP205/AR204</f>
        <v>6.8357487922705309E-2</v>
      </c>
      <c r="AS207" s="133">
        <f>AS205/AU204</f>
        <v>6.637744034707159E-2</v>
      </c>
      <c r="AV207" s="133">
        <f>AV205/AX204</f>
        <v>8.6815920398009949E-2</v>
      </c>
      <c r="AY207" s="133">
        <f>AY205/BA204</f>
        <v>0.10717399200871776</v>
      </c>
      <c r="JQ207" s="52"/>
      <c r="JS207" s="58" t="s">
        <v>328</v>
      </c>
      <c r="JT207" s="135">
        <f>SUM(EN202,ER202,EV202,EZ202,FD202,FH202,FL202,FP202,FT202,FX202,GB202,GF202,GJ202,GN202,GR202,GV202,GZ202,HD202,HH202,HL202,HP202,HT202,HX202,IB202)</f>
        <v>574139</v>
      </c>
    </row>
    <row r="208" spans="1:282" ht="15.75" customHeight="1" x14ac:dyDescent="0.25">
      <c r="F208" s="126"/>
      <c r="H208" s="127"/>
      <c r="I208" s="127"/>
      <c r="J208" s="127"/>
      <c r="BA208" s="4">
        <v>5583.1476190476178</v>
      </c>
      <c r="BB208" s="4">
        <v>51869</v>
      </c>
      <c r="BC208" s="4">
        <v>9526</v>
      </c>
      <c r="CH208" s="124">
        <f>SUM(BE203:CH203)</f>
        <v>388</v>
      </c>
      <c r="DF208" s="124">
        <f>SUM(CI203:EB203)</f>
        <v>756</v>
      </c>
      <c r="FP208" s="124">
        <f>SUM(L203:FP203)</f>
        <v>2006</v>
      </c>
      <c r="JQ208" s="39"/>
    </row>
    <row r="209" spans="5:172" x14ac:dyDescent="0.25">
      <c r="BA209" s="4">
        <v>2033.916666666667</v>
      </c>
      <c r="BB209" s="4">
        <v>6457</v>
      </c>
      <c r="BC209" s="4">
        <v>7950</v>
      </c>
      <c r="CH209" s="4">
        <f>SUM(BE204:CH204)</f>
        <v>201500</v>
      </c>
      <c r="DF209" s="124">
        <f>SUM(CI204:EB204)</f>
        <v>299398</v>
      </c>
      <c r="FP209" s="124">
        <f>SUM(L204:FP204)</f>
        <v>926485</v>
      </c>
    </row>
    <row r="210" spans="5:172" x14ac:dyDescent="0.25">
      <c r="BA210" s="4">
        <v>399.14285714285717</v>
      </c>
      <c r="BB210" s="4">
        <v>6457</v>
      </c>
      <c r="BC210" s="4">
        <v>2623</v>
      </c>
      <c r="CH210" s="124">
        <f>SUM(BE205:CH205)</f>
        <v>21751</v>
      </c>
      <c r="DF210" s="124">
        <f>SUM(CI205:EB205)</f>
        <v>39594.551623376625</v>
      </c>
      <c r="FP210" s="124">
        <f>SUM(L205:FP205)</f>
        <v>111365.25259740258</v>
      </c>
    </row>
    <row r="211" spans="5:172" x14ac:dyDescent="0.25">
      <c r="BA211" s="4">
        <v>7833.8166666666693</v>
      </c>
      <c r="BB211" s="4">
        <v>49870</v>
      </c>
      <c r="BC211" s="4">
        <v>759</v>
      </c>
      <c r="CH211" s="124">
        <f>SUM(BE206:CH206)</f>
        <v>61238</v>
      </c>
      <c r="DF211" s="124">
        <f>SUM(CI206:EB206)</f>
        <v>99670.636363636368</v>
      </c>
      <c r="FP211" s="124">
        <f>SUM(L206:FP206)</f>
        <v>258270.94101731601</v>
      </c>
    </row>
    <row r="212" spans="5:172" ht="15.75" customHeight="1" x14ac:dyDescent="0.2">
      <c r="E212" s="126">
        <f>16/10-1</f>
        <v>0.60000000000000009</v>
      </c>
      <c r="O212" s="136" t="s">
        <v>10</v>
      </c>
      <c r="P212" s="136" t="s">
        <v>9</v>
      </c>
      <c r="Q212" s="136" t="s">
        <v>11</v>
      </c>
      <c r="R212" s="136" t="s">
        <v>12</v>
      </c>
      <c r="S212" s="136" t="s">
        <v>13</v>
      </c>
      <c r="BA212" s="4">
        <f>SUM(BA208:BA211)</f>
        <v>15850.023809523811</v>
      </c>
      <c r="BB212" s="4">
        <f>SUM(BB208:BB211)</f>
        <v>114653</v>
      </c>
      <c r="BC212" s="4">
        <f>SUM(BC208:BC211)</f>
        <v>20858</v>
      </c>
      <c r="CV212" s="4" t="s">
        <v>329</v>
      </c>
    </row>
    <row r="213" spans="5:172" x14ac:dyDescent="0.2">
      <c r="O213" s="136" t="s">
        <v>14</v>
      </c>
      <c r="P213" s="125">
        <f>SUM(L203:T203)</f>
        <v>8</v>
      </c>
      <c r="Q213" s="128">
        <f>SUM(L204:T204)</f>
        <v>4775</v>
      </c>
      <c r="R213" s="125">
        <f>SUM(L206:T206)</f>
        <v>1031</v>
      </c>
      <c r="S213" s="125">
        <f>SUM(L206:T206)</f>
        <v>1031</v>
      </c>
      <c r="BA213" s="137">
        <f>BA212/BA205-1</f>
        <v>0.69655058169909667</v>
      </c>
      <c r="CU213" s="4" t="s">
        <v>330</v>
      </c>
    </row>
    <row r="214" spans="5:172" x14ac:dyDescent="0.2">
      <c r="O214" s="136" t="s">
        <v>1</v>
      </c>
      <c r="P214" s="125">
        <f>SUM(U203:AZ203,BB203:BD203)</f>
        <v>168</v>
      </c>
      <c r="Q214" s="125">
        <f>SUM(U204:AZ204,BB204:BD204)</f>
        <v>181731</v>
      </c>
      <c r="R214" s="124">
        <f>SUM(U206:AZ206,BB206:BD206)</f>
        <v>24086</v>
      </c>
      <c r="S214" s="124">
        <f>SUM(U205:AZ205,BB205:BD205)</f>
        <v>9038.625</v>
      </c>
      <c r="CU214" s="4" t="s">
        <v>331</v>
      </c>
    </row>
    <row r="215" spans="5:172" x14ac:dyDescent="0.2">
      <c r="O215" s="136" t="s">
        <v>15</v>
      </c>
      <c r="P215" s="125">
        <f>SUM(BE203:CH203)</f>
        <v>388</v>
      </c>
      <c r="Q215" s="125">
        <f>SUM(BE204:CH204)</f>
        <v>201500</v>
      </c>
      <c r="R215" s="125">
        <f>SUM(BE206:CH206)</f>
        <v>61238</v>
      </c>
      <c r="S215" s="125">
        <f>SUM(BE205:CH205)</f>
        <v>21751</v>
      </c>
      <c r="CU215" s="4" t="s">
        <v>332</v>
      </c>
    </row>
    <row r="216" spans="5:172" x14ac:dyDescent="0.2">
      <c r="O216" s="136" t="s">
        <v>16</v>
      </c>
      <c r="P216" s="125">
        <f>SUM(CI203:DF203)</f>
        <v>354</v>
      </c>
      <c r="Q216" s="125">
        <f>SUM(CI204:DF204)</f>
        <v>148810</v>
      </c>
      <c r="R216" s="125">
        <f>SUM(CI206:DF206)</f>
        <v>55247.357142857138</v>
      </c>
      <c r="S216" s="125">
        <f>SUM(CI205:DF205)</f>
        <v>20696.342857142856</v>
      </c>
      <c r="CU216" s="4" t="s">
        <v>125</v>
      </c>
    </row>
    <row r="217" spans="5:172" x14ac:dyDescent="0.2">
      <c r="O217" s="136" t="s">
        <v>17</v>
      </c>
      <c r="P217" s="125">
        <f>SUM(DG203:EN203)</f>
        <v>568</v>
      </c>
      <c r="Q217" s="125">
        <f>SUM(DG204:EN204)</f>
        <v>219848</v>
      </c>
      <c r="R217" s="125">
        <f>SUM(DG206:EN206)</f>
        <v>61225.953463203463</v>
      </c>
      <c r="S217" s="125">
        <f>SUM(DG205:EN205)</f>
        <v>29074.606493506493</v>
      </c>
    </row>
    <row r="218" spans="5:172" x14ac:dyDescent="0.2">
      <c r="O218" s="136" t="s">
        <v>18</v>
      </c>
      <c r="P218" s="125">
        <f>SUM(EO203:FX203)</f>
        <v>480</v>
      </c>
      <c r="Q218" s="125">
        <f>SUM(EO204:FX204)</f>
        <v>201046</v>
      </c>
      <c r="R218" s="125">
        <f>SUM(EO206:FX206)</f>
        <v>44124.357683982686</v>
      </c>
      <c r="S218" s="125">
        <f>SUM(E205:FX205)</f>
        <v>116728.92077922076</v>
      </c>
    </row>
    <row r="219" spans="5:172" x14ac:dyDescent="0.2">
      <c r="O219" s="136" t="s">
        <v>19</v>
      </c>
      <c r="P219" s="125">
        <f>SUM(FY203:HD203)</f>
        <v>464</v>
      </c>
      <c r="Q219" s="125">
        <f>SUM(FY204:HD204)</f>
        <v>230620</v>
      </c>
      <c r="R219" s="125">
        <f>SUM(FY206:HD206)</f>
        <v>52199.766466866466</v>
      </c>
      <c r="S219" s="125">
        <f>SUM(FY205:HD205)</f>
        <v>29177.527272727279</v>
      </c>
    </row>
    <row r="220" spans="5:172" x14ac:dyDescent="0.2">
      <c r="O220" s="136" t="s">
        <v>20</v>
      </c>
      <c r="P220" s="125">
        <f>SUM(HH203:IJ203)</f>
        <v>310</v>
      </c>
      <c r="Q220" s="125">
        <f>SUM(HH204:IJ204)</f>
        <v>164372</v>
      </c>
      <c r="R220" s="125">
        <f>SUM(HH206:IJ206)</f>
        <v>31483.121238685555</v>
      </c>
      <c r="S220" s="125">
        <f>SUM(HH205:IJ205)</f>
        <v>17893.313863636366</v>
      </c>
    </row>
    <row r="221" spans="5:172" x14ac:dyDescent="0.2">
      <c r="O221" s="136" t="s">
        <v>21</v>
      </c>
      <c r="P221" s="125">
        <f>SUM(IK203:JP203)</f>
        <v>167</v>
      </c>
      <c r="Q221" s="125">
        <f>SUM(IK204:JP204)</f>
        <v>94983.489999999991</v>
      </c>
      <c r="R221" s="125">
        <f>SUM(IK206:JP206)</f>
        <v>20095.715151515153</v>
      </c>
      <c r="S221" s="125">
        <f>SUM(IK205:JP205)</f>
        <v>10018.732727272727</v>
      </c>
    </row>
    <row r="222" spans="5:172" x14ac:dyDescent="0.2">
      <c r="O222" s="136" t="s">
        <v>22</v>
      </c>
      <c r="P222" s="125">
        <f>SUM(P213:P221)</f>
        <v>2907</v>
      </c>
      <c r="Q222" s="125">
        <f>SUM(Q213:Q221)</f>
        <v>1447685.49</v>
      </c>
      <c r="R222" s="125">
        <f>SUM(R213:R221)</f>
        <v>350731.2711471105</v>
      </c>
      <c r="S222" s="125">
        <f>SUM(S213:S221)</f>
        <v>255410.06899350649</v>
      </c>
    </row>
  </sheetData>
  <autoFilter ref="A1:JV222" xr:uid="{627961AB-2BF5-4F75-BDA8-1C1267114483}"/>
  <mergeCells count="113">
    <mergeCell ref="L10:W10"/>
    <mergeCell ref="X10:AC10"/>
    <mergeCell ref="AD10:AI10"/>
    <mergeCell ref="AJ10:AO10"/>
    <mergeCell ref="AP10:BD10"/>
    <mergeCell ref="BE10:BJ10"/>
    <mergeCell ref="JA10:JH10"/>
    <mergeCell ref="JI10:JP10"/>
    <mergeCell ref="JQ10:JT11"/>
    <mergeCell ref="IK11:IN11"/>
    <mergeCell ref="IO11:IR11"/>
    <mergeCell ref="IS11:IV11"/>
    <mergeCell ref="IW11:IZ11"/>
    <mergeCell ref="GG10:GN10"/>
    <mergeCell ref="GO10:GV10"/>
    <mergeCell ref="GW10:HD10"/>
    <mergeCell ref="HE10:HL10"/>
    <mergeCell ref="HM10:HT10"/>
    <mergeCell ref="HU10:IB10"/>
    <mergeCell ref="GO11:GR11"/>
    <mergeCell ref="GS11:GV11"/>
    <mergeCell ref="GW11:GZ11"/>
    <mergeCell ref="HA11:HD11"/>
    <mergeCell ref="HE11:HH11"/>
    <mergeCell ref="HI11:HL11"/>
    <mergeCell ref="JM11:JP11"/>
    <mergeCell ref="D11:G11"/>
    <mergeCell ref="H11:K11"/>
    <mergeCell ref="L11:N11"/>
    <mergeCell ref="IC10:IJ10"/>
    <mergeCell ref="IK10:IR10"/>
    <mergeCell ref="IS10:IZ10"/>
    <mergeCell ref="EK10:ER10"/>
    <mergeCell ref="ES10:EZ10"/>
    <mergeCell ref="FA10:FH10"/>
    <mergeCell ref="FI10:FP10"/>
    <mergeCell ref="FQ10:FX10"/>
    <mergeCell ref="FY10:GF10"/>
    <mergeCell ref="CU10:CZ10"/>
    <mergeCell ref="DA10:DF10"/>
    <mergeCell ref="DG10:DL10"/>
    <mergeCell ref="DM10:DT10"/>
    <mergeCell ref="DU10:EB10"/>
    <mergeCell ref="EC10:EJ10"/>
    <mergeCell ref="BK10:BP10"/>
    <mergeCell ref="BQ10:BV10"/>
    <mergeCell ref="BW10:CB10"/>
    <mergeCell ref="CC10:CH10"/>
    <mergeCell ref="CI10:CN10"/>
    <mergeCell ref="CO10:CT10"/>
    <mergeCell ref="AG11:AI11"/>
    <mergeCell ref="AJ11:AL11"/>
    <mergeCell ref="AM11:AO11"/>
    <mergeCell ref="AP11:AR11"/>
    <mergeCell ref="AS11:AU11"/>
    <mergeCell ref="AV11:AX11"/>
    <mergeCell ref="O11:Q11"/>
    <mergeCell ref="R11:T11"/>
    <mergeCell ref="U11:W11"/>
    <mergeCell ref="X11:Z11"/>
    <mergeCell ref="AA11:AC11"/>
    <mergeCell ref="AD11:AF11"/>
    <mergeCell ref="BQ11:BS11"/>
    <mergeCell ref="BT11:BV11"/>
    <mergeCell ref="BW11:BY11"/>
    <mergeCell ref="BZ11:CB11"/>
    <mergeCell ref="CC11:CE11"/>
    <mergeCell ref="CF11:CH11"/>
    <mergeCell ref="AY11:BA11"/>
    <mergeCell ref="BB11:BD11"/>
    <mergeCell ref="BE11:BG11"/>
    <mergeCell ref="BH11:BJ11"/>
    <mergeCell ref="BK11:BM11"/>
    <mergeCell ref="BN11:BP11"/>
    <mergeCell ref="DA11:DC11"/>
    <mergeCell ref="DD11:DF11"/>
    <mergeCell ref="DG11:DI11"/>
    <mergeCell ref="DJ11:DL11"/>
    <mergeCell ref="DM11:DP11"/>
    <mergeCell ref="DQ11:DT11"/>
    <mergeCell ref="CI11:CK11"/>
    <mergeCell ref="CL11:CN11"/>
    <mergeCell ref="CO11:CQ11"/>
    <mergeCell ref="CR11:CT11"/>
    <mergeCell ref="CU11:CW11"/>
    <mergeCell ref="CX11:CZ11"/>
    <mergeCell ref="ES11:EV11"/>
    <mergeCell ref="EW11:EZ11"/>
    <mergeCell ref="FA11:FD11"/>
    <mergeCell ref="FE11:FH11"/>
    <mergeCell ref="FI11:FL11"/>
    <mergeCell ref="FM11:FP11"/>
    <mergeCell ref="DU11:DX11"/>
    <mergeCell ref="DY11:EB11"/>
    <mergeCell ref="EC11:EF11"/>
    <mergeCell ref="EG11:EJ11"/>
    <mergeCell ref="EK11:EN11"/>
    <mergeCell ref="EO11:ER11"/>
    <mergeCell ref="FQ11:FT11"/>
    <mergeCell ref="FU11:FX11"/>
    <mergeCell ref="FY11:GB11"/>
    <mergeCell ref="GC11:GF11"/>
    <mergeCell ref="GG11:GJ11"/>
    <mergeCell ref="GK11:GN11"/>
    <mergeCell ref="JA11:JD11"/>
    <mergeCell ref="JE11:JH11"/>
    <mergeCell ref="JI11:JL11"/>
    <mergeCell ref="HM11:HP11"/>
    <mergeCell ref="HQ11:HT11"/>
    <mergeCell ref="HU11:HX11"/>
    <mergeCell ref="HY11:IB11"/>
    <mergeCell ref="IC11:IF11"/>
    <mergeCell ref="IG11:IJ11"/>
  </mergeCells>
  <hyperlinks>
    <hyperlink ref="C98" r:id="rId1" display="https://maps.google.com/?q=744+L%C3%AA+V%C4%83n+Hi%E1%BA%BFn&amp;entry=gmail&amp;source=g" xr:uid="{00000000-0004-0000-0300-000000000000}"/>
    <hyperlink ref="C99" r:id="rId2" display="https://maps.google.com/?q=213+Ho%C3%A0ng+Di%E1%BB%87u&amp;entry=gmail&amp;source=g" xr:uid="{00000000-0004-0000-0300-000001000000}"/>
    <hyperlink ref="C100" r:id="rId3" display="https://maps.google.com/?q=263+%C3%94ng+%C3%8Dch+%C4%90%C6%B0%E1%BB%9Dng&amp;entry=gmail&amp;source=g" xr:uid="{00000000-0004-0000-0300-000002000000}"/>
    <hyperlink ref="C110" r:id="rId4" display="https://maps.google.com/?q=110+Ti%E1%BB%83u+La&amp;entry=gmail&amp;source=g" xr:uid="{00000000-0004-0000-0300-000003000000}"/>
    <hyperlink ref="C111" r:id="rId5" display="https://maps.google.com/?q=522+N%C3%BAi+Th%C3%A0nh&amp;entry=gmail&amp;source=g" xr:uid="{00000000-0004-0000-0300-000004000000}"/>
    <hyperlink ref="C112" r:id="rId6" display="https://maps.google.com/?q=53+Phan+%C4%90%C4%83ng+L%C6%B0u&amp;entry=gmail&amp;source=g" xr:uid="{00000000-0004-0000-0300-000005000000}"/>
    <hyperlink ref="C114" r:id="rId7" display="https://maps.google.com/?q=38+Tr%E1%BA%A7n+Qu%E1%BB%91c+To%E1%BA%A3n&amp;entry=gmail&amp;source=g" xr:uid="{00000000-0004-0000-0300-000006000000}"/>
  </hyperlinks>
  <pageMargins left="0.7" right="0.7" top="0.75" bottom="0.75" header="0.3" footer="0.3"/>
  <pageSetup orientation="portrait" r:id="rId8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S4713"/>
  <sheetViews>
    <sheetView tabSelected="1" zoomScale="80" zoomScaleNormal="80" workbookViewId="0">
      <selection activeCell="J2" sqref="A2:AS4713"/>
    </sheetView>
  </sheetViews>
  <sheetFormatPr defaultRowHeight="15" x14ac:dyDescent="0.25"/>
  <cols>
    <col min="1" max="1" width="6.7109375" bestFit="1" customWidth="1"/>
    <col min="2" max="2" width="10.5703125" bestFit="1" customWidth="1"/>
    <col min="3" max="3" width="11.28515625" bestFit="1" customWidth="1"/>
    <col min="4" max="4" width="10.85546875" bestFit="1" customWidth="1"/>
    <col min="5" max="5" width="8.42578125" bestFit="1" customWidth="1"/>
    <col min="6" max="6" width="14" customWidth="1"/>
    <col min="7" max="7" width="13.140625" bestFit="1" customWidth="1"/>
    <col min="8" max="8" width="16.5703125" bestFit="1" customWidth="1"/>
    <col min="9" max="9" width="16.140625" bestFit="1" customWidth="1"/>
    <col min="10" max="10" width="56.85546875" bestFit="1" customWidth="1"/>
    <col min="11" max="11" width="12.5703125" bestFit="1" customWidth="1"/>
    <col min="12" max="12" width="10.42578125" bestFit="1" customWidth="1"/>
    <col min="13" max="13" width="13.5703125" bestFit="1" customWidth="1"/>
    <col min="14" max="14" width="12.140625" bestFit="1" customWidth="1"/>
    <col min="15" max="15" width="11.7109375" bestFit="1" customWidth="1"/>
    <col min="16" max="16" width="12.42578125" bestFit="1" customWidth="1"/>
    <col min="17" max="17" width="11.42578125" bestFit="1" customWidth="1"/>
    <col min="18" max="18" width="10.5703125" bestFit="1" customWidth="1"/>
    <col min="19" max="19" width="10.7109375" bestFit="1" customWidth="1"/>
    <col min="20" max="21" width="12" bestFit="1" customWidth="1"/>
    <col min="22" max="22" width="22.140625" bestFit="1" customWidth="1"/>
    <col min="23" max="23" width="16.85546875" bestFit="1" customWidth="1"/>
    <col min="24" max="25" width="12" bestFit="1" customWidth="1"/>
    <col min="26" max="26" width="15.140625" bestFit="1" customWidth="1"/>
    <col min="27" max="27" width="44.42578125" bestFit="1" customWidth="1"/>
    <col min="28" max="28" width="19.85546875" bestFit="1" customWidth="1"/>
    <col min="29" max="33" width="24.140625" bestFit="1" customWidth="1"/>
    <col min="34" max="34" width="18.7109375" bestFit="1" customWidth="1"/>
    <col min="35" max="39" width="24" bestFit="1" customWidth="1"/>
    <col min="40" max="40" width="20.5703125" bestFit="1" customWidth="1"/>
    <col min="41" max="41" width="28.7109375" bestFit="1" customWidth="1"/>
    <col min="42" max="42" width="27.5703125" bestFit="1" customWidth="1"/>
    <col min="43" max="43" width="7.85546875" bestFit="1" customWidth="1"/>
    <col min="44" max="44" width="9.5703125" bestFit="1" customWidth="1"/>
    <col min="45" max="45" width="7.140625" bestFit="1" customWidth="1"/>
  </cols>
  <sheetData>
    <row r="1" spans="1:45" x14ac:dyDescent="0.25">
      <c r="A1" t="s">
        <v>648</v>
      </c>
      <c r="B1" t="s">
        <v>649</v>
      </c>
      <c r="C1" t="s">
        <v>650</v>
      </c>
      <c r="D1" t="s">
        <v>646</v>
      </c>
      <c r="E1" t="s">
        <v>645</v>
      </c>
      <c r="F1" t="s">
        <v>651</v>
      </c>
      <c r="G1" t="s">
        <v>652</v>
      </c>
      <c r="H1" t="s">
        <v>653</v>
      </c>
      <c r="I1" t="s">
        <v>654</v>
      </c>
      <c r="J1" t="s">
        <v>647</v>
      </c>
      <c r="K1" t="s">
        <v>655</v>
      </c>
      <c r="L1" t="s">
        <v>656</v>
      </c>
      <c r="M1" t="s">
        <v>730</v>
      </c>
      <c r="N1" t="s">
        <v>657</v>
      </c>
      <c r="O1" t="s">
        <v>658</v>
      </c>
      <c r="P1" t="s">
        <v>731</v>
      </c>
      <c r="Q1" t="s">
        <v>659</v>
      </c>
      <c r="R1" t="s">
        <v>660</v>
      </c>
      <c r="S1" t="s">
        <v>732</v>
      </c>
      <c r="T1" t="s">
        <v>661</v>
      </c>
      <c r="U1" t="s">
        <v>662</v>
      </c>
      <c r="V1" t="s">
        <v>733</v>
      </c>
      <c r="W1" t="s">
        <v>734</v>
      </c>
      <c r="X1" t="s">
        <v>735</v>
      </c>
      <c r="Y1" t="s">
        <v>736</v>
      </c>
      <c r="Z1" t="s">
        <v>663</v>
      </c>
      <c r="AA1" t="s">
        <v>664</v>
      </c>
      <c r="AB1" t="s">
        <v>737</v>
      </c>
      <c r="AC1" t="s">
        <v>738</v>
      </c>
      <c r="AD1" t="s">
        <v>739</v>
      </c>
      <c r="AE1" t="s">
        <v>740</v>
      </c>
      <c r="AF1" t="s">
        <v>741</v>
      </c>
      <c r="AG1" t="s">
        <v>742</v>
      </c>
      <c r="AH1" t="s">
        <v>743</v>
      </c>
      <c r="AI1" t="s">
        <v>744</v>
      </c>
      <c r="AJ1" t="s">
        <v>745</v>
      </c>
      <c r="AK1" t="s">
        <v>746</v>
      </c>
      <c r="AL1" t="s">
        <v>747</v>
      </c>
      <c r="AM1" t="s">
        <v>748</v>
      </c>
      <c r="AN1" t="s">
        <v>749</v>
      </c>
      <c r="AO1" t="s">
        <v>750</v>
      </c>
      <c r="AP1" t="s">
        <v>751</v>
      </c>
      <c r="AQ1" t="s">
        <v>752</v>
      </c>
      <c r="AR1" t="s">
        <v>753</v>
      </c>
      <c r="AS1" t="s">
        <v>754</v>
      </c>
    </row>
    <row r="2" spans="1:45" x14ac:dyDescent="0.25">
      <c r="A2">
        <v>1</v>
      </c>
      <c r="B2" t="s">
        <v>26</v>
      </c>
      <c r="C2" t="s">
        <v>665</v>
      </c>
      <c r="D2" t="s">
        <v>1</v>
      </c>
      <c r="E2" t="s">
        <v>334</v>
      </c>
      <c r="F2" s="138">
        <v>43953</v>
      </c>
      <c r="G2" t="s">
        <v>670</v>
      </c>
      <c r="H2" t="s">
        <v>667</v>
      </c>
      <c r="I2" t="s">
        <v>668</v>
      </c>
      <c r="J2" t="s">
        <v>137</v>
      </c>
      <c r="K2" t="s">
        <v>671</v>
      </c>
      <c r="L2">
        <v>1200</v>
      </c>
      <c r="M2">
        <v>288</v>
      </c>
      <c r="O2">
        <v>262</v>
      </c>
      <c r="P2">
        <v>96</v>
      </c>
      <c r="R2">
        <v>31</v>
      </c>
      <c r="S2">
        <v>63.5</v>
      </c>
      <c r="T2">
        <v>0</v>
      </c>
      <c r="U2">
        <v>21.285714285714285</v>
      </c>
      <c r="V2">
        <v>0.68663594470046074</v>
      </c>
      <c r="W2">
        <v>0.4</v>
      </c>
      <c r="Y2">
        <v>0.16902944383860416</v>
      </c>
      <c r="Z2">
        <v>655</v>
      </c>
      <c r="AA2">
        <v>0.7</v>
      </c>
      <c r="AH2">
        <v>17.285714285714285</v>
      </c>
      <c r="AI2">
        <v>8</v>
      </c>
      <c r="AK2">
        <v>4</v>
      </c>
      <c r="AQ2">
        <v>100</v>
      </c>
      <c r="AR2">
        <v>100</v>
      </c>
      <c r="AS2" t="s">
        <v>755</v>
      </c>
    </row>
    <row r="3" spans="1:45" x14ac:dyDescent="0.25">
      <c r="A3">
        <v>2</v>
      </c>
      <c r="B3" t="s">
        <v>26</v>
      </c>
      <c r="C3" t="s">
        <v>665</v>
      </c>
      <c r="D3" t="s">
        <v>1</v>
      </c>
      <c r="E3" t="s">
        <v>334</v>
      </c>
      <c r="F3" s="138">
        <v>43953</v>
      </c>
      <c r="G3" t="s">
        <v>670</v>
      </c>
      <c r="H3" t="s">
        <v>667</v>
      </c>
      <c r="I3" t="s">
        <v>668</v>
      </c>
      <c r="J3" t="s">
        <v>138</v>
      </c>
      <c r="K3" t="s">
        <v>671</v>
      </c>
      <c r="L3">
        <v>1200</v>
      </c>
      <c r="M3">
        <v>288</v>
      </c>
      <c r="O3">
        <v>288</v>
      </c>
      <c r="P3">
        <v>96</v>
      </c>
      <c r="R3">
        <v>44</v>
      </c>
      <c r="S3">
        <v>63.5</v>
      </c>
      <c r="T3">
        <v>0</v>
      </c>
      <c r="U3">
        <v>22</v>
      </c>
      <c r="V3">
        <v>0.5</v>
      </c>
      <c r="W3">
        <v>0.4</v>
      </c>
      <c r="Y3">
        <v>0.21825396825396826</v>
      </c>
      <c r="Z3">
        <v>714</v>
      </c>
      <c r="AA3">
        <v>0.65</v>
      </c>
      <c r="AH3">
        <v>17</v>
      </c>
      <c r="AI3">
        <v>6</v>
      </c>
      <c r="AK3">
        <v>7</v>
      </c>
      <c r="AQ3">
        <v>100</v>
      </c>
      <c r="AR3">
        <v>100</v>
      </c>
      <c r="AS3" t="s">
        <v>755</v>
      </c>
    </row>
    <row r="4" spans="1:45" x14ac:dyDescent="0.25">
      <c r="A4">
        <v>3</v>
      </c>
      <c r="B4" t="s">
        <v>26</v>
      </c>
      <c r="C4" t="s">
        <v>665</v>
      </c>
      <c r="D4" t="s">
        <v>1</v>
      </c>
      <c r="E4" t="s">
        <v>334</v>
      </c>
      <c r="F4" s="138">
        <v>43953</v>
      </c>
      <c r="G4" t="s">
        <v>670</v>
      </c>
      <c r="H4" t="s">
        <v>667</v>
      </c>
      <c r="I4" t="s">
        <v>668</v>
      </c>
      <c r="J4" t="s">
        <v>141</v>
      </c>
      <c r="K4" t="s">
        <v>671</v>
      </c>
      <c r="L4">
        <v>1200</v>
      </c>
      <c r="M4">
        <v>288</v>
      </c>
      <c r="O4">
        <v>288</v>
      </c>
      <c r="P4">
        <v>96</v>
      </c>
      <c r="R4">
        <v>31</v>
      </c>
      <c r="S4">
        <v>63.5</v>
      </c>
      <c r="T4">
        <v>0</v>
      </c>
      <c r="U4">
        <v>17.714285714285715</v>
      </c>
      <c r="V4">
        <v>0.57142857142857151</v>
      </c>
      <c r="W4">
        <v>0.4</v>
      </c>
      <c r="Y4">
        <v>0.15376984126984128</v>
      </c>
      <c r="Z4">
        <v>711</v>
      </c>
      <c r="AA4">
        <v>0.65</v>
      </c>
      <c r="AH4">
        <v>17.714285714285715</v>
      </c>
      <c r="AQ4">
        <v>100</v>
      </c>
      <c r="AR4">
        <v>100</v>
      </c>
      <c r="AS4" t="s">
        <v>755</v>
      </c>
    </row>
    <row r="5" spans="1:45" x14ac:dyDescent="0.25">
      <c r="A5">
        <v>4</v>
      </c>
      <c r="B5" t="s">
        <v>26</v>
      </c>
      <c r="C5" t="s">
        <v>665</v>
      </c>
      <c r="D5" t="s">
        <v>1</v>
      </c>
      <c r="E5" t="s">
        <v>334</v>
      </c>
      <c r="F5" s="138">
        <v>43953</v>
      </c>
      <c r="G5" t="s">
        <v>670</v>
      </c>
      <c r="H5" t="s">
        <v>667</v>
      </c>
      <c r="I5" t="s">
        <v>668</v>
      </c>
      <c r="J5" t="s">
        <v>145</v>
      </c>
      <c r="K5" t="s">
        <v>671</v>
      </c>
      <c r="L5">
        <v>1200</v>
      </c>
      <c r="M5">
        <v>288</v>
      </c>
      <c r="O5">
        <v>281</v>
      </c>
      <c r="P5">
        <v>96</v>
      </c>
      <c r="R5">
        <v>27</v>
      </c>
      <c r="S5">
        <v>63.5</v>
      </c>
      <c r="T5">
        <v>0</v>
      </c>
      <c r="U5">
        <v>12.142857142857144</v>
      </c>
      <c r="V5">
        <v>0.44973544973544977</v>
      </c>
      <c r="W5">
        <v>0.4</v>
      </c>
      <c r="Y5">
        <v>0.13726487036095578</v>
      </c>
      <c r="Z5">
        <v>702.5</v>
      </c>
      <c r="AA5">
        <v>0.6</v>
      </c>
      <c r="AH5">
        <v>10.142857142857144</v>
      </c>
      <c r="AI5">
        <v>2</v>
      </c>
      <c r="AK5">
        <v>3</v>
      </c>
      <c r="AQ5">
        <v>100</v>
      </c>
      <c r="AR5">
        <v>100</v>
      </c>
      <c r="AS5" t="s">
        <v>755</v>
      </c>
    </row>
    <row r="6" spans="1:45" x14ac:dyDescent="0.25">
      <c r="A6">
        <v>5</v>
      </c>
      <c r="B6" t="s">
        <v>26</v>
      </c>
      <c r="C6" t="s">
        <v>665</v>
      </c>
      <c r="D6" t="s">
        <v>1</v>
      </c>
      <c r="E6" t="s">
        <v>334</v>
      </c>
      <c r="F6" s="138">
        <v>43953</v>
      </c>
      <c r="G6" t="s">
        <v>670</v>
      </c>
      <c r="H6" t="s">
        <v>667</v>
      </c>
      <c r="I6" t="s">
        <v>672</v>
      </c>
      <c r="J6" t="s">
        <v>191</v>
      </c>
      <c r="K6" t="s">
        <v>671</v>
      </c>
      <c r="L6">
        <v>1200</v>
      </c>
      <c r="M6">
        <v>288</v>
      </c>
      <c r="O6">
        <v>278</v>
      </c>
      <c r="P6">
        <v>96</v>
      </c>
      <c r="R6">
        <v>33</v>
      </c>
      <c r="S6">
        <v>63.5</v>
      </c>
      <c r="T6">
        <v>0</v>
      </c>
      <c r="U6">
        <v>17.642857142857142</v>
      </c>
      <c r="V6">
        <v>0.53463203463203457</v>
      </c>
      <c r="W6">
        <v>0.4</v>
      </c>
      <c r="Y6">
        <v>0.16957862281603289</v>
      </c>
      <c r="Z6">
        <v>695</v>
      </c>
      <c r="AA6">
        <v>0.66</v>
      </c>
      <c r="AH6">
        <v>16.142857142857142</v>
      </c>
      <c r="AK6">
        <v>3</v>
      </c>
      <c r="AQ6">
        <v>100</v>
      </c>
      <c r="AR6">
        <v>100</v>
      </c>
      <c r="AS6" t="s">
        <v>755</v>
      </c>
    </row>
    <row r="7" spans="1:45" x14ac:dyDescent="0.25">
      <c r="A7">
        <v>6</v>
      </c>
      <c r="B7" t="s">
        <v>26</v>
      </c>
      <c r="C7" t="s">
        <v>665</v>
      </c>
      <c r="D7" t="s">
        <v>1</v>
      </c>
      <c r="E7" t="s">
        <v>334</v>
      </c>
      <c r="F7" s="138">
        <v>43953</v>
      </c>
      <c r="G7" t="s">
        <v>670</v>
      </c>
      <c r="H7" t="s">
        <v>667</v>
      </c>
      <c r="I7" t="s">
        <v>673</v>
      </c>
      <c r="J7" t="s">
        <v>370</v>
      </c>
      <c r="K7" t="s">
        <v>671</v>
      </c>
      <c r="L7">
        <v>1200</v>
      </c>
      <c r="M7">
        <v>288</v>
      </c>
      <c r="O7">
        <v>288</v>
      </c>
      <c r="P7">
        <v>96</v>
      </c>
      <c r="R7">
        <v>55</v>
      </c>
      <c r="S7">
        <v>63.5</v>
      </c>
      <c r="T7">
        <v>0</v>
      </c>
      <c r="U7">
        <v>25.071428571428569</v>
      </c>
      <c r="V7">
        <v>0.45584415584415583</v>
      </c>
      <c r="W7">
        <v>0.4</v>
      </c>
      <c r="Y7">
        <v>0.27281746031746035</v>
      </c>
      <c r="Z7">
        <v>703</v>
      </c>
      <c r="AA7">
        <v>0.45</v>
      </c>
      <c r="AH7">
        <v>23.571428571428569</v>
      </c>
      <c r="AI7">
        <v>6</v>
      </c>
      <c r="AQ7">
        <v>100</v>
      </c>
      <c r="AR7">
        <v>100</v>
      </c>
      <c r="AS7" t="s">
        <v>755</v>
      </c>
    </row>
    <row r="8" spans="1:45" x14ac:dyDescent="0.25">
      <c r="A8">
        <v>7</v>
      </c>
      <c r="B8" t="s">
        <v>26</v>
      </c>
      <c r="C8" t="s">
        <v>665</v>
      </c>
      <c r="D8" t="s">
        <v>1</v>
      </c>
      <c r="E8" t="s">
        <v>334</v>
      </c>
      <c r="F8" s="138">
        <v>43953</v>
      </c>
      <c r="G8" t="s">
        <v>670</v>
      </c>
      <c r="H8" t="s">
        <v>667</v>
      </c>
      <c r="I8" t="s">
        <v>674</v>
      </c>
      <c r="J8" t="s">
        <v>371</v>
      </c>
      <c r="K8" t="s">
        <v>671</v>
      </c>
      <c r="L8">
        <v>1200</v>
      </c>
      <c r="M8">
        <v>288</v>
      </c>
      <c r="O8">
        <v>288</v>
      </c>
      <c r="P8">
        <v>96</v>
      </c>
      <c r="R8">
        <v>18</v>
      </c>
      <c r="S8">
        <v>63.5</v>
      </c>
      <c r="T8">
        <v>0</v>
      </c>
      <c r="U8">
        <v>5.25</v>
      </c>
      <c r="V8">
        <v>0.29166666666666669</v>
      </c>
      <c r="W8">
        <v>0.4</v>
      </c>
      <c r="Y8">
        <v>8.9285714285714288E-2</v>
      </c>
      <c r="Z8">
        <v>720</v>
      </c>
      <c r="AA8">
        <v>0.4</v>
      </c>
      <c r="AI8">
        <v>7</v>
      </c>
      <c r="AK8">
        <v>7</v>
      </c>
      <c r="AQ8">
        <v>100</v>
      </c>
      <c r="AR8">
        <v>100</v>
      </c>
      <c r="AS8" t="s">
        <v>755</v>
      </c>
    </row>
    <row r="9" spans="1:45" x14ac:dyDescent="0.25">
      <c r="A9">
        <v>8</v>
      </c>
      <c r="B9" t="s">
        <v>26</v>
      </c>
      <c r="C9" t="s">
        <v>665</v>
      </c>
      <c r="D9" t="s">
        <v>1</v>
      </c>
      <c r="E9" t="s">
        <v>334</v>
      </c>
      <c r="F9" s="138">
        <v>43953</v>
      </c>
      <c r="G9" t="s">
        <v>675</v>
      </c>
      <c r="H9" t="s">
        <v>667</v>
      </c>
      <c r="I9" t="s">
        <v>668</v>
      </c>
      <c r="J9" t="s">
        <v>164</v>
      </c>
      <c r="K9" t="s">
        <v>669</v>
      </c>
      <c r="L9">
        <v>2700</v>
      </c>
      <c r="M9">
        <v>756</v>
      </c>
      <c r="O9">
        <v>746</v>
      </c>
      <c r="P9">
        <v>303</v>
      </c>
      <c r="R9">
        <v>57</v>
      </c>
      <c r="S9">
        <v>166.5</v>
      </c>
      <c r="T9">
        <v>0</v>
      </c>
      <c r="U9">
        <v>42.142857142857139</v>
      </c>
      <c r="V9">
        <v>0.7393483709273182</v>
      </c>
      <c r="W9">
        <v>0.4</v>
      </c>
      <c r="Y9">
        <v>0.10915358100344696</v>
      </c>
      <c r="Z9">
        <v>1365</v>
      </c>
      <c r="AA9">
        <v>0.8</v>
      </c>
      <c r="AH9">
        <v>42.142857142857139</v>
      </c>
      <c r="AQ9">
        <v>100</v>
      </c>
      <c r="AR9">
        <v>100</v>
      </c>
      <c r="AS9" t="s">
        <v>755</v>
      </c>
    </row>
    <row r="10" spans="1:45" x14ac:dyDescent="0.25">
      <c r="A10">
        <v>9</v>
      </c>
      <c r="B10" t="s">
        <v>26</v>
      </c>
      <c r="C10" t="s">
        <v>665</v>
      </c>
      <c r="D10" t="s">
        <v>1</v>
      </c>
      <c r="E10" t="s">
        <v>334</v>
      </c>
      <c r="F10" s="138">
        <v>43953</v>
      </c>
      <c r="G10" t="s">
        <v>676</v>
      </c>
      <c r="H10" t="s">
        <v>667</v>
      </c>
      <c r="I10" t="s">
        <v>668</v>
      </c>
      <c r="J10" t="s">
        <v>166</v>
      </c>
      <c r="K10" t="s">
        <v>669</v>
      </c>
      <c r="L10">
        <v>1200</v>
      </c>
      <c r="M10">
        <v>288</v>
      </c>
      <c r="O10">
        <v>288</v>
      </c>
      <c r="P10">
        <v>96</v>
      </c>
      <c r="R10">
        <v>66</v>
      </c>
      <c r="S10">
        <v>63.5</v>
      </c>
      <c r="T10">
        <v>0</v>
      </c>
      <c r="U10">
        <v>38</v>
      </c>
      <c r="V10">
        <v>0.5757575757575758</v>
      </c>
      <c r="W10">
        <v>0.4</v>
      </c>
      <c r="Y10">
        <v>0.32738095238095238</v>
      </c>
      <c r="Z10">
        <v>720</v>
      </c>
      <c r="AA10">
        <v>0.8</v>
      </c>
      <c r="AH10">
        <v>26</v>
      </c>
      <c r="AI10">
        <v>6</v>
      </c>
      <c r="AK10">
        <v>21</v>
      </c>
      <c r="AQ10">
        <v>100</v>
      </c>
      <c r="AR10">
        <v>100</v>
      </c>
      <c r="AS10" t="s">
        <v>755</v>
      </c>
    </row>
    <row r="11" spans="1:45" x14ac:dyDescent="0.25">
      <c r="A11">
        <v>10</v>
      </c>
      <c r="B11" t="s">
        <v>26</v>
      </c>
      <c r="C11" t="s">
        <v>665</v>
      </c>
      <c r="D11" t="s">
        <v>1</v>
      </c>
      <c r="E11" t="s">
        <v>334</v>
      </c>
      <c r="F11" s="138">
        <v>43953</v>
      </c>
      <c r="G11" t="s">
        <v>676</v>
      </c>
      <c r="H11" t="s">
        <v>667</v>
      </c>
      <c r="I11" t="s">
        <v>672</v>
      </c>
      <c r="J11" t="s">
        <v>372</v>
      </c>
      <c r="K11" t="s">
        <v>669</v>
      </c>
      <c r="L11">
        <v>1200</v>
      </c>
      <c r="M11">
        <v>288</v>
      </c>
      <c r="O11">
        <v>219</v>
      </c>
      <c r="P11">
        <v>96</v>
      </c>
      <c r="R11">
        <v>6</v>
      </c>
      <c r="S11">
        <v>63.5</v>
      </c>
      <c r="T11">
        <v>0</v>
      </c>
      <c r="U11">
        <v>2.7142857142857144</v>
      </c>
      <c r="V11">
        <v>0.45238095238095238</v>
      </c>
      <c r="W11">
        <v>0.4</v>
      </c>
      <c r="Y11">
        <v>3.9138943248532294E-2</v>
      </c>
      <c r="Z11">
        <v>547.5</v>
      </c>
      <c r="AA11">
        <v>0.55000000000000004</v>
      </c>
      <c r="AH11">
        <v>2.7142857142857144</v>
      </c>
      <c r="AQ11">
        <v>100</v>
      </c>
      <c r="AR11">
        <v>100</v>
      </c>
      <c r="AS11" t="s">
        <v>755</v>
      </c>
    </row>
    <row r="12" spans="1:45" x14ac:dyDescent="0.25">
      <c r="A12">
        <v>11</v>
      </c>
      <c r="B12" t="s">
        <v>26</v>
      </c>
      <c r="C12" t="s">
        <v>665</v>
      </c>
      <c r="D12" t="s">
        <v>1</v>
      </c>
      <c r="E12" t="s">
        <v>334</v>
      </c>
      <c r="F12" s="138">
        <v>43954</v>
      </c>
      <c r="G12" t="s">
        <v>670</v>
      </c>
      <c r="H12" t="s">
        <v>667</v>
      </c>
      <c r="I12" t="s">
        <v>668</v>
      </c>
      <c r="J12" t="s">
        <v>137</v>
      </c>
      <c r="K12" t="s">
        <v>671</v>
      </c>
      <c r="L12">
        <v>1200</v>
      </c>
      <c r="M12">
        <v>288</v>
      </c>
      <c r="O12">
        <v>264</v>
      </c>
      <c r="P12">
        <v>96</v>
      </c>
      <c r="R12">
        <v>41</v>
      </c>
      <c r="S12">
        <v>63.5</v>
      </c>
      <c r="T12">
        <v>0</v>
      </c>
      <c r="U12">
        <v>20.321428571428573</v>
      </c>
      <c r="V12">
        <v>0.49564459930313592</v>
      </c>
      <c r="W12">
        <v>0.4</v>
      </c>
      <c r="Y12">
        <v>0.22186147186147187</v>
      </c>
      <c r="Z12">
        <v>643</v>
      </c>
      <c r="AA12">
        <v>0.7</v>
      </c>
      <c r="AH12">
        <v>14.571428571428573</v>
      </c>
      <c r="AI12">
        <v>7</v>
      </c>
      <c r="AK12">
        <v>8</v>
      </c>
      <c r="AQ12">
        <v>100</v>
      </c>
      <c r="AR12">
        <v>100</v>
      </c>
      <c r="AS12" t="s">
        <v>755</v>
      </c>
    </row>
    <row r="13" spans="1:45" x14ac:dyDescent="0.25">
      <c r="A13">
        <v>12</v>
      </c>
      <c r="B13" t="s">
        <v>26</v>
      </c>
      <c r="C13" t="s">
        <v>665</v>
      </c>
      <c r="D13" t="s">
        <v>1</v>
      </c>
      <c r="E13" t="s">
        <v>334</v>
      </c>
      <c r="F13" s="138">
        <v>43954</v>
      </c>
      <c r="G13" t="s">
        <v>670</v>
      </c>
      <c r="H13" t="s">
        <v>667</v>
      </c>
      <c r="I13" t="s">
        <v>668</v>
      </c>
      <c r="J13" t="s">
        <v>138</v>
      </c>
      <c r="K13" t="s">
        <v>671</v>
      </c>
      <c r="L13">
        <v>1200</v>
      </c>
      <c r="M13">
        <v>288</v>
      </c>
      <c r="O13">
        <v>254</v>
      </c>
      <c r="P13">
        <v>96</v>
      </c>
      <c r="R13">
        <v>35</v>
      </c>
      <c r="S13">
        <v>63.5</v>
      </c>
      <c r="T13">
        <v>0</v>
      </c>
      <c r="U13">
        <v>20.428571428571427</v>
      </c>
      <c r="V13">
        <v>0.58367346938775511</v>
      </c>
      <c r="W13">
        <v>0.4</v>
      </c>
      <c r="Y13">
        <v>0.19685039370078741</v>
      </c>
      <c r="Z13">
        <v>635</v>
      </c>
      <c r="AA13">
        <v>0.65</v>
      </c>
      <c r="AH13">
        <v>17.428571428571427</v>
      </c>
      <c r="AI13">
        <v>4</v>
      </c>
      <c r="AK13">
        <v>4</v>
      </c>
      <c r="AQ13">
        <v>100</v>
      </c>
      <c r="AR13">
        <v>100</v>
      </c>
      <c r="AS13" t="s">
        <v>755</v>
      </c>
    </row>
    <row r="14" spans="1:45" x14ac:dyDescent="0.25">
      <c r="A14">
        <v>13</v>
      </c>
      <c r="B14" t="s">
        <v>26</v>
      </c>
      <c r="C14" t="s">
        <v>665</v>
      </c>
      <c r="D14" t="s">
        <v>1</v>
      </c>
      <c r="E14" t="s">
        <v>334</v>
      </c>
      <c r="F14" s="138">
        <v>43954</v>
      </c>
      <c r="G14" t="s">
        <v>670</v>
      </c>
      <c r="H14" t="s">
        <v>667</v>
      </c>
      <c r="I14" t="s">
        <v>668</v>
      </c>
      <c r="J14" t="s">
        <v>141</v>
      </c>
      <c r="K14" t="s">
        <v>671</v>
      </c>
      <c r="L14">
        <v>1200</v>
      </c>
      <c r="M14">
        <v>288</v>
      </c>
      <c r="O14">
        <v>288</v>
      </c>
      <c r="P14">
        <v>96</v>
      </c>
      <c r="R14">
        <v>24</v>
      </c>
      <c r="S14">
        <v>63.5</v>
      </c>
      <c r="T14">
        <v>0</v>
      </c>
      <c r="U14">
        <v>13.357142857142858</v>
      </c>
      <c r="V14">
        <v>0.55654761904761907</v>
      </c>
      <c r="W14">
        <v>0.4</v>
      </c>
      <c r="Y14">
        <v>0.11904761904761905</v>
      </c>
      <c r="Z14">
        <v>720</v>
      </c>
      <c r="AA14">
        <v>0.65</v>
      </c>
      <c r="AH14">
        <v>10.857142857142858</v>
      </c>
      <c r="AI14">
        <v>2</v>
      </c>
      <c r="AK14">
        <v>4</v>
      </c>
      <c r="AQ14">
        <v>100</v>
      </c>
      <c r="AR14">
        <v>100</v>
      </c>
      <c r="AS14" t="s">
        <v>755</v>
      </c>
    </row>
    <row r="15" spans="1:45" x14ac:dyDescent="0.25">
      <c r="A15">
        <v>14</v>
      </c>
      <c r="B15" t="s">
        <v>26</v>
      </c>
      <c r="C15" t="s">
        <v>665</v>
      </c>
      <c r="D15" t="s">
        <v>1</v>
      </c>
      <c r="E15" t="s">
        <v>334</v>
      </c>
      <c r="F15" s="138">
        <v>43954</v>
      </c>
      <c r="G15" t="s">
        <v>670</v>
      </c>
      <c r="H15" t="s">
        <v>667</v>
      </c>
      <c r="I15" t="s">
        <v>668</v>
      </c>
      <c r="J15" t="s">
        <v>145</v>
      </c>
      <c r="K15" t="s">
        <v>671</v>
      </c>
      <c r="L15">
        <v>1200</v>
      </c>
      <c r="M15">
        <v>288</v>
      </c>
      <c r="O15">
        <v>287</v>
      </c>
      <c r="P15">
        <v>96</v>
      </c>
      <c r="R15">
        <v>47</v>
      </c>
      <c r="S15">
        <v>63.5</v>
      </c>
      <c r="T15">
        <v>0</v>
      </c>
      <c r="U15">
        <v>14.321428571428571</v>
      </c>
      <c r="V15">
        <v>0.30471124620060791</v>
      </c>
      <c r="W15">
        <v>0.4</v>
      </c>
      <c r="Y15">
        <v>0.23394723743155801</v>
      </c>
      <c r="Z15">
        <v>717.5</v>
      </c>
      <c r="AA15">
        <v>0.6</v>
      </c>
      <c r="AH15">
        <v>11.571428571428571</v>
      </c>
      <c r="AI15">
        <v>5</v>
      </c>
      <c r="AK15">
        <v>3</v>
      </c>
      <c r="AQ15">
        <v>100</v>
      </c>
      <c r="AR15">
        <v>100</v>
      </c>
      <c r="AS15" t="s">
        <v>755</v>
      </c>
    </row>
    <row r="16" spans="1:45" x14ac:dyDescent="0.25">
      <c r="A16">
        <v>15</v>
      </c>
      <c r="B16" t="s">
        <v>26</v>
      </c>
      <c r="C16" t="s">
        <v>665</v>
      </c>
      <c r="D16" t="s">
        <v>1</v>
      </c>
      <c r="E16" t="s">
        <v>334</v>
      </c>
      <c r="F16" s="138">
        <v>43954</v>
      </c>
      <c r="G16" t="s">
        <v>670</v>
      </c>
      <c r="H16" t="s">
        <v>667</v>
      </c>
      <c r="I16" t="s">
        <v>672</v>
      </c>
      <c r="J16" t="s">
        <v>191</v>
      </c>
      <c r="K16" t="s">
        <v>671</v>
      </c>
      <c r="L16">
        <v>1200</v>
      </c>
      <c r="M16">
        <v>288</v>
      </c>
      <c r="O16">
        <v>254</v>
      </c>
      <c r="P16">
        <v>96</v>
      </c>
      <c r="R16">
        <v>32</v>
      </c>
      <c r="S16">
        <v>63.5</v>
      </c>
      <c r="T16">
        <v>0</v>
      </c>
      <c r="U16">
        <v>16.642857142857142</v>
      </c>
      <c r="V16">
        <v>0.5200892857142857</v>
      </c>
      <c r="W16">
        <v>0.4</v>
      </c>
      <c r="Y16">
        <v>0.1799775028121485</v>
      </c>
      <c r="Z16">
        <v>635</v>
      </c>
      <c r="AA16">
        <v>0.66</v>
      </c>
      <c r="AH16">
        <v>6.1428571428571432</v>
      </c>
      <c r="AI16">
        <v>8</v>
      </c>
      <c r="AK16">
        <v>17</v>
      </c>
      <c r="AQ16">
        <v>100</v>
      </c>
      <c r="AR16">
        <v>100</v>
      </c>
      <c r="AS16" t="s">
        <v>755</v>
      </c>
    </row>
    <row r="17" spans="1:45" x14ac:dyDescent="0.25">
      <c r="A17">
        <v>16</v>
      </c>
      <c r="B17" t="s">
        <v>26</v>
      </c>
      <c r="C17" t="s">
        <v>665</v>
      </c>
      <c r="D17" t="s">
        <v>1</v>
      </c>
      <c r="E17" t="s">
        <v>334</v>
      </c>
      <c r="F17" s="138">
        <v>43954</v>
      </c>
      <c r="G17" t="s">
        <v>670</v>
      </c>
      <c r="H17" t="s">
        <v>667</v>
      </c>
      <c r="I17" t="s">
        <v>673</v>
      </c>
      <c r="J17" t="s">
        <v>370</v>
      </c>
      <c r="K17" t="s">
        <v>671</v>
      </c>
      <c r="L17">
        <v>1200</v>
      </c>
      <c r="M17">
        <v>288</v>
      </c>
      <c r="O17">
        <v>288</v>
      </c>
      <c r="P17">
        <v>96</v>
      </c>
      <c r="R17">
        <v>13</v>
      </c>
      <c r="S17">
        <v>63.5</v>
      </c>
      <c r="T17">
        <v>0</v>
      </c>
      <c r="U17">
        <v>6.75</v>
      </c>
      <c r="V17">
        <v>0.51923076923076927</v>
      </c>
      <c r="W17">
        <v>0.4</v>
      </c>
      <c r="Y17">
        <v>6.4484126984126991E-2</v>
      </c>
      <c r="Z17">
        <v>721</v>
      </c>
      <c r="AA17">
        <v>0.45</v>
      </c>
      <c r="AI17">
        <v>9</v>
      </c>
      <c r="AK17">
        <v>9</v>
      </c>
      <c r="AQ17">
        <v>100</v>
      </c>
      <c r="AR17">
        <v>100</v>
      </c>
      <c r="AS17" t="s">
        <v>755</v>
      </c>
    </row>
    <row r="18" spans="1:45" x14ac:dyDescent="0.25">
      <c r="A18">
        <v>17</v>
      </c>
      <c r="B18" t="s">
        <v>26</v>
      </c>
      <c r="C18" t="s">
        <v>665</v>
      </c>
      <c r="D18" t="s">
        <v>1</v>
      </c>
      <c r="E18" t="s">
        <v>334</v>
      </c>
      <c r="F18" s="138">
        <v>43954</v>
      </c>
      <c r="G18" t="s">
        <v>670</v>
      </c>
      <c r="H18" t="s">
        <v>667</v>
      </c>
      <c r="I18" t="s">
        <v>674</v>
      </c>
      <c r="J18" t="s">
        <v>371</v>
      </c>
      <c r="K18" t="s">
        <v>671</v>
      </c>
      <c r="L18">
        <v>1200</v>
      </c>
      <c r="M18">
        <v>288</v>
      </c>
      <c r="O18">
        <v>288</v>
      </c>
      <c r="P18">
        <v>96</v>
      </c>
      <c r="R18">
        <v>67</v>
      </c>
      <c r="S18">
        <v>63.5</v>
      </c>
      <c r="T18">
        <v>0</v>
      </c>
      <c r="U18">
        <v>28.821428571428569</v>
      </c>
      <c r="V18">
        <v>0.43017057569296374</v>
      </c>
      <c r="W18">
        <v>0.4</v>
      </c>
      <c r="Y18">
        <v>0.33234126984126983</v>
      </c>
      <c r="Z18">
        <v>714</v>
      </c>
      <c r="AA18">
        <v>0.45</v>
      </c>
      <c r="AH18">
        <v>20.571428571428569</v>
      </c>
      <c r="AI18">
        <v>13</v>
      </c>
      <c r="AK18">
        <v>10</v>
      </c>
      <c r="AQ18">
        <v>100</v>
      </c>
      <c r="AR18">
        <v>100</v>
      </c>
      <c r="AS18" t="s">
        <v>755</v>
      </c>
    </row>
    <row r="19" spans="1:45" x14ac:dyDescent="0.25">
      <c r="A19">
        <v>18</v>
      </c>
      <c r="B19" t="s">
        <v>26</v>
      </c>
      <c r="C19" t="s">
        <v>665</v>
      </c>
      <c r="D19" t="s">
        <v>1</v>
      </c>
      <c r="E19" t="s">
        <v>334</v>
      </c>
      <c r="F19" s="138">
        <v>43954</v>
      </c>
      <c r="G19" t="s">
        <v>675</v>
      </c>
      <c r="H19" t="s">
        <v>667</v>
      </c>
      <c r="I19" t="s">
        <v>668</v>
      </c>
      <c r="J19" t="s">
        <v>164</v>
      </c>
      <c r="K19" t="s">
        <v>669</v>
      </c>
      <c r="L19">
        <v>2700</v>
      </c>
      <c r="M19">
        <v>756</v>
      </c>
      <c r="O19">
        <v>762</v>
      </c>
      <c r="P19">
        <v>303</v>
      </c>
      <c r="R19">
        <v>43</v>
      </c>
      <c r="S19">
        <v>166.5</v>
      </c>
      <c r="T19">
        <v>0</v>
      </c>
      <c r="U19">
        <v>29.821428571428573</v>
      </c>
      <c r="V19">
        <v>0.69352159468438546</v>
      </c>
      <c r="W19">
        <v>0.4</v>
      </c>
      <c r="Y19">
        <v>8.0614923134608177E-2</v>
      </c>
      <c r="Z19">
        <v>1405</v>
      </c>
      <c r="AA19">
        <v>0.8</v>
      </c>
      <c r="AH19">
        <v>28.571428571428573</v>
      </c>
      <c r="AI19">
        <v>3</v>
      </c>
      <c r="AK19">
        <v>1</v>
      </c>
      <c r="AQ19">
        <v>100</v>
      </c>
      <c r="AR19">
        <v>100</v>
      </c>
      <c r="AS19" t="s">
        <v>755</v>
      </c>
    </row>
    <row r="20" spans="1:45" x14ac:dyDescent="0.25">
      <c r="A20">
        <v>19</v>
      </c>
      <c r="B20" t="s">
        <v>26</v>
      </c>
      <c r="C20" t="s">
        <v>665</v>
      </c>
      <c r="D20" t="s">
        <v>1</v>
      </c>
      <c r="E20" t="s">
        <v>334</v>
      </c>
      <c r="F20" s="138">
        <v>43954</v>
      </c>
      <c r="G20" t="s">
        <v>676</v>
      </c>
      <c r="H20" t="s">
        <v>667</v>
      </c>
      <c r="I20" t="s">
        <v>668</v>
      </c>
      <c r="J20" t="s">
        <v>166</v>
      </c>
      <c r="K20" t="s">
        <v>669</v>
      </c>
      <c r="L20">
        <v>1200</v>
      </c>
      <c r="M20">
        <v>288</v>
      </c>
      <c r="O20">
        <v>288</v>
      </c>
      <c r="P20">
        <v>96</v>
      </c>
      <c r="R20">
        <v>79</v>
      </c>
      <c r="S20">
        <v>63.5</v>
      </c>
      <c r="T20">
        <v>0</v>
      </c>
      <c r="U20">
        <v>39.285714285714285</v>
      </c>
      <c r="V20">
        <v>0.49728752260397829</v>
      </c>
      <c r="W20">
        <v>0.4</v>
      </c>
      <c r="Y20">
        <v>0.39186507936507936</v>
      </c>
      <c r="Z20">
        <v>717</v>
      </c>
      <c r="AA20">
        <v>0.8</v>
      </c>
      <c r="AH20">
        <v>30.285714285714285</v>
      </c>
      <c r="AI20">
        <v>10</v>
      </c>
      <c r="AK20">
        <v>13</v>
      </c>
      <c r="AQ20">
        <v>100</v>
      </c>
      <c r="AR20">
        <v>100</v>
      </c>
      <c r="AS20" t="s">
        <v>755</v>
      </c>
    </row>
    <row r="21" spans="1:45" x14ac:dyDescent="0.25">
      <c r="A21">
        <v>20</v>
      </c>
      <c r="B21" t="s">
        <v>26</v>
      </c>
      <c r="C21" t="s">
        <v>665</v>
      </c>
      <c r="D21" t="s">
        <v>1</v>
      </c>
      <c r="E21" t="s">
        <v>334</v>
      </c>
      <c r="F21" s="138">
        <v>43954</v>
      </c>
      <c r="G21" t="s">
        <v>676</v>
      </c>
      <c r="H21" t="s">
        <v>667</v>
      </c>
      <c r="I21" t="s">
        <v>672</v>
      </c>
      <c r="J21" t="s">
        <v>372</v>
      </c>
      <c r="K21" t="s">
        <v>669</v>
      </c>
      <c r="L21">
        <v>1200</v>
      </c>
      <c r="M21">
        <v>288</v>
      </c>
      <c r="O21">
        <v>258</v>
      </c>
      <c r="P21">
        <v>96</v>
      </c>
      <c r="R21">
        <v>10</v>
      </c>
      <c r="S21">
        <v>63.5</v>
      </c>
      <c r="T21">
        <v>0</v>
      </c>
      <c r="U21">
        <v>5.4285714285714288</v>
      </c>
      <c r="V21">
        <v>0.54285714285714293</v>
      </c>
      <c r="W21">
        <v>0.4</v>
      </c>
      <c r="Y21">
        <v>5.5370985603543747E-2</v>
      </c>
      <c r="Z21">
        <v>645</v>
      </c>
      <c r="AA21">
        <v>0.55000000000000004</v>
      </c>
      <c r="AH21">
        <v>5.4285714285714288</v>
      </c>
      <c r="AQ21">
        <v>100</v>
      </c>
      <c r="AR21">
        <v>100</v>
      </c>
      <c r="AS21" t="s">
        <v>755</v>
      </c>
    </row>
    <row r="22" spans="1:45" x14ac:dyDescent="0.25">
      <c r="A22">
        <v>21</v>
      </c>
      <c r="B22" t="s">
        <v>26</v>
      </c>
      <c r="C22" t="s">
        <v>665</v>
      </c>
      <c r="D22" t="s">
        <v>1</v>
      </c>
      <c r="E22" t="s">
        <v>335</v>
      </c>
      <c r="F22" s="138">
        <v>43960</v>
      </c>
      <c r="G22" t="s">
        <v>666</v>
      </c>
      <c r="H22" t="s">
        <v>667</v>
      </c>
      <c r="I22" t="s">
        <v>668</v>
      </c>
      <c r="J22" t="s">
        <v>129</v>
      </c>
      <c r="K22" t="s">
        <v>669</v>
      </c>
      <c r="L22">
        <v>2700</v>
      </c>
      <c r="M22">
        <v>486</v>
      </c>
      <c r="O22">
        <v>416</v>
      </c>
      <c r="P22">
        <v>162</v>
      </c>
      <c r="R22">
        <v>114</v>
      </c>
      <c r="S22">
        <v>107</v>
      </c>
      <c r="T22">
        <v>0</v>
      </c>
      <c r="U22">
        <v>137.5</v>
      </c>
      <c r="V22">
        <v>1.2061403508771931</v>
      </c>
      <c r="W22">
        <v>0.4</v>
      </c>
      <c r="Y22">
        <v>0.39148351648351648</v>
      </c>
      <c r="Z22">
        <v>844</v>
      </c>
      <c r="AA22">
        <v>0.75</v>
      </c>
      <c r="AH22">
        <v>119</v>
      </c>
      <c r="AI22">
        <v>24</v>
      </c>
      <c r="AK22">
        <v>25</v>
      </c>
      <c r="AQ22">
        <v>100</v>
      </c>
      <c r="AR22">
        <v>100</v>
      </c>
      <c r="AS22" t="s">
        <v>755</v>
      </c>
    </row>
    <row r="23" spans="1:45" x14ac:dyDescent="0.25">
      <c r="A23">
        <v>22</v>
      </c>
      <c r="B23" t="s">
        <v>26</v>
      </c>
      <c r="C23" t="s">
        <v>665</v>
      </c>
      <c r="D23" t="s">
        <v>1</v>
      </c>
      <c r="E23" t="s">
        <v>335</v>
      </c>
      <c r="F23" s="138">
        <v>43960</v>
      </c>
      <c r="G23" t="s">
        <v>666</v>
      </c>
      <c r="H23" t="s">
        <v>667</v>
      </c>
      <c r="I23" t="s">
        <v>672</v>
      </c>
      <c r="J23" t="s">
        <v>189</v>
      </c>
      <c r="K23" t="s">
        <v>669</v>
      </c>
      <c r="L23">
        <v>2700</v>
      </c>
      <c r="M23">
        <v>486</v>
      </c>
      <c r="O23">
        <v>352</v>
      </c>
      <c r="P23">
        <v>162</v>
      </c>
      <c r="R23">
        <v>119</v>
      </c>
      <c r="S23">
        <v>107</v>
      </c>
      <c r="T23">
        <v>0</v>
      </c>
      <c r="U23">
        <v>93.75</v>
      </c>
      <c r="V23">
        <v>0.78781512605042014</v>
      </c>
      <c r="W23">
        <v>0.4</v>
      </c>
      <c r="Y23">
        <v>0.48295454545454553</v>
      </c>
      <c r="Z23">
        <v>629</v>
      </c>
      <c r="AA23">
        <v>0.75</v>
      </c>
      <c r="AH23">
        <v>84</v>
      </c>
      <c r="AI23">
        <v>5</v>
      </c>
      <c r="AK23">
        <v>17</v>
      </c>
      <c r="AQ23">
        <v>100</v>
      </c>
      <c r="AR23">
        <v>100</v>
      </c>
      <c r="AS23" t="s">
        <v>755</v>
      </c>
    </row>
    <row r="24" spans="1:45" x14ac:dyDescent="0.25">
      <c r="A24">
        <v>23</v>
      </c>
      <c r="B24" t="s">
        <v>26</v>
      </c>
      <c r="C24" t="s">
        <v>665</v>
      </c>
      <c r="D24" t="s">
        <v>1</v>
      </c>
      <c r="E24" t="s">
        <v>335</v>
      </c>
      <c r="F24" s="138">
        <v>43960</v>
      </c>
      <c r="G24" t="s">
        <v>670</v>
      </c>
      <c r="H24" t="s">
        <v>667</v>
      </c>
      <c r="I24" t="s">
        <v>668</v>
      </c>
      <c r="J24" t="s">
        <v>137</v>
      </c>
      <c r="K24" t="s">
        <v>671</v>
      </c>
      <c r="L24">
        <v>1200</v>
      </c>
      <c r="M24">
        <v>288</v>
      </c>
      <c r="O24">
        <v>304</v>
      </c>
      <c r="P24">
        <v>96</v>
      </c>
      <c r="R24">
        <v>61</v>
      </c>
      <c r="S24">
        <v>63.5</v>
      </c>
      <c r="T24">
        <v>0</v>
      </c>
      <c r="U24">
        <v>37.916666666666664</v>
      </c>
      <c r="V24">
        <v>0.62158469945355188</v>
      </c>
      <c r="W24">
        <v>0.4</v>
      </c>
      <c r="Y24">
        <v>0.28665413533834588</v>
      </c>
      <c r="Z24">
        <v>358</v>
      </c>
      <c r="AA24">
        <v>0.75</v>
      </c>
      <c r="AH24">
        <v>33.166666666666664</v>
      </c>
      <c r="AI24">
        <v>11</v>
      </c>
      <c r="AK24">
        <v>4</v>
      </c>
      <c r="AQ24">
        <v>100</v>
      </c>
      <c r="AR24">
        <v>100</v>
      </c>
      <c r="AS24" t="s">
        <v>755</v>
      </c>
    </row>
    <row r="25" spans="1:45" x14ac:dyDescent="0.25">
      <c r="A25">
        <v>24</v>
      </c>
      <c r="B25" t="s">
        <v>26</v>
      </c>
      <c r="C25" t="s">
        <v>665</v>
      </c>
      <c r="D25" t="s">
        <v>1</v>
      </c>
      <c r="E25" t="s">
        <v>335</v>
      </c>
      <c r="F25" s="138">
        <v>43960</v>
      </c>
      <c r="G25" t="s">
        <v>670</v>
      </c>
      <c r="H25" t="s">
        <v>667</v>
      </c>
      <c r="I25" t="s">
        <v>668</v>
      </c>
      <c r="J25" t="s">
        <v>138</v>
      </c>
      <c r="K25" t="s">
        <v>671</v>
      </c>
      <c r="L25">
        <v>1200</v>
      </c>
      <c r="M25">
        <v>288</v>
      </c>
      <c r="O25">
        <v>288</v>
      </c>
      <c r="P25">
        <v>96</v>
      </c>
      <c r="R25">
        <v>39</v>
      </c>
      <c r="S25">
        <v>63.5</v>
      </c>
      <c r="T25">
        <v>0</v>
      </c>
      <c r="U25">
        <v>19.583333333333336</v>
      </c>
      <c r="V25">
        <v>0.50213675213675224</v>
      </c>
      <c r="W25">
        <v>0.4</v>
      </c>
      <c r="Y25">
        <v>0.19345238095238096</v>
      </c>
      <c r="Z25">
        <v>414</v>
      </c>
      <c r="AA25">
        <v>0.65</v>
      </c>
      <c r="AH25">
        <v>17.333333333333336</v>
      </c>
      <c r="AI25">
        <v>3</v>
      </c>
      <c r="AK25">
        <v>3</v>
      </c>
      <c r="AQ25">
        <v>100</v>
      </c>
      <c r="AR25">
        <v>100</v>
      </c>
      <c r="AS25" t="s">
        <v>755</v>
      </c>
    </row>
    <row r="26" spans="1:45" x14ac:dyDescent="0.25">
      <c r="A26">
        <v>25</v>
      </c>
      <c r="B26" t="s">
        <v>26</v>
      </c>
      <c r="C26" t="s">
        <v>665</v>
      </c>
      <c r="D26" t="s">
        <v>1</v>
      </c>
      <c r="E26" t="s">
        <v>335</v>
      </c>
      <c r="F26" s="138">
        <v>43960</v>
      </c>
      <c r="G26" t="s">
        <v>670</v>
      </c>
      <c r="H26" t="s">
        <v>667</v>
      </c>
      <c r="I26" t="s">
        <v>668</v>
      </c>
      <c r="J26" t="s">
        <v>139</v>
      </c>
      <c r="K26" t="s">
        <v>671</v>
      </c>
      <c r="L26">
        <v>1200</v>
      </c>
      <c r="M26">
        <v>288</v>
      </c>
      <c r="O26">
        <v>176</v>
      </c>
      <c r="P26">
        <v>96</v>
      </c>
      <c r="R26">
        <v>29</v>
      </c>
      <c r="S26">
        <v>63.5</v>
      </c>
      <c r="T26">
        <v>0</v>
      </c>
      <c r="U26">
        <v>15.25</v>
      </c>
      <c r="V26">
        <v>0.52586206896551724</v>
      </c>
      <c r="W26">
        <v>0.4</v>
      </c>
      <c r="Y26">
        <v>0.2353896103896104</v>
      </c>
      <c r="Z26">
        <v>237</v>
      </c>
      <c r="AA26">
        <v>0.65</v>
      </c>
      <c r="AH26">
        <v>13.5</v>
      </c>
      <c r="AI26">
        <v>1</v>
      </c>
      <c r="AK26">
        <v>3</v>
      </c>
      <c r="AQ26">
        <v>100</v>
      </c>
      <c r="AR26">
        <v>100</v>
      </c>
      <c r="AS26" t="s">
        <v>755</v>
      </c>
    </row>
    <row r="27" spans="1:45" x14ac:dyDescent="0.25">
      <c r="A27">
        <v>26</v>
      </c>
      <c r="B27" t="s">
        <v>26</v>
      </c>
      <c r="C27" t="s">
        <v>665</v>
      </c>
      <c r="D27" t="s">
        <v>1</v>
      </c>
      <c r="E27" t="s">
        <v>335</v>
      </c>
      <c r="F27" s="138">
        <v>43960</v>
      </c>
      <c r="G27" t="s">
        <v>670</v>
      </c>
      <c r="H27" t="s">
        <v>667</v>
      </c>
      <c r="I27" t="s">
        <v>668</v>
      </c>
      <c r="J27" t="s">
        <v>140</v>
      </c>
      <c r="K27" t="s">
        <v>671</v>
      </c>
      <c r="L27">
        <v>1200</v>
      </c>
      <c r="M27">
        <v>288</v>
      </c>
      <c r="O27">
        <v>288</v>
      </c>
      <c r="P27">
        <v>96</v>
      </c>
      <c r="R27">
        <v>70</v>
      </c>
      <c r="S27">
        <v>63.5</v>
      </c>
      <c r="T27">
        <v>0</v>
      </c>
      <c r="U27">
        <v>40.916666666666664</v>
      </c>
      <c r="V27">
        <v>0.58452380952380945</v>
      </c>
      <c r="W27">
        <v>0.4</v>
      </c>
      <c r="Y27">
        <v>0.34722222222222221</v>
      </c>
      <c r="Z27">
        <v>483</v>
      </c>
      <c r="AA27">
        <v>0.7</v>
      </c>
      <c r="AH27">
        <v>37.666666666666664</v>
      </c>
      <c r="AI27">
        <v>3</v>
      </c>
      <c r="AK27">
        <v>5</v>
      </c>
      <c r="AQ27">
        <v>100</v>
      </c>
      <c r="AR27">
        <v>100</v>
      </c>
      <c r="AS27" t="s">
        <v>755</v>
      </c>
    </row>
    <row r="28" spans="1:45" x14ac:dyDescent="0.25">
      <c r="A28">
        <v>27</v>
      </c>
      <c r="B28" t="s">
        <v>26</v>
      </c>
      <c r="C28" t="s">
        <v>665</v>
      </c>
      <c r="D28" t="s">
        <v>1</v>
      </c>
      <c r="E28" t="s">
        <v>335</v>
      </c>
      <c r="F28" s="138">
        <v>43960</v>
      </c>
      <c r="G28" t="s">
        <v>670</v>
      </c>
      <c r="H28" t="s">
        <v>667</v>
      </c>
      <c r="I28" t="s">
        <v>668</v>
      </c>
      <c r="J28" t="s">
        <v>142</v>
      </c>
      <c r="K28" t="s">
        <v>671</v>
      </c>
      <c r="L28">
        <v>1200</v>
      </c>
      <c r="M28">
        <v>288</v>
      </c>
      <c r="O28">
        <v>320</v>
      </c>
      <c r="P28">
        <v>96</v>
      </c>
      <c r="R28">
        <v>37</v>
      </c>
      <c r="S28">
        <v>63.5</v>
      </c>
      <c r="T28">
        <v>0</v>
      </c>
      <c r="U28">
        <v>25.75</v>
      </c>
      <c r="V28">
        <v>0.69594594594594594</v>
      </c>
      <c r="W28">
        <v>0.4</v>
      </c>
      <c r="Y28">
        <v>0.16517857142857142</v>
      </c>
      <c r="Z28">
        <v>616</v>
      </c>
      <c r="AA28">
        <v>0.75</v>
      </c>
      <c r="AH28">
        <v>17</v>
      </c>
      <c r="AI28">
        <v>3</v>
      </c>
      <c r="AK28">
        <v>16</v>
      </c>
      <c r="AQ28">
        <v>100</v>
      </c>
      <c r="AR28">
        <v>100</v>
      </c>
      <c r="AS28" t="s">
        <v>755</v>
      </c>
    </row>
    <row r="29" spans="1:45" x14ac:dyDescent="0.25">
      <c r="A29">
        <v>28</v>
      </c>
      <c r="B29" t="s">
        <v>26</v>
      </c>
      <c r="C29" t="s">
        <v>665</v>
      </c>
      <c r="D29" t="s">
        <v>1</v>
      </c>
      <c r="E29" t="s">
        <v>335</v>
      </c>
      <c r="F29" s="138">
        <v>43960</v>
      </c>
      <c r="G29" t="s">
        <v>670</v>
      </c>
      <c r="H29" t="s">
        <v>667</v>
      </c>
      <c r="I29" t="s">
        <v>668</v>
      </c>
      <c r="J29" t="s">
        <v>143</v>
      </c>
      <c r="K29" t="s">
        <v>671</v>
      </c>
      <c r="L29">
        <v>1200</v>
      </c>
      <c r="M29">
        <v>288</v>
      </c>
      <c r="O29">
        <v>192</v>
      </c>
      <c r="P29">
        <v>96</v>
      </c>
      <c r="R29">
        <v>24</v>
      </c>
      <c r="S29">
        <v>63.5</v>
      </c>
      <c r="T29">
        <v>0</v>
      </c>
      <c r="U29">
        <v>6.25</v>
      </c>
      <c r="V29">
        <v>0.26041666666666669</v>
      </c>
      <c r="W29">
        <v>0.4</v>
      </c>
      <c r="Y29">
        <v>0.1785714285714286</v>
      </c>
      <c r="Z29">
        <v>231</v>
      </c>
      <c r="AA29">
        <v>0.65</v>
      </c>
      <c r="AH29">
        <v>5</v>
      </c>
      <c r="AI29">
        <v>5</v>
      </c>
      <c r="AQ29">
        <v>100</v>
      </c>
      <c r="AR29">
        <v>100</v>
      </c>
      <c r="AS29" t="s">
        <v>755</v>
      </c>
    </row>
    <row r="30" spans="1:45" x14ac:dyDescent="0.25">
      <c r="A30">
        <v>29</v>
      </c>
      <c r="B30" t="s">
        <v>26</v>
      </c>
      <c r="C30" t="s">
        <v>665</v>
      </c>
      <c r="D30" t="s">
        <v>1</v>
      </c>
      <c r="E30" t="s">
        <v>335</v>
      </c>
      <c r="F30" s="138">
        <v>43960</v>
      </c>
      <c r="G30" t="s">
        <v>670</v>
      </c>
      <c r="H30" t="s">
        <v>667</v>
      </c>
      <c r="I30" t="s">
        <v>668</v>
      </c>
      <c r="J30" t="s">
        <v>144</v>
      </c>
      <c r="K30" t="s">
        <v>671</v>
      </c>
      <c r="L30">
        <v>1200</v>
      </c>
      <c r="M30">
        <v>288</v>
      </c>
      <c r="O30">
        <v>208</v>
      </c>
      <c r="P30">
        <v>96</v>
      </c>
      <c r="R30">
        <v>33</v>
      </c>
      <c r="S30">
        <v>63.5</v>
      </c>
      <c r="T30">
        <v>0</v>
      </c>
      <c r="U30">
        <v>25.333333333333332</v>
      </c>
      <c r="V30">
        <v>0.76767676767676762</v>
      </c>
      <c r="W30">
        <v>0.4</v>
      </c>
      <c r="Y30">
        <v>0.22664835164835165</v>
      </c>
      <c r="Z30">
        <v>121</v>
      </c>
      <c r="AA30">
        <v>0.65</v>
      </c>
      <c r="AH30">
        <v>20.833333333333332</v>
      </c>
      <c r="AI30">
        <v>2</v>
      </c>
      <c r="AK30">
        <v>8</v>
      </c>
      <c r="AQ30">
        <v>100</v>
      </c>
      <c r="AR30">
        <v>100</v>
      </c>
      <c r="AS30" t="s">
        <v>755</v>
      </c>
    </row>
    <row r="31" spans="1:45" x14ac:dyDescent="0.25">
      <c r="A31">
        <v>30</v>
      </c>
      <c r="B31" t="s">
        <v>26</v>
      </c>
      <c r="C31" t="s">
        <v>665</v>
      </c>
      <c r="D31" t="s">
        <v>1</v>
      </c>
      <c r="E31" t="s">
        <v>335</v>
      </c>
      <c r="F31" s="138">
        <v>43960</v>
      </c>
      <c r="G31" t="s">
        <v>670</v>
      </c>
      <c r="H31" t="s">
        <v>667</v>
      </c>
      <c r="I31" t="s">
        <v>672</v>
      </c>
      <c r="J31" t="s">
        <v>190</v>
      </c>
      <c r="K31" t="s">
        <v>671</v>
      </c>
      <c r="L31">
        <v>1200</v>
      </c>
      <c r="M31">
        <v>288</v>
      </c>
      <c r="O31">
        <v>256</v>
      </c>
      <c r="P31">
        <v>96</v>
      </c>
      <c r="R31">
        <v>33</v>
      </c>
      <c r="S31">
        <v>63.5</v>
      </c>
      <c r="T31">
        <v>0</v>
      </c>
      <c r="U31">
        <v>34.666666666666671</v>
      </c>
      <c r="V31">
        <v>1.0505050505050506</v>
      </c>
      <c r="W31">
        <v>0.4</v>
      </c>
      <c r="Y31">
        <v>0.18415178571428573</v>
      </c>
      <c r="Z31">
        <v>310</v>
      </c>
      <c r="AA31">
        <v>0.65</v>
      </c>
      <c r="AH31">
        <v>29.166666666666668</v>
      </c>
      <c r="AI31">
        <v>8</v>
      </c>
      <c r="AK31">
        <v>7</v>
      </c>
      <c r="AQ31">
        <v>100</v>
      </c>
      <c r="AR31">
        <v>100</v>
      </c>
      <c r="AS31" t="s">
        <v>755</v>
      </c>
    </row>
    <row r="32" spans="1:45" x14ac:dyDescent="0.25">
      <c r="A32">
        <v>31</v>
      </c>
      <c r="B32" t="s">
        <v>26</v>
      </c>
      <c r="C32" t="s">
        <v>665</v>
      </c>
      <c r="D32" t="s">
        <v>1</v>
      </c>
      <c r="E32" t="s">
        <v>335</v>
      </c>
      <c r="F32" s="138">
        <v>43960</v>
      </c>
      <c r="G32" t="s">
        <v>670</v>
      </c>
      <c r="H32" t="s">
        <v>667</v>
      </c>
      <c r="I32" t="s">
        <v>677</v>
      </c>
      <c r="J32" t="s">
        <v>195</v>
      </c>
      <c r="K32" t="s">
        <v>671</v>
      </c>
      <c r="L32">
        <v>1200</v>
      </c>
      <c r="M32">
        <v>288</v>
      </c>
      <c r="O32">
        <v>256</v>
      </c>
      <c r="P32">
        <v>96</v>
      </c>
      <c r="R32">
        <v>51</v>
      </c>
      <c r="S32">
        <v>63.5</v>
      </c>
      <c r="T32">
        <v>0</v>
      </c>
      <c r="U32">
        <v>31.333333333333332</v>
      </c>
      <c r="V32">
        <v>0.61437908496732019</v>
      </c>
      <c r="W32">
        <v>0.4</v>
      </c>
      <c r="Y32">
        <v>0.2845982142857143</v>
      </c>
      <c r="Z32">
        <v>256</v>
      </c>
      <c r="AA32">
        <v>0.65</v>
      </c>
      <c r="AH32">
        <v>25.333333333333332</v>
      </c>
      <c r="AI32">
        <v>4</v>
      </c>
      <c r="AK32">
        <v>10</v>
      </c>
      <c r="AQ32">
        <v>100</v>
      </c>
      <c r="AR32">
        <v>100</v>
      </c>
      <c r="AS32" t="s">
        <v>755</v>
      </c>
    </row>
    <row r="33" spans="1:45" x14ac:dyDescent="0.25">
      <c r="A33">
        <v>32</v>
      </c>
      <c r="B33" t="s">
        <v>26</v>
      </c>
      <c r="C33" t="s">
        <v>665</v>
      </c>
      <c r="D33" t="s">
        <v>1</v>
      </c>
      <c r="E33" t="s">
        <v>335</v>
      </c>
      <c r="F33" s="138">
        <v>43960</v>
      </c>
      <c r="G33" t="s">
        <v>670</v>
      </c>
      <c r="H33" t="s">
        <v>667</v>
      </c>
      <c r="I33" t="s">
        <v>677</v>
      </c>
      <c r="J33" t="s">
        <v>196</v>
      </c>
      <c r="K33" t="s">
        <v>671</v>
      </c>
      <c r="L33">
        <v>1200</v>
      </c>
      <c r="M33">
        <v>288</v>
      </c>
      <c r="O33">
        <v>240</v>
      </c>
      <c r="P33">
        <v>96</v>
      </c>
      <c r="R33">
        <v>59</v>
      </c>
      <c r="S33">
        <v>63.5</v>
      </c>
      <c r="T33">
        <v>0</v>
      </c>
      <c r="U33">
        <v>45.083333333333336</v>
      </c>
      <c r="V33">
        <v>0.76412429378531077</v>
      </c>
      <c r="W33">
        <v>0.4</v>
      </c>
      <c r="Y33">
        <v>0.35119047619047616</v>
      </c>
      <c r="Z33">
        <v>282</v>
      </c>
      <c r="AA33">
        <v>0.65</v>
      </c>
      <c r="AH33">
        <v>41.333333333333336</v>
      </c>
      <c r="AI33">
        <v>7</v>
      </c>
      <c r="AK33">
        <v>4</v>
      </c>
      <c r="AQ33">
        <v>100</v>
      </c>
      <c r="AR33">
        <v>100</v>
      </c>
      <c r="AS33" t="s">
        <v>755</v>
      </c>
    </row>
    <row r="34" spans="1:45" x14ac:dyDescent="0.25">
      <c r="A34">
        <v>33</v>
      </c>
      <c r="B34" t="s">
        <v>26</v>
      </c>
      <c r="C34" t="s">
        <v>665</v>
      </c>
      <c r="D34" t="s">
        <v>1</v>
      </c>
      <c r="E34" t="s">
        <v>335</v>
      </c>
      <c r="F34" s="138">
        <v>43960</v>
      </c>
      <c r="G34" t="s">
        <v>675</v>
      </c>
      <c r="H34" t="s">
        <v>667</v>
      </c>
      <c r="I34" t="s">
        <v>668</v>
      </c>
      <c r="J34" t="s">
        <v>164</v>
      </c>
      <c r="K34" t="s">
        <v>669</v>
      </c>
      <c r="L34">
        <v>2700</v>
      </c>
      <c r="M34">
        <v>756</v>
      </c>
      <c r="O34">
        <v>704</v>
      </c>
      <c r="P34">
        <v>252</v>
      </c>
      <c r="R34">
        <v>84</v>
      </c>
      <c r="S34">
        <v>63.5</v>
      </c>
      <c r="T34">
        <v>0</v>
      </c>
      <c r="U34">
        <v>69.166666666666657</v>
      </c>
      <c r="V34">
        <v>0.82341269841269826</v>
      </c>
      <c r="W34">
        <v>0.4</v>
      </c>
      <c r="Y34">
        <v>0.17045454545454547</v>
      </c>
      <c r="Z34">
        <v>635</v>
      </c>
      <c r="AA34">
        <v>0.8</v>
      </c>
      <c r="AH34">
        <v>66.666666666666657</v>
      </c>
      <c r="AK34">
        <v>5</v>
      </c>
      <c r="AQ34">
        <v>100</v>
      </c>
      <c r="AR34">
        <v>100</v>
      </c>
      <c r="AS34" t="s">
        <v>755</v>
      </c>
    </row>
    <row r="35" spans="1:45" x14ac:dyDescent="0.25">
      <c r="A35">
        <v>34</v>
      </c>
      <c r="B35" t="s">
        <v>26</v>
      </c>
      <c r="C35" t="s">
        <v>665</v>
      </c>
      <c r="D35" t="s">
        <v>1</v>
      </c>
      <c r="E35" t="s">
        <v>335</v>
      </c>
      <c r="F35" s="138">
        <v>43960</v>
      </c>
      <c r="G35" t="s">
        <v>676</v>
      </c>
      <c r="H35" t="s">
        <v>667</v>
      </c>
      <c r="I35" t="s">
        <v>668</v>
      </c>
      <c r="J35" t="s">
        <v>165</v>
      </c>
      <c r="K35" t="s">
        <v>669</v>
      </c>
      <c r="L35">
        <v>1200</v>
      </c>
      <c r="M35">
        <v>288</v>
      </c>
      <c r="O35">
        <v>256</v>
      </c>
      <c r="P35">
        <v>96</v>
      </c>
      <c r="R35">
        <v>35</v>
      </c>
      <c r="S35">
        <v>63.5</v>
      </c>
      <c r="T35">
        <v>0</v>
      </c>
      <c r="U35">
        <v>24.666666666666668</v>
      </c>
      <c r="V35">
        <v>0.70476190476190481</v>
      </c>
      <c r="W35">
        <v>0.4</v>
      </c>
      <c r="Y35">
        <v>0.1953125</v>
      </c>
      <c r="Z35">
        <v>280</v>
      </c>
      <c r="AA35">
        <v>0.7</v>
      </c>
      <c r="AH35">
        <v>22.166666666666668</v>
      </c>
      <c r="AI35">
        <v>2</v>
      </c>
      <c r="AK35">
        <v>4</v>
      </c>
      <c r="AQ35">
        <v>100</v>
      </c>
      <c r="AR35">
        <v>100</v>
      </c>
      <c r="AS35" t="s">
        <v>755</v>
      </c>
    </row>
    <row r="36" spans="1:45" x14ac:dyDescent="0.25">
      <c r="A36">
        <v>35</v>
      </c>
      <c r="B36" t="s">
        <v>26</v>
      </c>
      <c r="C36" t="s">
        <v>665</v>
      </c>
      <c r="D36" t="s">
        <v>1</v>
      </c>
      <c r="E36" t="s">
        <v>335</v>
      </c>
      <c r="F36" s="138">
        <v>43960</v>
      </c>
      <c r="G36" t="s">
        <v>676</v>
      </c>
      <c r="H36" t="s">
        <v>667</v>
      </c>
      <c r="I36" t="s">
        <v>668</v>
      </c>
      <c r="J36" t="s">
        <v>167</v>
      </c>
      <c r="K36" t="s">
        <v>669</v>
      </c>
      <c r="L36">
        <v>1200</v>
      </c>
      <c r="M36">
        <v>288</v>
      </c>
      <c r="O36">
        <v>256</v>
      </c>
      <c r="P36">
        <v>96</v>
      </c>
      <c r="R36">
        <v>21</v>
      </c>
      <c r="S36">
        <v>63.5</v>
      </c>
      <c r="T36">
        <v>0</v>
      </c>
      <c r="U36">
        <v>21.166666666666668</v>
      </c>
      <c r="V36">
        <v>1.0079365079365079</v>
      </c>
      <c r="W36">
        <v>0.4</v>
      </c>
      <c r="Y36">
        <v>0.11718750000000001</v>
      </c>
      <c r="Z36">
        <v>234</v>
      </c>
      <c r="AA36">
        <v>0.65</v>
      </c>
      <c r="AH36">
        <v>21.166666666666668</v>
      </c>
      <c r="AQ36">
        <v>100</v>
      </c>
      <c r="AR36">
        <v>100</v>
      </c>
      <c r="AS36" t="s">
        <v>755</v>
      </c>
    </row>
    <row r="37" spans="1:45" x14ac:dyDescent="0.25">
      <c r="A37">
        <v>36</v>
      </c>
      <c r="B37" t="s">
        <v>26</v>
      </c>
      <c r="C37" t="s">
        <v>665</v>
      </c>
      <c r="D37" t="s">
        <v>1</v>
      </c>
      <c r="E37" t="s">
        <v>335</v>
      </c>
      <c r="F37" s="138">
        <v>43960</v>
      </c>
      <c r="G37" t="s">
        <v>676</v>
      </c>
      <c r="H37" t="s">
        <v>667</v>
      </c>
      <c r="I37" t="s">
        <v>668</v>
      </c>
      <c r="J37" t="s">
        <v>168</v>
      </c>
      <c r="K37" t="s">
        <v>669</v>
      </c>
      <c r="L37">
        <v>1200</v>
      </c>
      <c r="M37">
        <v>288</v>
      </c>
      <c r="O37">
        <v>288</v>
      </c>
      <c r="P37">
        <v>96</v>
      </c>
      <c r="R37">
        <v>27</v>
      </c>
      <c r="S37">
        <v>63.5</v>
      </c>
      <c r="T37">
        <v>0</v>
      </c>
      <c r="U37">
        <v>19</v>
      </c>
      <c r="V37">
        <v>0.70370370370370372</v>
      </c>
      <c r="W37">
        <v>0.4</v>
      </c>
      <c r="Y37">
        <v>0.13392857142857142</v>
      </c>
      <c r="Z37">
        <v>250</v>
      </c>
      <c r="AA37">
        <v>0.65</v>
      </c>
      <c r="AH37">
        <v>17</v>
      </c>
      <c r="AK37">
        <v>4</v>
      </c>
      <c r="AQ37">
        <v>100</v>
      </c>
      <c r="AR37">
        <v>100</v>
      </c>
      <c r="AS37" t="s">
        <v>755</v>
      </c>
    </row>
    <row r="38" spans="1:45" x14ac:dyDescent="0.25">
      <c r="A38">
        <v>37</v>
      </c>
      <c r="B38" t="s">
        <v>26</v>
      </c>
      <c r="C38" t="s">
        <v>678</v>
      </c>
      <c r="D38" t="s">
        <v>1</v>
      </c>
      <c r="E38" t="s">
        <v>335</v>
      </c>
      <c r="F38" s="138">
        <v>43960</v>
      </c>
      <c r="G38" t="s">
        <v>676</v>
      </c>
      <c r="H38" t="s">
        <v>667</v>
      </c>
      <c r="I38" t="s">
        <v>679</v>
      </c>
      <c r="J38" t="s">
        <v>380</v>
      </c>
      <c r="K38" t="s">
        <v>669</v>
      </c>
      <c r="L38">
        <v>1200</v>
      </c>
      <c r="M38">
        <v>288</v>
      </c>
      <c r="O38">
        <v>176</v>
      </c>
      <c r="P38">
        <v>96</v>
      </c>
      <c r="R38">
        <v>26</v>
      </c>
      <c r="S38">
        <v>63.5</v>
      </c>
      <c r="T38">
        <v>0</v>
      </c>
      <c r="U38">
        <v>12.5</v>
      </c>
      <c r="V38">
        <v>0.48076923076923078</v>
      </c>
      <c r="W38">
        <v>0.4</v>
      </c>
      <c r="Y38">
        <v>0.21103896103896105</v>
      </c>
      <c r="Z38">
        <v>278</v>
      </c>
      <c r="AA38">
        <v>0.65</v>
      </c>
      <c r="AH38">
        <v>8.5</v>
      </c>
      <c r="AI38">
        <v>6</v>
      </c>
      <c r="AK38">
        <v>5</v>
      </c>
      <c r="AQ38">
        <v>100</v>
      </c>
      <c r="AR38">
        <v>100</v>
      </c>
      <c r="AS38" t="s">
        <v>755</v>
      </c>
    </row>
    <row r="39" spans="1:45" x14ac:dyDescent="0.25">
      <c r="A39">
        <v>38</v>
      </c>
      <c r="B39" t="s">
        <v>26</v>
      </c>
      <c r="C39" t="s">
        <v>680</v>
      </c>
      <c r="D39" t="s">
        <v>1</v>
      </c>
      <c r="E39" t="s">
        <v>335</v>
      </c>
      <c r="F39" s="138">
        <v>43960</v>
      </c>
      <c r="G39" t="s">
        <v>666</v>
      </c>
      <c r="H39" t="s">
        <v>667</v>
      </c>
      <c r="I39" t="s">
        <v>681</v>
      </c>
      <c r="J39" t="s">
        <v>236</v>
      </c>
      <c r="K39" t="s">
        <v>669</v>
      </c>
      <c r="L39">
        <v>2700</v>
      </c>
      <c r="M39">
        <v>486</v>
      </c>
      <c r="O39">
        <v>480</v>
      </c>
      <c r="P39">
        <v>162</v>
      </c>
      <c r="R39">
        <v>60</v>
      </c>
      <c r="S39">
        <v>106.5</v>
      </c>
      <c r="T39">
        <v>0</v>
      </c>
      <c r="U39">
        <v>67.446428571428569</v>
      </c>
      <c r="V39">
        <v>1.1241071428571427</v>
      </c>
      <c r="W39">
        <v>0.4</v>
      </c>
      <c r="Y39">
        <v>0.17857142857142858</v>
      </c>
      <c r="Z39">
        <v>655</v>
      </c>
      <c r="AA39">
        <v>0.7</v>
      </c>
      <c r="AH39">
        <v>64.571428571428569</v>
      </c>
      <c r="AI39">
        <v>2</v>
      </c>
      <c r="AJ39">
        <v>1</v>
      </c>
      <c r="AK39">
        <v>4</v>
      </c>
      <c r="AQ39">
        <v>100</v>
      </c>
      <c r="AR39">
        <v>100</v>
      </c>
      <c r="AS39" t="s">
        <v>755</v>
      </c>
    </row>
    <row r="40" spans="1:45" x14ac:dyDescent="0.25">
      <c r="A40">
        <v>39</v>
      </c>
      <c r="B40" t="s">
        <v>26</v>
      </c>
      <c r="C40" t="s">
        <v>680</v>
      </c>
      <c r="D40" t="s">
        <v>1</v>
      </c>
      <c r="E40" t="s">
        <v>335</v>
      </c>
      <c r="F40" s="138">
        <v>43960</v>
      </c>
      <c r="G40" t="s">
        <v>670</v>
      </c>
      <c r="H40" t="s">
        <v>667</v>
      </c>
      <c r="I40" t="s">
        <v>681</v>
      </c>
      <c r="J40" t="s">
        <v>375</v>
      </c>
      <c r="K40" t="s">
        <v>671</v>
      </c>
      <c r="L40">
        <v>1200</v>
      </c>
      <c r="M40">
        <v>288</v>
      </c>
      <c r="O40">
        <v>64</v>
      </c>
      <c r="P40">
        <v>96</v>
      </c>
      <c r="R40">
        <v>56</v>
      </c>
      <c r="S40">
        <v>63.5</v>
      </c>
      <c r="T40">
        <v>0</v>
      </c>
      <c r="U40">
        <v>39.5</v>
      </c>
      <c r="V40">
        <v>0.7053571428571429</v>
      </c>
      <c r="W40">
        <v>0.4</v>
      </c>
      <c r="Y40">
        <v>1.25</v>
      </c>
      <c r="Z40">
        <v>714</v>
      </c>
      <c r="AA40">
        <v>0.65</v>
      </c>
      <c r="AH40">
        <v>38</v>
      </c>
      <c r="AI40">
        <v>2</v>
      </c>
      <c r="AK40">
        <v>2</v>
      </c>
      <c r="AQ40">
        <v>100</v>
      </c>
      <c r="AR40">
        <v>100</v>
      </c>
      <c r="AS40" t="s">
        <v>755</v>
      </c>
    </row>
    <row r="41" spans="1:45" x14ac:dyDescent="0.25">
      <c r="A41">
        <v>40</v>
      </c>
      <c r="B41" t="s">
        <v>26</v>
      </c>
      <c r="C41" t="s">
        <v>680</v>
      </c>
      <c r="D41" t="s">
        <v>1</v>
      </c>
      <c r="E41" t="s">
        <v>335</v>
      </c>
      <c r="F41" s="138">
        <v>43960</v>
      </c>
      <c r="G41" t="s">
        <v>670</v>
      </c>
      <c r="H41" t="s">
        <v>667</v>
      </c>
      <c r="I41" t="s">
        <v>681</v>
      </c>
      <c r="J41" t="s">
        <v>376</v>
      </c>
      <c r="K41" t="s">
        <v>671</v>
      </c>
      <c r="L41">
        <v>1200</v>
      </c>
      <c r="M41">
        <v>288</v>
      </c>
      <c r="O41">
        <v>284</v>
      </c>
      <c r="P41">
        <v>96</v>
      </c>
      <c r="R41">
        <v>28</v>
      </c>
      <c r="S41">
        <v>63.5</v>
      </c>
      <c r="T41">
        <v>0</v>
      </c>
      <c r="U41">
        <v>32.5</v>
      </c>
      <c r="V41">
        <v>1.1607142857142858</v>
      </c>
      <c r="W41">
        <v>0.4</v>
      </c>
      <c r="Y41">
        <v>0.14084507042253522</v>
      </c>
      <c r="Z41">
        <v>711</v>
      </c>
      <c r="AA41">
        <v>0.65</v>
      </c>
      <c r="AH41">
        <v>31</v>
      </c>
      <c r="AI41">
        <v>4</v>
      </c>
      <c r="AK41">
        <v>1</v>
      </c>
      <c r="AQ41">
        <v>100</v>
      </c>
      <c r="AR41">
        <v>100</v>
      </c>
      <c r="AS41" t="s">
        <v>755</v>
      </c>
    </row>
    <row r="42" spans="1:45" x14ac:dyDescent="0.25">
      <c r="A42">
        <v>41</v>
      </c>
      <c r="B42" t="s">
        <v>26</v>
      </c>
      <c r="C42" t="s">
        <v>680</v>
      </c>
      <c r="D42" t="s">
        <v>1</v>
      </c>
      <c r="E42" t="s">
        <v>335</v>
      </c>
      <c r="F42" s="138">
        <v>43960</v>
      </c>
      <c r="G42" t="s">
        <v>670</v>
      </c>
      <c r="H42" t="s">
        <v>667</v>
      </c>
      <c r="I42" t="s">
        <v>681</v>
      </c>
      <c r="J42" t="s">
        <v>373</v>
      </c>
      <c r="K42" t="s">
        <v>671</v>
      </c>
      <c r="L42">
        <v>1200</v>
      </c>
      <c r="M42">
        <v>288</v>
      </c>
      <c r="O42">
        <v>240</v>
      </c>
      <c r="P42">
        <v>96</v>
      </c>
      <c r="R42">
        <v>34</v>
      </c>
      <c r="S42">
        <v>63.5</v>
      </c>
      <c r="T42">
        <v>0</v>
      </c>
      <c r="U42">
        <v>23.178571428571427</v>
      </c>
      <c r="V42">
        <v>0.68172268907563016</v>
      </c>
      <c r="W42">
        <v>0.4</v>
      </c>
      <c r="Y42">
        <v>0.20238095238095238</v>
      </c>
      <c r="Z42">
        <v>702.5</v>
      </c>
      <c r="AA42">
        <v>0.6</v>
      </c>
      <c r="AH42">
        <v>20.428571428571427</v>
      </c>
      <c r="AI42">
        <v>5</v>
      </c>
      <c r="AJ42">
        <v>4</v>
      </c>
      <c r="AQ42">
        <v>100</v>
      </c>
      <c r="AR42">
        <v>100</v>
      </c>
      <c r="AS42" t="s">
        <v>755</v>
      </c>
    </row>
    <row r="43" spans="1:45" x14ac:dyDescent="0.25">
      <c r="A43">
        <v>42</v>
      </c>
      <c r="B43" t="s">
        <v>26</v>
      </c>
      <c r="C43" t="s">
        <v>680</v>
      </c>
      <c r="D43" t="s">
        <v>1</v>
      </c>
      <c r="E43" t="s">
        <v>335</v>
      </c>
      <c r="F43" s="138">
        <v>43960</v>
      </c>
      <c r="G43" t="s">
        <v>670</v>
      </c>
      <c r="H43" t="s">
        <v>667</v>
      </c>
      <c r="I43" t="s">
        <v>681</v>
      </c>
      <c r="J43" t="s">
        <v>374</v>
      </c>
      <c r="K43" t="s">
        <v>671</v>
      </c>
      <c r="L43">
        <v>1200</v>
      </c>
      <c r="M43">
        <v>288</v>
      </c>
      <c r="O43">
        <v>276</v>
      </c>
      <c r="P43">
        <v>96</v>
      </c>
      <c r="R43">
        <v>77</v>
      </c>
      <c r="S43">
        <v>63.5</v>
      </c>
      <c r="T43">
        <v>0</v>
      </c>
      <c r="U43">
        <v>40.071428571428569</v>
      </c>
      <c r="V43">
        <v>0.52040816326530615</v>
      </c>
      <c r="W43">
        <v>0.4</v>
      </c>
      <c r="Y43">
        <v>0.39855072463768121</v>
      </c>
      <c r="Z43">
        <v>695</v>
      </c>
      <c r="AA43">
        <v>0.66</v>
      </c>
      <c r="AH43">
        <v>29.571428571428573</v>
      </c>
      <c r="AI43">
        <v>17</v>
      </c>
      <c r="AJ43">
        <v>2</v>
      </c>
      <c r="AK43">
        <v>11</v>
      </c>
      <c r="AQ43">
        <v>100</v>
      </c>
      <c r="AR43">
        <v>100</v>
      </c>
      <c r="AS43" t="s">
        <v>755</v>
      </c>
    </row>
    <row r="44" spans="1:45" x14ac:dyDescent="0.25">
      <c r="A44">
        <v>43</v>
      </c>
      <c r="B44" t="s">
        <v>26</v>
      </c>
      <c r="C44" t="s">
        <v>680</v>
      </c>
      <c r="D44" t="s">
        <v>1</v>
      </c>
      <c r="E44" t="s">
        <v>335</v>
      </c>
      <c r="F44" s="138">
        <v>43960</v>
      </c>
      <c r="G44" t="s">
        <v>676</v>
      </c>
      <c r="H44" t="s">
        <v>667</v>
      </c>
      <c r="I44" t="s">
        <v>681</v>
      </c>
      <c r="J44" t="s">
        <v>379</v>
      </c>
      <c r="K44" t="s">
        <v>669</v>
      </c>
      <c r="L44">
        <v>1200</v>
      </c>
      <c r="M44">
        <v>288</v>
      </c>
      <c r="O44">
        <v>240</v>
      </c>
      <c r="P44">
        <v>96</v>
      </c>
      <c r="R44">
        <v>31</v>
      </c>
      <c r="S44">
        <v>63.5</v>
      </c>
      <c r="T44">
        <v>0</v>
      </c>
      <c r="U44">
        <v>29.535714285714285</v>
      </c>
      <c r="V44">
        <v>0.95276497695852536</v>
      </c>
      <c r="W44">
        <v>0.4</v>
      </c>
      <c r="Y44">
        <v>0.18452380952380953</v>
      </c>
      <c r="Z44">
        <v>703</v>
      </c>
      <c r="AA44">
        <v>0.6</v>
      </c>
      <c r="AH44">
        <v>22.285714285714285</v>
      </c>
      <c r="AI44">
        <v>7</v>
      </c>
      <c r="AK44">
        <v>11</v>
      </c>
      <c r="AQ44">
        <v>100</v>
      </c>
      <c r="AR44">
        <v>100</v>
      </c>
      <c r="AS44" t="s">
        <v>755</v>
      </c>
    </row>
    <row r="45" spans="1:45" x14ac:dyDescent="0.25">
      <c r="A45">
        <v>44</v>
      </c>
      <c r="B45" t="s">
        <v>26</v>
      </c>
      <c r="C45" t="s">
        <v>680</v>
      </c>
      <c r="D45" t="s">
        <v>1</v>
      </c>
      <c r="E45" t="s">
        <v>335</v>
      </c>
      <c r="F45" s="138">
        <v>43960</v>
      </c>
      <c r="G45" t="s">
        <v>676</v>
      </c>
      <c r="H45" t="s">
        <v>667</v>
      </c>
      <c r="I45" t="s">
        <v>681</v>
      </c>
      <c r="J45" t="s">
        <v>377</v>
      </c>
      <c r="K45" t="s">
        <v>669</v>
      </c>
      <c r="L45">
        <v>1200</v>
      </c>
      <c r="M45">
        <v>288</v>
      </c>
      <c r="O45">
        <v>256</v>
      </c>
      <c r="P45">
        <v>96</v>
      </c>
      <c r="R45">
        <v>35</v>
      </c>
      <c r="S45">
        <v>63.5</v>
      </c>
      <c r="T45">
        <v>0</v>
      </c>
      <c r="U45">
        <v>44.821428571428569</v>
      </c>
      <c r="V45">
        <v>1.2806122448979591</v>
      </c>
      <c r="W45">
        <v>0.4</v>
      </c>
      <c r="Y45">
        <v>0.1953125</v>
      </c>
      <c r="Z45">
        <v>720</v>
      </c>
      <c r="AA45">
        <v>0.6</v>
      </c>
      <c r="AH45">
        <v>39.571428571428569</v>
      </c>
      <c r="AI45">
        <v>7</v>
      </c>
      <c r="AK45">
        <v>7</v>
      </c>
      <c r="AQ45">
        <v>100</v>
      </c>
      <c r="AR45">
        <v>100</v>
      </c>
      <c r="AS45" t="s">
        <v>755</v>
      </c>
    </row>
    <row r="46" spans="1:45" x14ac:dyDescent="0.25">
      <c r="A46">
        <v>45</v>
      </c>
      <c r="B46" t="s">
        <v>26</v>
      </c>
      <c r="C46" t="s">
        <v>680</v>
      </c>
      <c r="D46" t="s">
        <v>1</v>
      </c>
      <c r="E46" t="s">
        <v>335</v>
      </c>
      <c r="F46" s="138">
        <v>43960</v>
      </c>
      <c r="G46" t="s">
        <v>676</v>
      </c>
      <c r="H46" t="s">
        <v>667</v>
      </c>
      <c r="I46" t="s">
        <v>681</v>
      </c>
      <c r="J46" t="s">
        <v>378</v>
      </c>
      <c r="K46" t="s">
        <v>669</v>
      </c>
      <c r="L46">
        <v>1200</v>
      </c>
      <c r="M46">
        <v>288</v>
      </c>
      <c r="O46">
        <v>232</v>
      </c>
      <c r="P46">
        <v>96</v>
      </c>
      <c r="R46">
        <v>65</v>
      </c>
      <c r="S46">
        <v>63.5</v>
      </c>
      <c r="T46">
        <v>0</v>
      </c>
      <c r="U46">
        <v>20.714285714285715</v>
      </c>
      <c r="V46">
        <v>0.31868131868131871</v>
      </c>
      <c r="W46">
        <v>0.4</v>
      </c>
      <c r="Y46">
        <v>0.40024630541871925</v>
      </c>
      <c r="Z46">
        <v>1365</v>
      </c>
      <c r="AA46">
        <v>0.6</v>
      </c>
      <c r="AH46">
        <v>18.714285714285715</v>
      </c>
      <c r="AI46">
        <v>2</v>
      </c>
      <c r="AK46">
        <v>3</v>
      </c>
      <c r="AQ46">
        <v>100</v>
      </c>
      <c r="AR46">
        <v>100</v>
      </c>
      <c r="AS46" t="s">
        <v>755</v>
      </c>
    </row>
    <row r="47" spans="1:45" x14ac:dyDescent="0.25">
      <c r="A47">
        <v>46</v>
      </c>
      <c r="B47" t="s">
        <v>26</v>
      </c>
      <c r="C47" t="s">
        <v>665</v>
      </c>
      <c r="D47" t="s">
        <v>1</v>
      </c>
      <c r="E47" t="s">
        <v>335</v>
      </c>
      <c r="F47" s="138">
        <v>43961</v>
      </c>
      <c r="G47" t="s">
        <v>666</v>
      </c>
      <c r="H47" t="s">
        <v>667</v>
      </c>
      <c r="I47" t="s">
        <v>668</v>
      </c>
      <c r="J47" t="s">
        <v>129</v>
      </c>
      <c r="K47" t="s">
        <v>669</v>
      </c>
      <c r="L47">
        <v>2700</v>
      </c>
      <c r="M47">
        <v>486</v>
      </c>
      <c r="O47">
        <v>480</v>
      </c>
      <c r="P47">
        <v>162</v>
      </c>
      <c r="R47">
        <v>121</v>
      </c>
      <c r="S47">
        <v>107</v>
      </c>
      <c r="T47">
        <v>0</v>
      </c>
      <c r="U47">
        <v>128.41666666666666</v>
      </c>
      <c r="V47">
        <v>1.0612947658402203</v>
      </c>
      <c r="W47">
        <v>0.4</v>
      </c>
      <c r="Y47">
        <v>0.36011904761904762</v>
      </c>
      <c r="Z47">
        <v>871</v>
      </c>
      <c r="AA47">
        <v>0.75</v>
      </c>
      <c r="AH47">
        <v>109.16666666666666</v>
      </c>
      <c r="AI47">
        <v>23</v>
      </c>
      <c r="AK47">
        <v>27</v>
      </c>
      <c r="AQ47">
        <v>100</v>
      </c>
      <c r="AR47">
        <v>100</v>
      </c>
      <c r="AS47" t="s">
        <v>755</v>
      </c>
    </row>
    <row r="48" spans="1:45" x14ac:dyDescent="0.25">
      <c r="A48">
        <v>47</v>
      </c>
      <c r="B48" t="s">
        <v>26</v>
      </c>
      <c r="C48" t="s">
        <v>665</v>
      </c>
      <c r="D48" t="s">
        <v>1</v>
      </c>
      <c r="E48" t="s">
        <v>335</v>
      </c>
      <c r="F48" s="138">
        <v>43961</v>
      </c>
      <c r="G48" t="s">
        <v>666</v>
      </c>
      <c r="H48" t="s">
        <v>667</v>
      </c>
      <c r="I48" t="s">
        <v>672</v>
      </c>
      <c r="J48" t="s">
        <v>189</v>
      </c>
      <c r="K48" t="s">
        <v>669</v>
      </c>
      <c r="L48">
        <v>2700</v>
      </c>
      <c r="M48">
        <v>486</v>
      </c>
      <c r="O48">
        <v>464</v>
      </c>
      <c r="P48">
        <v>162</v>
      </c>
      <c r="R48">
        <v>113</v>
      </c>
      <c r="S48">
        <v>107</v>
      </c>
      <c r="T48">
        <v>0</v>
      </c>
      <c r="U48">
        <v>82.916666666666671</v>
      </c>
      <c r="V48">
        <v>0.73377581120943958</v>
      </c>
      <c r="W48">
        <v>0.4</v>
      </c>
      <c r="Y48">
        <v>0.34790640394088673</v>
      </c>
      <c r="Z48">
        <v>740</v>
      </c>
      <c r="AA48">
        <v>0.75</v>
      </c>
      <c r="AH48">
        <v>69.166666666666671</v>
      </c>
      <c r="AI48">
        <v>5</v>
      </c>
      <c r="AK48">
        <v>25</v>
      </c>
      <c r="AQ48">
        <v>100</v>
      </c>
      <c r="AR48">
        <v>100</v>
      </c>
      <c r="AS48" t="s">
        <v>755</v>
      </c>
    </row>
    <row r="49" spans="1:45" x14ac:dyDescent="0.25">
      <c r="A49">
        <v>48</v>
      </c>
      <c r="B49" t="s">
        <v>26</v>
      </c>
      <c r="C49" t="s">
        <v>665</v>
      </c>
      <c r="D49" t="s">
        <v>1</v>
      </c>
      <c r="E49" t="s">
        <v>335</v>
      </c>
      <c r="F49" s="138">
        <v>43961</v>
      </c>
      <c r="G49" t="s">
        <v>670</v>
      </c>
      <c r="H49" t="s">
        <v>667</v>
      </c>
      <c r="I49" t="s">
        <v>668</v>
      </c>
      <c r="J49" t="s">
        <v>137</v>
      </c>
      <c r="K49" t="s">
        <v>671</v>
      </c>
      <c r="L49">
        <v>1200</v>
      </c>
      <c r="M49">
        <v>288</v>
      </c>
      <c r="O49">
        <v>256</v>
      </c>
      <c r="P49">
        <v>96</v>
      </c>
      <c r="R49">
        <v>106</v>
      </c>
      <c r="S49">
        <v>63.5</v>
      </c>
      <c r="T49">
        <v>0</v>
      </c>
      <c r="U49">
        <v>56.833333333333329</v>
      </c>
      <c r="V49">
        <v>0.53616352201257855</v>
      </c>
      <c r="W49">
        <v>0.4</v>
      </c>
      <c r="Y49">
        <v>0.59151785714285721</v>
      </c>
      <c r="Z49">
        <v>354</v>
      </c>
      <c r="AA49">
        <v>0.75</v>
      </c>
      <c r="AH49">
        <v>40.333333333333329</v>
      </c>
      <c r="AI49">
        <v>18</v>
      </c>
      <c r="AK49">
        <v>24</v>
      </c>
      <c r="AQ49">
        <v>100</v>
      </c>
      <c r="AR49">
        <v>100</v>
      </c>
      <c r="AS49" t="s">
        <v>755</v>
      </c>
    </row>
    <row r="50" spans="1:45" x14ac:dyDescent="0.25">
      <c r="A50">
        <v>49</v>
      </c>
      <c r="B50" t="s">
        <v>26</v>
      </c>
      <c r="C50" t="s">
        <v>665</v>
      </c>
      <c r="D50" t="s">
        <v>1</v>
      </c>
      <c r="E50" t="s">
        <v>335</v>
      </c>
      <c r="F50" s="138">
        <v>43961</v>
      </c>
      <c r="G50" t="s">
        <v>670</v>
      </c>
      <c r="H50" t="s">
        <v>667</v>
      </c>
      <c r="I50" t="s">
        <v>668</v>
      </c>
      <c r="J50" t="s">
        <v>138</v>
      </c>
      <c r="K50" t="s">
        <v>671</v>
      </c>
      <c r="L50">
        <v>1200</v>
      </c>
      <c r="M50">
        <v>288</v>
      </c>
      <c r="O50">
        <v>288</v>
      </c>
      <c r="P50">
        <v>96</v>
      </c>
      <c r="R50">
        <v>54</v>
      </c>
      <c r="S50">
        <v>63.5</v>
      </c>
      <c r="T50">
        <v>0</v>
      </c>
      <c r="U50">
        <v>33.583333333333336</v>
      </c>
      <c r="V50">
        <v>0.62191358024691368</v>
      </c>
      <c r="W50">
        <v>0.4</v>
      </c>
      <c r="Y50">
        <v>0.26785714285714285</v>
      </c>
      <c r="Z50">
        <v>629</v>
      </c>
      <c r="AA50">
        <v>0.65</v>
      </c>
      <c r="AH50">
        <v>27.833333333333336</v>
      </c>
      <c r="AI50">
        <v>9</v>
      </c>
      <c r="AK50">
        <v>7</v>
      </c>
      <c r="AQ50">
        <v>100</v>
      </c>
      <c r="AR50">
        <v>100</v>
      </c>
      <c r="AS50" t="s">
        <v>755</v>
      </c>
    </row>
    <row r="51" spans="1:45" x14ac:dyDescent="0.25">
      <c r="A51">
        <v>50</v>
      </c>
      <c r="B51" t="s">
        <v>26</v>
      </c>
      <c r="C51" t="s">
        <v>665</v>
      </c>
      <c r="D51" t="s">
        <v>1</v>
      </c>
      <c r="E51" t="s">
        <v>335</v>
      </c>
      <c r="F51" s="138">
        <v>43961</v>
      </c>
      <c r="G51" t="s">
        <v>670</v>
      </c>
      <c r="H51" t="s">
        <v>667</v>
      </c>
      <c r="I51" t="s">
        <v>668</v>
      </c>
      <c r="J51" t="s">
        <v>139</v>
      </c>
      <c r="K51" t="s">
        <v>671</v>
      </c>
      <c r="L51">
        <v>1200</v>
      </c>
      <c r="M51">
        <v>288</v>
      </c>
      <c r="O51">
        <v>160</v>
      </c>
      <c r="P51">
        <v>96</v>
      </c>
      <c r="R51">
        <v>25</v>
      </c>
      <c r="S51">
        <v>63.5</v>
      </c>
      <c r="T51">
        <v>0</v>
      </c>
      <c r="U51">
        <v>22.833333333333332</v>
      </c>
      <c r="V51">
        <v>0.91333333333333333</v>
      </c>
      <c r="W51">
        <v>0.4</v>
      </c>
      <c r="Y51">
        <v>0.22321428571428573</v>
      </c>
      <c r="Z51">
        <v>240</v>
      </c>
      <c r="AA51">
        <v>0.65</v>
      </c>
      <c r="AH51">
        <v>21.833333333333332</v>
      </c>
      <c r="AI51">
        <v>2</v>
      </c>
      <c r="AK51">
        <v>1</v>
      </c>
      <c r="AQ51">
        <v>100</v>
      </c>
      <c r="AR51">
        <v>100</v>
      </c>
      <c r="AS51" t="s">
        <v>755</v>
      </c>
    </row>
    <row r="52" spans="1:45" x14ac:dyDescent="0.25">
      <c r="A52">
        <v>51</v>
      </c>
      <c r="B52" t="s">
        <v>26</v>
      </c>
      <c r="C52" t="s">
        <v>665</v>
      </c>
      <c r="D52" t="s">
        <v>1</v>
      </c>
      <c r="E52" t="s">
        <v>335</v>
      </c>
      <c r="F52" s="138">
        <v>43961</v>
      </c>
      <c r="G52" t="s">
        <v>670</v>
      </c>
      <c r="H52" t="s">
        <v>667</v>
      </c>
      <c r="I52" t="s">
        <v>668</v>
      </c>
      <c r="J52" t="s">
        <v>140</v>
      </c>
      <c r="K52" t="s">
        <v>671</v>
      </c>
      <c r="L52">
        <v>1200</v>
      </c>
      <c r="M52">
        <v>288</v>
      </c>
      <c r="O52">
        <v>288</v>
      </c>
      <c r="P52">
        <v>96</v>
      </c>
      <c r="R52">
        <v>62</v>
      </c>
      <c r="S52">
        <v>63.5</v>
      </c>
      <c r="T52">
        <v>0</v>
      </c>
      <c r="U52">
        <v>48.166666666666671</v>
      </c>
      <c r="V52">
        <v>0.77688172043010761</v>
      </c>
      <c r="W52">
        <v>0.4</v>
      </c>
      <c r="Y52">
        <v>0.30753968253968256</v>
      </c>
      <c r="Z52">
        <v>574</v>
      </c>
      <c r="AA52">
        <v>0.7</v>
      </c>
      <c r="AH52">
        <v>42.666666666666671</v>
      </c>
      <c r="AI52">
        <v>6</v>
      </c>
      <c r="AK52">
        <v>8</v>
      </c>
      <c r="AQ52">
        <v>100</v>
      </c>
      <c r="AR52">
        <v>100</v>
      </c>
      <c r="AS52" t="s">
        <v>755</v>
      </c>
    </row>
    <row r="53" spans="1:45" x14ac:dyDescent="0.25">
      <c r="A53">
        <v>52</v>
      </c>
      <c r="B53" t="s">
        <v>26</v>
      </c>
      <c r="C53" t="s">
        <v>665</v>
      </c>
      <c r="D53" t="s">
        <v>1</v>
      </c>
      <c r="E53" t="s">
        <v>335</v>
      </c>
      <c r="F53" s="138">
        <v>43961</v>
      </c>
      <c r="G53" t="s">
        <v>670</v>
      </c>
      <c r="H53" t="s">
        <v>667</v>
      </c>
      <c r="I53" t="s">
        <v>668</v>
      </c>
      <c r="J53" t="s">
        <v>142</v>
      </c>
      <c r="K53" t="s">
        <v>671</v>
      </c>
      <c r="L53">
        <v>1200</v>
      </c>
      <c r="M53">
        <v>288</v>
      </c>
      <c r="O53">
        <v>256</v>
      </c>
      <c r="P53">
        <v>96</v>
      </c>
      <c r="R53">
        <v>42</v>
      </c>
      <c r="S53">
        <v>63.5</v>
      </c>
      <c r="T53">
        <v>0</v>
      </c>
      <c r="U53">
        <v>25.916666666666664</v>
      </c>
      <c r="V53">
        <v>0.61706349206349198</v>
      </c>
      <c r="W53">
        <v>0.4</v>
      </c>
      <c r="Y53">
        <v>0.23437500000000003</v>
      </c>
      <c r="Z53">
        <v>646</v>
      </c>
      <c r="AA53">
        <v>0.75</v>
      </c>
      <c r="AH53">
        <v>21.166666666666664</v>
      </c>
      <c r="AI53">
        <v>11</v>
      </c>
      <c r="AK53">
        <v>4</v>
      </c>
      <c r="AQ53">
        <v>100</v>
      </c>
      <c r="AR53">
        <v>100</v>
      </c>
      <c r="AS53" t="s">
        <v>755</v>
      </c>
    </row>
    <row r="54" spans="1:45" x14ac:dyDescent="0.25">
      <c r="A54">
        <v>53</v>
      </c>
      <c r="B54" t="s">
        <v>26</v>
      </c>
      <c r="C54" t="s">
        <v>665</v>
      </c>
      <c r="D54" t="s">
        <v>1</v>
      </c>
      <c r="E54" t="s">
        <v>335</v>
      </c>
      <c r="F54" s="138">
        <v>43961</v>
      </c>
      <c r="G54" t="s">
        <v>670</v>
      </c>
      <c r="H54" t="s">
        <v>667</v>
      </c>
      <c r="I54" t="s">
        <v>668</v>
      </c>
      <c r="J54" t="s">
        <v>143</v>
      </c>
      <c r="K54" t="s">
        <v>671</v>
      </c>
      <c r="L54">
        <v>1200</v>
      </c>
      <c r="M54">
        <v>288</v>
      </c>
      <c r="O54">
        <v>208</v>
      </c>
      <c r="P54">
        <v>96</v>
      </c>
      <c r="R54">
        <v>26</v>
      </c>
      <c r="S54">
        <v>63.5</v>
      </c>
      <c r="T54">
        <v>0</v>
      </c>
      <c r="U54">
        <v>14.833333333333334</v>
      </c>
      <c r="V54">
        <v>0.57051282051282048</v>
      </c>
      <c r="W54">
        <v>0.4</v>
      </c>
      <c r="Y54">
        <v>0.17857142857142858</v>
      </c>
      <c r="Z54">
        <v>410</v>
      </c>
      <c r="AA54">
        <v>0.65</v>
      </c>
      <c r="AH54">
        <v>11.833333333333334</v>
      </c>
      <c r="AK54">
        <v>6</v>
      </c>
      <c r="AQ54">
        <v>100</v>
      </c>
      <c r="AR54">
        <v>100</v>
      </c>
      <c r="AS54" t="s">
        <v>755</v>
      </c>
    </row>
    <row r="55" spans="1:45" x14ac:dyDescent="0.25">
      <c r="A55">
        <v>54</v>
      </c>
      <c r="B55" t="s">
        <v>26</v>
      </c>
      <c r="C55" t="s">
        <v>665</v>
      </c>
      <c r="D55" t="s">
        <v>1</v>
      </c>
      <c r="E55" t="s">
        <v>335</v>
      </c>
      <c r="F55" s="138">
        <v>43961</v>
      </c>
      <c r="G55" t="s">
        <v>670</v>
      </c>
      <c r="H55" t="s">
        <v>667</v>
      </c>
      <c r="I55" t="s">
        <v>668</v>
      </c>
      <c r="J55" t="s">
        <v>144</v>
      </c>
      <c r="K55" t="s">
        <v>671</v>
      </c>
      <c r="L55">
        <v>1200</v>
      </c>
      <c r="M55">
        <v>288</v>
      </c>
      <c r="O55">
        <v>176</v>
      </c>
      <c r="P55">
        <v>96</v>
      </c>
      <c r="R55">
        <v>36</v>
      </c>
      <c r="S55">
        <v>63.5</v>
      </c>
      <c r="T55">
        <v>0</v>
      </c>
      <c r="U55">
        <v>25.5</v>
      </c>
      <c r="V55">
        <v>0.70833333333333337</v>
      </c>
      <c r="W55">
        <v>0.4</v>
      </c>
      <c r="Y55">
        <v>0.29220779220779225</v>
      </c>
      <c r="Z55">
        <v>135</v>
      </c>
      <c r="AA55">
        <v>0.65</v>
      </c>
      <c r="AH55">
        <v>22.5</v>
      </c>
      <c r="AI55">
        <v>4</v>
      </c>
      <c r="AK55">
        <v>4</v>
      </c>
      <c r="AQ55">
        <v>100</v>
      </c>
      <c r="AR55">
        <v>100</v>
      </c>
      <c r="AS55" t="s">
        <v>755</v>
      </c>
    </row>
    <row r="56" spans="1:45" x14ac:dyDescent="0.25">
      <c r="A56">
        <v>55</v>
      </c>
      <c r="B56" t="s">
        <v>26</v>
      </c>
      <c r="C56" t="s">
        <v>665</v>
      </c>
      <c r="D56" t="s">
        <v>1</v>
      </c>
      <c r="E56" t="s">
        <v>335</v>
      </c>
      <c r="F56" s="138">
        <v>43961</v>
      </c>
      <c r="G56" t="s">
        <v>670</v>
      </c>
      <c r="H56" t="s">
        <v>667</v>
      </c>
      <c r="I56" t="s">
        <v>672</v>
      </c>
      <c r="J56" t="s">
        <v>190</v>
      </c>
      <c r="K56" t="s">
        <v>671</v>
      </c>
      <c r="L56">
        <v>1200</v>
      </c>
      <c r="M56">
        <v>288</v>
      </c>
      <c r="O56">
        <v>288</v>
      </c>
      <c r="P56">
        <v>96</v>
      </c>
      <c r="R56">
        <v>77</v>
      </c>
      <c r="S56">
        <v>63.5</v>
      </c>
      <c r="T56">
        <v>0</v>
      </c>
      <c r="U56">
        <v>70.416666666666657</v>
      </c>
      <c r="V56">
        <v>0.91450216450216437</v>
      </c>
      <c r="W56">
        <v>0.4</v>
      </c>
      <c r="Y56">
        <v>0.38194444444444448</v>
      </c>
      <c r="Z56">
        <v>370</v>
      </c>
      <c r="AA56">
        <v>0.65</v>
      </c>
      <c r="AH56">
        <v>58.166666666666664</v>
      </c>
      <c r="AI56">
        <v>9</v>
      </c>
      <c r="AK56">
        <v>20</v>
      </c>
      <c r="AQ56">
        <v>100</v>
      </c>
      <c r="AR56">
        <v>100</v>
      </c>
      <c r="AS56" t="s">
        <v>755</v>
      </c>
    </row>
    <row r="57" spans="1:45" x14ac:dyDescent="0.25">
      <c r="A57">
        <v>56</v>
      </c>
      <c r="B57" t="s">
        <v>26</v>
      </c>
      <c r="C57" t="s">
        <v>665</v>
      </c>
      <c r="D57" t="s">
        <v>1</v>
      </c>
      <c r="E57" t="s">
        <v>335</v>
      </c>
      <c r="F57" s="138">
        <v>43961</v>
      </c>
      <c r="G57" t="s">
        <v>670</v>
      </c>
      <c r="H57" t="s">
        <v>667</v>
      </c>
      <c r="I57" t="s">
        <v>677</v>
      </c>
      <c r="J57" t="s">
        <v>195</v>
      </c>
      <c r="K57" t="s">
        <v>671</v>
      </c>
      <c r="L57">
        <v>1200</v>
      </c>
      <c r="M57">
        <v>288</v>
      </c>
      <c r="O57">
        <v>192</v>
      </c>
      <c r="P57">
        <v>96</v>
      </c>
      <c r="R57">
        <v>43</v>
      </c>
      <c r="S57">
        <v>63.5</v>
      </c>
      <c r="T57">
        <v>0</v>
      </c>
      <c r="U57">
        <v>35.833333333333336</v>
      </c>
      <c r="V57">
        <v>0.83333333333333337</v>
      </c>
      <c r="W57">
        <v>0.4</v>
      </c>
      <c r="Y57">
        <v>0.31994047619047622</v>
      </c>
      <c r="Z57">
        <v>256</v>
      </c>
      <c r="AA57">
        <v>0.65</v>
      </c>
      <c r="AH57">
        <v>35.833333333333336</v>
      </c>
      <c r="AQ57">
        <v>100</v>
      </c>
      <c r="AR57">
        <v>100</v>
      </c>
      <c r="AS57" t="s">
        <v>755</v>
      </c>
    </row>
    <row r="58" spans="1:45" x14ac:dyDescent="0.25">
      <c r="A58">
        <v>57</v>
      </c>
      <c r="B58" t="s">
        <v>26</v>
      </c>
      <c r="C58" t="s">
        <v>665</v>
      </c>
      <c r="D58" t="s">
        <v>1</v>
      </c>
      <c r="E58" t="s">
        <v>335</v>
      </c>
      <c r="F58" s="138">
        <v>43961</v>
      </c>
      <c r="G58" t="s">
        <v>670</v>
      </c>
      <c r="H58" t="s">
        <v>667</v>
      </c>
      <c r="I58" t="s">
        <v>677</v>
      </c>
      <c r="J58" t="s">
        <v>196</v>
      </c>
      <c r="K58" t="s">
        <v>671</v>
      </c>
      <c r="L58">
        <v>1200</v>
      </c>
      <c r="M58">
        <v>288</v>
      </c>
      <c r="O58">
        <v>288</v>
      </c>
      <c r="P58">
        <v>96</v>
      </c>
      <c r="R58">
        <v>44</v>
      </c>
      <c r="S58">
        <v>63.5</v>
      </c>
      <c r="T58">
        <v>0</v>
      </c>
      <c r="U58">
        <v>28.666666666666664</v>
      </c>
      <c r="V58">
        <v>0.65151515151515149</v>
      </c>
      <c r="W58">
        <v>0.4</v>
      </c>
      <c r="Y58">
        <v>0.21825396825396826</v>
      </c>
      <c r="Z58">
        <v>316</v>
      </c>
      <c r="AA58">
        <v>0.65</v>
      </c>
      <c r="AH58">
        <v>28.666666666666664</v>
      </c>
      <c r="AQ58">
        <v>100</v>
      </c>
      <c r="AR58">
        <v>100</v>
      </c>
      <c r="AS58" t="s">
        <v>755</v>
      </c>
    </row>
    <row r="59" spans="1:45" x14ac:dyDescent="0.25">
      <c r="A59">
        <v>58</v>
      </c>
      <c r="B59" t="s">
        <v>26</v>
      </c>
      <c r="C59" t="s">
        <v>665</v>
      </c>
      <c r="D59" t="s">
        <v>1</v>
      </c>
      <c r="E59" t="s">
        <v>335</v>
      </c>
      <c r="F59" s="138">
        <v>43961</v>
      </c>
      <c r="G59" t="s">
        <v>675</v>
      </c>
      <c r="H59" t="s">
        <v>667</v>
      </c>
      <c r="I59" t="s">
        <v>668</v>
      </c>
      <c r="J59" t="s">
        <v>164</v>
      </c>
      <c r="K59" t="s">
        <v>669</v>
      </c>
      <c r="L59">
        <v>2700</v>
      </c>
      <c r="M59">
        <v>756</v>
      </c>
      <c r="O59">
        <v>800</v>
      </c>
      <c r="P59">
        <v>252</v>
      </c>
      <c r="R59">
        <v>76</v>
      </c>
      <c r="S59">
        <v>63.5</v>
      </c>
      <c r="T59">
        <v>0</v>
      </c>
      <c r="U59">
        <v>69.5</v>
      </c>
      <c r="V59">
        <v>0.91447368421052633</v>
      </c>
      <c r="W59">
        <v>0.4</v>
      </c>
      <c r="Y59">
        <v>0.1357142857142857</v>
      </c>
      <c r="Z59">
        <v>667</v>
      </c>
      <c r="AA59">
        <v>0.8</v>
      </c>
      <c r="AH59">
        <v>68</v>
      </c>
      <c r="AK59">
        <v>3</v>
      </c>
      <c r="AQ59">
        <v>100</v>
      </c>
      <c r="AR59">
        <v>100</v>
      </c>
      <c r="AS59" t="s">
        <v>755</v>
      </c>
    </row>
    <row r="60" spans="1:45" x14ac:dyDescent="0.25">
      <c r="A60">
        <v>59</v>
      </c>
      <c r="B60" t="s">
        <v>26</v>
      </c>
      <c r="C60" t="s">
        <v>665</v>
      </c>
      <c r="D60" t="s">
        <v>1</v>
      </c>
      <c r="E60" t="s">
        <v>335</v>
      </c>
      <c r="F60" s="138">
        <v>43961</v>
      </c>
      <c r="G60" t="s">
        <v>676</v>
      </c>
      <c r="H60" t="s">
        <v>667</v>
      </c>
      <c r="I60" t="s">
        <v>668</v>
      </c>
      <c r="J60" t="s">
        <v>165</v>
      </c>
      <c r="K60" t="s">
        <v>669</v>
      </c>
      <c r="L60">
        <v>1200</v>
      </c>
      <c r="M60">
        <v>288</v>
      </c>
      <c r="O60">
        <v>192</v>
      </c>
      <c r="P60">
        <v>96</v>
      </c>
      <c r="R60">
        <v>16</v>
      </c>
      <c r="S60">
        <v>63.5</v>
      </c>
      <c r="T60">
        <v>0</v>
      </c>
      <c r="U60">
        <v>27.75</v>
      </c>
      <c r="V60">
        <v>1.734375</v>
      </c>
      <c r="W60">
        <v>0.4</v>
      </c>
      <c r="Y60">
        <v>0.11904761904761907</v>
      </c>
      <c r="Z60">
        <v>369</v>
      </c>
      <c r="AA60">
        <v>0.7</v>
      </c>
      <c r="AH60">
        <v>26</v>
      </c>
      <c r="AI60">
        <v>3</v>
      </c>
      <c r="AK60">
        <v>2</v>
      </c>
      <c r="AQ60">
        <v>100</v>
      </c>
      <c r="AR60">
        <v>100</v>
      </c>
      <c r="AS60" t="s">
        <v>755</v>
      </c>
    </row>
    <row r="61" spans="1:45" x14ac:dyDescent="0.25">
      <c r="A61">
        <v>60</v>
      </c>
      <c r="B61" t="s">
        <v>26</v>
      </c>
      <c r="C61" t="s">
        <v>665</v>
      </c>
      <c r="D61" t="s">
        <v>1</v>
      </c>
      <c r="E61" t="s">
        <v>335</v>
      </c>
      <c r="F61" s="138">
        <v>43961</v>
      </c>
      <c r="G61" t="s">
        <v>676</v>
      </c>
      <c r="H61" t="s">
        <v>667</v>
      </c>
      <c r="I61" t="s">
        <v>668</v>
      </c>
      <c r="J61" t="s">
        <v>167</v>
      </c>
      <c r="K61" t="s">
        <v>669</v>
      </c>
      <c r="L61">
        <v>1200</v>
      </c>
      <c r="M61">
        <v>288</v>
      </c>
      <c r="O61">
        <v>320</v>
      </c>
      <c r="P61">
        <v>96</v>
      </c>
      <c r="R61">
        <v>16</v>
      </c>
      <c r="S61">
        <v>63.5</v>
      </c>
      <c r="T61">
        <v>0</v>
      </c>
      <c r="U61">
        <v>10</v>
      </c>
      <c r="V61">
        <v>0.625</v>
      </c>
      <c r="W61">
        <v>0.4</v>
      </c>
      <c r="Y61">
        <v>7.1428571428571425E-2</v>
      </c>
      <c r="Z61">
        <v>391</v>
      </c>
      <c r="AA61">
        <v>0.65</v>
      </c>
      <c r="AH61">
        <v>10</v>
      </c>
      <c r="AQ61">
        <v>100</v>
      </c>
      <c r="AR61">
        <v>100</v>
      </c>
      <c r="AS61" t="s">
        <v>755</v>
      </c>
    </row>
    <row r="62" spans="1:45" x14ac:dyDescent="0.25">
      <c r="A62">
        <v>61</v>
      </c>
      <c r="B62" t="s">
        <v>26</v>
      </c>
      <c r="C62" t="s">
        <v>665</v>
      </c>
      <c r="D62" t="s">
        <v>1</v>
      </c>
      <c r="E62" t="s">
        <v>335</v>
      </c>
      <c r="F62" s="138">
        <v>43961</v>
      </c>
      <c r="G62" t="s">
        <v>676</v>
      </c>
      <c r="H62" t="s">
        <v>667</v>
      </c>
      <c r="I62" t="s">
        <v>668</v>
      </c>
      <c r="J62" t="s">
        <v>168</v>
      </c>
      <c r="K62" t="s">
        <v>669</v>
      </c>
      <c r="L62">
        <v>1200</v>
      </c>
      <c r="M62">
        <v>288</v>
      </c>
      <c r="O62">
        <v>288</v>
      </c>
      <c r="P62">
        <v>96</v>
      </c>
      <c r="R62">
        <v>26</v>
      </c>
      <c r="S62">
        <v>63.5</v>
      </c>
      <c r="T62">
        <v>0</v>
      </c>
      <c r="U62">
        <v>22.666666666666668</v>
      </c>
      <c r="V62">
        <v>0.87179487179487181</v>
      </c>
      <c r="W62">
        <v>0.4</v>
      </c>
      <c r="Y62">
        <v>0.12896825396825398</v>
      </c>
      <c r="Z62">
        <v>400</v>
      </c>
      <c r="AA62">
        <v>0.65</v>
      </c>
      <c r="AH62">
        <v>18.666666666666668</v>
      </c>
      <c r="AK62">
        <v>8</v>
      </c>
      <c r="AQ62">
        <v>100</v>
      </c>
      <c r="AR62">
        <v>100</v>
      </c>
      <c r="AS62" t="s">
        <v>755</v>
      </c>
    </row>
    <row r="63" spans="1:45" x14ac:dyDescent="0.25">
      <c r="A63">
        <v>62</v>
      </c>
      <c r="B63" t="s">
        <v>26</v>
      </c>
      <c r="C63" t="s">
        <v>678</v>
      </c>
      <c r="D63" t="s">
        <v>1</v>
      </c>
      <c r="E63" t="s">
        <v>335</v>
      </c>
      <c r="F63" s="138">
        <v>43961</v>
      </c>
      <c r="G63" t="s">
        <v>676</v>
      </c>
      <c r="H63" t="s">
        <v>667</v>
      </c>
      <c r="I63" t="s">
        <v>679</v>
      </c>
      <c r="J63" t="s">
        <v>380</v>
      </c>
      <c r="K63" t="s">
        <v>669</v>
      </c>
      <c r="L63">
        <v>1200</v>
      </c>
      <c r="M63">
        <v>288</v>
      </c>
      <c r="O63">
        <v>400</v>
      </c>
      <c r="P63">
        <v>96</v>
      </c>
      <c r="R63">
        <v>21</v>
      </c>
      <c r="S63">
        <v>63.5</v>
      </c>
      <c r="T63">
        <v>0</v>
      </c>
      <c r="U63">
        <v>15.25</v>
      </c>
      <c r="V63">
        <v>0.72619047619047616</v>
      </c>
      <c r="W63">
        <v>0.4</v>
      </c>
      <c r="Y63">
        <v>7.4999999999999997E-2</v>
      </c>
      <c r="Z63">
        <v>301</v>
      </c>
      <c r="AA63">
        <v>0.65</v>
      </c>
      <c r="AH63">
        <v>11</v>
      </c>
      <c r="AI63">
        <v>7</v>
      </c>
      <c r="AK63">
        <v>5</v>
      </c>
      <c r="AQ63">
        <v>100</v>
      </c>
      <c r="AR63">
        <v>100</v>
      </c>
      <c r="AS63" t="s">
        <v>755</v>
      </c>
    </row>
    <row r="64" spans="1:45" x14ac:dyDescent="0.25">
      <c r="A64">
        <v>63</v>
      </c>
      <c r="B64" t="s">
        <v>26</v>
      </c>
      <c r="C64" t="s">
        <v>680</v>
      </c>
      <c r="D64" t="s">
        <v>1</v>
      </c>
      <c r="E64" t="s">
        <v>335</v>
      </c>
      <c r="F64" s="138">
        <v>43961</v>
      </c>
      <c r="G64" t="s">
        <v>666</v>
      </c>
      <c r="H64" t="s">
        <v>667</v>
      </c>
      <c r="I64" t="s">
        <v>681</v>
      </c>
      <c r="J64" t="s">
        <v>236</v>
      </c>
      <c r="K64" t="s">
        <v>669</v>
      </c>
      <c r="L64">
        <v>2700</v>
      </c>
      <c r="M64">
        <v>486</v>
      </c>
      <c r="O64">
        <v>467</v>
      </c>
      <c r="P64">
        <v>162</v>
      </c>
      <c r="R64">
        <v>100</v>
      </c>
      <c r="S64">
        <v>106.5</v>
      </c>
      <c r="T64">
        <v>0</v>
      </c>
      <c r="U64">
        <v>88.875</v>
      </c>
      <c r="V64">
        <v>0.88875000000000004</v>
      </c>
      <c r="W64">
        <v>0.4</v>
      </c>
      <c r="Y64">
        <v>0.30590394616090549</v>
      </c>
      <c r="Z64">
        <v>643</v>
      </c>
      <c r="AA64">
        <v>0.7</v>
      </c>
      <c r="AH64">
        <v>80</v>
      </c>
      <c r="AI64">
        <v>6</v>
      </c>
      <c r="AJ64">
        <v>5</v>
      </c>
      <c r="AK64">
        <v>11</v>
      </c>
      <c r="AQ64">
        <v>100</v>
      </c>
      <c r="AR64">
        <v>100</v>
      </c>
      <c r="AS64" t="s">
        <v>755</v>
      </c>
    </row>
    <row r="65" spans="1:45" x14ac:dyDescent="0.25">
      <c r="A65">
        <v>64</v>
      </c>
      <c r="B65" t="s">
        <v>26</v>
      </c>
      <c r="C65" t="s">
        <v>680</v>
      </c>
      <c r="D65" t="s">
        <v>1</v>
      </c>
      <c r="E65" t="s">
        <v>335</v>
      </c>
      <c r="F65" s="138">
        <v>43961</v>
      </c>
      <c r="G65" t="s">
        <v>670</v>
      </c>
      <c r="H65" t="s">
        <v>667</v>
      </c>
      <c r="I65" t="s">
        <v>681</v>
      </c>
      <c r="J65" t="s">
        <v>375</v>
      </c>
      <c r="K65" t="s">
        <v>671</v>
      </c>
      <c r="L65">
        <v>1200</v>
      </c>
      <c r="M65">
        <v>288</v>
      </c>
      <c r="O65">
        <v>322</v>
      </c>
      <c r="P65">
        <v>96</v>
      </c>
      <c r="R65">
        <v>56</v>
      </c>
      <c r="S65">
        <v>63.5</v>
      </c>
      <c r="T65">
        <v>0</v>
      </c>
      <c r="U65">
        <v>41.428571428571431</v>
      </c>
      <c r="V65">
        <v>0.73979591836734693</v>
      </c>
      <c r="W65">
        <v>0.4</v>
      </c>
      <c r="Y65">
        <v>0.30590394616090549</v>
      </c>
      <c r="Z65">
        <v>635</v>
      </c>
      <c r="AA65">
        <v>0.65</v>
      </c>
      <c r="AH65">
        <v>36.428571428571431</v>
      </c>
      <c r="AI65">
        <v>6</v>
      </c>
      <c r="AK65">
        <v>7</v>
      </c>
      <c r="AQ65">
        <v>100</v>
      </c>
      <c r="AR65">
        <v>100</v>
      </c>
      <c r="AS65" t="s">
        <v>755</v>
      </c>
    </row>
    <row r="66" spans="1:45" x14ac:dyDescent="0.25">
      <c r="A66">
        <v>65</v>
      </c>
      <c r="B66" t="s">
        <v>26</v>
      </c>
      <c r="C66" t="s">
        <v>680</v>
      </c>
      <c r="D66" t="s">
        <v>1</v>
      </c>
      <c r="E66" t="s">
        <v>335</v>
      </c>
      <c r="F66" s="138">
        <v>43961</v>
      </c>
      <c r="G66" t="s">
        <v>670</v>
      </c>
      <c r="H66" t="s">
        <v>667</v>
      </c>
      <c r="I66" t="s">
        <v>681</v>
      </c>
      <c r="J66" t="s">
        <v>376</v>
      </c>
      <c r="K66" t="s">
        <v>671</v>
      </c>
      <c r="L66">
        <v>1200</v>
      </c>
      <c r="M66">
        <v>288</v>
      </c>
      <c r="O66">
        <v>260</v>
      </c>
      <c r="P66">
        <v>96</v>
      </c>
      <c r="R66">
        <v>43</v>
      </c>
      <c r="S66">
        <v>63.5</v>
      </c>
      <c r="T66">
        <v>0</v>
      </c>
      <c r="U66">
        <v>30.821428571428573</v>
      </c>
      <c r="V66">
        <v>0.71677740863787376</v>
      </c>
      <c r="W66">
        <v>0.4</v>
      </c>
      <c r="Y66">
        <v>0.23626373626373626</v>
      </c>
      <c r="Z66">
        <v>720</v>
      </c>
      <c r="AA66">
        <v>0.65</v>
      </c>
      <c r="AH66">
        <v>26.571428571428573</v>
      </c>
      <c r="AI66">
        <v>7</v>
      </c>
      <c r="AK66">
        <v>5</v>
      </c>
      <c r="AQ66">
        <v>100</v>
      </c>
      <c r="AR66">
        <v>100</v>
      </c>
      <c r="AS66" t="s">
        <v>755</v>
      </c>
    </row>
    <row r="67" spans="1:45" x14ac:dyDescent="0.25">
      <c r="A67">
        <v>66</v>
      </c>
      <c r="B67" t="s">
        <v>26</v>
      </c>
      <c r="C67" t="s">
        <v>680</v>
      </c>
      <c r="D67" t="s">
        <v>1</v>
      </c>
      <c r="E67" t="s">
        <v>335</v>
      </c>
      <c r="F67" s="138">
        <v>43961</v>
      </c>
      <c r="G67" t="s">
        <v>670</v>
      </c>
      <c r="H67" t="s">
        <v>667</v>
      </c>
      <c r="I67" t="s">
        <v>681</v>
      </c>
      <c r="J67" t="s">
        <v>373</v>
      </c>
      <c r="K67" t="s">
        <v>671</v>
      </c>
      <c r="L67">
        <v>1200</v>
      </c>
      <c r="M67">
        <v>288</v>
      </c>
      <c r="O67">
        <v>258</v>
      </c>
      <c r="P67">
        <v>96</v>
      </c>
      <c r="R67">
        <v>47</v>
      </c>
      <c r="S67">
        <v>63.5</v>
      </c>
      <c r="T67">
        <v>0</v>
      </c>
      <c r="U67">
        <v>43.642857142857146</v>
      </c>
      <c r="V67">
        <v>0.9285714285714286</v>
      </c>
      <c r="W67">
        <v>0.4</v>
      </c>
      <c r="Y67">
        <v>0.26024363233665559</v>
      </c>
      <c r="Z67">
        <v>717.5</v>
      </c>
      <c r="AA67">
        <v>0.6</v>
      </c>
      <c r="AH67">
        <v>41.142857142857146</v>
      </c>
      <c r="AI67">
        <v>6</v>
      </c>
      <c r="AK67">
        <v>2</v>
      </c>
      <c r="AQ67">
        <v>100</v>
      </c>
      <c r="AR67">
        <v>100</v>
      </c>
      <c r="AS67" t="s">
        <v>755</v>
      </c>
    </row>
    <row r="68" spans="1:45" x14ac:dyDescent="0.25">
      <c r="A68">
        <v>67</v>
      </c>
      <c r="B68" t="s">
        <v>26</v>
      </c>
      <c r="C68" t="s">
        <v>680</v>
      </c>
      <c r="D68" t="s">
        <v>1</v>
      </c>
      <c r="E68" t="s">
        <v>335</v>
      </c>
      <c r="F68" s="138">
        <v>43961</v>
      </c>
      <c r="G68" t="s">
        <v>670</v>
      </c>
      <c r="H68" t="s">
        <v>667</v>
      </c>
      <c r="I68" t="s">
        <v>681</v>
      </c>
      <c r="J68" t="s">
        <v>374</v>
      </c>
      <c r="K68" t="s">
        <v>671</v>
      </c>
      <c r="L68">
        <v>1200</v>
      </c>
      <c r="M68">
        <v>288</v>
      </c>
      <c r="O68">
        <v>286</v>
      </c>
      <c r="P68">
        <v>96</v>
      </c>
      <c r="R68">
        <v>79</v>
      </c>
      <c r="S68">
        <v>63.5</v>
      </c>
      <c r="T68">
        <v>0</v>
      </c>
      <c r="U68">
        <v>45.589285714285715</v>
      </c>
      <c r="V68">
        <v>0.57707956600361665</v>
      </c>
      <c r="W68">
        <v>0.4</v>
      </c>
      <c r="Y68">
        <v>0.39460539460539462</v>
      </c>
      <c r="Z68">
        <v>635</v>
      </c>
      <c r="AA68">
        <v>0.66</v>
      </c>
      <c r="AH68">
        <v>31.714285714285715</v>
      </c>
      <c r="AI68">
        <v>16</v>
      </c>
      <c r="AJ68">
        <v>5</v>
      </c>
      <c r="AK68">
        <v>16</v>
      </c>
      <c r="AQ68">
        <v>100</v>
      </c>
      <c r="AR68">
        <v>100</v>
      </c>
      <c r="AS68" t="s">
        <v>755</v>
      </c>
    </row>
    <row r="69" spans="1:45" x14ac:dyDescent="0.25">
      <c r="A69">
        <v>68</v>
      </c>
      <c r="B69" t="s">
        <v>26</v>
      </c>
      <c r="C69" t="s">
        <v>680</v>
      </c>
      <c r="D69" t="s">
        <v>1</v>
      </c>
      <c r="E69" t="s">
        <v>335</v>
      </c>
      <c r="F69" s="138">
        <v>43961</v>
      </c>
      <c r="G69" t="s">
        <v>676</v>
      </c>
      <c r="H69" t="s">
        <v>667</v>
      </c>
      <c r="I69" t="s">
        <v>681</v>
      </c>
      <c r="J69" t="s">
        <v>379</v>
      </c>
      <c r="K69" t="s">
        <v>669</v>
      </c>
      <c r="L69">
        <v>1200</v>
      </c>
      <c r="M69">
        <v>288</v>
      </c>
      <c r="O69">
        <v>240</v>
      </c>
      <c r="P69">
        <v>96</v>
      </c>
      <c r="R69">
        <v>53</v>
      </c>
      <c r="S69">
        <v>63.5</v>
      </c>
      <c r="T69">
        <v>0</v>
      </c>
      <c r="U69">
        <v>25.875</v>
      </c>
      <c r="V69">
        <v>0.4882075471698113</v>
      </c>
      <c r="W69">
        <v>0.4</v>
      </c>
      <c r="Y69">
        <v>0.31547619047619047</v>
      </c>
      <c r="Z69">
        <v>721</v>
      </c>
      <c r="AA69">
        <v>0.6</v>
      </c>
      <c r="AH69">
        <v>21.875</v>
      </c>
      <c r="AI69">
        <v>6</v>
      </c>
      <c r="AK69">
        <v>5</v>
      </c>
      <c r="AQ69">
        <v>100</v>
      </c>
      <c r="AR69">
        <v>100</v>
      </c>
      <c r="AS69" t="s">
        <v>755</v>
      </c>
    </row>
    <row r="70" spans="1:45" x14ac:dyDescent="0.25">
      <c r="A70">
        <v>69</v>
      </c>
      <c r="B70" t="s">
        <v>26</v>
      </c>
      <c r="C70" t="s">
        <v>680</v>
      </c>
      <c r="D70" t="s">
        <v>1</v>
      </c>
      <c r="E70" t="s">
        <v>335</v>
      </c>
      <c r="F70" s="138">
        <v>43961</v>
      </c>
      <c r="G70" t="s">
        <v>676</v>
      </c>
      <c r="H70" t="s">
        <v>667</v>
      </c>
      <c r="I70" t="s">
        <v>681</v>
      </c>
      <c r="J70" t="s">
        <v>377</v>
      </c>
      <c r="K70" t="s">
        <v>669</v>
      </c>
      <c r="L70">
        <v>1200</v>
      </c>
      <c r="M70">
        <v>288</v>
      </c>
      <c r="O70">
        <v>272</v>
      </c>
      <c r="P70">
        <v>96</v>
      </c>
      <c r="R70">
        <v>46</v>
      </c>
      <c r="S70">
        <v>63.5</v>
      </c>
      <c r="T70">
        <v>0</v>
      </c>
      <c r="U70">
        <v>45.464285714285715</v>
      </c>
      <c r="V70">
        <v>0.98835403726708082</v>
      </c>
      <c r="W70">
        <v>0.4</v>
      </c>
      <c r="Y70">
        <v>0.24159663865546221</v>
      </c>
      <c r="Z70">
        <v>714</v>
      </c>
      <c r="AA70">
        <v>0.6</v>
      </c>
      <c r="AH70">
        <v>40.714285714285715</v>
      </c>
      <c r="AI70">
        <v>5</v>
      </c>
      <c r="AK70">
        <v>7</v>
      </c>
      <c r="AQ70">
        <v>100</v>
      </c>
      <c r="AR70">
        <v>100</v>
      </c>
      <c r="AS70" t="s">
        <v>755</v>
      </c>
    </row>
    <row r="71" spans="1:45" x14ac:dyDescent="0.25">
      <c r="A71">
        <v>70</v>
      </c>
      <c r="B71" t="s">
        <v>26</v>
      </c>
      <c r="C71" t="s">
        <v>680</v>
      </c>
      <c r="D71" t="s">
        <v>1</v>
      </c>
      <c r="E71" t="s">
        <v>335</v>
      </c>
      <c r="F71" s="138">
        <v>43961</v>
      </c>
      <c r="G71" t="s">
        <v>676</v>
      </c>
      <c r="H71" t="s">
        <v>667</v>
      </c>
      <c r="I71" t="s">
        <v>681</v>
      </c>
      <c r="J71" t="s">
        <v>378</v>
      </c>
      <c r="K71" t="s">
        <v>669</v>
      </c>
      <c r="L71">
        <v>1200</v>
      </c>
      <c r="M71">
        <v>288</v>
      </c>
      <c r="O71">
        <v>220</v>
      </c>
      <c r="P71">
        <v>96</v>
      </c>
      <c r="R71">
        <v>47</v>
      </c>
      <c r="S71">
        <v>63.5</v>
      </c>
      <c r="T71">
        <v>0</v>
      </c>
      <c r="U71">
        <v>35.535714285714285</v>
      </c>
      <c r="V71">
        <v>0.75607902735562305</v>
      </c>
      <c r="W71">
        <v>0.4</v>
      </c>
      <c r="Y71">
        <v>0.30519480519480519</v>
      </c>
      <c r="Z71">
        <v>1405</v>
      </c>
      <c r="AA71">
        <v>0.6</v>
      </c>
      <c r="AH71">
        <v>31.285714285714285</v>
      </c>
      <c r="AI71">
        <v>5</v>
      </c>
      <c r="AK71">
        <v>6</v>
      </c>
      <c r="AQ71">
        <v>100</v>
      </c>
      <c r="AR71">
        <v>100</v>
      </c>
      <c r="AS71" t="s">
        <v>755</v>
      </c>
    </row>
    <row r="72" spans="1:45" x14ac:dyDescent="0.25">
      <c r="A72">
        <v>71</v>
      </c>
      <c r="B72" t="s">
        <v>26</v>
      </c>
      <c r="C72" t="s">
        <v>665</v>
      </c>
      <c r="D72" t="s">
        <v>1</v>
      </c>
      <c r="E72" t="s">
        <v>336</v>
      </c>
      <c r="F72" s="138">
        <v>43967</v>
      </c>
      <c r="G72" t="s">
        <v>666</v>
      </c>
      <c r="H72" t="s">
        <v>667</v>
      </c>
      <c r="I72" t="s">
        <v>668</v>
      </c>
      <c r="J72" t="s">
        <v>129</v>
      </c>
      <c r="K72" t="s">
        <v>669</v>
      </c>
      <c r="L72">
        <v>2700</v>
      </c>
      <c r="M72">
        <v>567</v>
      </c>
      <c r="O72">
        <v>800</v>
      </c>
      <c r="P72">
        <v>226.79999999999998</v>
      </c>
      <c r="R72">
        <v>175</v>
      </c>
      <c r="S72">
        <v>149.79999999999998</v>
      </c>
      <c r="T72">
        <v>0</v>
      </c>
      <c r="U72">
        <v>131.79166666666666</v>
      </c>
      <c r="V72">
        <v>0.75309523809523804</v>
      </c>
      <c r="W72">
        <v>0.4</v>
      </c>
      <c r="Y72">
        <v>0.3125</v>
      </c>
      <c r="Z72">
        <v>1002</v>
      </c>
      <c r="AA72">
        <v>0.8</v>
      </c>
      <c r="AH72">
        <v>109.66666666666666</v>
      </c>
      <c r="AI72">
        <v>22</v>
      </c>
      <c r="AJ72">
        <v>19</v>
      </c>
      <c r="AK72">
        <v>19</v>
      </c>
      <c r="AQ72">
        <v>100</v>
      </c>
      <c r="AR72">
        <v>100</v>
      </c>
      <c r="AS72" t="s">
        <v>755</v>
      </c>
    </row>
    <row r="73" spans="1:45" x14ac:dyDescent="0.25">
      <c r="A73">
        <v>72</v>
      </c>
      <c r="B73" t="s">
        <v>26</v>
      </c>
      <c r="C73" t="s">
        <v>665</v>
      </c>
      <c r="D73" t="s">
        <v>1</v>
      </c>
      <c r="E73" t="s">
        <v>336</v>
      </c>
      <c r="F73" s="138">
        <v>43967</v>
      </c>
      <c r="G73" t="s">
        <v>666</v>
      </c>
      <c r="H73" t="s">
        <v>667</v>
      </c>
      <c r="I73" t="s">
        <v>668</v>
      </c>
      <c r="J73" t="s">
        <v>130</v>
      </c>
      <c r="K73" t="s">
        <v>669</v>
      </c>
      <c r="L73">
        <v>2700</v>
      </c>
      <c r="M73">
        <v>567</v>
      </c>
      <c r="O73">
        <v>464</v>
      </c>
      <c r="P73">
        <v>226.79999999999998</v>
      </c>
      <c r="R73">
        <v>158</v>
      </c>
      <c r="S73">
        <v>149.79999999999998</v>
      </c>
      <c r="T73">
        <v>0</v>
      </c>
      <c r="U73">
        <v>109.91666666666667</v>
      </c>
      <c r="V73">
        <v>0.69567510548523215</v>
      </c>
      <c r="W73">
        <v>0.4</v>
      </c>
      <c r="Y73">
        <v>0.48645320197044339</v>
      </c>
      <c r="Z73">
        <v>834</v>
      </c>
      <c r="AA73">
        <v>0.8</v>
      </c>
      <c r="AH73">
        <v>102.16666666666667</v>
      </c>
      <c r="AI73">
        <v>9</v>
      </c>
      <c r="AK73">
        <v>11</v>
      </c>
      <c r="AQ73">
        <v>100</v>
      </c>
      <c r="AR73">
        <v>100</v>
      </c>
      <c r="AS73" t="s">
        <v>755</v>
      </c>
    </row>
    <row r="74" spans="1:45" x14ac:dyDescent="0.25">
      <c r="A74">
        <v>73</v>
      </c>
      <c r="B74" t="s">
        <v>26</v>
      </c>
      <c r="C74" t="s">
        <v>665</v>
      </c>
      <c r="D74" t="s">
        <v>1</v>
      </c>
      <c r="E74" t="s">
        <v>336</v>
      </c>
      <c r="F74" s="138">
        <v>43967</v>
      </c>
      <c r="G74" t="s">
        <v>666</v>
      </c>
      <c r="H74" t="s">
        <v>667</v>
      </c>
      <c r="I74" t="s">
        <v>672</v>
      </c>
      <c r="J74" t="s">
        <v>189</v>
      </c>
      <c r="K74" t="s">
        <v>669</v>
      </c>
      <c r="L74">
        <v>2700</v>
      </c>
      <c r="M74">
        <v>567</v>
      </c>
      <c r="O74">
        <v>368</v>
      </c>
      <c r="P74">
        <v>226.79999999999998</v>
      </c>
      <c r="R74">
        <v>175</v>
      </c>
      <c r="S74">
        <v>149.79999999999998</v>
      </c>
      <c r="T74">
        <v>0</v>
      </c>
      <c r="U74">
        <v>133.83333333333331</v>
      </c>
      <c r="V74">
        <v>0.76476190476190464</v>
      </c>
      <c r="W74">
        <v>0.4</v>
      </c>
      <c r="Y74">
        <v>0.67934782608695665</v>
      </c>
      <c r="Z74">
        <v>610</v>
      </c>
      <c r="AA74">
        <v>0.75</v>
      </c>
      <c r="AH74">
        <v>123.83333333333333</v>
      </c>
      <c r="AI74">
        <v>4</v>
      </c>
      <c r="AK74">
        <v>18</v>
      </c>
      <c r="AQ74">
        <v>100</v>
      </c>
      <c r="AR74">
        <v>100</v>
      </c>
      <c r="AS74" t="s">
        <v>755</v>
      </c>
    </row>
    <row r="75" spans="1:45" x14ac:dyDescent="0.25">
      <c r="A75">
        <v>74</v>
      </c>
      <c r="B75" t="s">
        <v>26</v>
      </c>
      <c r="C75" t="s">
        <v>665</v>
      </c>
      <c r="D75" t="s">
        <v>1</v>
      </c>
      <c r="E75" t="s">
        <v>336</v>
      </c>
      <c r="F75" s="138">
        <v>43967</v>
      </c>
      <c r="G75" t="s">
        <v>670</v>
      </c>
      <c r="H75" t="s">
        <v>667</v>
      </c>
      <c r="I75" t="s">
        <v>668</v>
      </c>
      <c r="J75" t="s">
        <v>137</v>
      </c>
      <c r="K75" t="s">
        <v>671</v>
      </c>
      <c r="L75">
        <v>1200</v>
      </c>
      <c r="M75">
        <v>336</v>
      </c>
      <c r="O75">
        <v>224</v>
      </c>
      <c r="P75">
        <v>134.39999999999998</v>
      </c>
      <c r="R75">
        <v>56</v>
      </c>
      <c r="S75">
        <v>88.899999999999991</v>
      </c>
      <c r="T75">
        <v>0</v>
      </c>
      <c r="U75">
        <v>42.5</v>
      </c>
      <c r="V75">
        <v>0.7589285714285714</v>
      </c>
      <c r="W75">
        <v>0.4</v>
      </c>
      <c r="Y75">
        <v>0.35714285714285721</v>
      </c>
      <c r="Z75">
        <v>294</v>
      </c>
      <c r="AA75">
        <v>0.75</v>
      </c>
      <c r="AH75">
        <v>42.5</v>
      </c>
      <c r="AQ75">
        <v>100</v>
      </c>
      <c r="AR75">
        <v>100</v>
      </c>
      <c r="AS75" t="s">
        <v>755</v>
      </c>
    </row>
    <row r="76" spans="1:45" x14ac:dyDescent="0.25">
      <c r="A76">
        <v>75</v>
      </c>
      <c r="B76" t="s">
        <v>26</v>
      </c>
      <c r="C76" t="s">
        <v>665</v>
      </c>
      <c r="D76" t="s">
        <v>1</v>
      </c>
      <c r="E76" t="s">
        <v>336</v>
      </c>
      <c r="F76" s="138">
        <v>43967</v>
      </c>
      <c r="G76" t="s">
        <v>670</v>
      </c>
      <c r="H76" t="s">
        <v>667</v>
      </c>
      <c r="I76" t="s">
        <v>668</v>
      </c>
      <c r="J76" t="s">
        <v>138</v>
      </c>
      <c r="K76" t="s">
        <v>671</v>
      </c>
      <c r="L76">
        <v>1200</v>
      </c>
      <c r="M76">
        <v>336</v>
      </c>
      <c r="O76">
        <v>320</v>
      </c>
      <c r="P76">
        <v>134.39999999999998</v>
      </c>
      <c r="R76">
        <v>57</v>
      </c>
      <c r="S76">
        <v>88.899999999999991</v>
      </c>
      <c r="T76">
        <v>0</v>
      </c>
      <c r="U76">
        <v>39.083333333333336</v>
      </c>
      <c r="V76">
        <v>0.6856725146198831</v>
      </c>
      <c r="W76">
        <v>0.4</v>
      </c>
      <c r="Y76">
        <v>0.2544642857142857</v>
      </c>
      <c r="Z76">
        <v>844</v>
      </c>
      <c r="AA76">
        <v>0.65</v>
      </c>
      <c r="AH76">
        <v>35.833333333333336</v>
      </c>
      <c r="AI76">
        <v>1</v>
      </c>
      <c r="AK76">
        <v>6</v>
      </c>
      <c r="AQ76">
        <v>100</v>
      </c>
      <c r="AR76">
        <v>100</v>
      </c>
      <c r="AS76" t="s">
        <v>755</v>
      </c>
    </row>
    <row r="77" spans="1:45" x14ac:dyDescent="0.25">
      <c r="A77">
        <v>76</v>
      </c>
      <c r="B77" t="s">
        <v>26</v>
      </c>
      <c r="C77" t="s">
        <v>665</v>
      </c>
      <c r="D77" t="s">
        <v>1</v>
      </c>
      <c r="E77" t="s">
        <v>336</v>
      </c>
      <c r="F77" s="138">
        <v>43967</v>
      </c>
      <c r="G77" t="s">
        <v>670</v>
      </c>
      <c r="H77" t="s">
        <v>667</v>
      </c>
      <c r="I77" t="s">
        <v>668</v>
      </c>
      <c r="J77" t="s">
        <v>139</v>
      </c>
      <c r="K77" t="s">
        <v>671</v>
      </c>
      <c r="L77">
        <v>1200</v>
      </c>
      <c r="M77">
        <v>336</v>
      </c>
      <c r="O77">
        <v>368</v>
      </c>
      <c r="P77">
        <v>134.39999999999998</v>
      </c>
      <c r="R77">
        <v>44</v>
      </c>
      <c r="S77">
        <v>88.899999999999991</v>
      </c>
      <c r="T77">
        <v>0</v>
      </c>
      <c r="U77">
        <v>35</v>
      </c>
      <c r="V77">
        <v>0.79545454545454541</v>
      </c>
      <c r="W77">
        <v>0.4</v>
      </c>
      <c r="Y77">
        <v>0.17080745341614909</v>
      </c>
      <c r="Z77">
        <v>430</v>
      </c>
      <c r="AA77">
        <v>0.7</v>
      </c>
      <c r="AH77">
        <v>31.5</v>
      </c>
      <c r="AI77">
        <v>0</v>
      </c>
      <c r="AK77">
        <v>7</v>
      </c>
      <c r="AQ77">
        <v>100</v>
      </c>
      <c r="AR77">
        <v>100</v>
      </c>
      <c r="AS77" t="s">
        <v>755</v>
      </c>
    </row>
    <row r="78" spans="1:45" x14ac:dyDescent="0.25">
      <c r="A78">
        <v>77</v>
      </c>
      <c r="B78" t="s">
        <v>26</v>
      </c>
      <c r="C78" t="s">
        <v>665</v>
      </c>
      <c r="D78" t="s">
        <v>1</v>
      </c>
      <c r="E78" t="s">
        <v>336</v>
      </c>
      <c r="F78" s="138">
        <v>43967</v>
      </c>
      <c r="G78" t="s">
        <v>670</v>
      </c>
      <c r="H78" t="s">
        <v>667</v>
      </c>
      <c r="I78" t="s">
        <v>668</v>
      </c>
      <c r="J78" t="s">
        <v>140</v>
      </c>
      <c r="K78" t="s">
        <v>671</v>
      </c>
      <c r="L78">
        <v>1200</v>
      </c>
      <c r="M78">
        <v>336</v>
      </c>
      <c r="O78">
        <v>448</v>
      </c>
      <c r="P78">
        <v>134.39999999999998</v>
      </c>
      <c r="R78">
        <v>69</v>
      </c>
      <c r="S78">
        <v>88.899999999999991</v>
      </c>
      <c r="T78">
        <v>0</v>
      </c>
      <c r="U78">
        <v>43.666666666666664</v>
      </c>
      <c r="V78">
        <v>0.63285024154589364</v>
      </c>
      <c r="W78">
        <v>0.4</v>
      </c>
      <c r="Y78">
        <v>0.22002551020408165</v>
      </c>
      <c r="Z78">
        <v>534</v>
      </c>
      <c r="AA78">
        <v>0.75</v>
      </c>
      <c r="AH78">
        <v>42.666666666666664</v>
      </c>
      <c r="AI78">
        <v>2</v>
      </c>
      <c r="AK78">
        <v>1</v>
      </c>
      <c r="AQ78">
        <v>100</v>
      </c>
      <c r="AR78">
        <v>100</v>
      </c>
      <c r="AS78" t="s">
        <v>755</v>
      </c>
    </row>
    <row r="79" spans="1:45" x14ac:dyDescent="0.25">
      <c r="A79">
        <v>78</v>
      </c>
      <c r="B79" t="s">
        <v>26</v>
      </c>
      <c r="C79" t="s">
        <v>665</v>
      </c>
      <c r="D79" t="s">
        <v>1</v>
      </c>
      <c r="E79" t="s">
        <v>336</v>
      </c>
      <c r="F79" s="138">
        <v>43967</v>
      </c>
      <c r="G79" t="s">
        <v>670</v>
      </c>
      <c r="H79" t="s">
        <v>667</v>
      </c>
      <c r="I79" t="s">
        <v>668</v>
      </c>
      <c r="J79" t="s">
        <v>141</v>
      </c>
      <c r="K79" t="s">
        <v>671</v>
      </c>
      <c r="L79">
        <v>1200</v>
      </c>
      <c r="M79">
        <v>336</v>
      </c>
      <c r="O79">
        <v>240</v>
      </c>
      <c r="P79">
        <v>134.39999999999998</v>
      </c>
      <c r="R79">
        <v>37</v>
      </c>
      <c r="S79">
        <v>88.899999999999991</v>
      </c>
      <c r="T79">
        <v>0</v>
      </c>
      <c r="U79">
        <v>24.916666666666668</v>
      </c>
      <c r="V79">
        <v>0.67342342342342343</v>
      </c>
      <c r="W79">
        <v>0.4</v>
      </c>
      <c r="Y79">
        <v>0.22023809523809523</v>
      </c>
      <c r="Z79">
        <v>414</v>
      </c>
      <c r="AA79">
        <v>0.7</v>
      </c>
      <c r="AH79">
        <v>22.666666666666668</v>
      </c>
      <c r="AI79">
        <v>5</v>
      </c>
      <c r="AK79">
        <v>2</v>
      </c>
      <c r="AQ79">
        <v>100</v>
      </c>
      <c r="AR79">
        <v>100</v>
      </c>
      <c r="AS79" t="s">
        <v>755</v>
      </c>
    </row>
    <row r="80" spans="1:45" x14ac:dyDescent="0.25">
      <c r="A80">
        <v>79</v>
      </c>
      <c r="B80" t="s">
        <v>26</v>
      </c>
      <c r="C80" t="s">
        <v>665</v>
      </c>
      <c r="D80" t="s">
        <v>1</v>
      </c>
      <c r="E80" t="s">
        <v>336</v>
      </c>
      <c r="F80" s="138">
        <v>43967</v>
      </c>
      <c r="G80" t="s">
        <v>670</v>
      </c>
      <c r="H80" t="s">
        <v>667</v>
      </c>
      <c r="I80" t="s">
        <v>668</v>
      </c>
      <c r="J80" t="s">
        <v>142</v>
      </c>
      <c r="K80" t="s">
        <v>671</v>
      </c>
      <c r="L80">
        <v>1200</v>
      </c>
      <c r="M80">
        <v>336</v>
      </c>
      <c r="O80">
        <v>272</v>
      </c>
      <c r="P80">
        <v>134.39999999999998</v>
      </c>
      <c r="R80">
        <v>48</v>
      </c>
      <c r="S80">
        <v>88.899999999999991</v>
      </c>
      <c r="T80">
        <v>0</v>
      </c>
      <c r="U80">
        <v>22.5</v>
      </c>
      <c r="V80">
        <v>0.46875</v>
      </c>
      <c r="W80">
        <v>0.4</v>
      </c>
      <c r="Y80">
        <v>0.2521008403361345</v>
      </c>
      <c r="Z80">
        <v>298</v>
      </c>
      <c r="AA80">
        <v>0.7</v>
      </c>
      <c r="AH80">
        <v>22.5</v>
      </c>
      <c r="AQ80">
        <v>100</v>
      </c>
      <c r="AR80">
        <v>100</v>
      </c>
      <c r="AS80" t="s">
        <v>755</v>
      </c>
    </row>
    <row r="81" spans="1:45" x14ac:dyDescent="0.25">
      <c r="A81">
        <v>80</v>
      </c>
      <c r="B81" t="s">
        <v>26</v>
      </c>
      <c r="C81" t="s">
        <v>665</v>
      </c>
      <c r="D81" t="s">
        <v>1</v>
      </c>
      <c r="E81" t="s">
        <v>336</v>
      </c>
      <c r="F81" s="138">
        <v>43967</v>
      </c>
      <c r="G81" t="s">
        <v>670</v>
      </c>
      <c r="H81" t="s">
        <v>667</v>
      </c>
      <c r="I81" t="s">
        <v>668</v>
      </c>
      <c r="J81" t="s">
        <v>143</v>
      </c>
      <c r="K81" t="s">
        <v>671</v>
      </c>
      <c r="L81">
        <v>1200</v>
      </c>
      <c r="M81">
        <v>336</v>
      </c>
      <c r="O81">
        <v>368</v>
      </c>
      <c r="P81">
        <v>134.39999999999998</v>
      </c>
      <c r="R81">
        <v>44</v>
      </c>
      <c r="S81">
        <v>88.899999999999991</v>
      </c>
      <c r="T81">
        <v>0</v>
      </c>
      <c r="U81">
        <v>34</v>
      </c>
      <c r="V81">
        <v>0.77272727272727271</v>
      </c>
      <c r="W81">
        <v>0.4</v>
      </c>
      <c r="Y81">
        <v>0.17080745341614909</v>
      </c>
      <c r="Z81">
        <v>430</v>
      </c>
      <c r="AA81">
        <v>0.7</v>
      </c>
      <c r="AH81">
        <v>31.5</v>
      </c>
      <c r="AI81">
        <v>0</v>
      </c>
      <c r="AK81">
        <v>5</v>
      </c>
      <c r="AQ81">
        <v>100</v>
      </c>
      <c r="AR81">
        <v>100</v>
      </c>
      <c r="AS81" t="s">
        <v>755</v>
      </c>
    </row>
    <row r="82" spans="1:45" x14ac:dyDescent="0.25">
      <c r="A82">
        <v>81</v>
      </c>
      <c r="B82" t="s">
        <v>26</v>
      </c>
      <c r="C82" t="s">
        <v>665</v>
      </c>
      <c r="D82" t="s">
        <v>1</v>
      </c>
      <c r="E82" t="s">
        <v>336</v>
      </c>
      <c r="F82" s="138">
        <v>43967</v>
      </c>
      <c r="G82" t="s">
        <v>670</v>
      </c>
      <c r="H82" t="s">
        <v>667</v>
      </c>
      <c r="I82" t="s">
        <v>668</v>
      </c>
      <c r="J82" t="s">
        <v>144</v>
      </c>
      <c r="K82" t="s">
        <v>671</v>
      </c>
      <c r="L82">
        <v>1200</v>
      </c>
      <c r="M82">
        <v>336</v>
      </c>
      <c r="O82">
        <v>208</v>
      </c>
      <c r="P82">
        <v>134.39999999999998</v>
      </c>
      <c r="R82">
        <v>24</v>
      </c>
      <c r="S82">
        <v>88.899999999999991</v>
      </c>
      <c r="T82">
        <v>0</v>
      </c>
      <c r="U82">
        <v>10.583333333333332</v>
      </c>
      <c r="V82">
        <v>0.44097222222222215</v>
      </c>
      <c r="W82">
        <v>0.4</v>
      </c>
      <c r="Y82">
        <v>0.16483516483516483</v>
      </c>
      <c r="Z82">
        <v>219</v>
      </c>
      <c r="AA82">
        <v>0.75</v>
      </c>
      <c r="AH82">
        <v>6.333333333333333</v>
      </c>
      <c r="AI82">
        <v>5</v>
      </c>
      <c r="AK82">
        <v>6</v>
      </c>
      <c r="AQ82">
        <v>100</v>
      </c>
      <c r="AR82">
        <v>100</v>
      </c>
      <c r="AS82" t="s">
        <v>755</v>
      </c>
    </row>
    <row r="83" spans="1:45" x14ac:dyDescent="0.25">
      <c r="A83">
        <v>82</v>
      </c>
      <c r="B83" t="s">
        <v>26</v>
      </c>
      <c r="C83" t="s">
        <v>665</v>
      </c>
      <c r="D83" t="s">
        <v>1</v>
      </c>
      <c r="E83" t="s">
        <v>336</v>
      </c>
      <c r="F83" s="138">
        <v>43967</v>
      </c>
      <c r="G83" t="s">
        <v>670</v>
      </c>
      <c r="H83" t="s">
        <v>667</v>
      </c>
      <c r="I83" t="s">
        <v>668</v>
      </c>
      <c r="J83" t="s">
        <v>145</v>
      </c>
      <c r="K83" t="s">
        <v>671</v>
      </c>
      <c r="L83">
        <v>1200</v>
      </c>
      <c r="M83">
        <v>336</v>
      </c>
      <c r="O83">
        <v>320</v>
      </c>
      <c r="P83">
        <v>134.39999999999998</v>
      </c>
      <c r="R83">
        <v>33</v>
      </c>
      <c r="S83">
        <v>88.899999999999991</v>
      </c>
      <c r="T83">
        <v>0</v>
      </c>
      <c r="U83">
        <v>20.25</v>
      </c>
      <c r="V83">
        <v>0.61363636363636365</v>
      </c>
      <c r="W83">
        <v>0.4</v>
      </c>
      <c r="Y83">
        <v>0.14732142857142858</v>
      </c>
      <c r="Z83">
        <v>421</v>
      </c>
      <c r="AA83">
        <v>0.7</v>
      </c>
      <c r="AH83">
        <v>16</v>
      </c>
      <c r="AI83">
        <v>9</v>
      </c>
      <c r="AK83">
        <v>4</v>
      </c>
      <c r="AQ83">
        <v>100</v>
      </c>
      <c r="AR83">
        <v>100</v>
      </c>
      <c r="AS83" t="s">
        <v>755</v>
      </c>
    </row>
    <row r="84" spans="1:45" x14ac:dyDescent="0.25">
      <c r="A84">
        <v>83</v>
      </c>
      <c r="B84" t="s">
        <v>26</v>
      </c>
      <c r="C84" t="s">
        <v>665</v>
      </c>
      <c r="D84" t="s">
        <v>1</v>
      </c>
      <c r="E84" t="s">
        <v>336</v>
      </c>
      <c r="F84" s="138">
        <v>43967</v>
      </c>
      <c r="G84" t="s">
        <v>670</v>
      </c>
      <c r="H84" t="s">
        <v>667</v>
      </c>
      <c r="I84" t="s">
        <v>672</v>
      </c>
      <c r="J84" t="s">
        <v>190</v>
      </c>
      <c r="K84" t="s">
        <v>671</v>
      </c>
      <c r="L84">
        <v>1200</v>
      </c>
      <c r="M84">
        <v>336</v>
      </c>
      <c r="O84">
        <v>272</v>
      </c>
      <c r="P84">
        <v>134.39999999999998</v>
      </c>
      <c r="R84">
        <v>62</v>
      </c>
      <c r="S84">
        <v>88.899999999999991</v>
      </c>
      <c r="T84">
        <v>0</v>
      </c>
      <c r="U84">
        <v>41.166666666666664</v>
      </c>
      <c r="V84">
        <v>0.66397849462365588</v>
      </c>
      <c r="W84">
        <v>0.4</v>
      </c>
      <c r="Y84">
        <v>0.3256302521008404</v>
      </c>
      <c r="Z84">
        <v>310</v>
      </c>
      <c r="AA84">
        <v>0.75</v>
      </c>
      <c r="AH84">
        <v>35.666666666666664</v>
      </c>
      <c r="AI84">
        <v>16</v>
      </c>
      <c r="AK84">
        <v>3</v>
      </c>
      <c r="AQ84">
        <v>100</v>
      </c>
      <c r="AR84">
        <v>100</v>
      </c>
      <c r="AS84" t="s">
        <v>755</v>
      </c>
    </row>
    <row r="85" spans="1:45" x14ac:dyDescent="0.25">
      <c r="A85">
        <v>84</v>
      </c>
      <c r="B85" t="s">
        <v>26</v>
      </c>
      <c r="C85" t="s">
        <v>665</v>
      </c>
      <c r="D85" t="s">
        <v>1</v>
      </c>
      <c r="E85" t="s">
        <v>336</v>
      </c>
      <c r="F85" s="138">
        <v>43967</v>
      </c>
      <c r="G85" t="s">
        <v>670</v>
      </c>
      <c r="H85" t="s">
        <v>667</v>
      </c>
      <c r="I85" t="s">
        <v>672</v>
      </c>
      <c r="J85" t="s">
        <v>191</v>
      </c>
      <c r="K85" t="s">
        <v>671</v>
      </c>
      <c r="L85">
        <v>1200</v>
      </c>
      <c r="M85">
        <v>336</v>
      </c>
      <c r="O85">
        <v>304</v>
      </c>
      <c r="P85">
        <v>134.39999999999998</v>
      </c>
      <c r="R85">
        <v>73</v>
      </c>
      <c r="S85">
        <v>88.899999999999991</v>
      </c>
      <c r="T85">
        <v>0</v>
      </c>
      <c r="U85">
        <v>30.666666666666668</v>
      </c>
      <c r="V85">
        <v>0.42009132420091327</v>
      </c>
      <c r="W85">
        <v>0.4</v>
      </c>
      <c r="Y85">
        <v>0.34304511278195493</v>
      </c>
      <c r="Z85">
        <v>750</v>
      </c>
      <c r="AA85">
        <v>0.65</v>
      </c>
      <c r="AH85">
        <v>25.666666666666668</v>
      </c>
      <c r="AI85">
        <v>8</v>
      </c>
      <c r="AK85">
        <v>6</v>
      </c>
      <c r="AQ85">
        <v>100</v>
      </c>
      <c r="AR85">
        <v>100</v>
      </c>
      <c r="AS85" t="s">
        <v>755</v>
      </c>
    </row>
    <row r="86" spans="1:45" x14ac:dyDescent="0.25">
      <c r="A86">
        <v>85</v>
      </c>
      <c r="B86" t="s">
        <v>26</v>
      </c>
      <c r="C86" t="s">
        <v>665</v>
      </c>
      <c r="D86" t="s">
        <v>1</v>
      </c>
      <c r="E86" t="s">
        <v>336</v>
      </c>
      <c r="F86" s="138">
        <v>43967</v>
      </c>
      <c r="G86" t="s">
        <v>670</v>
      </c>
      <c r="H86" t="s">
        <v>667</v>
      </c>
      <c r="I86" t="s">
        <v>677</v>
      </c>
      <c r="J86" t="s">
        <v>195</v>
      </c>
      <c r="K86" t="s">
        <v>671</v>
      </c>
      <c r="L86">
        <v>1200</v>
      </c>
      <c r="M86">
        <v>336</v>
      </c>
      <c r="O86">
        <v>160</v>
      </c>
      <c r="P86">
        <v>134.39999999999998</v>
      </c>
      <c r="R86">
        <v>53</v>
      </c>
      <c r="S86">
        <v>88.899999999999991</v>
      </c>
      <c r="T86">
        <v>0</v>
      </c>
      <c r="U86">
        <v>57</v>
      </c>
      <c r="V86">
        <v>1.0754716981132075</v>
      </c>
      <c r="W86">
        <v>0.4</v>
      </c>
      <c r="Y86">
        <v>0.4732142857142857</v>
      </c>
      <c r="Z86">
        <v>256</v>
      </c>
      <c r="AA86">
        <v>0.65</v>
      </c>
      <c r="AH86">
        <v>50</v>
      </c>
      <c r="AI86">
        <v>8</v>
      </c>
      <c r="AJ86">
        <v>4</v>
      </c>
      <c r="AK86">
        <v>7</v>
      </c>
      <c r="AQ86">
        <v>100</v>
      </c>
      <c r="AR86">
        <v>100</v>
      </c>
      <c r="AS86" t="s">
        <v>755</v>
      </c>
    </row>
    <row r="87" spans="1:45" x14ac:dyDescent="0.25">
      <c r="A87">
        <v>86</v>
      </c>
      <c r="B87" t="s">
        <v>26</v>
      </c>
      <c r="C87" t="s">
        <v>665</v>
      </c>
      <c r="D87" t="s">
        <v>1</v>
      </c>
      <c r="E87" t="s">
        <v>336</v>
      </c>
      <c r="F87" s="138">
        <v>43967</v>
      </c>
      <c r="G87" t="s">
        <v>670</v>
      </c>
      <c r="H87" t="s">
        <v>667</v>
      </c>
      <c r="I87" t="s">
        <v>677</v>
      </c>
      <c r="J87" t="s">
        <v>196</v>
      </c>
      <c r="K87" t="s">
        <v>671</v>
      </c>
      <c r="L87">
        <v>1200</v>
      </c>
      <c r="M87">
        <v>336</v>
      </c>
      <c r="O87">
        <v>304</v>
      </c>
      <c r="P87">
        <v>134.39999999999998</v>
      </c>
      <c r="R87">
        <v>80</v>
      </c>
      <c r="S87">
        <v>88.899999999999991</v>
      </c>
      <c r="T87">
        <v>0</v>
      </c>
      <c r="U87">
        <v>54.833333333333336</v>
      </c>
      <c r="V87">
        <v>0.68541666666666667</v>
      </c>
      <c r="W87">
        <v>0.4</v>
      </c>
      <c r="Y87">
        <v>0.37593984962406019</v>
      </c>
      <c r="Z87">
        <v>275</v>
      </c>
      <c r="AA87">
        <v>0.7</v>
      </c>
      <c r="AH87">
        <v>53.833333333333336</v>
      </c>
      <c r="AK87">
        <v>2</v>
      </c>
      <c r="AQ87">
        <v>100</v>
      </c>
      <c r="AR87">
        <v>100</v>
      </c>
      <c r="AS87" t="s">
        <v>755</v>
      </c>
    </row>
    <row r="88" spans="1:45" x14ac:dyDescent="0.25">
      <c r="A88">
        <v>87</v>
      </c>
      <c r="B88" t="s">
        <v>26</v>
      </c>
      <c r="C88" t="s">
        <v>665</v>
      </c>
      <c r="D88" t="s">
        <v>1</v>
      </c>
      <c r="E88" t="s">
        <v>336</v>
      </c>
      <c r="F88" s="138">
        <v>43967</v>
      </c>
      <c r="G88" t="s">
        <v>670</v>
      </c>
      <c r="H88" t="s">
        <v>667</v>
      </c>
      <c r="I88" t="s">
        <v>674</v>
      </c>
      <c r="J88" t="s">
        <v>371</v>
      </c>
      <c r="K88" t="s">
        <v>671</v>
      </c>
      <c r="L88">
        <v>1200</v>
      </c>
      <c r="M88">
        <v>336</v>
      </c>
      <c r="O88">
        <v>288</v>
      </c>
      <c r="P88">
        <v>134.39999999999998</v>
      </c>
      <c r="R88">
        <v>8</v>
      </c>
      <c r="S88">
        <v>88.899999999999991</v>
      </c>
      <c r="T88">
        <v>0</v>
      </c>
      <c r="U88">
        <v>5</v>
      </c>
      <c r="V88">
        <v>0.625</v>
      </c>
      <c r="W88">
        <v>0.4</v>
      </c>
      <c r="Y88">
        <v>3.968253968253968E-2</v>
      </c>
      <c r="Z88">
        <v>400</v>
      </c>
      <c r="AA88">
        <v>0.65</v>
      </c>
      <c r="AI88">
        <v>6</v>
      </c>
      <c r="AK88">
        <v>7</v>
      </c>
      <c r="AQ88">
        <v>100</v>
      </c>
      <c r="AR88">
        <v>100</v>
      </c>
      <c r="AS88" t="s">
        <v>755</v>
      </c>
    </row>
    <row r="89" spans="1:45" x14ac:dyDescent="0.25">
      <c r="A89">
        <v>88</v>
      </c>
      <c r="B89" t="s">
        <v>26</v>
      </c>
      <c r="C89" t="s">
        <v>665</v>
      </c>
      <c r="D89" t="s">
        <v>1</v>
      </c>
      <c r="E89" t="s">
        <v>336</v>
      </c>
      <c r="F89" s="138">
        <v>43967</v>
      </c>
      <c r="G89" t="s">
        <v>670</v>
      </c>
      <c r="H89" t="s">
        <v>667</v>
      </c>
      <c r="I89" t="s">
        <v>673</v>
      </c>
      <c r="J89" t="s">
        <v>370</v>
      </c>
      <c r="K89" t="s">
        <v>671</v>
      </c>
      <c r="L89">
        <v>1200</v>
      </c>
      <c r="M89">
        <v>336</v>
      </c>
      <c r="O89">
        <v>288</v>
      </c>
      <c r="P89">
        <v>134.39999999999998</v>
      </c>
      <c r="R89">
        <v>61</v>
      </c>
      <c r="S89">
        <v>88.899999999999991</v>
      </c>
      <c r="T89">
        <v>0</v>
      </c>
      <c r="U89">
        <v>35.166666666666664</v>
      </c>
      <c r="V89">
        <v>0.57650273224043713</v>
      </c>
      <c r="W89">
        <v>0.4</v>
      </c>
      <c r="Y89">
        <v>0.30257936507936511</v>
      </c>
      <c r="Z89">
        <v>297</v>
      </c>
      <c r="AA89">
        <v>0.65</v>
      </c>
      <c r="AH89">
        <v>33.166666666666664</v>
      </c>
      <c r="AI89">
        <v>2</v>
      </c>
      <c r="AK89">
        <v>3</v>
      </c>
      <c r="AQ89">
        <v>100</v>
      </c>
      <c r="AR89">
        <v>100</v>
      </c>
      <c r="AS89" t="s">
        <v>755</v>
      </c>
    </row>
    <row r="90" spans="1:45" x14ac:dyDescent="0.25">
      <c r="A90">
        <v>89</v>
      </c>
      <c r="B90" t="s">
        <v>26</v>
      </c>
      <c r="C90" t="s">
        <v>665</v>
      </c>
      <c r="D90" t="s">
        <v>1</v>
      </c>
      <c r="E90" t="s">
        <v>336</v>
      </c>
      <c r="F90" s="138">
        <v>43967</v>
      </c>
      <c r="G90" t="s">
        <v>682</v>
      </c>
      <c r="H90" t="s">
        <v>667</v>
      </c>
      <c r="I90" t="s">
        <v>668</v>
      </c>
      <c r="J90" t="s">
        <v>151</v>
      </c>
      <c r="K90" t="s">
        <v>671</v>
      </c>
      <c r="L90">
        <v>1000</v>
      </c>
      <c r="M90">
        <v>280</v>
      </c>
      <c r="O90">
        <v>240</v>
      </c>
      <c r="P90">
        <v>112</v>
      </c>
      <c r="R90">
        <v>39</v>
      </c>
      <c r="S90">
        <v>74.199999999999989</v>
      </c>
      <c r="T90">
        <v>0</v>
      </c>
      <c r="U90">
        <v>18</v>
      </c>
      <c r="V90">
        <v>0.46153846153846156</v>
      </c>
      <c r="W90">
        <v>0.4</v>
      </c>
      <c r="Y90">
        <v>0.23214285714285715</v>
      </c>
      <c r="Z90">
        <v>250</v>
      </c>
      <c r="AA90">
        <v>0.65</v>
      </c>
      <c r="AI90">
        <v>10</v>
      </c>
      <c r="AK90">
        <v>31</v>
      </c>
      <c r="AQ90">
        <v>100</v>
      </c>
      <c r="AR90">
        <v>100</v>
      </c>
      <c r="AS90" t="s">
        <v>755</v>
      </c>
    </row>
    <row r="91" spans="1:45" x14ac:dyDescent="0.25">
      <c r="A91">
        <v>90</v>
      </c>
      <c r="B91" t="s">
        <v>26</v>
      </c>
      <c r="C91" t="s">
        <v>665</v>
      </c>
      <c r="D91" t="s">
        <v>1</v>
      </c>
      <c r="E91" t="s">
        <v>336</v>
      </c>
      <c r="F91" s="138">
        <v>43967</v>
      </c>
      <c r="G91" t="s">
        <v>682</v>
      </c>
      <c r="H91" t="s">
        <v>667</v>
      </c>
      <c r="I91" t="s">
        <v>668</v>
      </c>
      <c r="J91" t="s">
        <v>147</v>
      </c>
      <c r="K91" t="s">
        <v>671</v>
      </c>
      <c r="L91">
        <v>1000</v>
      </c>
      <c r="M91">
        <v>280</v>
      </c>
      <c r="O91">
        <v>114</v>
      </c>
      <c r="P91">
        <v>112</v>
      </c>
      <c r="R91">
        <v>6</v>
      </c>
      <c r="S91">
        <v>74.199999999999989</v>
      </c>
      <c r="T91">
        <v>0</v>
      </c>
      <c r="U91">
        <v>4.833333333333333</v>
      </c>
      <c r="V91">
        <v>0.80555555555555547</v>
      </c>
      <c r="W91">
        <v>0.4</v>
      </c>
      <c r="Y91">
        <v>7.5187969924812026E-2</v>
      </c>
      <c r="Z91">
        <v>11</v>
      </c>
      <c r="AA91">
        <v>0.65</v>
      </c>
      <c r="AH91">
        <v>4.833333333333333</v>
      </c>
      <c r="AQ91">
        <v>100</v>
      </c>
      <c r="AR91">
        <v>100</v>
      </c>
      <c r="AS91" t="s">
        <v>755</v>
      </c>
    </row>
    <row r="92" spans="1:45" x14ac:dyDescent="0.25">
      <c r="A92">
        <v>91</v>
      </c>
      <c r="B92" t="s">
        <v>26</v>
      </c>
      <c r="C92" t="s">
        <v>665</v>
      </c>
      <c r="D92" t="s">
        <v>1</v>
      </c>
      <c r="E92" t="s">
        <v>336</v>
      </c>
      <c r="F92" s="138">
        <v>43967</v>
      </c>
      <c r="G92" t="s">
        <v>682</v>
      </c>
      <c r="H92" t="s">
        <v>667</v>
      </c>
      <c r="I92" t="s">
        <v>668</v>
      </c>
      <c r="J92" t="s">
        <v>149</v>
      </c>
      <c r="K92" t="s">
        <v>671</v>
      </c>
      <c r="L92">
        <v>1000</v>
      </c>
      <c r="M92">
        <v>280</v>
      </c>
      <c r="O92">
        <v>224</v>
      </c>
      <c r="P92">
        <v>112</v>
      </c>
      <c r="R92">
        <v>37</v>
      </c>
      <c r="S92">
        <v>74.199999999999989</v>
      </c>
      <c r="T92">
        <v>0</v>
      </c>
      <c r="U92">
        <v>20.333333333333332</v>
      </c>
      <c r="V92">
        <v>0.54954954954954949</v>
      </c>
      <c r="W92">
        <v>0.4</v>
      </c>
      <c r="Y92">
        <v>0.23596938775510207</v>
      </c>
      <c r="Z92">
        <v>443</v>
      </c>
      <c r="AA92">
        <v>0.65</v>
      </c>
      <c r="AH92">
        <v>17.833333333333332</v>
      </c>
      <c r="AI92">
        <v>6</v>
      </c>
      <c r="AK92">
        <v>2</v>
      </c>
      <c r="AQ92">
        <v>100</v>
      </c>
      <c r="AR92">
        <v>100</v>
      </c>
      <c r="AS92" t="s">
        <v>755</v>
      </c>
    </row>
    <row r="93" spans="1:45" x14ac:dyDescent="0.25">
      <c r="A93">
        <v>92</v>
      </c>
      <c r="B93" t="s">
        <v>26</v>
      </c>
      <c r="C93" t="s">
        <v>665</v>
      </c>
      <c r="D93" t="s">
        <v>1</v>
      </c>
      <c r="E93" t="s">
        <v>336</v>
      </c>
      <c r="F93" s="138">
        <v>43967</v>
      </c>
      <c r="G93" t="s">
        <v>682</v>
      </c>
      <c r="H93" t="s">
        <v>667</v>
      </c>
      <c r="I93" t="s">
        <v>668</v>
      </c>
      <c r="J93" t="s">
        <v>152</v>
      </c>
      <c r="K93" t="s">
        <v>671</v>
      </c>
      <c r="L93">
        <v>1000</v>
      </c>
      <c r="M93">
        <v>280</v>
      </c>
      <c r="O93">
        <v>272</v>
      </c>
      <c r="P93">
        <v>112</v>
      </c>
      <c r="R93">
        <v>29</v>
      </c>
      <c r="S93">
        <v>74.199999999999989</v>
      </c>
      <c r="T93">
        <v>0</v>
      </c>
      <c r="U93">
        <v>16.5</v>
      </c>
      <c r="V93">
        <v>0.56896551724137934</v>
      </c>
      <c r="W93">
        <v>0.4</v>
      </c>
      <c r="Y93">
        <v>0.15231092436974791</v>
      </c>
      <c r="Z93">
        <v>337</v>
      </c>
      <c r="AA93">
        <v>0.7</v>
      </c>
      <c r="AH93">
        <v>11</v>
      </c>
      <c r="AK93">
        <v>11</v>
      </c>
      <c r="AQ93">
        <v>100</v>
      </c>
      <c r="AR93">
        <v>100</v>
      </c>
      <c r="AS93" t="s">
        <v>755</v>
      </c>
    </row>
    <row r="94" spans="1:45" x14ac:dyDescent="0.25">
      <c r="A94">
        <v>93</v>
      </c>
      <c r="B94" t="s">
        <v>26</v>
      </c>
      <c r="C94" t="s">
        <v>665</v>
      </c>
      <c r="D94" t="s">
        <v>1</v>
      </c>
      <c r="E94" t="s">
        <v>336</v>
      </c>
      <c r="F94" s="138">
        <v>43967</v>
      </c>
      <c r="G94" t="s">
        <v>682</v>
      </c>
      <c r="H94" t="s">
        <v>667</v>
      </c>
      <c r="I94" t="s">
        <v>668</v>
      </c>
      <c r="J94" t="s">
        <v>153</v>
      </c>
      <c r="K94" t="s">
        <v>671</v>
      </c>
      <c r="L94">
        <v>1000</v>
      </c>
      <c r="M94">
        <v>280</v>
      </c>
      <c r="O94">
        <v>272</v>
      </c>
      <c r="P94">
        <v>112</v>
      </c>
      <c r="R94">
        <v>22</v>
      </c>
      <c r="S94">
        <v>74.199999999999989</v>
      </c>
      <c r="T94">
        <v>0</v>
      </c>
      <c r="U94">
        <v>8.4166666666666679</v>
      </c>
      <c r="V94">
        <v>0.38257575757575762</v>
      </c>
      <c r="W94">
        <v>0.4</v>
      </c>
      <c r="Y94">
        <v>0.11554621848739498</v>
      </c>
      <c r="Z94">
        <v>258</v>
      </c>
      <c r="AA94">
        <v>0.7</v>
      </c>
      <c r="AH94">
        <v>5.166666666666667</v>
      </c>
      <c r="AI94">
        <v>5</v>
      </c>
      <c r="AK94">
        <v>4</v>
      </c>
      <c r="AQ94">
        <v>100</v>
      </c>
      <c r="AR94">
        <v>100</v>
      </c>
      <c r="AS94" t="s">
        <v>755</v>
      </c>
    </row>
    <row r="95" spans="1:45" x14ac:dyDescent="0.25">
      <c r="A95">
        <v>94</v>
      </c>
      <c r="B95" t="s">
        <v>26</v>
      </c>
      <c r="C95" t="s">
        <v>665</v>
      </c>
      <c r="D95" t="s">
        <v>1</v>
      </c>
      <c r="E95" t="s">
        <v>336</v>
      </c>
      <c r="F95" s="138">
        <v>43967</v>
      </c>
      <c r="G95" t="s">
        <v>682</v>
      </c>
      <c r="H95" t="s">
        <v>667</v>
      </c>
      <c r="I95" t="s">
        <v>668</v>
      </c>
      <c r="J95" t="s">
        <v>154</v>
      </c>
      <c r="K95" t="s">
        <v>671</v>
      </c>
      <c r="L95">
        <v>1000</v>
      </c>
      <c r="M95">
        <v>280</v>
      </c>
      <c r="O95">
        <v>128</v>
      </c>
      <c r="P95">
        <v>112</v>
      </c>
      <c r="R95">
        <v>20</v>
      </c>
      <c r="S95">
        <v>74.199999999999989</v>
      </c>
      <c r="T95">
        <v>0</v>
      </c>
      <c r="U95">
        <v>10.416666666666666</v>
      </c>
      <c r="V95">
        <v>0.52083333333333326</v>
      </c>
      <c r="W95">
        <v>0.4</v>
      </c>
      <c r="Y95">
        <v>0.22321428571428573</v>
      </c>
      <c r="Z95">
        <v>250</v>
      </c>
      <c r="AA95">
        <v>0.7</v>
      </c>
      <c r="AH95">
        <v>3.6666666666666665</v>
      </c>
      <c r="AI95">
        <v>1</v>
      </c>
      <c r="AK95">
        <v>13</v>
      </c>
      <c r="AQ95">
        <v>100</v>
      </c>
      <c r="AR95">
        <v>100</v>
      </c>
      <c r="AS95" t="s">
        <v>755</v>
      </c>
    </row>
    <row r="96" spans="1:45" x14ac:dyDescent="0.25">
      <c r="A96">
        <v>95</v>
      </c>
      <c r="B96" t="s">
        <v>26</v>
      </c>
      <c r="C96" t="s">
        <v>665</v>
      </c>
      <c r="D96" t="s">
        <v>1</v>
      </c>
      <c r="E96" t="s">
        <v>336</v>
      </c>
      <c r="F96" s="138">
        <v>43967</v>
      </c>
      <c r="G96" t="s">
        <v>682</v>
      </c>
      <c r="H96" t="s">
        <v>667</v>
      </c>
      <c r="I96" t="s">
        <v>668</v>
      </c>
      <c r="J96" t="s">
        <v>146</v>
      </c>
      <c r="K96" t="s">
        <v>671</v>
      </c>
      <c r="L96">
        <v>1000</v>
      </c>
      <c r="M96">
        <v>280</v>
      </c>
      <c r="O96">
        <v>240</v>
      </c>
      <c r="P96">
        <v>112</v>
      </c>
      <c r="R96">
        <v>37</v>
      </c>
      <c r="S96">
        <v>74.199999999999989</v>
      </c>
      <c r="T96">
        <v>0</v>
      </c>
      <c r="U96">
        <v>32.666666666666671</v>
      </c>
      <c r="V96">
        <v>0.88288288288288297</v>
      </c>
      <c r="W96">
        <v>0.4</v>
      </c>
      <c r="Y96">
        <v>0.22023809523809523</v>
      </c>
      <c r="Z96">
        <v>450</v>
      </c>
      <c r="AA96">
        <v>0.65</v>
      </c>
      <c r="AH96">
        <v>18.666666666666668</v>
      </c>
      <c r="AI96">
        <v>10</v>
      </c>
      <c r="AJ96">
        <v>12</v>
      </c>
      <c r="AK96">
        <v>14</v>
      </c>
      <c r="AQ96">
        <v>100</v>
      </c>
      <c r="AR96">
        <v>100</v>
      </c>
      <c r="AS96" t="s">
        <v>755</v>
      </c>
    </row>
    <row r="97" spans="1:45" x14ac:dyDescent="0.25">
      <c r="A97">
        <v>96</v>
      </c>
      <c r="B97" t="s">
        <v>26</v>
      </c>
      <c r="C97" t="s">
        <v>665</v>
      </c>
      <c r="D97" t="s">
        <v>1</v>
      </c>
      <c r="E97" t="s">
        <v>336</v>
      </c>
      <c r="F97" s="138">
        <v>43967</v>
      </c>
      <c r="G97" t="s">
        <v>682</v>
      </c>
      <c r="H97" t="s">
        <v>667</v>
      </c>
      <c r="I97" t="s">
        <v>668</v>
      </c>
      <c r="J97" t="s">
        <v>395</v>
      </c>
      <c r="K97" t="s">
        <v>671</v>
      </c>
      <c r="L97">
        <v>1000</v>
      </c>
      <c r="M97">
        <v>280</v>
      </c>
      <c r="O97">
        <v>176</v>
      </c>
      <c r="P97">
        <v>112</v>
      </c>
      <c r="R97">
        <v>26</v>
      </c>
      <c r="S97">
        <v>74.199999999999989</v>
      </c>
      <c r="T97">
        <v>0</v>
      </c>
      <c r="U97">
        <v>10.958333333333332</v>
      </c>
      <c r="V97">
        <v>0.42147435897435892</v>
      </c>
      <c r="W97">
        <v>0.4</v>
      </c>
      <c r="Y97">
        <v>0.21103896103896105</v>
      </c>
      <c r="Z97">
        <v>310</v>
      </c>
      <c r="AA97">
        <v>0.7</v>
      </c>
      <c r="AH97">
        <v>6.833333333333333</v>
      </c>
      <c r="AI97">
        <v>2</v>
      </c>
      <c r="AJ97">
        <v>7</v>
      </c>
      <c r="AK97">
        <v>2</v>
      </c>
      <c r="AQ97">
        <v>100</v>
      </c>
      <c r="AR97">
        <v>100</v>
      </c>
      <c r="AS97" t="s">
        <v>755</v>
      </c>
    </row>
    <row r="98" spans="1:45" x14ac:dyDescent="0.25">
      <c r="A98">
        <v>97</v>
      </c>
      <c r="B98" t="s">
        <v>26</v>
      </c>
      <c r="C98" t="s">
        <v>665</v>
      </c>
      <c r="D98" t="s">
        <v>1</v>
      </c>
      <c r="E98" t="s">
        <v>336</v>
      </c>
      <c r="F98" s="138">
        <v>43967</v>
      </c>
      <c r="G98" t="s">
        <v>682</v>
      </c>
      <c r="H98" t="s">
        <v>667</v>
      </c>
      <c r="I98" t="s">
        <v>668</v>
      </c>
      <c r="J98" t="s">
        <v>396</v>
      </c>
      <c r="K98" t="s">
        <v>671</v>
      </c>
      <c r="L98">
        <v>1000</v>
      </c>
      <c r="M98">
        <v>280</v>
      </c>
      <c r="O98">
        <v>176</v>
      </c>
      <c r="P98">
        <v>112</v>
      </c>
      <c r="R98">
        <v>99</v>
      </c>
      <c r="S98">
        <v>74.199999999999989</v>
      </c>
      <c r="T98">
        <v>0</v>
      </c>
      <c r="U98">
        <v>44.583333333333329</v>
      </c>
      <c r="V98">
        <v>0.45033670033670031</v>
      </c>
      <c r="W98">
        <v>0.4</v>
      </c>
      <c r="Y98">
        <v>0.8035714285714286</v>
      </c>
      <c r="Z98">
        <v>162</v>
      </c>
      <c r="AA98">
        <v>0.7</v>
      </c>
      <c r="AH98">
        <v>26.333333333333332</v>
      </c>
      <c r="AI98">
        <v>11</v>
      </c>
      <c r="AJ98">
        <v>12</v>
      </c>
      <c r="AK98">
        <v>22</v>
      </c>
      <c r="AQ98">
        <v>100</v>
      </c>
      <c r="AR98">
        <v>100</v>
      </c>
      <c r="AS98" t="s">
        <v>755</v>
      </c>
    </row>
    <row r="99" spans="1:45" x14ac:dyDescent="0.25">
      <c r="A99">
        <v>98</v>
      </c>
      <c r="B99" t="s">
        <v>26</v>
      </c>
      <c r="C99" t="s">
        <v>665</v>
      </c>
      <c r="D99" t="s">
        <v>1</v>
      </c>
      <c r="E99" t="s">
        <v>336</v>
      </c>
      <c r="F99" s="138">
        <v>43967</v>
      </c>
      <c r="G99" t="s">
        <v>683</v>
      </c>
      <c r="H99" t="s">
        <v>667</v>
      </c>
      <c r="I99" t="s">
        <v>668</v>
      </c>
      <c r="J99" t="s">
        <v>391</v>
      </c>
      <c r="K99" t="s">
        <v>669</v>
      </c>
      <c r="L99">
        <v>1500</v>
      </c>
      <c r="M99">
        <v>350</v>
      </c>
      <c r="O99">
        <v>368</v>
      </c>
      <c r="P99">
        <v>112</v>
      </c>
      <c r="R99">
        <v>28</v>
      </c>
      <c r="S99">
        <v>74.199999999999989</v>
      </c>
      <c r="T99">
        <v>0</v>
      </c>
      <c r="U99">
        <v>20.666666666666668</v>
      </c>
      <c r="V99">
        <v>0.73809523809523814</v>
      </c>
      <c r="W99">
        <v>0.4</v>
      </c>
      <c r="Y99">
        <v>0.10869565217391305</v>
      </c>
      <c r="Z99">
        <v>209</v>
      </c>
      <c r="AA99">
        <v>0.75</v>
      </c>
      <c r="AH99">
        <v>17.166666666666668</v>
      </c>
      <c r="AK99">
        <v>7</v>
      </c>
      <c r="AQ99">
        <v>100</v>
      </c>
      <c r="AR99">
        <v>100</v>
      </c>
      <c r="AS99" t="s">
        <v>755</v>
      </c>
    </row>
    <row r="100" spans="1:45" x14ac:dyDescent="0.25">
      <c r="A100">
        <v>99</v>
      </c>
      <c r="B100" t="s">
        <v>26</v>
      </c>
      <c r="C100" t="s">
        <v>665</v>
      </c>
      <c r="D100" t="s">
        <v>1</v>
      </c>
      <c r="E100" t="s">
        <v>336</v>
      </c>
      <c r="F100" s="138">
        <v>43967</v>
      </c>
      <c r="G100" t="s">
        <v>683</v>
      </c>
      <c r="H100" t="s">
        <v>667</v>
      </c>
      <c r="I100" t="s">
        <v>668</v>
      </c>
      <c r="J100" t="s">
        <v>394</v>
      </c>
      <c r="K100" t="s">
        <v>669</v>
      </c>
      <c r="L100">
        <v>1500</v>
      </c>
      <c r="M100">
        <v>350</v>
      </c>
      <c r="O100">
        <v>256</v>
      </c>
      <c r="P100">
        <v>112</v>
      </c>
      <c r="R100">
        <v>48</v>
      </c>
      <c r="S100">
        <v>74.199999999999989</v>
      </c>
      <c r="T100">
        <v>0</v>
      </c>
      <c r="U100">
        <v>30.833333333333332</v>
      </c>
      <c r="V100">
        <v>0.64236111111111105</v>
      </c>
      <c r="W100">
        <v>0.4</v>
      </c>
      <c r="Y100">
        <v>0.26785714285714285</v>
      </c>
      <c r="Z100">
        <v>357</v>
      </c>
      <c r="AA100">
        <v>0.75</v>
      </c>
      <c r="AH100">
        <v>25.333333333333332</v>
      </c>
      <c r="AI100">
        <v>10</v>
      </c>
      <c r="AK100">
        <v>6</v>
      </c>
      <c r="AQ100">
        <v>100</v>
      </c>
      <c r="AR100">
        <v>100</v>
      </c>
      <c r="AS100" t="s">
        <v>755</v>
      </c>
    </row>
    <row r="101" spans="1:45" x14ac:dyDescent="0.25">
      <c r="A101">
        <v>100</v>
      </c>
      <c r="B101" t="s">
        <v>26</v>
      </c>
      <c r="C101" t="s">
        <v>665</v>
      </c>
      <c r="D101" t="s">
        <v>1</v>
      </c>
      <c r="E101" t="s">
        <v>336</v>
      </c>
      <c r="F101" s="138">
        <v>43967</v>
      </c>
      <c r="G101" t="s">
        <v>683</v>
      </c>
      <c r="H101" t="s">
        <v>667</v>
      </c>
      <c r="I101" t="s">
        <v>668</v>
      </c>
      <c r="J101" t="s">
        <v>392</v>
      </c>
      <c r="K101" t="s">
        <v>669</v>
      </c>
      <c r="L101">
        <v>1500</v>
      </c>
      <c r="M101">
        <v>350</v>
      </c>
      <c r="O101">
        <v>288</v>
      </c>
      <c r="P101">
        <v>112</v>
      </c>
      <c r="R101">
        <v>37</v>
      </c>
      <c r="S101">
        <v>74.199999999999989</v>
      </c>
      <c r="T101">
        <v>0</v>
      </c>
      <c r="U101">
        <v>14.583333333333334</v>
      </c>
      <c r="V101">
        <v>0.39414414414414417</v>
      </c>
      <c r="W101">
        <v>0.4</v>
      </c>
      <c r="Y101">
        <v>0.18353174603174605</v>
      </c>
      <c r="Z101">
        <v>598</v>
      </c>
      <c r="AA101">
        <v>0.75</v>
      </c>
      <c r="AH101">
        <v>3.3333333333333335</v>
      </c>
      <c r="AI101">
        <v>9</v>
      </c>
      <c r="AK101">
        <v>18</v>
      </c>
      <c r="AQ101">
        <v>100</v>
      </c>
      <c r="AR101">
        <v>100</v>
      </c>
      <c r="AS101" t="s">
        <v>755</v>
      </c>
    </row>
    <row r="102" spans="1:45" x14ac:dyDescent="0.25">
      <c r="A102">
        <v>101</v>
      </c>
      <c r="B102" t="s">
        <v>26</v>
      </c>
      <c r="C102" t="s">
        <v>665</v>
      </c>
      <c r="D102" t="s">
        <v>1</v>
      </c>
      <c r="E102" t="s">
        <v>336</v>
      </c>
      <c r="F102" s="138">
        <v>43967</v>
      </c>
      <c r="G102" t="s">
        <v>683</v>
      </c>
      <c r="H102" t="s">
        <v>667</v>
      </c>
      <c r="I102" t="s">
        <v>668</v>
      </c>
      <c r="J102" t="s">
        <v>393</v>
      </c>
      <c r="K102" t="s">
        <v>669</v>
      </c>
      <c r="L102">
        <v>1500</v>
      </c>
      <c r="M102">
        <v>350</v>
      </c>
      <c r="O102">
        <v>208</v>
      </c>
      <c r="P102">
        <v>112</v>
      </c>
      <c r="R102">
        <v>60</v>
      </c>
      <c r="S102">
        <v>74.199999999999989</v>
      </c>
      <c r="T102">
        <v>0</v>
      </c>
      <c r="U102">
        <v>27</v>
      </c>
      <c r="V102">
        <v>0.45</v>
      </c>
      <c r="W102">
        <v>0.4</v>
      </c>
      <c r="Y102">
        <v>0.41208791208791212</v>
      </c>
      <c r="Z102">
        <v>224</v>
      </c>
      <c r="AA102">
        <v>0.7</v>
      </c>
      <c r="AH102">
        <v>0</v>
      </c>
      <c r="AI102">
        <v>12</v>
      </c>
      <c r="AK102">
        <v>48</v>
      </c>
      <c r="AQ102">
        <v>100</v>
      </c>
      <c r="AR102">
        <v>100</v>
      </c>
      <c r="AS102" t="s">
        <v>755</v>
      </c>
    </row>
    <row r="103" spans="1:45" x14ac:dyDescent="0.25">
      <c r="A103">
        <v>102</v>
      </c>
      <c r="B103" t="s">
        <v>26</v>
      </c>
      <c r="C103" t="s">
        <v>665</v>
      </c>
      <c r="D103" t="s">
        <v>1</v>
      </c>
      <c r="E103" t="s">
        <v>336</v>
      </c>
      <c r="F103" s="138">
        <v>43967</v>
      </c>
      <c r="G103" t="s">
        <v>684</v>
      </c>
      <c r="H103" t="s">
        <v>667</v>
      </c>
      <c r="I103" t="s">
        <v>668</v>
      </c>
      <c r="J103" t="s">
        <v>169</v>
      </c>
      <c r="K103" t="s">
        <v>669</v>
      </c>
      <c r="L103">
        <v>1250</v>
      </c>
      <c r="M103">
        <v>350</v>
      </c>
      <c r="O103">
        <v>224</v>
      </c>
      <c r="P103">
        <v>140</v>
      </c>
      <c r="R103">
        <v>56</v>
      </c>
      <c r="S103">
        <v>92.399999999999991</v>
      </c>
      <c r="T103">
        <v>0</v>
      </c>
      <c r="U103">
        <v>44.166666666666664</v>
      </c>
      <c r="V103">
        <v>0.78869047619047616</v>
      </c>
      <c r="W103">
        <v>0.4</v>
      </c>
      <c r="Y103">
        <v>0.35714285714285721</v>
      </c>
      <c r="Z103">
        <v>294</v>
      </c>
      <c r="AA103">
        <v>0.8</v>
      </c>
      <c r="AH103">
        <v>44.166666666666664</v>
      </c>
      <c r="AQ103">
        <v>100</v>
      </c>
      <c r="AR103">
        <v>100</v>
      </c>
      <c r="AS103" t="s">
        <v>755</v>
      </c>
    </row>
    <row r="104" spans="1:45" x14ac:dyDescent="0.25">
      <c r="A104">
        <v>103</v>
      </c>
      <c r="B104" t="s">
        <v>26</v>
      </c>
      <c r="C104" t="s">
        <v>665</v>
      </c>
      <c r="D104" t="s">
        <v>1</v>
      </c>
      <c r="E104" t="s">
        <v>336</v>
      </c>
      <c r="F104" s="138">
        <v>43967</v>
      </c>
      <c r="G104" t="s">
        <v>684</v>
      </c>
      <c r="H104" t="s">
        <v>667</v>
      </c>
      <c r="I104" t="s">
        <v>668</v>
      </c>
      <c r="J104" t="s">
        <v>170</v>
      </c>
      <c r="K104" t="s">
        <v>669</v>
      </c>
      <c r="L104">
        <v>1250</v>
      </c>
      <c r="M104">
        <v>350</v>
      </c>
      <c r="O104">
        <v>320</v>
      </c>
      <c r="P104">
        <v>140</v>
      </c>
      <c r="R104">
        <v>26</v>
      </c>
      <c r="S104">
        <v>92.399999999999991</v>
      </c>
      <c r="T104">
        <v>0</v>
      </c>
      <c r="U104">
        <v>10.5</v>
      </c>
      <c r="V104">
        <v>0.40384615384615385</v>
      </c>
      <c r="W104">
        <v>0.4</v>
      </c>
      <c r="Y104">
        <v>0.11607142857142858</v>
      </c>
      <c r="Z104">
        <v>372</v>
      </c>
      <c r="AA104">
        <v>0.65</v>
      </c>
      <c r="AH104">
        <v>10.5</v>
      </c>
      <c r="AQ104">
        <v>100</v>
      </c>
      <c r="AR104">
        <v>100</v>
      </c>
      <c r="AS104" t="s">
        <v>755</v>
      </c>
    </row>
    <row r="105" spans="1:45" x14ac:dyDescent="0.25">
      <c r="A105">
        <v>104</v>
      </c>
      <c r="B105" t="s">
        <v>26</v>
      </c>
      <c r="C105" t="s">
        <v>665</v>
      </c>
      <c r="D105" t="s">
        <v>1</v>
      </c>
      <c r="E105" t="s">
        <v>336</v>
      </c>
      <c r="F105" s="138">
        <v>43967</v>
      </c>
      <c r="G105" t="s">
        <v>684</v>
      </c>
      <c r="H105" t="s">
        <v>667</v>
      </c>
      <c r="I105" t="s">
        <v>668</v>
      </c>
      <c r="J105" t="s">
        <v>171</v>
      </c>
      <c r="K105" t="s">
        <v>669</v>
      </c>
      <c r="L105">
        <v>1250</v>
      </c>
      <c r="M105">
        <v>350</v>
      </c>
      <c r="O105">
        <v>368</v>
      </c>
      <c r="P105">
        <v>140</v>
      </c>
      <c r="R105">
        <v>36</v>
      </c>
      <c r="S105">
        <v>92.399999999999991</v>
      </c>
      <c r="T105">
        <v>0</v>
      </c>
      <c r="U105">
        <v>13.625</v>
      </c>
      <c r="V105">
        <v>0.37847222222222221</v>
      </c>
      <c r="W105">
        <v>0.4</v>
      </c>
      <c r="Y105">
        <v>0.13975155279503107</v>
      </c>
      <c r="Z105">
        <v>366</v>
      </c>
      <c r="AA105">
        <v>0.65</v>
      </c>
      <c r="AI105">
        <v>2</v>
      </c>
      <c r="AJ105">
        <v>31</v>
      </c>
      <c r="AK105">
        <v>3</v>
      </c>
      <c r="AQ105">
        <v>100</v>
      </c>
      <c r="AR105">
        <v>100</v>
      </c>
      <c r="AS105" t="s">
        <v>755</v>
      </c>
    </row>
    <row r="106" spans="1:45" x14ac:dyDescent="0.25">
      <c r="A106">
        <v>105</v>
      </c>
      <c r="B106" t="s">
        <v>26</v>
      </c>
      <c r="C106" t="s">
        <v>665</v>
      </c>
      <c r="D106" t="s">
        <v>1</v>
      </c>
      <c r="E106" t="s">
        <v>336</v>
      </c>
      <c r="F106" s="138">
        <v>43967</v>
      </c>
      <c r="G106" t="s">
        <v>684</v>
      </c>
      <c r="H106" t="s">
        <v>667</v>
      </c>
      <c r="I106" t="s">
        <v>672</v>
      </c>
      <c r="J106" t="s">
        <v>402</v>
      </c>
      <c r="K106" t="s">
        <v>669</v>
      </c>
      <c r="L106">
        <v>1250</v>
      </c>
      <c r="M106">
        <v>350</v>
      </c>
      <c r="O106">
        <v>192</v>
      </c>
      <c r="P106">
        <v>140</v>
      </c>
      <c r="R106">
        <v>12</v>
      </c>
      <c r="S106">
        <v>92.399999999999991</v>
      </c>
      <c r="T106">
        <v>0</v>
      </c>
      <c r="U106">
        <v>8.1666666666666661</v>
      </c>
      <c r="V106">
        <v>0.68055555555555547</v>
      </c>
      <c r="W106">
        <v>0.4</v>
      </c>
      <c r="Y106">
        <v>8.9285714285714302E-2</v>
      </c>
      <c r="Z106">
        <v>270</v>
      </c>
      <c r="AA106">
        <v>0.65</v>
      </c>
      <c r="AH106">
        <v>8.1666666666666661</v>
      </c>
      <c r="AQ106">
        <v>100</v>
      </c>
      <c r="AR106">
        <v>100</v>
      </c>
      <c r="AS106" t="s">
        <v>755</v>
      </c>
    </row>
    <row r="107" spans="1:45" x14ac:dyDescent="0.25">
      <c r="A107">
        <v>106</v>
      </c>
      <c r="B107" t="s">
        <v>26</v>
      </c>
      <c r="C107" t="s">
        <v>665</v>
      </c>
      <c r="D107" t="s">
        <v>1</v>
      </c>
      <c r="E107" t="s">
        <v>336</v>
      </c>
      <c r="F107" s="138">
        <v>43967</v>
      </c>
      <c r="G107" t="s">
        <v>684</v>
      </c>
      <c r="H107" t="s">
        <v>667</v>
      </c>
      <c r="I107" t="s">
        <v>677</v>
      </c>
      <c r="J107" t="s">
        <v>401</v>
      </c>
      <c r="K107" t="s">
        <v>669</v>
      </c>
      <c r="L107">
        <v>1250</v>
      </c>
      <c r="M107">
        <v>350</v>
      </c>
      <c r="O107">
        <v>256</v>
      </c>
      <c r="P107">
        <v>140</v>
      </c>
      <c r="R107">
        <v>32</v>
      </c>
      <c r="S107">
        <v>92.399999999999991</v>
      </c>
      <c r="T107">
        <v>0</v>
      </c>
      <c r="U107">
        <v>25.166666666666668</v>
      </c>
      <c r="V107">
        <v>0.78645833333333337</v>
      </c>
      <c r="W107">
        <v>0.4</v>
      </c>
      <c r="Y107">
        <v>0.17857142857142858</v>
      </c>
      <c r="Z107">
        <v>242</v>
      </c>
      <c r="AA107">
        <v>0.7</v>
      </c>
      <c r="AH107">
        <v>23.666666666666668</v>
      </c>
      <c r="AI107">
        <v>2</v>
      </c>
      <c r="AK107">
        <v>2</v>
      </c>
      <c r="AQ107">
        <v>100</v>
      </c>
      <c r="AR107">
        <v>100</v>
      </c>
      <c r="AS107" t="s">
        <v>755</v>
      </c>
    </row>
    <row r="108" spans="1:45" x14ac:dyDescent="0.25">
      <c r="A108">
        <v>107</v>
      </c>
      <c r="B108" t="s">
        <v>26</v>
      </c>
      <c r="C108" t="s">
        <v>665</v>
      </c>
      <c r="D108" t="s">
        <v>1</v>
      </c>
      <c r="E108" t="s">
        <v>336</v>
      </c>
      <c r="F108" s="138">
        <v>43967</v>
      </c>
      <c r="G108" t="s">
        <v>685</v>
      </c>
      <c r="H108" t="s">
        <v>667</v>
      </c>
      <c r="I108" t="s">
        <v>668</v>
      </c>
      <c r="J108" t="s">
        <v>172</v>
      </c>
      <c r="K108" t="s">
        <v>671</v>
      </c>
      <c r="L108">
        <v>1000</v>
      </c>
      <c r="M108">
        <v>280</v>
      </c>
      <c r="O108">
        <v>208</v>
      </c>
      <c r="P108">
        <v>112</v>
      </c>
      <c r="R108">
        <v>23</v>
      </c>
      <c r="S108">
        <v>74.199999999999989</v>
      </c>
      <c r="T108">
        <v>0</v>
      </c>
      <c r="U108">
        <v>11.958333333333334</v>
      </c>
      <c r="V108">
        <v>0.51992753623188404</v>
      </c>
      <c r="W108">
        <v>0.4</v>
      </c>
      <c r="Y108">
        <v>0.15796703296703296</v>
      </c>
      <c r="Z108">
        <v>216</v>
      </c>
      <c r="AA108">
        <v>0.75</v>
      </c>
      <c r="AH108">
        <v>8.3333333333333339</v>
      </c>
      <c r="AI108">
        <v>7</v>
      </c>
      <c r="AJ108">
        <v>1</v>
      </c>
      <c r="AK108">
        <v>3</v>
      </c>
      <c r="AQ108">
        <v>100</v>
      </c>
      <c r="AR108">
        <v>100</v>
      </c>
      <c r="AS108" t="s">
        <v>755</v>
      </c>
    </row>
    <row r="109" spans="1:45" x14ac:dyDescent="0.25">
      <c r="A109">
        <v>108</v>
      </c>
      <c r="B109" t="s">
        <v>26</v>
      </c>
      <c r="C109" t="s">
        <v>665</v>
      </c>
      <c r="D109" t="s">
        <v>1</v>
      </c>
      <c r="E109" t="s">
        <v>336</v>
      </c>
      <c r="F109" s="138">
        <v>43967</v>
      </c>
      <c r="G109" t="s">
        <v>685</v>
      </c>
      <c r="H109" t="s">
        <v>667</v>
      </c>
      <c r="I109" t="s">
        <v>668</v>
      </c>
      <c r="J109" t="s">
        <v>173</v>
      </c>
      <c r="K109" t="s">
        <v>671</v>
      </c>
      <c r="L109">
        <v>1000</v>
      </c>
      <c r="M109">
        <v>280</v>
      </c>
      <c r="O109">
        <v>208</v>
      </c>
      <c r="P109">
        <v>112</v>
      </c>
      <c r="R109">
        <v>15</v>
      </c>
      <c r="S109">
        <v>74.199999999999989</v>
      </c>
      <c r="T109">
        <v>0</v>
      </c>
      <c r="U109">
        <v>7</v>
      </c>
      <c r="V109">
        <v>0.46666666666666667</v>
      </c>
      <c r="W109">
        <v>0.4</v>
      </c>
      <c r="Y109">
        <v>0.10302197802197803</v>
      </c>
      <c r="Z109">
        <v>311</v>
      </c>
      <c r="AA109">
        <v>0.65</v>
      </c>
      <c r="AH109">
        <v>7</v>
      </c>
      <c r="AQ109">
        <v>100</v>
      </c>
      <c r="AR109">
        <v>100</v>
      </c>
      <c r="AS109" t="s">
        <v>755</v>
      </c>
    </row>
    <row r="110" spans="1:45" x14ac:dyDescent="0.25">
      <c r="A110">
        <v>109</v>
      </c>
      <c r="B110" t="s">
        <v>26</v>
      </c>
      <c r="C110" t="s">
        <v>665</v>
      </c>
      <c r="D110" t="s">
        <v>1</v>
      </c>
      <c r="E110" t="s">
        <v>336</v>
      </c>
      <c r="F110" s="138">
        <v>43967</v>
      </c>
      <c r="G110" t="s">
        <v>685</v>
      </c>
      <c r="H110" t="s">
        <v>667</v>
      </c>
      <c r="I110" t="s">
        <v>668</v>
      </c>
      <c r="J110" t="s">
        <v>174</v>
      </c>
      <c r="K110" t="s">
        <v>671</v>
      </c>
      <c r="L110">
        <v>1000</v>
      </c>
      <c r="M110">
        <v>280</v>
      </c>
      <c r="O110">
        <v>144</v>
      </c>
      <c r="P110">
        <v>112</v>
      </c>
      <c r="R110">
        <v>19</v>
      </c>
      <c r="S110">
        <v>74.199999999999989</v>
      </c>
      <c r="T110">
        <v>0</v>
      </c>
      <c r="U110">
        <v>8</v>
      </c>
      <c r="V110">
        <v>0.42105263157894735</v>
      </c>
      <c r="W110">
        <v>0.4</v>
      </c>
      <c r="Y110">
        <v>0.18849206349206349</v>
      </c>
      <c r="Z110">
        <v>182</v>
      </c>
      <c r="AA110">
        <v>0.65</v>
      </c>
      <c r="AJ110">
        <v>20</v>
      </c>
      <c r="AK110">
        <v>1</v>
      </c>
      <c r="AQ110">
        <v>100</v>
      </c>
      <c r="AR110">
        <v>100</v>
      </c>
      <c r="AS110" t="s">
        <v>755</v>
      </c>
    </row>
    <row r="111" spans="1:45" x14ac:dyDescent="0.25">
      <c r="A111">
        <v>110</v>
      </c>
      <c r="B111" t="s">
        <v>26</v>
      </c>
      <c r="C111" t="s">
        <v>665</v>
      </c>
      <c r="D111" t="s">
        <v>1</v>
      </c>
      <c r="E111" t="s">
        <v>336</v>
      </c>
      <c r="F111" s="138">
        <v>43967</v>
      </c>
      <c r="G111" t="s">
        <v>685</v>
      </c>
      <c r="H111" t="s">
        <v>667</v>
      </c>
      <c r="I111" t="s">
        <v>668</v>
      </c>
      <c r="J111" t="s">
        <v>175</v>
      </c>
      <c r="K111" t="s">
        <v>671</v>
      </c>
      <c r="L111">
        <v>1000</v>
      </c>
      <c r="M111">
        <v>280</v>
      </c>
      <c r="O111">
        <v>256</v>
      </c>
      <c r="P111">
        <v>112</v>
      </c>
      <c r="R111">
        <v>19</v>
      </c>
      <c r="S111">
        <v>74.199999999999989</v>
      </c>
      <c r="T111">
        <v>0</v>
      </c>
      <c r="U111">
        <v>12.083333333333334</v>
      </c>
      <c r="V111">
        <v>0.63596491228070173</v>
      </c>
      <c r="W111">
        <v>0.4</v>
      </c>
      <c r="Y111">
        <v>0.10602678571428573</v>
      </c>
      <c r="Z111">
        <v>599</v>
      </c>
      <c r="AA111">
        <v>0.7</v>
      </c>
      <c r="AH111">
        <v>10.333333333333334</v>
      </c>
      <c r="AI111">
        <v>3</v>
      </c>
      <c r="AK111">
        <v>2</v>
      </c>
      <c r="AQ111">
        <v>100</v>
      </c>
      <c r="AR111">
        <v>100</v>
      </c>
      <c r="AS111" t="s">
        <v>755</v>
      </c>
    </row>
    <row r="112" spans="1:45" x14ac:dyDescent="0.25">
      <c r="A112">
        <v>111</v>
      </c>
      <c r="B112" t="s">
        <v>26</v>
      </c>
      <c r="C112" t="s">
        <v>665</v>
      </c>
      <c r="D112" t="s">
        <v>1</v>
      </c>
      <c r="E112" t="s">
        <v>336</v>
      </c>
      <c r="F112" s="138">
        <v>43967</v>
      </c>
      <c r="G112" t="s">
        <v>685</v>
      </c>
      <c r="H112" t="s">
        <v>667</v>
      </c>
      <c r="I112" t="s">
        <v>668</v>
      </c>
      <c r="J112" t="s">
        <v>176</v>
      </c>
      <c r="K112" t="s">
        <v>671</v>
      </c>
      <c r="L112">
        <v>1000</v>
      </c>
      <c r="M112">
        <v>280</v>
      </c>
      <c r="O112">
        <v>208</v>
      </c>
      <c r="P112">
        <v>112</v>
      </c>
      <c r="R112">
        <v>27</v>
      </c>
      <c r="S112">
        <v>74.199999999999989</v>
      </c>
      <c r="T112">
        <v>0</v>
      </c>
      <c r="U112">
        <v>11.583333333333332</v>
      </c>
      <c r="V112">
        <v>0.42901234567901231</v>
      </c>
      <c r="W112">
        <v>0.4</v>
      </c>
      <c r="Y112">
        <v>0.18543956043956045</v>
      </c>
      <c r="Z112">
        <v>300</v>
      </c>
      <c r="AA112">
        <v>0.65</v>
      </c>
      <c r="AH112">
        <v>5.333333333333333</v>
      </c>
      <c r="AI112">
        <v>5</v>
      </c>
      <c r="AK112">
        <v>10</v>
      </c>
      <c r="AQ112">
        <v>100</v>
      </c>
      <c r="AR112">
        <v>100</v>
      </c>
      <c r="AS112" t="s">
        <v>755</v>
      </c>
    </row>
    <row r="113" spans="1:45" x14ac:dyDescent="0.25">
      <c r="A113">
        <v>112</v>
      </c>
      <c r="B113" t="s">
        <v>26</v>
      </c>
      <c r="C113" t="s">
        <v>665</v>
      </c>
      <c r="D113" t="s">
        <v>1</v>
      </c>
      <c r="E113" t="s">
        <v>336</v>
      </c>
      <c r="F113" s="138">
        <v>43967</v>
      </c>
      <c r="G113" t="s">
        <v>685</v>
      </c>
      <c r="H113" t="s">
        <v>667</v>
      </c>
      <c r="I113" t="s">
        <v>668</v>
      </c>
      <c r="J113" t="s">
        <v>187</v>
      </c>
      <c r="K113" t="s">
        <v>671</v>
      </c>
      <c r="L113">
        <v>1000</v>
      </c>
      <c r="M113">
        <v>280</v>
      </c>
      <c r="O113">
        <v>112</v>
      </c>
      <c r="P113">
        <v>112</v>
      </c>
      <c r="R113">
        <v>11</v>
      </c>
      <c r="S113">
        <v>74.199999999999989</v>
      </c>
      <c r="T113">
        <v>0</v>
      </c>
      <c r="U113">
        <v>3.75</v>
      </c>
      <c r="V113">
        <v>0.34090909090909088</v>
      </c>
      <c r="W113">
        <v>0.4</v>
      </c>
      <c r="Y113">
        <v>0.14030612244897961</v>
      </c>
      <c r="Z113">
        <v>131</v>
      </c>
      <c r="AA113">
        <v>0.65</v>
      </c>
      <c r="AH113">
        <v>1</v>
      </c>
      <c r="AI113">
        <v>11</v>
      </c>
      <c r="AQ113">
        <v>100</v>
      </c>
      <c r="AR113">
        <v>100</v>
      </c>
      <c r="AS113" t="s">
        <v>755</v>
      </c>
    </row>
    <row r="114" spans="1:45" x14ac:dyDescent="0.25">
      <c r="A114">
        <v>113</v>
      </c>
      <c r="B114" t="s">
        <v>26</v>
      </c>
      <c r="C114" t="s">
        <v>665</v>
      </c>
      <c r="D114" t="s">
        <v>1</v>
      </c>
      <c r="E114" t="s">
        <v>336</v>
      </c>
      <c r="F114" s="138">
        <v>43967</v>
      </c>
      <c r="G114" t="s">
        <v>685</v>
      </c>
      <c r="H114" t="s">
        <v>667</v>
      </c>
      <c r="I114" t="s">
        <v>668</v>
      </c>
      <c r="J114" t="s">
        <v>177</v>
      </c>
      <c r="K114" t="s">
        <v>671</v>
      </c>
      <c r="L114">
        <v>1000</v>
      </c>
      <c r="M114">
        <v>280</v>
      </c>
      <c r="O114">
        <v>192</v>
      </c>
      <c r="P114">
        <v>112</v>
      </c>
      <c r="R114">
        <v>39</v>
      </c>
      <c r="S114">
        <v>74.199999999999989</v>
      </c>
      <c r="T114">
        <v>0</v>
      </c>
      <c r="U114">
        <v>20.166666666666668</v>
      </c>
      <c r="V114">
        <v>0.51709401709401714</v>
      </c>
      <c r="W114">
        <v>0.4</v>
      </c>
      <c r="Y114">
        <v>0.29017857142857145</v>
      </c>
      <c r="Z114">
        <v>296</v>
      </c>
      <c r="AA114">
        <v>0.65</v>
      </c>
      <c r="AH114">
        <v>17.666666666666668</v>
      </c>
      <c r="AI114">
        <v>6</v>
      </c>
      <c r="AK114">
        <v>2</v>
      </c>
      <c r="AQ114">
        <v>100</v>
      </c>
      <c r="AR114">
        <v>100</v>
      </c>
      <c r="AS114" t="s">
        <v>755</v>
      </c>
    </row>
    <row r="115" spans="1:45" x14ac:dyDescent="0.25">
      <c r="A115">
        <v>114</v>
      </c>
      <c r="B115" t="s">
        <v>26</v>
      </c>
      <c r="C115" t="s">
        <v>665</v>
      </c>
      <c r="D115" t="s">
        <v>1</v>
      </c>
      <c r="E115" t="s">
        <v>336</v>
      </c>
      <c r="F115" s="138">
        <v>43967</v>
      </c>
      <c r="G115" t="s">
        <v>685</v>
      </c>
      <c r="H115" t="s">
        <v>667</v>
      </c>
      <c r="I115" t="s">
        <v>668</v>
      </c>
      <c r="J115" t="s">
        <v>416</v>
      </c>
      <c r="K115" t="s">
        <v>671</v>
      </c>
      <c r="L115">
        <v>1000</v>
      </c>
      <c r="M115">
        <v>280</v>
      </c>
      <c r="O115">
        <v>192</v>
      </c>
      <c r="P115">
        <v>112</v>
      </c>
      <c r="R115">
        <v>34</v>
      </c>
      <c r="S115">
        <v>74.199999999999989</v>
      </c>
      <c r="T115">
        <v>0</v>
      </c>
      <c r="U115">
        <v>14.5</v>
      </c>
      <c r="V115">
        <v>0.4264705882352941</v>
      </c>
      <c r="W115">
        <v>0.4</v>
      </c>
      <c r="Y115">
        <v>0.25297619047619052</v>
      </c>
      <c r="Z115">
        <v>199</v>
      </c>
      <c r="AA115">
        <v>0.65</v>
      </c>
      <c r="AI115">
        <v>3</v>
      </c>
      <c r="AJ115">
        <v>2</v>
      </c>
      <c r="AK115">
        <v>26</v>
      </c>
      <c r="AQ115">
        <v>100</v>
      </c>
      <c r="AR115">
        <v>100</v>
      </c>
      <c r="AS115" t="s">
        <v>755</v>
      </c>
    </row>
    <row r="116" spans="1:45" x14ac:dyDescent="0.25">
      <c r="A116">
        <v>115</v>
      </c>
      <c r="B116" t="s">
        <v>26</v>
      </c>
      <c r="C116" t="s">
        <v>665</v>
      </c>
      <c r="D116" t="s">
        <v>1</v>
      </c>
      <c r="E116" t="s">
        <v>336</v>
      </c>
      <c r="F116" s="138">
        <v>43967</v>
      </c>
      <c r="G116" t="s">
        <v>685</v>
      </c>
      <c r="H116" t="s">
        <v>667</v>
      </c>
      <c r="I116" t="s">
        <v>672</v>
      </c>
      <c r="J116" t="s">
        <v>407</v>
      </c>
      <c r="K116" t="s">
        <v>671</v>
      </c>
      <c r="L116">
        <v>1000</v>
      </c>
      <c r="M116">
        <v>280</v>
      </c>
      <c r="O116">
        <v>112</v>
      </c>
      <c r="P116">
        <v>112</v>
      </c>
      <c r="R116">
        <v>11</v>
      </c>
      <c r="S116">
        <v>74.199999999999989</v>
      </c>
      <c r="T116">
        <v>0</v>
      </c>
      <c r="U116">
        <v>7.416666666666667</v>
      </c>
      <c r="V116">
        <v>0.67424242424242431</v>
      </c>
      <c r="W116">
        <v>0.4</v>
      </c>
      <c r="Y116">
        <v>0.14030612244897961</v>
      </c>
      <c r="Z116">
        <v>158</v>
      </c>
      <c r="AA116">
        <v>0.65</v>
      </c>
      <c r="AH116">
        <v>5.666666666666667</v>
      </c>
      <c r="AI116">
        <v>3</v>
      </c>
      <c r="AK116">
        <v>2</v>
      </c>
      <c r="AQ116">
        <v>100</v>
      </c>
      <c r="AR116">
        <v>100</v>
      </c>
      <c r="AS116" t="s">
        <v>755</v>
      </c>
    </row>
    <row r="117" spans="1:45" x14ac:dyDescent="0.25">
      <c r="A117">
        <v>116</v>
      </c>
      <c r="B117" t="s">
        <v>26</v>
      </c>
      <c r="C117" t="s">
        <v>665</v>
      </c>
      <c r="D117" t="s">
        <v>1</v>
      </c>
      <c r="E117" t="s">
        <v>336</v>
      </c>
      <c r="F117" s="138">
        <v>43967</v>
      </c>
      <c r="G117" t="s">
        <v>685</v>
      </c>
      <c r="H117" t="s">
        <v>667</v>
      </c>
      <c r="I117" t="s">
        <v>677</v>
      </c>
      <c r="J117" t="s">
        <v>405</v>
      </c>
      <c r="K117" t="s">
        <v>671</v>
      </c>
      <c r="L117">
        <v>1000</v>
      </c>
      <c r="M117">
        <v>280</v>
      </c>
      <c r="O117">
        <v>192</v>
      </c>
      <c r="P117">
        <v>112</v>
      </c>
      <c r="R117">
        <v>17</v>
      </c>
      <c r="S117">
        <v>74.199999999999989</v>
      </c>
      <c r="T117">
        <v>0</v>
      </c>
      <c r="U117">
        <v>15</v>
      </c>
      <c r="V117">
        <v>0.88235294117647056</v>
      </c>
      <c r="W117">
        <v>0.4</v>
      </c>
      <c r="Y117">
        <v>0.12648809523809526</v>
      </c>
      <c r="Z117">
        <v>236</v>
      </c>
      <c r="AA117">
        <v>0.65</v>
      </c>
      <c r="AH117">
        <v>13.5</v>
      </c>
      <c r="AK117">
        <v>3</v>
      </c>
      <c r="AQ117">
        <v>100</v>
      </c>
      <c r="AR117">
        <v>100</v>
      </c>
      <c r="AS117" t="s">
        <v>755</v>
      </c>
    </row>
    <row r="118" spans="1:45" x14ac:dyDescent="0.25">
      <c r="A118">
        <v>117</v>
      </c>
      <c r="B118" t="s">
        <v>26</v>
      </c>
      <c r="C118" t="s">
        <v>678</v>
      </c>
      <c r="D118" t="s">
        <v>1</v>
      </c>
      <c r="E118" t="s">
        <v>336</v>
      </c>
      <c r="F118" s="138">
        <v>43967</v>
      </c>
      <c r="G118" t="s">
        <v>670</v>
      </c>
      <c r="H118" t="s">
        <v>667</v>
      </c>
      <c r="I118" t="s">
        <v>679</v>
      </c>
      <c r="J118" t="s">
        <v>382</v>
      </c>
      <c r="K118" t="s">
        <v>671</v>
      </c>
      <c r="L118">
        <v>1200</v>
      </c>
      <c r="M118">
        <v>336</v>
      </c>
      <c r="O118">
        <v>272</v>
      </c>
      <c r="P118">
        <v>134.39999999999998</v>
      </c>
      <c r="R118">
        <v>101</v>
      </c>
      <c r="S118">
        <v>88.899999999999991</v>
      </c>
      <c r="T118">
        <v>0</v>
      </c>
      <c r="U118">
        <v>55.208333333333336</v>
      </c>
      <c r="V118">
        <v>0.5466171617161717</v>
      </c>
      <c r="W118">
        <v>0.4</v>
      </c>
      <c r="Y118">
        <v>0.53046218487394969</v>
      </c>
      <c r="Z118">
        <v>610</v>
      </c>
      <c r="AA118">
        <v>0.75</v>
      </c>
      <c r="AH118">
        <v>49.333333333333336</v>
      </c>
      <c r="AI118">
        <v>10</v>
      </c>
      <c r="AJ118">
        <v>5</v>
      </c>
      <c r="AK118">
        <v>3</v>
      </c>
      <c r="AQ118">
        <v>100</v>
      </c>
      <c r="AR118">
        <v>100</v>
      </c>
      <c r="AS118" t="s">
        <v>755</v>
      </c>
    </row>
    <row r="119" spans="1:45" x14ac:dyDescent="0.25">
      <c r="A119">
        <v>118</v>
      </c>
      <c r="B119" t="s">
        <v>26</v>
      </c>
      <c r="C119" t="s">
        <v>678</v>
      </c>
      <c r="D119" t="s">
        <v>1</v>
      </c>
      <c r="E119" t="s">
        <v>336</v>
      </c>
      <c r="F119" s="138">
        <v>43967</v>
      </c>
      <c r="G119" t="s">
        <v>670</v>
      </c>
      <c r="H119" t="s">
        <v>667</v>
      </c>
      <c r="I119" t="s">
        <v>686</v>
      </c>
      <c r="J119" t="s">
        <v>233</v>
      </c>
      <c r="K119" t="s">
        <v>671</v>
      </c>
      <c r="L119">
        <v>1200</v>
      </c>
      <c r="M119">
        <v>336</v>
      </c>
      <c r="O119">
        <v>240</v>
      </c>
      <c r="P119">
        <v>134.39999999999998</v>
      </c>
      <c r="R119">
        <v>25</v>
      </c>
      <c r="S119">
        <v>88.899999999999991</v>
      </c>
      <c r="T119">
        <v>0</v>
      </c>
      <c r="U119">
        <v>9.1666666666666661</v>
      </c>
      <c r="V119">
        <v>0.36666666666666664</v>
      </c>
      <c r="W119">
        <v>0.4</v>
      </c>
      <c r="Y119">
        <v>0.14880952380952381</v>
      </c>
      <c r="Z119">
        <v>239</v>
      </c>
      <c r="AA119">
        <v>0.65</v>
      </c>
      <c r="AH119">
        <v>9.1666666666666661</v>
      </c>
      <c r="AQ119">
        <v>100</v>
      </c>
      <c r="AR119">
        <v>100</v>
      </c>
      <c r="AS119" t="s">
        <v>755</v>
      </c>
    </row>
    <row r="120" spans="1:45" x14ac:dyDescent="0.25">
      <c r="A120">
        <v>119</v>
      </c>
      <c r="B120" t="s">
        <v>26</v>
      </c>
      <c r="C120" t="s">
        <v>678</v>
      </c>
      <c r="D120" t="s">
        <v>1</v>
      </c>
      <c r="E120" t="s">
        <v>336</v>
      </c>
      <c r="F120" s="138">
        <v>43967</v>
      </c>
      <c r="G120" t="s">
        <v>685</v>
      </c>
      <c r="H120" t="s">
        <v>667</v>
      </c>
      <c r="I120" t="s">
        <v>686</v>
      </c>
      <c r="J120" t="s">
        <v>234</v>
      </c>
      <c r="K120" t="s">
        <v>671</v>
      </c>
      <c r="L120">
        <v>1000</v>
      </c>
      <c r="M120">
        <v>280</v>
      </c>
      <c r="O120">
        <v>208</v>
      </c>
      <c r="P120">
        <v>112</v>
      </c>
      <c r="R120">
        <v>24</v>
      </c>
      <c r="S120">
        <v>74.199999999999989</v>
      </c>
      <c r="T120">
        <v>0</v>
      </c>
      <c r="U120">
        <v>10.833333333333334</v>
      </c>
      <c r="V120">
        <v>0.4513888888888889</v>
      </c>
      <c r="W120">
        <v>0.4</v>
      </c>
      <c r="Y120">
        <v>0.16483516483516483</v>
      </c>
      <c r="Z120">
        <v>233</v>
      </c>
      <c r="AA120">
        <v>0.6</v>
      </c>
      <c r="AH120">
        <v>10.833333333333334</v>
      </c>
      <c r="AQ120">
        <v>100</v>
      </c>
      <c r="AR120">
        <v>100</v>
      </c>
      <c r="AS120" t="s">
        <v>755</v>
      </c>
    </row>
    <row r="121" spans="1:45" x14ac:dyDescent="0.25">
      <c r="A121">
        <v>120</v>
      </c>
      <c r="B121" t="s">
        <v>26</v>
      </c>
      <c r="C121" t="s">
        <v>678</v>
      </c>
      <c r="D121" t="s">
        <v>1</v>
      </c>
      <c r="E121" t="s">
        <v>336</v>
      </c>
      <c r="F121" s="138">
        <v>43967</v>
      </c>
      <c r="G121" t="s">
        <v>685</v>
      </c>
      <c r="H121" t="s">
        <v>687</v>
      </c>
      <c r="I121" t="s">
        <v>688</v>
      </c>
      <c r="J121" t="s">
        <v>414</v>
      </c>
      <c r="K121" t="s">
        <v>671</v>
      </c>
      <c r="L121">
        <v>1000</v>
      </c>
      <c r="M121">
        <v>280</v>
      </c>
      <c r="O121">
        <v>240</v>
      </c>
      <c r="P121">
        <v>112</v>
      </c>
      <c r="R121">
        <v>31</v>
      </c>
      <c r="S121">
        <v>74.199999999999989</v>
      </c>
      <c r="T121">
        <v>0</v>
      </c>
      <c r="U121">
        <v>12.416666666666668</v>
      </c>
      <c r="V121">
        <v>0.40053763440860218</v>
      </c>
      <c r="W121">
        <v>0.4</v>
      </c>
      <c r="Y121">
        <v>0.18452380952380953</v>
      </c>
      <c r="Z121">
        <v>283</v>
      </c>
      <c r="AA121">
        <v>0.6</v>
      </c>
      <c r="AH121">
        <v>1.1666666666666667</v>
      </c>
      <c r="AI121">
        <v>10</v>
      </c>
      <c r="AJ121">
        <v>6</v>
      </c>
      <c r="AK121">
        <v>13</v>
      </c>
      <c r="AQ121">
        <v>100</v>
      </c>
      <c r="AR121">
        <v>100</v>
      </c>
      <c r="AS121" t="s">
        <v>755</v>
      </c>
    </row>
    <row r="122" spans="1:45" x14ac:dyDescent="0.25">
      <c r="A122">
        <v>121</v>
      </c>
      <c r="B122" t="s">
        <v>26</v>
      </c>
      <c r="C122" t="s">
        <v>678</v>
      </c>
      <c r="D122" t="s">
        <v>1</v>
      </c>
      <c r="E122" t="s">
        <v>336</v>
      </c>
      <c r="F122" s="138">
        <v>43967</v>
      </c>
      <c r="G122" t="s">
        <v>685</v>
      </c>
      <c r="H122" t="s">
        <v>687</v>
      </c>
      <c r="I122" t="s">
        <v>688</v>
      </c>
      <c r="J122" t="s">
        <v>412</v>
      </c>
      <c r="K122" t="s">
        <v>671</v>
      </c>
      <c r="L122">
        <v>1000</v>
      </c>
      <c r="M122">
        <v>280</v>
      </c>
      <c r="O122">
        <v>240</v>
      </c>
      <c r="P122">
        <v>112</v>
      </c>
      <c r="S122">
        <v>74.199999999999989</v>
      </c>
      <c r="T122">
        <v>0</v>
      </c>
      <c r="U122">
        <v>0</v>
      </c>
      <c r="V122">
        <v>0.40053763440860218</v>
      </c>
      <c r="W122">
        <v>0.4</v>
      </c>
      <c r="Y122">
        <v>0</v>
      </c>
      <c r="Z122">
        <v>257</v>
      </c>
      <c r="AA122">
        <v>0.6</v>
      </c>
      <c r="AQ122">
        <v>100</v>
      </c>
      <c r="AR122">
        <v>100</v>
      </c>
      <c r="AS122" t="s">
        <v>755</v>
      </c>
    </row>
    <row r="123" spans="1:45" x14ac:dyDescent="0.25">
      <c r="A123">
        <v>122</v>
      </c>
      <c r="B123" t="s">
        <v>26</v>
      </c>
      <c r="C123" t="s">
        <v>678</v>
      </c>
      <c r="D123" t="s">
        <v>1</v>
      </c>
      <c r="E123" t="s">
        <v>336</v>
      </c>
      <c r="F123" s="138">
        <v>43967</v>
      </c>
      <c r="G123" t="s">
        <v>685</v>
      </c>
      <c r="H123" t="s">
        <v>687</v>
      </c>
      <c r="I123" t="s">
        <v>688</v>
      </c>
      <c r="J123" t="s">
        <v>418</v>
      </c>
      <c r="K123" t="s">
        <v>671</v>
      </c>
      <c r="L123">
        <v>1000</v>
      </c>
      <c r="M123">
        <v>280</v>
      </c>
      <c r="O123">
        <v>240</v>
      </c>
      <c r="P123">
        <v>112</v>
      </c>
      <c r="R123">
        <v>32</v>
      </c>
      <c r="S123">
        <v>74.199999999999989</v>
      </c>
      <c r="T123">
        <v>0</v>
      </c>
      <c r="U123">
        <v>10.625</v>
      </c>
      <c r="V123">
        <v>0.33203125</v>
      </c>
      <c r="W123">
        <v>0.4</v>
      </c>
      <c r="Y123">
        <v>0.19047619047619047</v>
      </c>
      <c r="Z123">
        <v>266</v>
      </c>
      <c r="AA123">
        <v>0.6</v>
      </c>
      <c r="AH123">
        <v>7.5</v>
      </c>
      <c r="AI123">
        <v>5</v>
      </c>
      <c r="AJ123">
        <v>1</v>
      </c>
      <c r="AK123">
        <v>3</v>
      </c>
      <c r="AQ123">
        <v>100</v>
      </c>
      <c r="AR123">
        <v>100</v>
      </c>
      <c r="AS123" t="s">
        <v>755</v>
      </c>
    </row>
    <row r="124" spans="1:45" x14ac:dyDescent="0.25">
      <c r="A124">
        <v>123</v>
      </c>
      <c r="B124" t="s">
        <v>26</v>
      </c>
      <c r="C124" t="s">
        <v>680</v>
      </c>
      <c r="D124" t="s">
        <v>1</v>
      </c>
      <c r="E124" t="s">
        <v>336</v>
      </c>
      <c r="F124" s="138">
        <v>43967</v>
      </c>
      <c r="G124" t="s">
        <v>670</v>
      </c>
      <c r="H124" t="s">
        <v>667</v>
      </c>
      <c r="I124" t="s">
        <v>681</v>
      </c>
      <c r="J124" t="s">
        <v>369</v>
      </c>
      <c r="K124" t="s">
        <v>671</v>
      </c>
      <c r="L124">
        <v>1200</v>
      </c>
      <c r="M124">
        <v>336</v>
      </c>
      <c r="O124">
        <v>288</v>
      </c>
      <c r="P124">
        <v>96</v>
      </c>
      <c r="R124">
        <v>52</v>
      </c>
      <c r="S124">
        <v>63.5</v>
      </c>
      <c r="T124">
        <v>0</v>
      </c>
      <c r="U124">
        <v>40.928571428571431</v>
      </c>
      <c r="V124">
        <v>0.78708791208791218</v>
      </c>
      <c r="W124">
        <v>0.4</v>
      </c>
      <c r="Y124">
        <v>0.25793650793650796</v>
      </c>
      <c r="Z124">
        <v>450</v>
      </c>
      <c r="AA124">
        <v>0.65</v>
      </c>
      <c r="AH124">
        <v>38.428571428571431</v>
      </c>
      <c r="AI124">
        <v>4</v>
      </c>
      <c r="AK124">
        <v>3</v>
      </c>
      <c r="AQ124">
        <v>100</v>
      </c>
      <c r="AR124">
        <v>100</v>
      </c>
      <c r="AS124" t="s">
        <v>755</v>
      </c>
    </row>
    <row r="125" spans="1:45" x14ac:dyDescent="0.25">
      <c r="A125">
        <v>124</v>
      </c>
      <c r="B125" t="s">
        <v>26</v>
      </c>
      <c r="C125" t="s">
        <v>680</v>
      </c>
      <c r="D125" t="s">
        <v>1</v>
      </c>
      <c r="E125" t="s">
        <v>336</v>
      </c>
      <c r="F125" s="138">
        <v>43967</v>
      </c>
      <c r="G125" t="s">
        <v>670</v>
      </c>
      <c r="H125" t="s">
        <v>667</v>
      </c>
      <c r="I125" t="s">
        <v>681</v>
      </c>
      <c r="J125" t="s">
        <v>384</v>
      </c>
      <c r="K125" t="s">
        <v>671</v>
      </c>
      <c r="L125">
        <v>1200</v>
      </c>
      <c r="M125">
        <v>336</v>
      </c>
      <c r="O125">
        <v>288</v>
      </c>
      <c r="P125">
        <v>96</v>
      </c>
      <c r="R125">
        <v>35</v>
      </c>
      <c r="S125">
        <v>63.5</v>
      </c>
      <c r="T125">
        <v>0</v>
      </c>
      <c r="U125">
        <v>30.035714285714285</v>
      </c>
      <c r="V125">
        <v>0.85816326530612241</v>
      </c>
      <c r="W125">
        <v>0.4</v>
      </c>
      <c r="Y125">
        <v>0.1736111111111111</v>
      </c>
      <c r="Z125">
        <v>378</v>
      </c>
      <c r="AA125">
        <v>0.6</v>
      </c>
      <c r="AH125">
        <v>28.285714285714285</v>
      </c>
      <c r="AI125">
        <v>3</v>
      </c>
      <c r="AK125">
        <v>2</v>
      </c>
      <c r="AQ125">
        <v>100</v>
      </c>
      <c r="AR125">
        <v>100</v>
      </c>
      <c r="AS125" t="s">
        <v>755</v>
      </c>
    </row>
    <row r="126" spans="1:45" x14ac:dyDescent="0.25">
      <c r="A126">
        <v>125</v>
      </c>
      <c r="B126" t="s">
        <v>26</v>
      </c>
      <c r="C126" t="s">
        <v>680</v>
      </c>
      <c r="D126" t="s">
        <v>1</v>
      </c>
      <c r="E126" t="s">
        <v>336</v>
      </c>
      <c r="F126" s="138">
        <v>43967</v>
      </c>
      <c r="G126" t="s">
        <v>670</v>
      </c>
      <c r="H126" t="s">
        <v>667</v>
      </c>
      <c r="I126" t="s">
        <v>681</v>
      </c>
      <c r="J126" t="s">
        <v>386</v>
      </c>
      <c r="K126" t="s">
        <v>671</v>
      </c>
      <c r="L126">
        <v>1200</v>
      </c>
      <c r="M126">
        <v>336</v>
      </c>
      <c r="O126">
        <v>224</v>
      </c>
      <c r="P126">
        <v>96</v>
      </c>
      <c r="R126">
        <v>49</v>
      </c>
      <c r="S126">
        <v>63.5</v>
      </c>
      <c r="T126">
        <v>0</v>
      </c>
      <c r="U126">
        <v>43.285714285714285</v>
      </c>
      <c r="V126">
        <v>0.88338192419825068</v>
      </c>
      <c r="W126">
        <v>0.4</v>
      </c>
      <c r="Y126">
        <v>0.31250000000000006</v>
      </c>
      <c r="Z126">
        <v>325</v>
      </c>
      <c r="AA126">
        <v>0.6</v>
      </c>
      <c r="AH126">
        <v>39.285714285714285</v>
      </c>
      <c r="AK126">
        <v>8</v>
      </c>
      <c r="AQ126">
        <v>100</v>
      </c>
      <c r="AR126">
        <v>100</v>
      </c>
      <c r="AS126" t="s">
        <v>755</v>
      </c>
    </row>
    <row r="127" spans="1:45" x14ac:dyDescent="0.25">
      <c r="A127">
        <v>126</v>
      </c>
      <c r="B127" t="s">
        <v>26</v>
      </c>
      <c r="C127" t="s">
        <v>680</v>
      </c>
      <c r="D127" t="s">
        <v>1</v>
      </c>
      <c r="E127" t="s">
        <v>336</v>
      </c>
      <c r="F127" s="138">
        <v>43967</v>
      </c>
      <c r="G127" t="s">
        <v>670</v>
      </c>
      <c r="H127" t="s">
        <v>667</v>
      </c>
      <c r="I127" t="s">
        <v>689</v>
      </c>
      <c r="J127" t="s">
        <v>307</v>
      </c>
      <c r="K127" t="s">
        <v>671</v>
      </c>
      <c r="L127">
        <v>1200</v>
      </c>
      <c r="M127">
        <v>336</v>
      </c>
      <c r="O127">
        <v>350</v>
      </c>
      <c r="P127">
        <v>96</v>
      </c>
      <c r="R127">
        <v>31</v>
      </c>
      <c r="S127">
        <v>63.5</v>
      </c>
      <c r="T127">
        <v>0</v>
      </c>
      <c r="U127">
        <v>35.571428571428569</v>
      </c>
      <c r="V127">
        <v>1.1474654377880185</v>
      </c>
      <c r="W127">
        <v>0.4</v>
      </c>
      <c r="Y127">
        <v>0.12653061224489798</v>
      </c>
      <c r="Z127">
        <v>450</v>
      </c>
      <c r="AA127">
        <v>0.65</v>
      </c>
      <c r="AH127">
        <v>33.571428571428569</v>
      </c>
      <c r="AI127">
        <v>6</v>
      </c>
      <c r="AK127">
        <v>1</v>
      </c>
      <c r="AQ127">
        <v>100</v>
      </c>
      <c r="AR127">
        <v>100</v>
      </c>
      <c r="AS127" t="s">
        <v>755</v>
      </c>
    </row>
    <row r="128" spans="1:45" x14ac:dyDescent="0.25">
      <c r="A128">
        <v>127</v>
      </c>
      <c r="B128" t="s">
        <v>26</v>
      </c>
      <c r="C128" t="s">
        <v>680</v>
      </c>
      <c r="D128" t="s">
        <v>1</v>
      </c>
      <c r="E128" t="s">
        <v>336</v>
      </c>
      <c r="F128" s="138">
        <v>43967</v>
      </c>
      <c r="G128" t="s">
        <v>670</v>
      </c>
      <c r="H128" t="s">
        <v>667</v>
      </c>
      <c r="I128" t="s">
        <v>690</v>
      </c>
      <c r="J128" t="s">
        <v>388</v>
      </c>
      <c r="K128" t="s">
        <v>671</v>
      </c>
      <c r="L128">
        <v>1200</v>
      </c>
      <c r="M128">
        <v>336</v>
      </c>
      <c r="O128">
        <v>252</v>
      </c>
      <c r="P128">
        <v>96</v>
      </c>
      <c r="R128">
        <v>39</v>
      </c>
      <c r="S128">
        <v>63.5</v>
      </c>
      <c r="T128">
        <v>0</v>
      </c>
      <c r="U128">
        <v>36.178571428571431</v>
      </c>
      <c r="V128">
        <v>0.92765567765567769</v>
      </c>
      <c r="W128">
        <v>0.4</v>
      </c>
      <c r="Y128">
        <v>0.22108843537414968</v>
      </c>
      <c r="Z128">
        <v>345</v>
      </c>
      <c r="AA128">
        <v>0.6</v>
      </c>
      <c r="AH128">
        <v>28.428571428571427</v>
      </c>
      <c r="AJ128">
        <v>8</v>
      </c>
      <c r="AK128">
        <v>2</v>
      </c>
      <c r="AL128">
        <v>5</v>
      </c>
      <c r="AQ128">
        <v>100</v>
      </c>
      <c r="AR128">
        <v>100</v>
      </c>
      <c r="AS128" t="s">
        <v>755</v>
      </c>
    </row>
    <row r="129" spans="1:45" x14ac:dyDescent="0.25">
      <c r="A129">
        <v>128</v>
      </c>
      <c r="B129" t="s">
        <v>26</v>
      </c>
      <c r="C129" t="s">
        <v>680</v>
      </c>
      <c r="D129" t="s">
        <v>1</v>
      </c>
      <c r="E129" t="s">
        <v>336</v>
      </c>
      <c r="F129" s="138">
        <v>43967</v>
      </c>
      <c r="G129" t="s">
        <v>670</v>
      </c>
      <c r="H129" t="s">
        <v>687</v>
      </c>
      <c r="I129" t="s">
        <v>691</v>
      </c>
      <c r="J129" t="s">
        <v>390</v>
      </c>
      <c r="K129" t="s">
        <v>671</v>
      </c>
      <c r="L129">
        <v>1200</v>
      </c>
      <c r="M129">
        <v>336</v>
      </c>
      <c r="O129">
        <v>416</v>
      </c>
      <c r="P129">
        <v>58</v>
      </c>
      <c r="R129">
        <v>22</v>
      </c>
      <c r="S129">
        <v>21.5</v>
      </c>
      <c r="T129">
        <v>0</v>
      </c>
      <c r="U129">
        <v>30</v>
      </c>
      <c r="V129">
        <v>1.3636363636363635</v>
      </c>
      <c r="W129">
        <v>0.4</v>
      </c>
      <c r="Y129">
        <v>7.5549450549450559E-2</v>
      </c>
      <c r="Z129">
        <v>510</v>
      </c>
      <c r="AA129">
        <v>0.6</v>
      </c>
      <c r="AH129">
        <v>30</v>
      </c>
      <c r="AQ129">
        <v>100</v>
      </c>
      <c r="AR129">
        <v>100</v>
      </c>
      <c r="AS129" t="s">
        <v>755</v>
      </c>
    </row>
    <row r="130" spans="1:45" x14ac:dyDescent="0.25">
      <c r="A130">
        <v>129</v>
      </c>
      <c r="B130" t="s">
        <v>26</v>
      </c>
      <c r="C130" t="s">
        <v>680</v>
      </c>
      <c r="D130" t="s">
        <v>1</v>
      </c>
      <c r="E130" t="s">
        <v>336</v>
      </c>
      <c r="F130" s="138">
        <v>43967</v>
      </c>
      <c r="G130" t="s">
        <v>670</v>
      </c>
      <c r="H130" t="s">
        <v>687</v>
      </c>
      <c r="I130" t="s">
        <v>692</v>
      </c>
      <c r="J130" t="s">
        <v>383</v>
      </c>
      <c r="K130" t="s">
        <v>671</v>
      </c>
      <c r="L130">
        <v>1200</v>
      </c>
      <c r="M130">
        <v>336</v>
      </c>
      <c r="O130">
        <v>336</v>
      </c>
      <c r="P130">
        <v>58</v>
      </c>
      <c r="R130">
        <v>22</v>
      </c>
      <c r="S130">
        <v>21.5</v>
      </c>
      <c r="T130">
        <v>0</v>
      </c>
      <c r="U130">
        <v>47.642857142857146</v>
      </c>
      <c r="V130">
        <v>2.1655844155844157</v>
      </c>
      <c r="W130">
        <v>0.4</v>
      </c>
      <c r="Y130">
        <v>9.3537414965986401E-2</v>
      </c>
      <c r="Z130">
        <v>432</v>
      </c>
      <c r="AA130">
        <v>0.6</v>
      </c>
      <c r="AH130">
        <v>46.142857142857146</v>
      </c>
      <c r="AI130">
        <v>6</v>
      </c>
      <c r="AQ130">
        <v>100</v>
      </c>
      <c r="AR130">
        <v>100</v>
      </c>
      <c r="AS130" t="s">
        <v>755</v>
      </c>
    </row>
    <row r="131" spans="1:45" x14ac:dyDescent="0.25">
      <c r="A131">
        <v>130</v>
      </c>
      <c r="B131" t="s">
        <v>26</v>
      </c>
      <c r="C131" t="s">
        <v>680</v>
      </c>
      <c r="D131" t="s">
        <v>1</v>
      </c>
      <c r="E131" t="s">
        <v>336</v>
      </c>
      <c r="F131" s="138">
        <v>43967</v>
      </c>
      <c r="G131" t="s">
        <v>670</v>
      </c>
      <c r="H131" t="s">
        <v>687</v>
      </c>
      <c r="I131" t="s">
        <v>693</v>
      </c>
      <c r="J131" t="s">
        <v>385</v>
      </c>
      <c r="K131" t="s">
        <v>671</v>
      </c>
      <c r="L131">
        <v>1200</v>
      </c>
      <c r="M131">
        <v>336</v>
      </c>
      <c r="O131">
        <v>370</v>
      </c>
      <c r="P131">
        <v>58</v>
      </c>
      <c r="R131">
        <v>28</v>
      </c>
      <c r="S131">
        <v>21.5</v>
      </c>
      <c r="T131">
        <v>0</v>
      </c>
      <c r="U131">
        <v>26.285714285714285</v>
      </c>
      <c r="V131">
        <v>0.93877551020408156</v>
      </c>
      <c r="W131">
        <v>0.4</v>
      </c>
      <c r="Y131">
        <v>0.10810810810810811</v>
      </c>
      <c r="Z131">
        <v>450</v>
      </c>
      <c r="AA131">
        <v>0.6</v>
      </c>
      <c r="AH131">
        <v>26.285714285714285</v>
      </c>
      <c r="AQ131">
        <v>100</v>
      </c>
      <c r="AR131">
        <v>100</v>
      </c>
      <c r="AS131" t="s">
        <v>755</v>
      </c>
    </row>
    <row r="132" spans="1:45" x14ac:dyDescent="0.25">
      <c r="A132">
        <v>131</v>
      </c>
      <c r="B132" t="s">
        <v>26</v>
      </c>
      <c r="C132" t="s">
        <v>680</v>
      </c>
      <c r="D132" t="s">
        <v>1</v>
      </c>
      <c r="E132" t="s">
        <v>336</v>
      </c>
      <c r="F132" s="138">
        <v>43967</v>
      </c>
      <c r="G132" t="s">
        <v>670</v>
      </c>
      <c r="H132" t="s">
        <v>687</v>
      </c>
      <c r="I132" t="s">
        <v>694</v>
      </c>
      <c r="J132" t="s">
        <v>381</v>
      </c>
      <c r="K132" t="s">
        <v>671</v>
      </c>
      <c r="L132">
        <v>1200</v>
      </c>
      <c r="M132">
        <v>336</v>
      </c>
      <c r="O132">
        <v>396</v>
      </c>
      <c r="P132">
        <v>58</v>
      </c>
      <c r="R132">
        <v>26</v>
      </c>
      <c r="S132">
        <v>21.5</v>
      </c>
      <c r="T132">
        <v>0</v>
      </c>
      <c r="U132">
        <v>28.392857142857142</v>
      </c>
      <c r="V132">
        <v>1.0920329670329669</v>
      </c>
      <c r="W132">
        <v>0.4</v>
      </c>
      <c r="Y132">
        <v>9.3795093795093792E-2</v>
      </c>
      <c r="Z132">
        <v>532</v>
      </c>
      <c r="AA132">
        <v>0.6</v>
      </c>
      <c r="AH132">
        <v>25.142857142857142</v>
      </c>
      <c r="AI132">
        <v>5</v>
      </c>
      <c r="AK132">
        <v>4</v>
      </c>
      <c r="AQ132">
        <v>100</v>
      </c>
      <c r="AR132">
        <v>100</v>
      </c>
      <c r="AS132" t="s">
        <v>755</v>
      </c>
    </row>
    <row r="133" spans="1:45" x14ac:dyDescent="0.25">
      <c r="A133">
        <v>132</v>
      </c>
      <c r="B133" t="s">
        <v>26</v>
      </c>
      <c r="C133" t="s">
        <v>680</v>
      </c>
      <c r="D133" t="s">
        <v>1</v>
      </c>
      <c r="E133" t="s">
        <v>336</v>
      </c>
      <c r="F133" s="138">
        <v>43967</v>
      </c>
      <c r="G133" t="s">
        <v>670</v>
      </c>
      <c r="H133" t="s">
        <v>687</v>
      </c>
      <c r="I133" t="s">
        <v>695</v>
      </c>
      <c r="J133" t="s">
        <v>387</v>
      </c>
      <c r="K133" t="s">
        <v>671</v>
      </c>
      <c r="L133">
        <v>1200</v>
      </c>
      <c r="M133">
        <v>336</v>
      </c>
      <c r="O133">
        <v>390</v>
      </c>
      <c r="P133">
        <v>58</v>
      </c>
      <c r="R133">
        <v>28</v>
      </c>
      <c r="S133">
        <v>21.5</v>
      </c>
      <c r="T133">
        <v>0</v>
      </c>
      <c r="U133">
        <v>30.25</v>
      </c>
      <c r="V133">
        <v>1.0803571428571428</v>
      </c>
      <c r="W133">
        <v>0.4</v>
      </c>
      <c r="Y133">
        <v>0.10256410256410256</v>
      </c>
      <c r="Z133">
        <v>456</v>
      </c>
      <c r="AA133">
        <v>0.6</v>
      </c>
      <c r="AH133">
        <v>24</v>
      </c>
      <c r="AI133">
        <v>7</v>
      </c>
      <c r="AK133">
        <v>3</v>
      </c>
      <c r="AL133">
        <v>4</v>
      </c>
      <c r="AQ133">
        <v>100</v>
      </c>
      <c r="AR133">
        <v>100</v>
      </c>
      <c r="AS133" t="s">
        <v>755</v>
      </c>
    </row>
    <row r="134" spans="1:45" x14ac:dyDescent="0.25">
      <c r="A134">
        <v>133</v>
      </c>
      <c r="B134" t="s">
        <v>26</v>
      </c>
      <c r="C134" t="s">
        <v>680</v>
      </c>
      <c r="D134" t="s">
        <v>1</v>
      </c>
      <c r="E134" t="s">
        <v>336</v>
      </c>
      <c r="F134" s="138">
        <v>43967</v>
      </c>
      <c r="G134" t="s">
        <v>670</v>
      </c>
      <c r="H134" t="s">
        <v>687</v>
      </c>
      <c r="I134" t="s">
        <v>696</v>
      </c>
      <c r="J134" t="s">
        <v>389</v>
      </c>
      <c r="K134" t="s">
        <v>671</v>
      </c>
      <c r="L134">
        <v>1200</v>
      </c>
      <c r="M134">
        <v>336</v>
      </c>
      <c r="O134">
        <v>416</v>
      </c>
      <c r="P134">
        <v>58</v>
      </c>
      <c r="R134">
        <v>29</v>
      </c>
      <c r="S134">
        <v>21.5</v>
      </c>
      <c r="T134">
        <v>0</v>
      </c>
      <c r="U134">
        <v>23.321428571428573</v>
      </c>
      <c r="V134">
        <v>0.80418719211822665</v>
      </c>
      <c r="W134">
        <v>0.4</v>
      </c>
      <c r="Y134">
        <v>9.9587912087912095E-2</v>
      </c>
      <c r="Z134">
        <v>521</v>
      </c>
      <c r="AA134">
        <v>0.6</v>
      </c>
      <c r="AH134">
        <v>20.571428571428573</v>
      </c>
      <c r="AI134">
        <v>4</v>
      </c>
      <c r="AJ134">
        <v>2</v>
      </c>
      <c r="AK134">
        <v>2</v>
      </c>
      <c r="AQ134">
        <v>100</v>
      </c>
      <c r="AR134">
        <v>100</v>
      </c>
      <c r="AS134" t="s">
        <v>755</v>
      </c>
    </row>
    <row r="135" spans="1:45" x14ac:dyDescent="0.25">
      <c r="A135">
        <v>134</v>
      </c>
      <c r="B135" t="s">
        <v>26</v>
      </c>
      <c r="C135" t="s">
        <v>680</v>
      </c>
      <c r="D135" t="s">
        <v>1</v>
      </c>
      <c r="E135" t="s">
        <v>336</v>
      </c>
      <c r="F135" s="138">
        <v>43967</v>
      </c>
      <c r="G135" t="s">
        <v>682</v>
      </c>
      <c r="H135" t="s">
        <v>667</v>
      </c>
      <c r="I135" t="s">
        <v>681</v>
      </c>
      <c r="J135" t="s">
        <v>397</v>
      </c>
      <c r="K135" t="s">
        <v>671</v>
      </c>
      <c r="L135">
        <v>1000</v>
      </c>
      <c r="M135">
        <v>280</v>
      </c>
      <c r="O135">
        <v>292</v>
      </c>
      <c r="P135">
        <v>80</v>
      </c>
      <c r="R135">
        <v>35</v>
      </c>
      <c r="S135">
        <v>53</v>
      </c>
      <c r="T135">
        <v>0</v>
      </c>
      <c r="U135">
        <v>25.071428571428573</v>
      </c>
      <c r="V135">
        <v>0.71632653061224494</v>
      </c>
      <c r="W135">
        <v>0.4</v>
      </c>
      <c r="Y135">
        <v>0.17123287671232879</v>
      </c>
      <c r="Z135">
        <v>332</v>
      </c>
      <c r="AA135">
        <v>0.6</v>
      </c>
      <c r="AH135">
        <v>24.571428571428573</v>
      </c>
      <c r="AK135">
        <v>1</v>
      </c>
      <c r="AQ135">
        <v>100</v>
      </c>
      <c r="AR135">
        <v>100</v>
      </c>
      <c r="AS135" t="s">
        <v>755</v>
      </c>
    </row>
    <row r="136" spans="1:45" x14ac:dyDescent="0.25">
      <c r="A136">
        <v>135</v>
      </c>
      <c r="B136" t="s">
        <v>26</v>
      </c>
      <c r="C136" t="s">
        <v>680</v>
      </c>
      <c r="D136" t="s">
        <v>1</v>
      </c>
      <c r="E136" t="s">
        <v>336</v>
      </c>
      <c r="F136" s="138">
        <v>43967</v>
      </c>
      <c r="G136" t="s">
        <v>684</v>
      </c>
      <c r="H136" t="s">
        <v>667</v>
      </c>
      <c r="I136" t="s">
        <v>681</v>
      </c>
      <c r="J136" t="s">
        <v>403</v>
      </c>
      <c r="K136" t="s">
        <v>669</v>
      </c>
      <c r="L136">
        <v>1250</v>
      </c>
      <c r="M136">
        <v>350</v>
      </c>
      <c r="O136">
        <v>320</v>
      </c>
      <c r="P136">
        <v>100</v>
      </c>
      <c r="R136">
        <v>44</v>
      </c>
      <c r="S136">
        <v>66</v>
      </c>
      <c r="T136">
        <v>0</v>
      </c>
      <c r="U136">
        <v>36.5</v>
      </c>
      <c r="V136">
        <v>0.82954545454545459</v>
      </c>
      <c r="W136">
        <v>0.4</v>
      </c>
      <c r="Y136">
        <v>0.19642857142857142</v>
      </c>
      <c r="Z136">
        <v>364</v>
      </c>
      <c r="AA136">
        <v>0.7</v>
      </c>
      <c r="AH136">
        <v>31</v>
      </c>
      <c r="AI136">
        <v>1</v>
      </c>
      <c r="AJ136">
        <v>14</v>
      </c>
      <c r="AQ136">
        <v>100</v>
      </c>
      <c r="AR136">
        <v>100</v>
      </c>
      <c r="AS136" t="s">
        <v>755</v>
      </c>
    </row>
    <row r="137" spans="1:45" x14ac:dyDescent="0.25">
      <c r="A137">
        <v>136</v>
      </c>
      <c r="B137" t="s">
        <v>26</v>
      </c>
      <c r="C137" t="s">
        <v>680</v>
      </c>
      <c r="D137" t="s">
        <v>1</v>
      </c>
      <c r="E137" t="s">
        <v>336</v>
      </c>
      <c r="F137" s="138">
        <v>43967</v>
      </c>
      <c r="G137" t="s">
        <v>684</v>
      </c>
      <c r="H137" t="s">
        <v>667</v>
      </c>
      <c r="I137" t="s">
        <v>681</v>
      </c>
      <c r="J137" t="s">
        <v>398</v>
      </c>
      <c r="K137" t="s">
        <v>669</v>
      </c>
      <c r="L137">
        <v>1250</v>
      </c>
      <c r="M137">
        <v>350</v>
      </c>
      <c r="O137">
        <v>240</v>
      </c>
      <c r="P137">
        <v>100</v>
      </c>
      <c r="Q137">
        <v>2</v>
      </c>
      <c r="R137">
        <v>42</v>
      </c>
      <c r="S137">
        <v>66</v>
      </c>
      <c r="T137">
        <v>1</v>
      </c>
      <c r="U137">
        <v>43.571428571428569</v>
      </c>
      <c r="V137">
        <v>1.0129870129870129</v>
      </c>
      <c r="W137">
        <v>0.4</v>
      </c>
      <c r="Y137">
        <v>0.25</v>
      </c>
      <c r="Z137">
        <v>276</v>
      </c>
      <c r="AA137">
        <v>0.65</v>
      </c>
      <c r="AB137">
        <v>1</v>
      </c>
      <c r="AH137">
        <v>42.571428571428569</v>
      </c>
      <c r="AK137">
        <v>2</v>
      </c>
      <c r="AQ137">
        <v>100</v>
      </c>
      <c r="AR137">
        <v>100</v>
      </c>
      <c r="AS137" t="s">
        <v>755</v>
      </c>
    </row>
    <row r="138" spans="1:45" x14ac:dyDescent="0.25">
      <c r="A138">
        <v>137</v>
      </c>
      <c r="B138" t="s">
        <v>26</v>
      </c>
      <c r="C138" t="s">
        <v>680</v>
      </c>
      <c r="D138" t="s">
        <v>1</v>
      </c>
      <c r="E138" t="s">
        <v>336</v>
      </c>
      <c r="F138" s="138">
        <v>43967</v>
      </c>
      <c r="G138" t="s">
        <v>684</v>
      </c>
      <c r="H138" t="s">
        <v>667</v>
      </c>
      <c r="I138" t="s">
        <v>681</v>
      </c>
      <c r="J138" t="s">
        <v>399</v>
      </c>
      <c r="K138" t="s">
        <v>669</v>
      </c>
      <c r="L138">
        <v>1250</v>
      </c>
      <c r="M138">
        <v>350</v>
      </c>
      <c r="O138">
        <v>282</v>
      </c>
      <c r="P138">
        <v>100</v>
      </c>
      <c r="R138">
        <v>56</v>
      </c>
      <c r="S138">
        <v>66</v>
      </c>
      <c r="T138">
        <v>0</v>
      </c>
      <c r="U138">
        <v>49.535714285714285</v>
      </c>
      <c r="V138">
        <v>0.88456632653061218</v>
      </c>
      <c r="W138">
        <v>0.4</v>
      </c>
      <c r="Y138">
        <v>0.28368794326241137</v>
      </c>
      <c r="Z138">
        <v>319</v>
      </c>
      <c r="AA138">
        <v>0.6</v>
      </c>
      <c r="AH138">
        <v>30.285714285714285</v>
      </c>
      <c r="AI138">
        <v>23</v>
      </c>
      <c r="AK138">
        <v>27</v>
      </c>
      <c r="AQ138">
        <v>100</v>
      </c>
      <c r="AR138">
        <v>100</v>
      </c>
      <c r="AS138" t="s">
        <v>755</v>
      </c>
    </row>
    <row r="139" spans="1:45" x14ac:dyDescent="0.25">
      <c r="A139">
        <v>138</v>
      </c>
      <c r="B139" t="s">
        <v>26</v>
      </c>
      <c r="C139" t="s">
        <v>680</v>
      </c>
      <c r="D139" t="s">
        <v>1</v>
      </c>
      <c r="E139" t="s">
        <v>336</v>
      </c>
      <c r="F139" s="138">
        <v>43967</v>
      </c>
      <c r="G139" t="s">
        <v>684</v>
      </c>
      <c r="H139" t="s">
        <v>667</v>
      </c>
      <c r="I139" t="s">
        <v>689</v>
      </c>
      <c r="J139" t="s">
        <v>400</v>
      </c>
      <c r="K139" t="s">
        <v>669</v>
      </c>
      <c r="L139">
        <v>1250</v>
      </c>
      <c r="M139">
        <v>350</v>
      </c>
      <c r="O139">
        <v>389</v>
      </c>
      <c r="P139">
        <v>100</v>
      </c>
      <c r="R139">
        <v>39</v>
      </c>
      <c r="S139">
        <v>66</v>
      </c>
      <c r="T139">
        <v>0</v>
      </c>
      <c r="U139">
        <v>36.285714285714285</v>
      </c>
      <c r="V139">
        <v>0.93040293040293043</v>
      </c>
      <c r="W139">
        <v>0.4</v>
      </c>
      <c r="Y139">
        <v>0.1432243848696291</v>
      </c>
      <c r="Z139">
        <v>421</v>
      </c>
      <c r="AA139">
        <v>0.6</v>
      </c>
      <c r="AH139">
        <v>36.285714285714285</v>
      </c>
      <c r="AQ139">
        <v>100</v>
      </c>
      <c r="AR139">
        <v>100</v>
      </c>
      <c r="AS139" t="s">
        <v>755</v>
      </c>
    </row>
    <row r="140" spans="1:45" x14ac:dyDescent="0.25">
      <c r="A140">
        <v>139</v>
      </c>
      <c r="B140" t="s">
        <v>26</v>
      </c>
      <c r="C140" t="s">
        <v>680</v>
      </c>
      <c r="D140" t="s">
        <v>1</v>
      </c>
      <c r="E140" t="s">
        <v>336</v>
      </c>
      <c r="F140" s="138">
        <v>43967</v>
      </c>
      <c r="G140" t="s">
        <v>685</v>
      </c>
      <c r="H140" t="s">
        <v>667</v>
      </c>
      <c r="I140" t="s">
        <v>681</v>
      </c>
      <c r="J140" t="s">
        <v>258</v>
      </c>
      <c r="K140" t="s">
        <v>671</v>
      </c>
      <c r="L140">
        <v>1000</v>
      </c>
      <c r="M140">
        <v>280</v>
      </c>
      <c r="O140">
        <v>240</v>
      </c>
      <c r="P140">
        <v>80</v>
      </c>
      <c r="R140">
        <v>20</v>
      </c>
      <c r="S140">
        <v>53</v>
      </c>
      <c r="T140">
        <v>0</v>
      </c>
      <c r="U140">
        <v>23.75</v>
      </c>
      <c r="V140">
        <v>1.1875</v>
      </c>
      <c r="W140">
        <v>0.4</v>
      </c>
      <c r="Y140">
        <v>0.11904761904761904</v>
      </c>
      <c r="Z140">
        <v>286</v>
      </c>
      <c r="AA140">
        <v>0.6</v>
      </c>
      <c r="AH140">
        <v>23</v>
      </c>
      <c r="AI140">
        <v>3</v>
      </c>
      <c r="AQ140">
        <v>100</v>
      </c>
      <c r="AR140">
        <v>100</v>
      </c>
      <c r="AS140" t="s">
        <v>755</v>
      </c>
    </row>
    <row r="141" spans="1:45" x14ac:dyDescent="0.25">
      <c r="A141">
        <v>140</v>
      </c>
      <c r="B141" t="s">
        <v>26</v>
      </c>
      <c r="C141" t="s">
        <v>680</v>
      </c>
      <c r="D141" t="s">
        <v>1</v>
      </c>
      <c r="E141" t="s">
        <v>336</v>
      </c>
      <c r="F141" s="138">
        <v>43967</v>
      </c>
      <c r="G141" t="s">
        <v>685</v>
      </c>
      <c r="H141" t="s">
        <v>667</v>
      </c>
      <c r="I141" t="s">
        <v>681</v>
      </c>
      <c r="J141" t="s">
        <v>264</v>
      </c>
      <c r="K141" t="s">
        <v>671</v>
      </c>
      <c r="L141">
        <v>1000</v>
      </c>
      <c r="M141">
        <v>280</v>
      </c>
      <c r="O141">
        <v>256</v>
      </c>
      <c r="P141">
        <v>80</v>
      </c>
      <c r="R141">
        <v>45</v>
      </c>
      <c r="S141">
        <v>53</v>
      </c>
      <c r="T141">
        <v>0</v>
      </c>
      <c r="U141">
        <v>35.178571428571431</v>
      </c>
      <c r="V141">
        <v>0.78174603174603174</v>
      </c>
      <c r="W141">
        <v>0.4</v>
      </c>
      <c r="Y141">
        <v>0.25111607142857145</v>
      </c>
      <c r="Z141">
        <v>299</v>
      </c>
      <c r="AA141">
        <v>0.6</v>
      </c>
      <c r="AH141">
        <v>33.428571428571431</v>
      </c>
      <c r="AI141">
        <v>3</v>
      </c>
      <c r="AK141">
        <v>2</v>
      </c>
      <c r="AQ141">
        <v>100</v>
      </c>
      <c r="AR141">
        <v>100</v>
      </c>
      <c r="AS141" t="s">
        <v>755</v>
      </c>
    </row>
    <row r="142" spans="1:45" x14ac:dyDescent="0.25">
      <c r="A142">
        <v>141</v>
      </c>
      <c r="B142" t="s">
        <v>26</v>
      </c>
      <c r="C142" t="s">
        <v>680</v>
      </c>
      <c r="D142" t="s">
        <v>1</v>
      </c>
      <c r="E142" t="s">
        <v>336</v>
      </c>
      <c r="F142" s="138">
        <v>43967</v>
      </c>
      <c r="G142" t="s">
        <v>685</v>
      </c>
      <c r="H142" t="s">
        <v>667</v>
      </c>
      <c r="I142" t="s">
        <v>681</v>
      </c>
      <c r="J142" t="s">
        <v>413</v>
      </c>
      <c r="K142" t="s">
        <v>671</v>
      </c>
      <c r="L142">
        <v>1000</v>
      </c>
      <c r="M142">
        <v>280</v>
      </c>
      <c r="O142">
        <v>288</v>
      </c>
      <c r="P142">
        <v>80</v>
      </c>
      <c r="R142">
        <v>42</v>
      </c>
      <c r="S142">
        <v>53</v>
      </c>
      <c r="T142">
        <v>0</v>
      </c>
      <c r="U142">
        <v>39.125</v>
      </c>
      <c r="V142">
        <v>0.93154761904761907</v>
      </c>
      <c r="W142">
        <v>0.4</v>
      </c>
      <c r="Y142">
        <v>0.20833333333333334</v>
      </c>
      <c r="Z142">
        <v>312</v>
      </c>
      <c r="AA142">
        <v>0.7</v>
      </c>
      <c r="AH142">
        <v>38</v>
      </c>
      <c r="AI142">
        <v>3</v>
      </c>
      <c r="AJ142">
        <v>1</v>
      </c>
      <c r="AQ142">
        <v>100</v>
      </c>
      <c r="AR142">
        <v>100</v>
      </c>
      <c r="AS142" t="s">
        <v>755</v>
      </c>
    </row>
    <row r="143" spans="1:45" x14ac:dyDescent="0.25">
      <c r="A143">
        <v>142</v>
      </c>
      <c r="B143" t="s">
        <v>26</v>
      </c>
      <c r="C143" t="s">
        <v>680</v>
      </c>
      <c r="D143" t="s">
        <v>1</v>
      </c>
      <c r="E143" t="s">
        <v>336</v>
      </c>
      <c r="F143" s="138">
        <v>43967</v>
      </c>
      <c r="G143" t="s">
        <v>685</v>
      </c>
      <c r="H143" t="s">
        <v>667</v>
      </c>
      <c r="I143" t="s">
        <v>681</v>
      </c>
      <c r="J143" t="s">
        <v>404</v>
      </c>
      <c r="K143" t="s">
        <v>671</v>
      </c>
      <c r="L143">
        <v>1000</v>
      </c>
      <c r="M143">
        <v>280</v>
      </c>
      <c r="O143">
        <v>244</v>
      </c>
      <c r="P143">
        <v>80</v>
      </c>
      <c r="R143">
        <v>33</v>
      </c>
      <c r="S143">
        <v>53</v>
      </c>
      <c r="T143">
        <v>0</v>
      </c>
      <c r="U143">
        <v>38.571428571428569</v>
      </c>
      <c r="V143">
        <v>1.1688311688311688</v>
      </c>
      <c r="W143">
        <v>0.4</v>
      </c>
      <c r="Y143">
        <v>0.19320843091334897</v>
      </c>
      <c r="Z143">
        <v>272</v>
      </c>
      <c r="AA143">
        <v>0.7</v>
      </c>
      <c r="AH143">
        <v>37.571428571428569</v>
      </c>
      <c r="AK143">
        <v>2</v>
      </c>
      <c r="AQ143">
        <v>100</v>
      </c>
      <c r="AR143">
        <v>100</v>
      </c>
      <c r="AS143" t="s">
        <v>755</v>
      </c>
    </row>
    <row r="144" spans="1:45" x14ac:dyDescent="0.25">
      <c r="A144">
        <v>143</v>
      </c>
      <c r="B144" t="s">
        <v>26</v>
      </c>
      <c r="C144" t="s">
        <v>680</v>
      </c>
      <c r="D144" t="s">
        <v>1</v>
      </c>
      <c r="E144" t="s">
        <v>336</v>
      </c>
      <c r="F144" s="138">
        <v>43967</v>
      </c>
      <c r="G144" t="s">
        <v>685</v>
      </c>
      <c r="H144" t="s">
        <v>667</v>
      </c>
      <c r="I144" t="s">
        <v>681</v>
      </c>
      <c r="J144" t="s">
        <v>252</v>
      </c>
      <c r="K144" t="s">
        <v>671</v>
      </c>
      <c r="L144">
        <v>1000</v>
      </c>
      <c r="M144">
        <v>280</v>
      </c>
      <c r="O144">
        <v>320</v>
      </c>
      <c r="P144">
        <v>80</v>
      </c>
      <c r="R144">
        <v>50</v>
      </c>
      <c r="S144">
        <v>53</v>
      </c>
      <c r="T144">
        <v>0</v>
      </c>
      <c r="U144">
        <v>45.642857142857146</v>
      </c>
      <c r="V144">
        <v>0.91285714285714292</v>
      </c>
      <c r="W144">
        <v>0.4</v>
      </c>
      <c r="Y144">
        <v>0.22321428571428573</v>
      </c>
      <c r="Z144">
        <v>387</v>
      </c>
      <c r="AA144">
        <v>0.7</v>
      </c>
      <c r="AH144">
        <v>40.142857142857146</v>
      </c>
      <c r="AK144">
        <v>11</v>
      </c>
      <c r="AQ144">
        <v>100</v>
      </c>
      <c r="AR144">
        <v>100</v>
      </c>
      <c r="AS144" t="s">
        <v>755</v>
      </c>
    </row>
    <row r="145" spans="1:45" x14ac:dyDescent="0.25">
      <c r="A145">
        <v>144</v>
      </c>
      <c r="B145" t="s">
        <v>26</v>
      </c>
      <c r="C145" t="s">
        <v>680</v>
      </c>
      <c r="D145" t="s">
        <v>1</v>
      </c>
      <c r="E145" t="s">
        <v>336</v>
      </c>
      <c r="F145" s="138">
        <v>43967</v>
      </c>
      <c r="G145" t="s">
        <v>685</v>
      </c>
      <c r="H145" t="s">
        <v>667</v>
      </c>
      <c r="I145" t="s">
        <v>681</v>
      </c>
      <c r="J145" t="s">
        <v>251</v>
      </c>
      <c r="K145" t="s">
        <v>671</v>
      </c>
      <c r="L145">
        <v>1000</v>
      </c>
      <c r="M145">
        <v>280</v>
      </c>
      <c r="O145">
        <v>240</v>
      </c>
      <c r="P145">
        <v>80</v>
      </c>
      <c r="R145">
        <v>67</v>
      </c>
      <c r="S145">
        <v>53</v>
      </c>
      <c r="T145">
        <v>0</v>
      </c>
      <c r="U145">
        <v>57.321428571428569</v>
      </c>
      <c r="V145">
        <v>0.8555437100213219</v>
      </c>
      <c r="W145">
        <v>0.4</v>
      </c>
      <c r="Y145">
        <v>0.39880952380952384</v>
      </c>
      <c r="Z145">
        <v>298</v>
      </c>
      <c r="AA145">
        <v>0.7</v>
      </c>
      <c r="AH145">
        <v>52.571428571428569</v>
      </c>
      <c r="AI145">
        <v>5</v>
      </c>
      <c r="AK145">
        <v>7</v>
      </c>
      <c r="AQ145">
        <v>100</v>
      </c>
      <c r="AR145">
        <v>100</v>
      </c>
      <c r="AS145" t="s">
        <v>755</v>
      </c>
    </row>
    <row r="146" spans="1:45" x14ac:dyDescent="0.25">
      <c r="A146">
        <v>145</v>
      </c>
      <c r="B146" t="s">
        <v>26</v>
      </c>
      <c r="C146" t="s">
        <v>680</v>
      </c>
      <c r="D146" t="s">
        <v>1</v>
      </c>
      <c r="E146" t="s">
        <v>336</v>
      </c>
      <c r="F146" s="138">
        <v>43967</v>
      </c>
      <c r="G146" t="s">
        <v>685</v>
      </c>
      <c r="H146" t="s">
        <v>667</v>
      </c>
      <c r="I146" t="s">
        <v>681</v>
      </c>
      <c r="J146" t="s">
        <v>417</v>
      </c>
      <c r="K146" t="s">
        <v>671</v>
      </c>
      <c r="L146">
        <v>1000</v>
      </c>
      <c r="M146">
        <v>280</v>
      </c>
      <c r="O146">
        <v>350</v>
      </c>
      <c r="P146">
        <v>80</v>
      </c>
      <c r="R146">
        <v>55</v>
      </c>
      <c r="S146">
        <v>53</v>
      </c>
      <c r="T146">
        <v>0</v>
      </c>
      <c r="U146">
        <v>51.857142857142854</v>
      </c>
      <c r="V146">
        <v>0.94285714285714284</v>
      </c>
      <c r="W146">
        <v>0.4</v>
      </c>
      <c r="Y146">
        <v>0.22448979591836737</v>
      </c>
      <c r="Z146">
        <v>378</v>
      </c>
      <c r="AA146">
        <v>0.7</v>
      </c>
      <c r="AH146">
        <v>45.857142857142854</v>
      </c>
      <c r="AI146">
        <v>10</v>
      </c>
      <c r="AK146">
        <v>7</v>
      </c>
      <c r="AQ146">
        <v>100</v>
      </c>
      <c r="AR146">
        <v>100</v>
      </c>
      <c r="AS146" t="s">
        <v>755</v>
      </c>
    </row>
    <row r="147" spans="1:45" x14ac:dyDescent="0.25">
      <c r="A147">
        <v>146</v>
      </c>
      <c r="B147" t="s">
        <v>26</v>
      </c>
      <c r="C147" t="s">
        <v>680</v>
      </c>
      <c r="D147" t="s">
        <v>1</v>
      </c>
      <c r="E147" t="s">
        <v>336</v>
      </c>
      <c r="F147" s="138">
        <v>43967</v>
      </c>
      <c r="G147" t="s">
        <v>685</v>
      </c>
      <c r="H147" t="s">
        <v>667</v>
      </c>
      <c r="I147" t="s">
        <v>681</v>
      </c>
      <c r="J147" t="s">
        <v>254</v>
      </c>
      <c r="K147" t="s">
        <v>671</v>
      </c>
      <c r="L147">
        <v>1000</v>
      </c>
      <c r="M147">
        <v>280</v>
      </c>
      <c r="O147">
        <v>288</v>
      </c>
      <c r="P147">
        <v>80</v>
      </c>
      <c r="R147">
        <v>33</v>
      </c>
      <c r="S147">
        <v>53</v>
      </c>
      <c r="T147">
        <v>0</v>
      </c>
      <c r="U147">
        <v>27.642857142857142</v>
      </c>
      <c r="V147">
        <v>0.83766233766233766</v>
      </c>
      <c r="W147">
        <v>0.4</v>
      </c>
      <c r="Y147">
        <v>0.16369047619047619</v>
      </c>
      <c r="Z147">
        <v>332</v>
      </c>
      <c r="AA147">
        <v>0.6</v>
      </c>
      <c r="AH147">
        <v>26.142857142857142</v>
      </c>
      <c r="AK147">
        <v>3</v>
      </c>
      <c r="AQ147">
        <v>100</v>
      </c>
      <c r="AR147">
        <v>100</v>
      </c>
      <c r="AS147" t="s">
        <v>755</v>
      </c>
    </row>
    <row r="148" spans="1:45" x14ac:dyDescent="0.25">
      <c r="A148">
        <v>147</v>
      </c>
      <c r="B148" t="s">
        <v>26</v>
      </c>
      <c r="C148" t="s">
        <v>680</v>
      </c>
      <c r="D148" t="s">
        <v>1</v>
      </c>
      <c r="E148" t="s">
        <v>336</v>
      </c>
      <c r="F148" s="138">
        <v>43967</v>
      </c>
      <c r="G148" t="s">
        <v>685</v>
      </c>
      <c r="H148" t="s">
        <v>667</v>
      </c>
      <c r="I148" t="s">
        <v>681</v>
      </c>
      <c r="J148" t="s">
        <v>420</v>
      </c>
      <c r="K148" t="s">
        <v>671</v>
      </c>
      <c r="L148">
        <v>1000</v>
      </c>
      <c r="M148">
        <v>280</v>
      </c>
      <c r="O148">
        <v>248</v>
      </c>
      <c r="P148">
        <v>80</v>
      </c>
      <c r="R148">
        <v>27</v>
      </c>
      <c r="S148">
        <v>53</v>
      </c>
      <c r="T148">
        <v>0</v>
      </c>
      <c r="U148">
        <v>20.892857142857142</v>
      </c>
      <c r="V148">
        <v>0.77380952380952384</v>
      </c>
      <c r="W148">
        <v>0.4</v>
      </c>
      <c r="Y148">
        <v>0.15552995391705068</v>
      </c>
      <c r="Z148">
        <v>279</v>
      </c>
      <c r="AA148">
        <v>0.6</v>
      </c>
      <c r="AH148">
        <v>19.142857142857142</v>
      </c>
      <c r="AI148">
        <v>1</v>
      </c>
      <c r="AK148">
        <v>3</v>
      </c>
      <c r="AQ148">
        <v>100</v>
      </c>
      <c r="AR148">
        <v>100</v>
      </c>
      <c r="AS148" t="s">
        <v>755</v>
      </c>
    </row>
    <row r="149" spans="1:45" x14ac:dyDescent="0.25">
      <c r="A149">
        <v>148</v>
      </c>
      <c r="B149" t="s">
        <v>26</v>
      </c>
      <c r="C149" t="s">
        <v>680</v>
      </c>
      <c r="D149" t="s">
        <v>1</v>
      </c>
      <c r="E149" t="s">
        <v>336</v>
      </c>
      <c r="F149" s="138">
        <v>43967</v>
      </c>
      <c r="G149" t="s">
        <v>685</v>
      </c>
      <c r="H149" t="s">
        <v>667</v>
      </c>
      <c r="I149" t="s">
        <v>681</v>
      </c>
      <c r="J149" t="s">
        <v>406</v>
      </c>
      <c r="K149" t="s">
        <v>671</v>
      </c>
      <c r="L149">
        <v>1000</v>
      </c>
      <c r="M149">
        <v>280</v>
      </c>
      <c r="O149">
        <v>228</v>
      </c>
      <c r="P149">
        <v>80</v>
      </c>
      <c r="R149">
        <v>28</v>
      </c>
      <c r="S149">
        <v>53</v>
      </c>
      <c r="T149">
        <v>0</v>
      </c>
      <c r="U149">
        <v>23.678571428571427</v>
      </c>
      <c r="V149">
        <v>0.84566326530612235</v>
      </c>
      <c r="W149">
        <v>0.4</v>
      </c>
      <c r="Y149">
        <v>0.17543859649122809</v>
      </c>
      <c r="Z149">
        <v>288</v>
      </c>
      <c r="AA149">
        <v>0.6</v>
      </c>
      <c r="AH149">
        <v>20.428571428571427</v>
      </c>
      <c r="AI149">
        <v>3</v>
      </c>
      <c r="AK149">
        <v>5</v>
      </c>
      <c r="AQ149">
        <v>100</v>
      </c>
      <c r="AR149">
        <v>100</v>
      </c>
      <c r="AS149" t="s">
        <v>755</v>
      </c>
    </row>
    <row r="150" spans="1:45" x14ac:dyDescent="0.25">
      <c r="A150">
        <v>149</v>
      </c>
      <c r="B150" t="s">
        <v>26</v>
      </c>
      <c r="C150" t="s">
        <v>680</v>
      </c>
      <c r="D150" t="s">
        <v>1</v>
      </c>
      <c r="E150" t="s">
        <v>336</v>
      </c>
      <c r="F150" s="138">
        <v>43967</v>
      </c>
      <c r="G150" t="s">
        <v>685</v>
      </c>
      <c r="H150" t="s">
        <v>667</v>
      </c>
      <c r="I150" t="s">
        <v>681</v>
      </c>
      <c r="J150" t="s">
        <v>422</v>
      </c>
      <c r="K150" t="s">
        <v>671</v>
      </c>
      <c r="L150">
        <v>1000</v>
      </c>
      <c r="M150">
        <v>280</v>
      </c>
      <c r="O150">
        <v>239</v>
      </c>
      <c r="P150">
        <v>80</v>
      </c>
      <c r="R150">
        <v>22</v>
      </c>
      <c r="S150">
        <v>53</v>
      </c>
      <c r="T150">
        <v>0</v>
      </c>
      <c r="U150">
        <v>17.714285714285715</v>
      </c>
      <c r="V150">
        <v>0.80519480519480524</v>
      </c>
      <c r="W150">
        <v>0.4</v>
      </c>
      <c r="Y150">
        <v>0.13150029886431561</v>
      </c>
      <c r="Z150">
        <v>267</v>
      </c>
      <c r="AA150">
        <v>0.6</v>
      </c>
      <c r="AH150">
        <v>16.714285714285715</v>
      </c>
      <c r="AK150">
        <v>2</v>
      </c>
      <c r="AQ150">
        <v>100</v>
      </c>
      <c r="AR150">
        <v>100</v>
      </c>
      <c r="AS150" t="s">
        <v>755</v>
      </c>
    </row>
    <row r="151" spans="1:45" x14ac:dyDescent="0.25">
      <c r="A151">
        <v>150</v>
      </c>
      <c r="B151" t="s">
        <v>26</v>
      </c>
      <c r="C151" t="s">
        <v>680</v>
      </c>
      <c r="D151" t="s">
        <v>1</v>
      </c>
      <c r="E151" t="s">
        <v>336</v>
      </c>
      <c r="F151" s="138">
        <v>43967</v>
      </c>
      <c r="G151" t="s">
        <v>685</v>
      </c>
      <c r="H151" t="s">
        <v>667</v>
      </c>
      <c r="I151" t="s">
        <v>681</v>
      </c>
      <c r="J151" t="s">
        <v>424</v>
      </c>
      <c r="K151" t="s">
        <v>671</v>
      </c>
      <c r="L151">
        <v>1000</v>
      </c>
      <c r="M151">
        <v>280</v>
      </c>
      <c r="O151">
        <v>240</v>
      </c>
      <c r="P151">
        <v>80</v>
      </c>
      <c r="R151">
        <v>36</v>
      </c>
      <c r="S151">
        <v>53</v>
      </c>
      <c r="T151">
        <v>0</v>
      </c>
      <c r="U151">
        <v>26.785714285714285</v>
      </c>
      <c r="V151">
        <v>0.74404761904761907</v>
      </c>
      <c r="W151">
        <v>0.4</v>
      </c>
      <c r="Y151">
        <v>0.21428571428571427</v>
      </c>
      <c r="Z151">
        <v>290</v>
      </c>
      <c r="AA151">
        <v>0.6</v>
      </c>
      <c r="AH151">
        <v>22.285714285714285</v>
      </c>
      <c r="AI151">
        <v>4</v>
      </c>
      <c r="AK151">
        <v>7</v>
      </c>
      <c r="AQ151">
        <v>100</v>
      </c>
      <c r="AR151">
        <v>100</v>
      </c>
      <c r="AS151" t="s">
        <v>755</v>
      </c>
    </row>
    <row r="152" spans="1:45" x14ac:dyDescent="0.25">
      <c r="A152">
        <v>151</v>
      </c>
      <c r="B152" t="s">
        <v>26</v>
      </c>
      <c r="C152" t="s">
        <v>680</v>
      </c>
      <c r="D152" t="s">
        <v>1</v>
      </c>
      <c r="E152" t="s">
        <v>336</v>
      </c>
      <c r="F152" s="138">
        <v>43967</v>
      </c>
      <c r="G152" t="s">
        <v>685</v>
      </c>
      <c r="H152" t="s">
        <v>667</v>
      </c>
      <c r="I152" t="s">
        <v>681</v>
      </c>
      <c r="J152" t="s">
        <v>411</v>
      </c>
      <c r="K152" t="s">
        <v>671</v>
      </c>
      <c r="L152">
        <v>1000</v>
      </c>
      <c r="M152">
        <v>280</v>
      </c>
      <c r="O152">
        <v>218</v>
      </c>
      <c r="P152">
        <v>80</v>
      </c>
      <c r="R152">
        <v>28</v>
      </c>
      <c r="S152">
        <v>53</v>
      </c>
      <c r="T152">
        <v>0</v>
      </c>
      <c r="U152">
        <v>21.571428571428573</v>
      </c>
      <c r="V152">
        <v>0.77040816326530615</v>
      </c>
      <c r="W152">
        <v>0.4</v>
      </c>
      <c r="Y152">
        <v>0.1834862385321101</v>
      </c>
      <c r="Z152">
        <v>276</v>
      </c>
      <c r="AA152">
        <v>0.6</v>
      </c>
      <c r="AH152">
        <v>17.571428571428573</v>
      </c>
      <c r="AI152">
        <v>6</v>
      </c>
      <c r="AK152">
        <v>5</v>
      </c>
      <c r="AQ152">
        <v>100</v>
      </c>
      <c r="AR152">
        <v>100</v>
      </c>
      <c r="AS152" t="s">
        <v>755</v>
      </c>
    </row>
    <row r="153" spans="1:45" x14ac:dyDescent="0.25">
      <c r="A153">
        <v>152</v>
      </c>
      <c r="B153" t="s">
        <v>26</v>
      </c>
      <c r="C153" t="s">
        <v>680</v>
      </c>
      <c r="D153" t="s">
        <v>1</v>
      </c>
      <c r="E153" t="s">
        <v>336</v>
      </c>
      <c r="F153" s="138">
        <v>43967</v>
      </c>
      <c r="G153" t="s">
        <v>685</v>
      </c>
      <c r="H153" t="s">
        <v>667</v>
      </c>
      <c r="I153" t="s">
        <v>681</v>
      </c>
      <c r="J153" t="s">
        <v>410</v>
      </c>
      <c r="K153" t="s">
        <v>671</v>
      </c>
      <c r="L153">
        <v>1000</v>
      </c>
      <c r="M153">
        <v>280</v>
      </c>
      <c r="O153">
        <v>286</v>
      </c>
      <c r="P153">
        <v>80</v>
      </c>
      <c r="R153">
        <v>27</v>
      </c>
      <c r="S153">
        <v>53</v>
      </c>
      <c r="T153">
        <v>0</v>
      </c>
      <c r="U153">
        <v>21.642857142857142</v>
      </c>
      <c r="V153">
        <v>0.80158730158730152</v>
      </c>
      <c r="W153">
        <v>0.4</v>
      </c>
      <c r="Y153">
        <v>0.13486513486513488</v>
      </c>
      <c r="Z153">
        <v>312</v>
      </c>
      <c r="AA153">
        <v>0.6</v>
      </c>
      <c r="AH153">
        <v>19.142857142857142</v>
      </c>
      <c r="AI153">
        <v>4</v>
      </c>
      <c r="AK153">
        <v>3</v>
      </c>
      <c r="AQ153">
        <v>100</v>
      </c>
      <c r="AR153">
        <v>100</v>
      </c>
      <c r="AS153" t="s">
        <v>755</v>
      </c>
    </row>
    <row r="154" spans="1:45" x14ac:dyDescent="0.25">
      <c r="A154">
        <v>153</v>
      </c>
      <c r="B154" t="s">
        <v>26</v>
      </c>
      <c r="C154" t="s">
        <v>680</v>
      </c>
      <c r="D154" t="s">
        <v>1</v>
      </c>
      <c r="E154" t="s">
        <v>336</v>
      </c>
      <c r="F154" s="138">
        <v>43967</v>
      </c>
      <c r="G154" t="s">
        <v>685</v>
      </c>
      <c r="H154" t="s">
        <v>667</v>
      </c>
      <c r="I154" t="s">
        <v>681</v>
      </c>
      <c r="J154" t="s">
        <v>409</v>
      </c>
      <c r="K154" t="s">
        <v>671</v>
      </c>
      <c r="L154">
        <v>1000</v>
      </c>
      <c r="M154">
        <v>280</v>
      </c>
      <c r="O154">
        <v>184</v>
      </c>
      <c r="P154">
        <v>80</v>
      </c>
      <c r="R154">
        <v>23</v>
      </c>
      <c r="S154">
        <v>53</v>
      </c>
      <c r="T154">
        <v>0</v>
      </c>
      <c r="U154">
        <v>18.464285714285715</v>
      </c>
      <c r="V154">
        <v>0.80279503105590067</v>
      </c>
      <c r="W154">
        <v>0.4</v>
      </c>
      <c r="Y154">
        <v>0.1785714285714286</v>
      </c>
      <c r="Z154">
        <v>234</v>
      </c>
      <c r="AA154">
        <v>0.6</v>
      </c>
      <c r="AH154">
        <v>17.714285714285715</v>
      </c>
      <c r="AI154">
        <v>1</v>
      </c>
      <c r="AK154">
        <v>1</v>
      </c>
      <c r="AQ154">
        <v>100</v>
      </c>
      <c r="AR154">
        <v>100</v>
      </c>
      <c r="AS154" t="s">
        <v>755</v>
      </c>
    </row>
    <row r="155" spans="1:45" x14ac:dyDescent="0.25">
      <c r="A155">
        <v>154</v>
      </c>
      <c r="B155" t="s">
        <v>26</v>
      </c>
      <c r="C155" t="s">
        <v>680</v>
      </c>
      <c r="D155" t="s">
        <v>1</v>
      </c>
      <c r="E155" t="s">
        <v>336</v>
      </c>
      <c r="F155" s="138">
        <v>43967</v>
      </c>
      <c r="G155" t="s">
        <v>685</v>
      </c>
      <c r="H155" t="s">
        <v>667</v>
      </c>
      <c r="I155" t="s">
        <v>681</v>
      </c>
      <c r="J155" t="s">
        <v>408</v>
      </c>
      <c r="K155" t="s">
        <v>671</v>
      </c>
      <c r="L155">
        <v>1000</v>
      </c>
      <c r="M155">
        <v>280</v>
      </c>
      <c r="O155">
        <v>217</v>
      </c>
      <c r="P155">
        <v>80</v>
      </c>
      <c r="R155">
        <v>35</v>
      </c>
      <c r="S155">
        <v>53</v>
      </c>
      <c r="T155">
        <v>0</v>
      </c>
      <c r="U155">
        <v>16.607142857142858</v>
      </c>
      <c r="V155">
        <v>0.47448979591836737</v>
      </c>
      <c r="W155">
        <v>0.4</v>
      </c>
      <c r="Y155">
        <v>0.23041474654377883</v>
      </c>
      <c r="Z155">
        <v>260</v>
      </c>
      <c r="AA155">
        <v>0.6</v>
      </c>
      <c r="AH155">
        <v>15.857142857142858</v>
      </c>
      <c r="AI155">
        <v>3</v>
      </c>
      <c r="AQ155">
        <v>100</v>
      </c>
      <c r="AR155">
        <v>100</v>
      </c>
      <c r="AS155" t="s">
        <v>755</v>
      </c>
    </row>
    <row r="156" spans="1:45" x14ac:dyDescent="0.25">
      <c r="A156">
        <v>155</v>
      </c>
      <c r="B156" t="s">
        <v>26</v>
      </c>
      <c r="C156" t="s">
        <v>680</v>
      </c>
      <c r="D156" t="s">
        <v>1</v>
      </c>
      <c r="E156" t="s">
        <v>336</v>
      </c>
      <c r="F156" s="138">
        <v>43967</v>
      </c>
      <c r="G156" t="s">
        <v>685</v>
      </c>
      <c r="H156" t="s">
        <v>667</v>
      </c>
      <c r="I156" t="s">
        <v>681</v>
      </c>
      <c r="J156" t="s">
        <v>421</v>
      </c>
      <c r="K156" t="s">
        <v>671</v>
      </c>
      <c r="L156">
        <v>1000</v>
      </c>
      <c r="M156">
        <v>280</v>
      </c>
      <c r="O156">
        <v>290</v>
      </c>
      <c r="P156">
        <v>80</v>
      </c>
      <c r="R156">
        <v>25</v>
      </c>
      <c r="S156">
        <v>53</v>
      </c>
      <c r="T156">
        <v>0</v>
      </c>
      <c r="U156">
        <v>30.464285714285715</v>
      </c>
      <c r="V156">
        <v>1.2185714285714286</v>
      </c>
      <c r="W156">
        <v>0.4</v>
      </c>
      <c r="Y156">
        <v>0.12315270935960591</v>
      </c>
      <c r="Z156">
        <v>332</v>
      </c>
      <c r="AA156">
        <v>0.6</v>
      </c>
      <c r="AH156">
        <v>26.714285714285715</v>
      </c>
      <c r="AI156">
        <v>11</v>
      </c>
      <c r="AK156">
        <v>2</v>
      </c>
      <c r="AQ156">
        <v>100</v>
      </c>
      <c r="AR156">
        <v>100</v>
      </c>
      <c r="AS156" t="s">
        <v>755</v>
      </c>
    </row>
    <row r="157" spans="1:45" x14ac:dyDescent="0.25">
      <c r="A157">
        <v>156</v>
      </c>
      <c r="B157" t="s">
        <v>26</v>
      </c>
      <c r="C157" t="s">
        <v>680</v>
      </c>
      <c r="D157" t="s">
        <v>1</v>
      </c>
      <c r="E157" t="s">
        <v>336</v>
      </c>
      <c r="F157" s="138">
        <v>43967</v>
      </c>
      <c r="G157" t="s">
        <v>685</v>
      </c>
      <c r="H157" t="s">
        <v>667</v>
      </c>
      <c r="I157" t="s">
        <v>681</v>
      </c>
      <c r="J157" t="s">
        <v>415</v>
      </c>
      <c r="K157" t="s">
        <v>671</v>
      </c>
      <c r="L157">
        <v>1000</v>
      </c>
      <c r="M157">
        <v>280</v>
      </c>
      <c r="O157">
        <v>190</v>
      </c>
      <c r="P157">
        <v>80</v>
      </c>
      <c r="R157">
        <v>20</v>
      </c>
      <c r="S157">
        <v>53</v>
      </c>
      <c r="T157">
        <v>0</v>
      </c>
      <c r="U157">
        <v>17.392857142857142</v>
      </c>
      <c r="V157">
        <v>0.86964285714285716</v>
      </c>
      <c r="W157">
        <v>0.4</v>
      </c>
      <c r="Y157">
        <v>0.15037593984962405</v>
      </c>
      <c r="Z157">
        <v>239</v>
      </c>
      <c r="AA157">
        <v>0.6</v>
      </c>
      <c r="AH157">
        <v>15.142857142857142</v>
      </c>
      <c r="AI157">
        <v>3</v>
      </c>
      <c r="AK157">
        <v>3</v>
      </c>
      <c r="AQ157">
        <v>100</v>
      </c>
      <c r="AR157">
        <v>100</v>
      </c>
      <c r="AS157" t="s">
        <v>755</v>
      </c>
    </row>
    <row r="158" spans="1:45" x14ac:dyDescent="0.25">
      <c r="A158">
        <v>157</v>
      </c>
      <c r="B158" t="s">
        <v>26</v>
      </c>
      <c r="C158" t="s">
        <v>680</v>
      </c>
      <c r="D158" t="s">
        <v>1</v>
      </c>
      <c r="E158" t="s">
        <v>336</v>
      </c>
      <c r="F158" s="138">
        <v>43967</v>
      </c>
      <c r="G158" t="s">
        <v>685</v>
      </c>
      <c r="H158" t="s">
        <v>667</v>
      </c>
      <c r="I158" t="s">
        <v>681</v>
      </c>
      <c r="J158" t="s">
        <v>426</v>
      </c>
      <c r="K158" t="s">
        <v>671</v>
      </c>
      <c r="L158">
        <v>1000</v>
      </c>
      <c r="M158">
        <v>280</v>
      </c>
      <c r="O158">
        <v>220</v>
      </c>
      <c r="P158">
        <v>80</v>
      </c>
      <c r="R158">
        <v>18</v>
      </c>
      <c r="S158">
        <v>53</v>
      </c>
      <c r="T158">
        <v>0</v>
      </c>
      <c r="U158">
        <v>15</v>
      </c>
      <c r="V158">
        <v>0.83333333333333337</v>
      </c>
      <c r="W158">
        <v>0.4</v>
      </c>
      <c r="Y158">
        <v>0.11688311688311688</v>
      </c>
      <c r="Z158">
        <v>278</v>
      </c>
      <c r="AA158">
        <v>0.6</v>
      </c>
      <c r="AH158">
        <v>14.5</v>
      </c>
      <c r="AI158">
        <v>2</v>
      </c>
      <c r="AQ158">
        <v>100</v>
      </c>
      <c r="AR158">
        <v>100</v>
      </c>
      <c r="AS158" t="s">
        <v>755</v>
      </c>
    </row>
    <row r="159" spans="1:45" x14ac:dyDescent="0.25">
      <c r="A159">
        <v>158</v>
      </c>
      <c r="B159" t="s">
        <v>26</v>
      </c>
      <c r="C159" t="s">
        <v>680</v>
      </c>
      <c r="D159" t="s">
        <v>1</v>
      </c>
      <c r="E159" t="s">
        <v>336</v>
      </c>
      <c r="F159" s="138">
        <v>43967</v>
      </c>
      <c r="G159" t="s">
        <v>685</v>
      </c>
      <c r="H159" t="s">
        <v>667</v>
      </c>
      <c r="I159" t="s">
        <v>681</v>
      </c>
      <c r="J159" t="s">
        <v>419</v>
      </c>
      <c r="K159" t="s">
        <v>671</v>
      </c>
      <c r="L159">
        <v>1000</v>
      </c>
      <c r="M159">
        <v>280</v>
      </c>
      <c r="O159">
        <v>156</v>
      </c>
      <c r="P159">
        <v>80</v>
      </c>
      <c r="R159">
        <v>21</v>
      </c>
      <c r="S159">
        <v>53</v>
      </c>
      <c r="T159">
        <v>0</v>
      </c>
      <c r="U159">
        <v>23.107142857142858</v>
      </c>
      <c r="V159">
        <v>1.1003401360544218</v>
      </c>
      <c r="W159">
        <v>0.4</v>
      </c>
      <c r="Y159">
        <v>0.19230769230769232</v>
      </c>
      <c r="Z159">
        <v>211</v>
      </c>
      <c r="AA159">
        <v>0.6</v>
      </c>
      <c r="AH159">
        <v>18.857142857142858</v>
      </c>
      <c r="AI159">
        <v>3</v>
      </c>
      <c r="AK159">
        <v>7</v>
      </c>
      <c r="AQ159">
        <v>100</v>
      </c>
      <c r="AR159">
        <v>100</v>
      </c>
      <c r="AS159" t="s">
        <v>755</v>
      </c>
    </row>
    <row r="160" spans="1:45" x14ac:dyDescent="0.25">
      <c r="A160">
        <v>159</v>
      </c>
      <c r="B160" t="s">
        <v>26</v>
      </c>
      <c r="C160" t="s">
        <v>680</v>
      </c>
      <c r="D160" t="s">
        <v>1</v>
      </c>
      <c r="E160" t="s">
        <v>336</v>
      </c>
      <c r="F160" s="138">
        <v>43967</v>
      </c>
      <c r="G160" t="s">
        <v>685</v>
      </c>
      <c r="H160" t="s">
        <v>667</v>
      </c>
      <c r="I160" t="s">
        <v>681</v>
      </c>
      <c r="J160" t="s">
        <v>427</v>
      </c>
      <c r="K160" t="s">
        <v>671</v>
      </c>
      <c r="L160">
        <v>1000</v>
      </c>
      <c r="M160">
        <v>280</v>
      </c>
      <c r="O160">
        <v>240</v>
      </c>
      <c r="P160">
        <v>80</v>
      </c>
      <c r="R160">
        <v>22</v>
      </c>
      <c r="S160">
        <v>53</v>
      </c>
      <c r="T160">
        <v>0</v>
      </c>
      <c r="U160">
        <v>13.428571428571429</v>
      </c>
      <c r="V160">
        <v>0.61038961038961037</v>
      </c>
      <c r="W160">
        <v>0.4</v>
      </c>
      <c r="Y160">
        <v>0.13095238095238096</v>
      </c>
      <c r="Z160">
        <v>267</v>
      </c>
      <c r="AA160">
        <v>0.6</v>
      </c>
      <c r="AH160">
        <v>12.428571428571429</v>
      </c>
      <c r="AK160">
        <v>2</v>
      </c>
      <c r="AQ160">
        <v>100</v>
      </c>
      <c r="AR160">
        <v>100</v>
      </c>
      <c r="AS160" t="s">
        <v>755</v>
      </c>
    </row>
    <row r="161" spans="1:45" x14ac:dyDescent="0.25">
      <c r="A161">
        <v>160</v>
      </c>
      <c r="B161" t="s">
        <v>26</v>
      </c>
      <c r="C161" t="s">
        <v>680</v>
      </c>
      <c r="D161" t="s">
        <v>1</v>
      </c>
      <c r="E161" t="s">
        <v>336</v>
      </c>
      <c r="F161" s="138">
        <v>43967</v>
      </c>
      <c r="G161" t="s">
        <v>685</v>
      </c>
      <c r="H161" t="s">
        <v>667</v>
      </c>
      <c r="I161" t="s">
        <v>689</v>
      </c>
      <c r="J161" t="s">
        <v>423</v>
      </c>
      <c r="K161" t="s">
        <v>671</v>
      </c>
      <c r="L161">
        <v>1000</v>
      </c>
      <c r="M161">
        <v>280</v>
      </c>
      <c r="O161">
        <v>392</v>
      </c>
      <c r="P161">
        <v>80</v>
      </c>
      <c r="R161">
        <v>35</v>
      </c>
      <c r="S161">
        <v>53</v>
      </c>
      <c r="T161">
        <v>0</v>
      </c>
      <c r="U161">
        <v>33.428571428571431</v>
      </c>
      <c r="V161">
        <v>0.95510204081632655</v>
      </c>
      <c r="W161">
        <v>0.4</v>
      </c>
      <c r="Y161">
        <v>0.12755102040816327</v>
      </c>
      <c r="Z161">
        <v>437</v>
      </c>
      <c r="AA161">
        <v>0.65</v>
      </c>
      <c r="AH161">
        <v>28.428571428571427</v>
      </c>
      <c r="AI161">
        <v>8</v>
      </c>
      <c r="AK161">
        <v>6</v>
      </c>
      <c r="AQ161">
        <v>100</v>
      </c>
      <c r="AR161">
        <v>100</v>
      </c>
      <c r="AS161" t="s">
        <v>755</v>
      </c>
    </row>
    <row r="162" spans="1:45" x14ac:dyDescent="0.25">
      <c r="A162">
        <v>161</v>
      </c>
      <c r="B162" t="s">
        <v>26</v>
      </c>
      <c r="C162" t="s">
        <v>680</v>
      </c>
      <c r="D162" t="s">
        <v>1</v>
      </c>
      <c r="E162" t="s">
        <v>336</v>
      </c>
      <c r="F162" s="138">
        <v>43967</v>
      </c>
      <c r="G162" t="s">
        <v>685</v>
      </c>
      <c r="H162" t="s">
        <v>667</v>
      </c>
      <c r="I162" t="s">
        <v>689</v>
      </c>
      <c r="J162" t="s">
        <v>425</v>
      </c>
      <c r="K162" t="s">
        <v>671</v>
      </c>
      <c r="L162">
        <v>1000</v>
      </c>
      <c r="M162">
        <v>280</v>
      </c>
      <c r="O162">
        <v>350</v>
      </c>
      <c r="P162">
        <v>80</v>
      </c>
      <c r="R162">
        <v>38</v>
      </c>
      <c r="S162">
        <v>53</v>
      </c>
      <c r="T162">
        <v>0</v>
      </c>
      <c r="U162">
        <v>31.25</v>
      </c>
      <c r="V162">
        <v>0.82236842105263153</v>
      </c>
      <c r="W162">
        <v>0.4</v>
      </c>
      <c r="Y162">
        <v>0.15510204081632656</v>
      </c>
      <c r="Z162">
        <v>390</v>
      </c>
      <c r="AA162">
        <v>0.65</v>
      </c>
      <c r="AH162">
        <v>27</v>
      </c>
      <c r="AI162">
        <v>3</v>
      </c>
      <c r="AK162">
        <v>7</v>
      </c>
      <c r="AQ162">
        <v>100</v>
      </c>
      <c r="AR162">
        <v>100</v>
      </c>
      <c r="AS162" t="s">
        <v>755</v>
      </c>
    </row>
    <row r="163" spans="1:45" x14ac:dyDescent="0.25">
      <c r="A163">
        <v>162</v>
      </c>
      <c r="B163" t="s">
        <v>26</v>
      </c>
      <c r="C163" t="s">
        <v>665</v>
      </c>
      <c r="D163" t="s">
        <v>1</v>
      </c>
      <c r="E163" t="s">
        <v>336</v>
      </c>
      <c r="F163" s="138">
        <v>43968</v>
      </c>
      <c r="G163" t="s">
        <v>666</v>
      </c>
      <c r="H163" t="s">
        <v>667</v>
      </c>
      <c r="I163" t="s">
        <v>668</v>
      </c>
      <c r="J163" t="s">
        <v>129</v>
      </c>
      <c r="K163" t="s">
        <v>669</v>
      </c>
      <c r="L163">
        <v>2700</v>
      </c>
      <c r="M163">
        <v>567</v>
      </c>
      <c r="O163">
        <v>320</v>
      </c>
      <c r="P163">
        <v>226.79999999999998</v>
      </c>
      <c r="Q163">
        <v>20</v>
      </c>
      <c r="R163">
        <v>159</v>
      </c>
      <c r="S163">
        <v>149.79999999999998</v>
      </c>
      <c r="T163">
        <v>13.666666666666668</v>
      </c>
      <c r="U163">
        <v>95.083333333333343</v>
      </c>
      <c r="V163">
        <v>0.60754189944134085</v>
      </c>
      <c r="W163">
        <v>0.4</v>
      </c>
      <c r="Y163">
        <v>0.7098214285714286</v>
      </c>
      <c r="Z163">
        <v>890</v>
      </c>
      <c r="AA163">
        <v>0.8</v>
      </c>
      <c r="AB163">
        <v>1.6666666666666667</v>
      </c>
      <c r="AC163">
        <v>10</v>
      </c>
      <c r="AE163">
        <v>19</v>
      </c>
      <c r="AH163">
        <v>73.333333333333343</v>
      </c>
      <c r="AI163">
        <v>21</v>
      </c>
      <c r="AJ163">
        <v>4</v>
      </c>
      <c r="AK163">
        <v>30</v>
      </c>
      <c r="AQ163">
        <v>100</v>
      </c>
      <c r="AR163">
        <v>100</v>
      </c>
      <c r="AS163" t="s">
        <v>755</v>
      </c>
    </row>
    <row r="164" spans="1:45" x14ac:dyDescent="0.25">
      <c r="A164">
        <v>163</v>
      </c>
      <c r="B164" t="s">
        <v>26</v>
      </c>
      <c r="C164" t="s">
        <v>665</v>
      </c>
      <c r="D164" t="s">
        <v>1</v>
      </c>
      <c r="E164" t="s">
        <v>336</v>
      </c>
      <c r="F164" s="138">
        <v>43968</v>
      </c>
      <c r="G164" t="s">
        <v>666</v>
      </c>
      <c r="H164" t="s">
        <v>667</v>
      </c>
      <c r="I164" t="s">
        <v>668</v>
      </c>
      <c r="J164" t="s">
        <v>130</v>
      </c>
      <c r="K164" t="s">
        <v>669</v>
      </c>
      <c r="L164">
        <v>2700</v>
      </c>
      <c r="M164">
        <v>567</v>
      </c>
      <c r="O164">
        <v>592</v>
      </c>
      <c r="P164">
        <v>226.79999999999998</v>
      </c>
      <c r="Q164">
        <v>49</v>
      </c>
      <c r="R164">
        <v>206</v>
      </c>
      <c r="S164">
        <v>149.79999999999998</v>
      </c>
      <c r="T164">
        <v>24.5</v>
      </c>
      <c r="U164">
        <v>119.66666666666667</v>
      </c>
      <c r="V164">
        <v>0.56535947712418311</v>
      </c>
      <c r="W164">
        <v>0.4</v>
      </c>
      <c r="Y164">
        <v>0.49710424710424711</v>
      </c>
      <c r="Z164">
        <v>1096</v>
      </c>
      <c r="AA164">
        <v>0.8</v>
      </c>
      <c r="AB164">
        <v>18</v>
      </c>
      <c r="AC164">
        <v>4</v>
      </c>
      <c r="AE164">
        <v>11</v>
      </c>
      <c r="AH164">
        <v>110.66666666666667</v>
      </c>
      <c r="AI164">
        <v>4</v>
      </c>
      <c r="AK164">
        <v>16</v>
      </c>
      <c r="AQ164">
        <v>100</v>
      </c>
      <c r="AR164">
        <v>100</v>
      </c>
      <c r="AS164" t="s">
        <v>755</v>
      </c>
    </row>
    <row r="165" spans="1:45" x14ac:dyDescent="0.25">
      <c r="A165">
        <v>164</v>
      </c>
      <c r="B165" t="s">
        <v>26</v>
      </c>
      <c r="C165" t="s">
        <v>665</v>
      </c>
      <c r="D165" t="s">
        <v>1</v>
      </c>
      <c r="E165" t="s">
        <v>336</v>
      </c>
      <c r="F165" s="138">
        <v>43968</v>
      </c>
      <c r="G165" t="s">
        <v>666</v>
      </c>
      <c r="H165" t="s">
        <v>667</v>
      </c>
      <c r="I165" t="s">
        <v>672</v>
      </c>
      <c r="J165" t="s">
        <v>189</v>
      </c>
      <c r="K165" t="s">
        <v>669</v>
      </c>
      <c r="L165">
        <v>2700</v>
      </c>
      <c r="M165">
        <v>567</v>
      </c>
      <c r="O165">
        <v>656</v>
      </c>
      <c r="P165">
        <v>226.79999999999998</v>
      </c>
      <c r="R165">
        <v>285</v>
      </c>
      <c r="S165">
        <v>149.79999999999998</v>
      </c>
      <c r="T165">
        <v>0</v>
      </c>
      <c r="U165">
        <v>210.41666666666666</v>
      </c>
      <c r="V165">
        <v>0.73830409356725146</v>
      </c>
      <c r="W165">
        <v>0.4</v>
      </c>
      <c r="Y165">
        <v>0.62064459930313587</v>
      </c>
      <c r="Z165">
        <v>874</v>
      </c>
      <c r="AA165">
        <v>0.75</v>
      </c>
      <c r="AH165">
        <v>200.66666666666666</v>
      </c>
      <c r="AI165">
        <v>9</v>
      </c>
      <c r="AK165">
        <v>15</v>
      </c>
      <c r="AQ165">
        <v>100</v>
      </c>
      <c r="AR165">
        <v>100</v>
      </c>
      <c r="AS165" t="s">
        <v>755</v>
      </c>
    </row>
    <row r="166" spans="1:45" x14ac:dyDescent="0.25">
      <c r="A166">
        <v>165</v>
      </c>
      <c r="B166" t="s">
        <v>26</v>
      </c>
      <c r="C166" t="s">
        <v>665</v>
      </c>
      <c r="D166" t="s">
        <v>1</v>
      </c>
      <c r="E166" t="s">
        <v>336</v>
      </c>
      <c r="F166" s="138">
        <v>43968</v>
      </c>
      <c r="G166" t="s">
        <v>670</v>
      </c>
      <c r="H166" t="s">
        <v>667</v>
      </c>
      <c r="I166" t="s">
        <v>668</v>
      </c>
      <c r="J166" t="s">
        <v>137</v>
      </c>
      <c r="K166" t="s">
        <v>671</v>
      </c>
      <c r="L166">
        <v>1200</v>
      </c>
      <c r="M166">
        <v>336</v>
      </c>
      <c r="O166">
        <v>432</v>
      </c>
      <c r="P166">
        <v>134.39999999999998</v>
      </c>
      <c r="R166">
        <v>72</v>
      </c>
      <c r="S166">
        <v>88.899999999999991</v>
      </c>
      <c r="T166">
        <v>0</v>
      </c>
      <c r="U166">
        <v>63.833333333333336</v>
      </c>
      <c r="V166">
        <v>0.88657407407407407</v>
      </c>
      <c r="W166">
        <v>0.4</v>
      </c>
      <c r="Y166">
        <v>0.23809523809523811</v>
      </c>
      <c r="Z166">
        <v>339</v>
      </c>
      <c r="AA166">
        <v>0.75</v>
      </c>
      <c r="AH166">
        <v>61.333333333333336</v>
      </c>
      <c r="AK166">
        <v>5</v>
      </c>
      <c r="AQ166">
        <v>100</v>
      </c>
      <c r="AR166">
        <v>100</v>
      </c>
      <c r="AS166" t="s">
        <v>755</v>
      </c>
    </row>
    <row r="167" spans="1:45" x14ac:dyDescent="0.25">
      <c r="A167">
        <v>166</v>
      </c>
      <c r="B167" t="s">
        <v>26</v>
      </c>
      <c r="C167" t="s">
        <v>665</v>
      </c>
      <c r="D167" t="s">
        <v>1</v>
      </c>
      <c r="E167" t="s">
        <v>336</v>
      </c>
      <c r="F167" s="138">
        <v>43968</v>
      </c>
      <c r="G167" t="s">
        <v>670</v>
      </c>
      <c r="H167" t="s">
        <v>667</v>
      </c>
      <c r="I167" t="s">
        <v>668</v>
      </c>
      <c r="J167" t="s">
        <v>138</v>
      </c>
      <c r="K167" t="s">
        <v>671</v>
      </c>
      <c r="L167">
        <v>1200</v>
      </c>
      <c r="M167">
        <v>336</v>
      </c>
      <c r="O167">
        <v>352</v>
      </c>
      <c r="P167">
        <v>134.39999999999998</v>
      </c>
      <c r="R167">
        <v>67</v>
      </c>
      <c r="S167">
        <v>88.899999999999991</v>
      </c>
      <c r="T167">
        <v>0</v>
      </c>
      <c r="U167">
        <v>38.916666666666671</v>
      </c>
      <c r="V167">
        <v>0.58084577114427871</v>
      </c>
      <c r="W167">
        <v>0.4</v>
      </c>
      <c r="Y167">
        <v>0.27191558441558444</v>
      </c>
      <c r="Z167">
        <v>521</v>
      </c>
      <c r="AA167">
        <v>0.65</v>
      </c>
      <c r="AH167">
        <v>28.166666666666668</v>
      </c>
      <c r="AI167">
        <v>9</v>
      </c>
      <c r="AK167">
        <v>17</v>
      </c>
      <c r="AQ167">
        <v>100</v>
      </c>
      <c r="AR167">
        <v>100</v>
      </c>
      <c r="AS167" t="s">
        <v>755</v>
      </c>
    </row>
    <row r="168" spans="1:45" x14ac:dyDescent="0.25">
      <c r="A168">
        <v>167</v>
      </c>
      <c r="B168" t="s">
        <v>26</v>
      </c>
      <c r="C168" t="s">
        <v>665</v>
      </c>
      <c r="D168" t="s">
        <v>1</v>
      </c>
      <c r="E168" t="s">
        <v>336</v>
      </c>
      <c r="F168" s="138">
        <v>43968</v>
      </c>
      <c r="G168" t="s">
        <v>670</v>
      </c>
      <c r="H168" t="s">
        <v>667</v>
      </c>
      <c r="I168" t="s">
        <v>668</v>
      </c>
      <c r="J168" t="s">
        <v>139</v>
      </c>
      <c r="K168" t="s">
        <v>671</v>
      </c>
      <c r="L168">
        <v>1200</v>
      </c>
      <c r="M168">
        <v>336</v>
      </c>
      <c r="O168">
        <v>304</v>
      </c>
      <c r="P168">
        <v>134.39999999999998</v>
      </c>
      <c r="R168">
        <v>57</v>
      </c>
      <c r="S168">
        <v>88.899999999999991</v>
      </c>
      <c r="T168">
        <v>0</v>
      </c>
      <c r="U168">
        <v>48.333333333333336</v>
      </c>
      <c r="V168">
        <v>0.84795321637426901</v>
      </c>
      <c r="W168">
        <v>0.4</v>
      </c>
      <c r="Y168">
        <v>0.2678571428571429</v>
      </c>
      <c r="Z168">
        <v>448</v>
      </c>
      <c r="AA168">
        <v>0.7</v>
      </c>
      <c r="AH168">
        <v>45.333333333333336</v>
      </c>
      <c r="AI168">
        <v>0</v>
      </c>
      <c r="AK168">
        <v>6</v>
      </c>
      <c r="AQ168">
        <v>100</v>
      </c>
      <c r="AR168">
        <v>100</v>
      </c>
      <c r="AS168" t="s">
        <v>755</v>
      </c>
    </row>
    <row r="169" spans="1:45" x14ac:dyDescent="0.25">
      <c r="A169">
        <v>168</v>
      </c>
      <c r="B169" t="s">
        <v>26</v>
      </c>
      <c r="C169" t="s">
        <v>665</v>
      </c>
      <c r="D169" t="s">
        <v>1</v>
      </c>
      <c r="E169" t="s">
        <v>336</v>
      </c>
      <c r="F169" s="138">
        <v>43968</v>
      </c>
      <c r="G169" t="s">
        <v>670</v>
      </c>
      <c r="H169" t="s">
        <v>667</v>
      </c>
      <c r="I169" t="s">
        <v>668</v>
      </c>
      <c r="J169" t="s">
        <v>140</v>
      </c>
      <c r="K169" t="s">
        <v>671</v>
      </c>
      <c r="L169">
        <v>1200</v>
      </c>
      <c r="M169">
        <v>336</v>
      </c>
      <c r="O169">
        <v>224</v>
      </c>
      <c r="P169">
        <v>134.39999999999998</v>
      </c>
      <c r="R169">
        <v>95</v>
      </c>
      <c r="S169">
        <v>88.899999999999991</v>
      </c>
      <c r="T169">
        <v>0</v>
      </c>
      <c r="U169">
        <v>61.666666666666664</v>
      </c>
      <c r="V169">
        <v>0.64912280701754388</v>
      </c>
      <c r="W169">
        <v>0.4</v>
      </c>
      <c r="Y169">
        <v>0.60586734693877553</v>
      </c>
      <c r="Z169">
        <v>529</v>
      </c>
      <c r="AA169">
        <v>0.75</v>
      </c>
      <c r="AH169">
        <v>60.666666666666664</v>
      </c>
      <c r="AI169">
        <v>0</v>
      </c>
      <c r="AK169">
        <v>2</v>
      </c>
      <c r="AQ169">
        <v>100</v>
      </c>
      <c r="AR169">
        <v>100</v>
      </c>
      <c r="AS169" t="s">
        <v>755</v>
      </c>
    </row>
    <row r="170" spans="1:45" x14ac:dyDescent="0.25">
      <c r="A170">
        <v>169</v>
      </c>
      <c r="B170" t="s">
        <v>26</v>
      </c>
      <c r="C170" t="s">
        <v>665</v>
      </c>
      <c r="D170" t="s">
        <v>1</v>
      </c>
      <c r="E170" t="s">
        <v>336</v>
      </c>
      <c r="F170" s="138">
        <v>43968</v>
      </c>
      <c r="G170" t="s">
        <v>670</v>
      </c>
      <c r="H170" t="s">
        <v>667</v>
      </c>
      <c r="I170" t="s">
        <v>668</v>
      </c>
      <c r="J170" t="s">
        <v>141</v>
      </c>
      <c r="K170" t="s">
        <v>671</v>
      </c>
      <c r="L170">
        <v>1200</v>
      </c>
      <c r="M170">
        <v>336</v>
      </c>
      <c r="O170">
        <v>320</v>
      </c>
      <c r="P170">
        <v>134.39999999999998</v>
      </c>
      <c r="R170">
        <v>51</v>
      </c>
      <c r="S170">
        <v>88.899999999999991</v>
      </c>
      <c r="T170">
        <v>1.9166666666666667</v>
      </c>
      <c r="U170">
        <v>22.291666666666668</v>
      </c>
      <c r="V170">
        <v>0.47467320261437912</v>
      </c>
      <c r="W170">
        <v>0.4</v>
      </c>
      <c r="Y170">
        <v>0.22767857142857142</v>
      </c>
      <c r="Z170">
        <v>404</v>
      </c>
      <c r="AA170">
        <v>0.7</v>
      </c>
      <c r="AB170">
        <v>1.1666666666666667</v>
      </c>
      <c r="AC170">
        <v>3</v>
      </c>
      <c r="AH170">
        <v>18.166666666666668</v>
      </c>
      <c r="AI170">
        <v>11</v>
      </c>
      <c r="AJ170">
        <v>1</v>
      </c>
      <c r="AK170">
        <v>2</v>
      </c>
      <c r="AQ170">
        <v>100</v>
      </c>
      <c r="AR170">
        <v>100</v>
      </c>
      <c r="AS170" t="s">
        <v>755</v>
      </c>
    </row>
    <row r="171" spans="1:45" x14ac:dyDescent="0.25">
      <c r="A171">
        <v>170</v>
      </c>
      <c r="B171" t="s">
        <v>26</v>
      </c>
      <c r="C171" t="s">
        <v>665</v>
      </c>
      <c r="D171" t="s">
        <v>1</v>
      </c>
      <c r="E171" t="s">
        <v>336</v>
      </c>
      <c r="F171" s="138">
        <v>43968</v>
      </c>
      <c r="G171" t="s">
        <v>670</v>
      </c>
      <c r="H171" t="s">
        <v>667</v>
      </c>
      <c r="I171" t="s">
        <v>668</v>
      </c>
      <c r="J171" t="s">
        <v>142</v>
      </c>
      <c r="K171" t="s">
        <v>671</v>
      </c>
      <c r="L171">
        <v>1200</v>
      </c>
      <c r="M171">
        <v>336</v>
      </c>
      <c r="O171">
        <v>272</v>
      </c>
      <c r="P171">
        <v>134.39999999999998</v>
      </c>
      <c r="R171">
        <v>71</v>
      </c>
      <c r="S171">
        <v>88.899999999999991</v>
      </c>
      <c r="T171">
        <v>0</v>
      </c>
      <c r="U171">
        <v>43.666666666666664</v>
      </c>
      <c r="V171">
        <v>0.61502347417840375</v>
      </c>
      <c r="W171">
        <v>0.4</v>
      </c>
      <c r="Y171">
        <v>0.37289915966386561</v>
      </c>
      <c r="Z171">
        <v>339</v>
      </c>
      <c r="AA171">
        <v>0.7</v>
      </c>
      <c r="AH171">
        <v>43.666666666666664</v>
      </c>
      <c r="AQ171">
        <v>100</v>
      </c>
      <c r="AR171">
        <v>100</v>
      </c>
      <c r="AS171" t="s">
        <v>755</v>
      </c>
    </row>
    <row r="172" spans="1:45" x14ac:dyDescent="0.25">
      <c r="A172">
        <v>171</v>
      </c>
      <c r="B172" t="s">
        <v>26</v>
      </c>
      <c r="C172" t="s">
        <v>665</v>
      </c>
      <c r="D172" t="s">
        <v>1</v>
      </c>
      <c r="E172" t="s">
        <v>336</v>
      </c>
      <c r="F172" s="138">
        <v>43968</v>
      </c>
      <c r="G172" t="s">
        <v>670</v>
      </c>
      <c r="H172" t="s">
        <v>667</v>
      </c>
      <c r="I172" t="s">
        <v>668</v>
      </c>
      <c r="J172" t="s">
        <v>143</v>
      </c>
      <c r="K172" t="s">
        <v>671</v>
      </c>
      <c r="L172">
        <v>1200</v>
      </c>
      <c r="M172">
        <v>336</v>
      </c>
      <c r="O172">
        <v>304</v>
      </c>
      <c r="P172">
        <v>134.39999999999998</v>
      </c>
      <c r="R172">
        <v>53</v>
      </c>
      <c r="S172">
        <v>88.899999999999991</v>
      </c>
      <c r="T172">
        <v>0</v>
      </c>
      <c r="U172">
        <v>48.333333333333336</v>
      </c>
      <c r="V172">
        <v>0.91194968553459121</v>
      </c>
      <c r="W172">
        <v>0.4</v>
      </c>
      <c r="Y172">
        <v>0.24906015037593987</v>
      </c>
      <c r="Z172">
        <v>448</v>
      </c>
      <c r="AA172">
        <v>0.7</v>
      </c>
      <c r="AH172">
        <v>45.333333333333336</v>
      </c>
      <c r="AI172">
        <v>0</v>
      </c>
      <c r="AK172">
        <v>6</v>
      </c>
      <c r="AQ172">
        <v>100</v>
      </c>
      <c r="AR172">
        <v>100</v>
      </c>
      <c r="AS172" t="s">
        <v>755</v>
      </c>
    </row>
    <row r="173" spans="1:45" x14ac:dyDescent="0.25">
      <c r="A173">
        <v>172</v>
      </c>
      <c r="B173" t="s">
        <v>26</v>
      </c>
      <c r="C173" t="s">
        <v>665</v>
      </c>
      <c r="D173" t="s">
        <v>1</v>
      </c>
      <c r="E173" t="s">
        <v>336</v>
      </c>
      <c r="F173" s="138">
        <v>43968</v>
      </c>
      <c r="G173" t="s">
        <v>670</v>
      </c>
      <c r="H173" t="s">
        <v>667</v>
      </c>
      <c r="I173" t="s">
        <v>668</v>
      </c>
      <c r="J173" t="s">
        <v>144</v>
      </c>
      <c r="K173" t="s">
        <v>671</v>
      </c>
      <c r="L173">
        <v>1200</v>
      </c>
      <c r="M173">
        <v>336</v>
      </c>
      <c r="O173">
        <v>416</v>
      </c>
      <c r="P173">
        <v>134.39999999999998</v>
      </c>
      <c r="R173">
        <v>30</v>
      </c>
      <c r="S173">
        <v>88.899999999999991</v>
      </c>
      <c r="T173">
        <v>0</v>
      </c>
      <c r="U173">
        <v>20.25</v>
      </c>
      <c r="V173">
        <v>0.67500000000000004</v>
      </c>
      <c r="W173">
        <v>0.4</v>
      </c>
      <c r="Y173">
        <v>0.10302197802197803</v>
      </c>
      <c r="Z173">
        <v>443</v>
      </c>
      <c r="AA173">
        <v>0.75</v>
      </c>
      <c r="AH173">
        <v>16</v>
      </c>
      <c r="AI173">
        <v>3</v>
      </c>
      <c r="AK173">
        <v>7</v>
      </c>
      <c r="AQ173">
        <v>100</v>
      </c>
      <c r="AR173">
        <v>100</v>
      </c>
      <c r="AS173" t="s">
        <v>755</v>
      </c>
    </row>
    <row r="174" spans="1:45" x14ac:dyDescent="0.25">
      <c r="A174">
        <v>173</v>
      </c>
      <c r="B174" t="s">
        <v>26</v>
      </c>
      <c r="C174" t="s">
        <v>665</v>
      </c>
      <c r="D174" t="s">
        <v>1</v>
      </c>
      <c r="E174" t="s">
        <v>336</v>
      </c>
      <c r="F174" s="138">
        <v>43968</v>
      </c>
      <c r="G174" t="s">
        <v>670</v>
      </c>
      <c r="H174" t="s">
        <v>667</v>
      </c>
      <c r="I174" t="s">
        <v>668</v>
      </c>
      <c r="J174" t="s">
        <v>145</v>
      </c>
      <c r="K174" t="s">
        <v>671</v>
      </c>
      <c r="L174">
        <v>1200</v>
      </c>
      <c r="M174">
        <v>336</v>
      </c>
      <c r="O174">
        <v>320</v>
      </c>
      <c r="P174">
        <v>134.39999999999998</v>
      </c>
      <c r="R174">
        <v>91</v>
      </c>
      <c r="S174">
        <v>88.899999999999991</v>
      </c>
      <c r="T174">
        <v>8.9166666666666679</v>
      </c>
      <c r="U174">
        <v>44.333333333333336</v>
      </c>
      <c r="V174">
        <v>0.5851648351648352</v>
      </c>
      <c r="W174">
        <v>0.4</v>
      </c>
      <c r="Y174">
        <v>0.40625</v>
      </c>
      <c r="Z174">
        <v>339</v>
      </c>
      <c r="AA174">
        <v>0.7</v>
      </c>
      <c r="AB174">
        <v>7.166666666666667</v>
      </c>
      <c r="AC174">
        <v>3</v>
      </c>
      <c r="AE174">
        <v>2</v>
      </c>
      <c r="AH174">
        <v>38.833333333333336</v>
      </c>
      <c r="AI174">
        <v>8</v>
      </c>
      <c r="AK174">
        <v>7</v>
      </c>
      <c r="AQ174">
        <v>100</v>
      </c>
      <c r="AR174">
        <v>100</v>
      </c>
      <c r="AS174" t="s">
        <v>755</v>
      </c>
    </row>
    <row r="175" spans="1:45" x14ac:dyDescent="0.25">
      <c r="A175">
        <v>174</v>
      </c>
      <c r="B175" t="s">
        <v>26</v>
      </c>
      <c r="C175" t="s">
        <v>665</v>
      </c>
      <c r="D175" t="s">
        <v>1</v>
      </c>
      <c r="E175" t="s">
        <v>336</v>
      </c>
      <c r="F175" s="138">
        <v>43968</v>
      </c>
      <c r="G175" t="s">
        <v>670</v>
      </c>
      <c r="H175" t="s">
        <v>667</v>
      </c>
      <c r="I175" t="s">
        <v>672</v>
      </c>
      <c r="J175" t="s">
        <v>190</v>
      </c>
      <c r="K175" t="s">
        <v>671</v>
      </c>
      <c r="L175">
        <v>1200</v>
      </c>
      <c r="M175">
        <v>336</v>
      </c>
      <c r="O175">
        <v>400</v>
      </c>
      <c r="P175">
        <v>134.39999999999998</v>
      </c>
      <c r="R175">
        <v>100</v>
      </c>
      <c r="S175">
        <v>88.899999999999991</v>
      </c>
      <c r="T175">
        <v>9.8333333333333339</v>
      </c>
      <c r="U175">
        <v>51.083333333333336</v>
      </c>
      <c r="V175">
        <v>0.60916666666666675</v>
      </c>
      <c r="W175">
        <v>0.4</v>
      </c>
      <c r="Y175">
        <v>0.35714285714285715</v>
      </c>
      <c r="Z175">
        <v>491</v>
      </c>
      <c r="AA175">
        <v>0.75</v>
      </c>
      <c r="AB175">
        <v>3.8333333333333335</v>
      </c>
      <c r="AC175">
        <v>6</v>
      </c>
      <c r="AE175">
        <v>9</v>
      </c>
      <c r="AH175">
        <v>44.333333333333336</v>
      </c>
      <c r="AI175">
        <v>15</v>
      </c>
      <c r="AK175">
        <v>6</v>
      </c>
      <c r="AQ175">
        <v>100</v>
      </c>
      <c r="AR175">
        <v>100</v>
      </c>
      <c r="AS175" t="s">
        <v>755</v>
      </c>
    </row>
    <row r="176" spans="1:45" x14ac:dyDescent="0.25">
      <c r="A176">
        <v>175</v>
      </c>
      <c r="B176" t="s">
        <v>26</v>
      </c>
      <c r="C176" t="s">
        <v>665</v>
      </c>
      <c r="D176" t="s">
        <v>1</v>
      </c>
      <c r="E176" t="s">
        <v>336</v>
      </c>
      <c r="F176" s="138">
        <v>43968</v>
      </c>
      <c r="G176" t="s">
        <v>670</v>
      </c>
      <c r="H176" t="s">
        <v>667</v>
      </c>
      <c r="I176" t="s">
        <v>672</v>
      </c>
      <c r="J176" t="s">
        <v>191</v>
      </c>
      <c r="K176" t="s">
        <v>671</v>
      </c>
      <c r="L176">
        <v>1200</v>
      </c>
      <c r="M176">
        <v>336</v>
      </c>
      <c r="O176">
        <v>368</v>
      </c>
      <c r="P176">
        <v>134.39999999999998</v>
      </c>
      <c r="R176">
        <v>55</v>
      </c>
      <c r="S176">
        <v>88.899999999999991</v>
      </c>
      <c r="T176">
        <v>2.666666666666667</v>
      </c>
      <c r="U176">
        <v>24.458333333333332</v>
      </c>
      <c r="V176">
        <v>0.49318181818181817</v>
      </c>
      <c r="W176">
        <v>0.4</v>
      </c>
      <c r="Y176">
        <v>0.21350931677018636</v>
      </c>
      <c r="Z176">
        <v>721</v>
      </c>
      <c r="AA176">
        <v>0.65</v>
      </c>
      <c r="AB176">
        <v>1.6666666666666667</v>
      </c>
      <c r="AC176">
        <v>4</v>
      </c>
      <c r="AH176">
        <v>20.833333333333332</v>
      </c>
      <c r="AI176">
        <v>3</v>
      </c>
      <c r="AJ176">
        <v>1</v>
      </c>
      <c r="AK176">
        <v>5</v>
      </c>
      <c r="AQ176">
        <v>100</v>
      </c>
      <c r="AR176">
        <v>100</v>
      </c>
      <c r="AS176" t="s">
        <v>755</v>
      </c>
    </row>
    <row r="177" spans="1:45" x14ac:dyDescent="0.25">
      <c r="A177">
        <v>176</v>
      </c>
      <c r="B177" t="s">
        <v>26</v>
      </c>
      <c r="C177" t="s">
        <v>665</v>
      </c>
      <c r="D177" t="s">
        <v>1</v>
      </c>
      <c r="E177" t="s">
        <v>336</v>
      </c>
      <c r="F177" s="138">
        <v>43968</v>
      </c>
      <c r="G177" t="s">
        <v>670</v>
      </c>
      <c r="H177" t="s">
        <v>667</v>
      </c>
      <c r="I177" t="s">
        <v>677</v>
      </c>
      <c r="J177" t="s">
        <v>195</v>
      </c>
      <c r="K177" t="s">
        <v>671</v>
      </c>
      <c r="L177">
        <v>1200</v>
      </c>
      <c r="M177">
        <v>336</v>
      </c>
      <c r="O177">
        <v>512</v>
      </c>
      <c r="P177">
        <v>134.39999999999998</v>
      </c>
      <c r="R177">
        <v>103</v>
      </c>
      <c r="S177">
        <v>88.899999999999991</v>
      </c>
      <c r="T177">
        <v>0</v>
      </c>
      <c r="U177">
        <v>82.791666666666671</v>
      </c>
      <c r="V177">
        <v>0.80380258899676382</v>
      </c>
      <c r="W177">
        <v>0.4</v>
      </c>
      <c r="Y177">
        <v>0.28738839285714285</v>
      </c>
      <c r="Z177">
        <v>516</v>
      </c>
      <c r="AA177">
        <v>0.65</v>
      </c>
      <c r="AH177">
        <v>73.166666666666671</v>
      </c>
      <c r="AI177">
        <v>11</v>
      </c>
      <c r="AJ177">
        <v>9</v>
      </c>
      <c r="AK177">
        <v>7</v>
      </c>
      <c r="AQ177">
        <v>100</v>
      </c>
      <c r="AR177">
        <v>100</v>
      </c>
      <c r="AS177" t="s">
        <v>755</v>
      </c>
    </row>
    <row r="178" spans="1:45" x14ac:dyDescent="0.25">
      <c r="A178">
        <v>177</v>
      </c>
      <c r="B178" t="s">
        <v>26</v>
      </c>
      <c r="C178" t="s">
        <v>665</v>
      </c>
      <c r="D178" t="s">
        <v>1</v>
      </c>
      <c r="E178" t="s">
        <v>336</v>
      </c>
      <c r="F178" s="138">
        <v>43968</v>
      </c>
      <c r="G178" t="s">
        <v>670</v>
      </c>
      <c r="H178" t="s">
        <v>667</v>
      </c>
      <c r="I178" t="s">
        <v>677</v>
      </c>
      <c r="J178" t="s">
        <v>196</v>
      </c>
      <c r="K178" t="s">
        <v>671</v>
      </c>
      <c r="L178">
        <v>1200</v>
      </c>
      <c r="M178">
        <v>336</v>
      </c>
      <c r="O178">
        <v>352</v>
      </c>
      <c r="P178">
        <v>134.39999999999998</v>
      </c>
      <c r="R178">
        <v>165</v>
      </c>
      <c r="S178">
        <v>88.899999999999991</v>
      </c>
      <c r="T178">
        <v>63</v>
      </c>
      <c r="U178">
        <v>74.083333333333329</v>
      </c>
      <c r="V178">
        <v>0.83080808080808066</v>
      </c>
      <c r="W178">
        <v>0.4</v>
      </c>
      <c r="Y178">
        <v>0.66964285714285721</v>
      </c>
      <c r="Z178">
        <v>316</v>
      </c>
      <c r="AA178">
        <v>0.7</v>
      </c>
      <c r="AB178">
        <v>63</v>
      </c>
      <c r="AH178">
        <v>73.833333333333329</v>
      </c>
      <c r="AI178">
        <v>1</v>
      </c>
      <c r="AQ178">
        <v>100</v>
      </c>
      <c r="AR178">
        <v>100</v>
      </c>
      <c r="AS178" t="s">
        <v>755</v>
      </c>
    </row>
    <row r="179" spans="1:45" x14ac:dyDescent="0.25">
      <c r="A179">
        <v>178</v>
      </c>
      <c r="B179" t="s">
        <v>26</v>
      </c>
      <c r="C179" t="s">
        <v>665</v>
      </c>
      <c r="D179" t="s">
        <v>1</v>
      </c>
      <c r="E179" t="s">
        <v>336</v>
      </c>
      <c r="F179" s="138">
        <v>43968</v>
      </c>
      <c r="G179" t="s">
        <v>670</v>
      </c>
      <c r="H179" t="s">
        <v>667</v>
      </c>
      <c r="I179" t="s">
        <v>674</v>
      </c>
      <c r="J179" t="s">
        <v>371</v>
      </c>
      <c r="K179" t="s">
        <v>671</v>
      </c>
      <c r="L179">
        <v>1200</v>
      </c>
      <c r="M179">
        <v>336</v>
      </c>
      <c r="O179">
        <v>272</v>
      </c>
      <c r="P179">
        <v>134.39999999999998</v>
      </c>
      <c r="R179">
        <v>17</v>
      </c>
      <c r="S179">
        <v>88.899999999999991</v>
      </c>
      <c r="T179">
        <v>0</v>
      </c>
      <c r="U179">
        <v>6.75</v>
      </c>
      <c r="V179">
        <v>0.39705882352941174</v>
      </c>
      <c r="W179">
        <v>0.4</v>
      </c>
      <c r="Y179">
        <v>8.9285714285714302E-2</v>
      </c>
      <c r="Z179">
        <v>409</v>
      </c>
      <c r="AA179">
        <v>0.65</v>
      </c>
      <c r="AI179">
        <v>7</v>
      </c>
      <c r="AK179">
        <v>10</v>
      </c>
      <c r="AQ179">
        <v>100</v>
      </c>
      <c r="AR179">
        <v>100</v>
      </c>
      <c r="AS179" t="s">
        <v>755</v>
      </c>
    </row>
    <row r="180" spans="1:45" x14ac:dyDescent="0.25">
      <c r="A180">
        <v>179</v>
      </c>
      <c r="B180" t="s">
        <v>26</v>
      </c>
      <c r="C180" t="s">
        <v>665</v>
      </c>
      <c r="D180" t="s">
        <v>1</v>
      </c>
      <c r="E180" t="s">
        <v>336</v>
      </c>
      <c r="F180" s="138">
        <v>43968</v>
      </c>
      <c r="G180" t="s">
        <v>670</v>
      </c>
      <c r="H180" t="s">
        <v>667</v>
      </c>
      <c r="I180" t="s">
        <v>673</v>
      </c>
      <c r="J180" t="s">
        <v>370</v>
      </c>
      <c r="K180" t="s">
        <v>671</v>
      </c>
      <c r="L180">
        <v>1200</v>
      </c>
      <c r="M180">
        <v>336</v>
      </c>
      <c r="O180">
        <v>384</v>
      </c>
      <c r="P180">
        <v>134.39999999999998</v>
      </c>
      <c r="R180">
        <v>77</v>
      </c>
      <c r="S180">
        <v>88.899999999999991</v>
      </c>
      <c r="T180">
        <v>0</v>
      </c>
      <c r="U180">
        <v>41.75</v>
      </c>
      <c r="V180">
        <v>0.54220779220779225</v>
      </c>
      <c r="W180">
        <v>0.4</v>
      </c>
      <c r="Y180">
        <v>0.28645833333333337</v>
      </c>
      <c r="Z180">
        <v>516</v>
      </c>
      <c r="AA180">
        <v>0.65</v>
      </c>
      <c r="AH180">
        <v>34.5</v>
      </c>
      <c r="AI180">
        <v>13</v>
      </c>
      <c r="AK180">
        <v>8</v>
      </c>
      <c r="AQ180">
        <v>100</v>
      </c>
      <c r="AR180">
        <v>100</v>
      </c>
      <c r="AS180" t="s">
        <v>755</v>
      </c>
    </row>
    <row r="181" spans="1:45" x14ac:dyDescent="0.25">
      <c r="A181">
        <v>180</v>
      </c>
      <c r="B181" t="s">
        <v>26</v>
      </c>
      <c r="C181" t="s">
        <v>665</v>
      </c>
      <c r="D181" t="s">
        <v>1</v>
      </c>
      <c r="E181" t="s">
        <v>336</v>
      </c>
      <c r="F181" s="138">
        <v>43968</v>
      </c>
      <c r="G181" t="s">
        <v>682</v>
      </c>
      <c r="H181" t="s">
        <v>667</v>
      </c>
      <c r="I181" t="s">
        <v>668</v>
      </c>
      <c r="J181" t="s">
        <v>151</v>
      </c>
      <c r="K181" t="s">
        <v>671</v>
      </c>
      <c r="L181">
        <v>1000</v>
      </c>
      <c r="M181">
        <v>280</v>
      </c>
      <c r="O181">
        <v>256</v>
      </c>
      <c r="P181">
        <v>112</v>
      </c>
      <c r="R181">
        <v>41</v>
      </c>
      <c r="S181">
        <v>74.199999999999989</v>
      </c>
      <c r="T181">
        <v>0</v>
      </c>
      <c r="U181">
        <v>18.75</v>
      </c>
      <c r="V181">
        <v>0.45731707317073172</v>
      </c>
      <c r="W181">
        <v>0.4</v>
      </c>
      <c r="Y181">
        <v>0.22879464285714288</v>
      </c>
      <c r="Z181">
        <v>288</v>
      </c>
      <c r="AA181">
        <v>0.65</v>
      </c>
      <c r="AI181">
        <v>11</v>
      </c>
      <c r="AK181">
        <v>32</v>
      </c>
      <c r="AQ181">
        <v>100</v>
      </c>
      <c r="AR181">
        <v>100</v>
      </c>
      <c r="AS181" t="s">
        <v>755</v>
      </c>
    </row>
    <row r="182" spans="1:45" x14ac:dyDescent="0.25">
      <c r="A182">
        <v>181</v>
      </c>
      <c r="B182" t="s">
        <v>26</v>
      </c>
      <c r="C182" t="s">
        <v>665</v>
      </c>
      <c r="D182" t="s">
        <v>1</v>
      </c>
      <c r="E182" t="s">
        <v>336</v>
      </c>
      <c r="F182" s="138">
        <v>43968</v>
      </c>
      <c r="G182" t="s">
        <v>682</v>
      </c>
      <c r="H182" t="s">
        <v>667</v>
      </c>
      <c r="I182" t="s">
        <v>668</v>
      </c>
      <c r="J182" t="s">
        <v>147</v>
      </c>
      <c r="K182" t="s">
        <v>671</v>
      </c>
      <c r="L182">
        <v>1000</v>
      </c>
      <c r="M182">
        <v>280</v>
      </c>
      <c r="P182">
        <v>112</v>
      </c>
      <c r="S182">
        <v>74.199999999999989</v>
      </c>
      <c r="T182">
        <v>0</v>
      </c>
      <c r="U182">
        <v>0</v>
      </c>
      <c r="V182">
        <v>0.45731707317073172</v>
      </c>
      <c r="W182">
        <v>0.4</v>
      </c>
      <c r="Y182">
        <v>0.22879464285714288</v>
      </c>
      <c r="Z182">
        <v>322</v>
      </c>
      <c r="AA182">
        <v>0.6</v>
      </c>
    </row>
    <row r="183" spans="1:45" x14ac:dyDescent="0.25">
      <c r="A183">
        <v>182</v>
      </c>
      <c r="B183" t="s">
        <v>26</v>
      </c>
      <c r="C183" t="s">
        <v>665</v>
      </c>
      <c r="D183" t="s">
        <v>1</v>
      </c>
      <c r="E183" t="s">
        <v>336</v>
      </c>
      <c r="F183" s="138">
        <v>43968</v>
      </c>
      <c r="G183" t="s">
        <v>682</v>
      </c>
      <c r="H183" t="s">
        <v>667</v>
      </c>
      <c r="I183" t="s">
        <v>668</v>
      </c>
      <c r="J183" t="s">
        <v>149</v>
      </c>
      <c r="K183" t="s">
        <v>671</v>
      </c>
      <c r="L183">
        <v>1000</v>
      </c>
      <c r="M183">
        <v>280</v>
      </c>
      <c r="O183">
        <v>288</v>
      </c>
      <c r="P183">
        <v>112</v>
      </c>
      <c r="R183">
        <v>30</v>
      </c>
      <c r="S183">
        <v>74.199999999999989</v>
      </c>
      <c r="T183">
        <v>0</v>
      </c>
      <c r="U183">
        <v>14.25</v>
      </c>
      <c r="V183">
        <v>0.47499999999999998</v>
      </c>
      <c r="W183">
        <v>0.4</v>
      </c>
      <c r="Y183">
        <v>0.14880952380952381</v>
      </c>
      <c r="Z183">
        <v>373</v>
      </c>
      <c r="AA183">
        <v>0.65</v>
      </c>
      <c r="AH183">
        <v>12</v>
      </c>
      <c r="AI183">
        <v>3</v>
      </c>
      <c r="AK183">
        <v>3</v>
      </c>
      <c r="AQ183">
        <v>100</v>
      </c>
      <c r="AR183">
        <v>100</v>
      </c>
      <c r="AS183" t="s">
        <v>755</v>
      </c>
    </row>
    <row r="184" spans="1:45" x14ac:dyDescent="0.25">
      <c r="A184">
        <v>183</v>
      </c>
      <c r="B184" t="s">
        <v>26</v>
      </c>
      <c r="C184" t="s">
        <v>665</v>
      </c>
      <c r="D184" t="s">
        <v>1</v>
      </c>
      <c r="E184" t="s">
        <v>336</v>
      </c>
      <c r="F184" s="138">
        <v>43968</v>
      </c>
      <c r="G184" t="s">
        <v>682</v>
      </c>
      <c r="H184" t="s">
        <v>667</v>
      </c>
      <c r="I184" t="s">
        <v>668</v>
      </c>
      <c r="J184" t="s">
        <v>152</v>
      </c>
      <c r="K184" t="s">
        <v>671</v>
      </c>
      <c r="L184">
        <v>1000</v>
      </c>
      <c r="M184">
        <v>280</v>
      </c>
      <c r="O184">
        <v>208</v>
      </c>
      <c r="P184">
        <v>112</v>
      </c>
      <c r="R184">
        <v>42</v>
      </c>
      <c r="S184">
        <v>74.199999999999989</v>
      </c>
      <c r="T184">
        <v>0</v>
      </c>
      <c r="U184">
        <v>26.666666666666668</v>
      </c>
      <c r="V184">
        <v>0.634920634920635</v>
      </c>
      <c r="W184">
        <v>0.4</v>
      </c>
      <c r="Y184">
        <v>0.28846153846153849</v>
      </c>
      <c r="Z184">
        <v>328</v>
      </c>
      <c r="AA184">
        <v>0.7</v>
      </c>
      <c r="AH184">
        <v>23.166666666666668</v>
      </c>
      <c r="AK184">
        <v>7</v>
      </c>
      <c r="AQ184">
        <v>100</v>
      </c>
      <c r="AR184">
        <v>100</v>
      </c>
      <c r="AS184" t="s">
        <v>755</v>
      </c>
    </row>
    <row r="185" spans="1:45" x14ac:dyDescent="0.25">
      <c r="A185">
        <v>184</v>
      </c>
      <c r="B185" t="s">
        <v>26</v>
      </c>
      <c r="C185" t="s">
        <v>665</v>
      </c>
      <c r="D185" t="s">
        <v>1</v>
      </c>
      <c r="E185" t="s">
        <v>336</v>
      </c>
      <c r="F185" s="138">
        <v>43968</v>
      </c>
      <c r="G185" t="s">
        <v>682</v>
      </c>
      <c r="H185" t="s">
        <v>667</v>
      </c>
      <c r="I185" t="s">
        <v>668</v>
      </c>
      <c r="J185" t="s">
        <v>153</v>
      </c>
      <c r="K185" t="s">
        <v>671</v>
      </c>
      <c r="L185">
        <v>1000</v>
      </c>
      <c r="M185">
        <v>280</v>
      </c>
      <c r="O185">
        <v>192</v>
      </c>
      <c r="P185">
        <v>112</v>
      </c>
      <c r="R185">
        <v>33</v>
      </c>
      <c r="S185">
        <v>74.199999999999989</v>
      </c>
      <c r="T185">
        <v>0</v>
      </c>
      <c r="U185">
        <v>9.8333333333333321</v>
      </c>
      <c r="V185">
        <v>0.29797979797979796</v>
      </c>
      <c r="W185">
        <v>0.4</v>
      </c>
      <c r="Y185">
        <v>0.24553571428571433</v>
      </c>
      <c r="Z185">
        <v>274</v>
      </c>
      <c r="AA185">
        <v>0.7</v>
      </c>
      <c r="AH185">
        <v>5.333333333333333</v>
      </c>
      <c r="AI185">
        <v>4</v>
      </c>
      <c r="AK185">
        <v>7</v>
      </c>
      <c r="AQ185">
        <v>100</v>
      </c>
      <c r="AR185">
        <v>100</v>
      </c>
      <c r="AS185" t="s">
        <v>755</v>
      </c>
    </row>
    <row r="186" spans="1:45" x14ac:dyDescent="0.25">
      <c r="A186">
        <v>185</v>
      </c>
      <c r="B186" t="s">
        <v>26</v>
      </c>
      <c r="C186" t="s">
        <v>665</v>
      </c>
      <c r="D186" t="s">
        <v>1</v>
      </c>
      <c r="E186" t="s">
        <v>336</v>
      </c>
      <c r="F186" s="138">
        <v>43968</v>
      </c>
      <c r="G186" t="s">
        <v>682</v>
      </c>
      <c r="H186" t="s">
        <v>667</v>
      </c>
      <c r="I186" t="s">
        <v>668</v>
      </c>
      <c r="J186" t="s">
        <v>154</v>
      </c>
      <c r="K186" t="s">
        <v>671</v>
      </c>
      <c r="L186">
        <v>1000</v>
      </c>
      <c r="M186">
        <v>280</v>
      </c>
      <c r="O186">
        <v>192</v>
      </c>
      <c r="P186">
        <v>112</v>
      </c>
      <c r="R186">
        <v>29</v>
      </c>
      <c r="S186">
        <v>74.199999999999989</v>
      </c>
      <c r="T186">
        <v>0</v>
      </c>
      <c r="U186">
        <v>12.333333333333332</v>
      </c>
      <c r="V186">
        <v>0.42528735632183906</v>
      </c>
      <c r="W186">
        <v>0.4</v>
      </c>
      <c r="Y186">
        <v>0.21577380952380956</v>
      </c>
      <c r="Z186">
        <v>275</v>
      </c>
      <c r="AA186">
        <v>0.7</v>
      </c>
      <c r="AH186">
        <v>5.833333333333333</v>
      </c>
      <c r="AI186">
        <v>2</v>
      </c>
      <c r="AK186">
        <v>12</v>
      </c>
      <c r="AQ186">
        <v>100</v>
      </c>
      <c r="AR186">
        <v>100</v>
      </c>
      <c r="AS186" t="s">
        <v>755</v>
      </c>
    </row>
    <row r="187" spans="1:45" x14ac:dyDescent="0.25">
      <c r="A187">
        <v>186</v>
      </c>
      <c r="B187" t="s">
        <v>26</v>
      </c>
      <c r="C187" t="s">
        <v>665</v>
      </c>
      <c r="D187" t="s">
        <v>1</v>
      </c>
      <c r="E187" t="s">
        <v>336</v>
      </c>
      <c r="F187" s="138">
        <v>43968</v>
      </c>
      <c r="G187" t="s">
        <v>682</v>
      </c>
      <c r="H187" t="s">
        <v>667</v>
      </c>
      <c r="I187" t="s">
        <v>668</v>
      </c>
      <c r="J187" t="s">
        <v>146</v>
      </c>
      <c r="K187" t="s">
        <v>671</v>
      </c>
      <c r="L187">
        <v>1000</v>
      </c>
      <c r="M187">
        <v>280</v>
      </c>
      <c r="O187">
        <v>272</v>
      </c>
      <c r="P187">
        <v>112</v>
      </c>
      <c r="R187">
        <v>38</v>
      </c>
      <c r="S187">
        <v>74.199999999999989</v>
      </c>
      <c r="T187">
        <v>0.5</v>
      </c>
      <c r="U187">
        <v>30.375</v>
      </c>
      <c r="V187">
        <v>0.8125</v>
      </c>
      <c r="W187">
        <v>0.4</v>
      </c>
      <c r="Y187">
        <v>0.19957983193277312</v>
      </c>
      <c r="Z187">
        <v>500</v>
      </c>
      <c r="AA187">
        <v>0.65</v>
      </c>
      <c r="AE187">
        <v>1</v>
      </c>
      <c r="AH187">
        <v>21.5</v>
      </c>
      <c r="AI187">
        <v>2</v>
      </c>
      <c r="AJ187">
        <v>9</v>
      </c>
      <c r="AK187">
        <v>10</v>
      </c>
      <c r="AQ187">
        <v>100</v>
      </c>
      <c r="AR187">
        <v>100</v>
      </c>
      <c r="AS187" t="s">
        <v>755</v>
      </c>
    </row>
    <row r="188" spans="1:45" x14ac:dyDescent="0.25">
      <c r="A188">
        <v>187</v>
      </c>
      <c r="B188" t="s">
        <v>26</v>
      </c>
      <c r="C188" t="s">
        <v>665</v>
      </c>
      <c r="D188" t="s">
        <v>1</v>
      </c>
      <c r="E188" t="s">
        <v>336</v>
      </c>
      <c r="F188" s="138">
        <v>43968</v>
      </c>
      <c r="G188" t="s">
        <v>682</v>
      </c>
      <c r="H188" t="s">
        <v>667</v>
      </c>
      <c r="I188" t="s">
        <v>668</v>
      </c>
      <c r="J188" t="s">
        <v>395</v>
      </c>
      <c r="K188" t="s">
        <v>671</v>
      </c>
      <c r="L188">
        <v>1000</v>
      </c>
      <c r="M188">
        <v>280</v>
      </c>
      <c r="O188">
        <v>192</v>
      </c>
      <c r="P188">
        <v>112</v>
      </c>
      <c r="R188">
        <v>28</v>
      </c>
      <c r="S188">
        <v>74.199999999999989</v>
      </c>
      <c r="T188">
        <v>0</v>
      </c>
      <c r="U188">
        <v>12.458333333333332</v>
      </c>
      <c r="V188">
        <v>0.44494047619047616</v>
      </c>
      <c r="W188">
        <v>0.4</v>
      </c>
      <c r="Y188">
        <v>0.20833333333333337</v>
      </c>
      <c r="Z188">
        <v>373</v>
      </c>
      <c r="AA188">
        <v>0.7</v>
      </c>
      <c r="AH188">
        <v>7.333333333333333</v>
      </c>
      <c r="AI188">
        <v>3</v>
      </c>
      <c r="AJ188">
        <v>9</v>
      </c>
      <c r="AK188">
        <v>2</v>
      </c>
      <c r="AQ188">
        <v>100</v>
      </c>
      <c r="AR188">
        <v>100</v>
      </c>
      <c r="AS188" t="s">
        <v>755</v>
      </c>
    </row>
    <row r="189" spans="1:45" x14ac:dyDescent="0.25">
      <c r="A189">
        <v>188</v>
      </c>
      <c r="B189" t="s">
        <v>26</v>
      </c>
      <c r="C189" t="s">
        <v>665</v>
      </c>
      <c r="D189" t="s">
        <v>1</v>
      </c>
      <c r="E189" t="s">
        <v>336</v>
      </c>
      <c r="F189" s="138">
        <v>43968</v>
      </c>
      <c r="G189" t="s">
        <v>682</v>
      </c>
      <c r="H189" t="s">
        <v>667</v>
      </c>
      <c r="I189" t="s">
        <v>668</v>
      </c>
      <c r="J189" t="s">
        <v>396</v>
      </c>
      <c r="K189" t="s">
        <v>671</v>
      </c>
      <c r="L189">
        <v>1000</v>
      </c>
      <c r="M189">
        <v>280</v>
      </c>
      <c r="P189">
        <v>112</v>
      </c>
      <c r="S189">
        <v>74.199999999999989</v>
      </c>
      <c r="T189">
        <v>0</v>
      </c>
      <c r="U189">
        <v>0</v>
      </c>
      <c r="V189">
        <v>0.44494047619047616</v>
      </c>
      <c r="W189">
        <v>0.4</v>
      </c>
      <c r="Y189">
        <v>0.20833333333333337</v>
      </c>
      <c r="Z189">
        <v>233</v>
      </c>
      <c r="AA189">
        <v>0.6</v>
      </c>
      <c r="AQ189">
        <v>100</v>
      </c>
      <c r="AR189">
        <v>100</v>
      </c>
      <c r="AS189" t="s">
        <v>755</v>
      </c>
    </row>
    <row r="190" spans="1:45" x14ac:dyDescent="0.25">
      <c r="A190">
        <v>189</v>
      </c>
      <c r="B190" t="s">
        <v>26</v>
      </c>
      <c r="C190" t="s">
        <v>665</v>
      </c>
      <c r="D190" t="s">
        <v>1</v>
      </c>
      <c r="E190" t="s">
        <v>336</v>
      </c>
      <c r="F190" s="138">
        <v>43968</v>
      </c>
      <c r="G190" t="s">
        <v>683</v>
      </c>
      <c r="H190" t="s">
        <v>667</v>
      </c>
      <c r="I190" t="s">
        <v>668</v>
      </c>
      <c r="J190" t="s">
        <v>391</v>
      </c>
      <c r="K190" t="s">
        <v>669</v>
      </c>
      <c r="L190">
        <v>1500</v>
      </c>
      <c r="M190">
        <v>280</v>
      </c>
      <c r="O190">
        <v>272</v>
      </c>
      <c r="P190">
        <v>112</v>
      </c>
      <c r="R190">
        <v>55</v>
      </c>
      <c r="S190">
        <v>74.199999999999989</v>
      </c>
      <c r="T190">
        <v>0</v>
      </c>
      <c r="U190">
        <v>35.083333333333329</v>
      </c>
      <c r="V190">
        <v>0.63787878787878782</v>
      </c>
      <c r="W190">
        <v>0.4</v>
      </c>
      <c r="Y190">
        <v>0.28886554621848742</v>
      </c>
      <c r="Z190">
        <v>206</v>
      </c>
      <c r="AA190">
        <v>0.75</v>
      </c>
      <c r="AH190">
        <v>28.833333333333332</v>
      </c>
      <c r="AI190">
        <v>7</v>
      </c>
      <c r="AK190">
        <v>9</v>
      </c>
      <c r="AQ190">
        <v>100</v>
      </c>
      <c r="AR190">
        <v>100</v>
      </c>
      <c r="AS190" t="s">
        <v>755</v>
      </c>
    </row>
    <row r="191" spans="1:45" x14ac:dyDescent="0.25">
      <c r="A191">
        <v>190</v>
      </c>
      <c r="B191" t="s">
        <v>26</v>
      </c>
      <c r="C191" t="s">
        <v>665</v>
      </c>
      <c r="D191" t="s">
        <v>1</v>
      </c>
      <c r="E191" t="s">
        <v>336</v>
      </c>
      <c r="F191" s="138">
        <v>43968</v>
      </c>
      <c r="G191" t="s">
        <v>683</v>
      </c>
      <c r="H191" t="s">
        <v>667</v>
      </c>
      <c r="I191" t="s">
        <v>668</v>
      </c>
      <c r="J191" t="s">
        <v>394</v>
      </c>
      <c r="K191" t="s">
        <v>669</v>
      </c>
      <c r="L191">
        <v>1500</v>
      </c>
      <c r="M191">
        <v>280</v>
      </c>
      <c r="O191">
        <v>336</v>
      </c>
      <c r="P191">
        <v>112</v>
      </c>
      <c r="R191">
        <v>78</v>
      </c>
      <c r="S191">
        <v>74.199999999999989</v>
      </c>
      <c r="T191">
        <v>0</v>
      </c>
      <c r="U191">
        <v>47.416666666666664</v>
      </c>
      <c r="V191">
        <v>0.60790598290598286</v>
      </c>
      <c r="W191">
        <v>0.4</v>
      </c>
      <c r="Y191">
        <v>0.33163265306122452</v>
      </c>
      <c r="Z191">
        <v>551</v>
      </c>
      <c r="AA191">
        <v>0.75</v>
      </c>
      <c r="AH191">
        <v>35.666666666666664</v>
      </c>
      <c r="AI191">
        <v>9</v>
      </c>
      <c r="AK191">
        <v>19</v>
      </c>
      <c r="AQ191">
        <v>100</v>
      </c>
      <c r="AR191">
        <v>100</v>
      </c>
      <c r="AS191" t="s">
        <v>755</v>
      </c>
    </row>
    <row r="192" spans="1:45" x14ac:dyDescent="0.25">
      <c r="A192">
        <v>191</v>
      </c>
      <c r="B192" t="s">
        <v>26</v>
      </c>
      <c r="C192" t="s">
        <v>665</v>
      </c>
      <c r="D192" t="s">
        <v>1</v>
      </c>
      <c r="E192" t="s">
        <v>336</v>
      </c>
      <c r="F192" s="138">
        <v>43968</v>
      </c>
      <c r="G192" t="s">
        <v>683</v>
      </c>
      <c r="H192" t="s">
        <v>667</v>
      </c>
      <c r="I192" t="s">
        <v>668</v>
      </c>
      <c r="J192" t="s">
        <v>392</v>
      </c>
      <c r="K192" t="s">
        <v>669</v>
      </c>
      <c r="L192">
        <v>1500</v>
      </c>
      <c r="M192">
        <v>280</v>
      </c>
      <c r="O192">
        <v>384</v>
      </c>
      <c r="P192">
        <v>112</v>
      </c>
      <c r="R192">
        <v>33</v>
      </c>
      <c r="S192">
        <v>74.199999999999989</v>
      </c>
      <c r="T192">
        <v>1.5</v>
      </c>
      <c r="U192">
        <v>16.833333333333332</v>
      </c>
      <c r="V192">
        <v>0.55555555555555547</v>
      </c>
      <c r="W192">
        <v>0.4</v>
      </c>
      <c r="Y192">
        <v>0.12276785714285716</v>
      </c>
      <c r="Z192">
        <v>349</v>
      </c>
      <c r="AA192">
        <v>0.75</v>
      </c>
      <c r="AE192">
        <v>3</v>
      </c>
      <c r="AH192">
        <v>7.333333333333333</v>
      </c>
      <c r="AK192">
        <v>19</v>
      </c>
      <c r="AQ192">
        <v>100</v>
      </c>
      <c r="AR192">
        <v>100</v>
      </c>
      <c r="AS192" t="s">
        <v>755</v>
      </c>
    </row>
    <row r="193" spans="1:45" x14ac:dyDescent="0.25">
      <c r="A193">
        <v>192</v>
      </c>
      <c r="B193" t="s">
        <v>26</v>
      </c>
      <c r="C193" t="s">
        <v>665</v>
      </c>
      <c r="D193" t="s">
        <v>1</v>
      </c>
      <c r="E193" t="s">
        <v>336</v>
      </c>
      <c r="F193" s="138">
        <v>43968</v>
      </c>
      <c r="G193" t="s">
        <v>683</v>
      </c>
      <c r="H193" t="s">
        <v>667</v>
      </c>
      <c r="I193" t="s">
        <v>668</v>
      </c>
      <c r="J193" t="s">
        <v>393</v>
      </c>
      <c r="K193" t="s">
        <v>669</v>
      </c>
      <c r="L193">
        <v>1500</v>
      </c>
      <c r="M193">
        <v>280</v>
      </c>
      <c r="O193">
        <v>304</v>
      </c>
      <c r="P193">
        <v>112</v>
      </c>
      <c r="R193">
        <v>70</v>
      </c>
      <c r="S193">
        <v>74.199999999999989</v>
      </c>
      <c r="T193">
        <v>0</v>
      </c>
      <c r="U193">
        <v>26.5</v>
      </c>
      <c r="V193">
        <v>0.37857142857142856</v>
      </c>
      <c r="W193">
        <v>0.4</v>
      </c>
      <c r="Y193">
        <v>0.32894736842105265</v>
      </c>
      <c r="Z193">
        <v>288</v>
      </c>
      <c r="AA193">
        <v>0.7</v>
      </c>
      <c r="AH193">
        <v>0</v>
      </c>
      <c r="AI193">
        <v>42</v>
      </c>
      <c r="AK193">
        <v>32</v>
      </c>
      <c r="AQ193">
        <v>100</v>
      </c>
      <c r="AR193">
        <v>100</v>
      </c>
      <c r="AS193" t="s">
        <v>755</v>
      </c>
    </row>
    <row r="194" spans="1:45" x14ac:dyDescent="0.25">
      <c r="A194">
        <v>193</v>
      </c>
      <c r="B194" t="s">
        <v>26</v>
      </c>
      <c r="C194" t="s">
        <v>665</v>
      </c>
      <c r="D194" t="s">
        <v>1</v>
      </c>
      <c r="E194" t="s">
        <v>336</v>
      </c>
      <c r="F194" s="138">
        <v>43968</v>
      </c>
      <c r="G194" t="s">
        <v>684</v>
      </c>
      <c r="H194" t="s">
        <v>667</v>
      </c>
      <c r="I194" t="s">
        <v>668</v>
      </c>
      <c r="J194" t="s">
        <v>169</v>
      </c>
      <c r="K194" t="s">
        <v>669</v>
      </c>
      <c r="L194">
        <v>1250</v>
      </c>
      <c r="M194">
        <v>350</v>
      </c>
      <c r="O194">
        <v>432</v>
      </c>
      <c r="P194">
        <v>140</v>
      </c>
      <c r="R194">
        <v>44</v>
      </c>
      <c r="S194">
        <v>92.399999999999991</v>
      </c>
      <c r="T194">
        <v>0</v>
      </c>
      <c r="U194">
        <v>64.833333333333343</v>
      </c>
      <c r="V194">
        <v>1.4734848484848486</v>
      </c>
      <c r="W194">
        <v>0.4</v>
      </c>
      <c r="Y194">
        <v>0.14550264550264552</v>
      </c>
      <c r="Z194">
        <v>339</v>
      </c>
      <c r="AA194">
        <v>0.8</v>
      </c>
      <c r="AH194">
        <v>61.333333333333336</v>
      </c>
      <c r="AK194">
        <v>7</v>
      </c>
      <c r="AQ194">
        <v>100</v>
      </c>
      <c r="AR194">
        <v>100</v>
      </c>
      <c r="AS194" t="s">
        <v>755</v>
      </c>
    </row>
    <row r="195" spans="1:45" x14ac:dyDescent="0.25">
      <c r="A195">
        <v>194</v>
      </c>
      <c r="B195" t="s">
        <v>26</v>
      </c>
      <c r="C195" t="s">
        <v>665</v>
      </c>
      <c r="D195" t="s">
        <v>1</v>
      </c>
      <c r="E195" t="s">
        <v>336</v>
      </c>
      <c r="F195" s="138">
        <v>43968</v>
      </c>
      <c r="G195" t="s">
        <v>684</v>
      </c>
      <c r="H195" t="s">
        <v>667</v>
      </c>
      <c r="I195" t="s">
        <v>668</v>
      </c>
      <c r="J195" t="s">
        <v>170</v>
      </c>
      <c r="K195" t="s">
        <v>669</v>
      </c>
      <c r="L195">
        <v>1250</v>
      </c>
      <c r="M195">
        <v>350</v>
      </c>
      <c r="O195">
        <v>320</v>
      </c>
      <c r="P195">
        <v>140</v>
      </c>
      <c r="R195">
        <v>33</v>
      </c>
      <c r="S195">
        <v>92.399999999999991</v>
      </c>
      <c r="T195">
        <v>0</v>
      </c>
      <c r="U195">
        <v>14.041666666666666</v>
      </c>
      <c r="V195">
        <v>0.4255050505050505</v>
      </c>
      <c r="W195">
        <v>0.4</v>
      </c>
      <c r="Y195">
        <v>0.14732142857142858</v>
      </c>
      <c r="Z195">
        <v>437</v>
      </c>
      <c r="AA195">
        <v>0.65</v>
      </c>
      <c r="AH195">
        <v>13.666666666666666</v>
      </c>
      <c r="AJ195">
        <v>1</v>
      </c>
      <c r="AQ195">
        <v>100</v>
      </c>
      <c r="AR195">
        <v>100</v>
      </c>
      <c r="AS195" t="s">
        <v>755</v>
      </c>
    </row>
    <row r="196" spans="1:45" x14ac:dyDescent="0.25">
      <c r="A196">
        <v>195</v>
      </c>
      <c r="B196" t="s">
        <v>26</v>
      </c>
      <c r="C196" t="s">
        <v>665</v>
      </c>
      <c r="D196" t="s">
        <v>1</v>
      </c>
      <c r="E196" t="s">
        <v>336</v>
      </c>
      <c r="F196" s="138">
        <v>43968</v>
      </c>
      <c r="G196" t="s">
        <v>684</v>
      </c>
      <c r="H196" t="s">
        <v>667</v>
      </c>
      <c r="I196" t="s">
        <v>668</v>
      </c>
      <c r="J196" t="s">
        <v>171</v>
      </c>
      <c r="K196" t="s">
        <v>669</v>
      </c>
      <c r="L196">
        <v>1250</v>
      </c>
      <c r="M196">
        <v>350</v>
      </c>
      <c r="O196">
        <v>272</v>
      </c>
      <c r="P196">
        <v>140</v>
      </c>
      <c r="R196">
        <v>42</v>
      </c>
      <c r="S196">
        <v>92.399999999999991</v>
      </c>
      <c r="T196">
        <v>2.75</v>
      </c>
      <c r="U196">
        <v>11</v>
      </c>
      <c r="V196">
        <v>0.32738095238095238</v>
      </c>
      <c r="W196">
        <v>0.4</v>
      </c>
      <c r="Y196">
        <v>0.22058823529411767</v>
      </c>
      <c r="Z196">
        <v>275</v>
      </c>
      <c r="AA196">
        <v>0.65</v>
      </c>
      <c r="AC196">
        <v>4</v>
      </c>
      <c r="AD196">
        <v>2</v>
      </c>
      <c r="AE196">
        <v>2</v>
      </c>
      <c r="AI196">
        <v>24</v>
      </c>
      <c r="AK196">
        <v>10</v>
      </c>
      <c r="AQ196">
        <v>100</v>
      </c>
      <c r="AR196">
        <v>100</v>
      </c>
      <c r="AS196" t="s">
        <v>755</v>
      </c>
    </row>
    <row r="197" spans="1:45" x14ac:dyDescent="0.25">
      <c r="A197">
        <v>196</v>
      </c>
      <c r="B197" t="s">
        <v>26</v>
      </c>
      <c r="C197" t="s">
        <v>665</v>
      </c>
      <c r="D197" t="s">
        <v>1</v>
      </c>
      <c r="E197" t="s">
        <v>336</v>
      </c>
      <c r="F197" s="138">
        <v>43968</v>
      </c>
      <c r="G197" t="s">
        <v>684</v>
      </c>
      <c r="H197" t="s">
        <v>667</v>
      </c>
      <c r="I197" t="s">
        <v>672</v>
      </c>
      <c r="J197" t="s">
        <v>402</v>
      </c>
      <c r="K197" t="s">
        <v>669</v>
      </c>
      <c r="L197">
        <v>1250</v>
      </c>
      <c r="M197">
        <v>350</v>
      </c>
      <c r="O197">
        <v>400</v>
      </c>
      <c r="P197">
        <v>140</v>
      </c>
      <c r="R197">
        <v>21</v>
      </c>
      <c r="S197">
        <v>92.399999999999991</v>
      </c>
      <c r="T197">
        <v>0</v>
      </c>
      <c r="U197">
        <v>12.166666666666666</v>
      </c>
      <c r="V197">
        <v>0.57936507936507931</v>
      </c>
      <c r="W197">
        <v>0.4</v>
      </c>
      <c r="Y197">
        <v>7.4999999999999997E-2</v>
      </c>
      <c r="Z197">
        <v>395</v>
      </c>
      <c r="AA197">
        <v>0.65</v>
      </c>
      <c r="AH197">
        <v>12.166666666666666</v>
      </c>
      <c r="AQ197">
        <v>100</v>
      </c>
      <c r="AR197">
        <v>100</v>
      </c>
      <c r="AS197" t="s">
        <v>755</v>
      </c>
    </row>
    <row r="198" spans="1:45" x14ac:dyDescent="0.25">
      <c r="A198">
        <v>197</v>
      </c>
      <c r="B198" t="s">
        <v>26</v>
      </c>
      <c r="C198" t="s">
        <v>665</v>
      </c>
      <c r="D198" t="s">
        <v>1</v>
      </c>
      <c r="E198" t="s">
        <v>336</v>
      </c>
      <c r="F198" s="138">
        <v>43968</v>
      </c>
      <c r="G198" t="s">
        <v>684</v>
      </c>
      <c r="H198" t="s">
        <v>667</v>
      </c>
      <c r="I198" t="s">
        <v>677</v>
      </c>
      <c r="J198" t="s">
        <v>401</v>
      </c>
      <c r="K198" t="s">
        <v>669</v>
      </c>
      <c r="L198">
        <v>1250</v>
      </c>
      <c r="M198">
        <v>350</v>
      </c>
      <c r="O198">
        <v>400</v>
      </c>
      <c r="P198">
        <v>140</v>
      </c>
      <c r="R198">
        <v>59</v>
      </c>
      <c r="S198">
        <v>92.399999999999991</v>
      </c>
      <c r="T198">
        <v>0</v>
      </c>
      <c r="U198">
        <v>35.666666666666664</v>
      </c>
      <c r="V198">
        <v>0.60451977401129942</v>
      </c>
      <c r="W198">
        <v>0.4</v>
      </c>
      <c r="Y198">
        <v>0.21071428571428572</v>
      </c>
      <c r="Z198">
        <v>294</v>
      </c>
      <c r="AA198">
        <v>0.7</v>
      </c>
      <c r="AH198">
        <v>32.666666666666664</v>
      </c>
      <c r="AI198">
        <v>6</v>
      </c>
      <c r="AK198">
        <v>3</v>
      </c>
      <c r="AQ198">
        <v>100</v>
      </c>
      <c r="AR198">
        <v>100</v>
      </c>
      <c r="AS198" t="s">
        <v>755</v>
      </c>
    </row>
    <row r="199" spans="1:45" x14ac:dyDescent="0.25">
      <c r="A199">
        <v>198</v>
      </c>
      <c r="B199" t="s">
        <v>26</v>
      </c>
      <c r="C199" t="s">
        <v>665</v>
      </c>
      <c r="D199" t="s">
        <v>1</v>
      </c>
      <c r="E199" t="s">
        <v>336</v>
      </c>
      <c r="F199" s="138">
        <v>43968</v>
      </c>
      <c r="G199" t="s">
        <v>685</v>
      </c>
      <c r="H199" t="s">
        <v>667</v>
      </c>
      <c r="I199" t="s">
        <v>668</v>
      </c>
      <c r="J199" t="s">
        <v>172</v>
      </c>
      <c r="K199" t="s">
        <v>671</v>
      </c>
      <c r="L199">
        <v>1000</v>
      </c>
      <c r="M199">
        <v>280</v>
      </c>
      <c r="O199">
        <v>304</v>
      </c>
      <c r="P199">
        <v>112</v>
      </c>
      <c r="R199">
        <v>14</v>
      </c>
      <c r="S199">
        <v>74.199999999999989</v>
      </c>
      <c r="T199">
        <v>0</v>
      </c>
      <c r="U199">
        <v>6.666666666666667</v>
      </c>
      <c r="V199">
        <v>0.47619047619047622</v>
      </c>
      <c r="W199">
        <v>0.4</v>
      </c>
      <c r="Y199">
        <v>6.5789473684210537E-2</v>
      </c>
      <c r="Z199">
        <v>293</v>
      </c>
      <c r="AA199">
        <v>0.75</v>
      </c>
      <c r="AH199">
        <v>6.666666666666667</v>
      </c>
      <c r="AQ199">
        <v>100</v>
      </c>
      <c r="AR199">
        <v>100</v>
      </c>
      <c r="AS199" t="s">
        <v>755</v>
      </c>
    </row>
    <row r="200" spans="1:45" x14ac:dyDescent="0.25">
      <c r="A200">
        <v>199</v>
      </c>
      <c r="B200" t="s">
        <v>26</v>
      </c>
      <c r="C200" t="s">
        <v>665</v>
      </c>
      <c r="D200" t="s">
        <v>1</v>
      </c>
      <c r="E200" t="s">
        <v>336</v>
      </c>
      <c r="F200" s="138">
        <v>43968</v>
      </c>
      <c r="G200" t="s">
        <v>685</v>
      </c>
      <c r="H200" t="s">
        <v>667</v>
      </c>
      <c r="I200" t="s">
        <v>668</v>
      </c>
      <c r="J200" t="s">
        <v>173</v>
      </c>
      <c r="K200" t="s">
        <v>671</v>
      </c>
      <c r="L200">
        <v>1000</v>
      </c>
      <c r="M200">
        <v>280</v>
      </c>
      <c r="O200">
        <v>272</v>
      </c>
      <c r="P200">
        <v>112</v>
      </c>
      <c r="R200">
        <v>18</v>
      </c>
      <c r="S200">
        <v>74.199999999999989</v>
      </c>
      <c r="T200">
        <v>0</v>
      </c>
      <c r="U200">
        <v>10.333333333333334</v>
      </c>
      <c r="V200">
        <v>0.57407407407407407</v>
      </c>
      <c r="W200">
        <v>0.4</v>
      </c>
      <c r="Y200">
        <v>9.4537815126050431E-2</v>
      </c>
      <c r="Z200">
        <v>311</v>
      </c>
      <c r="AA200">
        <v>0.65</v>
      </c>
      <c r="AH200">
        <v>10.333333333333334</v>
      </c>
      <c r="AQ200">
        <v>100</v>
      </c>
      <c r="AR200">
        <v>100</v>
      </c>
      <c r="AS200" t="s">
        <v>755</v>
      </c>
    </row>
    <row r="201" spans="1:45" x14ac:dyDescent="0.25">
      <c r="A201">
        <v>200</v>
      </c>
      <c r="B201" t="s">
        <v>26</v>
      </c>
      <c r="C201" t="s">
        <v>665</v>
      </c>
      <c r="D201" t="s">
        <v>1</v>
      </c>
      <c r="E201" t="s">
        <v>336</v>
      </c>
      <c r="F201" s="138">
        <v>43968</v>
      </c>
      <c r="G201" t="s">
        <v>685</v>
      </c>
      <c r="H201" t="s">
        <v>667</v>
      </c>
      <c r="I201" t="s">
        <v>668</v>
      </c>
      <c r="J201" t="s">
        <v>174</v>
      </c>
      <c r="K201" t="s">
        <v>671</v>
      </c>
      <c r="L201">
        <v>1000</v>
      </c>
      <c r="M201">
        <v>280</v>
      </c>
      <c r="O201">
        <v>160</v>
      </c>
      <c r="P201">
        <v>112</v>
      </c>
      <c r="R201">
        <v>18</v>
      </c>
      <c r="S201">
        <v>74.199999999999989</v>
      </c>
      <c r="T201">
        <v>4</v>
      </c>
      <c r="U201">
        <v>4.125</v>
      </c>
      <c r="V201">
        <v>0.4513888888888889</v>
      </c>
      <c r="W201">
        <v>0.4</v>
      </c>
      <c r="Y201">
        <v>0.16071428571428573</v>
      </c>
      <c r="Z201">
        <v>246</v>
      </c>
      <c r="AA201">
        <v>0.65</v>
      </c>
      <c r="AE201">
        <v>8</v>
      </c>
      <c r="AJ201">
        <v>7</v>
      </c>
      <c r="AK201">
        <v>3</v>
      </c>
      <c r="AQ201">
        <v>100</v>
      </c>
      <c r="AR201">
        <v>100</v>
      </c>
      <c r="AS201" t="s">
        <v>755</v>
      </c>
    </row>
    <row r="202" spans="1:45" x14ac:dyDescent="0.25">
      <c r="A202">
        <v>201</v>
      </c>
      <c r="B202" t="s">
        <v>26</v>
      </c>
      <c r="C202" t="s">
        <v>665</v>
      </c>
      <c r="D202" t="s">
        <v>1</v>
      </c>
      <c r="E202" t="s">
        <v>336</v>
      </c>
      <c r="F202" s="138">
        <v>43968</v>
      </c>
      <c r="G202" t="s">
        <v>685</v>
      </c>
      <c r="H202" t="s">
        <v>667</v>
      </c>
      <c r="I202" t="s">
        <v>668</v>
      </c>
      <c r="J202" t="s">
        <v>175</v>
      </c>
      <c r="K202" t="s">
        <v>671</v>
      </c>
      <c r="L202">
        <v>1000</v>
      </c>
      <c r="M202">
        <v>280</v>
      </c>
      <c r="O202">
        <v>272</v>
      </c>
      <c r="P202">
        <v>112</v>
      </c>
      <c r="R202">
        <v>67</v>
      </c>
      <c r="S202">
        <v>74.199999999999989</v>
      </c>
      <c r="T202">
        <v>0</v>
      </c>
      <c r="U202">
        <v>14.916666666666666</v>
      </c>
      <c r="V202">
        <v>0.222636815920398</v>
      </c>
      <c r="W202">
        <v>0.4</v>
      </c>
      <c r="Y202">
        <v>0.35189075630252103</v>
      </c>
      <c r="Z202">
        <v>503</v>
      </c>
      <c r="AA202">
        <v>0.7</v>
      </c>
      <c r="AH202">
        <v>11.166666666666666</v>
      </c>
      <c r="AI202">
        <v>7</v>
      </c>
      <c r="AK202">
        <v>4</v>
      </c>
      <c r="AQ202">
        <v>100</v>
      </c>
      <c r="AR202">
        <v>100</v>
      </c>
      <c r="AS202" t="s">
        <v>755</v>
      </c>
    </row>
    <row r="203" spans="1:45" x14ac:dyDescent="0.25">
      <c r="A203">
        <v>202</v>
      </c>
      <c r="B203" t="s">
        <v>26</v>
      </c>
      <c r="C203" t="s">
        <v>665</v>
      </c>
      <c r="D203" t="s">
        <v>1</v>
      </c>
      <c r="E203" t="s">
        <v>336</v>
      </c>
      <c r="F203" s="138">
        <v>43968</v>
      </c>
      <c r="G203" t="s">
        <v>685</v>
      </c>
      <c r="H203" t="s">
        <v>667</v>
      </c>
      <c r="I203" t="s">
        <v>668</v>
      </c>
      <c r="J203" t="s">
        <v>176</v>
      </c>
      <c r="K203" t="s">
        <v>671</v>
      </c>
      <c r="L203">
        <v>1000</v>
      </c>
      <c r="M203">
        <v>280</v>
      </c>
      <c r="O203">
        <v>240</v>
      </c>
      <c r="P203">
        <v>112</v>
      </c>
      <c r="R203">
        <v>49</v>
      </c>
      <c r="S203">
        <v>74.199999999999989</v>
      </c>
      <c r="T203">
        <v>4.833333333333333</v>
      </c>
      <c r="U203">
        <v>15.75</v>
      </c>
      <c r="V203">
        <v>0.42006802721088432</v>
      </c>
      <c r="W203">
        <v>0.4</v>
      </c>
      <c r="Y203">
        <v>0.29166666666666669</v>
      </c>
      <c r="Z203">
        <v>396</v>
      </c>
      <c r="AA203">
        <v>0.65</v>
      </c>
      <c r="AB203">
        <v>0.83333333333333337</v>
      </c>
      <c r="AE203">
        <v>8</v>
      </c>
      <c r="AH203">
        <v>7.5</v>
      </c>
      <c r="AI203">
        <v>9</v>
      </c>
      <c r="AK203">
        <v>12</v>
      </c>
      <c r="AQ203">
        <v>100</v>
      </c>
      <c r="AR203">
        <v>100</v>
      </c>
      <c r="AS203" t="s">
        <v>755</v>
      </c>
    </row>
    <row r="204" spans="1:45" x14ac:dyDescent="0.25">
      <c r="A204">
        <v>203</v>
      </c>
      <c r="B204" t="s">
        <v>26</v>
      </c>
      <c r="C204" t="s">
        <v>665</v>
      </c>
      <c r="D204" t="s">
        <v>1</v>
      </c>
      <c r="E204" t="s">
        <v>336</v>
      </c>
      <c r="F204" s="138">
        <v>43968</v>
      </c>
      <c r="G204" t="s">
        <v>685</v>
      </c>
      <c r="H204" t="s">
        <v>667</v>
      </c>
      <c r="I204" t="s">
        <v>668</v>
      </c>
      <c r="J204" t="s">
        <v>187</v>
      </c>
      <c r="K204" t="s">
        <v>671</v>
      </c>
      <c r="L204">
        <v>1000</v>
      </c>
      <c r="M204">
        <v>280</v>
      </c>
      <c r="O204">
        <v>112</v>
      </c>
      <c r="P204">
        <v>112</v>
      </c>
      <c r="R204">
        <v>0</v>
      </c>
      <c r="S204">
        <v>74.199999999999989</v>
      </c>
      <c r="T204">
        <v>0</v>
      </c>
      <c r="U204">
        <v>0</v>
      </c>
      <c r="V204" t="e">
        <v>#DIV/0!</v>
      </c>
      <c r="W204">
        <v>0.4</v>
      </c>
      <c r="Y204">
        <v>0</v>
      </c>
      <c r="Z204">
        <v>127</v>
      </c>
      <c r="AA204">
        <v>0.65</v>
      </c>
      <c r="AQ204">
        <v>100</v>
      </c>
      <c r="AR204">
        <v>100</v>
      </c>
      <c r="AS204" t="s">
        <v>755</v>
      </c>
    </row>
    <row r="205" spans="1:45" x14ac:dyDescent="0.25">
      <c r="A205">
        <v>204</v>
      </c>
      <c r="B205" t="s">
        <v>26</v>
      </c>
      <c r="C205" t="s">
        <v>665</v>
      </c>
      <c r="D205" t="s">
        <v>1</v>
      </c>
      <c r="E205" t="s">
        <v>336</v>
      </c>
      <c r="F205" s="138">
        <v>43968</v>
      </c>
      <c r="G205" t="s">
        <v>685</v>
      </c>
      <c r="H205" t="s">
        <v>667</v>
      </c>
      <c r="I205" t="s">
        <v>668</v>
      </c>
      <c r="J205" t="s">
        <v>177</v>
      </c>
      <c r="K205" t="s">
        <v>671</v>
      </c>
      <c r="L205">
        <v>1000</v>
      </c>
      <c r="M205">
        <v>280</v>
      </c>
      <c r="O205">
        <v>208</v>
      </c>
      <c r="P205">
        <v>112</v>
      </c>
      <c r="R205">
        <v>40</v>
      </c>
      <c r="S205">
        <v>74.199999999999989</v>
      </c>
      <c r="T205">
        <v>5</v>
      </c>
      <c r="U205">
        <v>20</v>
      </c>
      <c r="V205">
        <v>0.625</v>
      </c>
      <c r="W205">
        <v>0.4</v>
      </c>
      <c r="Y205">
        <v>0.27472527472527475</v>
      </c>
      <c r="Z205">
        <v>331</v>
      </c>
      <c r="AA205">
        <v>0.65</v>
      </c>
      <c r="AB205">
        <v>2</v>
      </c>
      <c r="AE205">
        <v>6</v>
      </c>
      <c r="AH205">
        <v>17</v>
      </c>
      <c r="AI205">
        <v>0</v>
      </c>
      <c r="AK205">
        <v>6</v>
      </c>
      <c r="AQ205">
        <v>100</v>
      </c>
      <c r="AR205">
        <v>100</v>
      </c>
      <c r="AS205" t="s">
        <v>755</v>
      </c>
    </row>
    <row r="206" spans="1:45" x14ac:dyDescent="0.25">
      <c r="A206">
        <v>205</v>
      </c>
      <c r="B206" t="s">
        <v>26</v>
      </c>
      <c r="C206" t="s">
        <v>665</v>
      </c>
      <c r="D206" t="s">
        <v>1</v>
      </c>
      <c r="E206" t="s">
        <v>336</v>
      </c>
      <c r="F206" s="138">
        <v>43968</v>
      </c>
      <c r="G206" t="s">
        <v>685</v>
      </c>
      <c r="H206" t="s">
        <v>667</v>
      </c>
      <c r="I206" t="s">
        <v>668</v>
      </c>
      <c r="J206" t="s">
        <v>416</v>
      </c>
      <c r="K206" t="s">
        <v>671</v>
      </c>
      <c r="L206">
        <v>1000</v>
      </c>
      <c r="M206">
        <v>280</v>
      </c>
      <c r="O206">
        <v>160</v>
      </c>
      <c r="P206">
        <v>112</v>
      </c>
      <c r="R206">
        <v>25</v>
      </c>
      <c r="S206">
        <v>74.199999999999989</v>
      </c>
      <c r="T206">
        <v>0</v>
      </c>
      <c r="U206">
        <v>12.5</v>
      </c>
      <c r="V206">
        <v>0.5</v>
      </c>
      <c r="W206">
        <v>0.4</v>
      </c>
      <c r="Y206">
        <v>0.22321428571428573</v>
      </c>
      <c r="Z206">
        <v>193</v>
      </c>
      <c r="AA206">
        <v>0.65</v>
      </c>
      <c r="AI206">
        <v>6</v>
      </c>
      <c r="AK206">
        <v>22</v>
      </c>
      <c r="AQ206">
        <v>100</v>
      </c>
      <c r="AR206">
        <v>100</v>
      </c>
      <c r="AS206" t="s">
        <v>755</v>
      </c>
    </row>
    <row r="207" spans="1:45" x14ac:dyDescent="0.25">
      <c r="A207">
        <v>206</v>
      </c>
      <c r="B207" t="s">
        <v>26</v>
      </c>
      <c r="C207" t="s">
        <v>665</v>
      </c>
      <c r="D207" t="s">
        <v>1</v>
      </c>
      <c r="E207" t="s">
        <v>336</v>
      </c>
      <c r="F207" s="138">
        <v>43968</v>
      </c>
      <c r="G207" t="s">
        <v>685</v>
      </c>
      <c r="H207" t="s">
        <v>667</v>
      </c>
      <c r="I207" t="s">
        <v>672</v>
      </c>
      <c r="J207" t="s">
        <v>407</v>
      </c>
      <c r="K207" t="s">
        <v>671</v>
      </c>
      <c r="L207">
        <v>1000</v>
      </c>
      <c r="M207">
        <v>280</v>
      </c>
      <c r="O207">
        <v>144</v>
      </c>
      <c r="P207">
        <v>112</v>
      </c>
      <c r="R207">
        <v>7</v>
      </c>
      <c r="S207">
        <v>74.199999999999989</v>
      </c>
      <c r="T207">
        <v>0</v>
      </c>
      <c r="U207">
        <v>3</v>
      </c>
      <c r="V207">
        <v>0.42857142857142855</v>
      </c>
      <c r="W207">
        <v>0.4</v>
      </c>
      <c r="Y207">
        <v>6.9444444444444448E-2</v>
      </c>
      <c r="Z207">
        <v>180</v>
      </c>
      <c r="AA207">
        <v>0.65</v>
      </c>
      <c r="AH207">
        <v>2.5</v>
      </c>
      <c r="AI207">
        <v>2</v>
      </c>
      <c r="AQ207">
        <v>100</v>
      </c>
      <c r="AR207">
        <v>100</v>
      </c>
      <c r="AS207" t="s">
        <v>755</v>
      </c>
    </row>
    <row r="208" spans="1:45" x14ac:dyDescent="0.25">
      <c r="A208">
        <v>207</v>
      </c>
      <c r="B208" t="s">
        <v>26</v>
      </c>
      <c r="C208" t="s">
        <v>665</v>
      </c>
      <c r="D208" t="s">
        <v>1</v>
      </c>
      <c r="E208" t="s">
        <v>336</v>
      </c>
      <c r="F208" s="138">
        <v>43968</v>
      </c>
      <c r="G208" t="s">
        <v>685</v>
      </c>
      <c r="H208" t="s">
        <v>667</v>
      </c>
      <c r="I208" t="s">
        <v>677</v>
      </c>
      <c r="J208" t="s">
        <v>405</v>
      </c>
      <c r="K208" t="s">
        <v>671</v>
      </c>
      <c r="L208">
        <v>1000</v>
      </c>
      <c r="M208">
        <v>280</v>
      </c>
      <c r="O208">
        <v>368</v>
      </c>
      <c r="P208">
        <v>112</v>
      </c>
      <c r="R208">
        <v>18</v>
      </c>
      <c r="S208">
        <v>74.199999999999989</v>
      </c>
      <c r="T208">
        <v>1.25</v>
      </c>
      <c r="U208">
        <v>12.75</v>
      </c>
      <c r="V208">
        <v>0.77777777777777779</v>
      </c>
      <c r="W208">
        <v>0.4</v>
      </c>
      <c r="Y208">
        <v>6.9875776397515535E-2</v>
      </c>
      <c r="Z208">
        <v>422</v>
      </c>
      <c r="AA208">
        <v>0.65</v>
      </c>
      <c r="AC208">
        <v>5</v>
      </c>
      <c r="AH208">
        <v>11</v>
      </c>
      <c r="AI208">
        <v>4</v>
      </c>
      <c r="AJ208">
        <v>2</v>
      </c>
      <c r="AQ208">
        <v>100</v>
      </c>
      <c r="AR208">
        <v>100</v>
      </c>
      <c r="AS208" t="s">
        <v>755</v>
      </c>
    </row>
    <row r="209" spans="1:45" x14ac:dyDescent="0.25">
      <c r="A209">
        <v>208</v>
      </c>
      <c r="B209" t="s">
        <v>26</v>
      </c>
      <c r="C209" t="s">
        <v>678</v>
      </c>
      <c r="D209" t="s">
        <v>1</v>
      </c>
      <c r="E209" t="s">
        <v>336</v>
      </c>
      <c r="F209" s="138">
        <v>43968</v>
      </c>
      <c r="G209" t="s">
        <v>670</v>
      </c>
      <c r="H209" t="s">
        <v>667</v>
      </c>
      <c r="I209" t="s">
        <v>679</v>
      </c>
      <c r="J209" t="s">
        <v>382</v>
      </c>
      <c r="K209" t="s">
        <v>671</v>
      </c>
      <c r="L209">
        <v>1200</v>
      </c>
      <c r="M209">
        <v>336</v>
      </c>
      <c r="O209">
        <v>384</v>
      </c>
      <c r="P209">
        <v>134.39999999999998</v>
      </c>
      <c r="R209">
        <v>94</v>
      </c>
      <c r="S209">
        <v>88.899999999999991</v>
      </c>
      <c r="T209">
        <v>0</v>
      </c>
      <c r="U209">
        <v>53.916666666666664</v>
      </c>
      <c r="V209">
        <v>0.5735815602836879</v>
      </c>
      <c r="W209">
        <v>0.4</v>
      </c>
      <c r="Y209">
        <v>0.34970238095238099</v>
      </c>
      <c r="Z209">
        <v>713</v>
      </c>
      <c r="AA209">
        <v>0.7</v>
      </c>
      <c r="AH209">
        <v>48.666666666666664</v>
      </c>
      <c r="AI209">
        <v>10</v>
      </c>
      <c r="AJ209">
        <v>6</v>
      </c>
      <c r="AK209">
        <v>1</v>
      </c>
      <c r="AQ209">
        <v>100</v>
      </c>
      <c r="AR209">
        <v>100</v>
      </c>
      <c r="AS209" t="s">
        <v>755</v>
      </c>
    </row>
    <row r="210" spans="1:45" x14ac:dyDescent="0.25">
      <c r="A210">
        <v>209</v>
      </c>
      <c r="B210" t="s">
        <v>26</v>
      </c>
      <c r="C210" t="s">
        <v>678</v>
      </c>
      <c r="D210" t="s">
        <v>1</v>
      </c>
      <c r="E210" t="s">
        <v>336</v>
      </c>
      <c r="F210" s="138">
        <v>43968</v>
      </c>
      <c r="G210" t="s">
        <v>670</v>
      </c>
      <c r="H210" t="s">
        <v>667</v>
      </c>
      <c r="I210" t="s">
        <v>686</v>
      </c>
      <c r="J210" t="s">
        <v>233</v>
      </c>
      <c r="K210" t="s">
        <v>671</v>
      </c>
      <c r="L210">
        <v>1200</v>
      </c>
      <c r="M210">
        <v>336</v>
      </c>
      <c r="O210">
        <v>240</v>
      </c>
      <c r="P210">
        <v>134.39999999999998</v>
      </c>
      <c r="R210">
        <v>31</v>
      </c>
      <c r="S210">
        <v>88.899999999999991</v>
      </c>
      <c r="T210">
        <v>0</v>
      </c>
      <c r="U210">
        <v>13</v>
      </c>
      <c r="V210">
        <v>0.41935483870967744</v>
      </c>
      <c r="W210">
        <v>0.4</v>
      </c>
      <c r="Y210">
        <v>0.18452380952380953</v>
      </c>
      <c r="Z210">
        <v>357</v>
      </c>
      <c r="AA210">
        <v>0.65</v>
      </c>
      <c r="AH210">
        <v>11</v>
      </c>
      <c r="AI210">
        <v>4</v>
      </c>
      <c r="AK210">
        <v>2</v>
      </c>
      <c r="AQ210">
        <v>100</v>
      </c>
      <c r="AR210">
        <v>100</v>
      </c>
      <c r="AS210" t="s">
        <v>755</v>
      </c>
    </row>
    <row r="211" spans="1:45" x14ac:dyDescent="0.25">
      <c r="A211">
        <v>210</v>
      </c>
      <c r="B211" t="s">
        <v>26</v>
      </c>
      <c r="C211" t="s">
        <v>678</v>
      </c>
      <c r="D211" t="s">
        <v>1</v>
      </c>
      <c r="E211" t="s">
        <v>336</v>
      </c>
      <c r="F211" s="138">
        <v>43968</v>
      </c>
      <c r="G211" t="s">
        <v>685</v>
      </c>
      <c r="H211" t="s">
        <v>667</v>
      </c>
      <c r="I211" t="s">
        <v>686</v>
      </c>
      <c r="J211" t="s">
        <v>234</v>
      </c>
      <c r="K211" t="s">
        <v>671</v>
      </c>
      <c r="L211">
        <v>1000</v>
      </c>
      <c r="M211">
        <v>280</v>
      </c>
      <c r="O211">
        <v>240</v>
      </c>
      <c r="P211">
        <v>112</v>
      </c>
      <c r="R211">
        <v>29</v>
      </c>
      <c r="S211">
        <v>74.199999999999989</v>
      </c>
      <c r="T211">
        <v>0</v>
      </c>
      <c r="U211">
        <v>15.6</v>
      </c>
      <c r="V211">
        <v>0.53793103448275859</v>
      </c>
      <c r="W211">
        <v>0.4</v>
      </c>
      <c r="Y211">
        <v>0.17261904761904762</v>
      </c>
      <c r="Z211">
        <v>305</v>
      </c>
      <c r="AA211">
        <v>0.6</v>
      </c>
      <c r="AH211">
        <v>15.6</v>
      </c>
      <c r="AQ211">
        <v>100</v>
      </c>
      <c r="AR211">
        <v>100</v>
      </c>
      <c r="AS211" t="s">
        <v>755</v>
      </c>
    </row>
    <row r="212" spans="1:45" x14ac:dyDescent="0.25">
      <c r="A212">
        <v>211</v>
      </c>
      <c r="B212" t="s">
        <v>26</v>
      </c>
      <c r="C212" t="s">
        <v>678</v>
      </c>
      <c r="D212" t="s">
        <v>1</v>
      </c>
      <c r="E212" t="s">
        <v>336</v>
      </c>
      <c r="F212" s="138">
        <v>43968</v>
      </c>
      <c r="G212" t="s">
        <v>685</v>
      </c>
      <c r="H212" t="s">
        <v>687</v>
      </c>
      <c r="I212" t="s">
        <v>688</v>
      </c>
      <c r="J212" t="s">
        <v>414</v>
      </c>
      <c r="K212" t="s">
        <v>671</v>
      </c>
      <c r="L212">
        <v>1000</v>
      </c>
      <c r="M212">
        <v>280</v>
      </c>
      <c r="O212">
        <v>240</v>
      </c>
      <c r="P212">
        <v>112</v>
      </c>
      <c r="R212">
        <v>30</v>
      </c>
      <c r="S212">
        <v>74.199999999999989</v>
      </c>
      <c r="T212">
        <v>0</v>
      </c>
      <c r="U212">
        <v>11</v>
      </c>
      <c r="V212">
        <v>0.36666666666666664</v>
      </c>
      <c r="W212">
        <v>0.4</v>
      </c>
      <c r="Y212">
        <v>0.17857142857142858</v>
      </c>
      <c r="Z212">
        <v>258</v>
      </c>
      <c r="AA212">
        <v>0.6</v>
      </c>
      <c r="AI212">
        <v>18</v>
      </c>
      <c r="AJ212">
        <v>6</v>
      </c>
      <c r="AK212">
        <v>7</v>
      </c>
      <c r="AL212">
        <v>1</v>
      </c>
      <c r="AQ212">
        <v>100</v>
      </c>
      <c r="AR212">
        <v>100</v>
      </c>
      <c r="AS212" t="s">
        <v>755</v>
      </c>
    </row>
    <row r="213" spans="1:45" x14ac:dyDescent="0.25">
      <c r="A213">
        <v>212</v>
      </c>
      <c r="B213" t="s">
        <v>26</v>
      </c>
      <c r="C213" t="s">
        <v>678</v>
      </c>
      <c r="D213" t="s">
        <v>1</v>
      </c>
      <c r="E213" t="s">
        <v>336</v>
      </c>
      <c r="F213" s="138">
        <v>43968</v>
      </c>
      <c r="G213" t="s">
        <v>685</v>
      </c>
      <c r="H213" t="s">
        <v>687</v>
      </c>
      <c r="I213" t="s">
        <v>688</v>
      </c>
      <c r="J213" t="s">
        <v>412</v>
      </c>
      <c r="K213" t="s">
        <v>671</v>
      </c>
      <c r="L213">
        <v>1000</v>
      </c>
      <c r="M213">
        <v>280</v>
      </c>
      <c r="O213">
        <v>240</v>
      </c>
      <c r="P213">
        <v>112</v>
      </c>
      <c r="S213">
        <v>74.199999999999989</v>
      </c>
      <c r="T213">
        <v>0</v>
      </c>
      <c r="U213">
        <v>0</v>
      </c>
      <c r="V213" t="e">
        <v>#DIV/0!</v>
      </c>
      <c r="W213">
        <v>0.4</v>
      </c>
      <c r="Y213">
        <v>0</v>
      </c>
      <c r="Z213">
        <v>279</v>
      </c>
      <c r="AA213">
        <v>0.6</v>
      </c>
      <c r="AQ213">
        <v>100</v>
      </c>
      <c r="AR213">
        <v>100</v>
      </c>
      <c r="AS213" t="s">
        <v>755</v>
      </c>
    </row>
    <row r="214" spans="1:45" x14ac:dyDescent="0.25">
      <c r="A214">
        <v>213</v>
      </c>
      <c r="B214" t="s">
        <v>26</v>
      </c>
      <c r="C214" t="s">
        <v>678</v>
      </c>
      <c r="D214" t="s">
        <v>1</v>
      </c>
      <c r="E214" t="s">
        <v>336</v>
      </c>
      <c r="F214" s="138">
        <v>43968</v>
      </c>
      <c r="G214" t="s">
        <v>685</v>
      </c>
      <c r="H214" t="s">
        <v>687</v>
      </c>
      <c r="I214" t="s">
        <v>688</v>
      </c>
      <c r="J214" t="s">
        <v>418</v>
      </c>
      <c r="K214" t="s">
        <v>671</v>
      </c>
      <c r="L214">
        <v>1000</v>
      </c>
      <c r="M214">
        <v>280</v>
      </c>
      <c r="O214">
        <v>240</v>
      </c>
      <c r="P214">
        <v>112</v>
      </c>
      <c r="R214">
        <v>34</v>
      </c>
      <c r="S214">
        <v>74.199999999999989</v>
      </c>
      <c r="T214">
        <v>0</v>
      </c>
      <c r="U214">
        <v>12.125</v>
      </c>
      <c r="V214">
        <v>0.35661764705882354</v>
      </c>
      <c r="W214">
        <v>0.4</v>
      </c>
      <c r="Y214">
        <v>0.20238095238095238</v>
      </c>
      <c r="Z214">
        <v>283</v>
      </c>
      <c r="AA214">
        <v>0.6</v>
      </c>
      <c r="AH214">
        <v>8.5</v>
      </c>
      <c r="AI214">
        <v>5</v>
      </c>
      <c r="AJ214">
        <v>1</v>
      </c>
      <c r="AK214">
        <v>4</v>
      </c>
      <c r="AQ214">
        <v>100</v>
      </c>
      <c r="AR214">
        <v>100</v>
      </c>
      <c r="AS214" t="s">
        <v>755</v>
      </c>
    </row>
    <row r="215" spans="1:45" x14ac:dyDescent="0.25">
      <c r="A215">
        <v>214</v>
      </c>
      <c r="B215" t="s">
        <v>26</v>
      </c>
      <c r="C215" t="s">
        <v>680</v>
      </c>
      <c r="D215" t="s">
        <v>1</v>
      </c>
      <c r="E215" t="s">
        <v>336</v>
      </c>
      <c r="F215" s="138">
        <v>43968</v>
      </c>
      <c r="G215" t="s">
        <v>670</v>
      </c>
      <c r="H215" t="s">
        <v>667</v>
      </c>
      <c r="I215" t="s">
        <v>681</v>
      </c>
      <c r="J215" t="s">
        <v>369</v>
      </c>
      <c r="K215" t="s">
        <v>671</v>
      </c>
      <c r="L215">
        <v>1200</v>
      </c>
      <c r="M215">
        <v>336</v>
      </c>
      <c r="O215">
        <v>292</v>
      </c>
      <c r="P215">
        <v>96</v>
      </c>
      <c r="R215">
        <v>39</v>
      </c>
      <c r="S215">
        <v>63.5</v>
      </c>
      <c r="T215">
        <v>0</v>
      </c>
      <c r="U215">
        <v>32.714285714285715</v>
      </c>
      <c r="V215">
        <v>0.83882783882783885</v>
      </c>
      <c r="W215">
        <v>0.4</v>
      </c>
      <c r="Y215">
        <v>0.19080234833659493</v>
      </c>
      <c r="Z215">
        <v>334</v>
      </c>
      <c r="AA215">
        <v>0.65</v>
      </c>
      <c r="AH215">
        <v>25.714285714285715</v>
      </c>
      <c r="AI215">
        <v>12</v>
      </c>
      <c r="AK215">
        <v>8</v>
      </c>
      <c r="AQ215">
        <v>100</v>
      </c>
      <c r="AR215">
        <v>100</v>
      </c>
      <c r="AS215" t="s">
        <v>755</v>
      </c>
    </row>
    <row r="216" spans="1:45" x14ac:dyDescent="0.25">
      <c r="A216">
        <v>215</v>
      </c>
      <c r="B216" t="s">
        <v>26</v>
      </c>
      <c r="C216" t="s">
        <v>680</v>
      </c>
      <c r="D216" t="s">
        <v>1</v>
      </c>
      <c r="E216" t="s">
        <v>336</v>
      </c>
      <c r="F216" s="138">
        <v>43968</v>
      </c>
      <c r="G216" t="s">
        <v>670</v>
      </c>
      <c r="H216" t="s">
        <v>667</v>
      </c>
      <c r="I216" t="s">
        <v>681</v>
      </c>
      <c r="J216" t="s">
        <v>384</v>
      </c>
      <c r="K216" t="s">
        <v>671</v>
      </c>
      <c r="L216">
        <v>1200</v>
      </c>
      <c r="M216">
        <v>336</v>
      </c>
      <c r="O216">
        <v>265</v>
      </c>
      <c r="P216">
        <v>96</v>
      </c>
      <c r="R216">
        <v>30</v>
      </c>
      <c r="S216">
        <v>63.5</v>
      </c>
      <c r="T216">
        <v>0</v>
      </c>
      <c r="U216">
        <v>25.714285714285715</v>
      </c>
      <c r="V216">
        <v>0.85714285714285721</v>
      </c>
      <c r="W216">
        <v>0.4</v>
      </c>
      <c r="Y216">
        <v>0.16172506738544473</v>
      </c>
      <c r="Z216">
        <v>398</v>
      </c>
      <c r="AA216">
        <v>0.6</v>
      </c>
      <c r="AH216">
        <v>25.714285714285715</v>
      </c>
      <c r="AQ216">
        <v>100</v>
      </c>
      <c r="AR216">
        <v>100</v>
      </c>
      <c r="AS216" t="s">
        <v>755</v>
      </c>
    </row>
    <row r="217" spans="1:45" x14ac:dyDescent="0.25">
      <c r="A217">
        <v>216</v>
      </c>
      <c r="B217" t="s">
        <v>26</v>
      </c>
      <c r="C217" t="s">
        <v>680</v>
      </c>
      <c r="D217" t="s">
        <v>1</v>
      </c>
      <c r="E217" t="s">
        <v>336</v>
      </c>
      <c r="F217" s="138">
        <v>43968</v>
      </c>
      <c r="G217" t="s">
        <v>670</v>
      </c>
      <c r="H217" t="s">
        <v>667</v>
      </c>
      <c r="I217" t="s">
        <v>681</v>
      </c>
      <c r="J217" t="s">
        <v>386</v>
      </c>
      <c r="K217" t="s">
        <v>671</v>
      </c>
      <c r="L217">
        <v>1200</v>
      </c>
      <c r="M217">
        <v>336</v>
      </c>
      <c r="O217">
        <v>256</v>
      </c>
      <c r="P217">
        <v>96</v>
      </c>
      <c r="R217">
        <v>46</v>
      </c>
      <c r="S217">
        <v>63.5</v>
      </c>
      <c r="T217">
        <v>0</v>
      </c>
      <c r="U217">
        <v>39.642857142857146</v>
      </c>
      <c r="V217">
        <v>0.86180124223602494</v>
      </c>
      <c r="W217">
        <v>0.4</v>
      </c>
      <c r="Y217">
        <v>0.2566964285714286</v>
      </c>
      <c r="Z217">
        <v>378</v>
      </c>
      <c r="AA217">
        <v>0.6</v>
      </c>
      <c r="AH217">
        <v>36.142857142857146</v>
      </c>
      <c r="AK217">
        <v>7</v>
      </c>
      <c r="AQ217">
        <v>100</v>
      </c>
      <c r="AR217">
        <v>100</v>
      </c>
      <c r="AS217" t="s">
        <v>755</v>
      </c>
    </row>
    <row r="218" spans="1:45" x14ac:dyDescent="0.25">
      <c r="A218">
        <v>217</v>
      </c>
      <c r="B218" t="s">
        <v>26</v>
      </c>
      <c r="C218" t="s">
        <v>680</v>
      </c>
      <c r="D218" t="s">
        <v>1</v>
      </c>
      <c r="E218" t="s">
        <v>336</v>
      </c>
      <c r="F218" s="138">
        <v>43968</v>
      </c>
      <c r="G218" t="s">
        <v>670</v>
      </c>
      <c r="H218" t="s">
        <v>667</v>
      </c>
      <c r="I218" t="s">
        <v>689</v>
      </c>
      <c r="J218" t="s">
        <v>307</v>
      </c>
      <c r="K218" t="s">
        <v>671</v>
      </c>
      <c r="L218">
        <v>1200</v>
      </c>
      <c r="M218">
        <v>336</v>
      </c>
      <c r="O218">
        <v>438</v>
      </c>
      <c r="P218">
        <v>96</v>
      </c>
      <c r="R218">
        <v>58</v>
      </c>
      <c r="S218">
        <v>63.5</v>
      </c>
      <c r="T218">
        <v>0</v>
      </c>
      <c r="U218">
        <v>54.071428571428569</v>
      </c>
      <c r="V218">
        <v>0.93226600985221675</v>
      </c>
      <c r="W218">
        <v>0.4</v>
      </c>
      <c r="Y218">
        <v>0.18917155903457275</v>
      </c>
      <c r="Z218">
        <v>480</v>
      </c>
      <c r="AA218">
        <v>0.65</v>
      </c>
      <c r="AH218">
        <v>50.571428571428569</v>
      </c>
      <c r="AK218">
        <v>7</v>
      </c>
      <c r="AQ218">
        <v>100</v>
      </c>
      <c r="AR218">
        <v>100</v>
      </c>
      <c r="AS218" t="s">
        <v>755</v>
      </c>
    </row>
    <row r="219" spans="1:45" x14ac:dyDescent="0.25">
      <c r="A219">
        <v>218</v>
      </c>
      <c r="B219" t="s">
        <v>26</v>
      </c>
      <c r="C219" t="s">
        <v>680</v>
      </c>
      <c r="D219" t="s">
        <v>1</v>
      </c>
      <c r="E219" t="s">
        <v>336</v>
      </c>
      <c r="F219" s="138">
        <v>43968</v>
      </c>
      <c r="G219" t="s">
        <v>670</v>
      </c>
      <c r="H219" t="s">
        <v>667</v>
      </c>
      <c r="I219" t="s">
        <v>690</v>
      </c>
      <c r="J219" t="s">
        <v>388</v>
      </c>
      <c r="K219" t="s">
        <v>671</v>
      </c>
      <c r="L219">
        <v>1200</v>
      </c>
      <c r="M219">
        <v>336</v>
      </c>
      <c r="O219">
        <v>440</v>
      </c>
      <c r="P219">
        <v>96</v>
      </c>
      <c r="R219">
        <v>43</v>
      </c>
      <c r="S219">
        <v>63.5</v>
      </c>
      <c r="T219">
        <v>0</v>
      </c>
      <c r="U219">
        <v>36.321428571428569</v>
      </c>
      <c r="V219">
        <v>0.8446843853820597</v>
      </c>
      <c r="W219">
        <v>0.4</v>
      </c>
      <c r="Y219">
        <v>0.1396103896103896</v>
      </c>
      <c r="Z219">
        <v>497</v>
      </c>
      <c r="AA219">
        <v>0.6</v>
      </c>
      <c r="AH219">
        <v>32.571428571428569</v>
      </c>
      <c r="AJ219">
        <v>10</v>
      </c>
      <c r="AQ219">
        <v>100</v>
      </c>
      <c r="AR219">
        <v>100</v>
      </c>
      <c r="AS219" t="s">
        <v>755</v>
      </c>
    </row>
    <row r="220" spans="1:45" x14ac:dyDescent="0.25">
      <c r="A220">
        <v>219</v>
      </c>
      <c r="B220" t="s">
        <v>26</v>
      </c>
      <c r="C220" t="s">
        <v>680</v>
      </c>
      <c r="D220" t="s">
        <v>1</v>
      </c>
      <c r="E220" t="s">
        <v>336</v>
      </c>
      <c r="F220" s="138">
        <v>43968</v>
      </c>
      <c r="G220" t="s">
        <v>670</v>
      </c>
      <c r="H220" t="s">
        <v>687</v>
      </c>
      <c r="I220" t="s">
        <v>691</v>
      </c>
      <c r="J220" t="s">
        <v>390</v>
      </c>
      <c r="K220" t="s">
        <v>671</v>
      </c>
      <c r="L220">
        <v>1200</v>
      </c>
      <c r="M220">
        <v>336</v>
      </c>
      <c r="O220">
        <v>372</v>
      </c>
      <c r="P220">
        <v>58</v>
      </c>
      <c r="R220">
        <v>55</v>
      </c>
      <c r="S220">
        <v>21.5</v>
      </c>
      <c r="T220">
        <v>0</v>
      </c>
      <c r="U220">
        <v>34.589285714285715</v>
      </c>
      <c r="V220">
        <v>0.62889610389610395</v>
      </c>
      <c r="W220">
        <v>0.4</v>
      </c>
      <c r="Y220">
        <v>0.21121351766513058</v>
      </c>
      <c r="Z220">
        <v>411</v>
      </c>
      <c r="AA220">
        <v>0.6</v>
      </c>
      <c r="AH220">
        <v>31.714285714285715</v>
      </c>
      <c r="AI220">
        <v>2</v>
      </c>
      <c r="AJ220">
        <v>5</v>
      </c>
      <c r="AK220">
        <v>1</v>
      </c>
      <c r="AQ220">
        <v>100</v>
      </c>
      <c r="AR220">
        <v>100</v>
      </c>
      <c r="AS220" t="s">
        <v>755</v>
      </c>
    </row>
    <row r="221" spans="1:45" x14ac:dyDescent="0.25">
      <c r="A221">
        <v>220</v>
      </c>
      <c r="B221" t="s">
        <v>26</v>
      </c>
      <c r="C221" t="s">
        <v>680</v>
      </c>
      <c r="D221" t="s">
        <v>1</v>
      </c>
      <c r="E221" t="s">
        <v>336</v>
      </c>
      <c r="F221" s="138">
        <v>43968</v>
      </c>
      <c r="G221" t="s">
        <v>670</v>
      </c>
      <c r="H221" t="s">
        <v>687</v>
      </c>
      <c r="I221" t="s">
        <v>692</v>
      </c>
      <c r="J221" t="s">
        <v>383</v>
      </c>
      <c r="K221" t="s">
        <v>671</v>
      </c>
      <c r="L221">
        <v>1200</v>
      </c>
      <c r="M221">
        <v>336</v>
      </c>
      <c r="O221">
        <v>450</v>
      </c>
      <c r="P221">
        <v>58</v>
      </c>
      <c r="R221">
        <v>73</v>
      </c>
      <c r="S221">
        <v>21.5</v>
      </c>
      <c r="T221">
        <v>0</v>
      </c>
      <c r="U221">
        <v>65.321428571428569</v>
      </c>
      <c r="V221">
        <v>0.89481409001956946</v>
      </c>
      <c r="W221">
        <v>0.4</v>
      </c>
      <c r="Y221">
        <v>0.23174603174603176</v>
      </c>
      <c r="Z221">
        <v>489</v>
      </c>
      <c r="AA221">
        <v>0.6</v>
      </c>
      <c r="AH221">
        <v>62.571428571428569</v>
      </c>
      <c r="AI221">
        <v>11</v>
      </c>
      <c r="AQ221">
        <v>100</v>
      </c>
      <c r="AR221">
        <v>100</v>
      </c>
      <c r="AS221" t="s">
        <v>755</v>
      </c>
    </row>
    <row r="222" spans="1:45" x14ac:dyDescent="0.25">
      <c r="A222">
        <v>221</v>
      </c>
      <c r="B222" t="s">
        <v>26</v>
      </c>
      <c r="C222" t="s">
        <v>680</v>
      </c>
      <c r="D222" t="s">
        <v>1</v>
      </c>
      <c r="E222" t="s">
        <v>336</v>
      </c>
      <c r="F222" s="138">
        <v>43968</v>
      </c>
      <c r="G222" t="s">
        <v>670</v>
      </c>
      <c r="H222" t="s">
        <v>687</v>
      </c>
      <c r="I222" t="s">
        <v>693</v>
      </c>
      <c r="J222" t="s">
        <v>385</v>
      </c>
      <c r="K222" t="s">
        <v>671</v>
      </c>
      <c r="L222">
        <v>1200</v>
      </c>
      <c r="M222">
        <v>336</v>
      </c>
      <c r="O222">
        <v>416</v>
      </c>
      <c r="P222">
        <v>58</v>
      </c>
      <c r="R222">
        <v>32</v>
      </c>
      <c r="S222">
        <v>21.5</v>
      </c>
      <c r="T222">
        <v>0</v>
      </c>
      <c r="U222">
        <v>25.428571428571427</v>
      </c>
      <c r="V222">
        <v>0.7946428571428571</v>
      </c>
      <c r="W222">
        <v>0.4</v>
      </c>
      <c r="Y222">
        <v>0.10989010989010989</v>
      </c>
      <c r="Z222">
        <v>469</v>
      </c>
      <c r="AA222">
        <v>0.6</v>
      </c>
      <c r="AH222">
        <v>25.428571428571427</v>
      </c>
      <c r="AQ222">
        <v>100</v>
      </c>
      <c r="AR222">
        <v>100</v>
      </c>
      <c r="AS222" t="s">
        <v>755</v>
      </c>
    </row>
    <row r="223" spans="1:45" x14ac:dyDescent="0.25">
      <c r="A223">
        <v>222</v>
      </c>
      <c r="B223" t="s">
        <v>26</v>
      </c>
      <c r="C223" t="s">
        <v>680</v>
      </c>
      <c r="D223" t="s">
        <v>1</v>
      </c>
      <c r="E223" t="s">
        <v>336</v>
      </c>
      <c r="F223" s="138">
        <v>43968</v>
      </c>
      <c r="G223" t="s">
        <v>670</v>
      </c>
      <c r="H223" t="s">
        <v>687</v>
      </c>
      <c r="I223" t="s">
        <v>694</v>
      </c>
      <c r="J223" t="s">
        <v>381</v>
      </c>
      <c r="K223" t="s">
        <v>671</v>
      </c>
      <c r="L223">
        <v>1200</v>
      </c>
      <c r="M223">
        <v>336</v>
      </c>
      <c r="O223">
        <v>384</v>
      </c>
      <c r="P223">
        <v>58</v>
      </c>
      <c r="R223">
        <v>39</v>
      </c>
      <c r="S223">
        <v>21.5</v>
      </c>
      <c r="T223">
        <v>0</v>
      </c>
      <c r="U223">
        <v>32.25</v>
      </c>
      <c r="V223">
        <v>0.82692307692307687</v>
      </c>
      <c r="W223">
        <v>0.4</v>
      </c>
      <c r="Y223">
        <v>0.14508928571428573</v>
      </c>
      <c r="Z223">
        <v>423</v>
      </c>
      <c r="AA223">
        <v>0.6</v>
      </c>
      <c r="AH223">
        <v>26</v>
      </c>
      <c r="AI223">
        <v>9</v>
      </c>
      <c r="AK223">
        <v>8</v>
      </c>
      <c r="AQ223">
        <v>100</v>
      </c>
      <c r="AR223">
        <v>100</v>
      </c>
      <c r="AS223" t="s">
        <v>755</v>
      </c>
    </row>
    <row r="224" spans="1:45" x14ac:dyDescent="0.25">
      <c r="A224">
        <v>223</v>
      </c>
      <c r="B224" t="s">
        <v>26</v>
      </c>
      <c r="C224" t="s">
        <v>680</v>
      </c>
      <c r="D224" t="s">
        <v>1</v>
      </c>
      <c r="E224" t="s">
        <v>336</v>
      </c>
      <c r="F224" s="138">
        <v>43968</v>
      </c>
      <c r="G224" t="s">
        <v>670</v>
      </c>
      <c r="H224" t="s">
        <v>687</v>
      </c>
      <c r="I224" t="s">
        <v>695</v>
      </c>
      <c r="J224" t="s">
        <v>387</v>
      </c>
      <c r="K224" t="s">
        <v>671</v>
      </c>
      <c r="L224">
        <v>1200</v>
      </c>
      <c r="M224">
        <v>336</v>
      </c>
      <c r="O224">
        <v>395</v>
      </c>
      <c r="P224">
        <v>58</v>
      </c>
      <c r="R224">
        <v>31</v>
      </c>
      <c r="S224">
        <v>21.5</v>
      </c>
      <c r="T224">
        <v>0</v>
      </c>
      <c r="U224">
        <v>22.714285714285715</v>
      </c>
      <c r="V224">
        <v>0.73271889400921664</v>
      </c>
      <c r="W224">
        <v>0.4</v>
      </c>
      <c r="Y224">
        <v>0.11211573236889692</v>
      </c>
      <c r="Z224">
        <v>420</v>
      </c>
      <c r="AA224">
        <v>0.6</v>
      </c>
      <c r="AH224">
        <v>22.714285714285715</v>
      </c>
      <c r="AQ224">
        <v>100</v>
      </c>
      <c r="AR224">
        <v>100</v>
      </c>
      <c r="AS224" t="s">
        <v>755</v>
      </c>
    </row>
    <row r="225" spans="1:45" x14ac:dyDescent="0.25">
      <c r="A225">
        <v>224</v>
      </c>
      <c r="B225" t="s">
        <v>26</v>
      </c>
      <c r="C225" t="s">
        <v>680</v>
      </c>
      <c r="D225" t="s">
        <v>1</v>
      </c>
      <c r="E225" t="s">
        <v>336</v>
      </c>
      <c r="F225" s="138">
        <v>43968</v>
      </c>
      <c r="G225" t="s">
        <v>670</v>
      </c>
      <c r="H225" t="s">
        <v>687</v>
      </c>
      <c r="I225" t="s">
        <v>696</v>
      </c>
      <c r="J225" t="s">
        <v>389</v>
      </c>
      <c r="K225" t="s">
        <v>671</v>
      </c>
      <c r="L225">
        <v>1200</v>
      </c>
      <c r="M225">
        <v>336</v>
      </c>
      <c r="O225">
        <v>370</v>
      </c>
      <c r="P225">
        <v>58</v>
      </c>
      <c r="R225">
        <v>34</v>
      </c>
      <c r="S225">
        <v>21.5</v>
      </c>
      <c r="T225">
        <v>0</v>
      </c>
      <c r="U225">
        <v>24</v>
      </c>
      <c r="V225">
        <v>0.70588235294117652</v>
      </c>
      <c r="W225">
        <v>0.4</v>
      </c>
      <c r="Y225">
        <v>0.13127413127413126</v>
      </c>
      <c r="Z225">
        <v>389</v>
      </c>
      <c r="AA225">
        <v>0.6</v>
      </c>
      <c r="AH225">
        <v>24</v>
      </c>
      <c r="AQ225">
        <v>100</v>
      </c>
      <c r="AR225">
        <v>100</v>
      </c>
      <c r="AS225" t="s">
        <v>755</v>
      </c>
    </row>
    <row r="226" spans="1:45" x14ac:dyDescent="0.25">
      <c r="A226">
        <v>225</v>
      </c>
      <c r="B226" t="s">
        <v>26</v>
      </c>
      <c r="C226" t="s">
        <v>680</v>
      </c>
      <c r="D226" t="s">
        <v>1</v>
      </c>
      <c r="E226" t="s">
        <v>336</v>
      </c>
      <c r="F226" s="138">
        <v>43968</v>
      </c>
      <c r="G226" t="s">
        <v>682</v>
      </c>
      <c r="H226" t="s">
        <v>667</v>
      </c>
      <c r="I226" t="s">
        <v>681</v>
      </c>
      <c r="J226" t="s">
        <v>397</v>
      </c>
      <c r="K226" t="s">
        <v>671</v>
      </c>
      <c r="L226">
        <v>1000</v>
      </c>
      <c r="M226">
        <v>280</v>
      </c>
      <c r="O226">
        <v>280</v>
      </c>
      <c r="P226">
        <v>80</v>
      </c>
      <c r="R226">
        <v>38</v>
      </c>
      <c r="S226">
        <v>53</v>
      </c>
      <c r="T226">
        <v>0</v>
      </c>
      <c r="U226">
        <v>25</v>
      </c>
      <c r="V226">
        <v>0.65789473684210531</v>
      </c>
      <c r="W226">
        <v>0.4</v>
      </c>
      <c r="Y226">
        <v>0.19387755102040816</v>
      </c>
      <c r="Z226">
        <v>304</v>
      </c>
      <c r="AA226">
        <v>0.6</v>
      </c>
      <c r="AH226">
        <v>24</v>
      </c>
      <c r="AK226">
        <v>2</v>
      </c>
      <c r="AQ226">
        <v>100</v>
      </c>
      <c r="AR226">
        <v>100</v>
      </c>
      <c r="AS226" t="s">
        <v>755</v>
      </c>
    </row>
    <row r="227" spans="1:45" x14ac:dyDescent="0.25">
      <c r="A227">
        <v>226</v>
      </c>
      <c r="B227" t="s">
        <v>26</v>
      </c>
      <c r="C227" t="s">
        <v>680</v>
      </c>
      <c r="D227" t="s">
        <v>1</v>
      </c>
      <c r="E227" t="s">
        <v>336</v>
      </c>
      <c r="F227" s="138">
        <v>43968</v>
      </c>
      <c r="G227" t="s">
        <v>684</v>
      </c>
      <c r="H227" t="s">
        <v>667</v>
      </c>
      <c r="I227" t="s">
        <v>681</v>
      </c>
      <c r="J227" t="s">
        <v>403</v>
      </c>
      <c r="K227" t="s">
        <v>669</v>
      </c>
      <c r="L227">
        <v>1250</v>
      </c>
      <c r="M227">
        <v>350</v>
      </c>
      <c r="O227">
        <v>310</v>
      </c>
      <c r="P227">
        <v>100</v>
      </c>
      <c r="Q227">
        <v>3</v>
      </c>
      <c r="R227">
        <v>30</v>
      </c>
      <c r="S227">
        <v>66</v>
      </c>
      <c r="T227">
        <v>3.4285714285714284</v>
      </c>
      <c r="U227">
        <v>25.178571428571427</v>
      </c>
      <c r="V227">
        <v>0.86688311688311681</v>
      </c>
      <c r="W227">
        <v>0.4</v>
      </c>
      <c r="Y227">
        <v>0.13824884792626729</v>
      </c>
      <c r="Z227">
        <v>326</v>
      </c>
      <c r="AA227">
        <v>0.7</v>
      </c>
      <c r="AB227">
        <v>3.4285714285714284</v>
      </c>
      <c r="AH227">
        <v>21.428571428571427</v>
      </c>
      <c r="AJ227">
        <v>10</v>
      </c>
      <c r="AQ227">
        <v>100</v>
      </c>
      <c r="AR227">
        <v>100</v>
      </c>
      <c r="AS227" t="s">
        <v>755</v>
      </c>
    </row>
    <row r="228" spans="1:45" x14ac:dyDescent="0.25">
      <c r="A228">
        <v>227</v>
      </c>
      <c r="B228" t="s">
        <v>26</v>
      </c>
      <c r="C228" t="s">
        <v>680</v>
      </c>
      <c r="D228" t="s">
        <v>1</v>
      </c>
      <c r="E228" t="s">
        <v>336</v>
      </c>
      <c r="F228" s="138">
        <v>43968</v>
      </c>
      <c r="G228" t="s">
        <v>684</v>
      </c>
      <c r="H228" t="s">
        <v>667</v>
      </c>
      <c r="I228" t="s">
        <v>681</v>
      </c>
      <c r="J228" t="s">
        <v>398</v>
      </c>
      <c r="K228" t="s">
        <v>669</v>
      </c>
      <c r="L228">
        <v>1250</v>
      </c>
      <c r="M228">
        <v>350</v>
      </c>
      <c r="O228">
        <v>240</v>
      </c>
      <c r="P228">
        <v>100</v>
      </c>
      <c r="Q228">
        <v>6</v>
      </c>
      <c r="R228">
        <v>44</v>
      </c>
      <c r="S228">
        <v>66</v>
      </c>
      <c r="T228">
        <v>6.7142857142857144</v>
      </c>
      <c r="U228">
        <v>36.785714285714285</v>
      </c>
      <c r="V228">
        <v>0.87</v>
      </c>
      <c r="W228">
        <v>0.4</v>
      </c>
      <c r="Y228">
        <v>0.26190476190476192</v>
      </c>
      <c r="Z228">
        <v>268</v>
      </c>
      <c r="AA228">
        <v>0.65</v>
      </c>
      <c r="AB228">
        <v>6.7142857142857144</v>
      </c>
      <c r="AH228">
        <v>36.285714285714285</v>
      </c>
      <c r="AK228">
        <v>1</v>
      </c>
      <c r="AQ228">
        <v>100</v>
      </c>
      <c r="AR228">
        <v>100</v>
      </c>
      <c r="AS228" t="s">
        <v>755</v>
      </c>
    </row>
    <row r="229" spans="1:45" x14ac:dyDescent="0.25">
      <c r="A229">
        <v>228</v>
      </c>
      <c r="B229" t="s">
        <v>26</v>
      </c>
      <c r="C229" t="s">
        <v>680</v>
      </c>
      <c r="D229" t="s">
        <v>1</v>
      </c>
      <c r="E229" t="s">
        <v>336</v>
      </c>
      <c r="F229" s="138">
        <v>43968</v>
      </c>
      <c r="G229" t="s">
        <v>684</v>
      </c>
      <c r="H229" t="s">
        <v>667</v>
      </c>
      <c r="I229" t="s">
        <v>681</v>
      </c>
      <c r="J229" t="s">
        <v>399</v>
      </c>
      <c r="K229" t="s">
        <v>669</v>
      </c>
      <c r="L229">
        <v>1250</v>
      </c>
      <c r="M229">
        <v>350</v>
      </c>
      <c r="O229">
        <v>290</v>
      </c>
      <c r="P229">
        <v>100</v>
      </c>
      <c r="Q229">
        <v>7</v>
      </c>
      <c r="R229">
        <v>38</v>
      </c>
      <c r="S229">
        <v>66</v>
      </c>
      <c r="T229">
        <v>6.8571428571428568</v>
      </c>
      <c r="U229">
        <v>29.964285714285715</v>
      </c>
      <c r="V229">
        <v>0.81825396825396823</v>
      </c>
      <c r="W229">
        <v>0.4</v>
      </c>
      <c r="Y229">
        <v>0.18719211822660098</v>
      </c>
      <c r="Z229">
        <v>321</v>
      </c>
      <c r="AA229">
        <v>0.6</v>
      </c>
      <c r="AB229">
        <v>6.8571428571428568</v>
      </c>
      <c r="AH229">
        <v>23.714285714285715</v>
      </c>
      <c r="AI229">
        <v>7</v>
      </c>
      <c r="AK229">
        <v>9</v>
      </c>
      <c r="AQ229">
        <v>100</v>
      </c>
      <c r="AR229">
        <v>100</v>
      </c>
      <c r="AS229" t="s">
        <v>755</v>
      </c>
    </row>
    <row r="230" spans="1:45" x14ac:dyDescent="0.25">
      <c r="A230">
        <v>229</v>
      </c>
      <c r="B230" t="s">
        <v>26</v>
      </c>
      <c r="C230" t="s">
        <v>680</v>
      </c>
      <c r="D230" t="s">
        <v>1</v>
      </c>
      <c r="E230" t="s">
        <v>336</v>
      </c>
      <c r="F230" s="138">
        <v>43968</v>
      </c>
      <c r="G230" t="s">
        <v>684</v>
      </c>
      <c r="H230" t="s">
        <v>667</v>
      </c>
      <c r="I230" t="s">
        <v>689</v>
      </c>
      <c r="J230" t="s">
        <v>400</v>
      </c>
      <c r="K230" t="s">
        <v>669</v>
      </c>
      <c r="L230">
        <v>1250</v>
      </c>
      <c r="M230">
        <v>350</v>
      </c>
      <c r="O230">
        <v>392</v>
      </c>
      <c r="P230">
        <v>100</v>
      </c>
      <c r="R230">
        <v>50</v>
      </c>
      <c r="S230">
        <v>66</v>
      </c>
      <c r="T230">
        <v>0</v>
      </c>
      <c r="U230">
        <v>40.339285714285715</v>
      </c>
      <c r="V230">
        <v>0.80678571428571433</v>
      </c>
      <c r="W230">
        <v>0.4</v>
      </c>
      <c r="Y230">
        <v>0.18221574344023325</v>
      </c>
      <c r="Z230">
        <v>412</v>
      </c>
      <c r="AA230">
        <v>0.6</v>
      </c>
      <c r="AH230">
        <v>23.714285714285715</v>
      </c>
      <c r="AI230">
        <v>7</v>
      </c>
      <c r="AJ230">
        <v>21</v>
      </c>
      <c r="AK230">
        <v>14</v>
      </c>
      <c r="AQ230">
        <v>100</v>
      </c>
      <c r="AR230">
        <v>100</v>
      </c>
      <c r="AS230" t="s">
        <v>755</v>
      </c>
    </row>
    <row r="231" spans="1:45" x14ac:dyDescent="0.25">
      <c r="A231">
        <v>230</v>
      </c>
      <c r="B231" t="s">
        <v>26</v>
      </c>
      <c r="C231" t="s">
        <v>680</v>
      </c>
      <c r="D231" t="s">
        <v>1</v>
      </c>
      <c r="E231" t="s">
        <v>336</v>
      </c>
      <c r="F231" s="138">
        <v>43968</v>
      </c>
      <c r="G231" t="s">
        <v>685</v>
      </c>
      <c r="H231" t="s">
        <v>667</v>
      </c>
      <c r="I231" t="s">
        <v>681</v>
      </c>
      <c r="J231" t="s">
        <v>258</v>
      </c>
      <c r="K231" t="s">
        <v>671</v>
      </c>
      <c r="L231">
        <v>1000</v>
      </c>
      <c r="M231">
        <v>280</v>
      </c>
      <c r="O231">
        <v>230</v>
      </c>
      <c r="P231">
        <v>80</v>
      </c>
      <c r="R231">
        <v>25</v>
      </c>
      <c r="S231">
        <v>53</v>
      </c>
      <c r="T231">
        <v>0</v>
      </c>
      <c r="U231">
        <v>26.285714285714285</v>
      </c>
      <c r="V231">
        <v>1.0514285714285714</v>
      </c>
      <c r="W231">
        <v>0.4</v>
      </c>
      <c r="Y231">
        <v>0.15527950310559005</v>
      </c>
      <c r="Z231">
        <v>432</v>
      </c>
      <c r="AA231">
        <v>0.6</v>
      </c>
      <c r="AH231">
        <v>26.285714285714285</v>
      </c>
      <c r="AQ231">
        <v>100</v>
      </c>
      <c r="AR231">
        <v>100</v>
      </c>
      <c r="AS231" t="s">
        <v>755</v>
      </c>
    </row>
    <row r="232" spans="1:45" x14ac:dyDescent="0.25">
      <c r="A232">
        <v>231</v>
      </c>
      <c r="B232" t="s">
        <v>26</v>
      </c>
      <c r="C232" t="s">
        <v>680</v>
      </c>
      <c r="D232" t="s">
        <v>1</v>
      </c>
      <c r="E232" t="s">
        <v>336</v>
      </c>
      <c r="F232" s="138">
        <v>43968</v>
      </c>
      <c r="G232" t="s">
        <v>685</v>
      </c>
      <c r="H232" t="s">
        <v>667</v>
      </c>
      <c r="I232" t="s">
        <v>681</v>
      </c>
      <c r="J232" t="s">
        <v>264</v>
      </c>
      <c r="K232" t="s">
        <v>671</v>
      </c>
      <c r="L232">
        <v>1000</v>
      </c>
      <c r="M232">
        <v>280</v>
      </c>
      <c r="O232">
        <v>234</v>
      </c>
      <c r="P232">
        <v>80</v>
      </c>
      <c r="R232">
        <v>34</v>
      </c>
      <c r="S232">
        <v>53</v>
      </c>
      <c r="T232">
        <v>0</v>
      </c>
      <c r="U232">
        <v>27.375</v>
      </c>
      <c r="V232">
        <v>0.80514705882352944</v>
      </c>
      <c r="W232">
        <v>0.4</v>
      </c>
      <c r="Y232">
        <v>0.20757020757020758</v>
      </c>
      <c r="Z232">
        <v>258</v>
      </c>
      <c r="AA232">
        <v>0.6</v>
      </c>
      <c r="AH232">
        <v>27</v>
      </c>
      <c r="AJ232">
        <v>1</v>
      </c>
      <c r="AQ232">
        <v>100</v>
      </c>
      <c r="AR232">
        <v>100</v>
      </c>
      <c r="AS232" t="s">
        <v>755</v>
      </c>
    </row>
    <row r="233" spans="1:45" x14ac:dyDescent="0.25">
      <c r="A233">
        <v>232</v>
      </c>
      <c r="B233" t="s">
        <v>26</v>
      </c>
      <c r="C233" t="s">
        <v>680</v>
      </c>
      <c r="D233" t="s">
        <v>1</v>
      </c>
      <c r="E233" t="s">
        <v>336</v>
      </c>
      <c r="F233" s="138">
        <v>43968</v>
      </c>
      <c r="G233" t="s">
        <v>685</v>
      </c>
      <c r="H233" t="s">
        <v>667</v>
      </c>
      <c r="I233" t="s">
        <v>681</v>
      </c>
      <c r="J233" t="s">
        <v>413</v>
      </c>
      <c r="K233" t="s">
        <v>671</v>
      </c>
      <c r="L233">
        <v>1000</v>
      </c>
      <c r="M233">
        <v>280</v>
      </c>
      <c r="O233">
        <v>304</v>
      </c>
      <c r="P233">
        <v>80</v>
      </c>
      <c r="Q233">
        <v>1</v>
      </c>
      <c r="R233">
        <v>22</v>
      </c>
      <c r="S233">
        <v>53</v>
      </c>
      <c r="T233">
        <v>1.1428571428571428</v>
      </c>
      <c r="U233">
        <v>28.607142857142858</v>
      </c>
      <c r="V233">
        <v>1.2934782608695652</v>
      </c>
      <c r="W233">
        <v>0.4</v>
      </c>
      <c r="Y233">
        <v>0.10338345864661655</v>
      </c>
      <c r="Z233">
        <v>343</v>
      </c>
      <c r="AA233">
        <v>0.7</v>
      </c>
      <c r="AB233">
        <v>1.1428571428571428</v>
      </c>
      <c r="AH233">
        <v>25.857142857142858</v>
      </c>
      <c r="AI233">
        <v>3</v>
      </c>
      <c r="AK233">
        <v>4</v>
      </c>
      <c r="AQ233">
        <v>100</v>
      </c>
      <c r="AR233">
        <v>100</v>
      </c>
      <c r="AS233" t="s">
        <v>755</v>
      </c>
    </row>
    <row r="234" spans="1:45" x14ac:dyDescent="0.25">
      <c r="A234">
        <v>233</v>
      </c>
      <c r="B234" t="s">
        <v>26</v>
      </c>
      <c r="C234" t="s">
        <v>680</v>
      </c>
      <c r="D234" t="s">
        <v>1</v>
      </c>
      <c r="E234" t="s">
        <v>336</v>
      </c>
      <c r="F234" s="138">
        <v>43968</v>
      </c>
      <c r="G234" t="s">
        <v>685</v>
      </c>
      <c r="H234" t="s">
        <v>667</v>
      </c>
      <c r="I234" t="s">
        <v>681</v>
      </c>
      <c r="J234" t="s">
        <v>404</v>
      </c>
      <c r="K234" t="s">
        <v>671</v>
      </c>
      <c r="L234">
        <v>1000</v>
      </c>
      <c r="M234">
        <v>280</v>
      </c>
      <c r="O234">
        <v>288</v>
      </c>
      <c r="P234">
        <v>80</v>
      </c>
      <c r="R234">
        <v>40</v>
      </c>
      <c r="S234">
        <v>53</v>
      </c>
      <c r="T234">
        <v>0</v>
      </c>
      <c r="U234">
        <v>32.821428571428569</v>
      </c>
      <c r="V234">
        <v>0.82053571428571426</v>
      </c>
      <c r="W234">
        <v>0.4</v>
      </c>
      <c r="Y234">
        <v>0.19841269841269843</v>
      </c>
      <c r="Z234">
        <v>320</v>
      </c>
      <c r="AA234">
        <v>0.7</v>
      </c>
      <c r="AH234">
        <v>24.571428571428573</v>
      </c>
      <c r="AK234">
        <v>9</v>
      </c>
      <c r="AL234">
        <v>5</v>
      </c>
      <c r="AQ234">
        <v>100</v>
      </c>
      <c r="AR234">
        <v>100</v>
      </c>
      <c r="AS234" t="s">
        <v>755</v>
      </c>
    </row>
    <row r="235" spans="1:45" x14ac:dyDescent="0.25">
      <c r="A235">
        <v>234</v>
      </c>
      <c r="B235" t="s">
        <v>26</v>
      </c>
      <c r="C235" t="s">
        <v>680</v>
      </c>
      <c r="D235" t="s">
        <v>1</v>
      </c>
      <c r="E235" t="s">
        <v>336</v>
      </c>
      <c r="F235" s="138">
        <v>43968</v>
      </c>
      <c r="G235" t="s">
        <v>685</v>
      </c>
      <c r="H235" t="s">
        <v>667</v>
      </c>
      <c r="I235" t="s">
        <v>681</v>
      </c>
      <c r="J235" t="s">
        <v>252</v>
      </c>
      <c r="K235" t="s">
        <v>671</v>
      </c>
      <c r="L235">
        <v>1000</v>
      </c>
      <c r="M235">
        <v>280</v>
      </c>
      <c r="O235">
        <v>326</v>
      </c>
      <c r="P235">
        <v>80</v>
      </c>
      <c r="R235">
        <v>43</v>
      </c>
      <c r="S235">
        <v>53</v>
      </c>
      <c r="T235">
        <v>0</v>
      </c>
      <c r="U235">
        <v>38.821428571428569</v>
      </c>
      <c r="V235">
        <v>0.90282392026578073</v>
      </c>
      <c r="W235">
        <v>0.4</v>
      </c>
      <c r="Y235">
        <v>0.18843120070113936</v>
      </c>
      <c r="Z235">
        <v>361</v>
      </c>
      <c r="AA235">
        <v>0.7</v>
      </c>
      <c r="AH235">
        <v>34.571428571428569</v>
      </c>
      <c r="AI235">
        <v>5</v>
      </c>
      <c r="AK235">
        <v>6</v>
      </c>
      <c r="AQ235">
        <v>100</v>
      </c>
      <c r="AR235">
        <v>100</v>
      </c>
      <c r="AS235" t="s">
        <v>755</v>
      </c>
    </row>
    <row r="236" spans="1:45" x14ac:dyDescent="0.25">
      <c r="A236">
        <v>235</v>
      </c>
      <c r="B236" t="s">
        <v>26</v>
      </c>
      <c r="C236" t="s">
        <v>680</v>
      </c>
      <c r="D236" t="s">
        <v>1</v>
      </c>
      <c r="E236" t="s">
        <v>336</v>
      </c>
      <c r="F236" s="138">
        <v>43968</v>
      </c>
      <c r="G236" t="s">
        <v>685</v>
      </c>
      <c r="H236" t="s">
        <v>667</v>
      </c>
      <c r="I236" t="s">
        <v>681</v>
      </c>
      <c r="J236" t="s">
        <v>251</v>
      </c>
      <c r="K236" t="s">
        <v>671</v>
      </c>
      <c r="L236">
        <v>1000</v>
      </c>
      <c r="M236">
        <v>280</v>
      </c>
      <c r="O236">
        <v>360</v>
      </c>
      <c r="P236">
        <v>80</v>
      </c>
      <c r="R236">
        <v>51</v>
      </c>
      <c r="S236">
        <v>53</v>
      </c>
      <c r="T236">
        <v>0</v>
      </c>
      <c r="U236">
        <v>46.392857142857146</v>
      </c>
      <c r="V236">
        <v>0.90966386554621859</v>
      </c>
      <c r="W236">
        <v>0.4</v>
      </c>
      <c r="Y236">
        <v>0.20238095238095241</v>
      </c>
      <c r="Z236">
        <v>384</v>
      </c>
      <c r="AA236">
        <v>0.7</v>
      </c>
      <c r="AH236">
        <v>40.142857142857146</v>
      </c>
      <c r="AI236">
        <v>8</v>
      </c>
      <c r="AK236">
        <v>7</v>
      </c>
      <c r="AL236">
        <v>1</v>
      </c>
      <c r="AQ236">
        <v>100</v>
      </c>
      <c r="AR236">
        <v>100</v>
      </c>
      <c r="AS236" t="s">
        <v>755</v>
      </c>
    </row>
    <row r="237" spans="1:45" x14ac:dyDescent="0.25">
      <c r="A237">
        <v>236</v>
      </c>
      <c r="B237" t="s">
        <v>26</v>
      </c>
      <c r="C237" t="s">
        <v>680</v>
      </c>
      <c r="D237" t="s">
        <v>1</v>
      </c>
      <c r="E237" t="s">
        <v>336</v>
      </c>
      <c r="F237" s="138">
        <v>43968</v>
      </c>
      <c r="G237" t="s">
        <v>685</v>
      </c>
      <c r="H237" t="s">
        <v>667</v>
      </c>
      <c r="I237" t="s">
        <v>681</v>
      </c>
      <c r="J237" t="s">
        <v>417</v>
      </c>
      <c r="K237" t="s">
        <v>671</v>
      </c>
      <c r="L237">
        <v>1000</v>
      </c>
      <c r="M237">
        <v>280</v>
      </c>
      <c r="O237">
        <v>340</v>
      </c>
      <c r="P237">
        <v>80</v>
      </c>
      <c r="R237">
        <v>42</v>
      </c>
      <c r="S237">
        <v>53</v>
      </c>
      <c r="T237">
        <v>0</v>
      </c>
      <c r="U237">
        <v>44.714285714285715</v>
      </c>
      <c r="V237">
        <v>1.064625850340136</v>
      </c>
      <c r="W237">
        <v>0.4</v>
      </c>
      <c r="Y237">
        <v>0.17647058823529413</v>
      </c>
      <c r="Z237">
        <v>372</v>
      </c>
      <c r="AA237">
        <v>0.7</v>
      </c>
      <c r="AH237">
        <v>38.714285714285715</v>
      </c>
      <c r="AI237">
        <v>4</v>
      </c>
      <c r="AK237">
        <v>10</v>
      </c>
      <c r="AQ237">
        <v>100</v>
      </c>
      <c r="AR237">
        <v>100</v>
      </c>
      <c r="AS237" t="s">
        <v>755</v>
      </c>
    </row>
    <row r="238" spans="1:45" x14ac:dyDescent="0.25">
      <c r="A238">
        <v>237</v>
      </c>
      <c r="B238" t="s">
        <v>26</v>
      </c>
      <c r="C238" t="s">
        <v>680</v>
      </c>
      <c r="D238" t="s">
        <v>1</v>
      </c>
      <c r="E238" t="s">
        <v>336</v>
      </c>
      <c r="F238" s="138">
        <v>43968</v>
      </c>
      <c r="G238" t="s">
        <v>685</v>
      </c>
      <c r="H238" t="s">
        <v>667</v>
      </c>
      <c r="I238" t="s">
        <v>681</v>
      </c>
      <c r="J238" t="s">
        <v>254</v>
      </c>
      <c r="K238" t="s">
        <v>671</v>
      </c>
      <c r="L238">
        <v>1000</v>
      </c>
      <c r="M238">
        <v>280</v>
      </c>
      <c r="O238">
        <v>288</v>
      </c>
      <c r="P238">
        <v>80</v>
      </c>
      <c r="R238">
        <v>32</v>
      </c>
      <c r="S238">
        <v>53</v>
      </c>
      <c r="T238">
        <v>0</v>
      </c>
      <c r="U238">
        <v>27.392857142857142</v>
      </c>
      <c r="V238">
        <v>0.8560267857142857</v>
      </c>
      <c r="W238">
        <v>0.4</v>
      </c>
      <c r="Y238">
        <v>0.15873015873015872</v>
      </c>
      <c r="Z238">
        <v>314</v>
      </c>
      <c r="AA238">
        <v>0.6</v>
      </c>
      <c r="AH238">
        <v>17.142857142857142</v>
      </c>
      <c r="AI238">
        <v>5</v>
      </c>
      <c r="AK238">
        <v>18</v>
      </c>
      <c r="AQ238">
        <v>100</v>
      </c>
      <c r="AR238">
        <v>100</v>
      </c>
      <c r="AS238" t="s">
        <v>755</v>
      </c>
    </row>
    <row r="239" spans="1:45" x14ac:dyDescent="0.25">
      <c r="A239">
        <v>238</v>
      </c>
      <c r="B239" t="s">
        <v>26</v>
      </c>
      <c r="C239" t="s">
        <v>680</v>
      </c>
      <c r="D239" t="s">
        <v>1</v>
      </c>
      <c r="E239" t="s">
        <v>336</v>
      </c>
      <c r="F239" s="138">
        <v>43968</v>
      </c>
      <c r="G239" t="s">
        <v>685</v>
      </c>
      <c r="H239" t="s">
        <v>667</v>
      </c>
      <c r="I239" t="s">
        <v>681</v>
      </c>
      <c r="J239" t="s">
        <v>420</v>
      </c>
      <c r="K239" t="s">
        <v>671</v>
      </c>
      <c r="L239">
        <v>1000</v>
      </c>
      <c r="M239">
        <v>280</v>
      </c>
      <c r="O239">
        <v>226</v>
      </c>
      <c r="P239">
        <v>80</v>
      </c>
      <c r="R239">
        <v>28</v>
      </c>
      <c r="S239">
        <v>53</v>
      </c>
      <c r="T239">
        <v>0</v>
      </c>
      <c r="U239">
        <v>27.857142857142858</v>
      </c>
      <c r="V239">
        <v>0.99489795918367352</v>
      </c>
      <c r="W239">
        <v>0.4</v>
      </c>
      <c r="Y239">
        <v>0.1769911504424779</v>
      </c>
      <c r="Z239">
        <v>278</v>
      </c>
      <c r="AA239">
        <v>0.6</v>
      </c>
      <c r="AH239">
        <v>16.857142857142858</v>
      </c>
      <c r="AI239">
        <v>4</v>
      </c>
      <c r="AK239">
        <v>20</v>
      </c>
      <c r="AQ239">
        <v>100</v>
      </c>
      <c r="AR239">
        <v>100</v>
      </c>
      <c r="AS239" t="s">
        <v>755</v>
      </c>
    </row>
    <row r="240" spans="1:45" x14ac:dyDescent="0.25">
      <c r="A240">
        <v>239</v>
      </c>
      <c r="B240" t="s">
        <v>26</v>
      </c>
      <c r="C240" t="s">
        <v>680</v>
      </c>
      <c r="D240" t="s">
        <v>1</v>
      </c>
      <c r="E240" t="s">
        <v>336</v>
      </c>
      <c r="F240" s="138">
        <v>43968</v>
      </c>
      <c r="G240" t="s">
        <v>685</v>
      </c>
      <c r="H240" t="s">
        <v>667</v>
      </c>
      <c r="I240" t="s">
        <v>681</v>
      </c>
      <c r="J240" t="s">
        <v>406</v>
      </c>
      <c r="K240" t="s">
        <v>671</v>
      </c>
      <c r="L240">
        <v>1000</v>
      </c>
      <c r="M240">
        <v>280</v>
      </c>
      <c r="O240">
        <v>210</v>
      </c>
      <c r="P240">
        <v>80</v>
      </c>
      <c r="R240">
        <v>22</v>
      </c>
      <c r="S240">
        <v>53</v>
      </c>
      <c r="T240">
        <v>0</v>
      </c>
      <c r="U240">
        <v>23.214285714285715</v>
      </c>
      <c r="V240">
        <v>1.0551948051948052</v>
      </c>
      <c r="W240">
        <v>0.4</v>
      </c>
      <c r="Y240">
        <v>0.14965986394557823</v>
      </c>
      <c r="Z240">
        <v>246</v>
      </c>
      <c r="AA240">
        <v>0.6</v>
      </c>
      <c r="AH240">
        <v>20.714285714285715</v>
      </c>
      <c r="AI240">
        <v>2</v>
      </c>
      <c r="AK240">
        <v>4</v>
      </c>
      <c r="AQ240">
        <v>100</v>
      </c>
      <c r="AR240">
        <v>100</v>
      </c>
      <c r="AS240" t="s">
        <v>755</v>
      </c>
    </row>
    <row r="241" spans="1:45" x14ac:dyDescent="0.25">
      <c r="A241">
        <v>240</v>
      </c>
      <c r="B241" t="s">
        <v>26</v>
      </c>
      <c r="C241" t="s">
        <v>680</v>
      </c>
      <c r="D241" t="s">
        <v>1</v>
      </c>
      <c r="E241" t="s">
        <v>336</v>
      </c>
      <c r="F241" s="138">
        <v>43968</v>
      </c>
      <c r="G241" t="s">
        <v>685</v>
      </c>
      <c r="H241" t="s">
        <v>667</v>
      </c>
      <c r="I241" t="s">
        <v>681</v>
      </c>
      <c r="J241" t="s">
        <v>422</v>
      </c>
      <c r="K241" t="s">
        <v>671</v>
      </c>
      <c r="L241">
        <v>1000</v>
      </c>
      <c r="M241">
        <v>280</v>
      </c>
      <c r="O241">
        <v>200</v>
      </c>
      <c r="P241">
        <v>80</v>
      </c>
      <c r="R241">
        <v>37</v>
      </c>
      <c r="S241">
        <v>53</v>
      </c>
      <c r="T241">
        <v>0</v>
      </c>
      <c r="U241">
        <v>34.071428571428569</v>
      </c>
      <c r="V241">
        <v>0.92084942084942079</v>
      </c>
      <c r="W241">
        <v>0.4</v>
      </c>
      <c r="Y241">
        <v>0.26428571428571429</v>
      </c>
      <c r="Z241">
        <v>229</v>
      </c>
      <c r="AA241">
        <v>0.6</v>
      </c>
      <c r="AH241">
        <v>31.571428571428573</v>
      </c>
      <c r="AI241">
        <v>2</v>
      </c>
      <c r="AK241">
        <v>4</v>
      </c>
      <c r="AQ241">
        <v>100</v>
      </c>
      <c r="AR241">
        <v>100</v>
      </c>
      <c r="AS241" t="s">
        <v>755</v>
      </c>
    </row>
    <row r="242" spans="1:45" x14ac:dyDescent="0.25">
      <c r="A242">
        <v>241</v>
      </c>
      <c r="B242" t="s">
        <v>26</v>
      </c>
      <c r="C242" t="s">
        <v>680</v>
      </c>
      <c r="D242" t="s">
        <v>1</v>
      </c>
      <c r="E242" t="s">
        <v>336</v>
      </c>
      <c r="F242" s="138">
        <v>43968</v>
      </c>
      <c r="G242" t="s">
        <v>685</v>
      </c>
      <c r="H242" t="s">
        <v>667</v>
      </c>
      <c r="I242" t="s">
        <v>681</v>
      </c>
      <c r="J242" t="s">
        <v>424</v>
      </c>
      <c r="K242" t="s">
        <v>671</v>
      </c>
      <c r="L242">
        <v>1000</v>
      </c>
      <c r="M242">
        <v>280</v>
      </c>
      <c r="O242">
        <v>218</v>
      </c>
      <c r="P242">
        <v>80</v>
      </c>
      <c r="R242">
        <v>28</v>
      </c>
      <c r="S242">
        <v>53</v>
      </c>
      <c r="T242">
        <v>0</v>
      </c>
      <c r="U242">
        <v>21.678571428571427</v>
      </c>
      <c r="V242">
        <v>0.77423469387755095</v>
      </c>
      <c r="W242">
        <v>0.4</v>
      </c>
      <c r="Y242">
        <v>0.1834862385321101</v>
      </c>
      <c r="Z242">
        <v>243</v>
      </c>
      <c r="AA242">
        <v>0.6</v>
      </c>
      <c r="AH242">
        <v>21.428571428571427</v>
      </c>
      <c r="AI242">
        <v>1</v>
      </c>
      <c r="AQ242">
        <v>100</v>
      </c>
      <c r="AR242">
        <v>100</v>
      </c>
      <c r="AS242" t="s">
        <v>755</v>
      </c>
    </row>
    <row r="243" spans="1:45" x14ac:dyDescent="0.25">
      <c r="A243">
        <v>242</v>
      </c>
      <c r="B243" t="s">
        <v>26</v>
      </c>
      <c r="C243" t="s">
        <v>680</v>
      </c>
      <c r="D243" t="s">
        <v>1</v>
      </c>
      <c r="E243" t="s">
        <v>336</v>
      </c>
      <c r="F243" s="138">
        <v>43968</v>
      </c>
      <c r="G243" t="s">
        <v>685</v>
      </c>
      <c r="H243" t="s">
        <v>667</v>
      </c>
      <c r="I243" t="s">
        <v>681</v>
      </c>
      <c r="J243" t="s">
        <v>411</v>
      </c>
      <c r="K243" t="s">
        <v>671</v>
      </c>
      <c r="L243">
        <v>1000</v>
      </c>
      <c r="M243">
        <v>280</v>
      </c>
      <c r="O243">
        <v>256</v>
      </c>
      <c r="P243">
        <v>80</v>
      </c>
      <c r="R243">
        <v>23</v>
      </c>
      <c r="S243">
        <v>53</v>
      </c>
      <c r="T243">
        <v>0</v>
      </c>
      <c r="U243">
        <v>25</v>
      </c>
      <c r="V243">
        <v>1.0869565217391304</v>
      </c>
      <c r="W243">
        <v>0.4</v>
      </c>
      <c r="Y243">
        <v>0.1283482142857143</v>
      </c>
      <c r="Z243">
        <v>265</v>
      </c>
      <c r="AA243">
        <v>0.6</v>
      </c>
      <c r="AH243">
        <v>24</v>
      </c>
      <c r="AK243">
        <v>2</v>
      </c>
      <c r="AQ243">
        <v>100</v>
      </c>
      <c r="AR243">
        <v>100</v>
      </c>
      <c r="AS243" t="s">
        <v>755</v>
      </c>
    </row>
    <row r="244" spans="1:45" x14ac:dyDescent="0.25">
      <c r="A244">
        <v>243</v>
      </c>
      <c r="B244" t="s">
        <v>26</v>
      </c>
      <c r="C244" t="s">
        <v>680</v>
      </c>
      <c r="D244" t="s">
        <v>1</v>
      </c>
      <c r="E244" t="s">
        <v>336</v>
      </c>
      <c r="F244" s="138">
        <v>43968</v>
      </c>
      <c r="G244" t="s">
        <v>685</v>
      </c>
      <c r="H244" t="s">
        <v>667</v>
      </c>
      <c r="I244" t="s">
        <v>681</v>
      </c>
      <c r="J244" t="s">
        <v>410</v>
      </c>
      <c r="K244" t="s">
        <v>671</v>
      </c>
      <c r="L244">
        <v>1000</v>
      </c>
      <c r="M244">
        <v>280</v>
      </c>
      <c r="O244">
        <v>288</v>
      </c>
      <c r="P244">
        <v>80</v>
      </c>
      <c r="R244">
        <v>26</v>
      </c>
      <c r="S244">
        <v>53</v>
      </c>
      <c r="T244">
        <v>0</v>
      </c>
      <c r="U244">
        <v>17.25</v>
      </c>
      <c r="V244">
        <v>0.66346153846153844</v>
      </c>
      <c r="W244">
        <v>0.4</v>
      </c>
      <c r="Y244">
        <v>0.12896825396825398</v>
      </c>
      <c r="Z244">
        <v>299</v>
      </c>
      <c r="AA244">
        <v>0.6</v>
      </c>
      <c r="AH244">
        <v>16</v>
      </c>
      <c r="AI244">
        <v>1</v>
      </c>
      <c r="AK244">
        <v>2</v>
      </c>
      <c r="AQ244">
        <v>100</v>
      </c>
      <c r="AR244">
        <v>100</v>
      </c>
      <c r="AS244" t="s">
        <v>755</v>
      </c>
    </row>
    <row r="245" spans="1:45" x14ac:dyDescent="0.25">
      <c r="A245">
        <v>244</v>
      </c>
      <c r="B245" t="s">
        <v>26</v>
      </c>
      <c r="C245" t="s">
        <v>680</v>
      </c>
      <c r="D245" t="s">
        <v>1</v>
      </c>
      <c r="E245" t="s">
        <v>336</v>
      </c>
      <c r="F245" s="138">
        <v>43968</v>
      </c>
      <c r="G245" t="s">
        <v>685</v>
      </c>
      <c r="H245" t="s">
        <v>667</v>
      </c>
      <c r="I245" t="s">
        <v>681</v>
      </c>
      <c r="J245" t="s">
        <v>409</v>
      </c>
      <c r="K245" t="s">
        <v>671</v>
      </c>
      <c r="L245">
        <v>1000</v>
      </c>
      <c r="M245">
        <v>280</v>
      </c>
      <c r="O245">
        <v>150</v>
      </c>
      <c r="P245">
        <v>80</v>
      </c>
      <c r="R245">
        <v>22</v>
      </c>
      <c r="S245">
        <v>53</v>
      </c>
      <c r="T245">
        <v>0</v>
      </c>
      <c r="U245">
        <v>18.285714285714285</v>
      </c>
      <c r="V245">
        <v>0.83116883116883111</v>
      </c>
      <c r="W245">
        <v>0.4</v>
      </c>
      <c r="Y245">
        <v>0.20952380952380953</v>
      </c>
      <c r="Z245">
        <v>182</v>
      </c>
      <c r="AA245">
        <v>0.6</v>
      </c>
      <c r="AH245">
        <v>18.285714285714285</v>
      </c>
      <c r="AQ245">
        <v>100</v>
      </c>
      <c r="AR245">
        <v>100</v>
      </c>
      <c r="AS245" t="s">
        <v>755</v>
      </c>
    </row>
    <row r="246" spans="1:45" x14ac:dyDescent="0.25">
      <c r="A246">
        <v>245</v>
      </c>
      <c r="B246" t="s">
        <v>26</v>
      </c>
      <c r="C246" t="s">
        <v>680</v>
      </c>
      <c r="D246" t="s">
        <v>1</v>
      </c>
      <c r="E246" t="s">
        <v>336</v>
      </c>
      <c r="F246" s="138">
        <v>43968</v>
      </c>
      <c r="G246" t="s">
        <v>685</v>
      </c>
      <c r="H246" t="s">
        <v>667</v>
      </c>
      <c r="I246" t="s">
        <v>681</v>
      </c>
      <c r="J246" t="s">
        <v>408</v>
      </c>
      <c r="K246" t="s">
        <v>671</v>
      </c>
      <c r="L246">
        <v>1000</v>
      </c>
      <c r="M246">
        <v>280</v>
      </c>
      <c r="O246">
        <v>180</v>
      </c>
      <c r="P246">
        <v>80</v>
      </c>
      <c r="R246">
        <v>20</v>
      </c>
      <c r="S246">
        <v>53</v>
      </c>
      <c r="T246">
        <v>0</v>
      </c>
      <c r="U246">
        <v>19.785714285714285</v>
      </c>
      <c r="V246">
        <v>0.98928571428571421</v>
      </c>
      <c r="W246">
        <v>0.4</v>
      </c>
      <c r="Y246">
        <v>0.15873015873015875</v>
      </c>
      <c r="Z246">
        <v>212</v>
      </c>
      <c r="AA246">
        <v>0.6</v>
      </c>
      <c r="AH246">
        <v>17.285714285714285</v>
      </c>
      <c r="AI246">
        <v>8</v>
      </c>
      <c r="AK246">
        <v>1</v>
      </c>
      <c r="AQ246">
        <v>100</v>
      </c>
      <c r="AR246">
        <v>100</v>
      </c>
      <c r="AS246" t="s">
        <v>755</v>
      </c>
    </row>
    <row r="247" spans="1:45" x14ac:dyDescent="0.25">
      <c r="A247">
        <v>246</v>
      </c>
      <c r="B247" t="s">
        <v>26</v>
      </c>
      <c r="C247" t="s">
        <v>680</v>
      </c>
      <c r="D247" t="s">
        <v>1</v>
      </c>
      <c r="E247" t="s">
        <v>336</v>
      </c>
      <c r="F247" s="138">
        <v>43968</v>
      </c>
      <c r="G247" t="s">
        <v>685</v>
      </c>
      <c r="H247" t="s">
        <v>667</v>
      </c>
      <c r="I247" t="s">
        <v>681</v>
      </c>
      <c r="J247" t="s">
        <v>421</v>
      </c>
      <c r="K247" t="s">
        <v>671</v>
      </c>
      <c r="L247">
        <v>1000</v>
      </c>
      <c r="M247">
        <v>280</v>
      </c>
      <c r="O247">
        <v>288</v>
      </c>
      <c r="P247">
        <v>80</v>
      </c>
      <c r="R247">
        <v>22</v>
      </c>
      <c r="S247">
        <v>53</v>
      </c>
      <c r="T247">
        <v>0</v>
      </c>
      <c r="U247">
        <v>19.035714285714285</v>
      </c>
      <c r="V247">
        <v>0.86525974025974017</v>
      </c>
      <c r="W247">
        <v>0.4</v>
      </c>
      <c r="Y247">
        <v>0.10912698412698413</v>
      </c>
      <c r="Z247">
        <v>303</v>
      </c>
      <c r="AA247">
        <v>0.6</v>
      </c>
      <c r="AH247">
        <v>15.285714285714286</v>
      </c>
      <c r="AI247">
        <v>5</v>
      </c>
      <c r="AK247">
        <v>5</v>
      </c>
      <c r="AQ247">
        <v>100</v>
      </c>
      <c r="AR247">
        <v>100</v>
      </c>
      <c r="AS247" t="s">
        <v>755</v>
      </c>
    </row>
    <row r="248" spans="1:45" x14ac:dyDescent="0.25">
      <c r="A248">
        <v>247</v>
      </c>
      <c r="B248" t="s">
        <v>26</v>
      </c>
      <c r="C248" t="s">
        <v>680</v>
      </c>
      <c r="D248" t="s">
        <v>1</v>
      </c>
      <c r="E248" t="s">
        <v>336</v>
      </c>
      <c r="F248" s="138">
        <v>43968</v>
      </c>
      <c r="G248" t="s">
        <v>685</v>
      </c>
      <c r="H248" t="s">
        <v>667</v>
      </c>
      <c r="I248" t="s">
        <v>681</v>
      </c>
      <c r="J248" t="s">
        <v>415</v>
      </c>
      <c r="K248" t="s">
        <v>671</v>
      </c>
      <c r="L248">
        <v>1000</v>
      </c>
      <c r="M248">
        <v>280</v>
      </c>
      <c r="O248">
        <v>210</v>
      </c>
      <c r="P248">
        <v>80</v>
      </c>
      <c r="R248">
        <v>21</v>
      </c>
      <c r="S248">
        <v>53</v>
      </c>
      <c r="T248">
        <v>0</v>
      </c>
      <c r="U248">
        <v>18.392857142857142</v>
      </c>
      <c r="V248">
        <v>0.87585034013605445</v>
      </c>
      <c r="W248">
        <v>0.4</v>
      </c>
      <c r="Y248">
        <v>0.14285714285714285</v>
      </c>
      <c r="Z248">
        <v>243</v>
      </c>
      <c r="AA248">
        <v>0.6</v>
      </c>
      <c r="AH248">
        <v>18.142857142857142</v>
      </c>
      <c r="AI248">
        <v>1</v>
      </c>
      <c r="AQ248">
        <v>100</v>
      </c>
      <c r="AR248">
        <v>100</v>
      </c>
      <c r="AS248" t="s">
        <v>755</v>
      </c>
    </row>
    <row r="249" spans="1:45" x14ac:dyDescent="0.25">
      <c r="A249">
        <v>248</v>
      </c>
      <c r="B249" t="s">
        <v>26</v>
      </c>
      <c r="C249" t="s">
        <v>680</v>
      </c>
      <c r="D249" t="s">
        <v>1</v>
      </c>
      <c r="E249" t="s">
        <v>336</v>
      </c>
      <c r="F249" s="138">
        <v>43968</v>
      </c>
      <c r="G249" t="s">
        <v>685</v>
      </c>
      <c r="H249" t="s">
        <v>667</v>
      </c>
      <c r="I249" t="s">
        <v>681</v>
      </c>
      <c r="J249" t="s">
        <v>426</v>
      </c>
      <c r="K249" t="s">
        <v>671</v>
      </c>
      <c r="L249">
        <v>1000</v>
      </c>
      <c r="M249">
        <v>280</v>
      </c>
      <c r="O249">
        <v>288</v>
      </c>
      <c r="P249">
        <v>80</v>
      </c>
      <c r="R249">
        <v>21</v>
      </c>
      <c r="S249">
        <v>53</v>
      </c>
      <c r="T249">
        <v>0</v>
      </c>
      <c r="U249">
        <v>18</v>
      </c>
      <c r="V249">
        <v>0.8571428571428571</v>
      </c>
      <c r="W249">
        <v>0.4</v>
      </c>
      <c r="Y249">
        <v>0.10416666666666667</v>
      </c>
      <c r="Z249">
        <v>327</v>
      </c>
      <c r="AA249">
        <v>0.6</v>
      </c>
      <c r="AH249">
        <v>18</v>
      </c>
      <c r="AQ249">
        <v>100</v>
      </c>
      <c r="AR249">
        <v>100</v>
      </c>
      <c r="AS249" t="s">
        <v>755</v>
      </c>
    </row>
    <row r="250" spans="1:45" x14ac:dyDescent="0.25">
      <c r="A250">
        <v>249</v>
      </c>
      <c r="B250" t="s">
        <v>26</v>
      </c>
      <c r="C250" t="s">
        <v>680</v>
      </c>
      <c r="D250" t="s">
        <v>1</v>
      </c>
      <c r="E250" t="s">
        <v>336</v>
      </c>
      <c r="F250" s="138">
        <v>43968</v>
      </c>
      <c r="G250" t="s">
        <v>685</v>
      </c>
      <c r="H250" t="s">
        <v>667</v>
      </c>
      <c r="I250" t="s">
        <v>681</v>
      </c>
      <c r="J250" t="s">
        <v>419</v>
      </c>
      <c r="K250" t="s">
        <v>671</v>
      </c>
      <c r="L250">
        <v>1000</v>
      </c>
      <c r="M250">
        <v>280</v>
      </c>
      <c r="O250">
        <v>170</v>
      </c>
      <c r="P250">
        <v>80</v>
      </c>
      <c r="R250">
        <v>25</v>
      </c>
      <c r="S250">
        <v>53</v>
      </c>
      <c r="T250">
        <v>0</v>
      </c>
      <c r="U250">
        <v>18.214285714285715</v>
      </c>
      <c r="V250">
        <v>0.72857142857142865</v>
      </c>
      <c r="W250">
        <v>0.4</v>
      </c>
      <c r="Y250">
        <v>0.21008403361344541</v>
      </c>
      <c r="Z250">
        <v>217</v>
      </c>
      <c r="AA250">
        <v>0.6</v>
      </c>
      <c r="AH250">
        <v>15.714285714285714</v>
      </c>
      <c r="AI250">
        <v>2</v>
      </c>
      <c r="AK250">
        <v>4</v>
      </c>
      <c r="AQ250">
        <v>100</v>
      </c>
      <c r="AR250">
        <v>100</v>
      </c>
      <c r="AS250" t="s">
        <v>755</v>
      </c>
    </row>
    <row r="251" spans="1:45" x14ac:dyDescent="0.25">
      <c r="A251">
        <v>250</v>
      </c>
      <c r="B251" t="s">
        <v>26</v>
      </c>
      <c r="C251" t="s">
        <v>680</v>
      </c>
      <c r="D251" t="s">
        <v>1</v>
      </c>
      <c r="E251" t="s">
        <v>336</v>
      </c>
      <c r="F251" s="138">
        <v>43968</v>
      </c>
      <c r="G251" t="s">
        <v>685</v>
      </c>
      <c r="H251" t="s">
        <v>667</v>
      </c>
      <c r="I251" t="s">
        <v>681</v>
      </c>
      <c r="J251" t="s">
        <v>427</v>
      </c>
      <c r="K251" t="s">
        <v>671</v>
      </c>
      <c r="L251">
        <v>1000</v>
      </c>
      <c r="M251">
        <v>280</v>
      </c>
      <c r="O251">
        <v>282</v>
      </c>
      <c r="P251">
        <v>80</v>
      </c>
      <c r="R251">
        <v>39</v>
      </c>
      <c r="S251">
        <v>53</v>
      </c>
      <c r="T251">
        <v>0</v>
      </c>
      <c r="U251">
        <v>31.107142857142858</v>
      </c>
      <c r="V251">
        <v>0.79761904761904767</v>
      </c>
      <c r="W251">
        <v>0.4</v>
      </c>
      <c r="Y251">
        <v>0.19756838905775079</v>
      </c>
      <c r="Z251">
        <v>323</v>
      </c>
      <c r="AA251">
        <v>0.6</v>
      </c>
      <c r="AH251">
        <v>27.857142857142858</v>
      </c>
      <c r="AI251">
        <v>5</v>
      </c>
      <c r="AK251">
        <v>4</v>
      </c>
      <c r="AQ251">
        <v>100</v>
      </c>
      <c r="AR251">
        <v>100</v>
      </c>
      <c r="AS251" t="s">
        <v>755</v>
      </c>
    </row>
    <row r="252" spans="1:45" x14ac:dyDescent="0.25">
      <c r="A252">
        <v>251</v>
      </c>
      <c r="B252" t="s">
        <v>26</v>
      </c>
      <c r="C252" t="s">
        <v>680</v>
      </c>
      <c r="D252" t="s">
        <v>1</v>
      </c>
      <c r="E252" t="s">
        <v>336</v>
      </c>
      <c r="F252" s="138">
        <v>43968</v>
      </c>
      <c r="G252" t="s">
        <v>685</v>
      </c>
      <c r="H252" t="s">
        <v>667</v>
      </c>
      <c r="I252" t="s">
        <v>689</v>
      </c>
      <c r="J252" t="s">
        <v>423</v>
      </c>
      <c r="K252" t="s">
        <v>671</v>
      </c>
      <c r="L252">
        <v>1000</v>
      </c>
      <c r="M252">
        <v>280</v>
      </c>
      <c r="O252">
        <v>394</v>
      </c>
      <c r="P252">
        <v>80</v>
      </c>
      <c r="R252">
        <v>41</v>
      </c>
      <c r="S252">
        <v>53</v>
      </c>
      <c r="T252">
        <v>0</v>
      </c>
      <c r="U252">
        <v>39.107142857142854</v>
      </c>
      <c r="V252">
        <v>0.9538327526132403</v>
      </c>
      <c r="W252">
        <v>0.4</v>
      </c>
      <c r="Y252">
        <v>0.14865844815083396</v>
      </c>
      <c r="Z252">
        <v>421</v>
      </c>
      <c r="AA252">
        <v>0.65</v>
      </c>
      <c r="AH252">
        <v>34.857142857142854</v>
      </c>
      <c r="AI252">
        <v>3</v>
      </c>
      <c r="AK252">
        <v>7</v>
      </c>
      <c r="AQ252">
        <v>100</v>
      </c>
      <c r="AR252">
        <v>100</v>
      </c>
      <c r="AS252" t="s">
        <v>755</v>
      </c>
    </row>
    <row r="253" spans="1:45" x14ac:dyDescent="0.25">
      <c r="A253">
        <v>252</v>
      </c>
      <c r="B253" t="s">
        <v>26</v>
      </c>
      <c r="C253" t="s">
        <v>680</v>
      </c>
      <c r="D253" t="s">
        <v>1</v>
      </c>
      <c r="E253" t="s">
        <v>336</v>
      </c>
      <c r="F253" s="138">
        <v>43968</v>
      </c>
      <c r="G253" t="s">
        <v>685</v>
      </c>
      <c r="H253" t="s">
        <v>667</v>
      </c>
      <c r="I253" t="s">
        <v>689</v>
      </c>
      <c r="J253" t="s">
        <v>425</v>
      </c>
      <c r="K253" t="s">
        <v>671</v>
      </c>
      <c r="L253">
        <v>1000</v>
      </c>
      <c r="M253">
        <v>280</v>
      </c>
      <c r="O253">
        <v>430</v>
      </c>
      <c r="P253">
        <v>80</v>
      </c>
      <c r="R253">
        <v>40</v>
      </c>
      <c r="S253">
        <v>53</v>
      </c>
      <c r="T253">
        <v>0</v>
      </c>
      <c r="U253">
        <v>42.392857142857139</v>
      </c>
      <c r="V253">
        <v>1.0598214285714285</v>
      </c>
      <c r="W253">
        <v>0.4</v>
      </c>
      <c r="Y253">
        <v>0.13289036544850499</v>
      </c>
      <c r="Z253">
        <v>476</v>
      </c>
      <c r="AA253">
        <v>0.65</v>
      </c>
      <c r="AH253">
        <v>30.142857142857142</v>
      </c>
      <c r="AI253">
        <v>7</v>
      </c>
      <c r="AK253">
        <v>21</v>
      </c>
      <c r="AQ253">
        <v>100</v>
      </c>
      <c r="AR253">
        <v>100</v>
      </c>
      <c r="AS253" t="s">
        <v>755</v>
      </c>
    </row>
    <row r="254" spans="1:45" x14ac:dyDescent="0.25">
      <c r="A254">
        <v>253</v>
      </c>
      <c r="B254" t="s">
        <v>26</v>
      </c>
      <c r="C254" t="s">
        <v>665</v>
      </c>
      <c r="D254" t="s">
        <v>1</v>
      </c>
      <c r="E254" t="s">
        <v>337</v>
      </c>
      <c r="F254" s="138">
        <v>43974</v>
      </c>
      <c r="G254" t="s">
        <v>666</v>
      </c>
      <c r="H254" t="s">
        <v>667</v>
      </c>
      <c r="I254" t="s">
        <v>668</v>
      </c>
      <c r="J254" t="s">
        <v>130</v>
      </c>
      <c r="K254" t="s">
        <v>669</v>
      </c>
      <c r="L254">
        <v>2700</v>
      </c>
      <c r="M254">
        <v>567</v>
      </c>
      <c r="O254">
        <v>400</v>
      </c>
      <c r="P254">
        <v>226.79999999999998</v>
      </c>
      <c r="Q254">
        <v>38</v>
      </c>
      <c r="R254">
        <v>138</v>
      </c>
      <c r="S254">
        <v>149.79999999999998</v>
      </c>
      <c r="T254">
        <v>27.25</v>
      </c>
      <c r="U254">
        <v>151</v>
      </c>
      <c r="V254">
        <v>1.0127840909090908</v>
      </c>
      <c r="W254">
        <v>0.4</v>
      </c>
      <c r="Y254">
        <v>0.62857142857142856</v>
      </c>
      <c r="Z254">
        <v>755</v>
      </c>
      <c r="AA254">
        <v>0.8</v>
      </c>
      <c r="AB254">
        <v>24</v>
      </c>
      <c r="AC254">
        <v>3</v>
      </c>
      <c r="AE254">
        <v>5</v>
      </c>
      <c r="AH254">
        <v>140.5</v>
      </c>
      <c r="AI254">
        <v>6</v>
      </c>
      <c r="AK254">
        <v>18</v>
      </c>
      <c r="AQ254">
        <v>100</v>
      </c>
      <c r="AR254">
        <v>100</v>
      </c>
      <c r="AS254" t="s">
        <v>755</v>
      </c>
    </row>
    <row r="255" spans="1:45" x14ac:dyDescent="0.25">
      <c r="A255">
        <v>254</v>
      </c>
      <c r="B255" t="s">
        <v>26</v>
      </c>
      <c r="C255" t="s">
        <v>665</v>
      </c>
      <c r="D255" t="s">
        <v>1</v>
      </c>
      <c r="E255" t="s">
        <v>337</v>
      </c>
      <c r="F255" s="138">
        <v>43974</v>
      </c>
      <c r="G255" t="s">
        <v>670</v>
      </c>
      <c r="H255" t="s">
        <v>667</v>
      </c>
      <c r="I255" t="s">
        <v>668</v>
      </c>
      <c r="J255" t="s">
        <v>137</v>
      </c>
      <c r="K255" t="s">
        <v>671</v>
      </c>
      <c r="L255">
        <v>1200</v>
      </c>
      <c r="M255">
        <v>336</v>
      </c>
      <c r="O255">
        <v>176</v>
      </c>
      <c r="P255">
        <v>134.39999999999998</v>
      </c>
      <c r="Q255">
        <v>33</v>
      </c>
      <c r="R255">
        <v>100</v>
      </c>
      <c r="S255">
        <v>149.79999999999998</v>
      </c>
      <c r="T255">
        <v>22.416666666666668</v>
      </c>
      <c r="U255">
        <v>95.416666666666657</v>
      </c>
      <c r="V255">
        <v>0.88596491228070173</v>
      </c>
      <c r="W255">
        <v>0.4</v>
      </c>
      <c r="Y255">
        <v>1.0795454545454546</v>
      </c>
      <c r="Z255">
        <v>455</v>
      </c>
      <c r="AA255">
        <v>0.8</v>
      </c>
      <c r="AB255">
        <v>20.166666666666668</v>
      </c>
      <c r="AC255">
        <v>3</v>
      </c>
      <c r="AE255">
        <v>3</v>
      </c>
      <c r="AH255">
        <v>90.166666666666657</v>
      </c>
      <c r="AI255">
        <v>5</v>
      </c>
      <c r="AK255">
        <v>8</v>
      </c>
      <c r="AQ255">
        <v>100</v>
      </c>
      <c r="AR255">
        <v>100</v>
      </c>
      <c r="AS255" t="s">
        <v>755</v>
      </c>
    </row>
    <row r="256" spans="1:45" x14ac:dyDescent="0.25">
      <c r="A256">
        <v>255</v>
      </c>
      <c r="B256" t="s">
        <v>26</v>
      </c>
      <c r="C256" t="s">
        <v>665</v>
      </c>
      <c r="D256" t="s">
        <v>1</v>
      </c>
      <c r="E256" t="s">
        <v>337</v>
      </c>
      <c r="F256" s="138">
        <v>43974</v>
      </c>
      <c r="G256" t="s">
        <v>670</v>
      </c>
      <c r="H256" t="s">
        <v>667</v>
      </c>
      <c r="I256" t="s">
        <v>668</v>
      </c>
      <c r="J256" t="s">
        <v>138</v>
      </c>
      <c r="K256" t="s">
        <v>671</v>
      </c>
      <c r="L256">
        <v>1200</v>
      </c>
      <c r="M256">
        <v>336</v>
      </c>
      <c r="O256">
        <v>303</v>
      </c>
      <c r="P256">
        <v>134.39999999999998</v>
      </c>
      <c r="Q256">
        <v>16</v>
      </c>
      <c r="R256">
        <v>74</v>
      </c>
      <c r="S256">
        <v>149.79999999999998</v>
      </c>
      <c r="T256">
        <v>11.5</v>
      </c>
      <c r="U256">
        <v>47.833333333333329</v>
      </c>
      <c r="V256">
        <v>0.65925925925925921</v>
      </c>
      <c r="W256">
        <v>0.4</v>
      </c>
      <c r="Y256">
        <v>0.42432814710042432</v>
      </c>
      <c r="Z256">
        <v>393</v>
      </c>
      <c r="AA256">
        <v>0.75</v>
      </c>
      <c r="AB256">
        <v>11.5</v>
      </c>
      <c r="AH256">
        <v>47.833333333333329</v>
      </c>
      <c r="AQ256">
        <v>100</v>
      </c>
      <c r="AR256">
        <v>100</v>
      </c>
      <c r="AS256" t="s">
        <v>755</v>
      </c>
    </row>
    <row r="257" spans="1:45" x14ac:dyDescent="0.25">
      <c r="A257">
        <v>256</v>
      </c>
      <c r="B257" t="s">
        <v>26</v>
      </c>
      <c r="C257" t="s">
        <v>665</v>
      </c>
      <c r="D257" t="s">
        <v>1</v>
      </c>
      <c r="E257" t="s">
        <v>337</v>
      </c>
      <c r="F257" s="138">
        <v>43974</v>
      </c>
      <c r="G257" t="s">
        <v>670</v>
      </c>
      <c r="H257" t="s">
        <v>667</v>
      </c>
      <c r="I257" t="s">
        <v>668</v>
      </c>
      <c r="J257" t="s">
        <v>139</v>
      </c>
      <c r="K257" t="s">
        <v>671</v>
      </c>
      <c r="L257">
        <v>1200</v>
      </c>
      <c r="M257">
        <v>336</v>
      </c>
      <c r="O257">
        <v>198</v>
      </c>
      <c r="P257">
        <v>134.39999999999998</v>
      </c>
      <c r="Q257">
        <v>8</v>
      </c>
      <c r="R257">
        <v>31</v>
      </c>
      <c r="S257">
        <v>88.899999999999991</v>
      </c>
      <c r="T257">
        <v>5.6666666666666661</v>
      </c>
      <c r="U257">
        <v>34.5</v>
      </c>
      <c r="V257">
        <v>1.0299145299145298</v>
      </c>
      <c r="W257">
        <v>0.4</v>
      </c>
      <c r="Y257">
        <v>0.2813852813852814</v>
      </c>
      <c r="Z257">
        <v>411</v>
      </c>
      <c r="AA257">
        <v>0.75</v>
      </c>
      <c r="AB257">
        <v>5.6666666666666661</v>
      </c>
      <c r="AH257">
        <v>34</v>
      </c>
      <c r="AI257">
        <v>2</v>
      </c>
      <c r="AQ257">
        <v>100</v>
      </c>
      <c r="AR257">
        <v>100</v>
      </c>
      <c r="AS257" t="s">
        <v>755</v>
      </c>
    </row>
    <row r="258" spans="1:45" x14ac:dyDescent="0.25">
      <c r="A258">
        <v>257</v>
      </c>
      <c r="B258" t="s">
        <v>26</v>
      </c>
      <c r="C258" t="s">
        <v>665</v>
      </c>
      <c r="D258" t="s">
        <v>1</v>
      </c>
      <c r="E258" t="s">
        <v>337</v>
      </c>
      <c r="F258" s="138">
        <v>43974</v>
      </c>
      <c r="G258" t="s">
        <v>670</v>
      </c>
      <c r="H258" t="s">
        <v>667</v>
      </c>
      <c r="I258" t="s">
        <v>668</v>
      </c>
      <c r="J258" t="s">
        <v>140</v>
      </c>
      <c r="K258" t="s">
        <v>671</v>
      </c>
      <c r="L258">
        <v>1200</v>
      </c>
      <c r="M258">
        <v>336</v>
      </c>
      <c r="O258">
        <v>448</v>
      </c>
      <c r="P258">
        <v>134.39999999999998</v>
      </c>
      <c r="Q258">
        <v>26</v>
      </c>
      <c r="R258">
        <v>123</v>
      </c>
      <c r="S258">
        <v>88.899999999999991</v>
      </c>
      <c r="T258">
        <v>20</v>
      </c>
      <c r="U258">
        <v>107.66666666666667</v>
      </c>
      <c r="V258">
        <v>0.85682326621923943</v>
      </c>
      <c r="W258">
        <v>0.4</v>
      </c>
      <c r="Y258">
        <v>0.47512755102040821</v>
      </c>
      <c r="Z258">
        <v>401</v>
      </c>
      <c r="AA258">
        <v>0.65</v>
      </c>
      <c r="AB258">
        <v>20</v>
      </c>
      <c r="AH258">
        <v>107.66666666666667</v>
      </c>
      <c r="AQ258">
        <v>100</v>
      </c>
      <c r="AR258">
        <v>100</v>
      </c>
      <c r="AS258" t="s">
        <v>755</v>
      </c>
    </row>
    <row r="259" spans="1:45" x14ac:dyDescent="0.25">
      <c r="A259">
        <v>258</v>
      </c>
      <c r="B259" t="s">
        <v>26</v>
      </c>
      <c r="C259" t="s">
        <v>665</v>
      </c>
      <c r="D259" t="s">
        <v>1</v>
      </c>
      <c r="E259" t="s">
        <v>337</v>
      </c>
      <c r="F259" s="138">
        <v>43974</v>
      </c>
      <c r="G259" t="s">
        <v>670</v>
      </c>
      <c r="H259" t="s">
        <v>667</v>
      </c>
      <c r="I259" t="s">
        <v>668</v>
      </c>
      <c r="J259" t="s">
        <v>141</v>
      </c>
      <c r="K259" t="s">
        <v>671</v>
      </c>
      <c r="L259">
        <v>1200</v>
      </c>
      <c r="M259">
        <v>336</v>
      </c>
      <c r="O259">
        <v>494</v>
      </c>
      <c r="P259">
        <v>134.39999999999998</v>
      </c>
      <c r="Q259">
        <v>21</v>
      </c>
      <c r="R259">
        <v>115</v>
      </c>
      <c r="S259">
        <v>88.899999999999991</v>
      </c>
      <c r="T259">
        <v>21.5</v>
      </c>
      <c r="U259">
        <v>99.666666666666657</v>
      </c>
      <c r="V259">
        <v>0.89093137254901955</v>
      </c>
      <c r="W259">
        <v>0.4</v>
      </c>
      <c r="Y259">
        <v>0.39329091960670914</v>
      </c>
      <c r="Z259">
        <v>486</v>
      </c>
      <c r="AA259">
        <v>0.7</v>
      </c>
      <c r="AB259">
        <v>21.5</v>
      </c>
      <c r="AH259">
        <v>99.666666666666657</v>
      </c>
      <c r="AQ259">
        <v>100</v>
      </c>
      <c r="AR259">
        <v>100</v>
      </c>
      <c r="AS259" t="s">
        <v>755</v>
      </c>
    </row>
    <row r="260" spans="1:45" x14ac:dyDescent="0.25">
      <c r="A260">
        <v>259</v>
      </c>
      <c r="B260" t="s">
        <v>26</v>
      </c>
      <c r="C260" t="s">
        <v>665</v>
      </c>
      <c r="D260" t="s">
        <v>1</v>
      </c>
      <c r="E260" t="s">
        <v>337</v>
      </c>
      <c r="F260" s="138">
        <v>43974</v>
      </c>
      <c r="G260" t="s">
        <v>670</v>
      </c>
      <c r="H260" t="s">
        <v>667</v>
      </c>
      <c r="I260" t="s">
        <v>668</v>
      </c>
      <c r="J260" t="s">
        <v>142</v>
      </c>
      <c r="K260" t="s">
        <v>671</v>
      </c>
      <c r="L260">
        <v>1200</v>
      </c>
      <c r="M260">
        <v>336</v>
      </c>
      <c r="O260">
        <v>352</v>
      </c>
      <c r="P260">
        <v>134.39999999999998</v>
      </c>
      <c r="Q260">
        <v>8</v>
      </c>
      <c r="R260">
        <v>53</v>
      </c>
      <c r="S260">
        <v>88.899999999999991</v>
      </c>
      <c r="T260">
        <v>5</v>
      </c>
      <c r="U260">
        <v>36</v>
      </c>
      <c r="V260">
        <v>0.67213114754098358</v>
      </c>
      <c r="W260">
        <v>0.4</v>
      </c>
      <c r="Y260">
        <v>0.2475649350649351</v>
      </c>
      <c r="Z260">
        <v>451</v>
      </c>
      <c r="AA260">
        <v>0.75</v>
      </c>
      <c r="AB260">
        <v>5</v>
      </c>
      <c r="AH260">
        <v>36</v>
      </c>
      <c r="AQ260">
        <v>100</v>
      </c>
      <c r="AR260">
        <v>100</v>
      </c>
      <c r="AS260" t="s">
        <v>755</v>
      </c>
    </row>
    <row r="261" spans="1:45" x14ac:dyDescent="0.25">
      <c r="A261">
        <v>260</v>
      </c>
      <c r="B261" t="s">
        <v>26</v>
      </c>
      <c r="C261" t="s">
        <v>665</v>
      </c>
      <c r="D261" t="s">
        <v>1</v>
      </c>
      <c r="E261" t="s">
        <v>337</v>
      </c>
      <c r="F261" s="138">
        <v>43974</v>
      </c>
      <c r="G261" t="s">
        <v>670</v>
      </c>
      <c r="H261" t="s">
        <v>667</v>
      </c>
      <c r="I261" t="s">
        <v>668</v>
      </c>
      <c r="J261" t="s">
        <v>143</v>
      </c>
      <c r="K261" t="s">
        <v>671</v>
      </c>
      <c r="L261">
        <v>1200</v>
      </c>
      <c r="M261">
        <v>336</v>
      </c>
      <c r="O261">
        <v>288</v>
      </c>
      <c r="P261">
        <v>134.39999999999998</v>
      </c>
      <c r="Q261">
        <v>10</v>
      </c>
      <c r="R261">
        <v>49</v>
      </c>
      <c r="S261">
        <v>88.899999999999991</v>
      </c>
      <c r="T261">
        <v>5.3333333333333339</v>
      </c>
      <c r="U261">
        <v>47.166666666666664</v>
      </c>
      <c r="V261">
        <v>0.88983050847457623</v>
      </c>
      <c r="W261">
        <v>0.4</v>
      </c>
      <c r="Y261">
        <v>0.29265873015873017</v>
      </c>
      <c r="Z261">
        <v>360</v>
      </c>
      <c r="AA261">
        <v>0.7</v>
      </c>
      <c r="AB261">
        <v>5.3333333333333339</v>
      </c>
      <c r="AH261">
        <v>44.166666666666664</v>
      </c>
      <c r="AK261">
        <v>6</v>
      </c>
      <c r="AQ261">
        <v>100</v>
      </c>
      <c r="AR261">
        <v>100</v>
      </c>
      <c r="AS261" t="s">
        <v>755</v>
      </c>
    </row>
    <row r="262" spans="1:45" x14ac:dyDescent="0.25">
      <c r="A262">
        <v>261</v>
      </c>
      <c r="B262" t="s">
        <v>26</v>
      </c>
      <c r="C262" t="s">
        <v>665</v>
      </c>
      <c r="D262" t="s">
        <v>1</v>
      </c>
      <c r="E262" t="s">
        <v>337</v>
      </c>
      <c r="F262" s="138">
        <v>43974</v>
      </c>
      <c r="G262" t="s">
        <v>670</v>
      </c>
      <c r="H262" t="s">
        <v>667</v>
      </c>
      <c r="I262" t="s">
        <v>668</v>
      </c>
      <c r="J262" t="s">
        <v>144</v>
      </c>
      <c r="K262" t="s">
        <v>671</v>
      </c>
      <c r="L262">
        <v>1200</v>
      </c>
      <c r="M262">
        <v>336</v>
      </c>
      <c r="O262">
        <v>384</v>
      </c>
      <c r="P262">
        <v>134.39999999999998</v>
      </c>
      <c r="Q262">
        <v>8</v>
      </c>
      <c r="R262">
        <v>61</v>
      </c>
      <c r="S262">
        <v>88.899999999999991</v>
      </c>
      <c r="T262">
        <v>5.166666666666667</v>
      </c>
      <c r="U262">
        <v>68.166666666666657</v>
      </c>
      <c r="V262">
        <v>1.0628019323671496</v>
      </c>
      <c r="W262">
        <v>0.4</v>
      </c>
      <c r="Y262">
        <v>0.2566964285714286</v>
      </c>
      <c r="Z262">
        <v>294</v>
      </c>
      <c r="AA262">
        <v>0.7</v>
      </c>
      <c r="AB262">
        <v>5.166666666666667</v>
      </c>
      <c r="AH262">
        <v>68.166666666666657</v>
      </c>
      <c r="AQ262">
        <v>100</v>
      </c>
      <c r="AR262">
        <v>100</v>
      </c>
      <c r="AS262" t="s">
        <v>755</v>
      </c>
    </row>
    <row r="263" spans="1:45" x14ac:dyDescent="0.25">
      <c r="A263">
        <v>262</v>
      </c>
      <c r="B263" t="s">
        <v>26</v>
      </c>
      <c r="C263" t="s">
        <v>665</v>
      </c>
      <c r="D263" t="s">
        <v>1</v>
      </c>
      <c r="E263" t="s">
        <v>337</v>
      </c>
      <c r="F263" s="138">
        <v>43974</v>
      </c>
      <c r="G263" t="s">
        <v>670</v>
      </c>
      <c r="H263" t="s">
        <v>667</v>
      </c>
      <c r="I263" t="s">
        <v>668</v>
      </c>
      <c r="J263" t="s">
        <v>145</v>
      </c>
      <c r="K263" t="s">
        <v>671</v>
      </c>
      <c r="L263">
        <v>1200</v>
      </c>
      <c r="M263">
        <v>336</v>
      </c>
      <c r="O263">
        <v>268</v>
      </c>
      <c r="P263">
        <v>134.39999999999998</v>
      </c>
      <c r="R263">
        <v>30</v>
      </c>
      <c r="S263">
        <v>88.899999999999991</v>
      </c>
      <c r="T263">
        <v>0</v>
      </c>
      <c r="U263">
        <v>22.833333333333332</v>
      </c>
      <c r="V263">
        <v>0.76111111111111107</v>
      </c>
      <c r="W263">
        <v>0.4</v>
      </c>
      <c r="Y263">
        <v>0.15991471215351813</v>
      </c>
      <c r="Z263">
        <v>294</v>
      </c>
      <c r="AA263">
        <v>0.7</v>
      </c>
      <c r="AH263">
        <v>19.333333333333332</v>
      </c>
      <c r="AI263">
        <v>4</v>
      </c>
      <c r="AK263">
        <v>5</v>
      </c>
      <c r="AQ263">
        <v>100</v>
      </c>
      <c r="AR263">
        <v>100</v>
      </c>
      <c r="AS263" t="s">
        <v>755</v>
      </c>
    </row>
    <row r="264" spans="1:45" x14ac:dyDescent="0.25">
      <c r="A264">
        <v>263</v>
      </c>
      <c r="B264" t="s">
        <v>26</v>
      </c>
      <c r="C264" t="s">
        <v>665</v>
      </c>
      <c r="D264" t="s">
        <v>1</v>
      </c>
      <c r="E264" t="s">
        <v>337</v>
      </c>
      <c r="F264" s="138">
        <v>43974</v>
      </c>
      <c r="G264" t="s">
        <v>670</v>
      </c>
      <c r="H264" t="s">
        <v>667</v>
      </c>
      <c r="I264" t="s">
        <v>672</v>
      </c>
      <c r="J264" t="s">
        <v>190</v>
      </c>
      <c r="K264" t="s">
        <v>671</v>
      </c>
      <c r="L264">
        <v>1200</v>
      </c>
      <c r="M264">
        <v>336</v>
      </c>
      <c r="O264">
        <v>496</v>
      </c>
      <c r="P264">
        <v>134.39999999999998</v>
      </c>
      <c r="Q264">
        <v>17</v>
      </c>
      <c r="R264">
        <v>131</v>
      </c>
      <c r="S264">
        <v>88.899999999999991</v>
      </c>
      <c r="T264">
        <v>19.083333333333332</v>
      </c>
      <c r="U264">
        <v>93.5</v>
      </c>
      <c r="V264">
        <v>0.76069819819819817</v>
      </c>
      <c r="W264">
        <v>0.4</v>
      </c>
      <c r="Y264">
        <v>0.42626728110599083</v>
      </c>
      <c r="Z264">
        <v>280</v>
      </c>
      <c r="AA264">
        <v>0.75</v>
      </c>
      <c r="AB264">
        <v>16.833333333333332</v>
      </c>
      <c r="AC264">
        <v>9</v>
      </c>
      <c r="AH264">
        <v>93.5</v>
      </c>
      <c r="AQ264">
        <v>100</v>
      </c>
      <c r="AR264">
        <v>100</v>
      </c>
      <c r="AS264" t="s">
        <v>755</v>
      </c>
    </row>
    <row r="265" spans="1:45" x14ac:dyDescent="0.25">
      <c r="A265">
        <v>264</v>
      </c>
      <c r="B265" t="s">
        <v>26</v>
      </c>
      <c r="C265" t="s">
        <v>665</v>
      </c>
      <c r="D265" t="s">
        <v>1</v>
      </c>
      <c r="E265" t="s">
        <v>337</v>
      </c>
      <c r="F265" s="138">
        <v>43974</v>
      </c>
      <c r="G265" t="s">
        <v>670</v>
      </c>
      <c r="H265" t="s">
        <v>667</v>
      </c>
      <c r="I265" t="s">
        <v>672</v>
      </c>
      <c r="J265" t="s">
        <v>191</v>
      </c>
      <c r="K265" t="s">
        <v>671</v>
      </c>
      <c r="L265">
        <v>1200</v>
      </c>
      <c r="M265">
        <v>336</v>
      </c>
      <c r="O265">
        <v>268</v>
      </c>
      <c r="P265">
        <v>134.39999999999998</v>
      </c>
      <c r="Q265">
        <v>6</v>
      </c>
      <c r="R265">
        <v>37</v>
      </c>
      <c r="S265">
        <v>88.899999999999991</v>
      </c>
      <c r="T265">
        <v>3.1666666666666665</v>
      </c>
      <c r="U265">
        <v>30.333333333333336</v>
      </c>
      <c r="V265">
        <v>0.77906976744186052</v>
      </c>
      <c r="W265">
        <v>0.4</v>
      </c>
      <c r="Y265">
        <v>0.22921108742004265</v>
      </c>
      <c r="Z265">
        <v>215</v>
      </c>
      <c r="AA265">
        <v>0.7</v>
      </c>
      <c r="AB265">
        <v>2.6666666666666665</v>
      </c>
      <c r="AE265">
        <v>1</v>
      </c>
      <c r="AH265">
        <v>28.833333333333336</v>
      </c>
      <c r="AI265">
        <v>2</v>
      </c>
      <c r="AK265">
        <v>2</v>
      </c>
      <c r="AQ265">
        <v>100</v>
      </c>
      <c r="AR265">
        <v>100</v>
      </c>
      <c r="AS265" t="s">
        <v>755</v>
      </c>
    </row>
    <row r="266" spans="1:45" x14ac:dyDescent="0.25">
      <c r="A266">
        <v>265</v>
      </c>
      <c r="B266" t="s">
        <v>26</v>
      </c>
      <c r="C266" t="s">
        <v>665</v>
      </c>
      <c r="D266" t="s">
        <v>1</v>
      </c>
      <c r="E266" t="s">
        <v>337</v>
      </c>
      <c r="F266" s="138">
        <v>43974</v>
      </c>
      <c r="G266" t="s">
        <v>670</v>
      </c>
      <c r="H266" t="s">
        <v>667</v>
      </c>
      <c r="I266" t="s">
        <v>677</v>
      </c>
      <c r="J266" t="s">
        <v>195</v>
      </c>
      <c r="K266" t="s">
        <v>671</v>
      </c>
      <c r="L266">
        <v>1200</v>
      </c>
      <c r="M266">
        <v>336</v>
      </c>
      <c r="O266">
        <v>288</v>
      </c>
      <c r="P266">
        <v>134.39999999999998</v>
      </c>
      <c r="Q266">
        <v>7</v>
      </c>
      <c r="R266">
        <v>27</v>
      </c>
      <c r="S266">
        <v>88.899999999999991</v>
      </c>
      <c r="T266">
        <v>3.5</v>
      </c>
      <c r="U266">
        <v>24.783333333333335</v>
      </c>
      <c r="V266">
        <v>0.83186274509803926</v>
      </c>
      <c r="W266">
        <v>0.4</v>
      </c>
      <c r="Y266">
        <v>0.16865079365079366</v>
      </c>
      <c r="Z266">
        <v>343</v>
      </c>
      <c r="AA266">
        <v>0.75</v>
      </c>
      <c r="AB266">
        <v>3</v>
      </c>
      <c r="AC266">
        <v>2</v>
      </c>
      <c r="AH266">
        <v>20.033333333333335</v>
      </c>
      <c r="AI266">
        <v>4</v>
      </c>
      <c r="AJ266">
        <v>2</v>
      </c>
      <c r="AK266">
        <v>6</v>
      </c>
      <c r="AQ266">
        <v>100</v>
      </c>
      <c r="AR266">
        <v>100</v>
      </c>
      <c r="AS266" t="s">
        <v>755</v>
      </c>
    </row>
    <row r="267" spans="1:45" x14ac:dyDescent="0.25">
      <c r="A267">
        <v>266</v>
      </c>
      <c r="B267" t="s">
        <v>26</v>
      </c>
      <c r="C267" t="s">
        <v>665</v>
      </c>
      <c r="D267" t="s">
        <v>1</v>
      </c>
      <c r="E267" t="s">
        <v>337</v>
      </c>
      <c r="F267" s="138">
        <v>43974</v>
      </c>
      <c r="G267" t="s">
        <v>670</v>
      </c>
      <c r="H267" t="s">
        <v>667</v>
      </c>
      <c r="I267" t="s">
        <v>677</v>
      </c>
      <c r="J267" t="s">
        <v>196</v>
      </c>
      <c r="K267" t="s">
        <v>671</v>
      </c>
      <c r="L267">
        <v>1200</v>
      </c>
      <c r="M267">
        <v>336</v>
      </c>
      <c r="O267">
        <v>288</v>
      </c>
      <c r="P267">
        <v>134.39999999999998</v>
      </c>
      <c r="Q267">
        <v>18</v>
      </c>
      <c r="R267">
        <v>78</v>
      </c>
      <c r="S267">
        <v>88.899999999999991</v>
      </c>
      <c r="T267">
        <v>38.833333333333336</v>
      </c>
      <c r="U267">
        <v>11.333333333333332</v>
      </c>
      <c r="V267">
        <v>0.52256944444444453</v>
      </c>
      <c r="W267">
        <v>0.4</v>
      </c>
      <c r="Y267">
        <v>0.47619047619047622</v>
      </c>
      <c r="Z267">
        <v>321</v>
      </c>
      <c r="AA267">
        <v>0.65</v>
      </c>
      <c r="AB267">
        <v>38.833333333333336</v>
      </c>
      <c r="AH267">
        <v>11.333333333333332</v>
      </c>
      <c r="AQ267">
        <v>100</v>
      </c>
      <c r="AR267">
        <v>100</v>
      </c>
      <c r="AS267" t="s">
        <v>755</v>
      </c>
    </row>
    <row r="268" spans="1:45" x14ac:dyDescent="0.25">
      <c r="A268">
        <v>267</v>
      </c>
      <c r="B268" t="s">
        <v>26</v>
      </c>
      <c r="C268" t="s">
        <v>665</v>
      </c>
      <c r="D268" t="s">
        <v>1</v>
      </c>
      <c r="E268" t="s">
        <v>337</v>
      </c>
      <c r="F268" s="138">
        <v>43974</v>
      </c>
      <c r="G268" t="s">
        <v>670</v>
      </c>
      <c r="H268" t="s">
        <v>667</v>
      </c>
      <c r="I268" t="s">
        <v>674</v>
      </c>
      <c r="J268" t="s">
        <v>371</v>
      </c>
      <c r="K268" t="s">
        <v>671</v>
      </c>
      <c r="L268">
        <v>1200</v>
      </c>
      <c r="M268">
        <v>336</v>
      </c>
      <c r="O268">
        <v>288</v>
      </c>
      <c r="P268">
        <v>134.39999999999998</v>
      </c>
      <c r="R268">
        <v>17</v>
      </c>
      <c r="S268">
        <v>88.899999999999991</v>
      </c>
      <c r="T268">
        <v>0</v>
      </c>
      <c r="U268">
        <v>6.25</v>
      </c>
      <c r="V268">
        <v>0.36764705882352944</v>
      </c>
      <c r="W268">
        <v>0.4</v>
      </c>
      <c r="Y268">
        <v>8.4325396825396831E-2</v>
      </c>
      <c r="Z268">
        <v>320</v>
      </c>
      <c r="AA268">
        <v>0.65</v>
      </c>
      <c r="AI268">
        <v>9</v>
      </c>
      <c r="AK268">
        <v>8</v>
      </c>
      <c r="AQ268">
        <v>100</v>
      </c>
      <c r="AR268">
        <v>100</v>
      </c>
      <c r="AS268" t="s">
        <v>755</v>
      </c>
    </row>
    <row r="269" spans="1:45" x14ac:dyDescent="0.25">
      <c r="A269">
        <v>268</v>
      </c>
      <c r="B269" t="s">
        <v>26</v>
      </c>
      <c r="C269" t="s">
        <v>665</v>
      </c>
      <c r="D269" t="s">
        <v>1</v>
      </c>
      <c r="E269" t="s">
        <v>337</v>
      </c>
      <c r="F269" s="138">
        <v>43974</v>
      </c>
      <c r="G269" t="s">
        <v>670</v>
      </c>
      <c r="H269" t="s">
        <v>667</v>
      </c>
      <c r="I269" t="s">
        <v>673</v>
      </c>
      <c r="J269" t="s">
        <v>370</v>
      </c>
      <c r="K269" t="s">
        <v>671</v>
      </c>
      <c r="L269">
        <v>1200</v>
      </c>
      <c r="M269">
        <v>336</v>
      </c>
      <c r="O269">
        <v>384</v>
      </c>
      <c r="P269">
        <v>134.39999999999998</v>
      </c>
      <c r="Q269">
        <v>45</v>
      </c>
      <c r="R269">
        <v>82</v>
      </c>
      <c r="S269">
        <v>88.899999999999991</v>
      </c>
      <c r="T269">
        <v>23</v>
      </c>
      <c r="U269">
        <v>60.166666666666664</v>
      </c>
      <c r="V269">
        <v>0.6548556430446193</v>
      </c>
      <c r="W269">
        <v>0.4</v>
      </c>
      <c r="Y269">
        <v>0.47247023809523819</v>
      </c>
      <c r="Z269">
        <v>659</v>
      </c>
      <c r="AA269">
        <v>0.7</v>
      </c>
      <c r="AB269">
        <v>22.5</v>
      </c>
      <c r="AE269">
        <v>1</v>
      </c>
      <c r="AH269">
        <v>58.166666666666664</v>
      </c>
      <c r="AI269">
        <v>4</v>
      </c>
      <c r="AK269">
        <v>2</v>
      </c>
      <c r="AQ269">
        <v>100</v>
      </c>
      <c r="AR269">
        <v>100</v>
      </c>
      <c r="AS269" t="s">
        <v>755</v>
      </c>
    </row>
    <row r="270" spans="1:45" x14ac:dyDescent="0.25">
      <c r="A270">
        <v>269</v>
      </c>
      <c r="B270" t="s">
        <v>26</v>
      </c>
      <c r="C270" t="s">
        <v>665</v>
      </c>
      <c r="D270" t="s">
        <v>1</v>
      </c>
      <c r="E270" t="s">
        <v>337</v>
      </c>
      <c r="F270" s="138">
        <v>43974</v>
      </c>
      <c r="G270" t="s">
        <v>682</v>
      </c>
      <c r="H270" t="s">
        <v>667</v>
      </c>
      <c r="I270" t="s">
        <v>668</v>
      </c>
      <c r="J270" t="s">
        <v>151</v>
      </c>
      <c r="K270" t="s">
        <v>671</v>
      </c>
      <c r="L270">
        <v>1000</v>
      </c>
      <c r="M270">
        <v>336</v>
      </c>
      <c r="O270">
        <v>224</v>
      </c>
      <c r="P270">
        <v>112</v>
      </c>
      <c r="Q270">
        <v>11</v>
      </c>
      <c r="R270">
        <v>42</v>
      </c>
      <c r="S270">
        <v>88.899999999999991</v>
      </c>
      <c r="T270">
        <v>10.166666666666666</v>
      </c>
      <c r="U270">
        <v>36.583333333333329</v>
      </c>
      <c r="V270">
        <v>0.88207547169811307</v>
      </c>
      <c r="W270">
        <v>0.4</v>
      </c>
      <c r="Y270">
        <v>0.33801020408163268</v>
      </c>
      <c r="Z270">
        <v>462</v>
      </c>
      <c r="AA270">
        <v>0.65</v>
      </c>
      <c r="AB270">
        <v>8.6666666666666661</v>
      </c>
      <c r="AE270">
        <v>3</v>
      </c>
      <c r="AH270">
        <v>21.333333333333332</v>
      </c>
      <c r="AI270">
        <v>2</v>
      </c>
      <c r="AJ270">
        <v>2</v>
      </c>
      <c r="AK270">
        <v>28</v>
      </c>
      <c r="AQ270">
        <v>100</v>
      </c>
      <c r="AR270">
        <v>100</v>
      </c>
      <c r="AS270" t="s">
        <v>755</v>
      </c>
    </row>
    <row r="271" spans="1:45" x14ac:dyDescent="0.25">
      <c r="A271">
        <v>270</v>
      </c>
      <c r="B271" t="s">
        <v>26</v>
      </c>
      <c r="C271" t="s">
        <v>665</v>
      </c>
      <c r="D271" t="s">
        <v>1</v>
      </c>
      <c r="E271" t="s">
        <v>337</v>
      </c>
      <c r="F271" s="138">
        <v>43974</v>
      </c>
      <c r="G271" t="s">
        <v>682</v>
      </c>
      <c r="H271" t="s">
        <v>667</v>
      </c>
      <c r="I271" t="s">
        <v>668</v>
      </c>
      <c r="J271" t="s">
        <v>147</v>
      </c>
      <c r="K271" t="s">
        <v>671</v>
      </c>
      <c r="L271">
        <v>1000</v>
      </c>
      <c r="M271">
        <v>336</v>
      </c>
      <c r="O271">
        <v>372</v>
      </c>
      <c r="P271">
        <v>112</v>
      </c>
      <c r="R271">
        <v>28</v>
      </c>
      <c r="S271">
        <v>88.899999999999991</v>
      </c>
      <c r="T271">
        <v>0</v>
      </c>
      <c r="U271">
        <v>12.166666666666668</v>
      </c>
      <c r="V271">
        <v>0.43452380952380959</v>
      </c>
      <c r="W271">
        <v>0.4</v>
      </c>
      <c r="Y271">
        <v>0.10752688172043012</v>
      </c>
      <c r="Z271">
        <v>444</v>
      </c>
      <c r="AA271">
        <v>0.65</v>
      </c>
      <c r="AH271">
        <v>11.666666666666668</v>
      </c>
      <c r="AK271">
        <v>1</v>
      </c>
      <c r="AQ271">
        <v>100</v>
      </c>
      <c r="AR271">
        <v>100</v>
      </c>
      <c r="AS271" t="s">
        <v>755</v>
      </c>
    </row>
    <row r="272" spans="1:45" x14ac:dyDescent="0.25">
      <c r="A272">
        <v>271</v>
      </c>
      <c r="B272" t="s">
        <v>26</v>
      </c>
      <c r="C272" t="s">
        <v>665</v>
      </c>
      <c r="D272" t="s">
        <v>1</v>
      </c>
      <c r="E272" t="s">
        <v>337</v>
      </c>
      <c r="F272" s="138">
        <v>43974</v>
      </c>
      <c r="G272" t="s">
        <v>682</v>
      </c>
      <c r="H272" t="s">
        <v>667</v>
      </c>
      <c r="I272" t="s">
        <v>668</v>
      </c>
      <c r="J272" t="s">
        <v>149</v>
      </c>
      <c r="K272" t="s">
        <v>671</v>
      </c>
      <c r="L272">
        <v>1000</v>
      </c>
      <c r="M272">
        <v>280</v>
      </c>
      <c r="O272">
        <v>256</v>
      </c>
      <c r="P272">
        <v>112</v>
      </c>
      <c r="Q272">
        <v>2</v>
      </c>
      <c r="R272">
        <v>25</v>
      </c>
      <c r="S272">
        <v>74.199999999999989</v>
      </c>
      <c r="T272">
        <v>0.83333333333333337</v>
      </c>
      <c r="U272">
        <v>17.833333333333332</v>
      </c>
      <c r="V272">
        <v>0.69135802469135799</v>
      </c>
      <c r="W272">
        <v>0.4</v>
      </c>
      <c r="Y272">
        <v>0.15066964285714288</v>
      </c>
      <c r="Z272">
        <v>237</v>
      </c>
      <c r="AA272">
        <v>0.65</v>
      </c>
      <c r="AB272">
        <v>0.83333333333333337</v>
      </c>
      <c r="AH272">
        <v>16.833333333333332</v>
      </c>
      <c r="AK272">
        <v>2</v>
      </c>
      <c r="AQ272">
        <v>100</v>
      </c>
      <c r="AR272">
        <v>100</v>
      </c>
      <c r="AS272" t="s">
        <v>755</v>
      </c>
    </row>
    <row r="273" spans="1:45" x14ac:dyDescent="0.25">
      <c r="A273">
        <v>272</v>
      </c>
      <c r="B273" t="s">
        <v>26</v>
      </c>
      <c r="C273" t="s">
        <v>665</v>
      </c>
      <c r="D273" t="s">
        <v>1</v>
      </c>
      <c r="E273" t="s">
        <v>337</v>
      </c>
      <c r="F273" s="138">
        <v>43974</v>
      </c>
      <c r="G273" t="s">
        <v>682</v>
      </c>
      <c r="H273" t="s">
        <v>667</v>
      </c>
      <c r="I273" t="s">
        <v>668</v>
      </c>
      <c r="J273" t="s">
        <v>152</v>
      </c>
      <c r="K273" t="s">
        <v>671</v>
      </c>
      <c r="L273">
        <v>1000</v>
      </c>
      <c r="M273">
        <v>280</v>
      </c>
      <c r="O273">
        <v>256</v>
      </c>
      <c r="P273">
        <v>288</v>
      </c>
      <c r="R273">
        <v>24</v>
      </c>
      <c r="S273">
        <v>74.199999999999989</v>
      </c>
      <c r="T273">
        <v>2</v>
      </c>
      <c r="U273">
        <v>23.333333333333332</v>
      </c>
      <c r="V273">
        <v>1.0555555555555556</v>
      </c>
      <c r="W273">
        <v>0.4</v>
      </c>
      <c r="Y273">
        <v>0.13392857142857142</v>
      </c>
      <c r="Z273">
        <v>332</v>
      </c>
      <c r="AA273">
        <v>0.65</v>
      </c>
      <c r="AE273">
        <v>4</v>
      </c>
      <c r="AH273">
        <v>18.833333333333332</v>
      </c>
      <c r="AK273">
        <v>9</v>
      </c>
      <c r="AQ273">
        <v>100</v>
      </c>
      <c r="AR273">
        <v>100</v>
      </c>
      <c r="AS273" t="s">
        <v>755</v>
      </c>
    </row>
    <row r="274" spans="1:45" x14ac:dyDescent="0.25">
      <c r="A274">
        <v>273</v>
      </c>
      <c r="B274" t="s">
        <v>26</v>
      </c>
      <c r="C274" t="s">
        <v>665</v>
      </c>
      <c r="D274" t="s">
        <v>1</v>
      </c>
      <c r="E274" t="s">
        <v>337</v>
      </c>
      <c r="F274" s="138">
        <v>43974</v>
      </c>
      <c r="G274" t="s">
        <v>682</v>
      </c>
      <c r="H274" t="s">
        <v>667</v>
      </c>
      <c r="I274" t="s">
        <v>668</v>
      </c>
      <c r="J274" t="s">
        <v>153</v>
      </c>
      <c r="K274" t="s">
        <v>671</v>
      </c>
      <c r="L274">
        <v>1000</v>
      </c>
      <c r="M274">
        <v>280</v>
      </c>
      <c r="O274">
        <v>176</v>
      </c>
      <c r="P274">
        <v>112</v>
      </c>
      <c r="R274">
        <v>27</v>
      </c>
      <c r="S274">
        <v>74.199999999999989</v>
      </c>
      <c r="T274">
        <v>3.5</v>
      </c>
      <c r="U274">
        <v>21.5</v>
      </c>
      <c r="V274">
        <v>0.92592592592592593</v>
      </c>
      <c r="W274">
        <v>0.4</v>
      </c>
      <c r="Y274">
        <v>0.21915584415584419</v>
      </c>
      <c r="Z274">
        <v>260</v>
      </c>
      <c r="AA274">
        <v>0.65</v>
      </c>
      <c r="AE274">
        <v>7</v>
      </c>
      <c r="AH274">
        <v>15.5</v>
      </c>
      <c r="AK274">
        <v>12</v>
      </c>
      <c r="AQ274">
        <v>100</v>
      </c>
      <c r="AR274">
        <v>100</v>
      </c>
      <c r="AS274" t="s">
        <v>755</v>
      </c>
    </row>
    <row r="275" spans="1:45" x14ac:dyDescent="0.25">
      <c r="A275">
        <v>274</v>
      </c>
      <c r="B275" t="s">
        <v>26</v>
      </c>
      <c r="C275" t="s">
        <v>665</v>
      </c>
      <c r="D275" t="s">
        <v>1</v>
      </c>
      <c r="E275" t="s">
        <v>337</v>
      </c>
      <c r="F275" s="138">
        <v>43974</v>
      </c>
      <c r="G275" t="s">
        <v>682</v>
      </c>
      <c r="H275" t="s">
        <v>667</v>
      </c>
      <c r="I275" t="s">
        <v>668</v>
      </c>
      <c r="J275" t="s">
        <v>154</v>
      </c>
      <c r="K275" t="s">
        <v>671</v>
      </c>
      <c r="L275">
        <v>1000</v>
      </c>
      <c r="M275">
        <v>280</v>
      </c>
      <c r="O275">
        <v>144</v>
      </c>
      <c r="P275">
        <v>112</v>
      </c>
      <c r="Q275">
        <v>10</v>
      </c>
      <c r="R275">
        <v>18</v>
      </c>
      <c r="S275">
        <v>74.199999999999989</v>
      </c>
      <c r="T275">
        <v>12.5</v>
      </c>
      <c r="U275">
        <v>17.916666666666664</v>
      </c>
      <c r="V275">
        <v>1.0863095238095237</v>
      </c>
      <c r="W275">
        <v>0.4</v>
      </c>
      <c r="Y275">
        <v>0.27777777777777779</v>
      </c>
      <c r="Z275">
        <v>196</v>
      </c>
      <c r="AA275">
        <v>0.7</v>
      </c>
      <c r="AB275">
        <v>7</v>
      </c>
      <c r="AC275">
        <v>2</v>
      </c>
      <c r="AE275">
        <v>10</v>
      </c>
      <c r="AH275">
        <v>10.666666666666666</v>
      </c>
      <c r="AI275">
        <v>1</v>
      </c>
      <c r="AK275">
        <v>14</v>
      </c>
      <c r="AQ275">
        <v>100</v>
      </c>
      <c r="AR275">
        <v>100</v>
      </c>
      <c r="AS275" t="s">
        <v>755</v>
      </c>
    </row>
    <row r="276" spans="1:45" x14ac:dyDescent="0.25">
      <c r="A276">
        <v>275</v>
      </c>
      <c r="B276" t="s">
        <v>26</v>
      </c>
      <c r="C276" t="s">
        <v>665</v>
      </c>
      <c r="D276" t="s">
        <v>1</v>
      </c>
      <c r="E276" t="s">
        <v>337</v>
      </c>
      <c r="F276" s="138">
        <v>43974</v>
      </c>
      <c r="G276" t="s">
        <v>682</v>
      </c>
      <c r="H276" t="s">
        <v>667</v>
      </c>
      <c r="I276" t="s">
        <v>668</v>
      </c>
      <c r="J276" t="s">
        <v>150</v>
      </c>
      <c r="K276" t="s">
        <v>671</v>
      </c>
      <c r="L276">
        <v>1000</v>
      </c>
      <c r="M276">
        <v>280</v>
      </c>
      <c r="O276">
        <v>208</v>
      </c>
      <c r="P276">
        <v>112</v>
      </c>
      <c r="Q276">
        <v>7</v>
      </c>
      <c r="R276">
        <v>16</v>
      </c>
      <c r="S276">
        <v>74.199999999999989</v>
      </c>
      <c r="T276">
        <v>5.333333333333333</v>
      </c>
      <c r="U276">
        <v>11.166666666666666</v>
      </c>
      <c r="V276">
        <v>0.71739130434782605</v>
      </c>
      <c r="W276">
        <v>0.4</v>
      </c>
      <c r="Y276">
        <v>0.15796703296703296</v>
      </c>
      <c r="Z276">
        <v>323</v>
      </c>
      <c r="AA276">
        <v>0.7</v>
      </c>
      <c r="AB276">
        <v>3.833333333333333</v>
      </c>
      <c r="AE276">
        <v>3</v>
      </c>
      <c r="AH276">
        <v>9.6666666666666661</v>
      </c>
      <c r="AI276">
        <v>2</v>
      </c>
      <c r="AK276">
        <v>2</v>
      </c>
      <c r="AQ276">
        <v>100</v>
      </c>
      <c r="AR276">
        <v>100</v>
      </c>
      <c r="AS276" t="s">
        <v>755</v>
      </c>
    </row>
    <row r="277" spans="1:45" x14ac:dyDescent="0.25">
      <c r="A277">
        <v>276</v>
      </c>
      <c r="B277" t="s">
        <v>26</v>
      </c>
      <c r="C277" t="s">
        <v>665</v>
      </c>
      <c r="D277" t="s">
        <v>1</v>
      </c>
      <c r="E277" t="s">
        <v>337</v>
      </c>
      <c r="F277" s="138">
        <v>43974</v>
      </c>
      <c r="G277" t="s">
        <v>682</v>
      </c>
      <c r="H277" t="s">
        <v>667</v>
      </c>
      <c r="I277" t="s">
        <v>668</v>
      </c>
      <c r="J277" t="s">
        <v>434</v>
      </c>
      <c r="K277" t="s">
        <v>671</v>
      </c>
      <c r="L277">
        <v>1000</v>
      </c>
      <c r="M277">
        <v>280</v>
      </c>
      <c r="O277">
        <v>272</v>
      </c>
      <c r="P277">
        <v>112</v>
      </c>
      <c r="R277">
        <v>21</v>
      </c>
      <c r="S277">
        <v>74.199999999999989</v>
      </c>
      <c r="T277">
        <v>0</v>
      </c>
      <c r="U277">
        <v>12.5</v>
      </c>
      <c r="V277">
        <v>0.59523809523809523</v>
      </c>
      <c r="W277">
        <v>0.4</v>
      </c>
      <c r="Y277">
        <v>0.11029411764705883</v>
      </c>
      <c r="Z277">
        <v>291</v>
      </c>
      <c r="AA277">
        <v>0.7</v>
      </c>
      <c r="AH277">
        <v>12</v>
      </c>
      <c r="AK277">
        <v>1</v>
      </c>
      <c r="AQ277">
        <v>100</v>
      </c>
      <c r="AR277">
        <v>100</v>
      </c>
      <c r="AS277" t="s">
        <v>755</v>
      </c>
    </row>
    <row r="278" spans="1:45" x14ac:dyDescent="0.25">
      <c r="A278">
        <v>277</v>
      </c>
      <c r="B278" t="s">
        <v>26</v>
      </c>
      <c r="C278" t="s">
        <v>665</v>
      </c>
      <c r="D278" t="s">
        <v>1</v>
      </c>
      <c r="E278" t="s">
        <v>337</v>
      </c>
      <c r="F278" s="138">
        <v>43974</v>
      </c>
      <c r="G278" t="s">
        <v>682</v>
      </c>
      <c r="H278" t="s">
        <v>667</v>
      </c>
      <c r="I278" t="s">
        <v>668</v>
      </c>
      <c r="J278" t="s">
        <v>435</v>
      </c>
      <c r="K278" t="s">
        <v>671</v>
      </c>
      <c r="L278">
        <v>1000</v>
      </c>
      <c r="M278">
        <v>280</v>
      </c>
      <c r="O278">
        <v>272</v>
      </c>
      <c r="P278">
        <v>112</v>
      </c>
      <c r="R278">
        <v>23</v>
      </c>
      <c r="S278">
        <v>74.199999999999989</v>
      </c>
      <c r="T278">
        <v>1</v>
      </c>
      <c r="U278">
        <v>14.416666666666666</v>
      </c>
      <c r="V278">
        <v>0.67028985507246375</v>
      </c>
      <c r="W278">
        <v>0.4</v>
      </c>
      <c r="Y278">
        <v>0.12079831932773111</v>
      </c>
      <c r="Z278">
        <v>359</v>
      </c>
      <c r="AA278">
        <v>0.65</v>
      </c>
      <c r="AE278">
        <v>2</v>
      </c>
      <c r="AH278">
        <v>12.166666666666666</v>
      </c>
      <c r="AI278">
        <v>5</v>
      </c>
      <c r="AK278">
        <v>2</v>
      </c>
      <c r="AQ278">
        <v>100</v>
      </c>
      <c r="AR278">
        <v>100</v>
      </c>
      <c r="AS278" t="s">
        <v>755</v>
      </c>
    </row>
    <row r="279" spans="1:45" x14ac:dyDescent="0.25">
      <c r="A279">
        <v>278</v>
      </c>
      <c r="B279" t="s">
        <v>26</v>
      </c>
      <c r="C279" t="s">
        <v>665</v>
      </c>
      <c r="D279" t="s">
        <v>1</v>
      </c>
      <c r="E279" t="s">
        <v>337</v>
      </c>
      <c r="F279" s="138">
        <v>43974</v>
      </c>
      <c r="G279" t="s">
        <v>682</v>
      </c>
      <c r="H279" t="s">
        <v>667</v>
      </c>
      <c r="I279" t="s">
        <v>668</v>
      </c>
      <c r="J279" t="s">
        <v>436</v>
      </c>
      <c r="K279" t="s">
        <v>671</v>
      </c>
      <c r="L279">
        <v>1000</v>
      </c>
      <c r="M279">
        <v>280</v>
      </c>
      <c r="O279">
        <v>160</v>
      </c>
      <c r="P279">
        <v>112</v>
      </c>
      <c r="R279">
        <v>5</v>
      </c>
      <c r="S279">
        <v>74.199999999999989</v>
      </c>
      <c r="T279">
        <v>5.5</v>
      </c>
      <c r="U279">
        <v>7.3333333333333339</v>
      </c>
      <c r="V279">
        <v>2.5666666666666669</v>
      </c>
      <c r="W279">
        <v>0.4</v>
      </c>
      <c r="Y279">
        <v>4.4642857142857144E-2</v>
      </c>
      <c r="Z279">
        <v>186</v>
      </c>
      <c r="AA279">
        <v>0.7</v>
      </c>
      <c r="AE279">
        <v>11</v>
      </c>
      <c r="AH279">
        <v>2.8333333333333335</v>
      </c>
      <c r="AK279">
        <v>9</v>
      </c>
      <c r="AQ279">
        <v>100</v>
      </c>
      <c r="AR279">
        <v>100</v>
      </c>
      <c r="AS279" t="s">
        <v>755</v>
      </c>
    </row>
    <row r="280" spans="1:45" x14ac:dyDescent="0.25">
      <c r="A280">
        <v>279</v>
      </c>
      <c r="B280" t="s">
        <v>26</v>
      </c>
      <c r="C280" t="s">
        <v>665</v>
      </c>
      <c r="D280" t="s">
        <v>1</v>
      </c>
      <c r="E280" t="s">
        <v>337</v>
      </c>
      <c r="F280" s="138">
        <v>43974</v>
      </c>
      <c r="G280" t="s">
        <v>682</v>
      </c>
      <c r="H280" t="s">
        <v>667</v>
      </c>
      <c r="I280" t="s">
        <v>668</v>
      </c>
      <c r="J280" t="s">
        <v>148</v>
      </c>
      <c r="K280" t="s">
        <v>671</v>
      </c>
      <c r="L280">
        <v>1000</v>
      </c>
      <c r="M280">
        <v>280</v>
      </c>
      <c r="O280">
        <v>176</v>
      </c>
      <c r="P280">
        <v>112</v>
      </c>
      <c r="Q280">
        <v>3</v>
      </c>
      <c r="R280">
        <v>14</v>
      </c>
      <c r="S280">
        <v>74.199999999999989</v>
      </c>
      <c r="T280">
        <v>2</v>
      </c>
      <c r="U280">
        <v>9.4166666666666661</v>
      </c>
      <c r="V280">
        <v>0.67156862745098034</v>
      </c>
      <c r="W280">
        <v>0.4</v>
      </c>
      <c r="Y280">
        <v>0.13798701298701299</v>
      </c>
      <c r="Z280">
        <v>174</v>
      </c>
      <c r="AA280">
        <v>0.7</v>
      </c>
      <c r="AB280">
        <v>2</v>
      </c>
      <c r="AH280">
        <v>8.6666666666666661</v>
      </c>
      <c r="AJ280">
        <v>2</v>
      </c>
      <c r="AQ280">
        <v>100</v>
      </c>
      <c r="AR280">
        <v>100</v>
      </c>
      <c r="AS280" t="s">
        <v>755</v>
      </c>
    </row>
    <row r="281" spans="1:45" x14ac:dyDescent="0.25">
      <c r="A281">
        <v>280</v>
      </c>
      <c r="B281" t="s">
        <v>26</v>
      </c>
      <c r="C281" t="s">
        <v>665</v>
      </c>
      <c r="D281" t="s">
        <v>1</v>
      </c>
      <c r="E281" t="s">
        <v>337</v>
      </c>
      <c r="F281" s="138">
        <v>43974</v>
      </c>
      <c r="G281" t="s">
        <v>683</v>
      </c>
      <c r="H281" t="s">
        <v>667</v>
      </c>
      <c r="I281" t="s">
        <v>668</v>
      </c>
      <c r="J281" t="s">
        <v>391</v>
      </c>
      <c r="K281" t="s">
        <v>669</v>
      </c>
      <c r="L281">
        <v>1500</v>
      </c>
      <c r="M281">
        <v>420</v>
      </c>
      <c r="O281">
        <v>320</v>
      </c>
      <c r="P281">
        <v>112</v>
      </c>
      <c r="Q281">
        <v>4</v>
      </c>
      <c r="R281">
        <v>28</v>
      </c>
      <c r="S281">
        <v>74.199999999999989</v>
      </c>
      <c r="T281">
        <v>6.75</v>
      </c>
      <c r="U281">
        <v>27.041666666666664</v>
      </c>
      <c r="V281">
        <v>1.0559895833333333</v>
      </c>
      <c r="W281">
        <v>0.4</v>
      </c>
      <c r="Y281">
        <v>0.14285714285714285</v>
      </c>
      <c r="Z281">
        <v>220</v>
      </c>
      <c r="AA281">
        <v>0.75</v>
      </c>
      <c r="AB281">
        <v>2.5</v>
      </c>
      <c r="AC281">
        <v>2</v>
      </c>
      <c r="AD281">
        <v>2</v>
      </c>
      <c r="AE281">
        <v>6</v>
      </c>
      <c r="AH281">
        <v>20.166666666666664</v>
      </c>
      <c r="AI281">
        <v>4</v>
      </c>
      <c r="AJ281">
        <v>1</v>
      </c>
      <c r="AK281">
        <v>11</v>
      </c>
      <c r="AQ281">
        <v>100</v>
      </c>
      <c r="AR281">
        <v>100</v>
      </c>
      <c r="AS281" t="s">
        <v>755</v>
      </c>
    </row>
    <row r="282" spans="1:45" x14ac:dyDescent="0.25">
      <c r="A282">
        <v>281</v>
      </c>
      <c r="B282" t="s">
        <v>26</v>
      </c>
      <c r="C282" t="s">
        <v>665</v>
      </c>
      <c r="D282" t="s">
        <v>1</v>
      </c>
      <c r="E282" t="s">
        <v>337</v>
      </c>
      <c r="F282" s="138">
        <v>43974</v>
      </c>
      <c r="G282" t="s">
        <v>683</v>
      </c>
      <c r="H282" t="s">
        <v>667</v>
      </c>
      <c r="I282" t="s">
        <v>668</v>
      </c>
      <c r="J282" t="s">
        <v>394</v>
      </c>
      <c r="K282" t="s">
        <v>669</v>
      </c>
      <c r="L282">
        <v>1500</v>
      </c>
      <c r="M282">
        <v>420</v>
      </c>
      <c r="O282">
        <v>320</v>
      </c>
      <c r="P282">
        <v>112</v>
      </c>
      <c r="Q282">
        <v>11</v>
      </c>
      <c r="R282">
        <v>29</v>
      </c>
      <c r="S282">
        <v>74.199999999999989</v>
      </c>
      <c r="T282">
        <v>4.0833333333333339</v>
      </c>
      <c r="U282">
        <v>13.416666666666666</v>
      </c>
      <c r="V282">
        <v>0.4375</v>
      </c>
      <c r="W282">
        <v>0.4</v>
      </c>
      <c r="Y282">
        <v>0.17857142857142858</v>
      </c>
      <c r="Z282">
        <v>220</v>
      </c>
      <c r="AA282">
        <v>0.75</v>
      </c>
      <c r="AB282">
        <v>2.3333333333333335</v>
      </c>
      <c r="AC282">
        <v>3</v>
      </c>
      <c r="AE282">
        <v>2</v>
      </c>
      <c r="AH282">
        <v>9.1666666666666661</v>
      </c>
      <c r="AI282">
        <v>3</v>
      </c>
      <c r="AK282">
        <v>7</v>
      </c>
      <c r="AQ282">
        <v>100</v>
      </c>
      <c r="AR282">
        <v>100</v>
      </c>
      <c r="AS282" t="s">
        <v>755</v>
      </c>
    </row>
    <row r="283" spans="1:45" x14ac:dyDescent="0.25">
      <c r="A283">
        <v>282</v>
      </c>
      <c r="B283" t="s">
        <v>26</v>
      </c>
      <c r="C283" t="s">
        <v>665</v>
      </c>
      <c r="D283" t="s">
        <v>1</v>
      </c>
      <c r="E283" t="s">
        <v>337</v>
      </c>
      <c r="F283" s="138">
        <v>43974</v>
      </c>
      <c r="G283" t="s">
        <v>683</v>
      </c>
      <c r="H283" t="s">
        <v>667</v>
      </c>
      <c r="I283" t="s">
        <v>668</v>
      </c>
      <c r="J283" t="s">
        <v>393</v>
      </c>
      <c r="K283" t="s">
        <v>669</v>
      </c>
      <c r="L283">
        <v>1500</v>
      </c>
      <c r="M283">
        <v>420</v>
      </c>
      <c r="O283">
        <v>336</v>
      </c>
      <c r="P283">
        <v>112</v>
      </c>
      <c r="R283">
        <v>5</v>
      </c>
      <c r="S283">
        <v>74.199999999999989</v>
      </c>
      <c r="T283">
        <v>9</v>
      </c>
      <c r="U283">
        <v>17.75</v>
      </c>
      <c r="V283">
        <v>5.35</v>
      </c>
      <c r="W283">
        <v>0.4</v>
      </c>
      <c r="Y283">
        <v>2.1258503401360544E-2</v>
      </c>
      <c r="Z283">
        <v>258</v>
      </c>
      <c r="AA283">
        <v>0.75</v>
      </c>
      <c r="AE283">
        <v>18</v>
      </c>
      <c r="AH283">
        <v>2.5</v>
      </c>
      <c r="AI283">
        <v>5</v>
      </c>
      <c r="AK283">
        <v>28</v>
      </c>
      <c r="AQ283">
        <v>100</v>
      </c>
      <c r="AR283">
        <v>100</v>
      </c>
      <c r="AS283" t="s">
        <v>755</v>
      </c>
    </row>
    <row r="284" spans="1:45" x14ac:dyDescent="0.25">
      <c r="A284">
        <v>283</v>
      </c>
      <c r="B284" t="s">
        <v>26</v>
      </c>
      <c r="C284" t="s">
        <v>665</v>
      </c>
      <c r="D284" t="s">
        <v>1</v>
      </c>
      <c r="E284" t="s">
        <v>337</v>
      </c>
      <c r="F284" s="138">
        <v>43974</v>
      </c>
      <c r="G284" t="s">
        <v>675</v>
      </c>
      <c r="H284" t="s">
        <v>667</v>
      </c>
      <c r="I284" t="s">
        <v>668</v>
      </c>
      <c r="J284" t="s">
        <v>164</v>
      </c>
      <c r="K284" t="s">
        <v>669</v>
      </c>
      <c r="L284">
        <v>2700</v>
      </c>
      <c r="M284">
        <v>875</v>
      </c>
      <c r="O284">
        <v>640</v>
      </c>
      <c r="P284">
        <v>352.79999999999995</v>
      </c>
      <c r="Q284">
        <v>21</v>
      </c>
      <c r="R284">
        <v>44</v>
      </c>
      <c r="S284">
        <v>74.199999999999989</v>
      </c>
      <c r="T284">
        <v>20.833333333333332</v>
      </c>
      <c r="U284">
        <v>33.166666666666671</v>
      </c>
      <c r="V284">
        <v>0.83076923076923082</v>
      </c>
      <c r="W284">
        <v>0.4</v>
      </c>
      <c r="Y284">
        <v>0.14508928571428573</v>
      </c>
      <c r="Z284">
        <v>506</v>
      </c>
      <c r="AA284">
        <v>0.7</v>
      </c>
      <c r="AB284">
        <v>20.833333333333332</v>
      </c>
      <c r="AH284">
        <v>32.166666666666671</v>
      </c>
      <c r="AI284">
        <v>2</v>
      </c>
      <c r="AK284">
        <v>1</v>
      </c>
      <c r="AQ284">
        <v>100</v>
      </c>
      <c r="AR284">
        <v>100</v>
      </c>
      <c r="AS284" t="s">
        <v>755</v>
      </c>
    </row>
    <row r="285" spans="1:45" x14ac:dyDescent="0.25">
      <c r="A285">
        <v>284</v>
      </c>
      <c r="B285" t="s">
        <v>26</v>
      </c>
      <c r="C285" t="s">
        <v>665</v>
      </c>
      <c r="D285" t="s">
        <v>1</v>
      </c>
      <c r="E285" t="s">
        <v>337</v>
      </c>
      <c r="F285" s="138">
        <v>43974</v>
      </c>
      <c r="G285" t="s">
        <v>676</v>
      </c>
      <c r="H285" t="s">
        <v>667</v>
      </c>
      <c r="I285" t="s">
        <v>668</v>
      </c>
      <c r="J285" t="s">
        <v>165</v>
      </c>
      <c r="K285" t="s">
        <v>669</v>
      </c>
      <c r="L285">
        <v>1200</v>
      </c>
      <c r="M285">
        <v>336</v>
      </c>
      <c r="O285">
        <v>464</v>
      </c>
      <c r="P285">
        <v>134.39999999999998</v>
      </c>
      <c r="R285">
        <v>34</v>
      </c>
      <c r="S285">
        <v>92.399999999999991</v>
      </c>
      <c r="T285">
        <v>0</v>
      </c>
      <c r="U285">
        <v>24.333333333333332</v>
      </c>
      <c r="V285">
        <v>0.71568627450980393</v>
      </c>
      <c r="W285">
        <v>0.4</v>
      </c>
      <c r="Y285">
        <v>0.10467980295566504</v>
      </c>
      <c r="Z285">
        <v>591</v>
      </c>
      <c r="AA285">
        <v>0.8</v>
      </c>
      <c r="AH285">
        <v>19.333333333333332</v>
      </c>
      <c r="AI285">
        <v>4</v>
      </c>
      <c r="AK285">
        <v>8</v>
      </c>
      <c r="AQ285">
        <v>100</v>
      </c>
      <c r="AR285">
        <v>100</v>
      </c>
      <c r="AS285" t="s">
        <v>755</v>
      </c>
    </row>
    <row r="286" spans="1:45" x14ac:dyDescent="0.25">
      <c r="A286">
        <v>285</v>
      </c>
      <c r="B286" t="s">
        <v>26</v>
      </c>
      <c r="C286" t="s">
        <v>665</v>
      </c>
      <c r="D286" t="s">
        <v>1</v>
      </c>
      <c r="E286" t="s">
        <v>337</v>
      </c>
      <c r="F286" s="138">
        <v>43974</v>
      </c>
      <c r="G286" t="s">
        <v>676</v>
      </c>
      <c r="H286" t="s">
        <v>667</v>
      </c>
      <c r="I286" t="s">
        <v>668</v>
      </c>
      <c r="J286" t="s">
        <v>166</v>
      </c>
      <c r="K286" t="s">
        <v>669</v>
      </c>
      <c r="L286">
        <v>1200</v>
      </c>
      <c r="M286">
        <v>336</v>
      </c>
      <c r="O286">
        <v>400</v>
      </c>
      <c r="P286">
        <v>134.39999999999998</v>
      </c>
      <c r="Q286">
        <v>12</v>
      </c>
      <c r="R286">
        <v>38</v>
      </c>
      <c r="S286">
        <v>92.399999999999991</v>
      </c>
      <c r="T286">
        <v>8.75</v>
      </c>
      <c r="U286">
        <v>31.083333333333336</v>
      </c>
      <c r="V286">
        <v>0.79666666666666675</v>
      </c>
      <c r="W286">
        <v>0.4</v>
      </c>
      <c r="Y286">
        <v>0.17857142857142858</v>
      </c>
      <c r="Z286">
        <v>408</v>
      </c>
      <c r="AA286">
        <v>0.65</v>
      </c>
      <c r="AB286">
        <v>8</v>
      </c>
      <c r="AD286">
        <v>2</v>
      </c>
      <c r="AH286">
        <v>28.833333333333336</v>
      </c>
      <c r="AJ286">
        <v>6</v>
      </c>
      <c r="AQ286">
        <v>100</v>
      </c>
      <c r="AR286">
        <v>100</v>
      </c>
      <c r="AS286" t="s">
        <v>755</v>
      </c>
    </row>
    <row r="287" spans="1:45" x14ac:dyDescent="0.25">
      <c r="A287">
        <v>286</v>
      </c>
      <c r="B287" t="s">
        <v>26</v>
      </c>
      <c r="C287" t="s">
        <v>665</v>
      </c>
      <c r="D287" t="s">
        <v>1</v>
      </c>
      <c r="E287" t="s">
        <v>337</v>
      </c>
      <c r="F287" s="138">
        <v>43974</v>
      </c>
      <c r="G287" t="s">
        <v>676</v>
      </c>
      <c r="H287" t="s">
        <v>667</v>
      </c>
      <c r="I287" t="s">
        <v>677</v>
      </c>
      <c r="J287" t="s">
        <v>440</v>
      </c>
      <c r="K287" t="s">
        <v>669</v>
      </c>
      <c r="L287">
        <v>1200</v>
      </c>
      <c r="M287">
        <v>336</v>
      </c>
      <c r="O287">
        <v>176</v>
      </c>
      <c r="P287">
        <v>134.39999999999998</v>
      </c>
      <c r="R287">
        <v>25</v>
      </c>
      <c r="S287">
        <v>92.399999999999991</v>
      </c>
      <c r="T287">
        <v>0</v>
      </c>
      <c r="U287">
        <v>17.25</v>
      </c>
      <c r="V287">
        <v>0.69</v>
      </c>
      <c r="W287">
        <v>0.4</v>
      </c>
      <c r="Y287">
        <v>0.20292207792207795</v>
      </c>
      <c r="Z287">
        <v>232</v>
      </c>
      <c r="AA287">
        <v>0.65</v>
      </c>
      <c r="AH287">
        <v>15.5</v>
      </c>
      <c r="AI287">
        <v>3</v>
      </c>
      <c r="AK287">
        <v>2</v>
      </c>
      <c r="AQ287">
        <v>100</v>
      </c>
      <c r="AR287">
        <v>100</v>
      </c>
      <c r="AS287" t="s">
        <v>755</v>
      </c>
    </row>
    <row r="288" spans="1:45" x14ac:dyDescent="0.25">
      <c r="A288">
        <v>287</v>
      </c>
      <c r="B288" t="s">
        <v>26</v>
      </c>
      <c r="C288" t="s">
        <v>665</v>
      </c>
      <c r="D288" t="s">
        <v>1</v>
      </c>
      <c r="E288" t="s">
        <v>337</v>
      </c>
      <c r="F288" s="138">
        <v>43974</v>
      </c>
      <c r="G288" t="s">
        <v>676</v>
      </c>
      <c r="H288" t="s">
        <v>667</v>
      </c>
      <c r="I288" t="s">
        <v>697</v>
      </c>
      <c r="J288" t="s">
        <v>441</v>
      </c>
      <c r="K288" t="s">
        <v>669</v>
      </c>
      <c r="L288">
        <v>1200</v>
      </c>
      <c r="M288">
        <v>336</v>
      </c>
      <c r="O288">
        <v>224</v>
      </c>
      <c r="P288">
        <v>134.39999999999998</v>
      </c>
      <c r="R288">
        <v>28</v>
      </c>
      <c r="S288">
        <v>92.399999999999991</v>
      </c>
      <c r="T288">
        <v>1.6666666666666665</v>
      </c>
      <c r="U288">
        <v>19.333333333333332</v>
      </c>
      <c r="V288">
        <v>0.75</v>
      </c>
      <c r="W288">
        <v>0.4</v>
      </c>
      <c r="Y288">
        <v>0.1785714285714286</v>
      </c>
      <c r="Z288">
        <v>435</v>
      </c>
      <c r="AA288">
        <v>0.65</v>
      </c>
      <c r="AB288">
        <v>0.66666666666666663</v>
      </c>
      <c r="AE288">
        <v>2</v>
      </c>
      <c r="AH288">
        <v>18.333333333333332</v>
      </c>
      <c r="AK288">
        <v>2</v>
      </c>
      <c r="AQ288">
        <v>100</v>
      </c>
      <c r="AR288">
        <v>100</v>
      </c>
      <c r="AS288" t="s">
        <v>755</v>
      </c>
    </row>
    <row r="289" spans="1:45" x14ac:dyDescent="0.25">
      <c r="A289">
        <v>288</v>
      </c>
      <c r="B289" t="s">
        <v>26</v>
      </c>
      <c r="C289" t="s">
        <v>665</v>
      </c>
      <c r="D289" t="s">
        <v>1</v>
      </c>
      <c r="E289" t="s">
        <v>337</v>
      </c>
      <c r="F289" s="138">
        <v>43974</v>
      </c>
      <c r="G289" t="s">
        <v>676</v>
      </c>
      <c r="H289" t="s">
        <v>687</v>
      </c>
      <c r="I289" t="s">
        <v>673</v>
      </c>
      <c r="J289" t="s">
        <v>439</v>
      </c>
      <c r="K289" t="s">
        <v>669</v>
      </c>
      <c r="L289">
        <v>1200</v>
      </c>
      <c r="M289">
        <v>336</v>
      </c>
      <c r="O289">
        <v>192</v>
      </c>
      <c r="P289">
        <v>134.39999999999998</v>
      </c>
      <c r="R289">
        <v>28</v>
      </c>
      <c r="S289">
        <v>92.399999999999991</v>
      </c>
      <c r="T289">
        <v>3</v>
      </c>
      <c r="U289">
        <v>8.3333333333333321</v>
      </c>
      <c r="V289">
        <v>0.40476190476190471</v>
      </c>
      <c r="W289">
        <v>0.24</v>
      </c>
      <c r="Y289">
        <v>0.20833333333333337</v>
      </c>
      <c r="Z289">
        <v>232</v>
      </c>
      <c r="AA289">
        <v>0.7</v>
      </c>
      <c r="AE289">
        <v>6</v>
      </c>
      <c r="AH289">
        <v>6.333333333333333</v>
      </c>
      <c r="AK289">
        <v>4</v>
      </c>
      <c r="AQ289">
        <v>100</v>
      </c>
      <c r="AR289">
        <v>100</v>
      </c>
      <c r="AS289" t="s">
        <v>755</v>
      </c>
    </row>
    <row r="290" spans="1:45" x14ac:dyDescent="0.25">
      <c r="A290">
        <v>289</v>
      </c>
      <c r="B290" t="s">
        <v>26</v>
      </c>
      <c r="C290" t="s">
        <v>665</v>
      </c>
      <c r="D290" t="s">
        <v>1</v>
      </c>
      <c r="E290" t="s">
        <v>337</v>
      </c>
      <c r="F290" s="138">
        <v>43974</v>
      </c>
      <c r="G290" t="s">
        <v>685</v>
      </c>
      <c r="H290" t="s">
        <v>667</v>
      </c>
      <c r="I290" t="s">
        <v>668</v>
      </c>
      <c r="J290" t="s">
        <v>172</v>
      </c>
      <c r="K290" t="s">
        <v>671</v>
      </c>
      <c r="L290">
        <v>1000</v>
      </c>
      <c r="M290">
        <v>280</v>
      </c>
      <c r="O290">
        <v>128</v>
      </c>
      <c r="P290">
        <v>112</v>
      </c>
      <c r="R290">
        <v>15</v>
      </c>
      <c r="S290">
        <v>74.199999999999989</v>
      </c>
      <c r="T290">
        <v>0</v>
      </c>
      <c r="U290">
        <v>9.3333333333333339</v>
      </c>
      <c r="V290">
        <v>0.62222222222222223</v>
      </c>
      <c r="W290">
        <v>0.4</v>
      </c>
      <c r="Y290">
        <v>0.1674107142857143</v>
      </c>
      <c r="Z290">
        <v>345</v>
      </c>
      <c r="AA290">
        <v>0.75</v>
      </c>
      <c r="AH290">
        <v>6.8333333333333339</v>
      </c>
      <c r="AI290">
        <v>2</v>
      </c>
      <c r="AK290">
        <v>4</v>
      </c>
      <c r="AQ290">
        <v>100</v>
      </c>
      <c r="AR290">
        <v>100</v>
      </c>
      <c r="AS290" t="s">
        <v>755</v>
      </c>
    </row>
    <row r="291" spans="1:45" x14ac:dyDescent="0.25">
      <c r="A291">
        <v>290</v>
      </c>
      <c r="B291" t="s">
        <v>26</v>
      </c>
      <c r="C291" t="s">
        <v>665</v>
      </c>
      <c r="D291" t="s">
        <v>1</v>
      </c>
      <c r="E291" t="s">
        <v>337</v>
      </c>
      <c r="F291" s="138">
        <v>43974</v>
      </c>
      <c r="G291" t="s">
        <v>685</v>
      </c>
      <c r="H291" t="s">
        <v>667</v>
      </c>
      <c r="I291" t="s">
        <v>668</v>
      </c>
      <c r="J291" t="s">
        <v>173</v>
      </c>
      <c r="K291" t="s">
        <v>671</v>
      </c>
      <c r="L291">
        <v>1000</v>
      </c>
      <c r="M291">
        <v>280</v>
      </c>
      <c r="O291">
        <v>192</v>
      </c>
      <c r="P291">
        <v>112</v>
      </c>
      <c r="R291">
        <v>25</v>
      </c>
      <c r="S291">
        <v>74.199999999999989</v>
      </c>
      <c r="T291">
        <v>0</v>
      </c>
      <c r="U291">
        <v>13.916666666666668</v>
      </c>
      <c r="V291">
        <v>0.55666666666666675</v>
      </c>
      <c r="W291">
        <v>0.4</v>
      </c>
      <c r="Y291">
        <v>0.18601190476190479</v>
      </c>
      <c r="Z291">
        <v>215</v>
      </c>
      <c r="AA291">
        <v>0.65</v>
      </c>
      <c r="AH291">
        <v>12.166666666666668</v>
      </c>
      <c r="AI291">
        <v>3</v>
      </c>
      <c r="AK291">
        <v>2</v>
      </c>
      <c r="AQ291">
        <v>100</v>
      </c>
      <c r="AR291">
        <v>100</v>
      </c>
      <c r="AS291" t="s">
        <v>755</v>
      </c>
    </row>
    <row r="292" spans="1:45" x14ac:dyDescent="0.25">
      <c r="A292">
        <v>291</v>
      </c>
      <c r="B292" t="s">
        <v>26</v>
      </c>
      <c r="C292" t="s">
        <v>665</v>
      </c>
      <c r="D292" t="s">
        <v>1</v>
      </c>
      <c r="E292" t="s">
        <v>337</v>
      </c>
      <c r="F292" s="138">
        <v>43974</v>
      </c>
      <c r="G292" t="s">
        <v>685</v>
      </c>
      <c r="H292" t="s">
        <v>667</v>
      </c>
      <c r="I292" t="s">
        <v>668</v>
      </c>
      <c r="J292" t="s">
        <v>174</v>
      </c>
      <c r="K292" t="s">
        <v>671</v>
      </c>
      <c r="L292">
        <v>1000</v>
      </c>
      <c r="M292">
        <v>280</v>
      </c>
      <c r="O292">
        <v>170</v>
      </c>
      <c r="P292">
        <v>112</v>
      </c>
      <c r="R292">
        <v>5</v>
      </c>
      <c r="S292">
        <v>74.199999999999989</v>
      </c>
      <c r="T292">
        <v>0</v>
      </c>
      <c r="U292">
        <v>12.375</v>
      </c>
      <c r="V292">
        <v>2.4750000000000001</v>
      </c>
      <c r="W292">
        <v>0.4</v>
      </c>
      <c r="Y292">
        <v>4.2016806722689079E-2</v>
      </c>
      <c r="Z292">
        <v>198</v>
      </c>
      <c r="AA292">
        <v>0.65</v>
      </c>
      <c r="AH292">
        <v>2</v>
      </c>
      <c r="AJ292">
        <v>5</v>
      </c>
      <c r="AK292">
        <v>17</v>
      </c>
      <c r="AQ292">
        <v>100</v>
      </c>
      <c r="AR292">
        <v>100</v>
      </c>
      <c r="AS292" t="s">
        <v>755</v>
      </c>
    </row>
    <row r="293" spans="1:45" x14ac:dyDescent="0.25">
      <c r="A293">
        <v>292</v>
      </c>
      <c r="B293" t="s">
        <v>26</v>
      </c>
      <c r="C293" t="s">
        <v>665</v>
      </c>
      <c r="D293" t="s">
        <v>1</v>
      </c>
      <c r="E293" t="s">
        <v>337</v>
      </c>
      <c r="F293" s="138">
        <v>43974</v>
      </c>
      <c r="G293" t="s">
        <v>685</v>
      </c>
      <c r="H293" t="s">
        <v>667</v>
      </c>
      <c r="I293" t="s">
        <v>668</v>
      </c>
      <c r="J293" t="s">
        <v>175</v>
      </c>
      <c r="K293" t="s">
        <v>671</v>
      </c>
      <c r="L293">
        <v>1000</v>
      </c>
      <c r="M293">
        <v>280</v>
      </c>
      <c r="O293">
        <v>270</v>
      </c>
      <c r="P293">
        <v>112</v>
      </c>
      <c r="Q293">
        <v>2</v>
      </c>
      <c r="R293">
        <v>29</v>
      </c>
      <c r="S293">
        <v>74.199999999999989</v>
      </c>
      <c r="T293">
        <v>1.6666666666666667</v>
      </c>
      <c r="U293">
        <v>25</v>
      </c>
      <c r="V293">
        <v>0.86021505376344087</v>
      </c>
      <c r="W293">
        <v>0.4</v>
      </c>
      <c r="Y293">
        <v>0.16402116402116401</v>
      </c>
      <c r="Z293">
        <v>356</v>
      </c>
      <c r="AA293">
        <v>0.7</v>
      </c>
      <c r="AB293">
        <v>1.6666666666666667</v>
      </c>
      <c r="AH293">
        <v>25</v>
      </c>
      <c r="AQ293">
        <v>100</v>
      </c>
      <c r="AR293">
        <v>100</v>
      </c>
      <c r="AS293" t="s">
        <v>755</v>
      </c>
    </row>
    <row r="294" spans="1:45" x14ac:dyDescent="0.25">
      <c r="A294">
        <v>293</v>
      </c>
      <c r="B294" t="s">
        <v>26</v>
      </c>
      <c r="C294" t="s">
        <v>665</v>
      </c>
      <c r="D294" t="s">
        <v>1</v>
      </c>
      <c r="E294" t="s">
        <v>337</v>
      </c>
      <c r="F294" s="138">
        <v>43974</v>
      </c>
      <c r="G294" t="s">
        <v>685</v>
      </c>
      <c r="H294" t="s">
        <v>667</v>
      </c>
      <c r="I294" t="s">
        <v>668</v>
      </c>
      <c r="J294" t="s">
        <v>176</v>
      </c>
      <c r="K294" t="s">
        <v>671</v>
      </c>
      <c r="L294">
        <v>1000</v>
      </c>
      <c r="M294">
        <v>280</v>
      </c>
      <c r="O294">
        <v>272</v>
      </c>
      <c r="P294">
        <v>112</v>
      </c>
      <c r="Q294">
        <v>2</v>
      </c>
      <c r="R294">
        <v>31</v>
      </c>
      <c r="S294">
        <v>74.199999999999989</v>
      </c>
      <c r="T294">
        <v>2.666666666666667</v>
      </c>
      <c r="U294">
        <v>31.166666666666664</v>
      </c>
      <c r="V294">
        <v>1.0252525252525251</v>
      </c>
      <c r="W294">
        <v>0.4</v>
      </c>
      <c r="Y294">
        <v>0.17331932773109246</v>
      </c>
      <c r="Z294">
        <v>761</v>
      </c>
      <c r="AA294">
        <v>0.65</v>
      </c>
      <c r="AB294">
        <v>1.6666666666666667</v>
      </c>
      <c r="AE294">
        <v>2</v>
      </c>
      <c r="AH294">
        <v>30.166666666666664</v>
      </c>
      <c r="AK294">
        <v>2</v>
      </c>
      <c r="AQ294">
        <v>100</v>
      </c>
      <c r="AR294">
        <v>100</v>
      </c>
      <c r="AS294" t="s">
        <v>755</v>
      </c>
    </row>
    <row r="295" spans="1:45" x14ac:dyDescent="0.25">
      <c r="A295">
        <v>294</v>
      </c>
      <c r="B295" t="s">
        <v>26</v>
      </c>
      <c r="C295" t="s">
        <v>665</v>
      </c>
      <c r="D295" t="s">
        <v>1</v>
      </c>
      <c r="E295" t="s">
        <v>337</v>
      </c>
      <c r="F295" s="138">
        <v>43974</v>
      </c>
      <c r="G295" t="s">
        <v>685</v>
      </c>
      <c r="H295" t="s">
        <v>667</v>
      </c>
      <c r="I295" t="s">
        <v>668</v>
      </c>
      <c r="J295" t="s">
        <v>187</v>
      </c>
      <c r="K295" t="s">
        <v>671</v>
      </c>
      <c r="L295">
        <v>1000</v>
      </c>
      <c r="M295">
        <v>280</v>
      </c>
      <c r="O295">
        <v>160</v>
      </c>
      <c r="P295">
        <v>112</v>
      </c>
      <c r="R295">
        <v>21</v>
      </c>
      <c r="S295">
        <v>74.199999999999989</v>
      </c>
      <c r="T295">
        <v>0</v>
      </c>
      <c r="U295">
        <v>12.083333333333334</v>
      </c>
      <c r="V295">
        <v>0.57539682539682546</v>
      </c>
      <c r="W295">
        <v>0.4</v>
      </c>
      <c r="Y295">
        <v>0.1875</v>
      </c>
      <c r="Z295">
        <v>177</v>
      </c>
      <c r="AA295">
        <v>0.65</v>
      </c>
      <c r="AH295">
        <v>11.333333333333334</v>
      </c>
      <c r="AI295">
        <v>1</v>
      </c>
      <c r="AK295">
        <v>1</v>
      </c>
      <c r="AQ295">
        <v>100</v>
      </c>
      <c r="AR295">
        <v>100</v>
      </c>
      <c r="AS295" t="s">
        <v>755</v>
      </c>
    </row>
    <row r="296" spans="1:45" x14ac:dyDescent="0.25">
      <c r="A296">
        <v>295</v>
      </c>
      <c r="B296" t="s">
        <v>26</v>
      </c>
      <c r="C296" t="s">
        <v>665</v>
      </c>
      <c r="D296" t="s">
        <v>1</v>
      </c>
      <c r="E296" t="s">
        <v>337</v>
      </c>
      <c r="F296" s="138">
        <v>43974</v>
      </c>
      <c r="G296" t="s">
        <v>685</v>
      </c>
      <c r="H296" t="s">
        <v>667</v>
      </c>
      <c r="I296" t="s">
        <v>668</v>
      </c>
      <c r="J296" t="s">
        <v>177</v>
      </c>
      <c r="K296" t="s">
        <v>671</v>
      </c>
      <c r="L296">
        <v>1000</v>
      </c>
      <c r="M296">
        <v>280</v>
      </c>
      <c r="O296">
        <v>160</v>
      </c>
      <c r="P296">
        <v>112</v>
      </c>
      <c r="Q296">
        <v>4</v>
      </c>
      <c r="R296">
        <v>23</v>
      </c>
      <c r="S296">
        <v>74.199999999999989</v>
      </c>
      <c r="T296">
        <v>2.166666666666667</v>
      </c>
      <c r="U296">
        <v>24.5</v>
      </c>
      <c r="V296">
        <v>0.98765432098765438</v>
      </c>
      <c r="W296">
        <v>0.4</v>
      </c>
      <c r="Y296">
        <v>0.24107142857142858</v>
      </c>
      <c r="Z296">
        <v>252</v>
      </c>
      <c r="AA296">
        <v>0.65</v>
      </c>
      <c r="AB296">
        <v>2.166666666666667</v>
      </c>
      <c r="AH296">
        <v>24.5</v>
      </c>
      <c r="AQ296">
        <v>100</v>
      </c>
      <c r="AR296">
        <v>100</v>
      </c>
      <c r="AS296" t="s">
        <v>755</v>
      </c>
    </row>
    <row r="297" spans="1:45" x14ac:dyDescent="0.25">
      <c r="A297">
        <v>296</v>
      </c>
      <c r="B297" t="s">
        <v>26</v>
      </c>
      <c r="C297" t="s">
        <v>665</v>
      </c>
      <c r="D297" t="s">
        <v>1</v>
      </c>
      <c r="E297" t="s">
        <v>337</v>
      </c>
      <c r="F297" s="138">
        <v>43974</v>
      </c>
      <c r="G297" t="s">
        <v>685</v>
      </c>
      <c r="H297" t="s">
        <v>667</v>
      </c>
      <c r="I297" t="s">
        <v>677</v>
      </c>
      <c r="J297" t="s">
        <v>405</v>
      </c>
      <c r="K297" t="s">
        <v>671</v>
      </c>
      <c r="L297">
        <v>1000</v>
      </c>
      <c r="M297">
        <v>280</v>
      </c>
      <c r="O297">
        <v>240</v>
      </c>
      <c r="P297">
        <v>112</v>
      </c>
      <c r="R297">
        <v>28</v>
      </c>
      <c r="S297">
        <v>74.199999999999989</v>
      </c>
      <c r="T297">
        <v>0</v>
      </c>
      <c r="U297">
        <v>34.083333333333336</v>
      </c>
      <c r="V297">
        <v>1.2172619047619049</v>
      </c>
      <c r="W297">
        <v>0.4</v>
      </c>
      <c r="Y297">
        <v>0.16666666666666666</v>
      </c>
      <c r="Z297">
        <v>137</v>
      </c>
      <c r="AA297">
        <v>0.65</v>
      </c>
      <c r="AH297">
        <v>33.333333333333336</v>
      </c>
      <c r="AI297">
        <v>3</v>
      </c>
      <c r="AQ297">
        <v>100</v>
      </c>
      <c r="AR297">
        <v>100</v>
      </c>
      <c r="AS297" t="s">
        <v>755</v>
      </c>
    </row>
    <row r="298" spans="1:45" x14ac:dyDescent="0.25">
      <c r="A298">
        <v>297</v>
      </c>
      <c r="B298" t="s">
        <v>26</v>
      </c>
      <c r="C298" t="s">
        <v>678</v>
      </c>
      <c r="D298" t="s">
        <v>1</v>
      </c>
      <c r="E298" t="s">
        <v>337</v>
      </c>
      <c r="F298" s="138">
        <v>43974</v>
      </c>
      <c r="G298" t="s">
        <v>670</v>
      </c>
      <c r="H298" t="s">
        <v>687</v>
      </c>
      <c r="I298" t="s">
        <v>688</v>
      </c>
      <c r="J298" t="s">
        <v>430</v>
      </c>
      <c r="K298" t="s">
        <v>671</v>
      </c>
      <c r="L298">
        <v>1200</v>
      </c>
      <c r="M298">
        <v>336</v>
      </c>
      <c r="O298">
        <v>336</v>
      </c>
      <c r="P298">
        <v>115.4</v>
      </c>
      <c r="R298">
        <v>33</v>
      </c>
      <c r="S298">
        <v>42.5</v>
      </c>
      <c r="T298">
        <v>0</v>
      </c>
      <c r="U298">
        <v>10.875</v>
      </c>
      <c r="V298">
        <v>0.32954545454545453</v>
      </c>
      <c r="W298">
        <v>0.24</v>
      </c>
      <c r="Y298">
        <v>0.14030612244897961</v>
      </c>
      <c r="Z298">
        <v>371</v>
      </c>
      <c r="AA298">
        <v>0.75</v>
      </c>
      <c r="AH298">
        <v>7</v>
      </c>
      <c r="AI298">
        <v>4</v>
      </c>
      <c r="AJ298">
        <v>5</v>
      </c>
      <c r="AK298">
        <v>2</v>
      </c>
      <c r="AQ298">
        <v>100</v>
      </c>
      <c r="AR298">
        <v>100</v>
      </c>
      <c r="AS298" t="s">
        <v>755</v>
      </c>
    </row>
    <row r="299" spans="1:45" x14ac:dyDescent="0.25">
      <c r="A299">
        <v>298</v>
      </c>
      <c r="B299" t="s">
        <v>26</v>
      </c>
      <c r="C299" t="s">
        <v>678</v>
      </c>
      <c r="D299" t="s">
        <v>1</v>
      </c>
      <c r="E299" t="s">
        <v>337</v>
      </c>
      <c r="F299" s="138">
        <v>43974</v>
      </c>
      <c r="G299" t="s">
        <v>670</v>
      </c>
      <c r="H299" t="s">
        <v>687</v>
      </c>
      <c r="I299" t="s">
        <v>698</v>
      </c>
      <c r="J299" t="s">
        <v>431</v>
      </c>
      <c r="K299" t="s">
        <v>671</v>
      </c>
      <c r="L299">
        <v>1200</v>
      </c>
      <c r="M299">
        <v>336</v>
      </c>
      <c r="O299">
        <v>224</v>
      </c>
      <c r="P299">
        <v>115.4</v>
      </c>
      <c r="R299">
        <v>69</v>
      </c>
      <c r="S299">
        <v>42.5</v>
      </c>
      <c r="T299">
        <v>29.333333333333332</v>
      </c>
      <c r="U299">
        <v>40.375</v>
      </c>
      <c r="V299">
        <v>1.0102657004830917</v>
      </c>
      <c r="W299">
        <v>0.24</v>
      </c>
      <c r="Y299">
        <v>0.4400510204081633</v>
      </c>
      <c r="Z299">
        <v>334</v>
      </c>
      <c r="AA299">
        <v>0.65</v>
      </c>
      <c r="AB299">
        <v>29.333333333333332</v>
      </c>
      <c r="AH299">
        <v>36</v>
      </c>
      <c r="AI299">
        <v>4</v>
      </c>
      <c r="AJ299">
        <v>1</v>
      </c>
      <c r="AK299">
        <v>6</v>
      </c>
      <c r="AQ299">
        <v>100</v>
      </c>
      <c r="AR299">
        <v>100</v>
      </c>
      <c r="AS299" t="s">
        <v>755</v>
      </c>
    </row>
    <row r="300" spans="1:45" x14ac:dyDescent="0.25">
      <c r="A300">
        <v>299</v>
      </c>
      <c r="B300" t="s">
        <v>26</v>
      </c>
      <c r="C300" t="s">
        <v>678</v>
      </c>
      <c r="D300" t="s">
        <v>1</v>
      </c>
      <c r="E300" t="s">
        <v>337</v>
      </c>
      <c r="F300" s="138">
        <v>43974</v>
      </c>
      <c r="G300" t="s">
        <v>670</v>
      </c>
      <c r="H300" t="s">
        <v>687</v>
      </c>
      <c r="I300" t="s">
        <v>699</v>
      </c>
      <c r="J300" t="s">
        <v>429</v>
      </c>
      <c r="K300" t="s">
        <v>671</v>
      </c>
      <c r="L300">
        <v>1200</v>
      </c>
      <c r="M300">
        <v>336</v>
      </c>
      <c r="O300">
        <v>336</v>
      </c>
      <c r="P300">
        <v>115.4</v>
      </c>
      <c r="Q300">
        <v>19</v>
      </c>
      <c r="R300">
        <v>39</v>
      </c>
      <c r="S300">
        <v>42.5</v>
      </c>
      <c r="T300">
        <v>12.75</v>
      </c>
      <c r="U300">
        <v>21.083333333333336</v>
      </c>
      <c r="V300">
        <v>0.58333333333333337</v>
      </c>
      <c r="W300">
        <v>0.24</v>
      </c>
      <c r="Y300">
        <v>0.24659863945578234</v>
      </c>
      <c r="Z300">
        <v>422</v>
      </c>
      <c r="AA300">
        <v>0.6</v>
      </c>
      <c r="AB300">
        <v>11</v>
      </c>
      <c r="AC300">
        <v>3</v>
      </c>
      <c r="AE300">
        <v>2</v>
      </c>
      <c r="AH300">
        <v>13.833333333333334</v>
      </c>
      <c r="AI300">
        <v>9</v>
      </c>
      <c r="AK300">
        <v>10</v>
      </c>
      <c r="AQ300">
        <v>100</v>
      </c>
      <c r="AR300">
        <v>100</v>
      </c>
      <c r="AS300" t="s">
        <v>755</v>
      </c>
    </row>
    <row r="301" spans="1:45" x14ac:dyDescent="0.25">
      <c r="A301">
        <v>300</v>
      </c>
      <c r="B301" t="s">
        <v>26</v>
      </c>
      <c r="C301" t="s">
        <v>678</v>
      </c>
      <c r="D301" t="s">
        <v>1</v>
      </c>
      <c r="E301" t="s">
        <v>337</v>
      </c>
      <c r="F301" s="138">
        <v>43974</v>
      </c>
      <c r="G301" t="s">
        <v>682</v>
      </c>
      <c r="H301" t="s">
        <v>687</v>
      </c>
      <c r="I301" t="s">
        <v>679</v>
      </c>
      <c r="J301" t="s">
        <v>437</v>
      </c>
      <c r="K301" t="s">
        <v>671</v>
      </c>
      <c r="L301">
        <v>1000</v>
      </c>
      <c r="M301">
        <v>280</v>
      </c>
      <c r="O301">
        <v>288</v>
      </c>
      <c r="P301">
        <v>96</v>
      </c>
      <c r="R301">
        <v>29</v>
      </c>
      <c r="S301">
        <v>35</v>
      </c>
      <c r="T301">
        <v>0</v>
      </c>
      <c r="U301">
        <v>10.833333333333332</v>
      </c>
      <c r="V301">
        <v>0.37356321839080453</v>
      </c>
      <c r="W301">
        <v>0.24</v>
      </c>
      <c r="Y301">
        <v>0.14384920634920637</v>
      </c>
      <c r="Z301">
        <v>323</v>
      </c>
      <c r="AA301">
        <v>0.6</v>
      </c>
      <c r="AH301">
        <v>7.833333333333333</v>
      </c>
      <c r="AK301">
        <v>6</v>
      </c>
      <c r="AQ301">
        <v>100</v>
      </c>
      <c r="AR301">
        <v>100</v>
      </c>
      <c r="AS301" t="s">
        <v>755</v>
      </c>
    </row>
    <row r="302" spans="1:45" x14ac:dyDescent="0.25">
      <c r="A302">
        <v>301</v>
      </c>
      <c r="B302" t="s">
        <v>26</v>
      </c>
      <c r="C302" t="s">
        <v>678</v>
      </c>
      <c r="D302" t="s">
        <v>1</v>
      </c>
      <c r="E302" t="s">
        <v>337</v>
      </c>
      <c r="F302" s="138">
        <v>43974</v>
      </c>
      <c r="G302" t="s">
        <v>676</v>
      </c>
      <c r="H302" t="s">
        <v>667</v>
      </c>
      <c r="I302" t="s">
        <v>679</v>
      </c>
      <c r="J302" t="s">
        <v>380</v>
      </c>
      <c r="K302" t="s">
        <v>669</v>
      </c>
      <c r="L302">
        <v>1200</v>
      </c>
      <c r="M302">
        <v>336</v>
      </c>
      <c r="O302">
        <v>352</v>
      </c>
      <c r="P302">
        <v>134.39999999999998</v>
      </c>
      <c r="R302">
        <v>43</v>
      </c>
      <c r="S302">
        <v>74.199999999999989</v>
      </c>
      <c r="T302">
        <v>0</v>
      </c>
      <c r="U302">
        <v>24.333333333333332</v>
      </c>
      <c r="V302">
        <v>0.56589147286821706</v>
      </c>
      <c r="W302">
        <v>0.4</v>
      </c>
      <c r="Y302">
        <v>0.17451298701298704</v>
      </c>
      <c r="Z302">
        <v>418</v>
      </c>
      <c r="AA302">
        <v>0.6</v>
      </c>
      <c r="AH302">
        <v>20.333333333333332</v>
      </c>
      <c r="AK302">
        <v>8</v>
      </c>
      <c r="AQ302">
        <v>100</v>
      </c>
      <c r="AR302">
        <v>100</v>
      </c>
      <c r="AS302" t="s">
        <v>755</v>
      </c>
    </row>
    <row r="303" spans="1:45" x14ac:dyDescent="0.25">
      <c r="A303">
        <v>302</v>
      </c>
      <c r="B303" t="s">
        <v>26</v>
      </c>
      <c r="C303" t="s">
        <v>678</v>
      </c>
      <c r="D303" t="s">
        <v>1</v>
      </c>
      <c r="E303" t="s">
        <v>337</v>
      </c>
      <c r="F303" s="138">
        <v>43974</v>
      </c>
      <c r="G303" t="s">
        <v>676</v>
      </c>
      <c r="H303" t="s">
        <v>687</v>
      </c>
      <c r="I303" t="s">
        <v>688</v>
      </c>
      <c r="J303" t="s">
        <v>442</v>
      </c>
      <c r="K303" t="s">
        <v>669</v>
      </c>
      <c r="L303">
        <v>1200</v>
      </c>
      <c r="M303">
        <v>336</v>
      </c>
      <c r="O303">
        <v>336</v>
      </c>
      <c r="P303">
        <v>115.4</v>
      </c>
      <c r="R303">
        <v>26</v>
      </c>
      <c r="S303">
        <v>42.5</v>
      </c>
      <c r="T303">
        <v>0.5</v>
      </c>
      <c r="U303">
        <v>7.916666666666667</v>
      </c>
      <c r="V303">
        <v>0.32371794871794879</v>
      </c>
      <c r="W303">
        <v>0.24</v>
      </c>
      <c r="Y303">
        <v>0.11054421768707484</v>
      </c>
      <c r="Z303">
        <v>385</v>
      </c>
      <c r="AA303">
        <v>0.6</v>
      </c>
      <c r="AE303">
        <v>1</v>
      </c>
      <c r="AH303">
        <v>5.166666666666667</v>
      </c>
      <c r="AI303">
        <v>4</v>
      </c>
      <c r="AJ303">
        <v>2</v>
      </c>
      <c r="AK303">
        <v>2</v>
      </c>
      <c r="AQ303">
        <v>100</v>
      </c>
      <c r="AR303">
        <v>100</v>
      </c>
      <c r="AS303" t="s">
        <v>755</v>
      </c>
    </row>
    <row r="304" spans="1:45" x14ac:dyDescent="0.25">
      <c r="A304">
        <v>303</v>
      </c>
      <c r="B304" t="s">
        <v>26</v>
      </c>
      <c r="C304" t="s">
        <v>678</v>
      </c>
      <c r="D304" t="s">
        <v>1</v>
      </c>
      <c r="E304" t="s">
        <v>337</v>
      </c>
      <c r="F304" s="138">
        <v>43974</v>
      </c>
      <c r="G304" t="s">
        <v>676</v>
      </c>
      <c r="H304" t="s">
        <v>687</v>
      </c>
      <c r="I304" t="s">
        <v>700</v>
      </c>
      <c r="J304" t="s">
        <v>443</v>
      </c>
      <c r="K304" t="s">
        <v>669</v>
      </c>
      <c r="L304">
        <v>1200</v>
      </c>
      <c r="M304">
        <v>336</v>
      </c>
      <c r="O304">
        <v>256</v>
      </c>
      <c r="P304">
        <v>115.4</v>
      </c>
      <c r="R304">
        <v>29</v>
      </c>
      <c r="S304">
        <v>42.5</v>
      </c>
      <c r="T304">
        <v>0</v>
      </c>
      <c r="U304">
        <v>16.458333333333336</v>
      </c>
      <c r="V304">
        <v>0.56752873563218398</v>
      </c>
      <c r="W304">
        <v>0.24</v>
      </c>
      <c r="Y304">
        <v>0.16183035714285715</v>
      </c>
      <c r="Z304">
        <v>541</v>
      </c>
      <c r="AA304">
        <v>0.6</v>
      </c>
      <c r="AH304">
        <v>12.333333333333334</v>
      </c>
      <c r="AI304">
        <v>2</v>
      </c>
      <c r="AJ304">
        <v>3</v>
      </c>
      <c r="AK304">
        <v>5</v>
      </c>
      <c r="AQ304">
        <v>100</v>
      </c>
      <c r="AR304">
        <v>100</v>
      </c>
      <c r="AS304" t="s">
        <v>755</v>
      </c>
    </row>
    <row r="305" spans="1:45" x14ac:dyDescent="0.25">
      <c r="A305">
        <v>304</v>
      </c>
      <c r="B305" t="s">
        <v>26</v>
      </c>
      <c r="C305" t="s">
        <v>678</v>
      </c>
      <c r="D305" t="s">
        <v>1</v>
      </c>
      <c r="E305" t="s">
        <v>337</v>
      </c>
      <c r="F305" s="138">
        <v>43974</v>
      </c>
      <c r="G305" t="s">
        <v>685</v>
      </c>
      <c r="H305" t="s">
        <v>667</v>
      </c>
      <c r="I305" t="s">
        <v>679</v>
      </c>
      <c r="J305" t="s">
        <v>444</v>
      </c>
      <c r="K305" t="s">
        <v>671</v>
      </c>
      <c r="L305">
        <v>1000</v>
      </c>
      <c r="M305">
        <v>280</v>
      </c>
      <c r="O305">
        <v>272</v>
      </c>
      <c r="P305">
        <v>112</v>
      </c>
      <c r="Q305">
        <v>6</v>
      </c>
      <c r="R305">
        <v>43</v>
      </c>
      <c r="S305">
        <v>74.199999999999989</v>
      </c>
      <c r="T305">
        <v>2.75</v>
      </c>
      <c r="U305">
        <v>20.083333333333332</v>
      </c>
      <c r="V305">
        <v>0.46598639455782309</v>
      </c>
      <c r="W305">
        <v>0.4</v>
      </c>
      <c r="Y305">
        <v>0.25735294117647062</v>
      </c>
      <c r="Z305">
        <v>334</v>
      </c>
      <c r="AA305">
        <v>0.6</v>
      </c>
      <c r="AB305">
        <v>2</v>
      </c>
      <c r="AC305">
        <v>3</v>
      </c>
      <c r="AH305">
        <v>17.833333333333332</v>
      </c>
      <c r="AI305">
        <v>7</v>
      </c>
      <c r="AK305">
        <v>1</v>
      </c>
      <c r="AQ305">
        <v>100</v>
      </c>
      <c r="AR305">
        <v>100</v>
      </c>
      <c r="AS305" t="s">
        <v>755</v>
      </c>
    </row>
    <row r="306" spans="1:45" x14ac:dyDescent="0.25">
      <c r="A306">
        <v>305</v>
      </c>
      <c r="B306" t="s">
        <v>26</v>
      </c>
      <c r="C306" t="s">
        <v>678</v>
      </c>
      <c r="D306" t="s">
        <v>1</v>
      </c>
      <c r="E306" t="s">
        <v>337</v>
      </c>
      <c r="F306" s="138">
        <v>43974</v>
      </c>
      <c r="G306" t="s">
        <v>685</v>
      </c>
      <c r="H306" t="s">
        <v>667</v>
      </c>
      <c r="I306" t="s">
        <v>686</v>
      </c>
      <c r="J306" t="s">
        <v>234</v>
      </c>
      <c r="K306" t="s">
        <v>671</v>
      </c>
      <c r="L306">
        <v>1000</v>
      </c>
      <c r="M306">
        <v>280</v>
      </c>
      <c r="O306">
        <v>272</v>
      </c>
      <c r="P306">
        <v>112</v>
      </c>
      <c r="R306">
        <v>57</v>
      </c>
      <c r="S306">
        <v>74.199999999999989</v>
      </c>
      <c r="T306">
        <v>0</v>
      </c>
      <c r="U306">
        <v>28.333333333333332</v>
      </c>
      <c r="V306">
        <v>0.49707602339181284</v>
      </c>
      <c r="W306">
        <v>0.4</v>
      </c>
      <c r="Y306">
        <v>0.29936974789915971</v>
      </c>
      <c r="Z306">
        <v>445</v>
      </c>
      <c r="AA306">
        <v>0.6</v>
      </c>
      <c r="AH306">
        <v>26.833333333333332</v>
      </c>
      <c r="AK306">
        <v>3</v>
      </c>
      <c r="AQ306">
        <v>100</v>
      </c>
      <c r="AR306">
        <v>100</v>
      </c>
      <c r="AS306" t="s">
        <v>755</v>
      </c>
    </row>
    <row r="307" spans="1:45" x14ac:dyDescent="0.25">
      <c r="A307">
        <v>306</v>
      </c>
      <c r="B307" t="s">
        <v>26</v>
      </c>
      <c r="C307" t="s">
        <v>680</v>
      </c>
      <c r="D307" t="s">
        <v>1</v>
      </c>
      <c r="E307" t="s">
        <v>337</v>
      </c>
      <c r="F307" s="138">
        <v>43974</v>
      </c>
      <c r="G307" t="s">
        <v>666</v>
      </c>
      <c r="H307" t="s">
        <v>667</v>
      </c>
      <c r="I307" t="s">
        <v>681</v>
      </c>
      <c r="J307" t="s">
        <v>428</v>
      </c>
      <c r="K307" t="s">
        <v>669</v>
      </c>
      <c r="L307">
        <v>2700</v>
      </c>
      <c r="M307">
        <v>567</v>
      </c>
      <c r="O307">
        <v>576</v>
      </c>
      <c r="P307">
        <v>162</v>
      </c>
      <c r="Q307">
        <v>19</v>
      </c>
      <c r="R307">
        <v>78</v>
      </c>
      <c r="S307">
        <v>106.5</v>
      </c>
      <c r="T307">
        <v>19.857142857142858</v>
      </c>
      <c r="U307">
        <v>67.035714285714278</v>
      </c>
      <c r="V307">
        <v>0.89580265095729006</v>
      </c>
      <c r="W307">
        <v>0.4</v>
      </c>
      <c r="Y307">
        <v>0.24057539682539683</v>
      </c>
      <c r="Z307">
        <v>646</v>
      </c>
      <c r="AA307">
        <v>0.7</v>
      </c>
      <c r="AB307">
        <v>19.857142857142858</v>
      </c>
      <c r="AH307">
        <v>58.285714285714285</v>
      </c>
      <c r="AI307">
        <v>18</v>
      </c>
      <c r="AJ307">
        <v>6</v>
      </c>
      <c r="AK307">
        <v>4</v>
      </c>
      <c r="AQ307">
        <v>100</v>
      </c>
      <c r="AR307">
        <v>100</v>
      </c>
      <c r="AS307" t="s">
        <v>755</v>
      </c>
    </row>
    <row r="308" spans="1:45" x14ac:dyDescent="0.25">
      <c r="A308">
        <v>307</v>
      </c>
      <c r="B308" t="s">
        <v>26</v>
      </c>
      <c r="C308" t="s">
        <v>680</v>
      </c>
      <c r="D308" t="s">
        <v>1</v>
      </c>
      <c r="E308" t="s">
        <v>337</v>
      </c>
      <c r="F308" s="138">
        <v>43974</v>
      </c>
      <c r="G308" t="s">
        <v>670</v>
      </c>
      <c r="H308" t="s">
        <v>687</v>
      </c>
      <c r="I308" t="s">
        <v>701</v>
      </c>
      <c r="J308" t="s">
        <v>433</v>
      </c>
      <c r="K308" t="s">
        <v>671</v>
      </c>
      <c r="L308">
        <v>1200</v>
      </c>
      <c r="M308">
        <v>336</v>
      </c>
      <c r="O308">
        <v>368</v>
      </c>
      <c r="P308">
        <v>115.4</v>
      </c>
      <c r="Q308">
        <v>2</v>
      </c>
      <c r="R308">
        <v>42</v>
      </c>
      <c r="S308">
        <v>42.5</v>
      </c>
      <c r="T308">
        <v>2</v>
      </c>
      <c r="U308">
        <v>51.285714285714285</v>
      </c>
      <c r="V308">
        <v>1.2110389610389609</v>
      </c>
      <c r="W308">
        <v>0.24</v>
      </c>
      <c r="Y308">
        <v>0.17080745341614909</v>
      </c>
      <c r="Z308">
        <v>413</v>
      </c>
      <c r="AA308">
        <v>0.6</v>
      </c>
      <c r="AB308">
        <v>2</v>
      </c>
      <c r="AH308">
        <v>51.285714285714285</v>
      </c>
      <c r="AQ308">
        <v>100</v>
      </c>
      <c r="AR308">
        <v>100</v>
      </c>
      <c r="AS308" t="s">
        <v>755</v>
      </c>
    </row>
    <row r="309" spans="1:45" x14ac:dyDescent="0.25">
      <c r="A309">
        <v>308</v>
      </c>
      <c r="B309" t="s">
        <v>26</v>
      </c>
      <c r="C309" t="s">
        <v>680</v>
      </c>
      <c r="D309" t="s">
        <v>1</v>
      </c>
      <c r="E309" t="s">
        <v>337</v>
      </c>
      <c r="F309" s="138">
        <v>43974</v>
      </c>
      <c r="G309" t="s">
        <v>670</v>
      </c>
      <c r="H309" t="s">
        <v>687</v>
      </c>
      <c r="I309" t="s">
        <v>702</v>
      </c>
      <c r="J309" t="s">
        <v>432</v>
      </c>
      <c r="K309" t="s">
        <v>671</v>
      </c>
      <c r="L309">
        <v>1200</v>
      </c>
      <c r="M309">
        <v>336</v>
      </c>
      <c r="O309">
        <v>384</v>
      </c>
      <c r="P309">
        <v>115.4</v>
      </c>
      <c r="Q309">
        <v>2</v>
      </c>
      <c r="R309">
        <v>50</v>
      </c>
      <c r="S309">
        <v>42.5</v>
      </c>
      <c r="T309">
        <v>0.42857142857142855</v>
      </c>
      <c r="U309">
        <v>41</v>
      </c>
      <c r="V309">
        <v>0.79670329670329676</v>
      </c>
      <c r="W309">
        <v>0.24</v>
      </c>
      <c r="Y309">
        <v>0.19345238095238099</v>
      </c>
      <c r="Z309">
        <v>396</v>
      </c>
      <c r="AA309">
        <v>0.6</v>
      </c>
      <c r="AB309">
        <v>0.42857142857142855</v>
      </c>
      <c r="AH309">
        <v>41</v>
      </c>
      <c r="AQ309">
        <v>100</v>
      </c>
      <c r="AR309">
        <v>100</v>
      </c>
      <c r="AS309" t="s">
        <v>755</v>
      </c>
    </row>
    <row r="310" spans="1:45" x14ac:dyDescent="0.25">
      <c r="A310">
        <v>309</v>
      </c>
      <c r="B310" t="s">
        <v>26</v>
      </c>
      <c r="C310" t="s">
        <v>680</v>
      </c>
      <c r="D310" t="s">
        <v>1</v>
      </c>
      <c r="E310" t="s">
        <v>337</v>
      </c>
      <c r="F310" s="138">
        <v>43974</v>
      </c>
      <c r="G310" t="s">
        <v>682</v>
      </c>
      <c r="H310" t="s">
        <v>667</v>
      </c>
      <c r="I310" t="s">
        <v>681</v>
      </c>
      <c r="J310" t="s">
        <v>397</v>
      </c>
      <c r="K310" t="s">
        <v>671</v>
      </c>
      <c r="L310">
        <v>1000</v>
      </c>
      <c r="M310">
        <v>280</v>
      </c>
      <c r="O310">
        <v>160</v>
      </c>
      <c r="P310">
        <v>96</v>
      </c>
      <c r="Q310">
        <v>13</v>
      </c>
      <c r="R310">
        <v>12</v>
      </c>
      <c r="S310">
        <v>35</v>
      </c>
      <c r="T310">
        <v>9.1428571428571423</v>
      </c>
      <c r="U310">
        <v>27.714285714285715</v>
      </c>
      <c r="V310">
        <v>1.4742857142857144</v>
      </c>
      <c r="W310">
        <v>0.24</v>
      </c>
      <c r="Y310">
        <v>0.22321428571428573</v>
      </c>
      <c r="Z310">
        <v>246</v>
      </c>
      <c r="AA310">
        <v>0.6</v>
      </c>
      <c r="AB310">
        <v>9.1428571428571423</v>
      </c>
      <c r="AH310">
        <v>26.714285714285715</v>
      </c>
      <c r="AI310">
        <v>2</v>
      </c>
      <c r="AK310">
        <v>1</v>
      </c>
      <c r="AQ310">
        <v>100</v>
      </c>
      <c r="AR310">
        <v>100</v>
      </c>
      <c r="AS310" t="s">
        <v>755</v>
      </c>
    </row>
    <row r="311" spans="1:45" x14ac:dyDescent="0.25">
      <c r="A311">
        <v>310</v>
      </c>
      <c r="B311" t="s">
        <v>26</v>
      </c>
      <c r="C311" t="s">
        <v>680</v>
      </c>
      <c r="D311" t="s">
        <v>1</v>
      </c>
      <c r="E311" t="s">
        <v>337</v>
      </c>
      <c r="F311" s="138">
        <v>43974</v>
      </c>
      <c r="G311" t="s">
        <v>682</v>
      </c>
      <c r="H311" t="s">
        <v>687</v>
      </c>
      <c r="I311" t="s">
        <v>689</v>
      </c>
      <c r="J311" t="s">
        <v>438</v>
      </c>
      <c r="K311" t="s">
        <v>671</v>
      </c>
      <c r="L311">
        <v>1000</v>
      </c>
      <c r="M311">
        <v>280</v>
      </c>
      <c r="O311">
        <v>276</v>
      </c>
      <c r="P311">
        <v>96</v>
      </c>
      <c r="R311">
        <v>30</v>
      </c>
      <c r="S311">
        <v>35</v>
      </c>
      <c r="T311">
        <v>0</v>
      </c>
      <c r="U311">
        <v>27.732142857142858</v>
      </c>
      <c r="V311">
        <v>0.92440476190476195</v>
      </c>
      <c r="W311">
        <v>0.24</v>
      </c>
      <c r="Y311">
        <v>0.15527950310559008</v>
      </c>
      <c r="Z311">
        <v>246</v>
      </c>
      <c r="AA311">
        <v>0.6</v>
      </c>
      <c r="AH311">
        <v>26.857142857142858</v>
      </c>
      <c r="AI311">
        <v>2</v>
      </c>
      <c r="AJ311">
        <v>1</v>
      </c>
      <c r="AQ311">
        <v>100</v>
      </c>
      <c r="AR311">
        <v>100</v>
      </c>
      <c r="AS311" t="s">
        <v>755</v>
      </c>
    </row>
    <row r="312" spans="1:45" x14ac:dyDescent="0.25">
      <c r="A312">
        <v>311</v>
      </c>
      <c r="B312" t="s">
        <v>26</v>
      </c>
      <c r="C312" t="s">
        <v>680</v>
      </c>
      <c r="D312" t="s">
        <v>1</v>
      </c>
      <c r="E312" t="s">
        <v>337</v>
      </c>
      <c r="F312" s="138">
        <v>43974</v>
      </c>
      <c r="G312" t="s">
        <v>676</v>
      </c>
      <c r="H312" t="s">
        <v>667</v>
      </c>
      <c r="I312" t="s">
        <v>681</v>
      </c>
      <c r="J312" t="s">
        <v>379</v>
      </c>
      <c r="K312" t="s">
        <v>669</v>
      </c>
      <c r="L312">
        <v>1200</v>
      </c>
      <c r="M312">
        <v>336</v>
      </c>
      <c r="O312">
        <v>224</v>
      </c>
      <c r="P312">
        <v>96</v>
      </c>
      <c r="Q312">
        <v>22</v>
      </c>
      <c r="R312">
        <v>40</v>
      </c>
      <c r="S312">
        <v>63</v>
      </c>
      <c r="T312">
        <v>19.285714285714285</v>
      </c>
      <c r="U312">
        <v>37.107142857142861</v>
      </c>
      <c r="V312">
        <v>0.90956221198156684</v>
      </c>
      <c r="W312">
        <v>0.4</v>
      </c>
      <c r="Y312">
        <v>0.39540816326530615</v>
      </c>
      <c r="Z312">
        <v>281</v>
      </c>
      <c r="AA312">
        <v>0.6</v>
      </c>
      <c r="AB312">
        <v>19.285714285714285</v>
      </c>
      <c r="AH312">
        <v>31.857142857142858</v>
      </c>
      <c r="AI312">
        <v>5</v>
      </c>
      <c r="AK312">
        <v>8</v>
      </c>
      <c r="AQ312">
        <v>100</v>
      </c>
      <c r="AR312">
        <v>100</v>
      </c>
      <c r="AS312" t="s">
        <v>755</v>
      </c>
    </row>
    <row r="313" spans="1:45" x14ac:dyDescent="0.25">
      <c r="A313">
        <v>312</v>
      </c>
      <c r="B313" t="s">
        <v>26</v>
      </c>
      <c r="C313" t="s">
        <v>680</v>
      </c>
      <c r="D313" t="s">
        <v>1</v>
      </c>
      <c r="E313" t="s">
        <v>337</v>
      </c>
      <c r="F313" s="138">
        <v>43974</v>
      </c>
      <c r="G313" t="s">
        <v>676</v>
      </c>
      <c r="H313" t="s">
        <v>667</v>
      </c>
      <c r="I313" t="s">
        <v>681</v>
      </c>
      <c r="J313" t="s">
        <v>377</v>
      </c>
      <c r="K313" t="s">
        <v>669</v>
      </c>
      <c r="L313">
        <v>1200</v>
      </c>
      <c r="M313">
        <v>336</v>
      </c>
      <c r="O313">
        <v>240</v>
      </c>
      <c r="P313">
        <v>96</v>
      </c>
      <c r="Q313">
        <v>6</v>
      </c>
      <c r="R313">
        <v>33</v>
      </c>
      <c r="S313">
        <v>63</v>
      </c>
      <c r="T313">
        <v>3.2142857142857144</v>
      </c>
      <c r="U313">
        <v>27.964285714285715</v>
      </c>
      <c r="V313">
        <v>0.7994505494505495</v>
      </c>
      <c r="W313">
        <v>0.4</v>
      </c>
      <c r="Y313">
        <v>0.23214285714285715</v>
      </c>
      <c r="Z313">
        <v>254</v>
      </c>
      <c r="AA313">
        <v>0.6</v>
      </c>
      <c r="AB313">
        <v>2.7142857142857144</v>
      </c>
      <c r="AC313">
        <v>2</v>
      </c>
      <c r="AH313">
        <v>23.714285714285715</v>
      </c>
      <c r="AI313">
        <v>9</v>
      </c>
      <c r="AJ313">
        <v>4</v>
      </c>
      <c r="AK313">
        <v>1</v>
      </c>
      <c r="AQ313">
        <v>100</v>
      </c>
      <c r="AR313">
        <v>100</v>
      </c>
      <c r="AS313" t="s">
        <v>755</v>
      </c>
    </row>
    <row r="314" spans="1:45" x14ac:dyDescent="0.25">
      <c r="A314">
        <v>313</v>
      </c>
      <c r="B314" t="s">
        <v>26</v>
      </c>
      <c r="C314" t="s">
        <v>680</v>
      </c>
      <c r="D314" t="s">
        <v>1</v>
      </c>
      <c r="E314" t="s">
        <v>337</v>
      </c>
      <c r="F314" s="138">
        <v>43974</v>
      </c>
      <c r="G314" t="s">
        <v>676</v>
      </c>
      <c r="H314" t="s">
        <v>667</v>
      </c>
      <c r="I314" t="s">
        <v>681</v>
      </c>
      <c r="J314" t="s">
        <v>378</v>
      </c>
      <c r="K314" t="s">
        <v>669</v>
      </c>
      <c r="L314">
        <v>1200</v>
      </c>
      <c r="M314">
        <v>336</v>
      </c>
      <c r="O314">
        <v>201</v>
      </c>
      <c r="P314">
        <v>96</v>
      </c>
      <c r="R314">
        <v>29</v>
      </c>
      <c r="S314">
        <v>63</v>
      </c>
      <c r="T314">
        <v>0</v>
      </c>
      <c r="U314">
        <v>22.5</v>
      </c>
      <c r="V314">
        <v>0.77586206896551724</v>
      </c>
      <c r="W314">
        <v>0.4</v>
      </c>
      <c r="Y314">
        <v>0.20611229566453448</v>
      </c>
      <c r="Z314">
        <v>300</v>
      </c>
      <c r="AA314">
        <v>0.6</v>
      </c>
      <c r="AH314">
        <v>12</v>
      </c>
      <c r="AI314">
        <v>10</v>
      </c>
      <c r="AK314">
        <v>16</v>
      </c>
      <c r="AQ314">
        <v>100</v>
      </c>
      <c r="AR314">
        <v>100</v>
      </c>
      <c r="AS314" t="s">
        <v>755</v>
      </c>
    </row>
    <row r="315" spans="1:45" x14ac:dyDescent="0.25">
      <c r="A315">
        <v>314</v>
      </c>
      <c r="B315" t="s">
        <v>26</v>
      </c>
      <c r="C315" t="s">
        <v>680</v>
      </c>
      <c r="D315" t="s">
        <v>1</v>
      </c>
      <c r="E315" t="s">
        <v>337</v>
      </c>
      <c r="F315" s="138">
        <v>43974</v>
      </c>
      <c r="G315" t="s">
        <v>685</v>
      </c>
      <c r="H315" t="s">
        <v>667</v>
      </c>
      <c r="I315" t="s">
        <v>681</v>
      </c>
      <c r="J315" t="s">
        <v>261</v>
      </c>
      <c r="K315" t="s">
        <v>671</v>
      </c>
      <c r="L315">
        <v>1000</v>
      </c>
      <c r="M315">
        <v>280</v>
      </c>
      <c r="O315">
        <v>240</v>
      </c>
      <c r="P315">
        <v>80</v>
      </c>
      <c r="R315">
        <v>45</v>
      </c>
      <c r="S315">
        <v>52.5</v>
      </c>
      <c r="T315">
        <v>0</v>
      </c>
      <c r="U315">
        <v>34.25</v>
      </c>
      <c r="V315">
        <v>0.76111111111111107</v>
      </c>
      <c r="W315">
        <v>0.4</v>
      </c>
      <c r="Y315">
        <v>0.26785714285714285</v>
      </c>
      <c r="Z315">
        <v>326</v>
      </c>
      <c r="AA315">
        <v>0.6</v>
      </c>
      <c r="AH315">
        <v>34.25</v>
      </c>
      <c r="AQ315">
        <v>100</v>
      </c>
      <c r="AR315">
        <v>100</v>
      </c>
      <c r="AS315" t="s">
        <v>755</v>
      </c>
    </row>
    <row r="316" spans="1:45" x14ac:dyDescent="0.25">
      <c r="A316">
        <v>315</v>
      </c>
      <c r="B316" t="s">
        <v>26</v>
      </c>
      <c r="C316" t="s">
        <v>680</v>
      </c>
      <c r="D316" t="s">
        <v>1</v>
      </c>
      <c r="E316" t="s">
        <v>337</v>
      </c>
      <c r="F316" s="138">
        <v>43974</v>
      </c>
      <c r="G316" t="s">
        <v>685</v>
      </c>
      <c r="H316" t="s">
        <v>667</v>
      </c>
      <c r="I316" t="s">
        <v>681</v>
      </c>
      <c r="J316" t="s">
        <v>264</v>
      </c>
      <c r="K316" t="s">
        <v>671</v>
      </c>
      <c r="L316">
        <v>1000</v>
      </c>
      <c r="M316">
        <v>280</v>
      </c>
      <c r="O316">
        <v>240</v>
      </c>
      <c r="P316">
        <v>80</v>
      </c>
      <c r="R316">
        <v>30</v>
      </c>
      <c r="S316">
        <v>52.5</v>
      </c>
      <c r="T316">
        <v>0</v>
      </c>
      <c r="U316">
        <v>25.214285714285715</v>
      </c>
      <c r="V316">
        <v>0.84047619047619049</v>
      </c>
      <c r="W316">
        <v>0.4</v>
      </c>
      <c r="Y316">
        <v>0.17857142857142858</v>
      </c>
      <c r="Z316">
        <v>282</v>
      </c>
      <c r="AA316">
        <v>0.6</v>
      </c>
      <c r="AH316">
        <v>23.714285714285715</v>
      </c>
      <c r="AI316">
        <v>4</v>
      </c>
      <c r="AK316">
        <v>1</v>
      </c>
      <c r="AQ316">
        <v>100</v>
      </c>
      <c r="AR316">
        <v>100</v>
      </c>
      <c r="AS316" t="s">
        <v>755</v>
      </c>
    </row>
    <row r="317" spans="1:45" x14ac:dyDescent="0.25">
      <c r="A317">
        <v>316</v>
      </c>
      <c r="B317" t="s">
        <v>26</v>
      </c>
      <c r="C317" t="s">
        <v>680</v>
      </c>
      <c r="D317" t="s">
        <v>1</v>
      </c>
      <c r="E317" t="s">
        <v>337</v>
      </c>
      <c r="F317" s="138">
        <v>43974</v>
      </c>
      <c r="G317" t="s">
        <v>685</v>
      </c>
      <c r="H317" t="s">
        <v>667</v>
      </c>
      <c r="I317" t="s">
        <v>681</v>
      </c>
      <c r="J317" t="s">
        <v>445</v>
      </c>
      <c r="K317" t="s">
        <v>671</v>
      </c>
      <c r="L317">
        <v>1000</v>
      </c>
      <c r="M317">
        <v>280</v>
      </c>
      <c r="O317">
        <v>258</v>
      </c>
      <c r="P317">
        <v>80</v>
      </c>
      <c r="R317">
        <v>48</v>
      </c>
      <c r="S317">
        <v>52.5</v>
      </c>
      <c r="T317">
        <v>0</v>
      </c>
      <c r="U317">
        <v>80.107142857142861</v>
      </c>
      <c r="V317">
        <v>1.6688988095238095</v>
      </c>
      <c r="W317">
        <v>0.4</v>
      </c>
      <c r="Y317">
        <v>0.26578073089700999</v>
      </c>
      <c r="Z317">
        <v>400</v>
      </c>
      <c r="AA317">
        <v>0.6</v>
      </c>
      <c r="AH317">
        <v>23.857142857142858</v>
      </c>
      <c r="AI317">
        <v>20</v>
      </c>
      <c r="AJ317">
        <v>24</v>
      </c>
      <c r="AK317">
        <v>12</v>
      </c>
      <c r="AL317">
        <v>19</v>
      </c>
      <c r="AM317">
        <v>22</v>
      </c>
      <c r="AQ317">
        <v>100</v>
      </c>
      <c r="AR317">
        <v>100</v>
      </c>
      <c r="AS317" t="s">
        <v>755</v>
      </c>
    </row>
    <row r="318" spans="1:45" x14ac:dyDescent="0.25">
      <c r="A318">
        <v>317</v>
      </c>
      <c r="B318" t="s">
        <v>26</v>
      </c>
      <c r="C318" t="s">
        <v>680</v>
      </c>
      <c r="D318" t="s">
        <v>1</v>
      </c>
      <c r="E318" t="s">
        <v>337</v>
      </c>
      <c r="F318" s="138">
        <v>43974</v>
      </c>
      <c r="G318" t="s">
        <v>685</v>
      </c>
      <c r="H318" t="s">
        <v>667</v>
      </c>
      <c r="I318" t="s">
        <v>681</v>
      </c>
      <c r="J318" t="s">
        <v>259</v>
      </c>
      <c r="K318" t="s">
        <v>671</v>
      </c>
      <c r="L318">
        <v>1000</v>
      </c>
      <c r="M318">
        <v>280</v>
      </c>
      <c r="O318">
        <v>208</v>
      </c>
      <c r="P318">
        <v>80</v>
      </c>
      <c r="Q318">
        <v>3</v>
      </c>
      <c r="R318">
        <v>27</v>
      </c>
      <c r="S318">
        <v>52.5</v>
      </c>
      <c r="T318">
        <v>1.4285714285714286</v>
      </c>
      <c r="U318">
        <v>24.428571428571427</v>
      </c>
      <c r="V318">
        <v>0.86190476190476184</v>
      </c>
      <c r="W318">
        <v>0.4</v>
      </c>
      <c r="Y318">
        <v>0.20604395604395606</v>
      </c>
      <c r="Z318">
        <v>256</v>
      </c>
      <c r="AA318">
        <v>0.6</v>
      </c>
      <c r="AB318">
        <v>1.4285714285714286</v>
      </c>
      <c r="AH318">
        <v>24.428571428571427</v>
      </c>
      <c r="AQ318">
        <v>100</v>
      </c>
      <c r="AR318">
        <v>100</v>
      </c>
      <c r="AS318" t="s">
        <v>755</v>
      </c>
    </row>
    <row r="319" spans="1:45" x14ac:dyDescent="0.25">
      <c r="A319">
        <v>318</v>
      </c>
      <c r="B319" t="s">
        <v>26</v>
      </c>
      <c r="C319" t="s">
        <v>680</v>
      </c>
      <c r="D319" t="s">
        <v>1</v>
      </c>
      <c r="E319" t="s">
        <v>337</v>
      </c>
      <c r="F319" s="138">
        <v>43974</v>
      </c>
      <c r="G319" t="s">
        <v>685</v>
      </c>
      <c r="H319" t="s">
        <v>667</v>
      </c>
      <c r="I319" t="s">
        <v>681</v>
      </c>
      <c r="J319" t="s">
        <v>260</v>
      </c>
      <c r="K319" t="s">
        <v>671</v>
      </c>
      <c r="L319">
        <v>1000</v>
      </c>
      <c r="M319">
        <v>280</v>
      </c>
      <c r="O319">
        <v>240</v>
      </c>
      <c r="P319">
        <v>80</v>
      </c>
      <c r="Q319">
        <v>5</v>
      </c>
      <c r="R319">
        <v>64</v>
      </c>
      <c r="S319">
        <v>52.5</v>
      </c>
      <c r="T319">
        <v>3.5714285714285716</v>
      </c>
      <c r="U319">
        <v>38.714285714285715</v>
      </c>
      <c r="V319">
        <v>0.61283643892339545</v>
      </c>
      <c r="W319">
        <v>0.4</v>
      </c>
      <c r="Y319">
        <v>0.4107142857142857</v>
      </c>
      <c r="Z319">
        <v>296</v>
      </c>
      <c r="AA319">
        <v>0.6</v>
      </c>
      <c r="AB319">
        <v>3.5714285714285716</v>
      </c>
      <c r="AH319">
        <v>38.714285714285715</v>
      </c>
      <c r="AQ319">
        <v>100</v>
      </c>
      <c r="AR319">
        <v>100</v>
      </c>
      <c r="AS319" t="s">
        <v>755</v>
      </c>
    </row>
    <row r="320" spans="1:45" x14ac:dyDescent="0.25">
      <c r="A320">
        <v>319</v>
      </c>
      <c r="B320" t="s">
        <v>26</v>
      </c>
      <c r="C320" t="s">
        <v>680</v>
      </c>
      <c r="D320" t="s">
        <v>1</v>
      </c>
      <c r="E320" t="s">
        <v>337</v>
      </c>
      <c r="F320" s="138">
        <v>43974</v>
      </c>
      <c r="G320" t="s">
        <v>685</v>
      </c>
      <c r="H320" t="s">
        <v>667</v>
      </c>
      <c r="I320" t="s">
        <v>681</v>
      </c>
      <c r="J320" t="s">
        <v>446</v>
      </c>
      <c r="K320" t="s">
        <v>671</v>
      </c>
      <c r="L320">
        <v>1000</v>
      </c>
      <c r="M320">
        <v>280</v>
      </c>
      <c r="O320">
        <v>160</v>
      </c>
      <c r="P320">
        <v>80</v>
      </c>
      <c r="R320">
        <v>31</v>
      </c>
      <c r="S320">
        <v>52.5</v>
      </c>
      <c r="T320">
        <v>0</v>
      </c>
      <c r="U320">
        <v>33.857142857142854</v>
      </c>
      <c r="V320">
        <v>1.0921658986175113</v>
      </c>
      <c r="W320">
        <v>0.4</v>
      </c>
      <c r="Y320">
        <v>0.2767857142857143</v>
      </c>
      <c r="Z320">
        <v>205</v>
      </c>
      <c r="AA320">
        <v>0.6</v>
      </c>
      <c r="AH320">
        <v>33.857142857142854</v>
      </c>
      <c r="AQ320">
        <v>100</v>
      </c>
      <c r="AR320">
        <v>100</v>
      </c>
      <c r="AS320" t="s">
        <v>755</v>
      </c>
    </row>
    <row r="321" spans="1:45" x14ac:dyDescent="0.25">
      <c r="A321">
        <v>320</v>
      </c>
      <c r="B321" t="s">
        <v>26</v>
      </c>
      <c r="C321" t="s">
        <v>680</v>
      </c>
      <c r="D321" t="s">
        <v>1</v>
      </c>
      <c r="E321" t="s">
        <v>337</v>
      </c>
      <c r="F321" s="138">
        <v>43974</v>
      </c>
      <c r="G321" t="s">
        <v>685</v>
      </c>
      <c r="H321" t="s">
        <v>667</v>
      </c>
      <c r="I321" t="s">
        <v>681</v>
      </c>
      <c r="J321" t="s">
        <v>413</v>
      </c>
      <c r="K321" t="s">
        <v>671</v>
      </c>
      <c r="L321">
        <v>1000</v>
      </c>
      <c r="M321">
        <v>280</v>
      </c>
      <c r="O321">
        <v>240</v>
      </c>
      <c r="P321">
        <v>80</v>
      </c>
      <c r="R321">
        <v>62</v>
      </c>
      <c r="S321">
        <v>52.5</v>
      </c>
      <c r="T321">
        <v>0</v>
      </c>
      <c r="U321">
        <v>47.571428571428569</v>
      </c>
      <c r="V321">
        <v>0.76728110599078336</v>
      </c>
      <c r="W321">
        <v>0.4</v>
      </c>
      <c r="Y321">
        <v>0.36904761904761907</v>
      </c>
      <c r="Z321">
        <v>282</v>
      </c>
      <c r="AA321">
        <v>0.65</v>
      </c>
      <c r="AH321">
        <v>47.571428571428569</v>
      </c>
      <c r="AQ321">
        <v>100</v>
      </c>
      <c r="AR321">
        <v>100</v>
      </c>
      <c r="AS321" t="s">
        <v>755</v>
      </c>
    </row>
    <row r="322" spans="1:45" x14ac:dyDescent="0.25">
      <c r="A322">
        <v>321</v>
      </c>
      <c r="B322" t="s">
        <v>26</v>
      </c>
      <c r="C322" t="s">
        <v>680</v>
      </c>
      <c r="D322" t="s">
        <v>1</v>
      </c>
      <c r="E322" t="s">
        <v>337</v>
      </c>
      <c r="F322" s="138">
        <v>43974</v>
      </c>
      <c r="G322" t="s">
        <v>685</v>
      </c>
      <c r="H322" t="s">
        <v>667</v>
      </c>
      <c r="I322" t="s">
        <v>681</v>
      </c>
      <c r="J322" t="s">
        <v>404</v>
      </c>
      <c r="K322" t="s">
        <v>671</v>
      </c>
      <c r="L322">
        <v>1000</v>
      </c>
      <c r="M322">
        <v>280</v>
      </c>
      <c r="O322">
        <v>224</v>
      </c>
      <c r="P322">
        <v>80</v>
      </c>
      <c r="R322">
        <v>46</v>
      </c>
      <c r="S322">
        <v>52.5</v>
      </c>
      <c r="T322">
        <v>0</v>
      </c>
      <c r="U322">
        <v>38.964285714285715</v>
      </c>
      <c r="V322">
        <v>0.84704968944099379</v>
      </c>
      <c r="W322">
        <v>0.4</v>
      </c>
      <c r="Y322">
        <v>0.29336734693877553</v>
      </c>
      <c r="Z322">
        <v>290</v>
      </c>
      <c r="AA322">
        <v>0.65</v>
      </c>
      <c r="AH322">
        <v>37.714285714285715</v>
      </c>
      <c r="AK322">
        <v>1</v>
      </c>
      <c r="AL322">
        <v>1</v>
      </c>
      <c r="AQ322">
        <v>100</v>
      </c>
      <c r="AR322">
        <v>100</v>
      </c>
      <c r="AS322" t="s">
        <v>755</v>
      </c>
    </row>
    <row r="323" spans="1:45" x14ac:dyDescent="0.25">
      <c r="A323">
        <v>322</v>
      </c>
      <c r="B323" t="s">
        <v>26</v>
      </c>
      <c r="C323" t="s">
        <v>680</v>
      </c>
      <c r="D323" t="s">
        <v>1</v>
      </c>
      <c r="E323" t="s">
        <v>337</v>
      </c>
      <c r="F323" s="138">
        <v>43974</v>
      </c>
      <c r="G323" t="s">
        <v>685</v>
      </c>
      <c r="H323" t="s">
        <v>667</v>
      </c>
      <c r="I323" t="s">
        <v>681</v>
      </c>
      <c r="J323" t="s">
        <v>252</v>
      </c>
      <c r="K323" t="s">
        <v>671</v>
      </c>
      <c r="L323">
        <v>1000</v>
      </c>
      <c r="M323">
        <v>280</v>
      </c>
      <c r="O323">
        <v>272</v>
      </c>
      <c r="P323">
        <v>80</v>
      </c>
      <c r="Q323">
        <v>1</v>
      </c>
      <c r="R323">
        <v>70</v>
      </c>
      <c r="S323">
        <v>52.5</v>
      </c>
      <c r="T323">
        <v>1</v>
      </c>
      <c r="U323">
        <v>61.285714285714285</v>
      </c>
      <c r="V323">
        <v>0.87726358148893357</v>
      </c>
      <c r="W323">
        <v>0.4</v>
      </c>
      <c r="Y323">
        <v>0.37289915966386561</v>
      </c>
      <c r="Z323">
        <v>427</v>
      </c>
      <c r="AA323">
        <v>0.7</v>
      </c>
      <c r="AB323">
        <v>1</v>
      </c>
      <c r="AH323">
        <v>61.285714285714285</v>
      </c>
      <c r="AQ323">
        <v>100</v>
      </c>
      <c r="AR323">
        <v>100</v>
      </c>
      <c r="AS323" t="s">
        <v>755</v>
      </c>
    </row>
    <row r="324" spans="1:45" x14ac:dyDescent="0.25">
      <c r="A324">
        <v>323</v>
      </c>
      <c r="B324" t="s">
        <v>26</v>
      </c>
      <c r="C324" t="s">
        <v>680</v>
      </c>
      <c r="D324" t="s">
        <v>1</v>
      </c>
      <c r="E324" t="s">
        <v>337</v>
      </c>
      <c r="F324" s="138">
        <v>43974</v>
      </c>
      <c r="G324" t="s">
        <v>685</v>
      </c>
      <c r="H324" t="s">
        <v>667</v>
      </c>
      <c r="I324" t="s">
        <v>681</v>
      </c>
      <c r="J324" t="s">
        <v>251</v>
      </c>
      <c r="K324" t="s">
        <v>671</v>
      </c>
      <c r="L324">
        <v>1000</v>
      </c>
      <c r="M324">
        <v>280</v>
      </c>
      <c r="O324">
        <v>450</v>
      </c>
      <c r="P324">
        <v>80</v>
      </c>
      <c r="R324">
        <v>73</v>
      </c>
      <c r="S324">
        <v>52.5</v>
      </c>
      <c r="T324">
        <v>0</v>
      </c>
      <c r="U324">
        <v>71.428571428571431</v>
      </c>
      <c r="V324">
        <v>0.9784735812133073</v>
      </c>
      <c r="W324">
        <v>0.4</v>
      </c>
      <c r="Y324">
        <v>0.23174603174603176</v>
      </c>
      <c r="Z324">
        <v>234</v>
      </c>
      <c r="AA324">
        <v>0.7</v>
      </c>
      <c r="AH324">
        <v>60.428571428571431</v>
      </c>
      <c r="AI324">
        <v>16</v>
      </c>
      <c r="AJ324">
        <v>8</v>
      </c>
      <c r="AK324">
        <v>8</v>
      </c>
      <c r="AQ324">
        <v>100</v>
      </c>
      <c r="AR324">
        <v>100</v>
      </c>
      <c r="AS324" t="s">
        <v>755</v>
      </c>
    </row>
    <row r="325" spans="1:45" x14ac:dyDescent="0.25">
      <c r="A325">
        <v>324</v>
      </c>
      <c r="B325" t="s">
        <v>26</v>
      </c>
      <c r="C325" t="s">
        <v>680</v>
      </c>
      <c r="D325" t="s">
        <v>1</v>
      </c>
      <c r="E325" t="s">
        <v>337</v>
      </c>
      <c r="F325" s="138">
        <v>43974</v>
      </c>
      <c r="G325" t="s">
        <v>685</v>
      </c>
      <c r="H325" t="s">
        <v>667</v>
      </c>
      <c r="I325" t="s">
        <v>681</v>
      </c>
      <c r="J325" t="s">
        <v>417</v>
      </c>
      <c r="K325" t="s">
        <v>671</v>
      </c>
      <c r="L325">
        <v>1000</v>
      </c>
      <c r="M325">
        <v>280</v>
      </c>
      <c r="O325">
        <v>436</v>
      </c>
      <c r="P325">
        <v>80</v>
      </c>
      <c r="Q325">
        <v>4</v>
      </c>
      <c r="R325">
        <v>58</v>
      </c>
      <c r="S325">
        <v>52.5</v>
      </c>
      <c r="T325">
        <v>2.0714285714285712</v>
      </c>
      <c r="U325">
        <v>62.785714285714285</v>
      </c>
      <c r="V325">
        <v>1.0460829493087558</v>
      </c>
      <c r="W325">
        <v>0.4</v>
      </c>
      <c r="Y325">
        <v>0.20314547837483618</v>
      </c>
      <c r="Z325">
        <v>562</v>
      </c>
      <c r="AA325">
        <v>0.7</v>
      </c>
      <c r="AB325">
        <v>1.5714285714285714</v>
      </c>
      <c r="AC325">
        <v>2</v>
      </c>
      <c r="AH325">
        <v>56.285714285714285</v>
      </c>
      <c r="AI325">
        <v>12</v>
      </c>
      <c r="AK325">
        <v>7</v>
      </c>
      <c r="AQ325">
        <v>100</v>
      </c>
      <c r="AR325">
        <v>100</v>
      </c>
      <c r="AS325" t="s">
        <v>755</v>
      </c>
    </row>
    <row r="326" spans="1:45" x14ac:dyDescent="0.25">
      <c r="A326">
        <v>325</v>
      </c>
      <c r="B326" t="s">
        <v>26</v>
      </c>
      <c r="C326" t="s">
        <v>680</v>
      </c>
      <c r="D326" t="s">
        <v>1</v>
      </c>
      <c r="E326" t="s">
        <v>337</v>
      </c>
      <c r="F326" s="138">
        <v>43974</v>
      </c>
      <c r="G326" t="s">
        <v>685</v>
      </c>
      <c r="H326" t="s">
        <v>667</v>
      </c>
      <c r="I326" t="s">
        <v>681</v>
      </c>
      <c r="J326" t="s">
        <v>254</v>
      </c>
      <c r="K326" t="s">
        <v>671</v>
      </c>
      <c r="L326">
        <v>1000</v>
      </c>
      <c r="M326">
        <v>280</v>
      </c>
      <c r="O326">
        <v>272</v>
      </c>
      <c r="P326">
        <v>80</v>
      </c>
      <c r="Q326">
        <v>5</v>
      </c>
      <c r="R326">
        <v>36</v>
      </c>
      <c r="S326">
        <v>52.5</v>
      </c>
      <c r="T326">
        <v>1.5714285714285714</v>
      </c>
      <c r="U326">
        <v>28.285714285714285</v>
      </c>
      <c r="V326">
        <v>0.72822299651567945</v>
      </c>
      <c r="W326">
        <v>0.4</v>
      </c>
      <c r="Y326">
        <v>0.21533613445378152</v>
      </c>
      <c r="Z326">
        <v>294</v>
      </c>
      <c r="AA326">
        <v>0.6</v>
      </c>
      <c r="AB326">
        <v>1.5714285714285714</v>
      </c>
      <c r="AH326">
        <v>17.285714285714285</v>
      </c>
      <c r="AI326">
        <v>4</v>
      </c>
      <c r="AK326">
        <v>20</v>
      </c>
      <c r="AQ326">
        <v>100</v>
      </c>
      <c r="AR326">
        <v>100</v>
      </c>
      <c r="AS326" t="s">
        <v>755</v>
      </c>
    </row>
    <row r="327" spans="1:45" x14ac:dyDescent="0.25">
      <c r="A327">
        <v>326</v>
      </c>
      <c r="B327" t="s">
        <v>26</v>
      </c>
      <c r="C327" t="s">
        <v>680</v>
      </c>
      <c r="D327" t="s">
        <v>1</v>
      </c>
      <c r="E327" t="s">
        <v>337</v>
      </c>
      <c r="F327" s="138">
        <v>43974</v>
      </c>
      <c r="G327" t="s">
        <v>685</v>
      </c>
      <c r="H327" t="s">
        <v>667</v>
      </c>
      <c r="I327" t="s">
        <v>681</v>
      </c>
      <c r="J327" t="s">
        <v>255</v>
      </c>
      <c r="K327" t="s">
        <v>671</v>
      </c>
      <c r="L327">
        <v>1000</v>
      </c>
      <c r="M327">
        <v>280</v>
      </c>
      <c r="O327">
        <v>272</v>
      </c>
      <c r="P327">
        <v>80</v>
      </c>
      <c r="R327">
        <v>65</v>
      </c>
      <c r="S327">
        <v>52.5</v>
      </c>
      <c r="T327">
        <v>0</v>
      </c>
      <c r="U327">
        <v>49</v>
      </c>
      <c r="V327">
        <v>0.75384615384615383</v>
      </c>
      <c r="W327">
        <v>0.4</v>
      </c>
      <c r="Y327">
        <v>0.3413865546218488</v>
      </c>
      <c r="Z327">
        <v>293</v>
      </c>
      <c r="AA327">
        <v>0.6</v>
      </c>
      <c r="AH327">
        <v>49</v>
      </c>
      <c r="AQ327">
        <v>100</v>
      </c>
      <c r="AR327">
        <v>100</v>
      </c>
      <c r="AS327" t="s">
        <v>755</v>
      </c>
    </row>
    <row r="328" spans="1:45" x14ac:dyDescent="0.25">
      <c r="A328">
        <v>327</v>
      </c>
      <c r="B328" t="s">
        <v>26</v>
      </c>
      <c r="C328" t="s">
        <v>680</v>
      </c>
      <c r="D328" t="s">
        <v>1</v>
      </c>
      <c r="E328" t="s">
        <v>337</v>
      </c>
      <c r="F328" s="138">
        <v>43974</v>
      </c>
      <c r="G328" t="s">
        <v>685</v>
      </c>
      <c r="H328" t="s">
        <v>667</v>
      </c>
      <c r="I328" t="s">
        <v>681</v>
      </c>
      <c r="J328" t="s">
        <v>448</v>
      </c>
      <c r="K328" t="s">
        <v>671</v>
      </c>
      <c r="L328">
        <v>1000</v>
      </c>
      <c r="M328">
        <v>280</v>
      </c>
      <c r="O328">
        <v>352</v>
      </c>
      <c r="P328">
        <v>80</v>
      </c>
      <c r="R328">
        <v>40</v>
      </c>
      <c r="S328">
        <v>52.5</v>
      </c>
      <c r="T328">
        <v>0</v>
      </c>
      <c r="U328">
        <v>50.285714285714285</v>
      </c>
      <c r="V328">
        <v>1.2571428571428571</v>
      </c>
      <c r="W328">
        <v>0.4</v>
      </c>
      <c r="Y328">
        <v>0.16233766233766236</v>
      </c>
      <c r="Z328">
        <v>375</v>
      </c>
      <c r="AA328">
        <v>0.6</v>
      </c>
      <c r="AH328">
        <v>50.285714285714285</v>
      </c>
      <c r="AQ328">
        <v>100</v>
      </c>
      <c r="AR328">
        <v>100</v>
      </c>
      <c r="AS328" t="s">
        <v>755</v>
      </c>
    </row>
    <row r="329" spans="1:45" x14ac:dyDescent="0.25">
      <c r="A329">
        <v>328</v>
      </c>
      <c r="B329" t="s">
        <v>26</v>
      </c>
      <c r="C329" t="s">
        <v>680</v>
      </c>
      <c r="D329" t="s">
        <v>1</v>
      </c>
      <c r="E329" t="s">
        <v>337</v>
      </c>
      <c r="F329" s="138">
        <v>43974</v>
      </c>
      <c r="G329" t="s">
        <v>685</v>
      </c>
      <c r="H329" t="s">
        <v>667</v>
      </c>
      <c r="I329" t="s">
        <v>681</v>
      </c>
      <c r="J329" t="s">
        <v>406</v>
      </c>
      <c r="K329" t="s">
        <v>671</v>
      </c>
      <c r="L329">
        <v>1000</v>
      </c>
      <c r="M329">
        <v>280</v>
      </c>
      <c r="O329">
        <v>272</v>
      </c>
      <c r="P329">
        <v>80</v>
      </c>
      <c r="Q329">
        <v>1</v>
      </c>
      <c r="R329">
        <v>51</v>
      </c>
      <c r="S329">
        <v>52.5</v>
      </c>
      <c r="T329">
        <v>1.4285714285714286</v>
      </c>
      <c r="U329">
        <v>29.589285714285715</v>
      </c>
      <c r="V329">
        <v>0.59649725274725274</v>
      </c>
      <c r="W329">
        <v>0.4</v>
      </c>
      <c r="Y329">
        <v>0.27310924369747902</v>
      </c>
      <c r="Z329">
        <v>352</v>
      </c>
      <c r="AA329">
        <v>0.6</v>
      </c>
      <c r="AB329">
        <v>1.4285714285714286</v>
      </c>
      <c r="AH329">
        <v>27.714285714285715</v>
      </c>
      <c r="AI329">
        <v>2</v>
      </c>
      <c r="AJ329">
        <v>1</v>
      </c>
      <c r="AK329">
        <v>2</v>
      </c>
      <c r="AQ329">
        <v>100</v>
      </c>
      <c r="AR329">
        <v>100</v>
      </c>
      <c r="AS329" t="s">
        <v>755</v>
      </c>
    </row>
    <row r="330" spans="1:45" x14ac:dyDescent="0.25">
      <c r="A330">
        <v>329</v>
      </c>
      <c r="B330" t="s">
        <v>26</v>
      </c>
      <c r="C330" t="s">
        <v>680</v>
      </c>
      <c r="D330" t="s">
        <v>1</v>
      </c>
      <c r="E330" t="s">
        <v>337</v>
      </c>
      <c r="F330" s="138">
        <v>43974</v>
      </c>
      <c r="G330" t="s">
        <v>685</v>
      </c>
      <c r="H330" t="s">
        <v>667</v>
      </c>
      <c r="I330" t="s">
        <v>681</v>
      </c>
      <c r="J330" t="s">
        <v>422</v>
      </c>
      <c r="K330" t="s">
        <v>671</v>
      </c>
      <c r="L330">
        <v>1000</v>
      </c>
      <c r="M330">
        <v>280</v>
      </c>
      <c r="O330">
        <v>176</v>
      </c>
      <c r="P330">
        <v>80</v>
      </c>
      <c r="Q330">
        <v>5</v>
      </c>
      <c r="R330">
        <v>37</v>
      </c>
      <c r="S330">
        <v>52.5</v>
      </c>
      <c r="T330">
        <v>5.2857142857142856</v>
      </c>
      <c r="U330">
        <v>28.142857142857142</v>
      </c>
      <c r="V330">
        <v>0.79591836734693877</v>
      </c>
      <c r="W330">
        <v>0.4</v>
      </c>
      <c r="Y330">
        <v>0.34090909090909094</v>
      </c>
      <c r="Z330">
        <v>204</v>
      </c>
      <c r="AA330">
        <v>0.6</v>
      </c>
      <c r="AB330">
        <v>5.2857142857142856</v>
      </c>
      <c r="AH330">
        <v>28.142857142857142</v>
      </c>
      <c r="AQ330">
        <v>100</v>
      </c>
      <c r="AR330">
        <v>100</v>
      </c>
      <c r="AS330" t="s">
        <v>755</v>
      </c>
    </row>
    <row r="331" spans="1:45" x14ac:dyDescent="0.25">
      <c r="A331">
        <v>330</v>
      </c>
      <c r="B331" t="s">
        <v>26</v>
      </c>
      <c r="C331" t="s">
        <v>680</v>
      </c>
      <c r="D331" t="s">
        <v>1</v>
      </c>
      <c r="E331" t="s">
        <v>337</v>
      </c>
      <c r="F331" s="138">
        <v>43974</v>
      </c>
      <c r="G331" t="s">
        <v>685</v>
      </c>
      <c r="H331" t="s">
        <v>667</v>
      </c>
      <c r="I331" t="s">
        <v>681</v>
      </c>
      <c r="J331" t="s">
        <v>424</v>
      </c>
      <c r="K331" t="s">
        <v>671</v>
      </c>
      <c r="L331">
        <v>1000</v>
      </c>
      <c r="M331">
        <v>280</v>
      </c>
      <c r="O331">
        <v>240</v>
      </c>
      <c r="P331">
        <v>80</v>
      </c>
      <c r="Q331">
        <v>2</v>
      </c>
      <c r="R331">
        <v>29</v>
      </c>
      <c r="S331">
        <v>52.5</v>
      </c>
      <c r="T331">
        <v>1.1428571428571428</v>
      </c>
      <c r="U331">
        <v>23</v>
      </c>
      <c r="V331">
        <v>0.77880184331797231</v>
      </c>
      <c r="W331">
        <v>0.4</v>
      </c>
      <c r="Y331">
        <v>0.18452380952380953</v>
      </c>
      <c r="Z331">
        <v>202</v>
      </c>
      <c r="AA331">
        <v>0.6</v>
      </c>
      <c r="AB331">
        <v>1.1428571428571428</v>
      </c>
      <c r="AH331">
        <v>22</v>
      </c>
      <c r="AI331">
        <v>4</v>
      </c>
      <c r="AQ331">
        <v>100</v>
      </c>
      <c r="AR331">
        <v>100</v>
      </c>
      <c r="AS331" t="s">
        <v>755</v>
      </c>
    </row>
    <row r="332" spans="1:45" x14ac:dyDescent="0.25">
      <c r="A332">
        <v>331</v>
      </c>
      <c r="B332" t="s">
        <v>26</v>
      </c>
      <c r="C332" t="s">
        <v>680</v>
      </c>
      <c r="D332" t="s">
        <v>1</v>
      </c>
      <c r="E332" t="s">
        <v>337</v>
      </c>
      <c r="F332" s="138">
        <v>43974</v>
      </c>
      <c r="G332" t="s">
        <v>685</v>
      </c>
      <c r="H332" t="s">
        <v>667</v>
      </c>
      <c r="I332" t="s">
        <v>681</v>
      </c>
      <c r="J332" t="s">
        <v>411</v>
      </c>
      <c r="K332" t="s">
        <v>671</v>
      </c>
      <c r="L332">
        <v>1000</v>
      </c>
      <c r="M332">
        <v>280</v>
      </c>
      <c r="O332">
        <v>192</v>
      </c>
      <c r="P332">
        <v>80</v>
      </c>
      <c r="R332">
        <v>24</v>
      </c>
      <c r="S332">
        <v>52.5</v>
      </c>
      <c r="T332">
        <v>0</v>
      </c>
      <c r="U332">
        <v>21.857142857142858</v>
      </c>
      <c r="V332">
        <v>0.9107142857142857</v>
      </c>
      <c r="W332">
        <v>0.4</v>
      </c>
      <c r="Y332">
        <v>0.1785714285714286</v>
      </c>
      <c r="Z332">
        <v>210</v>
      </c>
      <c r="AA332">
        <v>0.6</v>
      </c>
      <c r="AH332">
        <v>21.857142857142858</v>
      </c>
      <c r="AQ332">
        <v>100</v>
      </c>
      <c r="AR332">
        <v>100</v>
      </c>
      <c r="AS332" t="s">
        <v>755</v>
      </c>
    </row>
    <row r="333" spans="1:45" x14ac:dyDescent="0.25">
      <c r="A333">
        <v>332</v>
      </c>
      <c r="B333" t="s">
        <v>26</v>
      </c>
      <c r="C333" t="s">
        <v>680</v>
      </c>
      <c r="D333" t="s">
        <v>1</v>
      </c>
      <c r="E333" t="s">
        <v>337</v>
      </c>
      <c r="F333" s="138">
        <v>43974</v>
      </c>
      <c r="G333" t="s">
        <v>685</v>
      </c>
      <c r="H333" t="s">
        <v>667</v>
      </c>
      <c r="I333" t="s">
        <v>681</v>
      </c>
      <c r="J333" t="s">
        <v>410</v>
      </c>
      <c r="K333" t="s">
        <v>671</v>
      </c>
      <c r="L333">
        <v>1000</v>
      </c>
      <c r="M333">
        <v>280</v>
      </c>
      <c r="O333">
        <v>192</v>
      </c>
      <c r="P333">
        <v>80</v>
      </c>
      <c r="R333">
        <v>43</v>
      </c>
      <c r="S333">
        <v>52.5</v>
      </c>
      <c r="T333">
        <v>0</v>
      </c>
      <c r="U333">
        <v>48.857142857142854</v>
      </c>
      <c r="V333">
        <v>1.1362126245847175</v>
      </c>
      <c r="W333">
        <v>0.4</v>
      </c>
      <c r="Y333">
        <v>0.31994047619047622</v>
      </c>
      <c r="Z333">
        <v>290</v>
      </c>
      <c r="AA333">
        <v>0.6</v>
      </c>
      <c r="AH333">
        <v>48.857142857142854</v>
      </c>
      <c r="AQ333">
        <v>100</v>
      </c>
      <c r="AR333">
        <v>100</v>
      </c>
      <c r="AS333" t="s">
        <v>755</v>
      </c>
    </row>
    <row r="334" spans="1:45" x14ac:dyDescent="0.25">
      <c r="A334">
        <v>333</v>
      </c>
      <c r="B334" t="s">
        <v>26</v>
      </c>
      <c r="C334" t="s">
        <v>680</v>
      </c>
      <c r="D334" t="s">
        <v>1</v>
      </c>
      <c r="E334" t="s">
        <v>337</v>
      </c>
      <c r="F334" s="138">
        <v>43974</v>
      </c>
      <c r="G334" t="s">
        <v>685</v>
      </c>
      <c r="H334" t="s">
        <v>667</v>
      </c>
      <c r="I334" t="s">
        <v>681</v>
      </c>
      <c r="J334" t="s">
        <v>409</v>
      </c>
      <c r="K334" t="s">
        <v>671</v>
      </c>
      <c r="L334">
        <v>1000</v>
      </c>
      <c r="M334">
        <v>280</v>
      </c>
      <c r="O334">
        <v>160</v>
      </c>
      <c r="P334">
        <v>80</v>
      </c>
      <c r="R334">
        <v>32</v>
      </c>
      <c r="S334">
        <v>52.5</v>
      </c>
      <c r="T334">
        <v>0.5</v>
      </c>
      <c r="U334">
        <v>26</v>
      </c>
      <c r="V334">
        <v>0.828125</v>
      </c>
      <c r="W334">
        <v>0.4</v>
      </c>
      <c r="Y334">
        <v>0.2857142857142857</v>
      </c>
      <c r="Z334">
        <v>275</v>
      </c>
      <c r="AA334">
        <v>0.6</v>
      </c>
      <c r="AE334">
        <v>1</v>
      </c>
      <c r="AH334">
        <v>26</v>
      </c>
      <c r="AQ334">
        <v>100</v>
      </c>
      <c r="AR334">
        <v>100</v>
      </c>
      <c r="AS334" t="s">
        <v>755</v>
      </c>
    </row>
    <row r="335" spans="1:45" x14ac:dyDescent="0.25">
      <c r="A335">
        <v>334</v>
      </c>
      <c r="B335" t="s">
        <v>26</v>
      </c>
      <c r="C335" t="s">
        <v>680</v>
      </c>
      <c r="D335" t="s">
        <v>1</v>
      </c>
      <c r="E335" t="s">
        <v>337</v>
      </c>
      <c r="F335" s="138">
        <v>43974</v>
      </c>
      <c r="G335" t="s">
        <v>685</v>
      </c>
      <c r="H335" t="s">
        <v>667</v>
      </c>
      <c r="I335" t="s">
        <v>681</v>
      </c>
      <c r="J335" t="s">
        <v>408</v>
      </c>
      <c r="K335" t="s">
        <v>671</v>
      </c>
      <c r="L335">
        <v>1000</v>
      </c>
      <c r="M335">
        <v>280</v>
      </c>
      <c r="O335">
        <v>224</v>
      </c>
      <c r="P335">
        <v>80</v>
      </c>
      <c r="Q335">
        <v>4</v>
      </c>
      <c r="R335">
        <v>32</v>
      </c>
      <c r="S335">
        <v>52.5</v>
      </c>
      <c r="T335">
        <v>1.25</v>
      </c>
      <c r="U335">
        <v>18.071428571428569</v>
      </c>
      <c r="V335">
        <v>0.53670634920634919</v>
      </c>
      <c r="W335">
        <v>0.4</v>
      </c>
      <c r="Y335">
        <v>0.22959183673469391</v>
      </c>
      <c r="Z335">
        <v>233</v>
      </c>
      <c r="AA335">
        <v>0.6</v>
      </c>
      <c r="AB335">
        <v>1</v>
      </c>
      <c r="AC335">
        <v>1</v>
      </c>
      <c r="AH335">
        <v>4.5714285714285712</v>
      </c>
      <c r="AI335">
        <v>6</v>
      </c>
      <c r="AJ335">
        <v>8</v>
      </c>
      <c r="AK335">
        <v>3</v>
      </c>
      <c r="AL335">
        <v>6</v>
      </c>
      <c r="AM335">
        <v>3</v>
      </c>
      <c r="AQ335">
        <v>100</v>
      </c>
      <c r="AR335">
        <v>100</v>
      </c>
      <c r="AS335" t="s">
        <v>755</v>
      </c>
    </row>
    <row r="336" spans="1:45" x14ac:dyDescent="0.25">
      <c r="A336">
        <v>335</v>
      </c>
      <c r="B336" t="s">
        <v>26</v>
      </c>
      <c r="C336" t="s">
        <v>680</v>
      </c>
      <c r="D336" t="s">
        <v>1</v>
      </c>
      <c r="E336" t="s">
        <v>337</v>
      </c>
      <c r="F336" s="138">
        <v>43974</v>
      </c>
      <c r="G336" t="s">
        <v>685</v>
      </c>
      <c r="H336" t="s">
        <v>667</v>
      </c>
      <c r="I336" t="s">
        <v>681</v>
      </c>
      <c r="J336" t="s">
        <v>421</v>
      </c>
      <c r="K336" t="s">
        <v>671</v>
      </c>
      <c r="L336">
        <v>1000</v>
      </c>
      <c r="M336">
        <v>280</v>
      </c>
      <c r="O336">
        <v>260</v>
      </c>
      <c r="P336">
        <v>80</v>
      </c>
      <c r="Q336">
        <v>1</v>
      </c>
      <c r="R336">
        <v>53</v>
      </c>
      <c r="S336">
        <v>52.5</v>
      </c>
      <c r="T336">
        <v>1.1428571428571428</v>
      </c>
      <c r="U336">
        <v>42.5</v>
      </c>
      <c r="V336">
        <v>0.80820105820105825</v>
      </c>
      <c r="W336">
        <v>0.4</v>
      </c>
      <c r="Y336">
        <v>0.2967032967032967</v>
      </c>
      <c r="Z336">
        <v>275</v>
      </c>
      <c r="AA336">
        <v>0.6</v>
      </c>
      <c r="AB336">
        <v>1.1428571428571428</v>
      </c>
      <c r="AH336">
        <v>42</v>
      </c>
      <c r="AK336">
        <v>1</v>
      </c>
      <c r="AQ336">
        <v>100</v>
      </c>
      <c r="AR336">
        <v>100</v>
      </c>
      <c r="AS336" t="s">
        <v>755</v>
      </c>
    </row>
    <row r="337" spans="1:45" x14ac:dyDescent="0.25">
      <c r="A337">
        <v>336</v>
      </c>
      <c r="B337" t="s">
        <v>26</v>
      </c>
      <c r="C337" t="s">
        <v>680</v>
      </c>
      <c r="D337" t="s">
        <v>1</v>
      </c>
      <c r="E337" t="s">
        <v>337</v>
      </c>
      <c r="F337" s="138">
        <v>43974</v>
      </c>
      <c r="G337" t="s">
        <v>685</v>
      </c>
      <c r="H337" t="s">
        <v>667</v>
      </c>
      <c r="I337" t="s">
        <v>681</v>
      </c>
      <c r="J337" t="s">
        <v>415</v>
      </c>
      <c r="K337" t="s">
        <v>671</v>
      </c>
      <c r="L337">
        <v>1000</v>
      </c>
      <c r="M337">
        <v>280</v>
      </c>
      <c r="O337">
        <v>96</v>
      </c>
      <c r="P337">
        <v>80</v>
      </c>
      <c r="Q337">
        <v>2</v>
      </c>
      <c r="R337">
        <v>31</v>
      </c>
      <c r="S337">
        <v>52.5</v>
      </c>
      <c r="T337">
        <v>1.1428571428571428</v>
      </c>
      <c r="U337">
        <v>25.285714285714285</v>
      </c>
      <c r="V337">
        <v>0.80086580086580084</v>
      </c>
      <c r="W337">
        <v>0.4</v>
      </c>
      <c r="Y337">
        <v>0.49107142857142866</v>
      </c>
      <c r="Z337">
        <v>145</v>
      </c>
      <c r="AA337">
        <v>0.6</v>
      </c>
      <c r="AB337">
        <v>1.1428571428571428</v>
      </c>
      <c r="AH337">
        <v>25.285714285714285</v>
      </c>
      <c r="AQ337">
        <v>100</v>
      </c>
      <c r="AR337">
        <v>100</v>
      </c>
      <c r="AS337" t="s">
        <v>755</v>
      </c>
    </row>
    <row r="338" spans="1:45" x14ac:dyDescent="0.25">
      <c r="A338">
        <v>337</v>
      </c>
      <c r="B338" t="s">
        <v>26</v>
      </c>
      <c r="C338" t="s">
        <v>680</v>
      </c>
      <c r="D338" t="s">
        <v>1</v>
      </c>
      <c r="E338" t="s">
        <v>337</v>
      </c>
      <c r="F338" s="138">
        <v>43974</v>
      </c>
      <c r="G338" t="s">
        <v>685</v>
      </c>
      <c r="H338" t="s">
        <v>667</v>
      </c>
      <c r="I338" t="s">
        <v>681</v>
      </c>
      <c r="J338" t="s">
        <v>426</v>
      </c>
      <c r="K338" t="s">
        <v>671</v>
      </c>
      <c r="L338">
        <v>1000</v>
      </c>
      <c r="M338">
        <v>280</v>
      </c>
      <c r="O338">
        <v>228</v>
      </c>
      <c r="P338">
        <v>80</v>
      </c>
      <c r="Q338">
        <v>14</v>
      </c>
      <c r="R338">
        <v>56</v>
      </c>
      <c r="S338">
        <v>52.5</v>
      </c>
      <c r="T338">
        <v>6.4285714285714288</v>
      </c>
      <c r="U338">
        <v>29.857142857142858</v>
      </c>
      <c r="V338">
        <v>0.51836734693877551</v>
      </c>
      <c r="W338">
        <v>0.4</v>
      </c>
      <c r="Y338">
        <v>0.43859649122807021</v>
      </c>
      <c r="Z338">
        <v>292</v>
      </c>
      <c r="AA338">
        <v>0.6</v>
      </c>
      <c r="AB338">
        <v>6.4285714285714288</v>
      </c>
      <c r="AH338">
        <v>22.857142857142858</v>
      </c>
      <c r="AI338">
        <v>9</v>
      </c>
      <c r="AJ338">
        <v>6</v>
      </c>
      <c r="AK338">
        <v>5</v>
      </c>
      <c r="AQ338">
        <v>100</v>
      </c>
      <c r="AR338">
        <v>100</v>
      </c>
      <c r="AS338" t="s">
        <v>755</v>
      </c>
    </row>
    <row r="339" spans="1:45" x14ac:dyDescent="0.25">
      <c r="A339">
        <v>338</v>
      </c>
      <c r="B339" t="s">
        <v>26</v>
      </c>
      <c r="C339" t="s">
        <v>680</v>
      </c>
      <c r="D339" t="s">
        <v>1</v>
      </c>
      <c r="E339" t="s">
        <v>337</v>
      </c>
      <c r="F339" s="138">
        <v>43974</v>
      </c>
      <c r="G339" t="s">
        <v>685</v>
      </c>
      <c r="H339" t="s">
        <v>667</v>
      </c>
      <c r="I339" t="s">
        <v>681</v>
      </c>
      <c r="J339" t="s">
        <v>447</v>
      </c>
      <c r="K339" t="s">
        <v>671</v>
      </c>
      <c r="L339">
        <v>1000</v>
      </c>
      <c r="M339">
        <v>280</v>
      </c>
      <c r="O339">
        <v>240</v>
      </c>
      <c r="P339">
        <v>80</v>
      </c>
      <c r="Q339">
        <v>3</v>
      </c>
      <c r="R339">
        <v>55</v>
      </c>
      <c r="S339">
        <v>52.5</v>
      </c>
      <c r="T339">
        <v>2.3571428571428572</v>
      </c>
      <c r="U339">
        <v>42</v>
      </c>
      <c r="V339">
        <v>0.76477832512315269</v>
      </c>
      <c r="W339">
        <v>0.4</v>
      </c>
      <c r="Y339">
        <v>0.34523809523809523</v>
      </c>
      <c r="Z339">
        <v>236</v>
      </c>
      <c r="AA339">
        <v>0.6</v>
      </c>
      <c r="AB339">
        <v>1.8571428571428572</v>
      </c>
      <c r="AE339">
        <v>1</v>
      </c>
      <c r="AH339">
        <v>38</v>
      </c>
      <c r="AI339">
        <v>3</v>
      </c>
      <c r="AJ339">
        <v>2</v>
      </c>
      <c r="AK339">
        <v>5</v>
      </c>
      <c r="AQ339">
        <v>100</v>
      </c>
      <c r="AR339">
        <v>100</v>
      </c>
      <c r="AS339" t="s">
        <v>755</v>
      </c>
    </row>
    <row r="340" spans="1:45" x14ac:dyDescent="0.25">
      <c r="A340">
        <v>339</v>
      </c>
      <c r="B340" t="s">
        <v>26</v>
      </c>
      <c r="C340" t="s">
        <v>680</v>
      </c>
      <c r="D340" t="s">
        <v>1</v>
      </c>
      <c r="E340" t="s">
        <v>337</v>
      </c>
      <c r="F340" s="138">
        <v>43974</v>
      </c>
      <c r="G340" t="s">
        <v>685</v>
      </c>
      <c r="H340" t="s">
        <v>667</v>
      </c>
      <c r="I340" t="s">
        <v>681</v>
      </c>
      <c r="J340" t="s">
        <v>450</v>
      </c>
      <c r="K340" t="s">
        <v>671</v>
      </c>
      <c r="L340">
        <v>1000</v>
      </c>
      <c r="M340">
        <v>280</v>
      </c>
      <c r="O340">
        <v>96</v>
      </c>
      <c r="P340">
        <v>80</v>
      </c>
      <c r="Q340">
        <v>9</v>
      </c>
      <c r="R340">
        <v>16</v>
      </c>
      <c r="S340">
        <v>52.5</v>
      </c>
      <c r="T340">
        <v>5.1428571428571432</v>
      </c>
      <c r="U340">
        <v>19.821428571428573</v>
      </c>
      <c r="V340">
        <v>0.99857142857142867</v>
      </c>
      <c r="W340">
        <v>0.4</v>
      </c>
      <c r="Y340">
        <v>0.37202380952380959</v>
      </c>
      <c r="Z340">
        <v>144</v>
      </c>
      <c r="AA340">
        <v>0.6</v>
      </c>
      <c r="AB340">
        <v>5.1428571428571432</v>
      </c>
      <c r="AH340">
        <v>17.571428571428573</v>
      </c>
      <c r="AI340">
        <v>5</v>
      </c>
      <c r="AK340">
        <v>2</v>
      </c>
      <c r="AQ340">
        <v>100</v>
      </c>
      <c r="AR340">
        <v>100</v>
      </c>
      <c r="AS340" t="s">
        <v>755</v>
      </c>
    </row>
    <row r="341" spans="1:45" x14ac:dyDescent="0.25">
      <c r="A341">
        <v>340</v>
      </c>
      <c r="B341" t="s">
        <v>26</v>
      </c>
      <c r="C341" t="s">
        <v>680</v>
      </c>
      <c r="D341" t="s">
        <v>1</v>
      </c>
      <c r="E341" t="s">
        <v>337</v>
      </c>
      <c r="F341" s="138">
        <v>43974</v>
      </c>
      <c r="G341" t="s">
        <v>685</v>
      </c>
      <c r="H341" t="s">
        <v>667</v>
      </c>
      <c r="I341" t="s">
        <v>681</v>
      </c>
      <c r="J341" t="s">
        <v>449</v>
      </c>
      <c r="K341" t="s">
        <v>671</v>
      </c>
      <c r="L341">
        <v>1000</v>
      </c>
      <c r="M341">
        <v>280</v>
      </c>
      <c r="O341">
        <v>272</v>
      </c>
      <c r="P341">
        <v>80</v>
      </c>
      <c r="Q341">
        <v>5</v>
      </c>
      <c r="R341">
        <v>35</v>
      </c>
      <c r="S341">
        <v>52.5</v>
      </c>
      <c r="T341">
        <v>1.4285714285714286</v>
      </c>
      <c r="U341">
        <v>32.071428571428569</v>
      </c>
      <c r="V341">
        <v>0.83750000000000002</v>
      </c>
      <c r="W341">
        <v>0.4</v>
      </c>
      <c r="Y341">
        <v>0.21008403361344541</v>
      </c>
      <c r="Z341">
        <v>316</v>
      </c>
      <c r="AA341">
        <v>0.6</v>
      </c>
      <c r="AB341">
        <v>1.4285714285714286</v>
      </c>
      <c r="AH341">
        <v>19.571428571428573</v>
      </c>
      <c r="AI341">
        <v>2</v>
      </c>
      <c r="AK341">
        <v>24</v>
      </c>
      <c r="AQ341">
        <v>100</v>
      </c>
      <c r="AR341">
        <v>100</v>
      </c>
      <c r="AS341" t="s">
        <v>755</v>
      </c>
    </row>
    <row r="342" spans="1:45" x14ac:dyDescent="0.25">
      <c r="A342">
        <v>341</v>
      </c>
      <c r="B342" t="s">
        <v>26</v>
      </c>
      <c r="C342" t="s">
        <v>680</v>
      </c>
      <c r="D342" t="s">
        <v>1</v>
      </c>
      <c r="E342" t="s">
        <v>337</v>
      </c>
      <c r="F342" s="138">
        <v>43974</v>
      </c>
      <c r="G342" t="s">
        <v>685</v>
      </c>
      <c r="H342" t="s">
        <v>667</v>
      </c>
      <c r="I342" t="s">
        <v>681</v>
      </c>
      <c r="J342" t="s">
        <v>427</v>
      </c>
      <c r="K342" t="s">
        <v>671</v>
      </c>
      <c r="L342">
        <v>1000</v>
      </c>
      <c r="M342">
        <v>280</v>
      </c>
      <c r="O342">
        <v>240</v>
      </c>
      <c r="P342">
        <v>80</v>
      </c>
      <c r="Q342">
        <v>3</v>
      </c>
      <c r="R342">
        <v>35</v>
      </c>
      <c r="S342">
        <v>52.5</v>
      </c>
      <c r="T342">
        <v>1.6428571428571428</v>
      </c>
      <c r="U342">
        <v>28.571428571428573</v>
      </c>
      <c r="V342">
        <v>0.79511278195488722</v>
      </c>
      <c r="W342">
        <v>0.4</v>
      </c>
      <c r="Y342">
        <v>0.22619047619047619</v>
      </c>
      <c r="Z342">
        <v>281</v>
      </c>
      <c r="AA342">
        <v>0.6</v>
      </c>
      <c r="AB342">
        <v>1.1428571428571428</v>
      </c>
      <c r="AE342">
        <v>1</v>
      </c>
      <c r="AH342">
        <v>24.571428571428573</v>
      </c>
      <c r="AK342">
        <v>8</v>
      </c>
      <c r="AQ342">
        <v>100</v>
      </c>
      <c r="AR342">
        <v>100</v>
      </c>
      <c r="AS342" t="s">
        <v>755</v>
      </c>
    </row>
    <row r="343" spans="1:45" x14ac:dyDescent="0.25">
      <c r="A343">
        <v>342</v>
      </c>
      <c r="B343" t="s">
        <v>26</v>
      </c>
      <c r="C343" t="s">
        <v>680</v>
      </c>
      <c r="D343" t="s">
        <v>1</v>
      </c>
      <c r="E343" t="s">
        <v>337</v>
      </c>
      <c r="F343" s="138">
        <v>43974</v>
      </c>
      <c r="G343" t="s">
        <v>685</v>
      </c>
      <c r="H343" t="s">
        <v>667</v>
      </c>
      <c r="I343" t="s">
        <v>689</v>
      </c>
      <c r="J343" t="s">
        <v>423</v>
      </c>
      <c r="K343" t="s">
        <v>671</v>
      </c>
      <c r="L343">
        <v>1000</v>
      </c>
      <c r="M343">
        <v>280</v>
      </c>
      <c r="O343">
        <v>214</v>
      </c>
      <c r="P343">
        <v>80</v>
      </c>
      <c r="R343">
        <v>17</v>
      </c>
      <c r="S343">
        <v>52.5</v>
      </c>
      <c r="T343">
        <v>0</v>
      </c>
      <c r="U343">
        <v>6</v>
      </c>
      <c r="V343">
        <v>0.35294117647058826</v>
      </c>
      <c r="W343">
        <v>0.4</v>
      </c>
      <c r="Y343">
        <v>0.11348464619492658</v>
      </c>
      <c r="Z343">
        <v>232</v>
      </c>
      <c r="AA343">
        <v>0.6</v>
      </c>
      <c r="AH343">
        <v>1</v>
      </c>
      <c r="AI343">
        <v>10</v>
      </c>
      <c r="AK343">
        <v>5</v>
      </c>
      <c r="AQ343">
        <v>100</v>
      </c>
      <c r="AR343">
        <v>100</v>
      </c>
      <c r="AS343" t="s">
        <v>755</v>
      </c>
    </row>
    <row r="344" spans="1:45" x14ac:dyDescent="0.25">
      <c r="A344">
        <v>343</v>
      </c>
      <c r="B344" t="s">
        <v>26</v>
      </c>
      <c r="C344" t="s">
        <v>680</v>
      </c>
      <c r="D344" t="s">
        <v>1</v>
      </c>
      <c r="E344" t="s">
        <v>337</v>
      </c>
      <c r="F344" s="138">
        <v>43974</v>
      </c>
      <c r="G344" t="s">
        <v>685</v>
      </c>
      <c r="H344" t="s">
        <v>667</v>
      </c>
      <c r="I344" t="s">
        <v>689</v>
      </c>
      <c r="J344" t="s">
        <v>425</v>
      </c>
      <c r="K344" t="s">
        <v>671</v>
      </c>
      <c r="L344">
        <v>1000</v>
      </c>
      <c r="M344">
        <v>280</v>
      </c>
      <c r="O344">
        <v>216</v>
      </c>
      <c r="P344">
        <v>80</v>
      </c>
      <c r="Q344">
        <v>4</v>
      </c>
      <c r="R344">
        <v>34</v>
      </c>
      <c r="S344">
        <v>52.5</v>
      </c>
      <c r="T344">
        <v>3.2142857142857144</v>
      </c>
      <c r="U344">
        <v>17.392857142857142</v>
      </c>
      <c r="V344">
        <v>0.54229323308270683</v>
      </c>
      <c r="W344">
        <v>0.4</v>
      </c>
      <c r="Y344">
        <v>0.25132275132275134</v>
      </c>
      <c r="Z344">
        <v>236</v>
      </c>
      <c r="AA344">
        <v>0.6</v>
      </c>
      <c r="AB344">
        <v>1.7142857142857142</v>
      </c>
      <c r="AF344">
        <v>2</v>
      </c>
      <c r="AH344">
        <v>11.142857142857142</v>
      </c>
      <c r="AI344">
        <v>2</v>
      </c>
      <c r="AJ344">
        <v>2</v>
      </c>
      <c r="AK344">
        <v>10</v>
      </c>
      <c r="AQ344">
        <v>100</v>
      </c>
      <c r="AR344">
        <v>100</v>
      </c>
      <c r="AS344" t="s">
        <v>755</v>
      </c>
    </row>
    <row r="345" spans="1:45" x14ac:dyDescent="0.25">
      <c r="A345">
        <v>344</v>
      </c>
      <c r="B345" t="s">
        <v>26</v>
      </c>
      <c r="C345" t="s">
        <v>665</v>
      </c>
      <c r="D345" t="s">
        <v>1</v>
      </c>
      <c r="E345" t="s">
        <v>337</v>
      </c>
      <c r="F345" s="138">
        <v>43975</v>
      </c>
      <c r="G345" t="s">
        <v>666</v>
      </c>
      <c r="H345" t="s">
        <v>667</v>
      </c>
      <c r="I345" t="s">
        <v>668</v>
      </c>
      <c r="J345" t="s">
        <v>130</v>
      </c>
      <c r="K345" t="s">
        <v>669</v>
      </c>
      <c r="L345">
        <v>2700</v>
      </c>
      <c r="M345">
        <v>567</v>
      </c>
      <c r="O345">
        <v>544</v>
      </c>
      <c r="P345">
        <v>226.79999999999998</v>
      </c>
      <c r="Q345">
        <v>57</v>
      </c>
      <c r="R345">
        <v>126</v>
      </c>
      <c r="S345">
        <v>149.79999999999998</v>
      </c>
      <c r="T345">
        <v>33.833333333333336</v>
      </c>
      <c r="U345">
        <v>113.45</v>
      </c>
      <c r="V345">
        <v>0.80482695810564664</v>
      </c>
      <c r="W345">
        <v>0.4</v>
      </c>
      <c r="Y345">
        <v>0.48056722689075637</v>
      </c>
      <c r="Z345">
        <v>785</v>
      </c>
      <c r="AA345">
        <v>0.8</v>
      </c>
      <c r="AB345">
        <v>31.833333333333336</v>
      </c>
      <c r="AC345">
        <v>2</v>
      </c>
      <c r="AE345">
        <v>3</v>
      </c>
      <c r="AH345">
        <v>107.7</v>
      </c>
      <c r="AI345">
        <v>3</v>
      </c>
      <c r="AK345">
        <v>10</v>
      </c>
      <c r="AQ345">
        <v>100</v>
      </c>
      <c r="AR345">
        <v>100</v>
      </c>
      <c r="AS345" t="s">
        <v>755</v>
      </c>
    </row>
    <row r="346" spans="1:45" x14ac:dyDescent="0.25">
      <c r="A346">
        <v>345</v>
      </c>
      <c r="B346" t="s">
        <v>26</v>
      </c>
      <c r="C346" t="s">
        <v>665</v>
      </c>
      <c r="D346" t="s">
        <v>1</v>
      </c>
      <c r="E346" t="s">
        <v>337</v>
      </c>
      <c r="F346" s="138">
        <v>43975</v>
      </c>
      <c r="G346" t="s">
        <v>670</v>
      </c>
      <c r="H346" t="s">
        <v>667</v>
      </c>
      <c r="I346" t="s">
        <v>668</v>
      </c>
      <c r="J346" t="s">
        <v>137</v>
      </c>
      <c r="K346" t="s">
        <v>671</v>
      </c>
      <c r="L346">
        <v>1200</v>
      </c>
      <c r="M346">
        <v>336</v>
      </c>
      <c r="O346">
        <v>400</v>
      </c>
      <c r="P346">
        <v>134.39999999999998</v>
      </c>
      <c r="Q346">
        <v>18</v>
      </c>
      <c r="R346">
        <v>71</v>
      </c>
      <c r="S346">
        <v>149.79999999999998</v>
      </c>
      <c r="T346">
        <v>12.166666666666668</v>
      </c>
      <c r="U346">
        <v>68.833333333333343</v>
      </c>
      <c r="V346">
        <v>0.91011235955056191</v>
      </c>
      <c r="W346">
        <v>0.4</v>
      </c>
      <c r="Y346">
        <v>0.31785714285714284</v>
      </c>
      <c r="Z346">
        <v>600</v>
      </c>
      <c r="AA346">
        <v>0.8</v>
      </c>
      <c r="AB346">
        <v>11.166666666666668</v>
      </c>
      <c r="AC346">
        <v>2</v>
      </c>
      <c r="AE346">
        <v>1</v>
      </c>
      <c r="AH346">
        <v>66.833333333333343</v>
      </c>
      <c r="AI346">
        <v>2</v>
      </c>
      <c r="AK346">
        <v>3</v>
      </c>
      <c r="AQ346">
        <v>100</v>
      </c>
      <c r="AR346">
        <v>100</v>
      </c>
      <c r="AS346" t="s">
        <v>755</v>
      </c>
    </row>
    <row r="347" spans="1:45" x14ac:dyDescent="0.25">
      <c r="A347">
        <v>346</v>
      </c>
      <c r="B347" t="s">
        <v>26</v>
      </c>
      <c r="C347" t="s">
        <v>665</v>
      </c>
      <c r="D347" t="s">
        <v>1</v>
      </c>
      <c r="E347" t="s">
        <v>337</v>
      </c>
      <c r="F347" s="138">
        <v>43975</v>
      </c>
      <c r="G347" t="s">
        <v>670</v>
      </c>
      <c r="H347" t="s">
        <v>667</v>
      </c>
      <c r="I347" t="s">
        <v>668</v>
      </c>
      <c r="J347" t="s">
        <v>138</v>
      </c>
      <c r="K347" t="s">
        <v>671</v>
      </c>
      <c r="L347">
        <v>1200</v>
      </c>
      <c r="M347">
        <v>336</v>
      </c>
      <c r="O347">
        <v>384</v>
      </c>
      <c r="P347">
        <v>134.39999999999998</v>
      </c>
      <c r="Q347">
        <v>10</v>
      </c>
      <c r="R347">
        <v>111</v>
      </c>
      <c r="S347">
        <v>149.79999999999998</v>
      </c>
      <c r="T347">
        <v>6.6666666666666661</v>
      </c>
      <c r="U347">
        <v>75.333333333333343</v>
      </c>
      <c r="V347">
        <v>0.67768595041322321</v>
      </c>
      <c r="W347">
        <v>0.4</v>
      </c>
      <c r="Y347">
        <v>0.45014880952380959</v>
      </c>
      <c r="Z347">
        <v>768</v>
      </c>
      <c r="AA347">
        <v>0.75</v>
      </c>
      <c r="AB347">
        <v>6.6666666666666661</v>
      </c>
      <c r="AH347">
        <v>75.333333333333343</v>
      </c>
      <c r="AQ347">
        <v>100</v>
      </c>
      <c r="AR347">
        <v>100</v>
      </c>
      <c r="AS347" t="s">
        <v>755</v>
      </c>
    </row>
    <row r="348" spans="1:45" x14ac:dyDescent="0.25">
      <c r="A348">
        <v>347</v>
      </c>
      <c r="B348" t="s">
        <v>26</v>
      </c>
      <c r="C348" t="s">
        <v>665</v>
      </c>
      <c r="D348" t="s">
        <v>1</v>
      </c>
      <c r="E348" t="s">
        <v>337</v>
      </c>
      <c r="F348" s="138">
        <v>43975</v>
      </c>
      <c r="G348" t="s">
        <v>670</v>
      </c>
      <c r="H348" t="s">
        <v>667</v>
      </c>
      <c r="I348" t="s">
        <v>668</v>
      </c>
      <c r="J348" t="s">
        <v>139</v>
      </c>
      <c r="K348" t="s">
        <v>671</v>
      </c>
      <c r="L348">
        <v>1200</v>
      </c>
      <c r="M348">
        <v>336</v>
      </c>
      <c r="O348">
        <v>128</v>
      </c>
      <c r="P348">
        <v>134.39999999999998</v>
      </c>
      <c r="Q348">
        <v>28</v>
      </c>
      <c r="R348">
        <v>9</v>
      </c>
      <c r="S348">
        <v>88.899999999999991</v>
      </c>
      <c r="T348">
        <v>26.166666666666668</v>
      </c>
      <c r="U348">
        <v>13.5</v>
      </c>
      <c r="V348">
        <v>1.0720720720720722</v>
      </c>
      <c r="W348">
        <v>0.4</v>
      </c>
      <c r="Y348">
        <v>0.4129464285714286</v>
      </c>
      <c r="Z348">
        <v>102</v>
      </c>
      <c r="AA348">
        <v>0.75</v>
      </c>
      <c r="AB348">
        <v>24.166666666666668</v>
      </c>
      <c r="AE348">
        <v>4</v>
      </c>
      <c r="AH348">
        <v>12.5</v>
      </c>
      <c r="AK348">
        <v>2</v>
      </c>
      <c r="AQ348">
        <v>100</v>
      </c>
      <c r="AR348">
        <v>100</v>
      </c>
      <c r="AS348" t="s">
        <v>755</v>
      </c>
    </row>
    <row r="349" spans="1:45" x14ac:dyDescent="0.25">
      <c r="A349">
        <v>348</v>
      </c>
      <c r="B349" t="s">
        <v>26</v>
      </c>
      <c r="C349" t="s">
        <v>665</v>
      </c>
      <c r="D349" t="s">
        <v>1</v>
      </c>
      <c r="E349" t="s">
        <v>337</v>
      </c>
      <c r="F349" s="138">
        <v>43975</v>
      </c>
      <c r="G349" t="s">
        <v>670</v>
      </c>
      <c r="H349" t="s">
        <v>667</v>
      </c>
      <c r="I349" t="s">
        <v>668</v>
      </c>
      <c r="J349" t="s">
        <v>140</v>
      </c>
      <c r="K349" t="s">
        <v>671</v>
      </c>
      <c r="L349">
        <v>1200</v>
      </c>
      <c r="M349">
        <v>336</v>
      </c>
      <c r="O349">
        <v>208</v>
      </c>
      <c r="P349">
        <v>134.39999999999998</v>
      </c>
      <c r="Q349">
        <v>35</v>
      </c>
      <c r="R349">
        <v>152</v>
      </c>
      <c r="S349">
        <v>88.899999999999991</v>
      </c>
      <c r="T349">
        <v>20.166666666666664</v>
      </c>
      <c r="U349">
        <v>139.41666666666666</v>
      </c>
      <c r="V349">
        <v>0.85338680926916211</v>
      </c>
      <c r="W349">
        <v>0.4</v>
      </c>
      <c r="Y349">
        <v>1.2843406593406594</v>
      </c>
      <c r="Z349">
        <v>1375</v>
      </c>
      <c r="AA349">
        <v>0.65</v>
      </c>
      <c r="AB349">
        <v>20.166666666666664</v>
      </c>
      <c r="AH349">
        <v>138.66666666666666</v>
      </c>
      <c r="AI349">
        <v>3</v>
      </c>
      <c r="AQ349">
        <v>100</v>
      </c>
      <c r="AR349">
        <v>100</v>
      </c>
      <c r="AS349" t="s">
        <v>755</v>
      </c>
    </row>
    <row r="350" spans="1:45" x14ac:dyDescent="0.25">
      <c r="A350">
        <v>349</v>
      </c>
      <c r="B350" t="s">
        <v>26</v>
      </c>
      <c r="C350" t="s">
        <v>665</v>
      </c>
      <c r="D350" t="s">
        <v>1</v>
      </c>
      <c r="E350" t="s">
        <v>337</v>
      </c>
      <c r="F350" s="138">
        <v>43975</v>
      </c>
      <c r="G350" t="s">
        <v>670</v>
      </c>
      <c r="H350" t="s">
        <v>667</v>
      </c>
      <c r="I350" t="s">
        <v>668</v>
      </c>
      <c r="J350" t="s">
        <v>141</v>
      </c>
      <c r="K350" t="s">
        <v>671</v>
      </c>
      <c r="L350">
        <v>1200</v>
      </c>
      <c r="M350">
        <v>336</v>
      </c>
      <c r="O350">
        <v>240</v>
      </c>
      <c r="P350">
        <v>134.39999999999998</v>
      </c>
      <c r="Q350">
        <v>46</v>
      </c>
      <c r="R350">
        <v>104</v>
      </c>
      <c r="S350">
        <v>88.899999999999991</v>
      </c>
      <c r="T350">
        <v>48.833333333333336</v>
      </c>
      <c r="U350">
        <v>125.5</v>
      </c>
      <c r="V350">
        <v>1.1622222222222223</v>
      </c>
      <c r="W350">
        <v>0.4</v>
      </c>
      <c r="Y350">
        <v>0.8928571428571429</v>
      </c>
      <c r="Z350">
        <v>680</v>
      </c>
      <c r="AA350">
        <v>0.7</v>
      </c>
      <c r="AB350">
        <v>48.833333333333336</v>
      </c>
      <c r="AH350">
        <v>125.5</v>
      </c>
      <c r="AQ350">
        <v>100</v>
      </c>
      <c r="AR350">
        <v>100</v>
      </c>
      <c r="AS350" t="s">
        <v>755</v>
      </c>
    </row>
    <row r="351" spans="1:45" x14ac:dyDescent="0.25">
      <c r="A351">
        <v>350</v>
      </c>
      <c r="B351" t="s">
        <v>26</v>
      </c>
      <c r="C351" t="s">
        <v>665</v>
      </c>
      <c r="D351" t="s">
        <v>1</v>
      </c>
      <c r="E351" t="s">
        <v>337</v>
      </c>
      <c r="F351" s="138">
        <v>43975</v>
      </c>
      <c r="G351" t="s">
        <v>670</v>
      </c>
      <c r="H351" t="s">
        <v>667</v>
      </c>
      <c r="I351" t="s">
        <v>668</v>
      </c>
      <c r="J351" t="s">
        <v>142</v>
      </c>
      <c r="K351" t="s">
        <v>671</v>
      </c>
      <c r="L351">
        <v>1200</v>
      </c>
      <c r="M351">
        <v>336</v>
      </c>
      <c r="O351">
        <v>228</v>
      </c>
      <c r="P351">
        <v>134.39999999999998</v>
      </c>
      <c r="Q351">
        <v>4</v>
      </c>
      <c r="R351">
        <v>44</v>
      </c>
      <c r="S351">
        <v>88.899999999999991</v>
      </c>
      <c r="T351">
        <v>2.333333333333333</v>
      </c>
      <c r="U351">
        <v>34.333333333333336</v>
      </c>
      <c r="V351">
        <v>0.76388888888888895</v>
      </c>
      <c r="W351">
        <v>0.4</v>
      </c>
      <c r="Y351">
        <v>0.3007518796992481</v>
      </c>
      <c r="Z351">
        <v>230</v>
      </c>
      <c r="AA351">
        <v>0.75</v>
      </c>
      <c r="AB351">
        <v>2.333333333333333</v>
      </c>
      <c r="AH351">
        <v>34.333333333333336</v>
      </c>
      <c r="AQ351">
        <v>100</v>
      </c>
      <c r="AR351">
        <v>100</v>
      </c>
      <c r="AS351" t="s">
        <v>755</v>
      </c>
    </row>
    <row r="352" spans="1:45" x14ac:dyDescent="0.25">
      <c r="A352">
        <v>351</v>
      </c>
      <c r="B352" t="s">
        <v>26</v>
      </c>
      <c r="C352" t="s">
        <v>665</v>
      </c>
      <c r="D352" t="s">
        <v>1</v>
      </c>
      <c r="E352" t="s">
        <v>337</v>
      </c>
      <c r="F352" s="138">
        <v>43975</v>
      </c>
      <c r="G352" t="s">
        <v>670</v>
      </c>
      <c r="H352" t="s">
        <v>667</v>
      </c>
      <c r="I352" t="s">
        <v>668</v>
      </c>
      <c r="J352" t="s">
        <v>143</v>
      </c>
      <c r="K352" t="s">
        <v>671</v>
      </c>
      <c r="L352">
        <v>1200</v>
      </c>
      <c r="M352">
        <v>336</v>
      </c>
      <c r="O352">
        <v>288</v>
      </c>
      <c r="P352">
        <v>134.39999999999998</v>
      </c>
      <c r="Q352">
        <v>12</v>
      </c>
      <c r="R352">
        <v>54</v>
      </c>
      <c r="S352">
        <v>88.899999999999991</v>
      </c>
      <c r="T352">
        <v>10.666666666666668</v>
      </c>
      <c r="U352">
        <v>50.5</v>
      </c>
      <c r="V352">
        <v>0.9267676767676768</v>
      </c>
      <c r="W352">
        <v>0.4</v>
      </c>
      <c r="Y352">
        <v>0.32738095238095238</v>
      </c>
      <c r="Z352">
        <v>430</v>
      </c>
      <c r="AA352">
        <v>0.7</v>
      </c>
      <c r="AB352">
        <v>7.166666666666667</v>
      </c>
      <c r="AE352">
        <v>7</v>
      </c>
      <c r="AH352">
        <v>44.5</v>
      </c>
      <c r="AK352">
        <v>12</v>
      </c>
      <c r="AQ352">
        <v>100</v>
      </c>
      <c r="AR352">
        <v>100</v>
      </c>
      <c r="AS352" t="s">
        <v>755</v>
      </c>
    </row>
    <row r="353" spans="1:45" x14ac:dyDescent="0.25">
      <c r="A353">
        <v>352</v>
      </c>
      <c r="B353" t="s">
        <v>26</v>
      </c>
      <c r="C353" t="s">
        <v>665</v>
      </c>
      <c r="D353" t="s">
        <v>1</v>
      </c>
      <c r="E353" t="s">
        <v>337</v>
      </c>
      <c r="F353" s="138">
        <v>43975</v>
      </c>
      <c r="G353" t="s">
        <v>670</v>
      </c>
      <c r="H353" t="s">
        <v>667</v>
      </c>
      <c r="I353" t="s">
        <v>668</v>
      </c>
      <c r="J353" t="s">
        <v>144</v>
      </c>
      <c r="K353" t="s">
        <v>671</v>
      </c>
      <c r="L353">
        <v>1200</v>
      </c>
      <c r="M353">
        <v>336</v>
      </c>
      <c r="O353">
        <v>288</v>
      </c>
      <c r="P353">
        <v>134.39999999999998</v>
      </c>
      <c r="Q353">
        <v>12</v>
      </c>
      <c r="R353">
        <v>127</v>
      </c>
      <c r="S353">
        <v>88.899999999999991</v>
      </c>
      <c r="T353">
        <v>10.666666666666666</v>
      </c>
      <c r="U353">
        <v>122.83333333333333</v>
      </c>
      <c r="V353">
        <v>0.96043165467625902</v>
      </c>
      <c r="W353">
        <v>0.4</v>
      </c>
      <c r="Y353">
        <v>0.68948412698412698</v>
      </c>
      <c r="Z353">
        <v>729</v>
      </c>
      <c r="AA353">
        <v>0.7</v>
      </c>
      <c r="AB353">
        <v>10.666666666666666</v>
      </c>
      <c r="AH353">
        <v>122.83333333333333</v>
      </c>
      <c r="AQ353">
        <v>100</v>
      </c>
      <c r="AR353">
        <v>100</v>
      </c>
      <c r="AS353" t="s">
        <v>755</v>
      </c>
    </row>
    <row r="354" spans="1:45" x14ac:dyDescent="0.25">
      <c r="A354">
        <v>353</v>
      </c>
      <c r="B354" t="s">
        <v>26</v>
      </c>
      <c r="C354" t="s">
        <v>665</v>
      </c>
      <c r="D354" t="s">
        <v>1</v>
      </c>
      <c r="E354" t="s">
        <v>337</v>
      </c>
      <c r="F354" s="138">
        <v>43975</v>
      </c>
      <c r="G354" t="s">
        <v>670</v>
      </c>
      <c r="H354" t="s">
        <v>667</v>
      </c>
      <c r="I354" t="s">
        <v>668</v>
      </c>
      <c r="J354" t="s">
        <v>145</v>
      </c>
      <c r="K354" t="s">
        <v>671</v>
      </c>
      <c r="L354">
        <v>1200</v>
      </c>
      <c r="M354">
        <v>336</v>
      </c>
      <c r="O354">
        <v>336</v>
      </c>
      <c r="P354">
        <v>134.39999999999998</v>
      </c>
      <c r="R354">
        <v>39</v>
      </c>
      <c r="S354">
        <v>88.899999999999991</v>
      </c>
      <c r="T354">
        <v>0</v>
      </c>
      <c r="U354">
        <v>31</v>
      </c>
      <c r="V354">
        <v>0.79487179487179482</v>
      </c>
      <c r="W354">
        <v>0.4</v>
      </c>
      <c r="Y354">
        <v>0.16581632653061226</v>
      </c>
      <c r="Z354">
        <v>396</v>
      </c>
      <c r="AA354">
        <v>0.7</v>
      </c>
      <c r="AH354">
        <v>25</v>
      </c>
      <c r="AI354">
        <v>6</v>
      </c>
      <c r="AK354">
        <v>9</v>
      </c>
      <c r="AQ354">
        <v>100</v>
      </c>
      <c r="AR354">
        <v>100</v>
      </c>
      <c r="AS354" t="s">
        <v>755</v>
      </c>
    </row>
    <row r="355" spans="1:45" x14ac:dyDescent="0.25">
      <c r="A355">
        <v>354</v>
      </c>
      <c r="B355" t="s">
        <v>26</v>
      </c>
      <c r="C355" t="s">
        <v>665</v>
      </c>
      <c r="D355" t="s">
        <v>1</v>
      </c>
      <c r="E355" t="s">
        <v>337</v>
      </c>
      <c r="F355" s="138">
        <v>43975</v>
      </c>
      <c r="G355" t="s">
        <v>670</v>
      </c>
      <c r="H355" t="s">
        <v>667</v>
      </c>
      <c r="I355" t="s">
        <v>672</v>
      </c>
      <c r="J355" t="s">
        <v>190</v>
      </c>
      <c r="K355" t="s">
        <v>671</v>
      </c>
      <c r="L355">
        <v>1200</v>
      </c>
      <c r="M355">
        <v>336</v>
      </c>
      <c r="O355">
        <v>176</v>
      </c>
      <c r="P355">
        <v>134.39999999999998</v>
      </c>
      <c r="Q355">
        <v>20</v>
      </c>
      <c r="R355">
        <v>151</v>
      </c>
      <c r="S355">
        <v>88.899999999999991</v>
      </c>
      <c r="T355">
        <v>16.916666666666668</v>
      </c>
      <c r="U355">
        <v>90.666666666666657</v>
      </c>
      <c r="V355">
        <v>0.62914230019493178</v>
      </c>
      <c r="W355">
        <v>0.4</v>
      </c>
      <c r="Y355">
        <v>1.3879870129870131</v>
      </c>
      <c r="Z355">
        <v>411</v>
      </c>
      <c r="AA355">
        <v>0.75</v>
      </c>
      <c r="AB355">
        <v>12.666666666666668</v>
      </c>
      <c r="AC355">
        <v>17</v>
      </c>
      <c r="AH355">
        <v>90.666666666666657</v>
      </c>
      <c r="AQ355">
        <v>100</v>
      </c>
      <c r="AR355">
        <v>100</v>
      </c>
      <c r="AS355" t="s">
        <v>755</v>
      </c>
    </row>
    <row r="356" spans="1:45" x14ac:dyDescent="0.25">
      <c r="A356">
        <v>355</v>
      </c>
      <c r="B356" t="s">
        <v>26</v>
      </c>
      <c r="C356" t="s">
        <v>665</v>
      </c>
      <c r="D356" t="s">
        <v>1</v>
      </c>
      <c r="E356" t="s">
        <v>337</v>
      </c>
      <c r="F356" s="138">
        <v>43975</v>
      </c>
      <c r="G356" t="s">
        <v>670</v>
      </c>
      <c r="H356" t="s">
        <v>667</v>
      </c>
      <c r="I356" t="s">
        <v>672</v>
      </c>
      <c r="J356" t="s">
        <v>191</v>
      </c>
      <c r="K356" t="s">
        <v>671</v>
      </c>
      <c r="L356">
        <v>1200</v>
      </c>
      <c r="M356">
        <v>336</v>
      </c>
      <c r="O356">
        <v>320</v>
      </c>
      <c r="P356">
        <v>134.39999999999998</v>
      </c>
      <c r="Q356">
        <v>22</v>
      </c>
      <c r="R356">
        <v>65</v>
      </c>
      <c r="S356">
        <v>88.899999999999991</v>
      </c>
      <c r="T356">
        <v>13</v>
      </c>
      <c r="U356">
        <v>57.5</v>
      </c>
      <c r="V356">
        <v>0.81034482758620685</v>
      </c>
      <c r="W356">
        <v>0.4</v>
      </c>
      <c r="Y356">
        <v>0.38839285714285715</v>
      </c>
      <c r="Z356">
        <v>266</v>
      </c>
      <c r="AA356">
        <v>0.7</v>
      </c>
      <c r="AB356">
        <v>11.5</v>
      </c>
      <c r="AE356">
        <v>3</v>
      </c>
      <c r="AH356">
        <v>54.5</v>
      </c>
      <c r="AI356">
        <v>2</v>
      </c>
      <c r="AK356">
        <v>5</v>
      </c>
      <c r="AQ356">
        <v>100</v>
      </c>
      <c r="AR356">
        <v>100</v>
      </c>
      <c r="AS356" t="s">
        <v>755</v>
      </c>
    </row>
    <row r="357" spans="1:45" x14ac:dyDescent="0.25">
      <c r="A357">
        <v>356</v>
      </c>
      <c r="B357" t="s">
        <v>26</v>
      </c>
      <c r="C357" t="s">
        <v>665</v>
      </c>
      <c r="D357" t="s">
        <v>1</v>
      </c>
      <c r="E357" t="s">
        <v>337</v>
      </c>
      <c r="F357" s="138">
        <v>43975</v>
      </c>
      <c r="G357" t="s">
        <v>670</v>
      </c>
      <c r="H357" t="s">
        <v>667</v>
      </c>
      <c r="I357" t="s">
        <v>677</v>
      </c>
      <c r="J357" t="s">
        <v>195</v>
      </c>
      <c r="K357" t="s">
        <v>671</v>
      </c>
      <c r="L357">
        <v>1200</v>
      </c>
      <c r="M357">
        <v>336</v>
      </c>
      <c r="O357">
        <v>288</v>
      </c>
      <c r="P357">
        <v>134.39999999999998</v>
      </c>
      <c r="Q357">
        <v>20</v>
      </c>
      <c r="R357">
        <v>67</v>
      </c>
      <c r="S357">
        <v>88.899999999999991</v>
      </c>
      <c r="T357">
        <v>29.916666666666668</v>
      </c>
      <c r="U357">
        <v>58.25</v>
      </c>
      <c r="V357">
        <v>1.0134099616858239</v>
      </c>
      <c r="W357">
        <v>0.4</v>
      </c>
      <c r="Y357">
        <v>0.43154761904761907</v>
      </c>
      <c r="Z357">
        <v>346</v>
      </c>
      <c r="AA357">
        <v>0.75</v>
      </c>
      <c r="AB357">
        <v>27.666666666666668</v>
      </c>
      <c r="AC357">
        <v>5</v>
      </c>
      <c r="AE357">
        <v>2</v>
      </c>
      <c r="AH357">
        <v>52.5</v>
      </c>
      <c r="AI357">
        <v>11</v>
      </c>
      <c r="AK357">
        <v>6</v>
      </c>
      <c r="AQ357">
        <v>100</v>
      </c>
      <c r="AR357">
        <v>100</v>
      </c>
      <c r="AS357" t="s">
        <v>755</v>
      </c>
    </row>
    <row r="358" spans="1:45" x14ac:dyDescent="0.25">
      <c r="A358">
        <v>357</v>
      </c>
      <c r="B358" t="s">
        <v>26</v>
      </c>
      <c r="C358" t="s">
        <v>665</v>
      </c>
      <c r="D358" t="s">
        <v>1</v>
      </c>
      <c r="E358" t="s">
        <v>337</v>
      </c>
      <c r="F358" s="138">
        <v>43975</v>
      </c>
      <c r="G358" t="s">
        <v>670</v>
      </c>
      <c r="H358" t="s">
        <v>667</v>
      </c>
      <c r="I358" t="s">
        <v>677</v>
      </c>
      <c r="J358" t="s">
        <v>196</v>
      </c>
      <c r="K358" t="s">
        <v>671</v>
      </c>
      <c r="L358">
        <v>1200</v>
      </c>
      <c r="M358">
        <v>336</v>
      </c>
      <c r="O358">
        <v>400</v>
      </c>
      <c r="P358">
        <v>134.39999999999998</v>
      </c>
      <c r="Q358">
        <v>7</v>
      </c>
      <c r="R358">
        <v>79</v>
      </c>
      <c r="S358">
        <v>88.899999999999991</v>
      </c>
      <c r="T358">
        <v>11.833333333333332</v>
      </c>
      <c r="U358">
        <v>75.833333333333343</v>
      </c>
      <c r="V358">
        <v>1.0193798449612403</v>
      </c>
      <c r="W358">
        <v>0.4</v>
      </c>
      <c r="Y358">
        <v>0.30714285714285716</v>
      </c>
      <c r="Z358">
        <v>371</v>
      </c>
      <c r="AA358">
        <v>0.65</v>
      </c>
      <c r="AB358">
        <v>8.3333333333333321</v>
      </c>
      <c r="AC358">
        <v>10</v>
      </c>
      <c r="AE358">
        <v>2</v>
      </c>
      <c r="AH358">
        <v>72.833333333333343</v>
      </c>
      <c r="AI358">
        <v>4</v>
      </c>
      <c r="AK358">
        <v>4</v>
      </c>
      <c r="AQ358">
        <v>100</v>
      </c>
      <c r="AR358">
        <v>100</v>
      </c>
      <c r="AS358" t="s">
        <v>755</v>
      </c>
    </row>
    <row r="359" spans="1:45" x14ac:dyDescent="0.25">
      <c r="A359">
        <v>358</v>
      </c>
      <c r="B359" t="s">
        <v>26</v>
      </c>
      <c r="C359" t="s">
        <v>665</v>
      </c>
      <c r="D359" t="s">
        <v>1</v>
      </c>
      <c r="E359" t="s">
        <v>337</v>
      </c>
      <c r="F359" s="138">
        <v>43975</v>
      </c>
      <c r="G359" t="s">
        <v>670</v>
      </c>
      <c r="H359" t="s">
        <v>667</v>
      </c>
      <c r="I359" t="s">
        <v>674</v>
      </c>
      <c r="J359" t="s">
        <v>371</v>
      </c>
      <c r="K359" t="s">
        <v>671</v>
      </c>
      <c r="L359">
        <v>1200</v>
      </c>
      <c r="M359">
        <v>336</v>
      </c>
      <c r="O359">
        <v>288</v>
      </c>
      <c r="P359">
        <v>134.39999999999998</v>
      </c>
      <c r="R359">
        <v>30</v>
      </c>
      <c r="S359">
        <v>88.899999999999991</v>
      </c>
      <c r="T359">
        <v>2</v>
      </c>
      <c r="U359">
        <v>9.25</v>
      </c>
      <c r="V359">
        <v>0.375</v>
      </c>
      <c r="W359">
        <v>0.4</v>
      </c>
      <c r="Y359">
        <v>0.14880952380952381</v>
      </c>
      <c r="Z359">
        <v>460</v>
      </c>
      <c r="AA359">
        <v>0.65</v>
      </c>
      <c r="AE359">
        <v>4</v>
      </c>
      <c r="AI359">
        <v>15</v>
      </c>
      <c r="AK359">
        <v>11</v>
      </c>
      <c r="AQ359">
        <v>100</v>
      </c>
      <c r="AR359">
        <v>100</v>
      </c>
      <c r="AS359" t="s">
        <v>755</v>
      </c>
    </row>
    <row r="360" spans="1:45" x14ac:dyDescent="0.25">
      <c r="A360">
        <v>359</v>
      </c>
      <c r="B360" t="s">
        <v>26</v>
      </c>
      <c r="C360" t="s">
        <v>665</v>
      </c>
      <c r="D360" t="s">
        <v>1</v>
      </c>
      <c r="E360" t="s">
        <v>337</v>
      </c>
      <c r="F360" s="138">
        <v>43975</v>
      </c>
      <c r="G360" t="s">
        <v>670</v>
      </c>
      <c r="H360" t="s">
        <v>667</v>
      </c>
      <c r="I360" t="s">
        <v>673</v>
      </c>
      <c r="J360" t="s">
        <v>370</v>
      </c>
      <c r="K360" t="s">
        <v>671</v>
      </c>
      <c r="L360">
        <v>1200</v>
      </c>
      <c r="M360">
        <v>336</v>
      </c>
      <c r="O360">
        <v>384</v>
      </c>
      <c r="P360">
        <v>134.39999999999998</v>
      </c>
      <c r="Q360">
        <v>97</v>
      </c>
      <c r="R360">
        <v>126</v>
      </c>
      <c r="S360">
        <v>88.899999999999991</v>
      </c>
      <c r="T360">
        <v>50.416666666666664</v>
      </c>
      <c r="U360">
        <v>64.416666666666657</v>
      </c>
      <c r="V360">
        <v>0.51494768310911798</v>
      </c>
      <c r="W360">
        <v>0.4</v>
      </c>
      <c r="Y360">
        <v>0.82961309523809534</v>
      </c>
      <c r="Z360">
        <v>603</v>
      </c>
      <c r="AA360">
        <v>0.7</v>
      </c>
      <c r="AB360">
        <v>48.166666666666664</v>
      </c>
      <c r="AC360">
        <v>5</v>
      </c>
      <c r="AE360">
        <v>2</v>
      </c>
      <c r="AH360">
        <v>54.166666666666664</v>
      </c>
      <c r="AI360">
        <v>17</v>
      </c>
      <c r="AK360">
        <v>12</v>
      </c>
      <c r="AQ360">
        <v>100</v>
      </c>
      <c r="AR360">
        <v>100</v>
      </c>
      <c r="AS360" t="s">
        <v>755</v>
      </c>
    </row>
    <row r="361" spans="1:45" x14ac:dyDescent="0.25">
      <c r="A361">
        <v>360</v>
      </c>
      <c r="B361" t="s">
        <v>26</v>
      </c>
      <c r="C361" t="s">
        <v>665</v>
      </c>
      <c r="D361" t="s">
        <v>1</v>
      </c>
      <c r="E361" t="s">
        <v>337</v>
      </c>
      <c r="F361" s="138">
        <v>43975</v>
      </c>
      <c r="G361" t="s">
        <v>682</v>
      </c>
      <c r="H361" t="s">
        <v>667</v>
      </c>
      <c r="I361" t="s">
        <v>668</v>
      </c>
      <c r="J361" t="s">
        <v>151</v>
      </c>
      <c r="K361" t="s">
        <v>671</v>
      </c>
      <c r="L361">
        <v>1000</v>
      </c>
      <c r="M361">
        <v>336</v>
      </c>
      <c r="O361">
        <v>240</v>
      </c>
      <c r="P361">
        <v>112</v>
      </c>
      <c r="Q361">
        <v>11</v>
      </c>
      <c r="R361">
        <v>29</v>
      </c>
      <c r="S361">
        <v>88.899999999999991</v>
      </c>
      <c r="T361">
        <v>7.8333333333333339</v>
      </c>
      <c r="U361">
        <v>22.166666666666668</v>
      </c>
      <c r="V361">
        <v>0.75</v>
      </c>
      <c r="W361">
        <v>0.4</v>
      </c>
      <c r="Y361">
        <v>0.23809523809523808</v>
      </c>
      <c r="Z361">
        <v>380</v>
      </c>
      <c r="AA361">
        <v>0.65</v>
      </c>
      <c r="AB361">
        <v>5.3333333333333339</v>
      </c>
      <c r="AC361">
        <v>6</v>
      </c>
      <c r="AE361">
        <v>2</v>
      </c>
      <c r="AH361">
        <v>12.666666666666668</v>
      </c>
      <c r="AK361">
        <v>19</v>
      </c>
      <c r="AQ361">
        <v>100</v>
      </c>
      <c r="AR361">
        <v>100</v>
      </c>
      <c r="AS361" t="s">
        <v>755</v>
      </c>
    </row>
    <row r="362" spans="1:45" x14ac:dyDescent="0.25">
      <c r="A362">
        <v>361</v>
      </c>
      <c r="B362" t="s">
        <v>26</v>
      </c>
      <c r="C362" t="s">
        <v>665</v>
      </c>
      <c r="D362" t="s">
        <v>1</v>
      </c>
      <c r="E362" t="s">
        <v>337</v>
      </c>
      <c r="F362" s="138">
        <v>43975</v>
      </c>
      <c r="G362" t="s">
        <v>682</v>
      </c>
      <c r="H362" t="s">
        <v>667</v>
      </c>
      <c r="I362" t="s">
        <v>668</v>
      </c>
      <c r="J362" t="s">
        <v>147</v>
      </c>
      <c r="K362" t="s">
        <v>671</v>
      </c>
      <c r="L362">
        <v>1000</v>
      </c>
      <c r="M362">
        <v>336</v>
      </c>
      <c r="O362">
        <v>256</v>
      </c>
      <c r="P362">
        <v>112</v>
      </c>
      <c r="Q362">
        <v>4</v>
      </c>
      <c r="R362">
        <v>28</v>
      </c>
      <c r="S362">
        <v>88.899999999999991</v>
      </c>
      <c r="T362">
        <v>1.6666666666666667</v>
      </c>
      <c r="U362">
        <v>12.166666666666668</v>
      </c>
      <c r="V362">
        <v>0.43229166666666669</v>
      </c>
      <c r="W362">
        <v>0.4</v>
      </c>
      <c r="Y362">
        <v>0.17857142857142858</v>
      </c>
      <c r="Z362">
        <v>461</v>
      </c>
      <c r="AA362">
        <v>0.65</v>
      </c>
      <c r="AB362">
        <v>1.6666666666666667</v>
      </c>
      <c r="AH362">
        <v>11.666666666666668</v>
      </c>
      <c r="AK362">
        <v>1</v>
      </c>
      <c r="AQ362">
        <v>100</v>
      </c>
      <c r="AR362">
        <v>100</v>
      </c>
      <c r="AS362" t="s">
        <v>755</v>
      </c>
    </row>
    <row r="363" spans="1:45" x14ac:dyDescent="0.25">
      <c r="A363">
        <v>362</v>
      </c>
      <c r="B363" t="s">
        <v>26</v>
      </c>
      <c r="C363" t="s">
        <v>665</v>
      </c>
      <c r="D363" t="s">
        <v>1</v>
      </c>
      <c r="E363" t="s">
        <v>337</v>
      </c>
      <c r="F363" s="138">
        <v>43975</v>
      </c>
      <c r="G363" t="s">
        <v>682</v>
      </c>
      <c r="H363" t="s">
        <v>667</v>
      </c>
      <c r="I363" t="s">
        <v>668</v>
      </c>
      <c r="J363" t="s">
        <v>149</v>
      </c>
      <c r="K363" t="s">
        <v>671</v>
      </c>
      <c r="L363">
        <v>1000</v>
      </c>
      <c r="M363">
        <v>280</v>
      </c>
      <c r="O363">
        <v>192</v>
      </c>
      <c r="P363">
        <v>112</v>
      </c>
      <c r="R363">
        <v>19</v>
      </c>
      <c r="S363">
        <v>74.199999999999989</v>
      </c>
      <c r="T363">
        <v>0</v>
      </c>
      <c r="U363">
        <v>10.333333333333332</v>
      </c>
      <c r="V363">
        <v>0.54385964912280693</v>
      </c>
      <c r="W363">
        <v>0.4</v>
      </c>
      <c r="Y363">
        <v>0.14136904761904764</v>
      </c>
      <c r="Z363">
        <v>162</v>
      </c>
      <c r="AA363">
        <v>0.65</v>
      </c>
      <c r="AH363">
        <v>8.8333333333333321</v>
      </c>
      <c r="AK363">
        <v>3</v>
      </c>
      <c r="AQ363">
        <v>100</v>
      </c>
      <c r="AR363">
        <v>100</v>
      </c>
      <c r="AS363" t="s">
        <v>755</v>
      </c>
    </row>
    <row r="364" spans="1:45" x14ac:dyDescent="0.25">
      <c r="A364">
        <v>363</v>
      </c>
      <c r="B364" t="s">
        <v>26</v>
      </c>
      <c r="C364" t="s">
        <v>665</v>
      </c>
      <c r="D364" t="s">
        <v>1</v>
      </c>
      <c r="E364" t="s">
        <v>337</v>
      </c>
      <c r="F364" s="138">
        <v>43975</v>
      </c>
      <c r="G364" t="s">
        <v>682</v>
      </c>
      <c r="H364" t="s">
        <v>667</v>
      </c>
      <c r="I364" t="s">
        <v>668</v>
      </c>
      <c r="J364" t="s">
        <v>152</v>
      </c>
      <c r="K364" t="s">
        <v>671</v>
      </c>
      <c r="L364">
        <v>1000</v>
      </c>
      <c r="M364">
        <v>280</v>
      </c>
      <c r="O364">
        <v>272</v>
      </c>
      <c r="P364">
        <v>112</v>
      </c>
      <c r="R364">
        <v>29</v>
      </c>
      <c r="S364">
        <v>74.199999999999989</v>
      </c>
      <c r="T364">
        <v>0</v>
      </c>
      <c r="U364">
        <v>22.75</v>
      </c>
      <c r="V364">
        <v>0.78448275862068961</v>
      </c>
      <c r="W364">
        <v>0.4</v>
      </c>
      <c r="Y364">
        <v>0.15231092436974791</v>
      </c>
      <c r="Z364">
        <v>299</v>
      </c>
      <c r="AA364">
        <v>0.65</v>
      </c>
      <c r="AH364">
        <v>18.5</v>
      </c>
      <c r="AI364">
        <v>1</v>
      </c>
      <c r="AK364">
        <v>8</v>
      </c>
      <c r="AQ364">
        <v>100</v>
      </c>
      <c r="AR364">
        <v>100</v>
      </c>
      <c r="AS364" t="s">
        <v>755</v>
      </c>
    </row>
    <row r="365" spans="1:45" x14ac:dyDescent="0.25">
      <c r="A365">
        <v>364</v>
      </c>
      <c r="B365" t="s">
        <v>26</v>
      </c>
      <c r="C365" t="s">
        <v>665</v>
      </c>
      <c r="D365" t="s">
        <v>1</v>
      </c>
      <c r="E365" t="s">
        <v>337</v>
      </c>
      <c r="F365" s="138">
        <v>43975</v>
      </c>
      <c r="G365" t="s">
        <v>682</v>
      </c>
      <c r="H365" t="s">
        <v>667</v>
      </c>
      <c r="I365" t="s">
        <v>668</v>
      </c>
      <c r="J365" t="s">
        <v>153</v>
      </c>
      <c r="K365" t="s">
        <v>671</v>
      </c>
      <c r="L365">
        <v>1000</v>
      </c>
      <c r="M365">
        <v>280</v>
      </c>
      <c r="O365">
        <v>224</v>
      </c>
      <c r="P365">
        <v>112</v>
      </c>
      <c r="R365">
        <v>37</v>
      </c>
      <c r="S365">
        <v>74.199999999999989</v>
      </c>
      <c r="T365">
        <v>5.5</v>
      </c>
      <c r="U365">
        <v>33.083333333333336</v>
      </c>
      <c r="V365">
        <v>1.0427927927927929</v>
      </c>
      <c r="W365">
        <v>0.4</v>
      </c>
      <c r="Y365">
        <v>0.23596938775510207</v>
      </c>
      <c r="Z365">
        <v>269</v>
      </c>
      <c r="AA365">
        <v>0.65</v>
      </c>
      <c r="AE365">
        <v>11</v>
      </c>
      <c r="AH365">
        <v>25.333333333333336</v>
      </c>
      <c r="AI365">
        <v>5</v>
      </c>
      <c r="AK365">
        <v>13</v>
      </c>
      <c r="AQ365">
        <v>100</v>
      </c>
      <c r="AR365">
        <v>100</v>
      </c>
      <c r="AS365" t="s">
        <v>755</v>
      </c>
    </row>
    <row r="366" spans="1:45" x14ac:dyDescent="0.25">
      <c r="A366">
        <v>365</v>
      </c>
      <c r="B366" t="s">
        <v>26</v>
      </c>
      <c r="C366" t="s">
        <v>665</v>
      </c>
      <c r="D366" t="s">
        <v>1</v>
      </c>
      <c r="E366" t="s">
        <v>337</v>
      </c>
      <c r="F366" s="138">
        <v>43975</v>
      </c>
      <c r="G366" t="s">
        <v>682</v>
      </c>
      <c r="H366" t="s">
        <v>667</v>
      </c>
      <c r="I366" t="s">
        <v>668</v>
      </c>
      <c r="J366" t="s">
        <v>154</v>
      </c>
      <c r="K366" t="s">
        <v>671</v>
      </c>
      <c r="L366">
        <v>1000</v>
      </c>
      <c r="M366">
        <v>280</v>
      </c>
      <c r="O366">
        <v>176</v>
      </c>
      <c r="P366">
        <v>112</v>
      </c>
      <c r="Q366">
        <v>26</v>
      </c>
      <c r="R366">
        <v>33</v>
      </c>
      <c r="S366">
        <v>74.199999999999989</v>
      </c>
      <c r="T366">
        <v>15.333333333333334</v>
      </c>
      <c r="U366">
        <v>20.333333333333332</v>
      </c>
      <c r="V366">
        <v>0.60451977401129942</v>
      </c>
      <c r="W366">
        <v>0.4</v>
      </c>
      <c r="Y366">
        <v>0.47889610389610393</v>
      </c>
      <c r="Z366">
        <v>374</v>
      </c>
      <c r="AA366">
        <v>0.7</v>
      </c>
      <c r="AB366">
        <v>12.333333333333334</v>
      </c>
      <c r="AE366">
        <v>6</v>
      </c>
      <c r="AH366">
        <v>15.333333333333332</v>
      </c>
      <c r="AI366">
        <v>2</v>
      </c>
      <c r="AK366">
        <v>9</v>
      </c>
      <c r="AQ366">
        <v>100</v>
      </c>
      <c r="AR366">
        <v>100</v>
      </c>
      <c r="AS366" t="s">
        <v>755</v>
      </c>
    </row>
    <row r="367" spans="1:45" x14ac:dyDescent="0.25">
      <c r="A367">
        <v>366</v>
      </c>
      <c r="B367" t="s">
        <v>26</v>
      </c>
      <c r="C367" t="s">
        <v>665</v>
      </c>
      <c r="D367" t="s">
        <v>1</v>
      </c>
      <c r="E367" t="s">
        <v>337</v>
      </c>
      <c r="F367" s="138">
        <v>43975</v>
      </c>
      <c r="G367" t="s">
        <v>682</v>
      </c>
      <c r="H367" t="s">
        <v>667</v>
      </c>
      <c r="I367" t="s">
        <v>668</v>
      </c>
      <c r="J367" t="s">
        <v>150</v>
      </c>
      <c r="K367" t="s">
        <v>671</v>
      </c>
      <c r="L367">
        <v>1000</v>
      </c>
      <c r="M367">
        <v>280</v>
      </c>
      <c r="O367">
        <v>320</v>
      </c>
      <c r="P367">
        <v>112</v>
      </c>
      <c r="Q367">
        <v>7</v>
      </c>
      <c r="R367">
        <v>19</v>
      </c>
      <c r="S367">
        <v>74.199999999999989</v>
      </c>
      <c r="T367">
        <v>4.166666666666667</v>
      </c>
      <c r="U367">
        <v>12.833333333333334</v>
      </c>
      <c r="V367">
        <v>0.65384615384615385</v>
      </c>
      <c r="W367">
        <v>0.4</v>
      </c>
      <c r="Y367">
        <v>0.11607142857142858</v>
      </c>
      <c r="Z367">
        <v>403</v>
      </c>
      <c r="AA367">
        <v>0.7</v>
      </c>
      <c r="AB367">
        <v>1.6666666666666667</v>
      </c>
      <c r="AE367">
        <v>5</v>
      </c>
      <c r="AH367">
        <v>10.833333333333334</v>
      </c>
      <c r="AI367">
        <v>2</v>
      </c>
      <c r="AK367">
        <v>3</v>
      </c>
      <c r="AQ367">
        <v>100</v>
      </c>
      <c r="AR367">
        <v>100</v>
      </c>
      <c r="AS367" t="s">
        <v>755</v>
      </c>
    </row>
    <row r="368" spans="1:45" x14ac:dyDescent="0.25">
      <c r="A368">
        <v>367</v>
      </c>
      <c r="B368" t="s">
        <v>26</v>
      </c>
      <c r="C368" t="s">
        <v>665</v>
      </c>
      <c r="D368" t="s">
        <v>1</v>
      </c>
      <c r="E368" t="s">
        <v>337</v>
      </c>
      <c r="F368" s="138">
        <v>43975</v>
      </c>
      <c r="G368" t="s">
        <v>682</v>
      </c>
      <c r="H368" t="s">
        <v>667</v>
      </c>
      <c r="I368" t="s">
        <v>668</v>
      </c>
      <c r="J368" t="s">
        <v>434</v>
      </c>
      <c r="K368" t="s">
        <v>671</v>
      </c>
      <c r="L368">
        <v>1000</v>
      </c>
      <c r="M368">
        <v>280</v>
      </c>
      <c r="O368">
        <v>240</v>
      </c>
      <c r="P368">
        <v>112</v>
      </c>
      <c r="Q368">
        <v>8</v>
      </c>
      <c r="R368">
        <v>11</v>
      </c>
      <c r="S368">
        <v>74.199999999999989</v>
      </c>
      <c r="T368">
        <v>3.833333333333333</v>
      </c>
      <c r="U368">
        <v>8.3333333333333321</v>
      </c>
      <c r="V368">
        <v>0.64035087719298234</v>
      </c>
      <c r="W368">
        <v>0.4</v>
      </c>
      <c r="Y368">
        <v>0.1130952380952381</v>
      </c>
      <c r="Z368">
        <v>295</v>
      </c>
      <c r="AA368">
        <v>0.7</v>
      </c>
      <c r="AB368">
        <v>3.833333333333333</v>
      </c>
      <c r="AH368">
        <v>5.833333333333333</v>
      </c>
      <c r="AK368">
        <v>5</v>
      </c>
      <c r="AQ368">
        <v>100</v>
      </c>
      <c r="AR368">
        <v>100</v>
      </c>
      <c r="AS368" t="s">
        <v>755</v>
      </c>
    </row>
    <row r="369" spans="1:45" x14ac:dyDescent="0.25">
      <c r="A369">
        <v>368</v>
      </c>
      <c r="B369" t="s">
        <v>26</v>
      </c>
      <c r="C369" t="s">
        <v>665</v>
      </c>
      <c r="D369" t="s">
        <v>1</v>
      </c>
      <c r="E369" t="s">
        <v>337</v>
      </c>
      <c r="F369" s="138">
        <v>43975</v>
      </c>
      <c r="G369" t="s">
        <v>682</v>
      </c>
      <c r="H369" t="s">
        <v>667</v>
      </c>
      <c r="I369" t="s">
        <v>668</v>
      </c>
      <c r="J369" t="s">
        <v>435</v>
      </c>
      <c r="K369" t="s">
        <v>671</v>
      </c>
      <c r="L369">
        <v>1000</v>
      </c>
      <c r="M369">
        <v>280</v>
      </c>
      <c r="O369">
        <v>238</v>
      </c>
      <c r="P369">
        <v>112</v>
      </c>
      <c r="Q369">
        <v>6</v>
      </c>
      <c r="R369">
        <v>24</v>
      </c>
      <c r="S369">
        <v>74.199999999999989</v>
      </c>
      <c r="T369">
        <v>3</v>
      </c>
      <c r="U369">
        <v>11</v>
      </c>
      <c r="V369">
        <v>0.46666666666666667</v>
      </c>
      <c r="W369">
        <v>0.4</v>
      </c>
      <c r="Y369">
        <v>0.18007202881152462</v>
      </c>
      <c r="Z369">
        <v>391</v>
      </c>
      <c r="AA369">
        <v>0.65</v>
      </c>
      <c r="AB369">
        <v>2</v>
      </c>
      <c r="AE369">
        <v>2</v>
      </c>
      <c r="AH369">
        <v>9</v>
      </c>
      <c r="AI369">
        <v>4</v>
      </c>
      <c r="AK369">
        <v>2</v>
      </c>
      <c r="AQ369">
        <v>100</v>
      </c>
      <c r="AR369">
        <v>100</v>
      </c>
      <c r="AS369" t="s">
        <v>755</v>
      </c>
    </row>
    <row r="370" spans="1:45" x14ac:dyDescent="0.25">
      <c r="A370">
        <v>369</v>
      </c>
      <c r="B370" t="s">
        <v>26</v>
      </c>
      <c r="C370" t="s">
        <v>665</v>
      </c>
      <c r="D370" t="s">
        <v>1</v>
      </c>
      <c r="E370" t="s">
        <v>337</v>
      </c>
      <c r="F370" s="138">
        <v>43975</v>
      </c>
      <c r="G370" t="s">
        <v>682</v>
      </c>
      <c r="H370" t="s">
        <v>667</v>
      </c>
      <c r="I370" t="s">
        <v>668</v>
      </c>
      <c r="J370" t="s">
        <v>436</v>
      </c>
      <c r="K370" t="s">
        <v>671</v>
      </c>
      <c r="L370">
        <v>1000</v>
      </c>
      <c r="M370">
        <v>280</v>
      </c>
      <c r="O370">
        <v>296</v>
      </c>
      <c r="P370">
        <v>112</v>
      </c>
      <c r="Q370">
        <v>14</v>
      </c>
      <c r="R370">
        <v>16</v>
      </c>
      <c r="S370">
        <v>74.199999999999989</v>
      </c>
      <c r="T370">
        <v>7</v>
      </c>
      <c r="U370">
        <v>10.166666666666668</v>
      </c>
      <c r="V370">
        <v>0.5722222222222223</v>
      </c>
      <c r="W370">
        <v>0.4</v>
      </c>
      <c r="Y370">
        <v>0.1447876447876448</v>
      </c>
      <c r="Z370">
        <v>325</v>
      </c>
      <c r="AA370">
        <v>0.7</v>
      </c>
      <c r="AE370">
        <v>14</v>
      </c>
      <c r="AH370">
        <v>4.166666666666667</v>
      </c>
      <c r="AK370">
        <v>12</v>
      </c>
      <c r="AQ370">
        <v>100</v>
      </c>
      <c r="AR370">
        <v>100</v>
      </c>
      <c r="AS370" t="s">
        <v>755</v>
      </c>
    </row>
    <row r="371" spans="1:45" x14ac:dyDescent="0.25">
      <c r="A371">
        <v>370</v>
      </c>
      <c r="B371" t="s">
        <v>26</v>
      </c>
      <c r="C371" t="s">
        <v>665</v>
      </c>
      <c r="D371" t="s">
        <v>1</v>
      </c>
      <c r="E371" t="s">
        <v>337</v>
      </c>
      <c r="F371" s="138">
        <v>43975</v>
      </c>
      <c r="G371" t="s">
        <v>682</v>
      </c>
      <c r="H371" t="s">
        <v>667</v>
      </c>
      <c r="I371" t="s">
        <v>668</v>
      </c>
      <c r="J371" t="s">
        <v>148</v>
      </c>
      <c r="K371" t="s">
        <v>671</v>
      </c>
      <c r="L371">
        <v>1000</v>
      </c>
      <c r="M371">
        <v>280</v>
      </c>
      <c r="O371">
        <v>224</v>
      </c>
      <c r="P371">
        <v>112</v>
      </c>
      <c r="Q371">
        <v>3</v>
      </c>
      <c r="R371">
        <v>14</v>
      </c>
      <c r="S371">
        <v>74.199999999999989</v>
      </c>
      <c r="T371">
        <v>2.5</v>
      </c>
      <c r="U371">
        <v>10.666666666666666</v>
      </c>
      <c r="V371">
        <v>0.77450980392156854</v>
      </c>
      <c r="W371">
        <v>0.4</v>
      </c>
      <c r="Y371">
        <v>0.10841836734693878</v>
      </c>
      <c r="Z371">
        <v>226</v>
      </c>
      <c r="AA371">
        <v>0.7</v>
      </c>
      <c r="AB371">
        <v>2</v>
      </c>
      <c r="AE371">
        <v>1</v>
      </c>
      <c r="AH371">
        <v>9.6666666666666661</v>
      </c>
      <c r="AK371">
        <v>2</v>
      </c>
      <c r="AQ371">
        <v>100</v>
      </c>
      <c r="AR371">
        <v>100</v>
      </c>
      <c r="AS371" t="s">
        <v>755</v>
      </c>
    </row>
    <row r="372" spans="1:45" x14ac:dyDescent="0.25">
      <c r="A372">
        <v>371</v>
      </c>
      <c r="B372" t="s">
        <v>26</v>
      </c>
      <c r="C372" t="s">
        <v>665</v>
      </c>
      <c r="D372" t="s">
        <v>1</v>
      </c>
      <c r="E372" t="s">
        <v>337</v>
      </c>
      <c r="F372" s="138">
        <v>43975</v>
      </c>
      <c r="G372" t="s">
        <v>683</v>
      </c>
      <c r="H372" t="s">
        <v>667</v>
      </c>
      <c r="I372" t="s">
        <v>668</v>
      </c>
      <c r="J372" t="s">
        <v>391</v>
      </c>
      <c r="K372" t="s">
        <v>669</v>
      </c>
      <c r="L372">
        <v>1500</v>
      </c>
      <c r="M372">
        <v>420</v>
      </c>
      <c r="O372">
        <v>320</v>
      </c>
      <c r="P372">
        <v>112</v>
      </c>
      <c r="Q372">
        <v>10</v>
      </c>
      <c r="R372">
        <v>25</v>
      </c>
      <c r="S372">
        <v>74.199999999999989</v>
      </c>
      <c r="T372">
        <v>12.708333333333334</v>
      </c>
      <c r="U372">
        <v>30.416666666666664</v>
      </c>
      <c r="V372">
        <v>1.2321428571428572</v>
      </c>
      <c r="W372">
        <v>0.4</v>
      </c>
      <c r="Y372">
        <v>0.15625</v>
      </c>
      <c r="Z372">
        <v>291</v>
      </c>
      <c r="AA372">
        <v>0.75</v>
      </c>
      <c r="AB372">
        <v>7.3333333333333339</v>
      </c>
      <c r="AC372">
        <v>1</v>
      </c>
      <c r="AD372">
        <v>3</v>
      </c>
      <c r="AE372">
        <v>8</v>
      </c>
      <c r="AH372">
        <v>22.166666666666664</v>
      </c>
      <c r="AI372">
        <v>3</v>
      </c>
      <c r="AK372">
        <v>15</v>
      </c>
      <c r="AQ372">
        <v>100</v>
      </c>
      <c r="AR372">
        <v>100</v>
      </c>
      <c r="AS372" t="s">
        <v>755</v>
      </c>
    </row>
    <row r="373" spans="1:45" x14ac:dyDescent="0.25">
      <c r="A373">
        <v>372</v>
      </c>
      <c r="B373" t="s">
        <v>26</v>
      </c>
      <c r="C373" t="s">
        <v>665</v>
      </c>
      <c r="D373" t="s">
        <v>1</v>
      </c>
      <c r="E373" t="s">
        <v>337</v>
      </c>
      <c r="F373" s="138">
        <v>43975</v>
      </c>
      <c r="G373" t="s">
        <v>683</v>
      </c>
      <c r="H373" t="s">
        <v>667</v>
      </c>
      <c r="I373" t="s">
        <v>668</v>
      </c>
      <c r="J373" t="s">
        <v>394</v>
      </c>
      <c r="K373" t="s">
        <v>669</v>
      </c>
      <c r="L373">
        <v>1500</v>
      </c>
      <c r="M373">
        <v>420</v>
      </c>
      <c r="O373">
        <v>352</v>
      </c>
      <c r="P373">
        <v>112</v>
      </c>
      <c r="Q373">
        <v>17</v>
      </c>
      <c r="R373">
        <v>43</v>
      </c>
      <c r="S373">
        <v>74.199999999999989</v>
      </c>
      <c r="T373">
        <v>12.416666666666666</v>
      </c>
      <c r="U373">
        <v>18.833333333333332</v>
      </c>
      <c r="V373">
        <v>0.52083333333333337</v>
      </c>
      <c r="W373">
        <v>0.4</v>
      </c>
      <c r="Y373">
        <v>0.24350649350649353</v>
      </c>
      <c r="Z373">
        <v>597</v>
      </c>
      <c r="AA373">
        <v>0.75</v>
      </c>
      <c r="AB373">
        <v>4.6666666666666661</v>
      </c>
      <c r="AC373">
        <v>3</v>
      </c>
      <c r="AE373">
        <v>14</v>
      </c>
      <c r="AH373">
        <v>15.833333333333332</v>
      </c>
      <c r="AI373">
        <v>4</v>
      </c>
      <c r="AK373">
        <v>4</v>
      </c>
      <c r="AQ373">
        <v>100</v>
      </c>
      <c r="AR373">
        <v>100</v>
      </c>
      <c r="AS373" t="s">
        <v>755</v>
      </c>
    </row>
    <row r="374" spans="1:45" x14ac:dyDescent="0.25">
      <c r="A374">
        <v>373</v>
      </c>
      <c r="B374" t="s">
        <v>26</v>
      </c>
      <c r="C374" t="s">
        <v>665</v>
      </c>
      <c r="D374" t="s">
        <v>1</v>
      </c>
      <c r="E374" t="s">
        <v>337</v>
      </c>
      <c r="F374" s="138">
        <v>43975</v>
      </c>
      <c r="G374" t="s">
        <v>683</v>
      </c>
      <c r="H374" t="s">
        <v>667</v>
      </c>
      <c r="I374" t="s">
        <v>668</v>
      </c>
      <c r="J374" t="s">
        <v>393</v>
      </c>
      <c r="K374" t="s">
        <v>669</v>
      </c>
      <c r="L374">
        <v>1500</v>
      </c>
      <c r="M374">
        <v>420</v>
      </c>
      <c r="O374">
        <v>352</v>
      </c>
      <c r="P374">
        <v>112</v>
      </c>
      <c r="Q374">
        <v>28</v>
      </c>
      <c r="R374">
        <v>41</v>
      </c>
      <c r="S374">
        <v>74.199999999999989</v>
      </c>
      <c r="T374">
        <v>15.125</v>
      </c>
      <c r="U374">
        <v>22.75</v>
      </c>
      <c r="V374">
        <v>0.54891304347826086</v>
      </c>
      <c r="W374">
        <v>0.4</v>
      </c>
      <c r="Y374">
        <v>0.28003246753246758</v>
      </c>
      <c r="Z374">
        <v>256</v>
      </c>
      <c r="AA374">
        <v>0.75</v>
      </c>
      <c r="AC374">
        <v>3</v>
      </c>
      <c r="AD374">
        <v>1</v>
      </c>
      <c r="AE374">
        <v>28</v>
      </c>
      <c r="AI374">
        <v>4</v>
      </c>
      <c r="AJ374">
        <v>18</v>
      </c>
      <c r="AK374">
        <v>30</v>
      </c>
      <c r="AQ374">
        <v>100</v>
      </c>
      <c r="AR374">
        <v>100</v>
      </c>
      <c r="AS374" t="s">
        <v>755</v>
      </c>
    </row>
    <row r="375" spans="1:45" x14ac:dyDescent="0.25">
      <c r="A375">
        <v>374</v>
      </c>
      <c r="B375" t="s">
        <v>26</v>
      </c>
      <c r="C375" t="s">
        <v>665</v>
      </c>
      <c r="D375" t="s">
        <v>1</v>
      </c>
      <c r="E375" t="s">
        <v>337</v>
      </c>
      <c r="F375" s="138">
        <v>43975</v>
      </c>
      <c r="G375" t="s">
        <v>675</v>
      </c>
      <c r="H375" t="s">
        <v>667</v>
      </c>
      <c r="I375" t="s">
        <v>668</v>
      </c>
      <c r="J375" t="s">
        <v>164</v>
      </c>
      <c r="K375" t="s">
        <v>669</v>
      </c>
      <c r="L375">
        <v>2700</v>
      </c>
      <c r="M375">
        <v>875</v>
      </c>
      <c r="O375">
        <v>680</v>
      </c>
      <c r="P375">
        <v>352.79999999999995</v>
      </c>
      <c r="Q375">
        <v>32</v>
      </c>
      <c r="R375">
        <v>76</v>
      </c>
      <c r="S375">
        <v>74.199999999999989</v>
      </c>
      <c r="T375">
        <v>32.666666666666664</v>
      </c>
      <c r="U375">
        <v>65.833333333333329</v>
      </c>
      <c r="V375">
        <v>0.91203703703703709</v>
      </c>
      <c r="W375">
        <v>0.4</v>
      </c>
      <c r="Y375">
        <v>0.22689075630252103</v>
      </c>
      <c r="Z375">
        <v>519</v>
      </c>
      <c r="AA375">
        <v>0.7</v>
      </c>
      <c r="AB375">
        <v>25.166666666666664</v>
      </c>
      <c r="AC375">
        <v>2</v>
      </c>
      <c r="AE375">
        <v>14</v>
      </c>
      <c r="AH375">
        <v>58.833333333333329</v>
      </c>
      <c r="AI375">
        <v>12</v>
      </c>
      <c r="AK375">
        <v>8</v>
      </c>
      <c r="AQ375">
        <v>100</v>
      </c>
      <c r="AR375">
        <v>100</v>
      </c>
      <c r="AS375" t="s">
        <v>755</v>
      </c>
    </row>
    <row r="376" spans="1:45" x14ac:dyDescent="0.25">
      <c r="A376">
        <v>375</v>
      </c>
      <c r="B376" t="s">
        <v>26</v>
      </c>
      <c r="C376" t="s">
        <v>665</v>
      </c>
      <c r="D376" t="s">
        <v>1</v>
      </c>
      <c r="E376" t="s">
        <v>337</v>
      </c>
      <c r="F376" s="138">
        <v>43975</v>
      </c>
      <c r="G376" t="s">
        <v>676</v>
      </c>
      <c r="H376" t="s">
        <v>667</v>
      </c>
      <c r="I376" t="s">
        <v>668</v>
      </c>
      <c r="J376" t="s">
        <v>165</v>
      </c>
      <c r="K376" t="s">
        <v>669</v>
      </c>
      <c r="L376">
        <v>1200</v>
      </c>
      <c r="M376">
        <v>336</v>
      </c>
      <c r="O376">
        <v>208</v>
      </c>
      <c r="P376">
        <v>134.39999999999998</v>
      </c>
      <c r="R376">
        <v>67</v>
      </c>
      <c r="S376">
        <v>92.399999999999991</v>
      </c>
      <c r="T376">
        <v>0</v>
      </c>
      <c r="U376">
        <v>34.083333333333329</v>
      </c>
      <c r="V376">
        <v>0.50870646766169147</v>
      </c>
      <c r="W376">
        <v>0.4</v>
      </c>
      <c r="Y376">
        <v>0.4601648351648352</v>
      </c>
      <c r="Z376">
        <v>594</v>
      </c>
      <c r="AA376">
        <v>0.8</v>
      </c>
      <c r="AH376">
        <v>24.833333333333332</v>
      </c>
      <c r="AI376">
        <v>9</v>
      </c>
      <c r="AK376">
        <v>14</v>
      </c>
      <c r="AQ376">
        <v>100</v>
      </c>
      <c r="AR376">
        <v>100</v>
      </c>
      <c r="AS376" t="s">
        <v>755</v>
      </c>
    </row>
    <row r="377" spans="1:45" x14ac:dyDescent="0.25">
      <c r="A377">
        <v>376</v>
      </c>
      <c r="B377" t="s">
        <v>26</v>
      </c>
      <c r="C377" t="s">
        <v>665</v>
      </c>
      <c r="D377" t="s">
        <v>1</v>
      </c>
      <c r="E377" t="s">
        <v>337</v>
      </c>
      <c r="F377" s="138">
        <v>43975</v>
      </c>
      <c r="G377" t="s">
        <v>676</v>
      </c>
      <c r="H377" t="s">
        <v>667</v>
      </c>
      <c r="I377" t="s">
        <v>668</v>
      </c>
      <c r="J377" t="s">
        <v>166</v>
      </c>
      <c r="K377" t="s">
        <v>669</v>
      </c>
      <c r="L377">
        <v>1200</v>
      </c>
      <c r="M377">
        <v>336</v>
      </c>
      <c r="O377">
        <v>272</v>
      </c>
      <c r="P377">
        <v>134.39999999999998</v>
      </c>
      <c r="Q377">
        <v>26</v>
      </c>
      <c r="R377">
        <v>51</v>
      </c>
      <c r="S377">
        <v>92.399999999999991</v>
      </c>
      <c r="T377">
        <v>15.666666666666668</v>
      </c>
      <c r="U377">
        <v>35</v>
      </c>
      <c r="V377">
        <v>0.65800865800865804</v>
      </c>
      <c r="W377">
        <v>0.4</v>
      </c>
      <c r="Y377">
        <v>0.40441176470588241</v>
      </c>
      <c r="Z377">
        <v>729</v>
      </c>
      <c r="AA377">
        <v>0.65</v>
      </c>
      <c r="AB377">
        <v>11.666666666666668</v>
      </c>
      <c r="AE377">
        <v>8</v>
      </c>
      <c r="AH377">
        <v>31.5</v>
      </c>
      <c r="AK377">
        <v>7</v>
      </c>
      <c r="AQ377">
        <v>100</v>
      </c>
      <c r="AR377">
        <v>100</v>
      </c>
      <c r="AS377" t="s">
        <v>755</v>
      </c>
    </row>
    <row r="378" spans="1:45" x14ac:dyDescent="0.25">
      <c r="A378">
        <v>377</v>
      </c>
      <c r="B378" t="s">
        <v>26</v>
      </c>
      <c r="C378" t="s">
        <v>665</v>
      </c>
      <c r="D378" t="s">
        <v>1</v>
      </c>
      <c r="E378" t="s">
        <v>337</v>
      </c>
      <c r="F378" s="138">
        <v>43975</v>
      </c>
      <c r="G378" t="s">
        <v>676</v>
      </c>
      <c r="H378" t="s">
        <v>667</v>
      </c>
      <c r="I378" t="s">
        <v>677</v>
      </c>
      <c r="J378" t="s">
        <v>440</v>
      </c>
      <c r="K378" t="s">
        <v>669</v>
      </c>
      <c r="L378">
        <v>1200</v>
      </c>
      <c r="M378">
        <v>336</v>
      </c>
      <c r="O378">
        <v>304</v>
      </c>
      <c r="P378">
        <v>134.39999999999998</v>
      </c>
      <c r="Q378">
        <v>16</v>
      </c>
      <c r="R378">
        <v>25</v>
      </c>
      <c r="S378">
        <v>92.399999999999991</v>
      </c>
      <c r="T378">
        <v>0</v>
      </c>
      <c r="U378">
        <v>22.833333333333332</v>
      </c>
      <c r="V378">
        <v>0.55691056910569103</v>
      </c>
      <c r="W378">
        <v>0.4</v>
      </c>
      <c r="Y378">
        <v>0.19266917293233085</v>
      </c>
      <c r="Z378">
        <v>313</v>
      </c>
      <c r="AA378">
        <v>0.65</v>
      </c>
      <c r="AH378">
        <v>20.833333333333332</v>
      </c>
      <c r="AI378">
        <v>2</v>
      </c>
      <c r="AK378">
        <v>3</v>
      </c>
      <c r="AQ378">
        <v>100</v>
      </c>
      <c r="AR378">
        <v>100</v>
      </c>
      <c r="AS378" t="s">
        <v>755</v>
      </c>
    </row>
    <row r="379" spans="1:45" x14ac:dyDescent="0.25">
      <c r="A379">
        <v>378</v>
      </c>
      <c r="B379" t="s">
        <v>26</v>
      </c>
      <c r="C379" t="s">
        <v>665</v>
      </c>
      <c r="D379" t="s">
        <v>1</v>
      </c>
      <c r="E379" t="s">
        <v>337</v>
      </c>
      <c r="F379" s="138">
        <v>43975</v>
      </c>
      <c r="G379" t="s">
        <v>676</v>
      </c>
      <c r="H379" t="s">
        <v>667</v>
      </c>
      <c r="I379" t="s">
        <v>697</v>
      </c>
      <c r="J379" t="s">
        <v>441</v>
      </c>
      <c r="K379" t="s">
        <v>669</v>
      </c>
      <c r="L379">
        <v>1200</v>
      </c>
      <c r="M379">
        <v>336</v>
      </c>
      <c r="O379">
        <v>320</v>
      </c>
      <c r="P379">
        <v>134.39999999999998</v>
      </c>
      <c r="R379">
        <v>37</v>
      </c>
      <c r="S379">
        <v>92.399999999999991</v>
      </c>
      <c r="T379">
        <v>3.3333333333333335</v>
      </c>
      <c r="U379">
        <v>29.5</v>
      </c>
      <c r="V379">
        <v>0.88738738738738743</v>
      </c>
      <c r="W379">
        <v>0.4</v>
      </c>
      <c r="Y379">
        <v>0.16517857142857142</v>
      </c>
      <c r="Z379">
        <v>387</v>
      </c>
      <c r="AA379">
        <v>0.65</v>
      </c>
      <c r="AB379">
        <v>3.3333333333333335</v>
      </c>
      <c r="AH379">
        <v>25</v>
      </c>
      <c r="AK379">
        <v>9</v>
      </c>
      <c r="AQ379">
        <v>100</v>
      </c>
      <c r="AR379">
        <v>100</v>
      </c>
      <c r="AS379" t="s">
        <v>755</v>
      </c>
    </row>
    <row r="380" spans="1:45" x14ac:dyDescent="0.25">
      <c r="A380">
        <v>379</v>
      </c>
      <c r="B380" t="s">
        <v>26</v>
      </c>
      <c r="C380" t="s">
        <v>665</v>
      </c>
      <c r="D380" t="s">
        <v>1</v>
      </c>
      <c r="E380" t="s">
        <v>337</v>
      </c>
      <c r="F380" s="138">
        <v>43975</v>
      </c>
      <c r="G380" t="s">
        <v>676</v>
      </c>
      <c r="H380" t="s">
        <v>687</v>
      </c>
      <c r="I380" t="s">
        <v>673</v>
      </c>
      <c r="J380" t="s">
        <v>439</v>
      </c>
      <c r="K380" t="s">
        <v>669</v>
      </c>
      <c r="L380">
        <v>1200</v>
      </c>
      <c r="M380">
        <v>336</v>
      </c>
      <c r="O380">
        <v>384</v>
      </c>
      <c r="P380">
        <v>134.39999999999998</v>
      </c>
      <c r="R380">
        <v>29</v>
      </c>
      <c r="S380">
        <v>92.399999999999991</v>
      </c>
      <c r="T380">
        <v>2</v>
      </c>
      <c r="U380">
        <v>10.333333333333334</v>
      </c>
      <c r="V380">
        <v>0.42528735632183912</v>
      </c>
      <c r="W380">
        <v>0.24</v>
      </c>
      <c r="Y380">
        <v>0.10788690476190478</v>
      </c>
      <c r="Z380">
        <v>426</v>
      </c>
      <c r="AA380">
        <v>0.7</v>
      </c>
      <c r="AE380">
        <v>4</v>
      </c>
      <c r="AH380">
        <v>9.3333333333333339</v>
      </c>
      <c r="AK380">
        <v>2</v>
      </c>
      <c r="AQ380">
        <v>100</v>
      </c>
      <c r="AR380">
        <v>100</v>
      </c>
      <c r="AS380" t="s">
        <v>755</v>
      </c>
    </row>
    <row r="381" spans="1:45" x14ac:dyDescent="0.25">
      <c r="A381">
        <v>380</v>
      </c>
      <c r="B381" t="s">
        <v>26</v>
      </c>
      <c r="C381" t="s">
        <v>665</v>
      </c>
      <c r="D381" t="s">
        <v>1</v>
      </c>
      <c r="E381" t="s">
        <v>337</v>
      </c>
      <c r="F381" s="138">
        <v>43975</v>
      </c>
      <c r="G381" t="s">
        <v>685</v>
      </c>
      <c r="H381" t="s">
        <v>667</v>
      </c>
      <c r="I381" t="s">
        <v>668</v>
      </c>
      <c r="J381" t="s">
        <v>172</v>
      </c>
      <c r="K381" t="s">
        <v>671</v>
      </c>
      <c r="L381">
        <v>1000</v>
      </c>
      <c r="M381">
        <v>280</v>
      </c>
      <c r="O381">
        <v>192</v>
      </c>
      <c r="P381">
        <v>112</v>
      </c>
      <c r="Q381">
        <v>1</v>
      </c>
      <c r="R381">
        <v>12</v>
      </c>
      <c r="S381">
        <v>74.199999999999989</v>
      </c>
      <c r="T381">
        <v>1.5</v>
      </c>
      <c r="U381">
        <v>4.5</v>
      </c>
      <c r="V381">
        <v>0.46153846153846156</v>
      </c>
      <c r="W381">
        <v>0.4</v>
      </c>
      <c r="Y381">
        <v>9.6726190476190493E-2</v>
      </c>
      <c r="Z381">
        <v>402</v>
      </c>
      <c r="AA381">
        <v>0.75</v>
      </c>
      <c r="AE381">
        <v>3</v>
      </c>
      <c r="AH381">
        <v>3.5</v>
      </c>
      <c r="AK381">
        <v>2</v>
      </c>
      <c r="AQ381">
        <v>100</v>
      </c>
      <c r="AR381">
        <v>100</v>
      </c>
      <c r="AS381" t="s">
        <v>755</v>
      </c>
    </row>
    <row r="382" spans="1:45" x14ac:dyDescent="0.25">
      <c r="A382">
        <v>381</v>
      </c>
      <c r="B382" t="s">
        <v>26</v>
      </c>
      <c r="C382" t="s">
        <v>665</v>
      </c>
      <c r="D382" t="s">
        <v>1</v>
      </c>
      <c r="E382" t="s">
        <v>337</v>
      </c>
      <c r="F382" s="138">
        <v>43975</v>
      </c>
      <c r="G382" t="s">
        <v>685</v>
      </c>
      <c r="H382" t="s">
        <v>667</v>
      </c>
      <c r="I382" t="s">
        <v>668</v>
      </c>
      <c r="J382" t="s">
        <v>173</v>
      </c>
      <c r="K382" t="s">
        <v>671</v>
      </c>
      <c r="L382">
        <v>1000</v>
      </c>
      <c r="M382">
        <v>280</v>
      </c>
      <c r="O382">
        <v>208</v>
      </c>
      <c r="P382">
        <v>112</v>
      </c>
      <c r="R382">
        <v>27</v>
      </c>
      <c r="S382">
        <v>74.199999999999989</v>
      </c>
      <c r="T382">
        <v>0</v>
      </c>
      <c r="U382">
        <v>15.333333333333334</v>
      </c>
      <c r="V382">
        <v>0.5679012345679012</v>
      </c>
      <c r="W382">
        <v>0.4</v>
      </c>
      <c r="Y382">
        <v>0.18543956043956045</v>
      </c>
      <c r="Z382">
        <v>250</v>
      </c>
      <c r="AA382">
        <v>0.65</v>
      </c>
      <c r="AH382">
        <v>13.833333333333334</v>
      </c>
      <c r="AI382">
        <v>2</v>
      </c>
      <c r="AK382">
        <v>2</v>
      </c>
      <c r="AQ382">
        <v>100</v>
      </c>
      <c r="AR382">
        <v>100</v>
      </c>
      <c r="AS382" t="s">
        <v>755</v>
      </c>
    </row>
    <row r="383" spans="1:45" x14ac:dyDescent="0.25">
      <c r="A383">
        <v>382</v>
      </c>
      <c r="B383" t="s">
        <v>26</v>
      </c>
      <c r="C383" t="s">
        <v>665</v>
      </c>
      <c r="D383" t="s">
        <v>1</v>
      </c>
      <c r="E383" t="s">
        <v>337</v>
      </c>
      <c r="F383" s="138">
        <v>43975</v>
      </c>
      <c r="G383" t="s">
        <v>685</v>
      </c>
      <c r="H383" t="s">
        <v>667</v>
      </c>
      <c r="I383" t="s">
        <v>668</v>
      </c>
      <c r="J383" t="s">
        <v>174</v>
      </c>
      <c r="K383" t="s">
        <v>671</v>
      </c>
      <c r="L383">
        <v>1000</v>
      </c>
      <c r="M383">
        <v>280</v>
      </c>
      <c r="O383">
        <v>300</v>
      </c>
      <c r="P383">
        <v>112</v>
      </c>
      <c r="R383">
        <v>8</v>
      </c>
      <c r="S383">
        <v>74.199999999999989</v>
      </c>
      <c r="T383">
        <v>10.375</v>
      </c>
      <c r="U383">
        <v>9</v>
      </c>
      <c r="V383">
        <v>2.421875</v>
      </c>
      <c r="W383">
        <v>0.4</v>
      </c>
      <c r="Y383">
        <v>3.8095238095238099E-2</v>
      </c>
      <c r="Z383">
        <v>288</v>
      </c>
      <c r="AA383">
        <v>0.65</v>
      </c>
      <c r="AD383">
        <v>5</v>
      </c>
      <c r="AE383">
        <v>17</v>
      </c>
      <c r="AH383">
        <v>2</v>
      </c>
      <c r="AJ383">
        <v>8</v>
      </c>
      <c r="AK383">
        <v>8</v>
      </c>
      <c r="AQ383">
        <v>100</v>
      </c>
      <c r="AR383">
        <v>100</v>
      </c>
      <c r="AS383" t="s">
        <v>755</v>
      </c>
    </row>
    <row r="384" spans="1:45" x14ac:dyDescent="0.25">
      <c r="A384">
        <v>383</v>
      </c>
      <c r="B384" t="s">
        <v>26</v>
      </c>
      <c r="C384" t="s">
        <v>665</v>
      </c>
      <c r="D384" t="s">
        <v>1</v>
      </c>
      <c r="E384" t="s">
        <v>337</v>
      </c>
      <c r="F384" s="138">
        <v>43975</v>
      </c>
      <c r="G384" t="s">
        <v>685</v>
      </c>
      <c r="H384" t="s">
        <v>667</v>
      </c>
      <c r="I384" t="s">
        <v>668</v>
      </c>
      <c r="J384" t="s">
        <v>175</v>
      </c>
      <c r="K384" t="s">
        <v>671</v>
      </c>
      <c r="L384">
        <v>1000</v>
      </c>
      <c r="M384">
        <v>280</v>
      </c>
      <c r="O384">
        <v>180</v>
      </c>
      <c r="P384">
        <v>112</v>
      </c>
      <c r="Q384">
        <v>2</v>
      </c>
      <c r="R384">
        <v>16</v>
      </c>
      <c r="S384">
        <v>74.199999999999989</v>
      </c>
      <c r="T384">
        <v>1.6666666666666667</v>
      </c>
      <c r="U384">
        <v>13.333333333333332</v>
      </c>
      <c r="V384">
        <v>0.83333333333333326</v>
      </c>
      <c r="W384">
        <v>0.4</v>
      </c>
      <c r="Y384">
        <v>0.14285714285714288</v>
      </c>
      <c r="Z384">
        <v>661</v>
      </c>
      <c r="AA384">
        <v>0.7</v>
      </c>
      <c r="AB384">
        <v>1.6666666666666667</v>
      </c>
      <c r="AH384">
        <v>13.333333333333332</v>
      </c>
      <c r="AQ384">
        <v>100</v>
      </c>
      <c r="AR384">
        <v>100</v>
      </c>
      <c r="AS384" t="s">
        <v>755</v>
      </c>
    </row>
    <row r="385" spans="1:45" x14ac:dyDescent="0.25">
      <c r="A385">
        <v>384</v>
      </c>
      <c r="B385" t="s">
        <v>26</v>
      </c>
      <c r="C385" t="s">
        <v>665</v>
      </c>
      <c r="D385" t="s">
        <v>1</v>
      </c>
      <c r="E385" t="s">
        <v>337</v>
      </c>
      <c r="F385" s="138">
        <v>43975</v>
      </c>
      <c r="G385" t="s">
        <v>685</v>
      </c>
      <c r="H385" t="s">
        <v>667</v>
      </c>
      <c r="I385" t="s">
        <v>668</v>
      </c>
      <c r="J385" t="s">
        <v>176</v>
      </c>
      <c r="K385" t="s">
        <v>671</v>
      </c>
      <c r="L385">
        <v>1000</v>
      </c>
      <c r="M385">
        <v>280</v>
      </c>
      <c r="O385">
        <v>240</v>
      </c>
      <c r="P385">
        <v>112</v>
      </c>
      <c r="R385">
        <v>54</v>
      </c>
      <c r="S385">
        <v>74.199999999999989</v>
      </c>
      <c r="T385">
        <v>0</v>
      </c>
      <c r="U385">
        <v>35.333333333333329</v>
      </c>
      <c r="V385">
        <v>0.6543209876543209</v>
      </c>
      <c r="W385">
        <v>0.4</v>
      </c>
      <c r="Y385">
        <v>0.32142857142857145</v>
      </c>
      <c r="Z385">
        <v>810</v>
      </c>
      <c r="AA385">
        <v>0.65</v>
      </c>
      <c r="AH385">
        <v>35.333333333333329</v>
      </c>
      <c r="AQ385">
        <v>100</v>
      </c>
      <c r="AR385">
        <v>100</v>
      </c>
      <c r="AS385" t="s">
        <v>755</v>
      </c>
    </row>
    <row r="386" spans="1:45" x14ac:dyDescent="0.25">
      <c r="A386">
        <v>385</v>
      </c>
      <c r="B386" t="s">
        <v>26</v>
      </c>
      <c r="C386" t="s">
        <v>665</v>
      </c>
      <c r="D386" t="s">
        <v>1</v>
      </c>
      <c r="E386" t="s">
        <v>337</v>
      </c>
      <c r="F386" s="138">
        <v>43975</v>
      </c>
      <c r="G386" t="s">
        <v>685</v>
      </c>
      <c r="H386" t="s">
        <v>667</v>
      </c>
      <c r="I386" t="s">
        <v>668</v>
      </c>
      <c r="J386" t="s">
        <v>187</v>
      </c>
      <c r="K386" t="s">
        <v>671</v>
      </c>
      <c r="L386">
        <v>1000</v>
      </c>
      <c r="M386">
        <v>280</v>
      </c>
      <c r="O386">
        <v>160</v>
      </c>
      <c r="P386">
        <v>112</v>
      </c>
      <c r="R386">
        <v>22</v>
      </c>
      <c r="S386">
        <v>74.199999999999989</v>
      </c>
      <c r="T386">
        <v>0</v>
      </c>
      <c r="U386">
        <v>9.1666666666666661</v>
      </c>
      <c r="V386">
        <v>0.41666666666666663</v>
      </c>
      <c r="W386">
        <v>0.4</v>
      </c>
      <c r="Y386">
        <v>0.19642857142857142</v>
      </c>
      <c r="Z386">
        <v>172</v>
      </c>
      <c r="AA386">
        <v>0.65</v>
      </c>
      <c r="AH386">
        <v>8.6666666666666661</v>
      </c>
      <c r="AI386">
        <v>2</v>
      </c>
      <c r="AQ386">
        <v>100</v>
      </c>
      <c r="AR386">
        <v>100</v>
      </c>
      <c r="AS386" t="s">
        <v>755</v>
      </c>
    </row>
    <row r="387" spans="1:45" x14ac:dyDescent="0.25">
      <c r="A387">
        <v>386</v>
      </c>
      <c r="B387" t="s">
        <v>26</v>
      </c>
      <c r="C387" t="s">
        <v>665</v>
      </c>
      <c r="D387" t="s">
        <v>1</v>
      </c>
      <c r="E387" t="s">
        <v>337</v>
      </c>
      <c r="F387" s="138">
        <v>43975</v>
      </c>
      <c r="G387" t="s">
        <v>685</v>
      </c>
      <c r="H387" t="s">
        <v>667</v>
      </c>
      <c r="I387" t="s">
        <v>668</v>
      </c>
      <c r="J387" t="s">
        <v>177</v>
      </c>
      <c r="K387" t="s">
        <v>671</v>
      </c>
      <c r="L387">
        <v>1000</v>
      </c>
      <c r="M387">
        <v>280</v>
      </c>
      <c r="O387">
        <v>160</v>
      </c>
      <c r="P387">
        <v>112</v>
      </c>
      <c r="Q387">
        <v>3</v>
      </c>
      <c r="R387">
        <v>38</v>
      </c>
      <c r="S387">
        <v>74.199999999999989</v>
      </c>
      <c r="T387">
        <v>2</v>
      </c>
      <c r="U387">
        <v>27.833333333333336</v>
      </c>
      <c r="V387">
        <v>0.72764227642276424</v>
      </c>
      <c r="W387">
        <v>0.4</v>
      </c>
      <c r="Y387">
        <v>0.36607142857142855</v>
      </c>
      <c r="Z387">
        <v>270</v>
      </c>
      <c r="AA387">
        <v>0.65</v>
      </c>
      <c r="AB387">
        <v>2</v>
      </c>
      <c r="AH387">
        <v>27.833333333333336</v>
      </c>
      <c r="AQ387">
        <v>100</v>
      </c>
      <c r="AR387">
        <v>100</v>
      </c>
      <c r="AS387" t="s">
        <v>755</v>
      </c>
    </row>
    <row r="388" spans="1:45" x14ac:dyDescent="0.25">
      <c r="A388">
        <v>387</v>
      </c>
      <c r="B388" t="s">
        <v>26</v>
      </c>
      <c r="C388" t="s">
        <v>665</v>
      </c>
      <c r="D388" t="s">
        <v>1</v>
      </c>
      <c r="E388" t="s">
        <v>337</v>
      </c>
      <c r="F388" s="138">
        <v>43975</v>
      </c>
      <c r="G388" t="s">
        <v>685</v>
      </c>
      <c r="H388" t="s">
        <v>667</v>
      </c>
      <c r="I388" t="s">
        <v>677</v>
      </c>
      <c r="J388" t="s">
        <v>405</v>
      </c>
      <c r="K388" t="s">
        <v>671</v>
      </c>
      <c r="L388">
        <v>1000</v>
      </c>
      <c r="M388">
        <v>280</v>
      </c>
      <c r="O388">
        <v>304</v>
      </c>
      <c r="P388">
        <v>112</v>
      </c>
      <c r="Q388">
        <v>2</v>
      </c>
      <c r="R388">
        <v>40</v>
      </c>
      <c r="S388">
        <v>74.199999999999989</v>
      </c>
      <c r="T388">
        <v>7.5</v>
      </c>
      <c r="U388">
        <v>35.25</v>
      </c>
      <c r="V388">
        <v>1.0178571428571428</v>
      </c>
      <c r="W388">
        <v>0.4</v>
      </c>
      <c r="Y388">
        <v>0.19736842105263158</v>
      </c>
      <c r="Z388">
        <v>244</v>
      </c>
      <c r="AA388">
        <v>0.65</v>
      </c>
      <c r="AB388">
        <v>7</v>
      </c>
      <c r="AE388">
        <v>1</v>
      </c>
      <c r="AH388">
        <v>33.5</v>
      </c>
      <c r="AI388">
        <v>1</v>
      </c>
      <c r="AK388">
        <v>3</v>
      </c>
      <c r="AQ388">
        <v>100</v>
      </c>
      <c r="AR388">
        <v>100</v>
      </c>
      <c r="AS388" t="s">
        <v>755</v>
      </c>
    </row>
    <row r="389" spans="1:45" x14ac:dyDescent="0.25">
      <c r="A389">
        <v>388</v>
      </c>
      <c r="B389" t="s">
        <v>26</v>
      </c>
      <c r="C389" t="s">
        <v>678</v>
      </c>
      <c r="D389" t="s">
        <v>1</v>
      </c>
      <c r="E389" t="s">
        <v>337</v>
      </c>
      <c r="F389" s="138">
        <v>43975</v>
      </c>
      <c r="G389" t="s">
        <v>670</v>
      </c>
      <c r="H389" t="s">
        <v>687</v>
      </c>
      <c r="I389" t="s">
        <v>688</v>
      </c>
      <c r="J389" t="s">
        <v>430</v>
      </c>
      <c r="K389" t="s">
        <v>671</v>
      </c>
      <c r="L389">
        <v>1200</v>
      </c>
      <c r="M389">
        <v>336</v>
      </c>
      <c r="O389">
        <v>395</v>
      </c>
      <c r="P389">
        <v>115.4</v>
      </c>
      <c r="R389">
        <v>43</v>
      </c>
      <c r="S389">
        <v>42.5</v>
      </c>
      <c r="T389">
        <v>4.166666666666667</v>
      </c>
      <c r="U389">
        <v>14.916666666666666</v>
      </c>
      <c r="V389">
        <v>0.44379844961240306</v>
      </c>
      <c r="W389">
        <v>0.24</v>
      </c>
      <c r="Y389">
        <v>0.15551537070524413</v>
      </c>
      <c r="Z389">
        <v>395</v>
      </c>
      <c r="AA389">
        <v>0.7</v>
      </c>
      <c r="AB389">
        <v>4.166666666666667</v>
      </c>
      <c r="AH389">
        <v>11.666666666666666</v>
      </c>
      <c r="AI389">
        <v>4</v>
      </c>
      <c r="AJ389">
        <v>2</v>
      </c>
      <c r="AK389">
        <v>3</v>
      </c>
      <c r="AQ389">
        <v>100</v>
      </c>
      <c r="AR389">
        <v>100</v>
      </c>
      <c r="AS389" t="s">
        <v>755</v>
      </c>
    </row>
    <row r="390" spans="1:45" x14ac:dyDescent="0.25">
      <c r="A390">
        <v>389</v>
      </c>
      <c r="B390" t="s">
        <v>26</v>
      </c>
      <c r="C390" t="s">
        <v>678</v>
      </c>
      <c r="D390" t="s">
        <v>1</v>
      </c>
      <c r="E390" t="s">
        <v>337</v>
      </c>
      <c r="F390" s="138">
        <v>43975</v>
      </c>
      <c r="G390" t="s">
        <v>670</v>
      </c>
      <c r="H390" t="s">
        <v>687</v>
      </c>
      <c r="I390" t="s">
        <v>698</v>
      </c>
      <c r="J390" t="s">
        <v>431</v>
      </c>
      <c r="K390" t="s">
        <v>671</v>
      </c>
      <c r="L390">
        <v>1200</v>
      </c>
      <c r="M390">
        <v>336</v>
      </c>
      <c r="O390">
        <v>320</v>
      </c>
      <c r="P390">
        <v>115.4</v>
      </c>
      <c r="R390">
        <v>68</v>
      </c>
      <c r="S390">
        <v>42.5</v>
      </c>
      <c r="T390">
        <v>13.666666666666666</v>
      </c>
      <c r="U390">
        <v>54.083333333333336</v>
      </c>
      <c r="V390">
        <v>0.99632352941176472</v>
      </c>
      <c r="W390">
        <v>0.24</v>
      </c>
      <c r="Y390">
        <v>0.30357142857142855</v>
      </c>
      <c r="Z390">
        <v>463</v>
      </c>
      <c r="AA390">
        <v>0.65</v>
      </c>
      <c r="AB390">
        <v>13.666666666666666</v>
      </c>
      <c r="AH390">
        <v>50.333333333333336</v>
      </c>
      <c r="AI390">
        <v>3</v>
      </c>
      <c r="AJ390">
        <v>4</v>
      </c>
      <c r="AK390">
        <v>3</v>
      </c>
      <c r="AQ390">
        <v>100</v>
      </c>
      <c r="AR390">
        <v>100</v>
      </c>
      <c r="AS390" t="s">
        <v>755</v>
      </c>
    </row>
    <row r="391" spans="1:45" x14ac:dyDescent="0.25">
      <c r="A391">
        <v>390</v>
      </c>
      <c r="B391" t="s">
        <v>26</v>
      </c>
      <c r="C391" t="s">
        <v>678</v>
      </c>
      <c r="D391" t="s">
        <v>1</v>
      </c>
      <c r="E391" t="s">
        <v>337</v>
      </c>
      <c r="F391" s="138">
        <v>43975</v>
      </c>
      <c r="G391" t="s">
        <v>670</v>
      </c>
      <c r="H391" t="s">
        <v>687</v>
      </c>
      <c r="I391" t="s">
        <v>699</v>
      </c>
      <c r="J391" t="s">
        <v>429</v>
      </c>
      <c r="K391" t="s">
        <v>671</v>
      </c>
      <c r="L391">
        <v>1200</v>
      </c>
      <c r="M391">
        <v>336</v>
      </c>
      <c r="O391">
        <v>336</v>
      </c>
      <c r="P391">
        <v>115.4</v>
      </c>
      <c r="Q391">
        <v>19</v>
      </c>
      <c r="R391">
        <v>26</v>
      </c>
      <c r="S391">
        <v>42.5</v>
      </c>
      <c r="T391">
        <v>9.6666666666666661</v>
      </c>
      <c r="U391">
        <v>16.25</v>
      </c>
      <c r="V391">
        <v>0.57592592592592584</v>
      </c>
      <c r="W391">
        <v>0.24</v>
      </c>
      <c r="Y391">
        <v>0.19132653061224492</v>
      </c>
      <c r="Z391">
        <v>360</v>
      </c>
      <c r="AA391">
        <v>0.65</v>
      </c>
      <c r="AB391">
        <v>8.6666666666666661</v>
      </c>
      <c r="AC391">
        <v>2</v>
      </c>
      <c r="AE391">
        <v>1</v>
      </c>
      <c r="AH391">
        <v>10</v>
      </c>
      <c r="AI391">
        <v>7</v>
      </c>
      <c r="AK391">
        <v>9</v>
      </c>
      <c r="AQ391">
        <v>100</v>
      </c>
      <c r="AR391">
        <v>100</v>
      </c>
      <c r="AS391" t="s">
        <v>755</v>
      </c>
    </row>
    <row r="392" spans="1:45" x14ac:dyDescent="0.25">
      <c r="A392">
        <v>391</v>
      </c>
      <c r="B392" t="s">
        <v>26</v>
      </c>
      <c r="C392" t="s">
        <v>678</v>
      </c>
      <c r="D392" t="s">
        <v>1</v>
      </c>
      <c r="E392" t="s">
        <v>337</v>
      </c>
      <c r="F392" s="138">
        <v>43975</v>
      </c>
      <c r="G392" t="s">
        <v>682</v>
      </c>
      <c r="H392" t="s">
        <v>687</v>
      </c>
      <c r="I392" t="s">
        <v>679</v>
      </c>
      <c r="J392" t="s">
        <v>437</v>
      </c>
      <c r="K392" t="s">
        <v>671</v>
      </c>
      <c r="L392">
        <v>1000</v>
      </c>
      <c r="M392">
        <v>280</v>
      </c>
      <c r="O392">
        <v>288</v>
      </c>
      <c r="P392">
        <v>96</v>
      </c>
      <c r="R392">
        <v>43</v>
      </c>
      <c r="S392">
        <v>35</v>
      </c>
      <c r="T392">
        <v>2.5</v>
      </c>
      <c r="U392">
        <v>12</v>
      </c>
      <c r="V392">
        <v>0.33720930232558138</v>
      </c>
      <c r="W392">
        <v>0.24</v>
      </c>
      <c r="Y392">
        <v>0.21329365079365081</v>
      </c>
      <c r="Z392">
        <v>303</v>
      </c>
      <c r="AA392">
        <v>0.65</v>
      </c>
      <c r="AB392">
        <v>2.5</v>
      </c>
      <c r="AH392">
        <v>10</v>
      </c>
      <c r="AK392">
        <v>4</v>
      </c>
      <c r="AQ392">
        <v>100</v>
      </c>
      <c r="AR392">
        <v>100</v>
      </c>
      <c r="AS392" t="s">
        <v>755</v>
      </c>
    </row>
    <row r="393" spans="1:45" x14ac:dyDescent="0.25">
      <c r="A393">
        <v>392</v>
      </c>
      <c r="B393" t="s">
        <v>26</v>
      </c>
      <c r="C393" t="s">
        <v>678</v>
      </c>
      <c r="D393" t="s">
        <v>1</v>
      </c>
      <c r="E393" t="s">
        <v>337</v>
      </c>
      <c r="F393" s="138">
        <v>43975</v>
      </c>
      <c r="G393" t="s">
        <v>676</v>
      </c>
      <c r="H393" t="s">
        <v>667</v>
      </c>
      <c r="I393" t="s">
        <v>679</v>
      </c>
      <c r="J393" t="s">
        <v>380</v>
      </c>
      <c r="K393" t="s">
        <v>669</v>
      </c>
      <c r="L393">
        <v>1200</v>
      </c>
      <c r="M393">
        <v>336</v>
      </c>
      <c r="O393">
        <v>352</v>
      </c>
      <c r="P393">
        <v>134.39999999999998</v>
      </c>
      <c r="R393">
        <v>56</v>
      </c>
      <c r="S393">
        <v>88.899999999999991</v>
      </c>
      <c r="T393">
        <v>0</v>
      </c>
      <c r="U393">
        <v>30.666666666666668</v>
      </c>
      <c r="V393">
        <v>0.54761904761904767</v>
      </c>
      <c r="W393">
        <v>0.4</v>
      </c>
      <c r="Y393">
        <v>0.22727272727272729</v>
      </c>
      <c r="Z393">
        <v>434</v>
      </c>
      <c r="AA393">
        <v>0.65</v>
      </c>
      <c r="AH393">
        <v>23.166666666666668</v>
      </c>
      <c r="AK393">
        <v>15</v>
      </c>
      <c r="AQ393">
        <v>100</v>
      </c>
      <c r="AR393">
        <v>100</v>
      </c>
      <c r="AS393" t="s">
        <v>755</v>
      </c>
    </row>
    <row r="394" spans="1:45" x14ac:dyDescent="0.25">
      <c r="A394">
        <v>393</v>
      </c>
      <c r="B394" t="s">
        <v>26</v>
      </c>
      <c r="C394" t="s">
        <v>678</v>
      </c>
      <c r="D394" t="s">
        <v>1</v>
      </c>
      <c r="E394" t="s">
        <v>337</v>
      </c>
      <c r="F394" s="138">
        <v>43975</v>
      </c>
      <c r="G394" t="s">
        <v>676</v>
      </c>
      <c r="H394" t="s">
        <v>687</v>
      </c>
      <c r="I394" t="s">
        <v>688</v>
      </c>
      <c r="J394" t="s">
        <v>442</v>
      </c>
      <c r="K394" t="s">
        <v>669</v>
      </c>
      <c r="L394">
        <v>1200</v>
      </c>
      <c r="M394">
        <v>336</v>
      </c>
      <c r="O394">
        <v>336</v>
      </c>
      <c r="P394">
        <v>115.4</v>
      </c>
      <c r="R394">
        <v>38</v>
      </c>
      <c r="S394">
        <v>42.5</v>
      </c>
      <c r="T394">
        <v>1.8333333333333333</v>
      </c>
      <c r="U394">
        <v>18.833333333333336</v>
      </c>
      <c r="V394">
        <v>0.54385964912280704</v>
      </c>
      <c r="W394">
        <v>0.24</v>
      </c>
      <c r="Y394">
        <v>0.16156462585034015</v>
      </c>
      <c r="Z394">
        <v>370</v>
      </c>
      <c r="AA394">
        <v>0.65</v>
      </c>
      <c r="AB394">
        <v>1.8333333333333333</v>
      </c>
      <c r="AH394">
        <v>13.833333333333334</v>
      </c>
      <c r="AI394">
        <v>6</v>
      </c>
      <c r="AK394">
        <v>7</v>
      </c>
      <c r="AQ394">
        <v>100</v>
      </c>
      <c r="AR394">
        <v>100</v>
      </c>
      <c r="AS394" t="s">
        <v>755</v>
      </c>
    </row>
    <row r="395" spans="1:45" x14ac:dyDescent="0.25">
      <c r="A395">
        <v>394</v>
      </c>
      <c r="B395" t="s">
        <v>26</v>
      </c>
      <c r="C395" t="s">
        <v>678</v>
      </c>
      <c r="D395" t="s">
        <v>1</v>
      </c>
      <c r="E395" t="s">
        <v>337</v>
      </c>
      <c r="F395" s="138">
        <v>43975</v>
      </c>
      <c r="G395" t="s">
        <v>676</v>
      </c>
      <c r="H395" t="s">
        <v>687</v>
      </c>
      <c r="I395" t="s">
        <v>700</v>
      </c>
      <c r="J395" t="s">
        <v>443</v>
      </c>
      <c r="K395" t="s">
        <v>669</v>
      </c>
      <c r="L395">
        <v>1200</v>
      </c>
      <c r="M395">
        <v>336</v>
      </c>
      <c r="O395">
        <v>208</v>
      </c>
      <c r="P395">
        <v>115.4</v>
      </c>
      <c r="R395">
        <v>22</v>
      </c>
      <c r="S395">
        <v>42.5</v>
      </c>
      <c r="T395">
        <v>0</v>
      </c>
      <c r="U395">
        <v>9.6666666666666679</v>
      </c>
      <c r="V395">
        <v>0.43939393939393945</v>
      </c>
      <c r="W395">
        <v>0.24</v>
      </c>
      <c r="Y395">
        <v>0.15109890109890112</v>
      </c>
      <c r="Z395">
        <v>503</v>
      </c>
      <c r="AA395">
        <v>0.6</v>
      </c>
      <c r="AH395">
        <v>6.166666666666667</v>
      </c>
      <c r="AI395">
        <v>4</v>
      </c>
      <c r="AJ395">
        <v>4</v>
      </c>
      <c r="AK395">
        <v>2</v>
      </c>
      <c r="AQ395">
        <v>100</v>
      </c>
      <c r="AR395">
        <v>100</v>
      </c>
      <c r="AS395" t="s">
        <v>755</v>
      </c>
    </row>
    <row r="396" spans="1:45" x14ac:dyDescent="0.25">
      <c r="A396">
        <v>395</v>
      </c>
      <c r="B396" t="s">
        <v>26</v>
      </c>
      <c r="C396" t="s">
        <v>678</v>
      </c>
      <c r="D396" t="s">
        <v>1</v>
      </c>
      <c r="E396" t="s">
        <v>337</v>
      </c>
      <c r="F396" s="138">
        <v>43975</v>
      </c>
      <c r="G396" t="s">
        <v>685</v>
      </c>
      <c r="H396" t="s">
        <v>667</v>
      </c>
      <c r="I396" t="s">
        <v>679</v>
      </c>
      <c r="J396" t="s">
        <v>444</v>
      </c>
      <c r="K396" t="s">
        <v>671</v>
      </c>
      <c r="L396">
        <v>1000</v>
      </c>
      <c r="M396">
        <v>280</v>
      </c>
      <c r="O396">
        <v>304</v>
      </c>
      <c r="P396">
        <v>112</v>
      </c>
      <c r="Q396">
        <v>17</v>
      </c>
      <c r="R396">
        <v>68</v>
      </c>
      <c r="S396">
        <v>74.199999999999989</v>
      </c>
      <c r="T396">
        <v>7.833333333333333</v>
      </c>
      <c r="U396">
        <v>26.083333333333332</v>
      </c>
      <c r="V396">
        <v>0.39901960784313723</v>
      </c>
      <c r="W396">
        <v>0.4</v>
      </c>
      <c r="Y396">
        <v>0.39943609022556392</v>
      </c>
      <c r="Z396">
        <v>472</v>
      </c>
      <c r="AA396">
        <v>0.6</v>
      </c>
      <c r="AB396">
        <v>5.833333333333333</v>
      </c>
      <c r="AC396">
        <v>2</v>
      </c>
      <c r="AE396">
        <v>3</v>
      </c>
      <c r="AH396">
        <v>18.833333333333332</v>
      </c>
      <c r="AI396">
        <v>9</v>
      </c>
      <c r="AK396">
        <v>10</v>
      </c>
      <c r="AQ396">
        <v>100</v>
      </c>
      <c r="AR396">
        <v>100</v>
      </c>
      <c r="AS396" t="s">
        <v>755</v>
      </c>
    </row>
    <row r="397" spans="1:45" x14ac:dyDescent="0.25">
      <c r="A397">
        <v>396</v>
      </c>
      <c r="B397" t="s">
        <v>26</v>
      </c>
      <c r="C397" t="s">
        <v>678</v>
      </c>
      <c r="D397" t="s">
        <v>1</v>
      </c>
      <c r="E397" t="s">
        <v>337</v>
      </c>
      <c r="F397" s="138">
        <v>43975</v>
      </c>
      <c r="G397" t="s">
        <v>685</v>
      </c>
      <c r="H397" t="s">
        <v>667</v>
      </c>
      <c r="I397" t="s">
        <v>686</v>
      </c>
      <c r="J397" t="s">
        <v>234</v>
      </c>
      <c r="K397" t="s">
        <v>671</v>
      </c>
      <c r="L397">
        <v>1000</v>
      </c>
      <c r="M397">
        <v>280</v>
      </c>
      <c r="O397">
        <v>272</v>
      </c>
      <c r="P397">
        <v>112</v>
      </c>
      <c r="R397">
        <v>28</v>
      </c>
      <c r="S397">
        <v>74.199999999999989</v>
      </c>
      <c r="T397">
        <v>0</v>
      </c>
      <c r="U397">
        <v>11.333333333333334</v>
      </c>
      <c r="V397">
        <v>0.40476190476190477</v>
      </c>
      <c r="W397">
        <v>0.4</v>
      </c>
      <c r="Y397">
        <v>0.14705882352941177</v>
      </c>
      <c r="Z397">
        <v>373</v>
      </c>
      <c r="AA397">
        <v>0.6</v>
      </c>
      <c r="AH397">
        <v>11.333333333333334</v>
      </c>
      <c r="AQ397">
        <v>100</v>
      </c>
      <c r="AR397">
        <v>100</v>
      </c>
      <c r="AS397" t="s">
        <v>755</v>
      </c>
    </row>
    <row r="398" spans="1:45" x14ac:dyDescent="0.25">
      <c r="A398">
        <v>397</v>
      </c>
      <c r="B398" t="s">
        <v>26</v>
      </c>
      <c r="C398" t="s">
        <v>680</v>
      </c>
      <c r="D398" t="s">
        <v>1</v>
      </c>
      <c r="E398" t="s">
        <v>337</v>
      </c>
      <c r="F398" s="138">
        <v>43975</v>
      </c>
      <c r="G398" t="s">
        <v>666</v>
      </c>
      <c r="H398" t="s">
        <v>667</v>
      </c>
      <c r="I398" t="s">
        <v>681</v>
      </c>
      <c r="J398" t="s">
        <v>428</v>
      </c>
      <c r="K398" t="s">
        <v>669</v>
      </c>
      <c r="L398">
        <v>2700</v>
      </c>
      <c r="M398">
        <v>567</v>
      </c>
      <c r="O398">
        <v>576</v>
      </c>
      <c r="P398">
        <v>162</v>
      </c>
      <c r="Q398">
        <v>32</v>
      </c>
      <c r="R398">
        <v>113</v>
      </c>
      <c r="S398">
        <v>106.5</v>
      </c>
      <c r="T398">
        <v>26.857142857142858</v>
      </c>
      <c r="U398">
        <v>108.125</v>
      </c>
      <c r="V398">
        <v>0.93091133004926108</v>
      </c>
      <c r="W398">
        <v>0.4</v>
      </c>
      <c r="Y398">
        <v>0.35962301587301587</v>
      </c>
      <c r="Z398">
        <v>547</v>
      </c>
      <c r="AA398">
        <v>0.7</v>
      </c>
      <c r="AB398">
        <v>16.857142857142858</v>
      </c>
      <c r="AE398">
        <v>20</v>
      </c>
      <c r="AH398">
        <v>79</v>
      </c>
      <c r="AI398">
        <v>12</v>
      </c>
      <c r="AJ398">
        <v>3</v>
      </c>
      <c r="AK398">
        <v>35</v>
      </c>
      <c r="AL398">
        <v>10</v>
      </c>
      <c r="AQ398">
        <v>100</v>
      </c>
      <c r="AR398">
        <v>100</v>
      </c>
      <c r="AS398" t="s">
        <v>755</v>
      </c>
    </row>
    <row r="399" spans="1:45" x14ac:dyDescent="0.25">
      <c r="A399">
        <v>398</v>
      </c>
      <c r="B399" t="s">
        <v>26</v>
      </c>
      <c r="C399" t="s">
        <v>680</v>
      </c>
      <c r="D399" t="s">
        <v>1</v>
      </c>
      <c r="E399" t="s">
        <v>337</v>
      </c>
      <c r="F399" s="138">
        <v>43975</v>
      </c>
      <c r="G399" t="s">
        <v>670</v>
      </c>
      <c r="H399" t="s">
        <v>687</v>
      </c>
      <c r="I399" t="s">
        <v>701</v>
      </c>
      <c r="J399" t="s">
        <v>433</v>
      </c>
      <c r="K399" t="s">
        <v>671</v>
      </c>
      <c r="L399">
        <v>1200</v>
      </c>
      <c r="M399">
        <v>336</v>
      </c>
      <c r="O399">
        <v>448</v>
      </c>
      <c r="P399">
        <v>115.4</v>
      </c>
      <c r="R399">
        <v>51</v>
      </c>
      <c r="S399">
        <v>42.5</v>
      </c>
      <c r="T399">
        <v>0</v>
      </c>
      <c r="U399">
        <v>57.714285714285715</v>
      </c>
      <c r="V399">
        <v>1.1316526610644257</v>
      </c>
      <c r="W399">
        <v>0.24</v>
      </c>
      <c r="Y399">
        <v>0.16262755102040818</v>
      </c>
      <c r="Z399">
        <v>438</v>
      </c>
      <c r="AA399">
        <v>0.6</v>
      </c>
      <c r="AH399">
        <v>57.714285714285715</v>
      </c>
      <c r="AQ399">
        <v>100</v>
      </c>
      <c r="AR399">
        <v>100</v>
      </c>
      <c r="AS399" t="s">
        <v>755</v>
      </c>
    </row>
    <row r="400" spans="1:45" x14ac:dyDescent="0.25">
      <c r="A400">
        <v>399</v>
      </c>
      <c r="B400" t="s">
        <v>26</v>
      </c>
      <c r="C400" t="s">
        <v>680</v>
      </c>
      <c r="D400" t="s">
        <v>1</v>
      </c>
      <c r="E400" t="s">
        <v>337</v>
      </c>
      <c r="F400" s="138">
        <v>43975</v>
      </c>
      <c r="G400" t="s">
        <v>670</v>
      </c>
      <c r="H400" t="s">
        <v>687</v>
      </c>
      <c r="I400" t="s">
        <v>702</v>
      </c>
      <c r="J400" t="s">
        <v>432</v>
      </c>
      <c r="K400" t="s">
        <v>671</v>
      </c>
      <c r="L400">
        <v>1200</v>
      </c>
      <c r="M400">
        <v>336</v>
      </c>
      <c r="O400">
        <v>368</v>
      </c>
      <c r="P400">
        <v>115.4</v>
      </c>
      <c r="Q400">
        <v>4</v>
      </c>
      <c r="R400">
        <v>36</v>
      </c>
      <c r="S400">
        <v>42.5</v>
      </c>
      <c r="T400">
        <v>2.5535714285714288</v>
      </c>
      <c r="U400">
        <v>19.410714285714285</v>
      </c>
      <c r="V400">
        <v>0.5491071428571429</v>
      </c>
      <c r="W400">
        <v>0.24</v>
      </c>
      <c r="Y400">
        <v>0.15527950310559008</v>
      </c>
      <c r="Z400">
        <v>378</v>
      </c>
      <c r="AA400">
        <v>0.6</v>
      </c>
      <c r="AB400">
        <v>1.4285714285714286</v>
      </c>
      <c r="AD400">
        <v>3</v>
      </c>
      <c r="AH400">
        <v>16.285714285714285</v>
      </c>
      <c r="AI400">
        <v>3</v>
      </c>
      <c r="AJ400">
        <v>1</v>
      </c>
      <c r="AK400">
        <v>4</v>
      </c>
      <c r="AQ400">
        <v>100</v>
      </c>
      <c r="AR400">
        <v>100</v>
      </c>
      <c r="AS400" t="s">
        <v>755</v>
      </c>
    </row>
    <row r="401" spans="1:45" x14ac:dyDescent="0.25">
      <c r="A401">
        <v>400</v>
      </c>
      <c r="B401" t="s">
        <v>26</v>
      </c>
      <c r="C401" t="s">
        <v>680</v>
      </c>
      <c r="D401" t="s">
        <v>1</v>
      </c>
      <c r="E401" t="s">
        <v>337</v>
      </c>
      <c r="F401" s="138">
        <v>43975</v>
      </c>
      <c r="G401" t="s">
        <v>682</v>
      </c>
      <c r="H401" t="s">
        <v>667</v>
      </c>
      <c r="I401" t="s">
        <v>681</v>
      </c>
      <c r="J401" t="s">
        <v>397</v>
      </c>
      <c r="K401" t="s">
        <v>671</v>
      </c>
      <c r="L401">
        <v>1000</v>
      </c>
      <c r="M401">
        <v>280</v>
      </c>
      <c r="O401">
        <v>192</v>
      </c>
      <c r="P401">
        <v>96</v>
      </c>
      <c r="Q401">
        <v>17</v>
      </c>
      <c r="R401">
        <v>41</v>
      </c>
      <c r="S401">
        <v>35</v>
      </c>
      <c r="T401">
        <v>11.642857142857142</v>
      </c>
      <c r="U401">
        <v>30.392857142857142</v>
      </c>
      <c r="V401">
        <v>0.72475369458128081</v>
      </c>
      <c r="W401">
        <v>0.24</v>
      </c>
      <c r="Y401">
        <v>0.43154761904761912</v>
      </c>
      <c r="Z401">
        <v>308</v>
      </c>
      <c r="AA401">
        <v>0.6</v>
      </c>
      <c r="AB401">
        <v>11.142857142857142</v>
      </c>
      <c r="AE401">
        <v>1</v>
      </c>
      <c r="AH401">
        <v>27.142857142857142</v>
      </c>
      <c r="AI401">
        <v>3</v>
      </c>
      <c r="AK401">
        <v>5</v>
      </c>
      <c r="AQ401">
        <v>100</v>
      </c>
      <c r="AR401">
        <v>100</v>
      </c>
      <c r="AS401" t="s">
        <v>755</v>
      </c>
    </row>
    <row r="402" spans="1:45" x14ac:dyDescent="0.25">
      <c r="A402">
        <v>401</v>
      </c>
      <c r="B402" t="s">
        <v>26</v>
      </c>
      <c r="C402" t="s">
        <v>680</v>
      </c>
      <c r="D402" t="s">
        <v>1</v>
      </c>
      <c r="E402" t="s">
        <v>337</v>
      </c>
      <c r="F402" s="138">
        <v>43975</v>
      </c>
      <c r="G402" t="s">
        <v>682</v>
      </c>
      <c r="H402" t="s">
        <v>687</v>
      </c>
      <c r="I402" t="s">
        <v>689</v>
      </c>
      <c r="J402" t="s">
        <v>438</v>
      </c>
      <c r="K402" t="s">
        <v>671</v>
      </c>
      <c r="L402">
        <v>1000</v>
      </c>
      <c r="M402">
        <v>280</v>
      </c>
      <c r="O402">
        <v>226</v>
      </c>
      <c r="P402">
        <v>96</v>
      </c>
      <c r="Q402">
        <v>4</v>
      </c>
      <c r="R402">
        <v>51</v>
      </c>
      <c r="S402">
        <v>35</v>
      </c>
      <c r="T402">
        <v>1.5714285714285714</v>
      </c>
      <c r="U402">
        <v>27.607142857142858</v>
      </c>
      <c r="V402">
        <v>0.5305194805194805</v>
      </c>
      <c r="W402">
        <v>0.24</v>
      </c>
      <c r="Y402">
        <v>0.347661188369153</v>
      </c>
      <c r="Z402">
        <v>275</v>
      </c>
      <c r="AA402">
        <v>0.6</v>
      </c>
      <c r="AB402">
        <v>1.5714285714285714</v>
      </c>
      <c r="AH402">
        <v>26.857142857142858</v>
      </c>
      <c r="AI402">
        <v>1</v>
      </c>
      <c r="AK402">
        <v>1</v>
      </c>
      <c r="AQ402">
        <v>100</v>
      </c>
      <c r="AR402">
        <v>100</v>
      </c>
      <c r="AS402" t="s">
        <v>755</v>
      </c>
    </row>
    <row r="403" spans="1:45" x14ac:dyDescent="0.25">
      <c r="A403">
        <v>402</v>
      </c>
      <c r="B403" t="s">
        <v>26</v>
      </c>
      <c r="C403" t="s">
        <v>680</v>
      </c>
      <c r="D403" t="s">
        <v>1</v>
      </c>
      <c r="E403" t="s">
        <v>337</v>
      </c>
      <c r="F403" s="138">
        <v>43975</v>
      </c>
      <c r="G403" t="s">
        <v>676</v>
      </c>
      <c r="H403" t="s">
        <v>667</v>
      </c>
      <c r="I403" t="s">
        <v>681</v>
      </c>
      <c r="J403" t="s">
        <v>379</v>
      </c>
      <c r="K403" t="s">
        <v>669</v>
      </c>
      <c r="L403">
        <v>1200</v>
      </c>
      <c r="M403">
        <v>336</v>
      </c>
      <c r="O403">
        <v>224</v>
      </c>
      <c r="P403">
        <v>96</v>
      </c>
      <c r="Q403">
        <v>24</v>
      </c>
      <c r="R403">
        <v>55</v>
      </c>
      <c r="S403">
        <v>63</v>
      </c>
      <c r="T403">
        <v>21.142857142857142</v>
      </c>
      <c r="U403">
        <v>49.285714285714285</v>
      </c>
      <c r="V403">
        <v>0.89150090415913208</v>
      </c>
      <c r="W403">
        <v>0.4</v>
      </c>
      <c r="Y403">
        <v>0.50382653061224492</v>
      </c>
      <c r="Z403">
        <v>381</v>
      </c>
      <c r="AA403">
        <v>0.6</v>
      </c>
      <c r="AB403">
        <v>19.142857142857142</v>
      </c>
      <c r="AE403">
        <v>4</v>
      </c>
      <c r="AH403">
        <v>43.285714285714285</v>
      </c>
      <c r="AI403">
        <v>10</v>
      </c>
      <c r="AK403">
        <v>7</v>
      </c>
      <c r="AQ403">
        <v>100</v>
      </c>
      <c r="AR403">
        <v>100</v>
      </c>
      <c r="AS403" t="s">
        <v>755</v>
      </c>
    </row>
    <row r="404" spans="1:45" x14ac:dyDescent="0.25">
      <c r="A404">
        <v>403</v>
      </c>
      <c r="B404" t="s">
        <v>26</v>
      </c>
      <c r="C404" t="s">
        <v>680</v>
      </c>
      <c r="D404" t="s">
        <v>1</v>
      </c>
      <c r="E404" t="s">
        <v>337</v>
      </c>
      <c r="F404" s="138">
        <v>43975</v>
      </c>
      <c r="G404" t="s">
        <v>676</v>
      </c>
      <c r="H404" t="s">
        <v>667</v>
      </c>
      <c r="I404" t="s">
        <v>681</v>
      </c>
      <c r="J404" t="s">
        <v>377</v>
      </c>
      <c r="K404" t="s">
        <v>669</v>
      </c>
      <c r="L404">
        <v>1200</v>
      </c>
      <c r="M404">
        <v>336</v>
      </c>
      <c r="O404">
        <v>240</v>
      </c>
      <c r="P404">
        <v>96</v>
      </c>
      <c r="Q404">
        <v>11</v>
      </c>
      <c r="R404">
        <v>46</v>
      </c>
      <c r="S404">
        <v>63</v>
      </c>
      <c r="T404">
        <v>6.3214285714285712</v>
      </c>
      <c r="U404">
        <v>27.178571428571427</v>
      </c>
      <c r="V404">
        <v>0.58771929824561409</v>
      </c>
      <c r="W404">
        <v>0.4</v>
      </c>
      <c r="Y404">
        <v>0.3392857142857143</v>
      </c>
      <c r="Z404">
        <v>246</v>
      </c>
      <c r="AA404">
        <v>0.6</v>
      </c>
      <c r="AB404">
        <v>3.5714285714285716</v>
      </c>
      <c r="AC404">
        <v>3</v>
      </c>
      <c r="AE404">
        <v>4</v>
      </c>
      <c r="AH404">
        <v>24.428571428571427</v>
      </c>
      <c r="AI404">
        <v>5</v>
      </c>
      <c r="AK404">
        <v>3</v>
      </c>
      <c r="AQ404">
        <v>100</v>
      </c>
      <c r="AR404">
        <v>100</v>
      </c>
      <c r="AS404" t="s">
        <v>755</v>
      </c>
    </row>
    <row r="405" spans="1:45" x14ac:dyDescent="0.25">
      <c r="A405">
        <v>404</v>
      </c>
      <c r="B405" t="s">
        <v>26</v>
      </c>
      <c r="C405" t="s">
        <v>680</v>
      </c>
      <c r="D405" t="s">
        <v>1</v>
      </c>
      <c r="E405" t="s">
        <v>337</v>
      </c>
      <c r="F405" s="138">
        <v>43975</v>
      </c>
      <c r="G405" t="s">
        <v>676</v>
      </c>
      <c r="H405" t="s">
        <v>667</v>
      </c>
      <c r="I405" t="s">
        <v>681</v>
      </c>
      <c r="J405" t="s">
        <v>378</v>
      </c>
      <c r="K405" t="s">
        <v>669</v>
      </c>
      <c r="L405">
        <v>1200</v>
      </c>
      <c r="M405">
        <v>336</v>
      </c>
      <c r="O405">
        <v>224</v>
      </c>
      <c r="P405">
        <v>96</v>
      </c>
      <c r="Q405">
        <v>1</v>
      </c>
      <c r="R405">
        <v>57</v>
      </c>
      <c r="S405">
        <v>63</v>
      </c>
      <c r="T405">
        <v>1</v>
      </c>
      <c r="U405">
        <v>44</v>
      </c>
      <c r="V405">
        <v>0.77586206896551724</v>
      </c>
      <c r="W405">
        <v>0.4</v>
      </c>
      <c r="Y405">
        <v>0.36989795918367352</v>
      </c>
      <c r="Z405">
        <v>311</v>
      </c>
      <c r="AA405">
        <v>0.6</v>
      </c>
      <c r="AE405">
        <v>2</v>
      </c>
      <c r="AH405">
        <v>30</v>
      </c>
      <c r="AI405">
        <v>8</v>
      </c>
      <c r="AK405">
        <v>24</v>
      </c>
      <c r="AQ405">
        <v>100</v>
      </c>
      <c r="AR405">
        <v>100</v>
      </c>
      <c r="AS405" t="s">
        <v>755</v>
      </c>
    </row>
    <row r="406" spans="1:45" x14ac:dyDescent="0.25">
      <c r="A406">
        <v>405</v>
      </c>
      <c r="B406" t="s">
        <v>26</v>
      </c>
      <c r="C406" t="s">
        <v>680</v>
      </c>
      <c r="D406" t="s">
        <v>1</v>
      </c>
      <c r="E406" t="s">
        <v>337</v>
      </c>
      <c r="F406" s="138">
        <v>43975</v>
      </c>
      <c r="G406" t="s">
        <v>685</v>
      </c>
      <c r="H406" t="s">
        <v>667</v>
      </c>
      <c r="I406" t="s">
        <v>681</v>
      </c>
      <c r="J406" t="s">
        <v>261</v>
      </c>
      <c r="K406" t="s">
        <v>671</v>
      </c>
      <c r="L406">
        <v>1000</v>
      </c>
      <c r="M406">
        <v>280</v>
      </c>
      <c r="O406">
        <v>230</v>
      </c>
      <c r="P406">
        <v>80</v>
      </c>
      <c r="R406">
        <v>48</v>
      </c>
      <c r="S406">
        <v>52.5</v>
      </c>
      <c r="T406">
        <v>0</v>
      </c>
      <c r="U406">
        <v>38.571428571428569</v>
      </c>
      <c r="V406">
        <v>0.80357142857142849</v>
      </c>
      <c r="W406">
        <v>0.4</v>
      </c>
      <c r="Y406">
        <v>0.29813664596273293</v>
      </c>
      <c r="Z406">
        <v>312</v>
      </c>
      <c r="AA406">
        <v>0.6</v>
      </c>
      <c r="AH406">
        <v>38.571428571428569</v>
      </c>
      <c r="AQ406">
        <v>100</v>
      </c>
      <c r="AR406">
        <v>100</v>
      </c>
      <c r="AS406" t="s">
        <v>755</v>
      </c>
    </row>
    <row r="407" spans="1:45" x14ac:dyDescent="0.25">
      <c r="A407">
        <v>406</v>
      </c>
      <c r="B407" t="s">
        <v>26</v>
      </c>
      <c r="C407" t="s">
        <v>680</v>
      </c>
      <c r="D407" t="s">
        <v>1</v>
      </c>
      <c r="E407" t="s">
        <v>337</v>
      </c>
      <c r="F407" s="138">
        <v>43975</v>
      </c>
      <c r="G407" t="s">
        <v>685</v>
      </c>
      <c r="H407" t="s">
        <v>667</v>
      </c>
      <c r="I407" t="s">
        <v>681</v>
      </c>
      <c r="J407" t="s">
        <v>264</v>
      </c>
      <c r="K407" t="s">
        <v>671</v>
      </c>
      <c r="L407">
        <v>1000</v>
      </c>
      <c r="M407">
        <v>280</v>
      </c>
      <c r="O407">
        <v>192</v>
      </c>
      <c r="P407">
        <v>80</v>
      </c>
      <c r="R407">
        <v>49</v>
      </c>
      <c r="S407">
        <v>52.5</v>
      </c>
      <c r="T407">
        <v>0</v>
      </c>
      <c r="U407">
        <v>40.035714285714285</v>
      </c>
      <c r="V407">
        <v>0.81705539358600576</v>
      </c>
      <c r="W407">
        <v>0.4</v>
      </c>
      <c r="Y407">
        <v>0.36458333333333337</v>
      </c>
      <c r="Z407">
        <v>227</v>
      </c>
      <c r="AA407">
        <v>0.6</v>
      </c>
      <c r="AH407">
        <v>36.285714285714285</v>
      </c>
      <c r="AI407">
        <v>9</v>
      </c>
      <c r="AK407">
        <v>3</v>
      </c>
      <c r="AQ407">
        <v>100</v>
      </c>
      <c r="AR407">
        <v>100</v>
      </c>
      <c r="AS407" t="s">
        <v>755</v>
      </c>
    </row>
    <row r="408" spans="1:45" x14ac:dyDescent="0.25">
      <c r="A408">
        <v>407</v>
      </c>
      <c r="B408" t="s">
        <v>26</v>
      </c>
      <c r="C408" t="s">
        <v>680</v>
      </c>
      <c r="D408" t="s">
        <v>1</v>
      </c>
      <c r="E408" t="s">
        <v>337</v>
      </c>
      <c r="F408" s="138">
        <v>43975</v>
      </c>
      <c r="G408" t="s">
        <v>685</v>
      </c>
      <c r="H408" t="s">
        <v>667</v>
      </c>
      <c r="I408" t="s">
        <v>681</v>
      </c>
      <c r="J408" t="s">
        <v>445</v>
      </c>
      <c r="K408" t="s">
        <v>671</v>
      </c>
      <c r="L408">
        <v>1000</v>
      </c>
      <c r="M408">
        <v>280</v>
      </c>
      <c r="O408">
        <v>208</v>
      </c>
      <c r="P408">
        <v>80</v>
      </c>
      <c r="Q408">
        <v>9</v>
      </c>
      <c r="R408">
        <v>47</v>
      </c>
      <c r="S408">
        <v>52.5</v>
      </c>
      <c r="T408">
        <v>8.375</v>
      </c>
      <c r="U408">
        <v>77.375</v>
      </c>
      <c r="V408">
        <v>1.53125</v>
      </c>
      <c r="W408">
        <v>0.4</v>
      </c>
      <c r="Y408">
        <v>0.38461538461538464</v>
      </c>
      <c r="Z408">
        <v>396</v>
      </c>
      <c r="AA408">
        <v>0.6</v>
      </c>
      <c r="AB408">
        <v>2</v>
      </c>
      <c r="AC408">
        <v>11</v>
      </c>
      <c r="AD408">
        <v>7</v>
      </c>
      <c r="AE408">
        <v>2</v>
      </c>
      <c r="AH408">
        <v>14</v>
      </c>
      <c r="AI408">
        <v>24</v>
      </c>
      <c r="AJ408">
        <v>29</v>
      </c>
      <c r="AK408">
        <v>20</v>
      </c>
      <c r="AL408">
        <v>26</v>
      </c>
      <c r="AM408">
        <v>17</v>
      </c>
      <c r="AQ408">
        <v>100</v>
      </c>
      <c r="AR408">
        <v>100</v>
      </c>
      <c r="AS408" t="s">
        <v>755</v>
      </c>
    </row>
    <row r="409" spans="1:45" x14ac:dyDescent="0.25">
      <c r="A409">
        <v>408</v>
      </c>
      <c r="B409" t="s">
        <v>26</v>
      </c>
      <c r="C409" t="s">
        <v>680</v>
      </c>
      <c r="D409" t="s">
        <v>1</v>
      </c>
      <c r="E409" t="s">
        <v>337</v>
      </c>
      <c r="F409" s="138">
        <v>43975</v>
      </c>
      <c r="G409" t="s">
        <v>685</v>
      </c>
      <c r="H409" t="s">
        <v>667</v>
      </c>
      <c r="I409" t="s">
        <v>681</v>
      </c>
      <c r="J409" t="s">
        <v>259</v>
      </c>
      <c r="K409" t="s">
        <v>671</v>
      </c>
      <c r="L409">
        <v>1000</v>
      </c>
      <c r="M409">
        <v>280</v>
      </c>
      <c r="O409">
        <v>208</v>
      </c>
      <c r="P409">
        <v>80</v>
      </c>
      <c r="Q409">
        <v>4</v>
      </c>
      <c r="R409">
        <v>25</v>
      </c>
      <c r="S409">
        <v>52.5</v>
      </c>
      <c r="T409">
        <v>2.8571428571428572</v>
      </c>
      <c r="U409">
        <v>21.357142857142858</v>
      </c>
      <c r="V409">
        <v>0.83497536945812811</v>
      </c>
      <c r="W409">
        <v>0.4</v>
      </c>
      <c r="Y409">
        <v>0.19917582417582419</v>
      </c>
      <c r="Z409">
        <v>245</v>
      </c>
      <c r="AA409">
        <v>0.6</v>
      </c>
      <c r="AB409">
        <v>2.8571428571428572</v>
      </c>
      <c r="AH409">
        <v>20.857142857142858</v>
      </c>
      <c r="AK409">
        <v>1</v>
      </c>
      <c r="AQ409">
        <v>100</v>
      </c>
      <c r="AR409">
        <v>100</v>
      </c>
      <c r="AS409" t="s">
        <v>755</v>
      </c>
    </row>
    <row r="410" spans="1:45" x14ac:dyDescent="0.25">
      <c r="A410">
        <v>409</v>
      </c>
      <c r="B410" t="s">
        <v>26</v>
      </c>
      <c r="C410" t="s">
        <v>680</v>
      </c>
      <c r="D410" t="s">
        <v>1</v>
      </c>
      <c r="E410" t="s">
        <v>337</v>
      </c>
      <c r="F410" s="138">
        <v>43975</v>
      </c>
      <c r="G410" t="s">
        <v>685</v>
      </c>
      <c r="H410" t="s">
        <v>667</v>
      </c>
      <c r="I410" t="s">
        <v>681</v>
      </c>
      <c r="J410" t="s">
        <v>260</v>
      </c>
      <c r="K410" t="s">
        <v>671</v>
      </c>
      <c r="L410">
        <v>1000</v>
      </c>
      <c r="M410">
        <v>280</v>
      </c>
      <c r="O410">
        <v>272</v>
      </c>
      <c r="P410">
        <v>80</v>
      </c>
      <c r="Q410">
        <v>3</v>
      </c>
      <c r="R410">
        <v>72</v>
      </c>
      <c r="S410">
        <v>52.5</v>
      </c>
      <c r="T410">
        <v>1.1428571428571428</v>
      </c>
      <c r="U410">
        <v>42.785714285714285</v>
      </c>
      <c r="V410">
        <v>0.58571428571428574</v>
      </c>
      <c r="W410">
        <v>0.4</v>
      </c>
      <c r="Y410">
        <v>0.39390756302521013</v>
      </c>
      <c r="Z410">
        <v>302</v>
      </c>
      <c r="AA410">
        <v>0.6</v>
      </c>
      <c r="AB410">
        <v>1.1428571428571428</v>
      </c>
      <c r="AH410">
        <v>42.285714285714285</v>
      </c>
      <c r="AI410">
        <v>2</v>
      </c>
      <c r="AQ410">
        <v>100</v>
      </c>
      <c r="AR410">
        <v>100</v>
      </c>
      <c r="AS410" t="s">
        <v>755</v>
      </c>
    </row>
    <row r="411" spans="1:45" x14ac:dyDescent="0.25">
      <c r="A411">
        <v>410</v>
      </c>
      <c r="B411" t="s">
        <v>26</v>
      </c>
      <c r="C411" t="s">
        <v>680</v>
      </c>
      <c r="D411" t="s">
        <v>1</v>
      </c>
      <c r="E411" t="s">
        <v>337</v>
      </c>
      <c r="F411" s="138">
        <v>43975</v>
      </c>
      <c r="G411" t="s">
        <v>685</v>
      </c>
      <c r="H411" t="s">
        <v>667</v>
      </c>
      <c r="I411" t="s">
        <v>681</v>
      </c>
      <c r="J411" t="s">
        <v>446</v>
      </c>
      <c r="K411" t="s">
        <v>671</v>
      </c>
      <c r="L411">
        <v>1000</v>
      </c>
      <c r="M411">
        <v>280</v>
      </c>
      <c r="O411">
        <v>192</v>
      </c>
      <c r="P411">
        <v>80</v>
      </c>
      <c r="R411">
        <v>42</v>
      </c>
      <c r="S411">
        <v>52.5</v>
      </c>
      <c r="T411">
        <v>0</v>
      </c>
      <c r="U411">
        <v>40</v>
      </c>
      <c r="V411">
        <v>0.95238095238095233</v>
      </c>
      <c r="W411">
        <v>0.4</v>
      </c>
      <c r="Y411">
        <v>0.31250000000000006</v>
      </c>
      <c r="Z411">
        <v>284</v>
      </c>
      <c r="AA411">
        <v>0.6</v>
      </c>
      <c r="AH411">
        <v>40</v>
      </c>
      <c r="AQ411">
        <v>100</v>
      </c>
      <c r="AR411">
        <v>100</v>
      </c>
      <c r="AS411" t="s">
        <v>755</v>
      </c>
    </row>
    <row r="412" spans="1:45" x14ac:dyDescent="0.25">
      <c r="A412">
        <v>411</v>
      </c>
      <c r="B412" t="s">
        <v>26</v>
      </c>
      <c r="C412" t="s">
        <v>680</v>
      </c>
      <c r="D412" t="s">
        <v>1</v>
      </c>
      <c r="E412" t="s">
        <v>337</v>
      </c>
      <c r="F412" s="138">
        <v>43975</v>
      </c>
      <c r="G412" t="s">
        <v>685</v>
      </c>
      <c r="H412" t="s">
        <v>667</v>
      </c>
      <c r="I412" t="s">
        <v>681</v>
      </c>
      <c r="J412" t="s">
        <v>413</v>
      </c>
      <c r="K412" t="s">
        <v>671</v>
      </c>
      <c r="L412">
        <v>1000</v>
      </c>
      <c r="M412">
        <v>280</v>
      </c>
      <c r="O412">
        <v>240</v>
      </c>
      <c r="P412">
        <v>80</v>
      </c>
      <c r="R412">
        <v>50</v>
      </c>
      <c r="S412">
        <v>52.5</v>
      </c>
      <c r="T412">
        <v>0</v>
      </c>
      <c r="U412">
        <v>37.142857142857146</v>
      </c>
      <c r="V412">
        <v>0.74285714285714288</v>
      </c>
      <c r="W412">
        <v>0.4</v>
      </c>
      <c r="Y412">
        <v>0.29761904761904762</v>
      </c>
      <c r="Z412">
        <v>255</v>
      </c>
      <c r="AA412">
        <v>0.65</v>
      </c>
      <c r="AH412">
        <v>37.142857142857146</v>
      </c>
      <c r="AQ412">
        <v>100</v>
      </c>
      <c r="AR412">
        <v>100</v>
      </c>
      <c r="AS412" t="s">
        <v>755</v>
      </c>
    </row>
    <row r="413" spans="1:45" x14ac:dyDescent="0.25">
      <c r="A413">
        <v>412</v>
      </c>
      <c r="B413" t="s">
        <v>26</v>
      </c>
      <c r="C413" t="s">
        <v>680</v>
      </c>
      <c r="D413" t="s">
        <v>1</v>
      </c>
      <c r="E413" t="s">
        <v>337</v>
      </c>
      <c r="F413" s="138">
        <v>43975</v>
      </c>
      <c r="G413" t="s">
        <v>685</v>
      </c>
      <c r="H413" t="s">
        <v>667</v>
      </c>
      <c r="I413" t="s">
        <v>681</v>
      </c>
      <c r="J413" t="s">
        <v>404</v>
      </c>
      <c r="K413" t="s">
        <v>671</v>
      </c>
      <c r="L413">
        <v>1000</v>
      </c>
      <c r="M413">
        <v>280</v>
      </c>
      <c r="O413">
        <v>256</v>
      </c>
      <c r="P413">
        <v>80</v>
      </c>
      <c r="R413">
        <v>52</v>
      </c>
      <c r="S413">
        <v>52.5</v>
      </c>
      <c r="T413">
        <v>0</v>
      </c>
      <c r="U413">
        <v>42.107142857142854</v>
      </c>
      <c r="V413">
        <v>0.80975274725274715</v>
      </c>
      <c r="W413">
        <v>0.4</v>
      </c>
      <c r="Y413">
        <v>0.29017857142857145</v>
      </c>
      <c r="Z413">
        <v>261</v>
      </c>
      <c r="AA413">
        <v>0.65</v>
      </c>
      <c r="AH413">
        <v>39.857142857142854</v>
      </c>
      <c r="AK413">
        <v>3</v>
      </c>
      <c r="AL413">
        <v>1</v>
      </c>
      <c r="AQ413">
        <v>100</v>
      </c>
      <c r="AR413">
        <v>100</v>
      </c>
      <c r="AS413" t="s">
        <v>755</v>
      </c>
    </row>
    <row r="414" spans="1:45" x14ac:dyDescent="0.25">
      <c r="A414">
        <v>413</v>
      </c>
      <c r="B414" t="s">
        <v>26</v>
      </c>
      <c r="C414" t="s">
        <v>680</v>
      </c>
      <c r="D414" t="s">
        <v>1</v>
      </c>
      <c r="E414" t="s">
        <v>337</v>
      </c>
      <c r="F414" s="138">
        <v>43975</v>
      </c>
      <c r="G414" t="s">
        <v>685</v>
      </c>
      <c r="H414" t="s">
        <v>667</v>
      </c>
      <c r="I414" t="s">
        <v>681</v>
      </c>
      <c r="J414" t="s">
        <v>252</v>
      </c>
      <c r="K414" t="s">
        <v>671</v>
      </c>
      <c r="L414">
        <v>1000</v>
      </c>
      <c r="M414">
        <v>280</v>
      </c>
      <c r="O414">
        <v>272</v>
      </c>
      <c r="P414">
        <v>80</v>
      </c>
      <c r="Q414">
        <v>5</v>
      </c>
      <c r="R414">
        <v>44</v>
      </c>
      <c r="S414">
        <v>52.5</v>
      </c>
      <c r="T414">
        <v>1.8392857142857144</v>
      </c>
      <c r="U414">
        <v>45.071428571428569</v>
      </c>
      <c r="V414">
        <v>0.95736151603498543</v>
      </c>
      <c r="W414">
        <v>0.4</v>
      </c>
      <c r="Y414">
        <v>0.25735294117647062</v>
      </c>
      <c r="Z414">
        <v>275</v>
      </c>
      <c r="AA414">
        <v>0.7</v>
      </c>
      <c r="AB414">
        <v>0.7142857142857143</v>
      </c>
      <c r="AD414">
        <v>3</v>
      </c>
      <c r="AH414">
        <v>44.571428571428569</v>
      </c>
      <c r="AK414">
        <v>1</v>
      </c>
      <c r="AQ414">
        <v>100</v>
      </c>
      <c r="AR414">
        <v>100</v>
      </c>
      <c r="AS414" t="s">
        <v>755</v>
      </c>
    </row>
    <row r="415" spans="1:45" x14ac:dyDescent="0.25">
      <c r="A415">
        <v>414</v>
      </c>
      <c r="B415" t="s">
        <v>26</v>
      </c>
      <c r="C415" t="s">
        <v>680</v>
      </c>
      <c r="D415" t="s">
        <v>1</v>
      </c>
      <c r="E415" t="s">
        <v>337</v>
      </c>
      <c r="F415" s="138">
        <v>43975</v>
      </c>
      <c r="G415" t="s">
        <v>685</v>
      </c>
      <c r="H415" t="s">
        <v>667</v>
      </c>
      <c r="I415" t="s">
        <v>681</v>
      </c>
      <c r="J415" t="s">
        <v>251</v>
      </c>
      <c r="K415" t="s">
        <v>671</v>
      </c>
      <c r="L415">
        <v>1000</v>
      </c>
      <c r="M415">
        <v>280</v>
      </c>
      <c r="O415">
        <v>480</v>
      </c>
      <c r="P415">
        <v>80</v>
      </c>
      <c r="Q415">
        <v>30</v>
      </c>
      <c r="R415">
        <v>85</v>
      </c>
      <c r="S415">
        <v>52.5</v>
      </c>
      <c r="T415">
        <v>32</v>
      </c>
      <c r="U415">
        <v>98.321428571428569</v>
      </c>
      <c r="V415">
        <v>1.1332298136645962</v>
      </c>
      <c r="W415">
        <v>0.4</v>
      </c>
      <c r="Y415">
        <v>0.34226190476190477</v>
      </c>
      <c r="Z415">
        <v>550</v>
      </c>
      <c r="AA415">
        <v>0.7</v>
      </c>
      <c r="AB415">
        <v>32</v>
      </c>
      <c r="AH415">
        <v>89.571428571428569</v>
      </c>
      <c r="AI415">
        <v>3</v>
      </c>
      <c r="AK415">
        <v>16</v>
      </c>
      <c r="AQ415">
        <v>100</v>
      </c>
      <c r="AR415">
        <v>100</v>
      </c>
      <c r="AS415" t="s">
        <v>755</v>
      </c>
    </row>
    <row r="416" spans="1:45" x14ac:dyDescent="0.25">
      <c r="A416">
        <v>415</v>
      </c>
      <c r="B416" t="s">
        <v>26</v>
      </c>
      <c r="C416" t="s">
        <v>680</v>
      </c>
      <c r="D416" t="s">
        <v>1</v>
      </c>
      <c r="E416" t="s">
        <v>337</v>
      </c>
      <c r="F416" s="138">
        <v>43975</v>
      </c>
      <c r="G416" t="s">
        <v>685</v>
      </c>
      <c r="H416" t="s">
        <v>667</v>
      </c>
      <c r="I416" t="s">
        <v>681</v>
      </c>
      <c r="J416" t="s">
        <v>417</v>
      </c>
      <c r="K416" t="s">
        <v>671</v>
      </c>
      <c r="L416">
        <v>1000</v>
      </c>
      <c r="M416">
        <v>280</v>
      </c>
      <c r="O416">
        <v>424</v>
      </c>
      <c r="P416">
        <v>80</v>
      </c>
      <c r="Q416">
        <v>6</v>
      </c>
      <c r="R416">
        <v>63</v>
      </c>
      <c r="S416">
        <v>52.5</v>
      </c>
      <c r="T416">
        <v>5.8571428571428577</v>
      </c>
      <c r="U416">
        <v>71.428571428571431</v>
      </c>
      <c r="V416">
        <v>1.1200828157349898</v>
      </c>
      <c r="W416">
        <v>0.4</v>
      </c>
      <c r="Y416">
        <v>0.23247978436657685</v>
      </c>
      <c r="Z416">
        <v>537</v>
      </c>
      <c r="AA416">
        <v>0.7</v>
      </c>
      <c r="AB416">
        <v>2.8571428571428572</v>
      </c>
      <c r="AC416">
        <v>2</v>
      </c>
      <c r="AE416">
        <v>5</v>
      </c>
      <c r="AH416">
        <v>69.428571428571431</v>
      </c>
      <c r="AK416">
        <v>4</v>
      </c>
      <c r="AQ416">
        <v>100</v>
      </c>
      <c r="AR416">
        <v>100</v>
      </c>
      <c r="AS416" t="s">
        <v>755</v>
      </c>
    </row>
    <row r="417" spans="1:45" x14ac:dyDescent="0.25">
      <c r="A417">
        <v>416</v>
      </c>
      <c r="B417" t="s">
        <v>26</v>
      </c>
      <c r="C417" t="s">
        <v>680</v>
      </c>
      <c r="D417" t="s">
        <v>1</v>
      </c>
      <c r="E417" t="s">
        <v>337</v>
      </c>
      <c r="F417" s="138">
        <v>43975</v>
      </c>
      <c r="G417" t="s">
        <v>685</v>
      </c>
      <c r="H417" t="s">
        <v>667</v>
      </c>
      <c r="I417" t="s">
        <v>681</v>
      </c>
      <c r="J417" t="s">
        <v>254</v>
      </c>
      <c r="K417" t="s">
        <v>671</v>
      </c>
      <c r="L417">
        <v>1000</v>
      </c>
      <c r="M417">
        <v>280</v>
      </c>
      <c r="O417">
        <v>272</v>
      </c>
      <c r="P417">
        <v>80</v>
      </c>
      <c r="Q417">
        <v>4</v>
      </c>
      <c r="R417">
        <v>45</v>
      </c>
      <c r="S417">
        <v>52.5</v>
      </c>
      <c r="T417">
        <v>1.7142857142857142</v>
      </c>
      <c r="U417">
        <v>49.214285714285715</v>
      </c>
      <c r="V417">
        <v>1.0393586005830904</v>
      </c>
      <c r="W417">
        <v>0.4</v>
      </c>
      <c r="Y417">
        <v>0.25735294117647062</v>
      </c>
      <c r="Z417">
        <v>334</v>
      </c>
      <c r="AA417">
        <v>0.6</v>
      </c>
      <c r="AB417">
        <v>1.7142857142857142</v>
      </c>
      <c r="AH417">
        <v>33.714285714285715</v>
      </c>
      <c r="AI417">
        <v>6</v>
      </c>
      <c r="AK417">
        <v>28</v>
      </c>
      <c r="AQ417">
        <v>100</v>
      </c>
      <c r="AR417">
        <v>100</v>
      </c>
      <c r="AS417" t="s">
        <v>755</v>
      </c>
    </row>
    <row r="418" spans="1:45" x14ac:dyDescent="0.25">
      <c r="A418">
        <v>417</v>
      </c>
      <c r="B418" t="s">
        <v>26</v>
      </c>
      <c r="C418" t="s">
        <v>680</v>
      </c>
      <c r="D418" t="s">
        <v>1</v>
      </c>
      <c r="E418" t="s">
        <v>337</v>
      </c>
      <c r="F418" s="138">
        <v>43975</v>
      </c>
      <c r="G418" t="s">
        <v>685</v>
      </c>
      <c r="H418" t="s">
        <v>667</v>
      </c>
      <c r="I418" t="s">
        <v>681</v>
      </c>
      <c r="J418" t="s">
        <v>255</v>
      </c>
      <c r="K418" t="s">
        <v>671</v>
      </c>
      <c r="L418">
        <v>1000</v>
      </c>
      <c r="M418">
        <v>280</v>
      </c>
      <c r="O418">
        <v>264</v>
      </c>
      <c r="P418">
        <v>80</v>
      </c>
      <c r="R418">
        <v>63</v>
      </c>
      <c r="S418">
        <v>52.5</v>
      </c>
      <c r="T418">
        <v>0</v>
      </c>
      <c r="U418">
        <v>52.571428571428569</v>
      </c>
      <c r="V418">
        <v>0.8344671201814059</v>
      </c>
      <c r="W418">
        <v>0.4</v>
      </c>
      <c r="Y418">
        <v>0.34090909090909094</v>
      </c>
      <c r="Z418">
        <v>331</v>
      </c>
      <c r="AA418">
        <v>0.6</v>
      </c>
      <c r="AH418">
        <v>52.571428571428569</v>
      </c>
      <c r="AQ418">
        <v>100</v>
      </c>
      <c r="AR418">
        <v>100</v>
      </c>
      <c r="AS418" t="s">
        <v>755</v>
      </c>
    </row>
    <row r="419" spans="1:45" x14ac:dyDescent="0.25">
      <c r="A419">
        <v>418</v>
      </c>
      <c r="B419" t="s">
        <v>26</v>
      </c>
      <c r="C419" t="s">
        <v>680</v>
      </c>
      <c r="D419" t="s">
        <v>1</v>
      </c>
      <c r="E419" t="s">
        <v>337</v>
      </c>
      <c r="F419" s="138">
        <v>43975</v>
      </c>
      <c r="G419" t="s">
        <v>685</v>
      </c>
      <c r="H419" t="s">
        <v>667</v>
      </c>
      <c r="I419" t="s">
        <v>681</v>
      </c>
      <c r="J419" t="s">
        <v>448</v>
      </c>
      <c r="K419" t="s">
        <v>671</v>
      </c>
      <c r="L419">
        <v>1000</v>
      </c>
      <c r="M419">
        <v>280</v>
      </c>
      <c r="O419">
        <v>320</v>
      </c>
      <c r="P419">
        <v>80</v>
      </c>
      <c r="R419">
        <v>45</v>
      </c>
      <c r="S419">
        <v>52.5</v>
      </c>
      <c r="T419">
        <v>0</v>
      </c>
      <c r="U419">
        <v>30</v>
      </c>
      <c r="V419">
        <v>0.66666666666666663</v>
      </c>
      <c r="W419">
        <v>0.4</v>
      </c>
      <c r="Y419">
        <v>0.20089285714285715</v>
      </c>
      <c r="Z419">
        <v>355</v>
      </c>
      <c r="AA419">
        <v>0.6</v>
      </c>
      <c r="AH419">
        <v>30</v>
      </c>
      <c r="AQ419">
        <v>100</v>
      </c>
      <c r="AR419">
        <v>100</v>
      </c>
      <c r="AS419" t="s">
        <v>755</v>
      </c>
    </row>
    <row r="420" spans="1:45" x14ac:dyDescent="0.25">
      <c r="A420">
        <v>419</v>
      </c>
      <c r="B420" t="s">
        <v>26</v>
      </c>
      <c r="C420" t="s">
        <v>680</v>
      </c>
      <c r="D420" t="s">
        <v>1</v>
      </c>
      <c r="E420" t="s">
        <v>337</v>
      </c>
      <c r="F420" s="138">
        <v>43975</v>
      </c>
      <c r="G420" t="s">
        <v>685</v>
      </c>
      <c r="H420" t="s">
        <v>667</v>
      </c>
      <c r="I420" t="s">
        <v>681</v>
      </c>
      <c r="J420" t="s">
        <v>406</v>
      </c>
      <c r="K420" t="s">
        <v>671</v>
      </c>
      <c r="L420">
        <v>1000</v>
      </c>
      <c r="M420">
        <v>280</v>
      </c>
      <c r="O420">
        <v>208</v>
      </c>
      <c r="P420">
        <v>80</v>
      </c>
      <c r="Q420">
        <v>3</v>
      </c>
      <c r="R420">
        <v>41</v>
      </c>
      <c r="S420">
        <v>52.5</v>
      </c>
      <c r="T420">
        <v>1.2857142857142858</v>
      </c>
      <c r="U420">
        <v>25.017857142857142</v>
      </c>
      <c r="V420">
        <v>0.59780844155844148</v>
      </c>
      <c r="W420">
        <v>0.4</v>
      </c>
      <c r="Y420">
        <v>0.30219780219780223</v>
      </c>
      <c r="Z420">
        <v>235</v>
      </c>
      <c r="AA420">
        <v>0.6</v>
      </c>
      <c r="AB420">
        <v>1.2857142857142858</v>
      </c>
      <c r="AH420">
        <v>24.142857142857142</v>
      </c>
      <c r="AJ420">
        <v>1</v>
      </c>
      <c r="AK420">
        <v>1</v>
      </c>
      <c r="AQ420">
        <v>100</v>
      </c>
      <c r="AR420">
        <v>100</v>
      </c>
      <c r="AS420" t="s">
        <v>755</v>
      </c>
    </row>
    <row r="421" spans="1:45" x14ac:dyDescent="0.25">
      <c r="A421">
        <v>420</v>
      </c>
      <c r="B421" t="s">
        <v>26</v>
      </c>
      <c r="C421" t="s">
        <v>680</v>
      </c>
      <c r="D421" t="s">
        <v>1</v>
      </c>
      <c r="E421" t="s">
        <v>337</v>
      </c>
      <c r="F421" s="138">
        <v>43975</v>
      </c>
      <c r="G421" t="s">
        <v>685</v>
      </c>
      <c r="H421" t="s">
        <v>667</v>
      </c>
      <c r="I421" t="s">
        <v>681</v>
      </c>
      <c r="J421" t="s">
        <v>422</v>
      </c>
      <c r="K421" t="s">
        <v>671</v>
      </c>
      <c r="L421">
        <v>1000</v>
      </c>
      <c r="M421">
        <v>280</v>
      </c>
      <c r="O421">
        <v>176</v>
      </c>
      <c r="P421">
        <v>80</v>
      </c>
      <c r="Q421">
        <v>7</v>
      </c>
      <c r="R421">
        <v>38</v>
      </c>
      <c r="S421">
        <v>52.5</v>
      </c>
      <c r="T421">
        <v>4.0357142857142856</v>
      </c>
      <c r="U421">
        <v>26.464285714285715</v>
      </c>
      <c r="V421">
        <v>0.67777777777777781</v>
      </c>
      <c r="W421">
        <v>0.4</v>
      </c>
      <c r="Y421">
        <v>0.36525974025974028</v>
      </c>
      <c r="Z421">
        <v>193</v>
      </c>
      <c r="AA421">
        <v>0.6</v>
      </c>
      <c r="AB421">
        <v>3.2857142857142856</v>
      </c>
      <c r="AC421">
        <v>1</v>
      </c>
      <c r="AE421">
        <v>1</v>
      </c>
      <c r="AH421">
        <v>25.714285714285715</v>
      </c>
      <c r="AI421">
        <v>1</v>
      </c>
      <c r="AK421">
        <v>1</v>
      </c>
      <c r="AQ421">
        <v>100</v>
      </c>
      <c r="AR421">
        <v>100</v>
      </c>
      <c r="AS421" t="s">
        <v>755</v>
      </c>
    </row>
    <row r="422" spans="1:45" x14ac:dyDescent="0.25">
      <c r="A422">
        <v>421</v>
      </c>
      <c r="B422" t="s">
        <v>26</v>
      </c>
      <c r="C422" t="s">
        <v>680</v>
      </c>
      <c r="D422" t="s">
        <v>1</v>
      </c>
      <c r="E422" t="s">
        <v>337</v>
      </c>
      <c r="F422" s="138">
        <v>43975</v>
      </c>
      <c r="G422" t="s">
        <v>685</v>
      </c>
      <c r="H422" t="s">
        <v>667</v>
      </c>
      <c r="I422" t="s">
        <v>681</v>
      </c>
      <c r="J422" t="s">
        <v>424</v>
      </c>
      <c r="K422" t="s">
        <v>671</v>
      </c>
      <c r="L422">
        <v>1000</v>
      </c>
      <c r="M422">
        <v>280</v>
      </c>
      <c r="O422">
        <v>215</v>
      </c>
      <c r="P422">
        <v>80</v>
      </c>
      <c r="Q422">
        <v>2</v>
      </c>
      <c r="R422">
        <v>28</v>
      </c>
      <c r="S422">
        <v>52.5</v>
      </c>
      <c r="T422">
        <v>2</v>
      </c>
      <c r="U422">
        <v>23.285714285714285</v>
      </c>
      <c r="V422">
        <v>0.84285714285714286</v>
      </c>
      <c r="W422">
        <v>0.4</v>
      </c>
      <c r="Y422">
        <v>0.19933554817275748</v>
      </c>
      <c r="Z422">
        <v>219</v>
      </c>
      <c r="AA422">
        <v>0.6</v>
      </c>
      <c r="AB422">
        <v>2</v>
      </c>
      <c r="AH422">
        <v>23.285714285714285</v>
      </c>
      <c r="AQ422">
        <v>100</v>
      </c>
      <c r="AR422">
        <v>100</v>
      </c>
      <c r="AS422" t="s">
        <v>755</v>
      </c>
    </row>
    <row r="423" spans="1:45" x14ac:dyDescent="0.25">
      <c r="A423">
        <v>422</v>
      </c>
      <c r="B423" t="s">
        <v>26</v>
      </c>
      <c r="C423" t="s">
        <v>680</v>
      </c>
      <c r="D423" t="s">
        <v>1</v>
      </c>
      <c r="E423" t="s">
        <v>337</v>
      </c>
      <c r="F423" s="138">
        <v>43975</v>
      </c>
      <c r="G423" t="s">
        <v>685</v>
      </c>
      <c r="H423" t="s">
        <v>667</v>
      </c>
      <c r="I423" t="s">
        <v>681</v>
      </c>
      <c r="J423" t="s">
        <v>411</v>
      </c>
      <c r="K423" t="s">
        <v>671</v>
      </c>
      <c r="L423">
        <v>1000</v>
      </c>
      <c r="M423">
        <v>280</v>
      </c>
      <c r="O423">
        <v>288</v>
      </c>
      <c r="P423">
        <v>80</v>
      </c>
      <c r="R423">
        <v>30</v>
      </c>
      <c r="S423">
        <v>52.5</v>
      </c>
      <c r="T423">
        <v>0</v>
      </c>
      <c r="U423">
        <v>28.928571428571427</v>
      </c>
      <c r="V423">
        <v>0.96428571428571419</v>
      </c>
      <c r="W423">
        <v>0.4</v>
      </c>
      <c r="Y423">
        <v>0.14880952380952381</v>
      </c>
      <c r="Z423">
        <v>315</v>
      </c>
      <c r="AA423">
        <v>0.6</v>
      </c>
      <c r="AH423">
        <v>28.428571428571427</v>
      </c>
      <c r="AK423">
        <v>1</v>
      </c>
      <c r="AQ423">
        <v>100</v>
      </c>
      <c r="AR423">
        <v>100</v>
      </c>
      <c r="AS423" t="s">
        <v>755</v>
      </c>
    </row>
    <row r="424" spans="1:45" x14ac:dyDescent="0.25">
      <c r="A424">
        <v>423</v>
      </c>
      <c r="B424" t="s">
        <v>26</v>
      </c>
      <c r="C424" t="s">
        <v>680</v>
      </c>
      <c r="D424" t="s">
        <v>1</v>
      </c>
      <c r="E424" t="s">
        <v>337</v>
      </c>
      <c r="F424" s="138">
        <v>43975</v>
      </c>
      <c r="G424" t="s">
        <v>685</v>
      </c>
      <c r="H424" t="s">
        <v>667</v>
      </c>
      <c r="I424" t="s">
        <v>681</v>
      </c>
      <c r="J424" t="s">
        <v>410</v>
      </c>
      <c r="K424" t="s">
        <v>671</v>
      </c>
      <c r="L424">
        <v>1000</v>
      </c>
      <c r="M424">
        <v>280</v>
      </c>
      <c r="O424">
        <v>192</v>
      </c>
      <c r="P424">
        <v>80</v>
      </c>
      <c r="R424">
        <v>49</v>
      </c>
      <c r="S424">
        <v>52.5</v>
      </c>
      <c r="T424">
        <v>0</v>
      </c>
      <c r="U424">
        <v>40.428571428571431</v>
      </c>
      <c r="V424">
        <v>0.82507288629737618</v>
      </c>
      <c r="W424">
        <v>0.4</v>
      </c>
      <c r="Y424">
        <v>0.36458333333333337</v>
      </c>
      <c r="Z424">
        <v>262</v>
      </c>
      <c r="AA424">
        <v>0.6</v>
      </c>
      <c r="AH424">
        <v>40.428571428571431</v>
      </c>
      <c r="AQ424">
        <v>100</v>
      </c>
      <c r="AR424">
        <v>100</v>
      </c>
      <c r="AS424" t="s">
        <v>755</v>
      </c>
    </row>
    <row r="425" spans="1:45" x14ac:dyDescent="0.25">
      <c r="A425">
        <v>424</v>
      </c>
      <c r="B425" t="s">
        <v>26</v>
      </c>
      <c r="C425" t="s">
        <v>680</v>
      </c>
      <c r="D425" t="s">
        <v>1</v>
      </c>
      <c r="E425" t="s">
        <v>337</v>
      </c>
      <c r="F425" s="138">
        <v>43975</v>
      </c>
      <c r="G425" t="s">
        <v>685</v>
      </c>
      <c r="H425" t="s">
        <v>667</v>
      </c>
      <c r="I425" t="s">
        <v>681</v>
      </c>
      <c r="J425" t="s">
        <v>409</v>
      </c>
      <c r="K425" t="s">
        <v>671</v>
      </c>
      <c r="L425">
        <v>1000</v>
      </c>
      <c r="M425">
        <v>280</v>
      </c>
      <c r="O425">
        <v>160</v>
      </c>
      <c r="P425">
        <v>80</v>
      </c>
      <c r="Q425">
        <v>1</v>
      </c>
      <c r="R425">
        <v>33</v>
      </c>
      <c r="S425">
        <v>52.5</v>
      </c>
      <c r="T425">
        <v>2.2857142857142856</v>
      </c>
      <c r="U425">
        <v>28.5</v>
      </c>
      <c r="V425">
        <v>0.90546218487394958</v>
      </c>
      <c r="W425">
        <v>0.4</v>
      </c>
      <c r="Y425">
        <v>0.30357142857142855</v>
      </c>
      <c r="Z425">
        <v>255</v>
      </c>
      <c r="AA425">
        <v>0.6</v>
      </c>
      <c r="AB425">
        <v>2.2857142857142856</v>
      </c>
      <c r="AH425">
        <v>28</v>
      </c>
      <c r="AK425">
        <v>1</v>
      </c>
      <c r="AQ425">
        <v>100</v>
      </c>
      <c r="AR425">
        <v>100</v>
      </c>
      <c r="AS425" t="s">
        <v>755</v>
      </c>
    </row>
    <row r="426" spans="1:45" x14ac:dyDescent="0.25">
      <c r="A426">
        <v>425</v>
      </c>
      <c r="B426" t="s">
        <v>26</v>
      </c>
      <c r="C426" t="s">
        <v>680</v>
      </c>
      <c r="D426" t="s">
        <v>1</v>
      </c>
      <c r="E426" t="s">
        <v>337</v>
      </c>
      <c r="F426" s="138">
        <v>43975</v>
      </c>
      <c r="G426" t="s">
        <v>685</v>
      </c>
      <c r="H426" t="s">
        <v>667</v>
      </c>
      <c r="I426" t="s">
        <v>681</v>
      </c>
      <c r="J426" t="s">
        <v>408</v>
      </c>
      <c r="K426" t="s">
        <v>671</v>
      </c>
      <c r="L426">
        <v>1000</v>
      </c>
      <c r="M426">
        <v>280</v>
      </c>
      <c r="O426">
        <v>224</v>
      </c>
      <c r="P426">
        <v>80</v>
      </c>
      <c r="R426">
        <v>25</v>
      </c>
      <c r="S426">
        <v>52.5</v>
      </c>
      <c r="T426">
        <v>0</v>
      </c>
      <c r="U426">
        <v>20.785714285714285</v>
      </c>
      <c r="V426">
        <v>0.83142857142857141</v>
      </c>
      <c r="W426">
        <v>0.4</v>
      </c>
      <c r="Y426">
        <v>0.15943877551020411</v>
      </c>
      <c r="Z426">
        <v>308</v>
      </c>
      <c r="AA426">
        <v>0.6</v>
      </c>
      <c r="AH426">
        <v>18.285714285714285</v>
      </c>
      <c r="AI426">
        <v>3</v>
      </c>
      <c r="AJ426">
        <v>2</v>
      </c>
      <c r="AK426">
        <v>2</v>
      </c>
      <c r="AQ426">
        <v>100</v>
      </c>
      <c r="AR426">
        <v>100</v>
      </c>
      <c r="AS426" t="s">
        <v>755</v>
      </c>
    </row>
    <row r="427" spans="1:45" x14ac:dyDescent="0.25">
      <c r="A427">
        <v>426</v>
      </c>
      <c r="B427" t="s">
        <v>26</v>
      </c>
      <c r="C427" t="s">
        <v>680</v>
      </c>
      <c r="D427" t="s">
        <v>1</v>
      </c>
      <c r="E427" t="s">
        <v>337</v>
      </c>
      <c r="F427" s="138">
        <v>43975</v>
      </c>
      <c r="G427" t="s">
        <v>685</v>
      </c>
      <c r="H427" t="s">
        <v>667</v>
      </c>
      <c r="I427" t="s">
        <v>681</v>
      </c>
      <c r="J427" t="s">
        <v>421</v>
      </c>
      <c r="K427" t="s">
        <v>671</v>
      </c>
      <c r="L427">
        <v>1000</v>
      </c>
      <c r="M427">
        <v>280</v>
      </c>
      <c r="O427">
        <v>240</v>
      </c>
      <c r="P427">
        <v>80</v>
      </c>
      <c r="Q427">
        <v>7</v>
      </c>
      <c r="R427">
        <v>43</v>
      </c>
      <c r="S427">
        <v>52.5</v>
      </c>
      <c r="T427">
        <v>4.7142857142857144</v>
      </c>
      <c r="U427">
        <v>29.785714285714285</v>
      </c>
      <c r="V427">
        <v>0.69</v>
      </c>
      <c r="W427">
        <v>0.4</v>
      </c>
      <c r="Y427">
        <v>0.29761904761904762</v>
      </c>
      <c r="Z427">
        <v>254</v>
      </c>
      <c r="AA427">
        <v>0.6</v>
      </c>
      <c r="AB427">
        <v>4.7142857142857144</v>
      </c>
      <c r="AH427">
        <v>28.285714285714285</v>
      </c>
      <c r="AK427">
        <v>3</v>
      </c>
      <c r="AQ427">
        <v>100</v>
      </c>
      <c r="AR427">
        <v>100</v>
      </c>
      <c r="AS427" t="s">
        <v>755</v>
      </c>
    </row>
    <row r="428" spans="1:45" x14ac:dyDescent="0.25">
      <c r="A428">
        <v>427</v>
      </c>
      <c r="B428" t="s">
        <v>26</v>
      </c>
      <c r="C428" t="s">
        <v>680</v>
      </c>
      <c r="D428" t="s">
        <v>1</v>
      </c>
      <c r="E428" t="s">
        <v>337</v>
      </c>
      <c r="F428" s="138">
        <v>43975</v>
      </c>
      <c r="G428" t="s">
        <v>685</v>
      </c>
      <c r="H428" t="s">
        <v>667</v>
      </c>
      <c r="I428" t="s">
        <v>681</v>
      </c>
      <c r="J428" t="s">
        <v>415</v>
      </c>
      <c r="K428" t="s">
        <v>671</v>
      </c>
      <c r="L428">
        <v>1000</v>
      </c>
      <c r="M428">
        <v>280</v>
      </c>
      <c r="O428">
        <v>98</v>
      </c>
      <c r="P428">
        <v>80</v>
      </c>
      <c r="Q428">
        <v>3</v>
      </c>
      <c r="R428">
        <v>36</v>
      </c>
      <c r="S428">
        <v>52.5</v>
      </c>
      <c r="T428">
        <v>1.3571428571428572</v>
      </c>
      <c r="U428">
        <v>26.714285714285715</v>
      </c>
      <c r="V428">
        <v>0.71978021978021978</v>
      </c>
      <c r="W428">
        <v>0.4</v>
      </c>
      <c r="Y428">
        <v>0.56851311953352779</v>
      </c>
      <c r="Z428">
        <v>109</v>
      </c>
      <c r="AA428">
        <v>0.6</v>
      </c>
      <c r="AB428">
        <v>0.8571428571428571</v>
      </c>
      <c r="AE428">
        <v>1</v>
      </c>
      <c r="AH428">
        <v>25.714285714285715</v>
      </c>
      <c r="AK428">
        <v>2</v>
      </c>
      <c r="AQ428">
        <v>100</v>
      </c>
      <c r="AR428">
        <v>100</v>
      </c>
      <c r="AS428" t="s">
        <v>755</v>
      </c>
    </row>
    <row r="429" spans="1:45" x14ac:dyDescent="0.25">
      <c r="A429">
        <v>428</v>
      </c>
      <c r="B429" t="s">
        <v>26</v>
      </c>
      <c r="C429" t="s">
        <v>680</v>
      </c>
      <c r="D429" t="s">
        <v>1</v>
      </c>
      <c r="E429" t="s">
        <v>337</v>
      </c>
      <c r="F429" s="138">
        <v>43975</v>
      </c>
      <c r="G429" t="s">
        <v>685</v>
      </c>
      <c r="H429" t="s">
        <v>667</v>
      </c>
      <c r="I429" t="s">
        <v>681</v>
      </c>
      <c r="J429" t="s">
        <v>426</v>
      </c>
      <c r="K429" t="s">
        <v>671</v>
      </c>
      <c r="L429">
        <v>1000</v>
      </c>
      <c r="M429">
        <v>280</v>
      </c>
      <c r="O429">
        <v>272</v>
      </c>
      <c r="P429">
        <v>80</v>
      </c>
      <c r="Q429">
        <v>21</v>
      </c>
      <c r="R429">
        <v>54</v>
      </c>
      <c r="S429">
        <v>52.5</v>
      </c>
      <c r="T429">
        <v>9.8571428571428577</v>
      </c>
      <c r="U429">
        <v>33</v>
      </c>
      <c r="V429">
        <v>0.57142857142857151</v>
      </c>
      <c r="W429">
        <v>0.4</v>
      </c>
      <c r="Y429">
        <v>0.39390756302521013</v>
      </c>
      <c r="Z429">
        <v>292</v>
      </c>
      <c r="AA429">
        <v>0.6</v>
      </c>
      <c r="AB429">
        <v>9.8571428571428577</v>
      </c>
      <c r="AH429">
        <v>27</v>
      </c>
      <c r="AI429">
        <v>5</v>
      </c>
      <c r="AJ429">
        <v>2</v>
      </c>
      <c r="AK429">
        <v>8</v>
      </c>
      <c r="AQ429">
        <v>100</v>
      </c>
      <c r="AR429">
        <v>100</v>
      </c>
      <c r="AS429" t="s">
        <v>755</v>
      </c>
    </row>
    <row r="430" spans="1:45" x14ac:dyDescent="0.25">
      <c r="A430">
        <v>429</v>
      </c>
      <c r="B430" t="s">
        <v>26</v>
      </c>
      <c r="C430" t="s">
        <v>680</v>
      </c>
      <c r="D430" t="s">
        <v>1</v>
      </c>
      <c r="E430" t="s">
        <v>337</v>
      </c>
      <c r="F430" s="138">
        <v>43975</v>
      </c>
      <c r="G430" t="s">
        <v>685</v>
      </c>
      <c r="H430" t="s">
        <v>667</v>
      </c>
      <c r="I430" t="s">
        <v>681</v>
      </c>
      <c r="J430" t="s">
        <v>447</v>
      </c>
      <c r="K430" t="s">
        <v>671</v>
      </c>
      <c r="L430">
        <v>1000</v>
      </c>
      <c r="M430">
        <v>280</v>
      </c>
      <c r="O430">
        <v>240</v>
      </c>
      <c r="P430">
        <v>80</v>
      </c>
      <c r="Q430">
        <v>1</v>
      </c>
      <c r="R430">
        <v>37</v>
      </c>
      <c r="S430">
        <v>52.5</v>
      </c>
      <c r="T430">
        <v>0.5</v>
      </c>
      <c r="U430">
        <v>29.946428571428573</v>
      </c>
      <c r="V430">
        <v>0.80122180451127822</v>
      </c>
      <c r="W430">
        <v>0.4</v>
      </c>
      <c r="Y430">
        <v>0.22619047619047619</v>
      </c>
      <c r="Z430">
        <v>289</v>
      </c>
      <c r="AA430">
        <v>0.6</v>
      </c>
      <c r="AE430">
        <v>1</v>
      </c>
      <c r="AH430">
        <v>28.571428571428573</v>
      </c>
      <c r="AJ430">
        <v>1</v>
      </c>
      <c r="AK430">
        <v>2</v>
      </c>
      <c r="AQ430">
        <v>100</v>
      </c>
      <c r="AR430">
        <v>100</v>
      </c>
      <c r="AS430" t="s">
        <v>755</v>
      </c>
    </row>
    <row r="431" spans="1:45" x14ac:dyDescent="0.25">
      <c r="A431">
        <v>430</v>
      </c>
      <c r="B431" t="s">
        <v>26</v>
      </c>
      <c r="C431" t="s">
        <v>680</v>
      </c>
      <c r="D431" t="s">
        <v>1</v>
      </c>
      <c r="E431" t="s">
        <v>337</v>
      </c>
      <c r="F431" s="138">
        <v>43975</v>
      </c>
      <c r="G431" t="s">
        <v>685</v>
      </c>
      <c r="H431" t="s">
        <v>667</v>
      </c>
      <c r="I431" t="s">
        <v>681</v>
      </c>
      <c r="J431" t="s">
        <v>450</v>
      </c>
      <c r="K431" t="s">
        <v>671</v>
      </c>
      <c r="L431">
        <v>1000</v>
      </c>
      <c r="M431">
        <v>280</v>
      </c>
      <c r="O431">
        <v>160</v>
      </c>
      <c r="P431">
        <v>80</v>
      </c>
      <c r="Q431">
        <v>30</v>
      </c>
      <c r="R431">
        <v>9</v>
      </c>
      <c r="S431">
        <v>52.5</v>
      </c>
      <c r="T431">
        <v>24.142857142857142</v>
      </c>
      <c r="U431">
        <v>3.25</v>
      </c>
      <c r="V431">
        <v>0.70238095238095233</v>
      </c>
      <c r="W431">
        <v>0.4</v>
      </c>
      <c r="Y431">
        <v>0.3482142857142857</v>
      </c>
      <c r="Z431">
        <v>248</v>
      </c>
      <c r="AA431">
        <v>0.6</v>
      </c>
      <c r="AB431">
        <v>24.142857142857142</v>
      </c>
      <c r="AI431">
        <v>5</v>
      </c>
      <c r="AK431">
        <v>4</v>
      </c>
      <c r="AQ431">
        <v>100</v>
      </c>
      <c r="AR431">
        <v>100</v>
      </c>
      <c r="AS431" t="s">
        <v>755</v>
      </c>
    </row>
    <row r="432" spans="1:45" x14ac:dyDescent="0.25">
      <c r="A432">
        <v>431</v>
      </c>
      <c r="B432" t="s">
        <v>26</v>
      </c>
      <c r="C432" t="s">
        <v>680</v>
      </c>
      <c r="D432" t="s">
        <v>1</v>
      </c>
      <c r="E432" t="s">
        <v>337</v>
      </c>
      <c r="F432" s="138">
        <v>43975</v>
      </c>
      <c r="G432" t="s">
        <v>685</v>
      </c>
      <c r="H432" t="s">
        <v>667</v>
      </c>
      <c r="I432" t="s">
        <v>681</v>
      </c>
      <c r="J432" t="s">
        <v>449</v>
      </c>
      <c r="K432" t="s">
        <v>671</v>
      </c>
      <c r="L432">
        <v>1000</v>
      </c>
      <c r="M432">
        <v>280</v>
      </c>
      <c r="O432">
        <v>272</v>
      </c>
      <c r="P432">
        <v>80</v>
      </c>
      <c r="Q432">
        <v>6</v>
      </c>
      <c r="R432">
        <v>39</v>
      </c>
      <c r="S432">
        <v>52.5</v>
      </c>
      <c r="T432">
        <v>4.2857142857142856</v>
      </c>
      <c r="U432">
        <v>29.982142857142858</v>
      </c>
      <c r="V432">
        <v>0.76150793650793658</v>
      </c>
      <c r="W432">
        <v>0.4</v>
      </c>
      <c r="Y432">
        <v>0.23634453781512607</v>
      </c>
      <c r="Z432">
        <v>289</v>
      </c>
      <c r="AA432">
        <v>0.6</v>
      </c>
      <c r="AB432">
        <v>2.2857142857142856</v>
      </c>
      <c r="AE432">
        <v>4</v>
      </c>
      <c r="AH432">
        <v>19.857142857142858</v>
      </c>
      <c r="AI432">
        <v>4</v>
      </c>
      <c r="AJ432">
        <v>3</v>
      </c>
      <c r="AK432">
        <v>16</v>
      </c>
      <c r="AQ432">
        <v>100</v>
      </c>
      <c r="AR432">
        <v>100</v>
      </c>
      <c r="AS432" t="s">
        <v>755</v>
      </c>
    </row>
    <row r="433" spans="1:45" x14ac:dyDescent="0.25">
      <c r="A433">
        <v>432</v>
      </c>
      <c r="B433" t="s">
        <v>26</v>
      </c>
      <c r="C433" t="s">
        <v>680</v>
      </c>
      <c r="D433" t="s">
        <v>1</v>
      </c>
      <c r="E433" t="s">
        <v>337</v>
      </c>
      <c r="F433" s="138">
        <v>43975</v>
      </c>
      <c r="G433" t="s">
        <v>685</v>
      </c>
      <c r="H433" t="s">
        <v>667</v>
      </c>
      <c r="I433" t="s">
        <v>681</v>
      </c>
      <c r="J433" t="s">
        <v>427</v>
      </c>
      <c r="K433" t="s">
        <v>671</v>
      </c>
      <c r="L433">
        <v>1000</v>
      </c>
      <c r="M433">
        <v>280</v>
      </c>
      <c r="O433">
        <v>240</v>
      </c>
      <c r="P433">
        <v>80</v>
      </c>
      <c r="Q433">
        <v>4</v>
      </c>
      <c r="R433">
        <v>39</v>
      </c>
      <c r="S433">
        <v>52.5</v>
      </c>
      <c r="T433">
        <v>1.9285714285714286</v>
      </c>
      <c r="U433">
        <v>29.428571428571427</v>
      </c>
      <c r="V433">
        <v>0.72923588039867104</v>
      </c>
      <c r="W433">
        <v>0.4</v>
      </c>
      <c r="Y433">
        <v>0.25595238095238093</v>
      </c>
      <c r="Z433">
        <v>282</v>
      </c>
      <c r="AA433">
        <v>0.6</v>
      </c>
      <c r="AB433">
        <v>1.4285714285714286</v>
      </c>
      <c r="AE433">
        <v>1</v>
      </c>
      <c r="AH433">
        <v>26.428571428571427</v>
      </c>
      <c r="AK433">
        <v>6</v>
      </c>
      <c r="AQ433">
        <v>100</v>
      </c>
      <c r="AR433">
        <v>100</v>
      </c>
      <c r="AS433" t="s">
        <v>755</v>
      </c>
    </row>
    <row r="434" spans="1:45" x14ac:dyDescent="0.25">
      <c r="A434">
        <v>433</v>
      </c>
      <c r="B434" t="s">
        <v>26</v>
      </c>
      <c r="C434" t="s">
        <v>680</v>
      </c>
      <c r="D434" t="s">
        <v>1</v>
      </c>
      <c r="E434" t="s">
        <v>337</v>
      </c>
      <c r="F434" s="138">
        <v>43975</v>
      </c>
      <c r="G434" t="s">
        <v>685</v>
      </c>
      <c r="H434" t="s">
        <v>667</v>
      </c>
      <c r="I434" t="s">
        <v>689</v>
      </c>
      <c r="J434" t="s">
        <v>423</v>
      </c>
      <c r="K434" t="s">
        <v>671</v>
      </c>
      <c r="L434">
        <v>1000</v>
      </c>
      <c r="M434">
        <v>280</v>
      </c>
      <c r="O434">
        <v>218</v>
      </c>
      <c r="P434">
        <v>80</v>
      </c>
      <c r="Q434">
        <v>14</v>
      </c>
      <c r="R434">
        <v>16</v>
      </c>
      <c r="S434">
        <v>52.5</v>
      </c>
      <c r="T434">
        <v>23.928571428571427</v>
      </c>
      <c r="U434">
        <v>5.875</v>
      </c>
      <c r="V434">
        <v>0.99345238095238086</v>
      </c>
      <c r="W434">
        <v>0.4</v>
      </c>
      <c r="Y434">
        <v>0.19659239842726081</v>
      </c>
      <c r="Z434">
        <v>263</v>
      </c>
      <c r="AA434">
        <v>0.6</v>
      </c>
      <c r="AB434">
        <v>23.428571428571427</v>
      </c>
      <c r="AE434">
        <v>1</v>
      </c>
      <c r="AI434">
        <v>19</v>
      </c>
      <c r="AJ434">
        <v>3</v>
      </c>
      <c r="AQ434">
        <v>100</v>
      </c>
      <c r="AR434">
        <v>100</v>
      </c>
      <c r="AS434" t="s">
        <v>755</v>
      </c>
    </row>
    <row r="435" spans="1:45" x14ac:dyDescent="0.25">
      <c r="A435">
        <v>434</v>
      </c>
      <c r="B435" t="s">
        <v>26</v>
      </c>
      <c r="C435" t="s">
        <v>680</v>
      </c>
      <c r="D435" t="s">
        <v>1</v>
      </c>
      <c r="E435" t="s">
        <v>337</v>
      </c>
      <c r="F435" s="138">
        <v>43975</v>
      </c>
      <c r="G435" t="s">
        <v>685</v>
      </c>
      <c r="H435" t="s">
        <v>667</v>
      </c>
      <c r="I435" t="s">
        <v>689</v>
      </c>
      <c r="J435" t="s">
        <v>425</v>
      </c>
      <c r="K435" t="s">
        <v>671</v>
      </c>
      <c r="L435">
        <v>1000</v>
      </c>
      <c r="M435">
        <v>280</v>
      </c>
      <c r="O435">
        <v>228</v>
      </c>
      <c r="P435">
        <v>80</v>
      </c>
      <c r="R435">
        <v>27</v>
      </c>
      <c r="S435">
        <v>52.5</v>
      </c>
      <c r="T435">
        <v>0</v>
      </c>
      <c r="U435">
        <v>29.875</v>
      </c>
      <c r="V435">
        <v>1.1064814814814814</v>
      </c>
      <c r="W435">
        <v>0.4</v>
      </c>
      <c r="Y435">
        <v>0.16917293233082709</v>
      </c>
      <c r="Z435">
        <v>253</v>
      </c>
      <c r="AA435">
        <v>0.6</v>
      </c>
      <c r="AH435">
        <v>20.375</v>
      </c>
      <c r="AI435">
        <v>8</v>
      </c>
      <c r="AK435">
        <v>15</v>
      </c>
      <c r="AQ435">
        <v>100</v>
      </c>
      <c r="AR435">
        <v>100</v>
      </c>
      <c r="AS435" t="s">
        <v>755</v>
      </c>
    </row>
    <row r="436" spans="1:45" x14ac:dyDescent="0.25">
      <c r="A436">
        <v>435</v>
      </c>
      <c r="B436" t="s">
        <v>26</v>
      </c>
      <c r="C436" t="s">
        <v>665</v>
      </c>
      <c r="D436" t="s">
        <v>1</v>
      </c>
      <c r="E436" t="s">
        <v>338</v>
      </c>
      <c r="F436" s="138">
        <v>43981</v>
      </c>
      <c r="G436" t="s">
        <v>666</v>
      </c>
      <c r="H436" t="s">
        <v>667</v>
      </c>
      <c r="I436" t="s">
        <v>672</v>
      </c>
      <c r="J436" t="s">
        <v>189</v>
      </c>
      <c r="K436" t="s">
        <v>669</v>
      </c>
      <c r="L436">
        <v>2700</v>
      </c>
      <c r="M436">
        <v>567</v>
      </c>
      <c r="O436">
        <v>544</v>
      </c>
      <c r="P436">
        <v>226.79999999999998</v>
      </c>
      <c r="Q436">
        <v>47</v>
      </c>
      <c r="R436">
        <v>95</v>
      </c>
      <c r="S436">
        <v>149.79999999999998</v>
      </c>
      <c r="T436">
        <v>31.166666666666664</v>
      </c>
      <c r="U436">
        <v>86.833333333333343</v>
      </c>
      <c r="V436">
        <v>0.83098591549295775</v>
      </c>
      <c r="W436">
        <v>0.4</v>
      </c>
      <c r="Y436">
        <v>0.37289915966386561</v>
      </c>
      <c r="Z436">
        <v>670</v>
      </c>
      <c r="AA436">
        <v>0.8</v>
      </c>
      <c r="AB436">
        <v>14.666666666666666</v>
      </c>
      <c r="AE436">
        <v>33</v>
      </c>
      <c r="AH436">
        <v>47.833333333333336</v>
      </c>
      <c r="AK436">
        <v>78</v>
      </c>
      <c r="AQ436">
        <v>100</v>
      </c>
      <c r="AR436">
        <v>100</v>
      </c>
      <c r="AS436" t="s">
        <v>756</v>
      </c>
    </row>
    <row r="437" spans="1:45" x14ac:dyDescent="0.25">
      <c r="A437">
        <v>436</v>
      </c>
      <c r="B437" t="s">
        <v>26</v>
      </c>
      <c r="C437" t="s">
        <v>665</v>
      </c>
      <c r="D437" t="s">
        <v>1</v>
      </c>
      <c r="E437" t="s">
        <v>338</v>
      </c>
      <c r="F437" s="138">
        <v>43981</v>
      </c>
      <c r="G437" t="s">
        <v>703</v>
      </c>
      <c r="H437" t="s">
        <v>667</v>
      </c>
      <c r="I437" t="s">
        <v>668</v>
      </c>
      <c r="J437" t="s">
        <v>451</v>
      </c>
      <c r="K437" t="s">
        <v>669</v>
      </c>
      <c r="L437">
        <v>1800</v>
      </c>
      <c r="M437">
        <v>503.99999999999994</v>
      </c>
      <c r="O437">
        <v>496</v>
      </c>
      <c r="P437">
        <v>201.6</v>
      </c>
      <c r="Q437">
        <v>4</v>
      </c>
      <c r="R437">
        <v>48</v>
      </c>
      <c r="S437">
        <v>133</v>
      </c>
      <c r="T437">
        <v>2</v>
      </c>
      <c r="U437">
        <v>43.666666666666664</v>
      </c>
      <c r="V437">
        <v>0.87820512820512819</v>
      </c>
      <c r="W437">
        <v>0.4</v>
      </c>
      <c r="Y437">
        <v>0.14976958525345624</v>
      </c>
      <c r="Z437">
        <v>554</v>
      </c>
      <c r="AA437">
        <v>0.8</v>
      </c>
      <c r="AE437">
        <v>4</v>
      </c>
      <c r="AH437">
        <v>38.666666666666664</v>
      </c>
      <c r="AK437">
        <v>10</v>
      </c>
      <c r="AQ437">
        <v>100</v>
      </c>
      <c r="AR437">
        <v>100</v>
      </c>
      <c r="AS437" t="s">
        <v>756</v>
      </c>
    </row>
    <row r="438" spans="1:45" x14ac:dyDescent="0.25">
      <c r="A438">
        <v>437</v>
      </c>
      <c r="B438" t="s">
        <v>26</v>
      </c>
      <c r="C438" t="s">
        <v>665</v>
      </c>
      <c r="D438" t="s">
        <v>1</v>
      </c>
      <c r="E438" t="s">
        <v>338</v>
      </c>
      <c r="F438" s="138">
        <v>43981</v>
      </c>
      <c r="G438" t="s">
        <v>670</v>
      </c>
      <c r="H438" t="s">
        <v>667</v>
      </c>
      <c r="I438" t="s">
        <v>668</v>
      </c>
      <c r="J438" t="s">
        <v>137</v>
      </c>
      <c r="K438" t="s">
        <v>671</v>
      </c>
      <c r="L438">
        <v>1200</v>
      </c>
      <c r="M438">
        <v>336</v>
      </c>
      <c r="O438">
        <v>288</v>
      </c>
      <c r="P438">
        <v>134.39999999999998</v>
      </c>
      <c r="Q438">
        <v>23</v>
      </c>
      <c r="R438">
        <v>53</v>
      </c>
      <c r="S438">
        <v>88.899999999999991</v>
      </c>
      <c r="T438">
        <v>13.583333333333334</v>
      </c>
      <c r="U438">
        <v>40.083333333333336</v>
      </c>
      <c r="V438">
        <v>0.70614035087719307</v>
      </c>
      <c r="W438">
        <v>0.4</v>
      </c>
      <c r="Y438">
        <v>0.37698412698412698</v>
      </c>
      <c r="Z438">
        <v>182</v>
      </c>
      <c r="AA438">
        <v>0.75</v>
      </c>
      <c r="AB438">
        <v>9.8333333333333339</v>
      </c>
      <c r="AC438">
        <v>7</v>
      </c>
      <c r="AE438">
        <v>4</v>
      </c>
      <c r="AH438">
        <v>32.833333333333336</v>
      </c>
      <c r="AI438">
        <v>11</v>
      </c>
      <c r="AK438">
        <v>9</v>
      </c>
      <c r="AQ438">
        <v>100</v>
      </c>
      <c r="AR438">
        <v>100</v>
      </c>
      <c r="AS438" t="s">
        <v>756</v>
      </c>
    </row>
    <row r="439" spans="1:45" x14ac:dyDescent="0.25">
      <c r="A439">
        <v>438</v>
      </c>
      <c r="B439" t="s">
        <v>26</v>
      </c>
      <c r="C439" t="s">
        <v>665</v>
      </c>
      <c r="D439" t="s">
        <v>1</v>
      </c>
      <c r="E439" t="s">
        <v>338</v>
      </c>
      <c r="F439" s="138">
        <v>43981</v>
      </c>
      <c r="G439" t="s">
        <v>670</v>
      </c>
      <c r="H439" t="s">
        <v>667</v>
      </c>
      <c r="I439" t="s">
        <v>668</v>
      </c>
      <c r="J439" t="s">
        <v>138</v>
      </c>
      <c r="K439" t="s">
        <v>671</v>
      </c>
      <c r="L439">
        <v>1200</v>
      </c>
      <c r="M439">
        <v>336</v>
      </c>
      <c r="O439">
        <v>288</v>
      </c>
      <c r="P439">
        <v>134.39999999999998</v>
      </c>
      <c r="Q439">
        <v>25</v>
      </c>
      <c r="R439">
        <v>92</v>
      </c>
      <c r="S439">
        <v>88.899999999999991</v>
      </c>
      <c r="T439">
        <v>15.25</v>
      </c>
      <c r="U439">
        <v>60.083333333333329</v>
      </c>
      <c r="V439">
        <v>0.64387464387464388</v>
      </c>
      <c r="W439">
        <v>0.4</v>
      </c>
      <c r="Y439">
        <v>0.5803571428571429</v>
      </c>
      <c r="Z439">
        <v>488</v>
      </c>
      <c r="AA439">
        <v>0.75</v>
      </c>
      <c r="AB439">
        <v>13</v>
      </c>
      <c r="AC439">
        <v>1</v>
      </c>
      <c r="AE439">
        <v>4</v>
      </c>
      <c r="AH439">
        <v>51.833333333333329</v>
      </c>
      <c r="AI439">
        <v>3</v>
      </c>
      <c r="AK439">
        <v>15</v>
      </c>
      <c r="AQ439">
        <v>100</v>
      </c>
      <c r="AR439">
        <v>100</v>
      </c>
      <c r="AS439" t="s">
        <v>756</v>
      </c>
    </row>
    <row r="440" spans="1:45" x14ac:dyDescent="0.25">
      <c r="A440">
        <v>439</v>
      </c>
      <c r="B440" t="s">
        <v>26</v>
      </c>
      <c r="C440" t="s">
        <v>665</v>
      </c>
      <c r="D440" t="s">
        <v>1</v>
      </c>
      <c r="E440" t="s">
        <v>338</v>
      </c>
      <c r="F440" s="138">
        <v>43981</v>
      </c>
      <c r="G440" t="s">
        <v>670</v>
      </c>
      <c r="H440" t="s">
        <v>667</v>
      </c>
      <c r="I440" t="s">
        <v>668</v>
      </c>
      <c r="J440" t="s">
        <v>139</v>
      </c>
      <c r="K440" t="s">
        <v>671</v>
      </c>
      <c r="L440">
        <v>1200</v>
      </c>
      <c r="M440">
        <v>336</v>
      </c>
      <c r="O440">
        <v>288</v>
      </c>
      <c r="P440">
        <v>134.39999999999998</v>
      </c>
      <c r="Q440">
        <v>18</v>
      </c>
      <c r="R440">
        <v>53</v>
      </c>
      <c r="S440">
        <v>88.899999999999991</v>
      </c>
      <c r="T440">
        <v>12.333333333333332</v>
      </c>
      <c r="U440">
        <v>41.333333333333336</v>
      </c>
      <c r="V440">
        <v>0.755868544600939</v>
      </c>
      <c r="W440">
        <v>0.4</v>
      </c>
      <c r="Y440">
        <v>0.35218253968253971</v>
      </c>
      <c r="Z440">
        <v>301</v>
      </c>
      <c r="AA440">
        <v>0.65</v>
      </c>
      <c r="AB440">
        <v>12.333333333333332</v>
      </c>
      <c r="AH440">
        <v>41.333333333333336</v>
      </c>
      <c r="AQ440">
        <v>100</v>
      </c>
      <c r="AR440">
        <v>100</v>
      </c>
      <c r="AS440" t="s">
        <v>756</v>
      </c>
    </row>
    <row r="441" spans="1:45" x14ac:dyDescent="0.25">
      <c r="A441">
        <v>440</v>
      </c>
      <c r="B441" t="s">
        <v>26</v>
      </c>
      <c r="C441" t="s">
        <v>665</v>
      </c>
      <c r="D441" t="s">
        <v>1</v>
      </c>
      <c r="E441" t="s">
        <v>338</v>
      </c>
      <c r="F441" s="138">
        <v>43981</v>
      </c>
      <c r="G441" t="s">
        <v>670</v>
      </c>
      <c r="H441" t="s">
        <v>667</v>
      </c>
      <c r="I441" t="s">
        <v>668</v>
      </c>
      <c r="J441" t="s">
        <v>140</v>
      </c>
      <c r="K441" t="s">
        <v>671</v>
      </c>
      <c r="L441">
        <v>1200</v>
      </c>
      <c r="M441">
        <v>336</v>
      </c>
      <c r="O441">
        <v>512</v>
      </c>
      <c r="P441">
        <v>134.39999999999998</v>
      </c>
      <c r="Q441">
        <v>20</v>
      </c>
      <c r="R441">
        <v>83</v>
      </c>
      <c r="S441">
        <v>88.899999999999991</v>
      </c>
      <c r="T441">
        <v>12</v>
      </c>
      <c r="U441">
        <v>62.333333333333329</v>
      </c>
      <c r="V441">
        <v>0.72168284789644011</v>
      </c>
      <c r="W441">
        <v>0.4</v>
      </c>
      <c r="Y441">
        <v>0.28738839285714285</v>
      </c>
      <c r="Z441">
        <v>766</v>
      </c>
      <c r="AA441">
        <v>0.7</v>
      </c>
      <c r="AB441">
        <v>12</v>
      </c>
      <c r="AH441">
        <v>60.333333333333329</v>
      </c>
      <c r="AI441">
        <v>2</v>
      </c>
      <c r="AK441">
        <v>3</v>
      </c>
      <c r="AQ441">
        <v>100</v>
      </c>
      <c r="AR441">
        <v>100</v>
      </c>
      <c r="AS441" t="s">
        <v>756</v>
      </c>
    </row>
    <row r="442" spans="1:45" x14ac:dyDescent="0.25">
      <c r="A442">
        <v>441</v>
      </c>
      <c r="B442" t="s">
        <v>26</v>
      </c>
      <c r="C442" t="s">
        <v>665</v>
      </c>
      <c r="D442" t="s">
        <v>1</v>
      </c>
      <c r="E442" t="s">
        <v>338</v>
      </c>
      <c r="F442" s="138">
        <v>43981</v>
      </c>
      <c r="G442" t="s">
        <v>670</v>
      </c>
      <c r="H442" t="s">
        <v>667</v>
      </c>
      <c r="I442" t="s">
        <v>668</v>
      </c>
      <c r="J442" t="s">
        <v>141</v>
      </c>
      <c r="K442" t="s">
        <v>671</v>
      </c>
      <c r="L442">
        <v>1200</v>
      </c>
      <c r="M442">
        <v>336</v>
      </c>
      <c r="O442">
        <v>384</v>
      </c>
      <c r="P442">
        <v>134.39999999999998</v>
      </c>
      <c r="Q442">
        <v>40</v>
      </c>
      <c r="R442">
        <v>133</v>
      </c>
      <c r="S442">
        <v>88.899999999999991</v>
      </c>
      <c r="T442">
        <v>34.666666666666664</v>
      </c>
      <c r="U442">
        <v>129.33333333333334</v>
      </c>
      <c r="V442">
        <v>0.94797687861271673</v>
      </c>
      <c r="W442">
        <v>0.4</v>
      </c>
      <c r="Y442">
        <v>0.64360119047619058</v>
      </c>
      <c r="Z442">
        <v>383</v>
      </c>
      <c r="AA442">
        <v>0.75</v>
      </c>
      <c r="AB442">
        <v>34.666666666666664</v>
      </c>
      <c r="AH442">
        <v>129.33333333333334</v>
      </c>
      <c r="AQ442">
        <v>100</v>
      </c>
      <c r="AR442">
        <v>100</v>
      </c>
      <c r="AS442" t="s">
        <v>756</v>
      </c>
    </row>
    <row r="443" spans="1:45" x14ac:dyDescent="0.25">
      <c r="A443">
        <v>442</v>
      </c>
      <c r="B443" t="s">
        <v>26</v>
      </c>
      <c r="C443" t="s">
        <v>665</v>
      </c>
      <c r="D443" t="s">
        <v>1</v>
      </c>
      <c r="E443" t="s">
        <v>338</v>
      </c>
      <c r="F443" s="138">
        <v>43981</v>
      </c>
      <c r="G443" t="s">
        <v>670</v>
      </c>
      <c r="H443" t="s">
        <v>667</v>
      </c>
      <c r="I443" t="s">
        <v>668</v>
      </c>
      <c r="J443" t="s">
        <v>142</v>
      </c>
      <c r="K443" t="s">
        <v>671</v>
      </c>
      <c r="L443">
        <v>1200</v>
      </c>
      <c r="M443">
        <v>336</v>
      </c>
      <c r="O443">
        <v>348</v>
      </c>
      <c r="P443">
        <v>134.39999999999998</v>
      </c>
      <c r="Q443">
        <v>0</v>
      </c>
      <c r="R443">
        <v>43</v>
      </c>
      <c r="S443">
        <v>88.899999999999991</v>
      </c>
      <c r="T443">
        <v>0</v>
      </c>
      <c r="U443">
        <v>21</v>
      </c>
      <c r="V443">
        <v>0.48837209302325579</v>
      </c>
      <c r="W443">
        <v>0.4</v>
      </c>
      <c r="Y443">
        <v>0.17651888341543515</v>
      </c>
      <c r="Z443">
        <v>630</v>
      </c>
      <c r="AA443">
        <v>0.7</v>
      </c>
      <c r="AH443">
        <v>21</v>
      </c>
      <c r="AQ443">
        <v>100</v>
      </c>
      <c r="AR443">
        <v>100</v>
      </c>
      <c r="AS443" t="s">
        <v>756</v>
      </c>
    </row>
    <row r="444" spans="1:45" x14ac:dyDescent="0.25">
      <c r="A444">
        <v>443</v>
      </c>
      <c r="B444" t="s">
        <v>26</v>
      </c>
      <c r="C444" t="s">
        <v>665</v>
      </c>
      <c r="D444" t="s">
        <v>1</v>
      </c>
      <c r="E444" t="s">
        <v>338</v>
      </c>
      <c r="F444" s="138">
        <v>43981</v>
      </c>
      <c r="G444" t="s">
        <v>670</v>
      </c>
      <c r="H444" t="s">
        <v>667</v>
      </c>
      <c r="I444" t="s">
        <v>668</v>
      </c>
      <c r="J444" t="s">
        <v>143</v>
      </c>
      <c r="K444" t="s">
        <v>671</v>
      </c>
      <c r="L444">
        <v>1200</v>
      </c>
      <c r="M444">
        <v>336</v>
      </c>
      <c r="O444">
        <v>304</v>
      </c>
      <c r="P444">
        <v>134.39999999999998</v>
      </c>
      <c r="Q444">
        <v>24</v>
      </c>
      <c r="R444">
        <v>51</v>
      </c>
      <c r="S444">
        <v>88.899999999999991</v>
      </c>
      <c r="T444">
        <v>13</v>
      </c>
      <c r="U444">
        <v>36</v>
      </c>
      <c r="V444">
        <v>0.65333333333333332</v>
      </c>
      <c r="W444">
        <v>0.4</v>
      </c>
      <c r="Y444">
        <v>0.35244360902255639</v>
      </c>
      <c r="Z444">
        <v>376</v>
      </c>
      <c r="AA444">
        <v>0.7</v>
      </c>
      <c r="AB444">
        <v>9</v>
      </c>
      <c r="AE444">
        <v>8</v>
      </c>
      <c r="AH444">
        <v>32</v>
      </c>
      <c r="AK444">
        <v>8</v>
      </c>
      <c r="AQ444">
        <v>100</v>
      </c>
      <c r="AR444">
        <v>100</v>
      </c>
      <c r="AS444" t="s">
        <v>755</v>
      </c>
    </row>
    <row r="445" spans="1:45" x14ac:dyDescent="0.25">
      <c r="A445">
        <v>444</v>
      </c>
      <c r="B445" t="s">
        <v>26</v>
      </c>
      <c r="C445" t="s">
        <v>665</v>
      </c>
      <c r="D445" t="s">
        <v>1</v>
      </c>
      <c r="E445" t="s">
        <v>338</v>
      </c>
      <c r="F445" s="138">
        <v>43981</v>
      </c>
      <c r="G445" t="s">
        <v>670</v>
      </c>
      <c r="H445" t="s">
        <v>667</v>
      </c>
      <c r="I445" t="s">
        <v>668</v>
      </c>
      <c r="J445" t="s">
        <v>144</v>
      </c>
      <c r="K445" t="s">
        <v>671</v>
      </c>
      <c r="L445">
        <v>1200</v>
      </c>
      <c r="M445">
        <v>336</v>
      </c>
      <c r="O445">
        <v>336</v>
      </c>
      <c r="P445">
        <v>134.39999999999998</v>
      </c>
      <c r="Q445">
        <v>17</v>
      </c>
      <c r="R445">
        <v>62</v>
      </c>
      <c r="S445">
        <v>88.899999999999991</v>
      </c>
      <c r="T445">
        <v>10</v>
      </c>
      <c r="U445">
        <v>34.833333333333336</v>
      </c>
      <c r="V445">
        <v>0.56751054852320681</v>
      </c>
      <c r="W445">
        <v>0.4</v>
      </c>
      <c r="Y445">
        <v>0.33588435374149661</v>
      </c>
      <c r="Z445">
        <v>378</v>
      </c>
      <c r="AA445">
        <v>0.7</v>
      </c>
      <c r="AB445">
        <v>9.5</v>
      </c>
      <c r="AC445">
        <v>2</v>
      </c>
      <c r="AH445">
        <v>33.333333333333336</v>
      </c>
      <c r="AI445">
        <v>2</v>
      </c>
      <c r="AK445">
        <v>2</v>
      </c>
      <c r="AQ445">
        <v>100</v>
      </c>
      <c r="AR445">
        <v>100</v>
      </c>
      <c r="AS445" t="s">
        <v>755</v>
      </c>
    </row>
    <row r="446" spans="1:45" x14ac:dyDescent="0.25">
      <c r="A446">
        <v>445</v>
      </c>
      <c r="B446" t="s">
        <v>26</v>
      </c>
      <c r="C446" t="s">
        <v>665</v>
      </c>
      <c r="D446" t="s">
        <v>1</v>
      </c>
      <c r="E446" t="s">
        <v>338</v>
      </c>
      <c r="F446" s="138">
        <v>43981</v>
      </c>
      <c r="G446" t="s">
        <v>670</v>
      </c>
      <c r="H446" t="s">
        <v>667</v>
      </c>
      <c r="I446" t="s">
        <v>668</v>
      </c>
      <c r="J446" t="s">
        <v>145</v>
      </c>
      <c r="K446" t="s">
        <v>671</v>
      </c>
      <c r="L446">
        <v>1200</v>
      </c>
      <c r="M446">
        <v>336</v>
      </c>
      <c r="O446">
        <v>288</v>
      </c>
      <c r="P446">
        <v>134.39999999999998</v>
      </c>
      <c r="Q446">
        <v>20</v>
      </c>
      <c r="R446">
        <v>25</v>
      </c>
      <c r="S446">
        <v>88.899999999999991</v>
      </c>
      <c r="T446">
        <v>10.083333333333334</v>
      </c>
      <c r="U446">
        <v>13.416666666666666</v>
      </c>
      <c r="V446">
        <v>0.52222222222222225</v>
      </c>
      <c r="W446">
        <v>0.4</v>
      </c>
      <c r="Y446">
        <v>0.22321428571428573</v>
      </c>
      <c r="Z446">
        <v>402</v>
      </c>
      <c r="AA446">
        <v>0.75</v>
      </c>
      <c r="AB446">
        <v>7.8333333333333339</v>
      </c>
      <c r="AC446">
        <v>5</v>
      </c>
      <c r="AE446">
        <v>2</v>
      </c>
      <c r="AH446">
        <v>10.166666666666666</v>
      </c>
      <c r="AI446">
        <v>3</v>
      </c>
      <c r="AK446">
        <v>5</v>
      </c>
      <c r="AQ446">
        <v>100</v>
      </c>
      <c r="AR446">
        <v>100</v>
      </c>
      <c r="AS446" t="s">
        <v>755</v>
      </c>
    </row>
    <row r="447" spans="1:45" x14ac:dyDescent="0.25">
      <c r="A447">
        <v>446</v>
      </c>
      <c r="B447" t="s">
        <v>26</v>
      </c>
      <c r="C447" t="s">
        <v>665</v>
      </c>
      <c r="D447" t="s">
        <v>1</v>
      </c>
      <c r="E447" t="s">
        <v>338</v>
      </c>
      <c r="F447" s="138">
        <v>43981</v>
      </c>
      <c r="G447" t="s">
        <v>670</v>
      </c>
      <c r="H447" t="s">
        <v>667</v>
      </c>
      <c r="I447" t="s">
        <v>672</v>
      </c>
      <c r="J447" t="s">
        <v>190</v>
      </c>
      <c r="K447" t="s">
        <v>671</v>
      </c>
      <c r="L447">
        <v>1200</v>
      </c>
      <c r="M447">
        <v>336</v>
      </c>
      <c r="O447">
        <v>320</v>
      </c>
      <c r="P447">
        <v>134.39999999999998</v>
      </c>
      <c r="Q447">
        <v>27</v>
      </c>
      <c r="R447">
        <v>98</v>
      </c>
      <c r="S447">
        <v>88.899999999999991</v>
      </c>
      <c r="T447">
        <v>19.5</v>
      </c>
      <c r="U447">
        <v>66</v>
      </c>
      <c r="V447">
        <v>0.68400000000000005</v>
      </c>
      <c r="W447">
        <v>0.4</v>
      </c>
      <c r="Y447">
        <v>0.5580357142857143</v>
      </c>
      <c r="Z447">
        <v>388</v>
      </c>
      <c r="AA447">
        <v>0.7</v>
      </c>
      <c r="AB447">
        <v>17.5</v>
      </c>
      <c r="AE447">
        <v>4</v>
      </c>
      <c r="AH447">
        <v>63</v>
      </c>
      <c r="AK447">
        <v>6</v>
      </c>
      <c r="AQ447">
        <v>100</v>
      </c>
      <c r="AR447">
        <v>100</v>
      </c>
      <c r="AS447" t="s">
        <v>755</v>
      </c>
    </row>
    <row r="448" spans="1:45" x14ac:dyDescent="0.25">
      <c r="A448">
        <v>447</v>
      </c>
      <c r="B448" t="s">
        <v>26</v>
      </c>
      <c r="C448" t="s">
        <v>665</v>
      </c>
      <c r="D448" t="s">
        <v>1</v>
      </c>
      <c r="E448" t="s">
        <v>338</v>
      </c>
      <c r="F448" s="138">
        <v>43981</v>
      </c>
      <c r="G448" t="s">
        <v>670</v>
      </c>
      <c r="H448" t="s">
        <v>667</v>
      </c>
      <c r="I448" t="s">
        <v>672</v>
      </c>
      <c r="J448" t="s">
        <v>191</v>
      </c>
      <c r="K448" t="s">
        <v>671</v>
      </c>
      <c r="L448">
        <v>1200</v>
      </c>
      <c r="M448">
        <v>336</v>
      </c>
      <c r="O448">
        <v>288</v>
      </c>
      <c r="P448">
        <v>134.39999999999998</v>
      </c>
      <c r="Q448">
        <v>12</v>
      </c>
      <c r="R448">
        <v>38</v>
      </c>
      <c r="S448">
        <v>88.899999999999991</v>
      </c>
      <c r="T448">
        <v>8.6666666666666679</v>
      </c>
      <c r="U448">
        <v>22.666666666666668</v>
      </c>
      <c r="V448">
        <v>0.62666666666666671</v>
      </c>
      <c r="W448">
        <v>0.4</v>
      </c>
      <c r="Y448">
        <v>0.24801587301587302</v>
      </c>
      <c r="Z448">
        <v>267</v>
      </c>
      <c r="AA448">
        <v>0.75</v>
      </c>
      <c r="AB448">
        <v>7.666666666666667</v>
      </c>
      <c r="AE448">
        <v>2</v>
      </c>
      <c r="AH448">
        <v>21.166666666666668</v>
      </c>
      <c r="AK448">
        <v>3</v>
      </c>
      <c r="AQ448">
        <v>100</v>
      </c>
      <c r="AR448">
        <v>100</v>
      </c>
      <c r="AS448" t="s">
        <v>755</v>
      </c>
    </row>
    <row r="449" spans="1:45" x14ac:dyDescent="0.25">
      <c r="A449">
        <v>448</v>
      </c>
      <c r="B449" t="s">
        <v>26</v>
      </c>
      <c r="C449" t="s">
        <v>665</v>
      </c>
      <c r="D449" t="s">
        <v>1</v>
      </c>
      <c r="E449" t="s">
        <v>338</v>
      </c>
      <c r="F449" s="138">
        <v>43981</v>
      </c>
      <c r="G449" t="s">
        <v>670</v>
      </c>
      <c r="H449" t="s">
        <v>667</v>
      </c>
      <c r="I449" t="s">
        <v>677</v>
      </c>
      <c r="J449" t="s">
        <v>195</v>
      </c>
      <c r="K449" t="s">
        <v>671</v>
      </c>
      <c r="L449">
        <v>1200</v>
      </c>
      <c r="M449">
        <v>336</v>
      </c>
      <c r="O449">
        <v>320</v>
      </c>
      <c r="P449">
        <v>134.39999999999998</v>
      </c>
      <c r="Q449">
        <v>47</v>
      </c>
      <c r="R449">
        <v>72</v>
      </c>
      <c r="S449">
        <v>88.899999999999991</v>
      </c>
      <c r="T449">
        <v>33.083333333333329</v>
      </c>
      <c r="U449">
        <v>65.5</v>
      </c>
      <c r="V449">
        <v>0.82843137254901955</v>
      </c>
      <c r="W449">
        <v>0.4</v>
      </c>
      <c r="Y449">
        <v>0.53125</v>
      </c>
      <c r="Z449">
        <v>401</v>
      </c>
      <c r="AA449">
        <v>0.65</v>
      </c>
      <c r="AB449">
        <v>30.333333333333332</v>
      </c>
      <c r="AC449">
        <v>7</v>
      </c>
      <c r="AE449">
        <v>2</v>
      </c>
      <c r="AH449">
        <v>60</v>
      </c>
      <c r="AI449">
        <v>8</v>
      </c>
      <c r="AK449">
        <v>7</v>
      </c>
      <c r="AQ449">
        <v>100</v>
      </c>
      <c r="AR449">
        <v>100</v>
      </c>
      <c r="AS449" t="s">
        <v>755</v>
      </c>
    </row>
    <row r="450" spans="1:45" x14ac:dyDescent="0.25">
      <c r="A450">
        <v>449</v>
      </c>
      <c r="B450" t="s">
        <v>26</v>
      </c>
      <c r="C450" t="s">
        <v>665</v>
      </c>
      <c r="D450" t="s">
        <v>1</v>
      </c>
      <c r="E450" t="s">
        <v>338</v>
      </c>
      <c r="F450" s="138">
        <v>43981</v>
      </c>
      <c r="G450" t="s">
        <v>670</v>
      </c>
      <c r="H450" t="s">
        <v>667</v>
      </c>
      <c r="I450" t="s">
        <v>677</v>
      </c>
      <c r="J450" t="s">
        <v>196</v>
      </c>
      <c r="K450" t="s">
        <v>671</v>
      </c>
      <c r="L450">
        <v>1200</v>
      </c>
      <c r="M450">
        <v>336</v>
      </c>
      <c r="O450">
        <v>224</v>
      </c>
      <c r="P450">
        <v>134.39999999999998</v>
      </c>
      <c r="Q450">
        <v>13</v>
      </c>
      <c r="R450">
        <v>49</v>
      </c>
      <c r="S450">
        <v>88.899999999999991</v>
      </c>
      <c r="T450">
        <v>16.666666666666664</v>
      </c>
      <c r="U450">
        <v>31.416666666666664</v>
      </c>
      <c r="V450">
        <v>0.77553763440860213</v>
      </c>
      <c r="W450">
        <v>0.4</v>
      </c>
      <c r="Y450">
        <v>0.39540816326530615</v>
      </c>
      <c r="Z450">
        <v>277</v>
      </c>
      <c r="AA450">
        <v>0.65</v>
      </c>
      <c r="AB450">
        <v>15.666666666666666</v>
      </c>
      <c r="AC450">
        <v>4</v>
      </c>
      <c r="AH450">
        <v>29.666666666666664</v>
      </c>
      <c r="AI450">
        <v>5</v>
      </c>
      <c r="AK450">
        <v>1</v>
      </c>
      <c r="AQ450">
        <v>100</v>
      </c>
      <c r="AR450">
        <v>100</v>
      </c>
      <c r="AS450" t="s">
        <v>755</v>
      </c>
    </row>
    <row r="451" spans="1:45" x14ac:dyDescent="0.25">
      <c r="A451">
        <v>450</v>
      </c>
      <c r="B451" t="s">
        <v>26</v>
      </c>
      <c r="C451" t="s">
        <v>665</v>
      </c>
      <c r="D451" t="s">
        <v>1</v>
      </c>
      <c r="E451" t="s">
        <v>338</v>
      </c>
      <c r="F451" s="138">
        <v>43981</v>
      </c>
      <c r="G451" t="s">
        <v>670</v>
      </c>
      <c r="H451" t="s">
        <v>667</v>
      </c>
      <c r="I451" t="s">
        <v>674</v>
      </c>
      <c r="J451" t="s">
        <v>371</v>
      </c>
      <c r="K451" t="s">
        <v>671</v>
      </c>
      <c r="L451">
        <v>1200</v>
      </c>
      <c r="M451">
        <v>336</v>
      </c>
      <c r="O451">
        <v>288</v>
      </c>
      <c r="P451">
        <v>134.39999999999998</v>
      </c>
      <c r="R451">
        <v>22</v>
      </c>
      <c r="S451">
        <v>88.899999999999991</v>
      </c>
      <c r="T451">
        <v>0</v>
      </c>
      <c r="U451">
        <v>7.5</v>
      </c>
      <c r="V451">
        <v>0.34090909090909088</v>
      </c>
      <c r="W451">
        <v>0.4</v>
      </c>
      <c r="Y451">
        <v>0.10912698412698413</v>
      </c>
      <c r="Z451">
        <v>215</v>
      </c>
      <c r="AA451">
        <v>0.7</v>
      </c>
      <c r="AI451">
        <v>8</v>
      </c>
      <c r="AK451">
        <v>11</v>
      </c>
      <c r="AQ451">
        <v>100</v>
      </c>
      <c r="AR451">
        <v>100</v>
      </c>
      <c r="AS451" t="s">
        <v>755</v>
      </c>
    </row>
    <row r="452" spans="1:45" x14ac:dyDescent="0.25">
      <c r="A452">
        <v>451</v>
      </c>
      <c r="B452" t="s">
        <v>26</v>
      </c>
      <c r="C452" t="s">
        <v>665</v>
      </c>
      <c r="D452" t="s">
        <v>1</v>
      </c>
      <c r="E452" t="s">
        <v>338</v>
      </c>
      <c r="F452" s="138">
        <v>43981</v>
      </c>
      <c r="G452" t="s">
        <v>670</v>
      </c>
      <c r="H452" t="s">
        <v>667</v>
      </c>
      <c r="I452" t="s">
        <v>673</v>
      </c>
      <c r="J452" t="s">
        <v>370</v>
      </c>
      <c r="K452" t="s">
        <v>671</v>
      </c>
      <c r="L452">
        <v>1200</v>
      </c>
      <c r="M452">
        <v>336</v>
      </c>
      <c r="O452">
        <v>336</v>
      </c>
      <c r="P452">
        <v>134.39999999999998</v>
      </c>
      <c r="Q452">
        <v>74</v>
      </c>
      <c r="R452">
        <v>73</v>
      </c>
      <c r="S452">
        <v>88.899999999999991</v>
      </c>
      <c r="T452">
        <v>38.083333333333329</v>
      </c>
      <c r="U452">
        <v>42.25</v>
      </c>
      <c r="V452">
        <v>0.54648526077097503</v>
      </c>
      <c r="W452">
        <v>0.4</v>
      </c>
      <c r="Y452">
        <v>0.625</v>
      </c>
      <c r="Z452">
        <v>575</v>
      </c>
      <c r="AA452">
        <v>0.65</v>
      </c>
      <c r="AB452">
        <v>27.833333333333332</v>
      </c>
      <c r="AC452">
        <v>13</v>
      </c>
      <c r="AE452">
        <v>14</v>
      </c>
      <c r="AH452">
        <v>39</v>
      </c>
      <c r="AI452">
        <v>1</v>
      </c>
      <c r="AK452">
        <v>6</v>
      </c>
      <c r="AQ452">
        <v>100</v>
      </c>
      <c r="AR452">
        <v>100</v>
      </c>
      <c r="AS452" t="s">
        <v>755</v>
      </c>
    </row>
    <row r="453" spans="1:45" x14ac:dyDescent="0.25">
      <c r="A453">
        <v>452</v>
      </c>
      <c r="B453" t="s">
        <v>26</v>
      </c>
      <c r="C453" t="s">
        <v>665</v>
      </c>
      <c r="D453" t="s">
        <v>1</v>
      </c>
      <c r="E453" t="s">
        <v>338</v>
      </c>
      <c r="F453" s="138">
        <v>43981</v>
      </c>
      <c r="G453" t="s">
        <v>683</v>
      </c>
      <c r="H453" t="s">
        <v>667</v>
      </c>
      <c r="I453" t="s">
        <v>668</v>
      </c>
      <c r="J453" t="s">
        <v>391</v>
      </c>
      <c r="K453" t="s">
        <v>669</v>
      </c>
      <c r="L453">
        <v>1500</v>
      </c>
      <c r="M453">
        <v>420</v>
      </c>
      <c r="O453">
        <v>256</v>
      </c>
      <c r="P453">
        <v>168</v>
      </c>
      <c r="Q453">
        <v>12</v>
      </c>
      <c r="R453">
        <v>36</v>
      </c>
      <c r="S453">
        <v>110.6</v>
      </c>
      <c r="T453">
        <v>7.666666666666667</v>
      </c>
      <c r="U453">
        <v>23.583333333333336</v>
      </c>
      <c r="V453">
        <v>0.65104166666666674</v>
      </c>
      <c r="W453">
        <v>0.4</v>
      </c>
      <c r="Y453">
        <v>0.26785714285714285</v>
      </c>
      <c r="Z453">
        <v>240</v>
      </c>
      <c r="AA453">
        <v>0.65</v>
      </c>
      <c r="AB453">
        <v>6.166666666666667</v>
      </c>
      <c r="AE453">
        <v>3</v>
      </c>
      <c r="AH453">
        <v>18.333333333333336</v>
      </c>
      <c r="AI453">
        <v>7</v>
      </c>
      <c r="AK453">
        <v>7</v>
      </c>
      <c r="AQ453">
        <v>100</v>
      </c>
      <c r="AR453">
        <v>100</v>
      </c>
      <c r="AS453" t="s">
        <v>756</v>
      </c>
    </row>
    <row r="454" spans="1:45" x14ac:dyDescent="0.25">
      <c r="A454">
        <v>453</v>
      </c>
      <c r="B454" t="s">
        <v>26</v>
      </c>
      <c r="C454" t="s">
        <v>665</v>
      </c>
      <c r="D454" t="s">
        <v>1</v>
      </c>
      <c r="E454" t="s">
        <v>338</v>
      </c>
      <c r="F454" s="138">
        <v>43981</v>
      </c>
      <c r="G454" t="s">
        <v>683</v>
      </c>
      <c r="H454" t="s">
        <v>667</v>
      </c>
      <c r="I454" t="s">
        <v>668</v>
      </c>
      <c r="J454" t="s">
        <v>394</v>
      </c>
      <c r="K454" t="s">
        <v>669</v>
      </c>
      <c r="L454">
        <v>1500</v>
      </c>
      <c r="M454">
        <v>420</v>
      </c>
      <c r="O454">
        <v>352</v>
      </c>
      <c r="P454">
        <v>168</v>
      </c>
      <c r="Q454">
        <v>8</v>
      </c>
      <c r="R454">
        <v>41</v>
      </c>
      <c r="S454">
        <v>110.6</v>
      </c>
      <c r="T454">
        <v>2.8333333333333335</v>
      </c>
      <c r="U454">
        <v>27.666666666666668</v>
      </c>
      <c r="V454">
        <v>0.62244897959183676</v>
      </c>
      <c r="W454">
        <v>0.4</v>
      </c>
      <c r="Y454">
        <v>0.19886363636363638</v>
      </c>
      <c r="Z454">
        <v>565</v>
      </c>
      <c r="AA454">
        <v>0.65</v>
      </c>
      <c r="AB454">
        <v>2.3333333333333335</v>
      </c>
      <c r="AC454">
        <v>2</v>
      </c>
      <c r="AH454">
        <v>25.666666666666668</v>
      </c>
      <c r="AI454">
        <v>4</v>
      </c>
      <c r="AK454">
        <v>2</v>
      </c>
      <c r="AQ454">
        <v>100</v>
      </c>
      <c r="AR454">
        <v>100</v>
      </c>
      <c r="AS454" t="s">
        <v>756</v>
      </c>
    </row>
    <row r="455" spans="1:45" x14ac:dyDescent="0.25">
      <c r="A455">
        <v>454</v>
      </c>
      <c r="B455" t="s">
        <v>26</v>
      </c>
      <c r="C455" t="s">
        <v>665</v>
      </c>
      <c r="D455" t="s">
        <v>1</v>
      </c>
      <c r="E455" t="s">
        <v>338</v>
      </c>
      <c r="F455" s="138">
        <v>43981</v>
      </c>
      <c r="G455" t="s">
        <v>683</v>
      </c>
      <c r="H455" t="s">
        <v>667</v>
      </c>
      <c r="I455" t="s">
        <v>668</v>
      </c>
      <c r="J455" t="s">
        <v>392</v>
      </c>
      <c r="K455" t="s">
        <v>669</v>
      </c>
      <c r="L455">
        <v>1500</v>
      </c>
      <c r="M455">
        <v>420</v>
      </c>
      <c r="O455">
        <v>384</v>
      </c>
      <c r="P455">
        <v>168</v>
      </c>
      <c r="Q455">
        <v>8</v>
      </c>
      <c r="R455">
        <v>55</v>
      </c>
      <c r="S455">
        <v>110.6</v>
      </c>
      <c r="T455">
        <v>5.9166666666666661</v>
      </c>
      <c r="U455">
        <v>33.291666666666671</v>
      </c>
      <c r="V455">
        <v>0.62235449735449744</v>
      </c>
      <c r="W455">
        <v>0.4</v>
      </c>
      <c r="Y455">
        <v>0.23437500000000003</v>
      </c>
      <c r="Z455">
        <v>308</v>
      </c>
      <c r="AA455">
        <v>0.65</v>
      </c>
      <c r="AB455">
        <v>4.6666666666666661</v>
      </c>
      <c r="AC455">
        <v>1</v>
      </c>
      <c r="AE455">
        <v>2</v>
      </c>
      <c r="AH455">
        <v>21.166666666666668</v>
      </c>
      <c r="AI455">
        <v>7</v>
      </c>
      <c r="AJ455">
        <v>13</v>
      </c>
      <c r="AK455">
        <v>11</v>
      </c>
      <c r="AQ455">
        <v>100</v>
      </c>
      <c r="AR455">
        <v>100</v>
      </c>
      <c r="AS455" t="s">
        <v>756</v>
      </c>
    </row>
    <row r="456" spans="1:45" x14ac:dyDescent="0.25">
      <c r="A456">
        <v>455</v>
      </c>
      <c r="B456" t="s">
        <v>26</v>
      </c>
      <c r="C456" t="s">
        <v>665</v>
      </c>
      <c r="D456" t="s">
        <v>1</v>
      </c>
      <c r="E456" t="s">
        <v>338</v>
      </c>
      <c r="F456" s="138">
        <v>43981</v>
      </c>
      <c r="G456" t="s">
        <v>683</v>
      </c>
      <c r="H456" t="s">
        <v>667</v>
      </c>
      <c r="I456" t="s">
        <v>668</v>
      </c>
      <c r="J456" t="s">
        <v>393</v>
      </c>
      <c r="K456" t="s">
        <v>669</v>
      </c>
      <c r="L456">
        <v>1500</v>
      </c>
      <c r="M456">
        <v>420</v>
      </c>
      <c r="O456">
        <v>396</v>
      </c>
      <c r="P456">
        <v>168</v>
      </c>
      <c r="Q456">
        <v>7</v>
      </c>
      <c r="R456">
        <v>57</v>
      </c>
      <c r="S456">
        <v>110.6</v>
      </c>
      <c r="T456">
        <v>2.5</v>
      </c>
      <c r="U456">
        <v>21.625</v>
      </c>
      <c r="V456">
        <v>0.376953125</v>
      </c>
      <c r="W456">
        <v>0.4</v>
      </c>
      <c r="Y456">
        <v>0.23088023088023088</v>
      </c>
      <c r="Z456">
        <v>240</v>
      </c>
      <c r="AA456">
        <v>0.65</v>
      </c>
      <c r="AC456">
        <v>2</v>
      </c>
      <c r="AD456">
        <v>4</v>
      </c>
      <c r="AE456">
        <v>1</v>
      </c>
      <c r="AI456">
        <v>40</v>
      </c>
      <c r="AJ456">
        <v>15</v>
      </c>
      <c r="AK456">
        <v>12</v>
      </c>
      <c r="AQ456">
        <v>100</v>
      </c>
      <c r="AR456">
        <v>100</v>
      </c>
      <c r="AS456" t="s">
        <v>756</v>
      </c>
    </row>
    <row r="457" spans="1:45" x14ac:dyDescent="0.25">
      <c r="A457">
        <v>456</v>
      </c>
      <c r="B457" t="s">
        <v>26</v>
      </c>
      <c r="C457" t="s">
        <v>665</v>
      </c>
      <c r="D457" t="s">
        <v>1</v>
      </c>
      <c r="E457" t="s">
        <v>338</v>
      </c>
      <c r="F457" s="138">
        <v>43981</v>
      </c>
      <c r="G457" t="s">
        <v>675</v>
      </c>
      <c r="H457" t="s">
        <v>667</v>
      </c>
      <c r="I457" t="s">
        <v>668</v>
      </c>
      <c r="J457" t="s">
        <v>164</v>
      </c>
      <c r="K457" t="s">
        <v>669</v>
      </c>
      <c r="L457">
        <v>4200</v>
      </c>
      <c r="M457">
        <v>882</v>
      </c>
      <c r="O457">
        <v>700</v>
      </c>
      <c r="P457">
        <v>352.79999999999995</v>
      </c>
      <c r="Q457">
        <v>44</v>
      </c>
      <c r="R457">
        <v>67</v>
      </c>
      <c r="S457">
        <v>233.1</v>
      </c>
      <c r="T457">
        <v>43.166666666666671</v>
      </c>
      <c r="U457">
        <v>55.166666666666671</v>
      </c>
      <c r="V457">
        <v>0.88588588588588602</v>
      </c>
      <c r="W457">
        <v>0.4</v>
      </c>
      <c r="Y457">
        <v>0.22653061224489798</v>
      </c>
      <c r="Z457">
        <v>404</v>
      </c>
      <c r="AA457">
        <v>0.7</v>
      </c>
      <c r="AB457">
        <v>43.166666666666671</v>
      </c>
      <c r="AH457">
        <v>55.166666666666671</v>
      </c>
      <c r="AQ457">
        <v>100</v>
      </c>
      <c r="AR457">
        <v>100</v>
      </c>
      <c r="AS457" t="s">
        <v>756</v>
      </c>
    </row>
    <row r="458" spans="1:45" x14ac:dyDescent="0.25">
      <c r="A458">
        <v>457</v>
      </c>
      <c r="B458" t="s">
        <v>26</v>
      </c>
      <c r="C458" t="s">
        <v>665</v>
      </c>
      <c r="D458" t="s">
        <v>1</v>
      </c>
      <c r="E458" t="s">
        <v>338</v>
      </c>
      <c r="F458" s="138">
        <v>43981</v>
      </c>
      <c r="G458" t="s">
        <v>676</v>
      </c>
      <c r="H458" t="s">
        <v>667</v>
      </c>
      <c r="I458" t="s">
        <v>668</v>
      </c>
      <c r="J458" t="s">
        <v>167</v>
      </c>
      <c r="K458" t="s">
        <v>669</v>
      </c>
      <c r="L458">
        <v>1200</v>
      </c>
      <c r="M458">
        <v>336</v>
      </c>
      <c r="O458">
        <v>144</v>
      </c>
      <c r="P458">
        <v>134.39999999999998</v>
      </c>
      <c r="Q458">
        <v>9</v>
      </c>
      <c r="R458">
        <v>24</v>
      </c>
      <c r="S458">
        <v>88.899999999999991</v>
      </c>
      <c r="T458">
        <v>4.8333333333333339</v>
      </c>
      <c r="U458">
        <v>21.083333333333336</v>
      </c>
      <c r="V458">
        <v>0.78535353535353547</v>
      </c>
      <c r="W458">
        <v>0.4</v>
      </c>
      <c r="Y458">
        <v>0.32738095238095238</v>
      </c>
      <c r="Z458">
        <v>160</v>
      </c>
      <c r="AA458">
        <v>0.7</v>
      </c>
      <c r="AB458">
        <v>2.3333333333333335</v>
      </c>
      <c r="AE458">
        <v>5</v>
      </c>
      <c r="AH458">
        <v>17.833333333333336</v>
      </c>
      <c r="AI458">
        <v>5</v>
      </c>
      <c r="AK458">
        <v>4</v>
      </c>
      <c r="AQ458">
        <v>100</v>
      </c>
      <c r="AR458">
        <v>100</v>
      </c>
      <c r="AS458" t="s">
        <v>755</v>
      </c>
    </row>
    <row r="459" spans="1:45" x14ac:dyDescent="0.25">
      <c r="A459">
        <v>458</v>
      </c>
      <c r="B459" t="s">
        <v>26</v>
      </c>
      <c r="C459" t="s">
        <v>665</v>
      </c>
      <c r="D459" t="s">
        <v>1</v>
      </c>
      <c r="E459" t="s">
        <v>338</v>
      </c>
      <c r="F459" s="138">
        <v>43981</v>
      </c>
      <c r="G459" t="s">
        <v>676</v>
      </c>
      <c r="H459" t="s">
        <v>667</v>
      </c>
      <c r="I459" t="s">
        <v>668</v>
      </c>
      <c r="J459" t="s">
        <v>168</v>
      </c>
      <c r="K459" t="s">
        <v>669</v>
      </c>
      <c r="L459">
        <v>1200</v>
      </c>
      <c r="M459">
        <v>336</v>
      </c>
      <c r="O459">
        <v>192</v>
      </c>
      <c r="P459">
        <v>134.39999999999998</v>
      </c>
      <c r="Q459">
        <v>20</v>
      </c>
      <c r="R459">
        <v>32</v>
      </c>
      <c r="S459">
        <v>88.899999999999991</v>
      </c>
      <c r="T459">
        <v>13.666666666666668</v>
      </c>
      <c r="U459">
        <v>19</v>
      </c>
      <c r="V459">
        <v>0.6282051282051283</v>
      </c>
      <c r="W459">
        <v>0.4</v>
      </c>
      <c r="Y459">
        <v>0.38690476190476197</v>
      </c>
      <c r="Z459">
        <v>285</v>
      </c>
      <c r="AA459">
        <v>0.7</v>
      </c>
      <c r="AB459">
        <v>9.6666666666666679</v>
      </c>
      <c r="AE459">
        <v>8</v>
      </c>
      <c r="AH459">
        <v>14</v>
      </c>
      <c r="AK459">
        <v>10</v>
      </c>
      <c r="AQ459">
        <v>100</v>
      </c>
      <c r="AR459">
        <v>100</v>
      </c>
      <c r="AS459" t="s">
        <v>755</v>
      </c>
    </row>
    <row r="460" spans="1:45" x14ac:dyDescent="0.25">
      <c r="A460">
        <v>459</v>
      </c>
      <c r="B460" t="s">
        <v>26</v>
      </c>
      <c r="C460" t="s">
        <v>665</v>
      </c>
      <c r="D460" t="s">
        <v>1</v>
      </c>
      <c r="E460" t="s">
        <v>338</v>
      </c>
      <c r="F460" s="138">
        <v>43981</v>
      </c>
      <c r="G460" t="s">
        <v>676</v>
      </c>
      <c r="H460" t="s">
        <v>667</v>
      </c>
      <c r="I460" t="s">
        <v>672</v>
      </c>
      <c r="J460" t="s">
        <v>372</v>
      </c>
      <c r="K460" t="s">
        <v>669</v>
      </c>
      <c r="L460">
        <v>1200</v>
      </c>
      <c r="M460">
        <v>336</v>
      </c>
      <c r="O460">
        <v>176</v>
      </c>
      <c r="P460">
        <v>134.39999999999998</v>
      </c>
      <c r="Q460">
        <v>18</v>
      </c>
      <c r="R460">
        <v>19</v>
      </c>
      <c r="S460">
        <v>88.899999999999991</v>
      </c>
      <c r="T460">
        <v>8.6666666666666661</v>
      </c>
      <c r="U460">
        <v>12</v>
      </c>
      <c r="V460">
        <v>0.55855855855855852</v>
      </c>
      <c r="W460">
        <v>0.4</v>
      </c>
      <c r="Y460">
        <v>0.30032467532467533</v>
      </c>
      <c r="Z460">
        <v>190</v>
      </c>
      <c r="AA460">
        <v>0.65</v>
      </c>
      <c r="AB460">
        <v>6.1666666666666661</v>
      </c>
      <c r="AC460">
        <v>2</v>
      </c>
      <c r="AE460">
        <v>4</v>
      </c>
      <c r="AH460">
        <v>8.5</v>
      </c>
      <c r="AI460">
        <v>2</v>
      </c>
      <c r="AK460">
        <v>6</v>
      </c>
      <c r="AQ460">
        <v>100</v>
      </c>
      <c r="AR460">
        <v>100</v>
      </c>
      <c r="AS460" t="s">
        <v>755</v>
      </c>
    </row>
    <row r="461" spans="1:45" x14ac:dyDescent="0.25">
      <c r="A461">
        <v>460</v>
      </c>
      <c r="B461" t="s">
        <v>26</v>
      </c>
      <c r="C461" t="s">
        <v>665</v>
      </c>
      <c r="D461" t="s">
        <v>1</v>
      </c>
      <c r="E461" t="s">
        <v>338</v>
      </c>
      <c r="F461" s="138">
        <v>43981</v>
      </c>
      <c r="G461" t="s">
        <v>684</v>
      </c>
      <c r="H461" t="s">
        <v>667</v>
      </c>
      <c r="I461" t="s">
        <v>668</v>
      </c>
      <c r="J461" t="s">
        <v>169</v>
      </c>
      <c r="K461" t="s">
        <v>669</v>
      </c>
      <c r="L461">
        <v>1250</v>
      </c>
      <c r="M461">
        <v>350</v>
      </c>
      <c r="O461">
        <v>320</v>
      </c>
      <c r="P461">
        <v>140</v>
      </c>
      <c r="Q461">
        <v>8</v>
      </c>
      <c r="R461">
        <v>42</v>
      </c>
      <c r="S461">
        <v>92.399999999999991</v>
      </c>
      <c r="T461">
        <v>4</v>
      </c>
      <c r="U461">
        <v>36.583333333333336</v>
      </c>
      <c r="V461">
        <v>0.81166666666666676</v>
      </c>
      <c r="W461">
        <v>0.4</v>
      </c>
      <c r="Y461">
        <v>0.22321428571428573</v>
      </c>
      <c r="Z461">
        <v>417</v>
      </c>
      <c r="AA461">
        <v>0.7</v>
      </c>
      <c r="AB461">
        <v>2.5</v>
      </c>
      <c r="AF461">
        <v>2</v>
      </c>
      <c r="AH461">
        <v>34.333333333333336</v>
      </c>
      <c r="AL461">
        <v>3</v>
      </c>
      <c r="AQ461">
        <v>100</v>
      </c>
      <c r="AR461">
        <v>100</v>
      </c>
      <c r="AS461" t="s">
        <v>756</v>
      </c>
    </row>
    <row r="462" spans="1:45" x14ac:dyDescent="0.25">
      <c r="A462">
        <v>461</v>
      </c>
      <c r="B462" t="s">
        <v>26</v>
      </c>
      <c r="C462" t="s">
        <v>665</v>
      </c>
      <c r="D462" t="s">
        <v>1</v>
      </c>
      <c r="E462" t="s">
        <v>338</v>
      </c>
      <c r="F462" s="138">
        <v>43981</v>
      </c>
      <c r="G462" t="s">
        <v>684</v>
      </c>
      <c r="H462" t="s">
        <v>667</v>
      </c>
      <c r="I462" t="s">
        <v>668</v>
      </c>
      <c r="J462" t="s">
        <v>170</v>
      </c>
      <c r="K462" t="s">
        <v>669</v>
      </c>
      <c r="L462">
        <v>1250</v>
      </c>
      <c r="M462">
        <v>350</v>
      </c>
      <c r="O462">
        <v>192</v>
      </c>
      <c r="P462">
        <v>140</v>
      </c>
      <c r="Q462">
        <v>3</v>
      </c>
      <c r="R462">
        <v>22</v>
      </c>
      <c r="S462">
        <v>92.399999999999991</v>
      </c>
      <c r="T462">
        <v>0.75</v>
      </c>
      <c r="U462">
        <v>9.5833333333333339</v>
      </c>
      <c r="V462">
        <v>0.41333333333333333</v>
      </c>
      <c r="W462">
        <v>0.4</v>
      </c>
      <c r="Y462">
        <v>0.18601190476190479</v>
      </c>
      <c r="Z462">
        <v>336</v>
      </c>
      <c r="AA462">
        <v>0.7</v>
      </c>
      <c r="AC462">
        <v>3</v>
      </c>
      <c r="AH462">
        <v>4.3333333333333339</v>
      </c>
      <c r="AI462">
        <v>1</v>
      </c>
      <c r="AK462">
        <v>10</v>
      </c>
      <c r="AQ462">
        <v>100</v>
      </c>
      <c r="AR462">
        <v>100</v>
      </c>
      <c r="AS462" t="s">
        <v>756</v>
      </c>
    </row>
    <row r="463" spans="1:45" x14ac:dyDescent="0.25">
      <c r="A463">
        <v>462</v>
      </c>
      <c r="B463" t="s">
        <v>26</v>
      </c>
      <c r="C463" t="s">
        <v>665</v>
      </c>
      <c r="D463" t="s">
        <v>1</v>
      </c>
      <c r="E463" t="s">
        <v>338</v>
      </c>
      <c r="F463" s="138">
        <v>43981</v>
      </c>
      <c r="G463" t="s">
        <v>684</v>
      </c>
      <c r="H463" t="s">
        <v>667</v>
      </c>
      <c r="I463" t="s">
        <v>668</v>
      </c>
      <c r="J463" t="s">
        <v>171</v>
      </c>
      <c r="K463" t="s">
        <v>669</v>
      </c>
      <c r="L463">
        <v>1250</v>
      </c>
      <c r="M463">
        <v>350</v>
      </c>
      <c r="O463">
        <v>272</v>
      </c>
      <c r="P463">
        <v>140</v>
      </c>
      <c r="Q463">
        <v>6</v>
      </c>
      <c r="R463">
        <v>23</v>
      </c>
      <c r="S463">
        <v>92.399999999999991</v>
      </c>
      <c r="T463">
        <v>2.25</v>
      </c>
      <c r="U463">
        <v>7</v>
      </c>
      <c r="V463">
        <v>0.31896551724137934</v>
      </c>
      <c r="W463">
        <v>0.4</v>
      </c>
      <c r="Y463">
        <v>0.15231092436974791</v>
      </c>
      <c r="Z463">
        <v>271</v>
      </c>
      <c r="AA463">
        <v>0.75</v>
      </c>
      <c r="AC463">
        <v>1</v>
      </c>
      <c r="AD463">
        <v>4</v>
      </c>
      <c r="AE463">
        <v>1</v>
      </c>
      <c r="AI463">
        <v>11</v>
      </c>
      <c r="AJ463">
        <v>10</v>
      </c>
      <c r="AK463">
        <v>1</v>
      </c>
      <c r="AQ463">
        <v>100</v>
      </c>
      <c r="AR463">
        <v>100</v>
      </c>
      <c r="AS463" t="s">
        <v>755</v>
      </c>
    </row>
    <row r="464" spans="1:45" x14ac:dyDescent="0.25">
      <c r="A464">
        <v>463</v>
      </c>
      <c r="B464" t="s">
        <v>26</v>
      </c>
      <c r="C464" t="s">
        <v>665</v>
      </c>
      <c r="D464" t="s">
        <v>1</v>
      </c>
      <c r="E464" t="s">
        <v>338</v>
      </c>
      <c r="F464" s="138">
        <v>43981</v>
      </c>
      <c r="G464" t="s">
        <v>684</v>
      </c>
      <c r="H464" t="s">
        <v>667</v>
      </c>
      <c r="I464" t="s">
        <v>672</v>
      </c>
      <c r="J464" t="s">
        <v>402</v>
      </c>
      <c r="K464" t="s">
        <v>669</v>
      </c>
      <c r="L464">
        <v>1250</v>
      </c>
      <c r="M464">
        <v>350</v>
      </c>
      <c r="O464">
        <v>160</v>
      </c>
      <c r="P464">
        <v>140</v>
      </c>
      <c r="Q464">
        <v>0</v>
      </c>
      <c r="R464">
        <v>12</v>
      </c>
      <c r="S464">
        <v>92.399999999999991</v>
      </c>
      <c r="T464">
        <v>0</v>
      </c>
      <c r="U464">
        <v>7.125</v>
      </c>
      <c r="V464">
        <v>0.59375</v>
      </c>
      <c r="W464">
        <v>0.4</v>
      </c>
      <c r="Y464">
        <v>0.10714285714285714</v>
      </c>
      <c r="Z464">
        <v>192</v>
      </c>
      <c r="AA464">
        <v>0.75</v>
      </c>
      <c r="AH464">
        <v>3</v>
      </c>
      <c r="AJ464">
        <v>11</v>
      </c>
      <c r="AQ464">
        <v>100</v>
      </c>
      <c r="AR464">
        <v>100</v>
      </c>
      <c r="AS464" t="s">
        <v>756</v>
      </c>
    </row>
    <row r="465" spans="1:45" x14ac:dyDescent="0.25">
      <c r="A465">
        <v>464</v>
      </c>
      <c r="B465" t="s">
        <v>26</v>
      </c>
      <c r="C465" t="s">
        <v>665</v>
      </c>
      <c r="D465" t="s">
        <v>1</v>
      </c>
      <c r="E465" t="s">
        <v>338</v>
      </c>
      <c r="F465" s="138">
        <v>43981</v>
      </c>
      <c r="G465" t="s">
        <v>684</v>
      </c>
      <c r="H465" t="s">
        <v>667</v>
      </c>
      <c r="I465" t="s">
        <v>677</v>
      </c>
      <c r="J465" t="s">
        <v>401</v>
      </c>
      <c r="K465" t="s">
        <v>669</v>
      </c>
      <c r="L465">
        <v>1250</v>
      </c>
      <c r="M465">
        <v>350</v>
      </c>
      <c r="O465">
        <v>256</v>
      </c>
      <c r="P465">
        <v>140</v>
      </c>
      <c r="Q465">
        <v>11</v>
      </c>
      <c r="R465">
        <v>42</v>
      </c>
      <c r="S465">
        <v>92.399999999999991</v>
      </c>
      <c r="T465">
        <v>8</v>
      </c>
      <c r="U465">
        <v>32.833333333333336</v>
      </c>
      <c r="V465">
        <v>0.77044025157232709</v>
      </c>
      <c r="W465">
        <v>0.4</v>
      </c>
      <c r="Y465">
        <v>0.2957589285714286</v>
      </c>
      <c r="Z465">
        <v>224</v>
      </c>
      <c r="AA465">
        <v>0.75</v>
      </c>
      <c r="AB465">
        <v>7.5</v>
      </c>
      <c r="AE465">
        <v>1</v>
      </c>
      <c r="AH465">
        <v>29.833333333333336</v>
      </c>
      <c r="AI465">
        <v>2</v>
      </c>
      <c r="AK465">
        <v>5</v>
      </c>
      <c r="AQ465">
        <v>100</v>
      </c>
      <c r="AR465">
        <v>100</v>
      </c>
      <c r="AS465" t="s">
        <v>756</v>
      </c>
    </row>
    <row r="466" spans="1:45" x14ac:dyDescent="0.25">
      <c r="A466">
        <v>465</v>
      </c>
      <c r="B466" t="s">
        <v>26</v>
      </c>
      <c r="C466" t="s">
        <v>665</v>
      </c>
      <c r="D466" t="s">
        <v>1</v>
      </c>
      <c r="E466" t="s">
        <v>338</v>
      </c>
      <c r="F466" s="138">
        <v>43981</v>
      </c>
      <c r="G466" t="s">
        <v>684</v>
      </c>
      <c r="H466" t="s">
        <v>687</v>
      </c>
      <c r="I466" t="s">
        <v>673</v>
      </c>
      <c r="J466" t="s">
        <v>454</v>
      </c>
      <c r="K466" t="s">
        <v>669</v>
      </c>
      <c r="L466">
        <v>1250</v>
      </c>
      <c r="M466">
        <v>350</v>
      </c>
      <c r="O466">
        <v>320</v>
      </c>
      <c r="P466">
        <v>84</v>
      </c>
      <c r="R466">
        <v>32</v>
      </c>
      <c r="S466">
        <v>92.399999999999991</v>
      </c>
      <c r="T466">
        <v>0</v>
      </c>
      <c r="U466">
        <v>9.625</v>
      </c>
      <c r="V466">
        <v>0.30078125</v>
      </c>
      <c r="W466">
        <v>0.24</v>
      </c>
      <c r="Y466">
        <v>0.14285714285714285</v>
      </c>
      <c r="Z466">
        <v>371</v>
      </c>
      <c r="AA466">
        <v>0.7</v>
      </c>
      <c r="AI466">
        <v>23</v>
      </c>
      <c r="AJ466">
        <v>5</v>
      </c>
      <c r="AK466">
        <v>4</v>
      </c>
      <c r="AQ466">
        <v>100</v>
      </c>
      <c r="AR466">
        <v>100</v>
      </c>
      <c r="AS466" t="s">
        <v>755</v>
      </c>
    </row>
    <row r="467" spans="1:45" x14ac:dyDescent="0.25">
      <c r="A467">
        <v>466</v>
      </c>
      <c r="B467" t="s">
        <v>26</v>
      </c>
      <c r="C467" t="s">
        <v>665</v>
      </c>
      <c r="D467" t="s">
        <v>1</v>
      </c>
      <c r="E467" t="s">
        <v>338</v>
      </c>
      <c r="F467" s="138">
        <v>43981</v>
      </c>
      <c r="G467" t="s">
        <v>684</v>
      </c>
      <c r="H467" t="s">
        <v>687</v>
      </c>
      <c r="I467" t="s">
        <v>704</v>
      </c>
      <c r="J467" t="s">
        <v>453</v>
      </c>
      <c r="K467" t="s">
        <v>669</v>
      </c>
      <c r="L467">
        <v>1250</v>
      </c>
      <c r="M467">
        <v>350</v>
      </c>
      <c r="O467">
        <v>176</v>
      </c>
      <c r="P467">
        <v>84</v>
      </c>
      <c r="Q467">
        <v>3</v>
      </c>
      <c r="R467">
        <v>53</v>
      </c>
      <c r="S467">
        <v>30.799999999999997</v>
      </c>
      <c r="T467">
        <v>4.875</v>
      </c>
      <c r="U467">
        <v>39.875</v>
      </c>
      <c r="V467">
        <v>0.7991071428571429</v>
      </c>
      <c r="W467">
        <v>0.24</v>
      </c>
      <c r="Y467">
        <v>0.45454545454545459</v>
      </c>
      <c r="Z467">
        <v>409</v>
      </c>
      <c r="AA467">
        <v>0.8</v>
      </c>
      <c r="AB467">
        <v>2</v>
      </c>
      <c r="AC467">
        <v>1</v>
      </c>
      <c r="AD467">
        <v>3</v>
      </c>
      <c r="AE467">
        <v>3</v>
      </c>
      <c r="AH467">
        <v>33.5</v>
      </c>
      <c r="AI467">
        <v>4</v>
      </c>
      <c r="AJ467">
        <v>1</v>
      </c>
      <c r="AK467">
        <v>10</v>
      </c>
      <c r="AQ467">
        <v>100</v>
      </c>
      <c r="AR467">
        <v>100</v>
      </c>
      <c r="AS467" t="s">
        <v>755</v>
      </c>
    </row>
    <row r="468" spans="1:45" x14ac:dyDescent="0.25">
      <c r="A468">
        <v>467</v>
      </c>
      <c r="B468" t="s">
        <v>26</v>
      </c>
      <c r="C468" t="s">
        <v>665</v>
      </c>
      <c r="D468" t="s">
        <v>1</v>
      </c>
      <c r="E468" t="s">
        <v>338</v>
      </c>
      <c r="F468" s="138">
        <v>43981</v>
      </c>
      <c r="G468" t="s">
        <v>684</v>
      </c>
      <c r="H468" t="s">
        <v>687</v>
      </c>
      <c r="I468" t="s">
        <v>705</v>
      </c>
      <c r="J468" t="s">
        <v>459</v>
      </c>
      <c r="K468" t="s">
        <v>669</v>
      </c>
      <c r="L468">
        <v>1250</v>
      </c>
      <c r="M468">
        <v>350</v>
      </c>
      <c r="O468">
        <v>128</v>
      </c>
      <c r="P468">
        <v>84</v>
      </c>
      <c r="Q468">
        <v>5</v>
      </c>
      <c r="R468">
        <v>33</v>
      </c>
      <c r="S468">
        <v>30.799999999999997</v>
      </c>
      <c r="T468">
        <v>5.75</v>
      </c>
      <c r="U468">
        <v>11.25</v>
      </c>
      <c r="V468">
        <v>0.44736842105263158</v>
      </c>
      <c r="W468">
        <v>0.24</v>
      </c>
      <c r="Y468">
        <v>0.4241071428571429</v>
      </c>
      <c r="Z468">
        <v>161</v>
      </c>
      <c r="AA468">
        <v>0.65</v>
      </c>
      <c r="AB468">
        <v>2</v>
      </c>
      <c r="AC468">
        <v>5</v>
      </c>
      <c r="AE468">
        <v>5</v>
      </c>
      <c r="AH468">
        <v>3</v>
      </c>
      <c r="AI468">
        <v>17</v>
      </c>
      <c r="AK468">
        <v>8</v>
      </c>
      <c r="AQ468">
        <v>100</v>
      </c>
      <c r="AR468">
        <v>100</v>
      </c>
      <c r="AS468" t="s">
        <v>755</v>
      </c>
    </row>
    <row r="469" spans="1:45" x14ac:dyDescent="0.25">
      <c r="A469">
        <v>468</v>
      </c>
      <c r="B469" t="s">
        <v>26</v>
      </c>
      <c r="C469" t="s">
        <v>665</v>
      </c>
      <c r="D469" t="s">
        <v>1</v>
      </c>
      <c r="E469" t="s">
        <v>338</v>
      </c>
      <c r="F469" s="138">
        <v>43981</v>
      </c>
      <c r="G469" t="s">
        <v>684</v>
      </c>
      <c r="H469" t="s">
        <v>687</v>
      </c>
      <c r="I469" t="s">
        <v>697</v>
      </c>
      <c r="J469" t="s">
        <v>460</v>
      </c>
      <c r="K469" t="s">
        <v>669</v>
      </c>
      <c r="L469">
        <v>1250</v>
      </c>
      <c r="M469">
        <v>350</v>
      </c>
      <c r="O469">
        <v>352</v>
      </c>
      <c r="P469">
        <v>84</v>
      </c>
      <c r="R469">
        <v>21</v>
      </c>
      <c r="S469">
        <v>30.799999999999997</v>
      </c>
      <c r="T469">
        <v>0</v>
      </c>
      <c r="U469">
        <v>20.5</v>
      </c>
      <c r="V469">
        <v>0.97619047619047616</v>
      </c>
      <c r="W469">
        <v>0.24</v>
      </c>
      <c r="Y469">
        <v>8.5227272727272735E-2</v>
      </c>
      <c r="Z469">
        <v>372</v>
      </c>
      <c r="AA469">
        <v>0.65</v>
      </c>
      <c r="AH469">
        <v>19.5</v>
      </c>
      <c r="AK469">
        <v>2</v>
      </c>
      <c r="AQ469">
        <v>100</v>
      </c>
      <c r="AR469">
        <v>100</v>
      </c>
      <c r="AS469" t="s">
        <v>755</v>
      </c>
    </row>
    <row r="470" spans="1:45" x14ac:dyDescent="0.25">
      <c r="A470">
        <v>469</v>
      </c>
      <c r="B470" t="s">
        <v>26</v>
      </c>
      <c r="C470" t="s">
        <v>665</v>
      </c>
      <c r="D470" t="s">
        <v>1</v>
      </c>
      <c r="E470" t="s">
        <v>338</v>
      </c>
      <c r="F470" s="138">
        <v>43981</v>
      </c>
      <c r="G470" t="s">
        <v>685</v>
      </c>
      <c r="H470" t="s">
        <v>667</v>
      </c>
      <c r="I470" t="s">
        <v>668</v>
      </c>
      <c r="J470" t="s">
        <v>172</v>
      </c>
      <c r="K470" t="s">
        <v>671</v>
      </c>
      <c r="L470">
        <v>1000</v>
      </c>
      <c r="M470">
        <v>280</v>
      </c>
      <c r="O470">
        <v>160</v>
      </c>
      <c r="P470">
        <v>112</v>
      </c>
      <c r="Q470">
        <v>0</v>
      </c>
      <c r="R470">
        <v>10</v>
      </c>
      <c r="S470">
        <v>74.199999999999989</v>
      </c>
      <c r="T470">
        <v>0</v>
      </c>
      <c r="U470">
        <v>6.25</v>
      </c>
      <c r="V470">
        <v>0.625</v>
      </c>
      <c r="W470">
        <v>0.4</v>
      </c>
      <c r="Y470">
        <v>8.9285714285714288E-2</v>
      </c>
      <c r="Z470">
        <v>463</v>
      </c>
      <c r="AA470">
        <v>0.65</v>
      </c>
      <c r="AH470">
        <v>4.5</v>
      </c>
      <c r="AI470">
        <v>1</v>
      </c>
      <c r="AK470">
        <v>3</v>
      </c>
      <c r="AQ470">
        <v>100</v>
      </c>
      <c r="AR470">
        <v>100</v>
      </c>
      <c r="AS470" t="s">
        <v>756</v>
      </c>
    </row>
    <row r="471" spans="1:45" x14ac:dyDescent="0.25">
      <c r="A471">
        <v>470</v>
      </c>
      <c r="B471" t="s">
        <v>26</v>
      </c>
      <c r="C471" t="s">
        <v>665</v>
      </c>
      <c r="D471" t="s">
        <v>1</v>
      </c>
      <c r="E471" t="s">
        <v>338</v>
      </c>
      <c r="F471" s="138">
        <v>43981</v>
      </c>
      <c r="G471" t="s">
        <v>685</v>
      </c>
      <c r="H471" t="s">
        <v>667</v>
      </c>
      <c r="I471" t="s">
        <v>668</v>
      </c>
      <c r="J471" t="s">
        <v>173</v>
      </c>
      <c r="K471" t="s">
        <v>671</v>
      </c>
      <c r="L471">
        <v>1000</v>
      </c>
      <c r="M471">
        <v>280</v>
      </c>
      <c r="O471">
        <v>240</v>
      </c>
      <c r="P471">
        <v>112</v>
      </c>
      <c r="Q471">
        <v>1</v>
      </c>
      <c r="R471">
        <v>19</v>
      </c>
      <c r="S471">
        <v>74.199999999999989</v>
      </c>
      <c r="T471">
        <v>1.25</v>
      </c>
      <c r="U471">
        <v>9.1666666666666661</v>
      </c>
      <c r="V471">
        <v>0.52083333333333326</v>
      </c>
      <c r="W471">
        <v>0.4</v>
      </c>
      <c r="Y471">
        <v>0.11904761904761904</v>
      </c>
      <c r="Z471">
        <v>377</v>
      </c>
      <c r="AA471">
        <v>0.7</v>
      </c>
      <c r="AC471">
        <v>1</v>
      </c>
      <c r="AE471">
        <v>2</v>
      </c>
      <c r="AH471">
        <v>7.6666666666666661</v>
      </c>
      <c r="AI471">
        <v>2</v>
      </c>
      <c r="AK471">
        <v>2</v>
      </c>
      <c r="AQ471">
        <v>100</v>
      </c>
      <c r="AR471">
        <v>100</v>
      </c>
      <c r="AS471" t="s">
        <v>756</v>
      </c>
    </row>
    <row r="472" spans="1:45" x14ac:dyDescent="0.25">
      <c r="A472">
        <v>471</v>
      </c>
      <c r="B472" t="s">
        <v>26</v>
      </c>
      <c r="C472" t="s">
        <v>665</v>
      </c>
      <c r="D472" t="s">
        <v>1</v>
      </c>
      <c r="E472" t="s">
        <v>338</v>
      </c>
      <c r="F472" s="138">
        <v>43981</v>
      </c>
      <c r="G472" t="s">
        <v>685</v>
      </c>
      <c r="H472" t="s">
        <v>667</v>
      </c>
      <c r="I472" t="s">
        <v>668</v>
      </c>
      <c r="J472" t="s">
        <v>174</v>
      </c>
      <c r="K472" t="s">
        <v>671</v>
      </c>
      <c r="L472">
        <v>1000</v>
      </c>
      <c r="M472">
        <v>280</v>
      </c>
      <c r="O472">
        <v>416</v>
      </c>
      <c r="P472">
        <v>112</v>
      </c>
      <c r="Q472">
        <v>1</v>
      </c>
      <c r="R472">
        <v>26</v>
      </c>
      <c r="S472">
        <v>74.199999999999989</v>
      </c>
      <c r="T472">
        <v>0.75</v>
      </c>
      <c r="U472">
        <v>8.5</v>
      </c>
      <c r="V472">
        <v>0.34259259259259262</v>
      </c>
      <c r="W472">
        <v>0.4</v>
      </c>
      <c r="Y472">
        <v>9.2719780219780223E-2</v>
      </c>
      <c r="Z472">
        <v>487</v>
      </c>
      <c r="AA472">
        <v>0.75</v>
      </c>
      <c r="AC472">
        <v>3</v>
      </c>
      <c r="AH472">
        <v>8</v>
      </c>
      <c r="AI472">
        <v>2</v>
      </c>
      <c r="AQ472">
        <v>100</v>
      </c>
      <c r="AR472">
        <v>100</v>
      </c>
      <c r="AS472" t="s">
        <v>756</v>
      </c>
    </row>
    <row r="473" spans="1:45" x14ac:dyDescent="0.25">
      <c r="A473">
        <v>472</v>
      </c>
      <c r="B473" t="s">
        <v>26</v>
      </c>
      <c r="C473" t="s">
        <v>665</v>
      </c>
      <c r="D473" t="s">
        <v>1</v>
      </c>
      <c r="E473" t="s">
        <v>338</v>
      </c>
      <c r="F473" s="138">
        <v>43981</v>
      </c>
      <c r="G473" t="s">
        <v>685</v>
      </c>
      <c r="H473" t="s">
        <v>667</v>
      </c>
      <c r="I473" t="s">
        <v>668</v>
      </c>
      <c r="J473" t="s">
        <v>175</v>
      </c>
      <c r="K473" t="s">
        <v>671</v>
      </c>
      <c r="L473">
        <v>1000</v>
      </c>
      <c r="M473">
        <v>280</v>
      </c>
      <c r="O473">
        <v>320</v>
      </c>
      <c r="P473">
        <v>112</v>
      </c>
      <c r="Q473">
        <v>2</v>
      </c>
      <c r="R473">
        <v>46</v>
      </c>
      <c r="S473">
        <v>74.199999999999989</v>
      </c>
      <c r="T473">
        <v>0.75</v>
      </c>
      <c r="U473">
        <v>43.333333333333336</v>
      </c>
      <c r="V473">
        <v>0.91840277777777779</v>
      </c>
      <c r="W473">
        <v>0.4</v>
      </c>
      <c r="Y473">
        <v>0.21428571428571427</v>
      </c>
      <c r="Z473">
        <v>728</v>
      </c>
      <c r="AA473">
        <v>0.65</v>
      </c>
      <c r="AC473">
        <v>1</v>
      </c>
      <c r="AE473">
        <v>1</v>
      </c>
      <c r="AH473">
        <v>43.333333333333336</v>
      </c>
      <c r="AQ473">
        <v>100</v>
      </c>
      <c r="AR473">
        <v>100</v>
      </c>
      <c r="AS473" t="s">
        <v>756</v>
      </c>
    </row>
    <row r="474" spans="1:45" x14ac:dyDescent="0.25">
      <c r="A474">
        <v>473</v>
      </c>
      <c r="B474" t="s">
        <v>26</v>
      </c>
      <c r="C474" t="s">
        <v>665</v>
      </c>
      <c r="D474" t="s">
        <v>1</v>
      </c>
      <c r="E474" t="s">
        <v>338</v>
      </c>
      <c r="F474" s="138">
        <v>43981</v>
      </c>
      <c r="G474" t="s">
        <v>685</v>
      </c>
      <c r="H474" t="s">
        <v>667</v>
      </c>
      <c r="I474" t="s">
        <v>668</v>
      </c>
      <c r="J474" t="s">
        <v>176</v>
      </c>
      <c r="K474" t="s">
        <v>671</v>
      </c>
      <c r="L474">
        <v>1000</v>
      </c>
      <c r="M474">
        <v>280</v>
      </c>
      <c r="O474">
        <v>288</v>
      </c>
      <c r="P474">
        <v>112</v>
      </c>
      <c r="Q474">
        <v>2</v>
      </c>
      <c r="R474">
        <v>36</v>
      </c>
      <c r="S474">
        <v>74.199999999999989</v>
      </c>
      <c r="T474">
        <v>1</v>
      </c>
      <c r="U474">
        <v>30.75</v>
      </c>
      <c r="V474">
        <v>0.83552631578947367</v>
      </c>
      <c r="W474">
        <v>0.4</v>
      </c>
      <c r="Y474">
        <v>0.18849206349206349</v>
      </c>
      <c r="Z474">
        <v>536</v>
      </c>
      <c r="AA474">
        <v>0.65</v>
      </c>
      <c r="AB474">
        <v>1</v>
      </c>
      <c r="AH474">
        <v>30.5</v>
      </c>
      <c r="AI474">
        <v>1</v>
      </c>
      <c r="AQ474">
        <v>100</v>
      </c>
      <c r="AR474">
        <v>100</v>
      </c>
      <c r="AS474" t="s">
        <v>756</v>
      </c>
    </row>
    <row r="475" spans="1:45" x14ac:dyDescent="0.25">
      <c r="A475">
        <v>474</v>
      </c>
      <c r="B475" t="s">
        <v>26</v>
      </c>
      <c r="C475" t="s">
        <v>665</v>
      </c>
      <c r="D475" t="s">
        <v>1</v>
      </c>
      <c r="E475" t="s">
        <v>338</v>
      </c>
      <c r="F475" s="138">
        <v>43981</v>
      </c>
      <c r="G475" t="s">
        <v>685</v>
      </c>
      <c r="H475" t="s">
        <v>667</v>
      </c>
      <c r="I475" t="s">
        <v>668</v>
      </c>
      <c r="J475" t="s">
        <v>187</v>
      </c>
      <c r="K475" t="s">
        <v>671</v>
      </c>
      <c r="L475">
        <v>1000</v>
      </c>
      <c r="M475">
        <v>280</v>
      </c>
      <c r="O475">
        <v>128</v>
      </c>
      <c r="P475">
        <v>112</v>
      </c>
      <c r="Q475">
        <v>0</v>
      </c>
      <c r="R475">
        <v>19</v>
      </c>
      <c r="S475">
        <v>74.199999999999989</v>
      </c>
      <c r="T475">
        <v>0</v>
      </c>
      <c r="U475">
        <v>7.333333333333333</v>
      </c>
      <c r="V475">
        <v>0.38596491228070173</v>
      </c>
      <c r="W475">
        <v>0.4</v>
      </c>
      <c r="Y475">
        <v>0.21205357142857145</v>
      </c>
      <c r="Z475">
        <v>135</v>
      </c>
      <c r="AA475">
        <v>0.7</v>
      </c>
      <c r="AH475">
        <v>7.333333333333333</v>
      </c>
      <c r="AQ475">
        <v>100</v>
      </c>
      <c r="AR475">
        <v>100</v>
      </c>
      <c r="AS475" t="s">
        <v>755</v>
      </c>
    </row>
    <row r="476" spans="1:45" x14ac:dyDescent="0.25">
      <c r="A476">
        <v>475</v>
      </c>
      <c r="B476" t="s">
        <v>26</v>
      </c>
      <c r="C476" t="s">
        <v>665</v>
      </c>
      <c r="D476" t="s">
        <v>1</v>
      </c>
      <c r="E476" t="s">
        <v>338</v>
      </c>
      <c r="F476" s="138">
        <v>43981</v>
      </c>
      <c r="G476" t="s">
        <v>685</v>
      </c>
      <c r="H476" t="s">
        <v>667</v>
      </c>
      <c r="I476" t="s">
        <v>668</v>
      </c>
      <c r="J476" t="s">
        <v>177</v>
      </c>
      <c r="K476" t="s">
        <v>671</v>
      </c>
      <c r="L476">
        <v>1000</v>
      </c>
      <c r="M476">
        <v>280</v>
      </c>
      <c r="O476">
        <v>144</v>
      </c>
      <c r="P476">
        <v>112</v>
      </c>
      <c r="Q476">
        <v>2</v>
      </c>
      <c r="R476">
        <v>47</v>
      </c>
      <c r="S476">
        <v>74.199999999999989</v>
      </c>
      <c r="T476">
        <v>1.5</v>
      </c>
      <c r="U476">
        <v>37.333333333333336</v>
      </c>
      <c r="V476">
        <v>0.79251700680272119</v>
      </c>
      <c r="W476">
        <v>0.4</v>
      </c>
      <c r="Y476">
        <v>0.4861111111111111</v>
      </c>
      <c r="Z476">
        <v>113</v>
      </c>
      <c r="AA476">
        <v>0.65</v>
      </c>
      <c r="AB476">
        <v>1.5</v>
      </c>
      <c r="AH476">
        <v>36.833333333333336</v>
      </c>
      <c r="AK476">
        <v>1</v>
      </c>
      <c r="AQ476">
        <v>100</v>
      </c>
      <c r="AR476">
        <v>100</v>
      </c>
      <c r="AS476" t="s">
        <v>756</v>
      </c>
    </row>
    <row r="477" spans="1:45" x14ac:dyDescent="0.25">
      <c r="A477">
        <v>476</v>
      </c>
      <c r="B477" t="s">
        <v>26</v>
      </c>
      <c r="C477" t="s">
        <v>665</v>
      </c>
      <c r="D477" t="s">
        <v>1</v>
      </c>
      <c r="E477" t="s">
        <v>338</v>
      </c>
      <c r="F477" s="138">
        <v>43981</v>
      </c>
      <c r="G477" t="s">
        <v>685</v>
      </c>
      <c r="H477" t="s">
        <v>667</v>
      </c>
      <c r="I477" t="s">
        <v>668</v>
      </c>
      <c r="J477" t="s">
        <v>416</v>
      </c>
      <c r="K477" t="s">
        <v>671</v>
      </c>
      <c r="L477">
        <v>1000</v>
      </c>
      <c r="M477">
        <v>280</v>
      </c>
      <c r="O477">
        <v>256</v>
      </c>
      <c r="P477">
        <v>112</v>
      </c>
      <c r="Q477">
        <v>2</v>
      </c>
      <c r="R477">
        <v>38</v>
      </c>
      <c r="S477">
        <v>74.199999999999989</v>
      </c>
      <c r="T477">
        <v>1.5</v>
      </c>
      <c r="U477">
        <v>26.375</v>
      </c>
      <c r="V477">
        <v>0.69687500000000002</v>
      </c>
      <c r="W477">
        <v>0.4</v>
      </c>
      <c r="Y477">
        <v>0.22321428571428573</v>
      </c>
      <c r="Z477">
        <v>222</v>
      </c>
      <c r="AA477">
        <v>0.65</v>
      </c>
      <c r="AE477">
        <v>3</v>
      </c>
      <c r="AH477">
        <v>24.5</v>
      </c>
      <c r="AI477">
        <v>3</v>
      </c>
      <c r="AJ477">
        <v>3</v>
      </c>
      <c r="AQ477">
        <v>100</v>
      </c>
      <c r="AR477">
        <v>100</v>
      </c>
      <c r="AS477" t="s">
        <v>756</v>
      </c>
    </row>
    <row r="478" spans="1:45" x14ac:dyDescent="0.25">
      <c r="A478">
        <v>477</v>
      </c>
      <c r="B478" t="s">
        <v>26</v>
      </c>
      <c r="C478" t="s">
        <v>665</v>
      </c>
      <c r="D478" t="s">
        <v>1</v>
      </c>
      <c r="E478" t="s">
        <v>338</v>
      </c>
      <c r="F478" s="138">
        <v>43981</v>
      </c>
      <c r="G478" t="s">
        <v>685</v>
      </c>
      <c r="H478" t="s">
        <v>667</v>
      </c>
      <c r="I478" t="s">
        <v>672</v>
      </c>
      <c r="J478" t="s">
        <v>407</v>
      </c>
      <c r="K478" t="s">
        <v>671</v>
      </c>
      <c r="L478">
        <v>1000</v>
      </c>
      <c r="M478">
        <v>280</v>
      </c>
      <c r="O478">
        <v>320</v>
      </c>
      <c r="P478">
        <v>112</v>
      </c>
      <c r="Q478">
        <v>2</v>
      </c>
      <c r="R478">
        <v>14</v>
      </c>
      <c r="S478">
        <v>74.199999999999989</v>
      </c>
      <c r="T478">
        <v>1.3333333333333333</v>
      </c>
      <c r="U478">
        <v>12.833333333333332</v>
      </c>
      <c r="V478">
        <v>0.88541666666666663</v>
      </c>
      <c r="W478">
        <v>0.4</v>
      </c>
      <c r="Y478">
        <v>7.1428571428571425E-2</v>
      </c>
      <c r="Z478">
        <v>148</v>
      </c>
      <c r="AA478">
        <v>0.65</v>
      </c>
      <c r="AB478">
        <v>1.3333333333333333</v>
      </c>
      <c r="AH478">
        <v>12.833333333333332</v>
      </c>
      <c r="AQ478">
        <v>100</v>
      </c>
      <c r="AR478">
        <v>100</v>
      </c>
      <c r="AS478" t="s">
        <v>755</v>
      </c>
    </row>
    <row r="479" spans="1:45" x14ac:dyDescent="0.25">
      <c r="A479">
        <v>478</v>
      </c>
      <c r="B479" t="s">
        <v>26</v>
      </c>
      <c r="C479" t="s">
        <v>665</v>
      </c>
      <c r="D479" t="s">
        <v>1</v>
      </c>
      <c r="E479" t="s">
        <v>338</v>
      </c>
      <c r="F479" s="138">
        <v>43981</v>
      </c>
      <c r="G479" t="s">
        <v>685</v>
      </c>
      <c r="H479" t="s">
        <v>667</v>
      </c>
      <c r="I479" t="s">
        <v>677</v>
      </c>
      <c r="J479" t="s">
        <v>405</v>
      </c>
      <c r="K479" t="s">
        <v>671</v>
      </c>
      <c r="L479">
        <v>1000</v>
      </c>
      <c r="M479">
        <v>280</v>
      </c>
      <c r="O479">
        <v>208</v>
      </c>
      <c r="P479">
        <v>112</v>
      </c>
      <c r="R479">
        <v>41</v>
      </c>
      <c r="S479">
        <v>74.199999999999989</v>
      </c>
      <c r="T479">
        <v>0</v>
      </c>
      <c r="U479">
        <v>32.666666666666671</v>
      </c>
      <c r="V479">
        <v>0.79674796747967491</v>
      </c>
      <c r="W479">
        <v>0.4</v>
      </c>
      <c r="Y479">
        <v>0.28159340659340659</v>
      </c>
      <c r="Z479">
        <v>270</v>
      </c>
      <c r="AA479">
        <v>0.65</v>
      </c>
      <c r="AH479">
        <v>30.166666666666668</v>
      </c>
      <c r="AI479">
        <v>2</v>
      </c>
      <c r="AK479">
        <v>4</v>
      </c>
      <c r="AQ479">
        <v>100</v>
      </c>
      <c r="AR479">
        <v>100</v>
      </c>
      <c r="AS479" t="s">
        <v>755</v>
      </c>
    </row>
    <row r="480" spans="1:45" x14ac:dyDescent="0.25">
      <c r="A480">
        <v>479</v>
      </c>
      <c r="B480" t="s">
        <v>26</v>
      </c>
      <c r="C480" t="s">
        <v>678</v>
      </c>
      <c r="D480" t="s">
        <v>1</v>
      </c>
      <c r="E480" t="s">
        <v>338</v>
      </c>
      <c r="F480" s="138">
        <v>43981</v>
      </c>
      <c r="G480" t="s">
        <v>670</v>
      </c>
      <c r="H480" t="s">
        <v>667</v>
      </c>
      <c r="I480" t="s">
        <v>679</v>
      </c>
      <c r="J480" t="s">
        <v>382</v>
      </c>
      <c r="K480" t="s">
        <v>671</v>
      </c>
      <c r="L480">
        <v>1200</v>
      </c>
      <c r="M480">
        <v>336</v>
      </c>
      <c r="O480">
        <v>336</v>
      </c>
      <c r="P480">
        <v>134.4</v>
      </c>
      <c r="Q480">
        <v>84</v>
      </c>
      <c r="R480">
        <v>21</v>
      </c>
      <c r="S480">
        <v>88.899999999999991</v>
      </c>
      <c r="T480">
        <v>52.166666666666664</v>
      </c>
      <c r="U480">
        <v>6.4166666666666661</v>
      </c>
      <c r="V480">
        <v>0.55793650793650784</v>
      </c>
      <c r="W480">
        <v>0.4</v>
      </c>
      <c r="Y480">
        <v>0.44642857142857145</v>
      </c>
      <c r="Z480">
        <v>646</v>
      </c>
      <c r="AA480">
        <v>0.75</v>
      </c>
      <c r="AB480">
        <v>49.666666666666664</v>
      </c>
      <c r="AC480">
        <v>4</v>
      </c>
      <c r="AE480">
        <v>3</v>
      </c>
      <c r="AH480">
        <v>2.1666666666666665</v>
      </c>
      <c r="AI480">
        <v>17</v>
      </c>
      <c r="AQ480">
        <v>100</v>
      </c>
      <c r="AR480">
        <v>100</v>
      </c>
      <c r="AS480" t="s">
        <v>756</v>
      </c>
    </row>
    <row r="481" spans="1:45" x14ac:dyDescent="0.25">
      <c r="A481">
        <v>480</v>
      </c>
      <c r="B481" t="s">
        <v>26</v>
      </c>
      <c r="C481" t="s">
        <v>678</v>
      </c>
      <c r="D481" t="s">
        <v>1</v>
      </c>
      <c r="E481" t="s">
        <v>338</v>
      </c>
      <c r="F481" s="138">
        <v>43981</v>
      </c>
      <c r="G481" t="s">
        <v>670</v>
      </c>
      <c r="H481" t="s">
        <v>667</v>
      </c>
      <c r="I481" t="s">
        <v>686</v>
      </c>
      <c r="J481" t="s">
        <v>233</v>
      </c>
      <c r="K481" t="s">
        <v>671</v>
      </c>
      <c r="L481">
        <v>1200</v>
      </c>
      <c r="M481">
        <v>336</v>
      </c>
      <c r="O481">
        <v>336</v>
      </c>
      <c r="P481">
        <v>134.39999999999998</v>
      </c>
      <c r="R481">
        <v>34</v>
      </c>
      <c r="S481">
        <v>88.899999999999991</v>
      </c>
      <c r="T481">
        <v>0</v>
      </c>
      <c r="U481">
        <v>18.75</v>
      </c>
      <c r="V481">
        <v>0.55147058823529416</v>
      </c>
      <c r="W481">
        <v>0.4</v>
      </c>
      <c r="Y481">
        <v>0.14455782312925169</v>
      </c>
      <c r="Z481">
        <v>557</v>
      </c>
      <c r="AA481">
        <v>0.65</v>
      </c>
      <c r="AH481">
        <v>16</v>
      </c>
      <c r="AI481">
        <v>3</v>
      </c>
      <c r="AK481">
        <v>4</v>
      </c>
      <c r="AQ481">
        <v>100</v>
      </c>
      <c r="AR481">
        <v>100</v>
      </c>
      <c r="AS481" t="s">
        <v>756</v>
      </c>
    </row>
    <row r="482" spans="1:45" x14ac:dyDescent="0.25">
      <c r="A482">
        <v>481</v>
      </c>
      <c r="B482" t="s">
        <v>26</v>
      </c>
      <c r="C482" t="s">
        <v>678</v>
      </c>
      <c r="D482" t="s">
        <v>1</v>
      </c>
      <c r="E482" t="s">
        <v>338</v>
      </c>
      <c r="F482" s="138">
        <v>43981</v>
      </c>
      <c r="G482" t="s">
        <v>684</v>
      </c>
      <c r="H482" t="s">
        <v>687</v>
      </c>
      <c r="I482" t="s">
        <v>679</v>
      </c>
      <c r="J482" t="s">
        <v>455</v>
      </c>
      <c r="K482" t="s">
        <v>669</v>
      </c>
      <c r="L482">
        <v>1250</v>
      </c>
      <c r="M482">
        <v>350</v>
      </c>
      <c r="O482">
        <v>288</v>
      </c>
      <c r="P482">
        <v>84</v>
      </c>
      <c r="R482">
        <v>59</v>
      </c>
      <c r="S482">
        <v>30.799999999999997</v>
      </c>
      <c r="T482">
        <v>0</v>
      </c>
      <c r="U482">
        <v>37.333333333333336</v>
      </c>
      <c r="V482">
        <v>0.63276836158192096</v>
      </c>
      <c r="W482">
        <v>0.24</v>
      </c>
      <c r="Y482">
        <v>0.29265873015873017</v>
      </c>
      <c r="Z482">
        <v>354</v>
      </c>
      <c r="AA482">
        <v>0.8</v>
      </c>
      <c r="AH482">
        <v>37.333333333333336</v>
      </c>
      <c r="AQ482">
        <v>100</v>
      </c>
      <c r="AR482">
        <v>100</v>
      </c>
      <c r="AS482" t="s">
        <v>755</v>
      </c>
    </row>
    <row r="483" spans="1:45" x14ac:dyDescent="0.25">
      <c r="A483">
        <v>482</v>
      </c>
      <c r="B483" t="s">
        <v>26</v>
      </c>
      <c r="C483" t="s">
        <v>678</v>
      </c>
      <c r="D483" t="s">
        <v>1</v>
      </c>
      <c r="E483" t="s">
        <v>338</v>
      </c>
      <c r="F483" s="138">
        <v>43981</v>
      </c>
      <c r="G483" t="s">
        <v>684</v>
      </c>
      <c r="H483" t="s">
        <v>687</v>
      </c>
      <c r="I483" t="s">
        <v>688</v>
      </c>
      <c r="J483" t="s">
        <v>457</v>
      </c>
      <c r="K483" t="s">
        <v>669</v>
      </c>
      <c r="L483">
        <v>1250</v>
      </c>
      <c r="M483">
        <v>350</v>
      </c>
      <c r="O483">
        <v>288</v>
      </c>
      <c r="P483">
        <v>84</v>
      </c>
      <c r="R483">
        <v>23</v>
      </c>
      <c r="S483">
        <v>30.799999999999997</v>
      </c>
      <c r="T483">
        <v>0</v>
      </c>
      <c r="U483">
        <v>12.25</v>
      </c>
      <c r="V483">
        <v>0.53260869565217395</v>
      </c>
      <c r="W483">
        <v>0.24</v>
      </c>
      <c r="Y483">
        <v>0.11408730158730158</v>
      </c>
      <c r="Z483">
        <v>320</v>
      </c>
      <c r="AA483">
        <v>0.65</v>
      </c>
      <c r="AH483">
        <v>10</v>
      </c>
      <c r="AI483">
        <v>4</v>
      </c>
      <c r="AJ483">
        <v>2</v>
      </c>
      <c r="AK483">
        <v>1</v>
      </c>
      <c r="AQ483">
        <v>100</v>
      </c>
      <c r="AR483">
        <v>100</v>
      </c>
      <c r="AS483" t="s">
        <v>755</v>
      </c>
    </row>
    <row r="484" spans="1:45" x14ac:dyDescent="0.25">
      <c r="A484">
        <v>483</v>
      </c>
      <c r="B484" t="s">
        <v>26</v>
      </c>
      <c r="C484" t="s">
        <v>678</v>
      </c>
      <c r="D484" t="s">
        <v>1</v>
      </c>
      <c r="E484" t="s">
        <v>338</v>
      </c>
      <c r="F484" s="138">
        <v>43981</v>
      </c>
      <c r="G484" t="s">
        <v>684</v>
      </c>
      <c r="H484" t="s">
        <v>687</v>
      </c>
      <c r="I484" t="s">
        <v>706</v>
      </c>
      <c r="J484" t="s">
        <v>456</v>
      </c>
      <c r="K484" t="s">
        <v>669</v>
      </c>
      <c r="L484">
        <v>1250</v>
      </c>
      <c r="M484">
        <v>350</v>
      </c>
      <c r="O484">
        <v>304</v>
      </c>
      <c r="P484">
        <v>84</v>
      </c>
      <c r="R484">
        <v>24</v>
      </c>
      <c r="S484">
        <v>30.799999999999997</v>
      </c>
      <c r="T484">
        <v>0</v>
      </c>
      <c r="U484">
        <v>15.333333333333334</v>
      </c>
      <c r="V484">
        <v>0.63888888888888895</v>
      </c>
      <c r="W484">
        <v>0.24</v>
      </c>
      <c r="Y484">
        <v>0.11278195488721805</v>
      </c>
      <c r="Z484">
        <v>414</v>
      </c>
      <c r="AA484">
        <v>0.65</v>
      </c>
      <c r="AH484">
        <v>15.333333333333334</v>
      </c>
      <c r="AQ484">
        <v>100</v>
      </c>
      <c r="AR484">
        <v>100</v>
      </c>
      <c r="AS484" t="s">
        <v>755</v>
      </c>
    </row>
    <row r="485" spans="1:45" x14ac:dyDescent="0.25">
      <c r="A485">
        <v>484</v>
      </c>
      <c r="B485" t="s">
        <v>26</v>
      </c>
      <c r="C485" t="s">
        <v>678</v>
      </c>
      <c r="D485" t="s">
        <v>1</v>
      </c>
      <c r="E485" t="s">
        <v>338</v>
      </c>
      <c r="F485" s="138">
        <v>43981</v>
      </c>
      <c r="G485" t="s">
        <v>684</v>
      </c>
      <c r="H485" t="s">
        <v>687</v>
      </c>
      <c r="I485" t="s">
        <v>698</v>
      </c>
      <c r="J485" t="s">
        <v>458</v>
      </c>
      <c r="K485" t="s">
        <v>669</v>
      </c>
      <c r="L485">
        <v>1251</v>
      </c>
      <c r="M485">
        <v>350</v>
      </c>
      <c r="O485">
        <v>320</v>
      </c>
      <c r="P485">
        <v>84</v>
      </c>
      <c r="R485">
        <v>7</v>
      </c>
      <c r="S485">
        <v>30.799999999999997</v>
      </c>
      <c r="T485">
        <v>0</v>
      </c>
      <c r="U485">
        <v>2.875</v>
      </c>
      <c r="V485">
        <v>0.4107142857142857</v>
      </c>
      <c r="W485">
        <v>0.24</v>
      </c>
      <c r="Y485">
        <v>3.125E-2</v>
      </c>
      <c r="Z485">
        <v>345</v>
      </c>
      <c r="AA485">
        <v>0.65</v>
      </c>
      <c r="AH485">
        <v>0</v>
      </c>
      <c r="AI485">
        <v>1</v>
      </c>
      <c r="AJ485">
        <v>3</v>
      </c>
      <c r="AK485">
        <v>3</v>
      </c>
      <c r="AQ485">
        <v>100</v>
      </c>
      <c r="AR485">
        <v>100</v>
      </c>
      <c r="AS485" t="s">
        <v>755</v>
      </c>
    </row>
    <row r="486" spans="1:45" x14ac:dyDescent="0.25">
      <c r="A486">
        <v>485</v>
      </c>
      <c r="B486" t="s">
        <v>26</v>
      </c>
      <c r="C486" t="s">
        <v>678</v>
      </c>
      <c r="D486" t="s">
        <v>1</v>
      </c>
      <c r="E486" t="s">
        <v>338</v>
      </c>
      <c r="F486" s="138">
        <v>43981</v>
      </c>
      <c r="G486" t="s">
        <v>685</v>
      </c>
      <c r="H486" t="s">
        <v>667</v>
      </c>
      <c r="I486" t="s">
        <v>679</v>
      </c>
      <c r="J486" t="s">
        <v>444</v>
      </c>
      <c r="K486" t="s">
        <v>671</v>
      </c>
      <c r="L486">
        <v>1000</v>
      </c>
      <c r="M486">
        <v>280</v>
      </c>
      <c r="O486">
        <v>320</v>
      </c>
      <c r="P486">
        <v>112</v>
      </c>
      <c r="Q486">
        <v>2</v>
      </c>
      <c r="R486">
        <v>72</v>
      </c>
      <c r="S486">
        <v>74.199999999999989</v>
      </c>
      <c r="T486">
        <v>1.3333333333333335</v>
      </c>
      <c r="U486">
        <v>49.583333333333336</v>
      </c>
      <c r="V486">
        <v>0.68806306306306309</v>
      </c>
      <c r="W486">
        <v>0.4</v>
      </c>
      <c r="Y486">
        <v>0.33035714285714285</v>
      </c>
      <c r="Z486">
        <v>545</v>
      </c>
      <c r="AA486">
        <v>0.7</v>
      </c>
      <c r="AB486">
        <v>0.83333333333333337</v>
      </c>
      <c r="AC486">
        <v>2</v>
      </c>
      <c r="AH486">
        <v>48.833333333333336</v>
      </c>
      <c r="AI486">
        <v>1</v>
      </c>
      <c r="AK486">
        <v>1</v>
      </c>
      <c r="AQ486">
        <v>100</v>
      </c>
      <c r="AR486">
        <v>100</v>
      </c>
      <c r="AS486" t="s">
        <v>755</v>
      </c>
    </row>
    <row r="487" spans="1:45" x14ac:dyDescent="0.25">
      <c r="A487">
        <v>486</v>
      </c>
      <c r="B487" t="s">
        <v>26</v>
      </c>
      <c r="C487" t="s">
        <v>678</v>
      </c>
      <c r="D487" t="s">
        <v>1</v>
      </c>
      <c r="E487" t="s">
        <v>338</v>
      </c>
      <c r="F487" s="138">
        <v>43981</v>
      </c>
      <c r="G487" t="s">
        <v>685</v>
      </c>
      <c r="H487" t="s">
        <v>667</v>
      </c>
      <c r="I487" t="s">
        <v>686</v>
      </c>
      <c r="J487" t="s">
        <v>234</v>
      </c>
      <c r="K487" t="s">
        <v>671</v>
      </c>
      <c r="L487">
        <v>1000</v>
      </c>
      <c r="M487">
        <v>280</v>
      </c>
      <c r="O487">
        <v>272</v>
      </c>
      <c r="P487">
        <v>112</v>
      </c>
      <c r="R487">
        <v>49</v>
      </c>
      <c r="S487">
        <v>74.199999999999989</v>
      </c>
      <c r="T487">
        <v>0</v>
      </c>
      <c r="U487">
        <v>29.833333333333332</v>
      </c>
      <c r="V487">
        <v>0.608843537414966</v>
      </c>
      <c r="W487">
        <v>0.4</v>
      </c>
      <c r="Y487">
        <v>0.25735294117647062</v>
      </c>
      <c r="Z487">
        <v>360</v>
      </c>
      <c r="AA487">
        <v>0.65</v>
      </c>
      <c r="AH487">
        <v>29.833333333333332</v>
      </c>
      <c r="AQ487">
        <v>100</v>
      </c>
      <c r="AR487">
        <v>100</v>
      </c>
      <c r="AS487" t="s">
        <v>755</v>
      </c>
    </row>
    <row r="488" spans="1:45" x14ac:dyDescent="0.25">
      <c r="A488">
        <v>487</v>
      </c>
      <c r="B488" t="s">
        <v>26</v>
      </c>
      <c r="C488" t="s">
        <v>678</v>
      </c>
      <c r="D488" t="s">
        <v>1</v>
      </c>
      <c r="E488" t="s">
        <v>338</v>
      </c>
      <c r="F488" s="138">
        <v>43981</v>
      </c>
      <c r="G488" t="s">
        <v>685</v>
      </c>
      <c r="H488" t="s">
        <v>687</v>
      </c>
      <c r="I488" t="s">
        <v>688</v>
      </c>
      <c r="J488" t="s">
        <v>414</v>
      </c>
      <c r="K488" t="s">
        <v>671</v>
      </c>
      <c r="L488">
        <v>1000</v>
      </c>
      <c r="M488">
        <v>280</v>
      </c>
      <c r="O488">
        <v>224</v>
      </c>
      <c r="P488">
        <v>67.199999999999989</v>
      </c>
      <c r="R488">
        <v>20</v>
      </c>
      <c r="S488">
        <v>24.5</v>
      </c>
      <c r="T488">
        <v>0</v>
      </c>
      <c r="U488">
        <v>10.083333333333334</v>
      </c>
      <c r="V488">
        <v>0.50416666666666665</v>
      </c>
      <c r="W488">
        <v>0.24</v>
      </c>
      <c r="Y488">
        <v>0.12755102040816327</v>
      </c>
      <c r="Z488">
        <v>226</v>
      </c>
      <c r="AA488">
        <v>0.65</v>
      </c>
      <c r="AH488">
        <v>8.3333333333333339</v>
      </c>
      <c r="AI488">
        <v>3</v>
      </c>
      <c r="AK488">
        <v>2</v>
      </c>
      <c r="AQ488">
        <v>100</v>
      </c>
      <c r="AR488">
        <v>100</v>
      </c>
      <c r="AS488" t="s">
        <v>755</v>
      </c>
    </row>
    <row r="489" spans="1:45" x14ac:dyDescent="0.25">
      <c r="A489">
        <v>488</v>
      </c>
      <c r="B489" t="s">
        <v>26</v>
      </c>
      <c r="C489" t="s">
        <v>678</v>
      </c>
      <c r="D489" t="s">
        <v>1</v>
      </c>
      <c r="E489" t="s">
        <v>338</v>
      </c>
      <c r="F489" s="138">
        <v>43981</v>
      </c>
      <c r="G489" t="s">
        <v>685</v>
      </c>
      <c r="H489" t="s">
        <v>687</v>
      </c>
      <c r="I489" t="s">
        <v>688</v>
      </c>
      <c r="J489" t="s">
        <v>412</v>
      </c>
      <c r="K489" t="s">
        <v>671</v>
      </c>
      <c r="L489">
        <v>1000</v>
      </c>
      <c r="M489">
        <v>280</v>
      </c>
      <c r="O489">
        <v>224</v>
      </c>
      <c r="P489">
        <v>67.199999999999989</v>
      </c>
      <c r="R489">
        <v>22</v>
      </c>
      <c r="S489">
        <v>24.5</v>
      </c>
      <c r="T489">
        <v>0</v>
      </c>
      <c r="U489">
        <v>12.375</v>
      </c>
      <c r="V489">
        <v>0.5625</v>
      </c>
      <c r="W489">
        <v>0.24</v>
      </c>
      <c r="Y489">
        <v>0.14030612244897961</v>
      </c>
      <c r="Z489">
        <v>240</v>
      </c>
      <c r="AA489">
        <v>0.65</v>
      </c>
      <c r="AH489">
        <v>10</v>
      </c>
      <c r="AI489">
        <v>2</v>
      </c>
      <c r="AJ489">
        <v>1</v>
      </c>
      <c r="AK489">
        <v>3</v>
      </c>
      <c r="AQ489">
        <v>100</v>
      </c>
      <c r="AR489">
        <v>100</v>
      </c>
      <c r="AS489" t="s">
        <v>755</v>
      </c>
    </row>
    <row r="490" spans="1:45" x14ac:dyDescent="0.25">
      <c r="A490">
        <v>489</v>
      </c>
      <c r="B490" t="s">
        <v>26</v>
      </c>
      <c r="C490" t="s">
        <v>678</v>
      </c>
      <c r="D490" t="s">
        <v>1</v>
      </c>
      <c r="E490" t="s">
        <v>338</v>
      </c>
      <c r="F490" s="138">
        <v>43981</v>
      </c>
      <c r="G490" t="s">
        <v>685</v>
      </c>
      <c r="H490" t="s">
        <v>687</v>
      </c>
      <c r="I490" t="s">
        <v>688</v>
      </c>
      <c r="J490" t="s">
        <v>418</v>
      </c>
      <c r="K490" t="s">
        <v>671</v>
      </c>
      <c r="L490">
        <v>1000</v>
      </c>
      <c r="M490">
        <v>280</v>
      </c>
      <c r="O490">
        <v>224</v>
      </c>
      <c r="P490">
        <v>67.199999999999989</v>
      </c>
      <c r="R490">
        <v>23</v>
      </c>
      <c r="S490">
        <v>24.5</v>
      </c>
      <c r="T490">
        <v>0</v>
      </c>
      <c r="U490">
        <v>12</v>
      </c>
      <c r="V490">
        <v>0.52173913043478259</v>
      </c>
      <c r="W490">
        <v>0.24</v>
      </c>
      <c r="Y490">
        <v>0.14668367346938777</v>
      </c>
      <c r="Z490">
        <v>249</v>
      </c>
      <c r="AA490">
        <v>0.65</v>
      </c>
      <c r="AH490">
        <v>10</v>
      </c>
      <c r="AI490">
        <v>6</v>
      </c>
      <c r="AK490">
        <v>1</v>
      </c>
      <c r="AQ490">
        <v>100</v>
      </c>
      <c r="AR490">
        <v>100</v>
      </c>
      <c r="AS490" t="s">
        <v>755</v>
      </c>
    </row>
    <row r="491" spans="1:45" x14ac:dyDescent="0.25">
      <c r="A491">
        <v>490</v>
      </c>
      <c r="B491" t="s">
        <v>26</v>
      </c>
      <c r="C491" t="s">
        <v>680</v>
      </c>
      <c r="D491" t="s">
        <v>1</v>
      </c>
      <c r="E491" t="s">
        <v>338</v>
      </c>
      <c r="F491" s="138">
        <v>43981</v>
      </c>
      <c r="G491" t="s">
        <v>666</v>
      </c>
      <c r="H491" t="s">
        <v>667</v>
      </c>
      <c r="I491" t="s">
        <v>681</v>
      </c>
      <c r="J491" t="s">
        <v>428</v>
      </c>
      <c r="K491" t="s">
        <v>669</v>
      </c>
      <c r="L491">
        <v>2700</v>
      </c>
      <c r="M491">
        <v>567</v>
      </c>
      <c r="O491">
        <v>676</v>
      </c>
      <c r="P491">
        <v>226.79999999999998</v>
      </c>
      <c r="Q491">
        <v>30</v>
      </c>
      <c r="R491">
        <v>86</v>
      </c>
      <c r="S491">
        <v>149.79999999999998</v>
      </c>
      <c r="T491">
        <v>29.928571428571427</v>
      </c>
      <c r="U491">
        <v>81</v>
      </c>
      <c r="V491">
        <v>0.95628078817733997</v>
      </c>
      <c r="W491">
        <v>0.4</v>
      </c>
      <c r="Y491">
        <v>0.24513947590870669</v>
      </c>
      <c r="Z491">
        <v>690</v>
      </c>
      <c r="AA491">
        <v>0.7</v>
      </c>
      <c r="AB491">
        <v>21.428571428571427</v>
      </c>
      <c r="AE491">
        <v>17</v>
      </c>
      <c r="AH491">
        <v>64</v>
      </c>
      <c r="AI491">
        <v>22</v>
      </c>
      <c r="AK491">
        <v>23</v>
      </c>
      <c r="AQ491">
        <v>100</v>
      </c>
      <c r="AR491">
        <v>100</v>
      </c>
      <c r="AS491" t="s">
        <v>756</v>
      </c>
    </row>
    <row r="492" spans="1:45" x14ac:dyDescent="0.25">
      <c r="A492">
        <v>491</v>
      </c>
      <c r="B492" t="s">
        <v>26</v>
      </c>
      <c r="C492" t="s">
        <v>680</v>
      </c>
      <c r="D492" t="s">
        <v>1</v>
      </c>
      <c r="E492" t="s">
        <v>338</v>
      </c>
      <c r="F492" s="138">
        <v>43981</v>
      </c>
      <c r="G492" t="s">
        <v>670</v>
      </c>
      <c r="H492" t="s">
        <v>667</v>
      </c>
      <c r="I492" t="s">
        <v>681</v>
      </c>
      <c r="J492" t="s">
        <v>375</v>
      </c>
      <c r="K492" t="s">
        <v>671</v>
      </c>
      <c r="L492">
        <v>1200</v>
      </c>
      <c r="M492">
        <v>336</v>
      </c>
      <c r="O492">
        <v>640</v>
      </c>
      <c r="P492">
        <v>96</v>
      </c>
      <c r="Q492">
        <v>17</v>
      </c>
      <c r="R492">
        <v>89</v>
      </c>
      <c r="S492">
        <v>63</v>
      </c>
      <c r="T492">
        <v>14.714285714285714</v>
      </c>
      <c r="U492">
        <v>81.714285714285708</v>
      </c>
      <c r="V492">
        <v>0.90970350404312661</v>
      </c>
      <c r="W492">
        <v>0.4</v>
      </c>
      <c r="Y492">
        <v>0.23660714285714285</v>
      </c>
      <c r="Z492">
        <v>653</v>
      </c>
      <c r="AA492">
        <v>0.7</v>
      </c>
      <c r="AB492">
        <v>14.714285714285714</v>
      </c>
      <c r="AH492">
        <v>81.714285714285708</v>
      </c>
      <c r="AQ492">
        <v>100</v>
      </c>
      <c r="AR492">
        <v>100</v>
      </c>
      <c r="AS492" t="s">
        <v>756</v>
      </c>
    </row>
    <row r="493" spans="1:45" x14ac:dyDescent="0.25">
      <c r="A493">
        <v>492</v>
      </c>
      <c r="B493" t="s">
        <v>26</v>
      </c>
      <c r="C493" t="s">
        <v>680</v>
      </c>
      <c r="D493" t="s">
        <v>1</v>
      </c>
      <c r="E493" t="s">
        <v>338</v>
      </c>
      <c r="F493" s="138">
        <v>43981</v>
      </c>
      <c r="G493" t="s">
        <v>670</v>
      </c>
      <c r="H493" t="s">
        <v>667</v>
      </c>
      <c r="I493" t="s">
        <v>681</v>
      </c>
      <c r="J493" t="s">
        <v>376</v>
      </c>
      <c r="K493" t="s">
        <v>671</v>
      </c>
      <c r="L493">
        <v>1200</v>
      </c>
      <c r="M493">
        <v>336</v>
      </c>
      <c r="O493">
        <v>324</v>
      </c>
      <c r="P493">
        <v>96</v>
      </c>
      <c r="Q493">
        <v>22</v>
      </c>
      <c r="R493">
        <v>70</v>
      </c>
      <c r="S493">
        <v>63</v>
      </c>
      <c r="T493">
        <v>20.714285714285715</v>
      </c>
      <c r="U493">
        <v>69.142857142857139</v>
      </c>
      <c r="V493">
        <v>0.97670807453416153</v>
      </c>
      <c r="W493">
        <v>0.4</v>
      </c>
      <c r="Y493">
        <v>0.40564373897707234</v>
      </c>
      <c r="Z493">
        <v>600</v>
      </c>
      <c r="AA493">
        <v>0.7</v>
      </c>
      <c r="AB493">
        <v>20.714285714285715</v>
      </c>
      <c r="AH493">
        <v>69.142857142857139</v>
      </c>
      <c r="AQ493">
        <v>100</v>
      </c>
      <c r="AR493">
        <v>100</v>
      </c>
      <c r="AS493" t="s">
        <v>756</v>
      </c>
    </row>
    <row r="494" spans="1:45" x14ac:dyDescent="0.25">
      <c r="A494">
        <v>493</v>
      </c>
      <c r="B494" t="s">
        <v>26</v>
      </c>
      <c r="C494" t="s">
        <v>680</v>
      </c>
      <c r="D494" t="s">
        <v>1</v>
      </c>
      <c r="E494" t="s">
        <v>338</v>
      </c>
      <c r="F494" s="138">
        <v>43981</v>
      </c>
      <c r="G494" t="s">
        <v>670</v>
      </c>
      <c r="H494" t="s">
        <v>667</v>
      </c>
      <c r="I494" t="s">
        <v>681</v>
      </c>
      <c r="J494" t="s">
        <v>369</v>
      </c>
      <c r="K494" t="s">
        <v>671</v>
      </c>
      <c r="L494">
        <v>1200</v>
      </c>
      <c r="M494">
        <v>336</v>
      </c>
      <c r="O494">
        <v>352</v>
      </c>
      <c r="P494">
        <v>96</v>
      </c>
      <c r="Q494">
        <v>16</v>
      </c>
      <c r="R494">
        <v>71</v>
      </c>
      <c r="S494">
        <v>63</v>
      </c>
      <c r="T494">
        <v>12.571428571428571</v>
      </c>
      <c r="U494">
        <v>59.214285714285715</v>
      </c>
      <c r="V494">
        <v>0.82512315270935965</v>
      </c>
      <c r="W494">
        <v>0.4</v>
      </c>
      <c r="Y494">
        <v>0.35308441558441561</v>
      </c>
      <c r="Z494">
        <v>443</v>
      </c>
      <c r="AA494">
        <v>0.6</v>
      </c>
      <c r="AB494">
        <v>10.571428571428571</v>
      </c>
      <c r="AC494">
        <v>2</v>
      </c>
      <c r="AE494">
        <v>3</v>
      </c>
      <c r="AH494">
        <v>56.714285714285715</v>
      </c>
      <c r="AI494">
        <v>3</v>
      </c>
      <c r="AJ494">
        <v>2</v>
      </c>
      <c r="AK494">
        <v>2</v>
      </c>
      <c r="AQ494">
        <v>100</v>
      </c>
      <c r="AR494">
        <v>100</v>
      </c>
      <c r="AS494" t="s">
        <v>756</v>
      </c>
    </row>
    <row r="495" spans="1:45" x14ac:dyDescent="0.25">
      <c r="A495">
        <v>494</v>
      </c>
      <c r="B495" t="s">
        <v>26</v>
      </c>
      <c r="C495" t="s">
        <v>680</v>
      </c>
      <c r="D495" t="s">
        <v>1</v>
      </c>
      <c r="E495" t="s">
        <v>338</v>
      </c>
      <c r="F495" s="138">
        <v>43981</v>
      </c>
      <c r="G495" t="s">
        <v>670</v>
      </c>
      <c r="H495" t="s">
        <v>667</v>
      </c>
      <c r="I495" t="s">
        <v>681</v>
      </c>
      <c r="J495" t="s">
        <v>373</v>
      </c>
      <c r="K495" t="s">
        <v>671</v>
      </c>
      <c r="L495">
        <v>1200</v>
      </c>
      <c r="M495">
        <v>336</v>
      </c>
      <c r="O495">
        <v>284</v>
      </c>
      <c r="P495">
        <v>96</v>
      </c>
      <c r="Q495">
        <v>28</v>
      </c>
      <c r="R495">
        <v>40</v>
      </c>
      <c r="S495">
        <v>63</v>
      </c>
      <c r="T495">
        <v>19.553571428571427</v>
      </c>
      <c r="U495">
        <v>34.392857142857139</v>
      </c>
      <c r="V495">
        <v>0.79332983193277307</v>
      </c>
      <c r="W495">
        <v>0.4</v>
      </c>
      <c r="Y495">
        <v>0.34205231388329982</v>
      </c>
      <c r="Z495">
        <v>306</v>
      </c>
      <c r="AA495">
        <v>0.6</v>
      </c>
      <c r="AB495">
        <v>17.428571428571427</v>
      </c>
      <c r="AC495">
        <v>4</v>
      </c>
      <c r="AD495">
        <v>3</v>
      </c>
      <c r="AH495">
        <v>31.142857142857142</v>
      </c>
      <c r="AI495">
        <v>6</v>
      </c>
      <c r="AJ495">
        <v>2</v>
      </c>
      <c r="AK495">
        <v>2</v>
      </c>
      <c r="AQ495">
        <v>100</v>
      </c>
      <c r="AR495">
        <v>100</v>
      </c>
      <c r="AS495" t="s">
        <v>756</v>
      </c>
    </row>
    <row r="496" spans="1:45" x14ac:dyDescent="0.25">
      <c r="A496">
        <v>495</v>
      </c>
      <c r="B496" t="s">
        <v>26</v>
      </c>
      <c r="C496" t="s">
        <v>680</v>
      </c>
      <c r="D496" t="s">
        <v>1</v>
      </c>
      <c r="E496" t="s">
        <v>338</v>
      </c>
      <c r="F496" s="138">
        <v>43981</v>
      </c>
      <c r="G496" t="s">
        <v>670</v>
      </c>
      <c r="H496" t="s">
        <v>667</v>
      </c>
      <c r="I496" t="s">
        <v>681</v>
      </c>
      <c r="J496" t="s">
        <v>374</v>
      </c>
      <c r="K496" t="s">
        <v>671</v>
      </c>
      <c r="L496">
        <v>1200</v>
      </c>
      <c r="M496">
        <v>336</v>
      </c>
      <c r="O496">
        <v>352</v>
      </c>
      <c r="P496">
        <v>96</v>
      </c>
      <c r="Q496">
        <v>28</v>
      </c>
      <c r="R496">
        <v>69</v>
      </c>
      <c r="S496">
        <v>63</v>
      </c>
      <c r="T496">
        <v>18.660714285714285</v>
      </c>
      <c r="U496">
        <v>63.267857142857146</v>
      </c>
      <c r="V496">
        <v>0.84462444771723122</v>
      </c>
      <c r="W496">
        <v>0.4</v>
      </c>
      <c r="Y496">
        <v>0.39366883116883122</v>
      </c>
      <c r="Z496">
        <v>318</v>
      </c>
      <c r="AA496">
        <v>0.65</v>
      </c>
      <c r="AB496">
        <v>15.285714285714286</v>
      </c>
      <c r="AC496">
        <v>2</v>
      </c>
      <c r="AD496">
        <v>1</v>
      </c>
      <c r="AE496">
        <v>5</v>
      </c>
      <c r="AH496">
        <v>59.142857142857146</v>
      </c>
      <c r="AI496">
        <v>3</v>
      </c>
      <c r="AJ496">
        <v>1</v>
      </c>
      <c r="AK496">
        <v>6</v>
      </c>
      <c r="AQ496">
        <v>100</v>
      </c>
      <c r="AR496">
        <v>100</v>
      </c>
      <c r="AS496" t="s">
        <v>756</v>
      </c>
    </row>
    <row r="497" spans="1:45" x14ac:dyDescent="0.25">
      <c r="A497">
        <v>496</v>
      </c>
      <c r="B497" t="s">
        <v>26</v>
      </c>
      <c r="C497" t="s">
        <v>680</v>
      </c>
      <c r="D497" t="s">
        <v>1</v>
      </c>
      <c r="E497" t="s">
        <v>338</v>
      </c>
      <c r="F497" s="138">
        <v>43981</v>
      </c>
      <c r="G497" t="s">
        <v>670</v>
      </c>
      <c r="H497" t="s">
        <v>667</v>
      </c>
      <c r="I497" t="s">
        <v>681</v>
      </c>
      <c r="J497" t="s">
        <v>384</v>
      </c>
      <c r="K497" t="s">
        <v>671</v>
      </c>
      <c r="L497">
        <v>1200</v>
      </c>
      <c r="M497">
        <v>336</v>
      </c>
      <c r="O497">
        <v>112</v>
      </c>
      <c r="P497">
        <v>96</v>
      </c>
      <c r="Q497">
        <v>4</v>
      </c>
      <c r="R497">
        <v>14</v>
      </c>
      <c r="S497">
        <v>63</v>
      </c>
      <c r="T497">
        <v>1.4285714285714286</v>
      </c>
      <c r="U497">
        <v>34</v>
      </c>
      <c r="V497">
        <v>1.9682539682539684</v>
      </c>
      <c r="W497">
        <v>0.4</v>
      </c>
      <c r="Y497">
        <v>0.22959183673469391</v>
      </c>
      <c r="Z497">
        <v>179</v>
      </c>
      <c r="AA497">
        <v>0.6</v>
      </c>
      <c r="AB497">
        <v>1.4285714285714286</v>
      </c>
      <c r="AH497">
        <v>34</v>
      </c>
      <c r="AQ497">
        <v>100</v>
      </c>
      <c r="AR497">
        <v>100</v>
      </c>
      <c r="AS497" t="s">
        <v>755</v>
      </c>
    </row>
    <row r="498" spans="1:45" x14ac:dyDescent="0.25">
      <c r="A498">
        <v>497</v>
      </c>
      <c r="B498" t="s">
        <v>26</v>
      </c>
      <c r="C498" t="s">
        <v>680</v>
      </c>
      <c r="D498" t="s">
        <v>1</v>
      </c>
      <c r="E498" t="s">
        <v>338</v>
      </c>
      <c r="F498" s="138">
        <v>43981</v>
      </c>
      <c r="G498" t="s">
        <v>670</v>
      </c>
      <c r="H498" t="s">
        <v>667</v>
      </c>
      <c r="I498" t="s">
        <v>681</v>
      </c>
      <c r="J498" t="s">
        <v>386</v>
      </c>
      <c r="K498" t="s">
        <v>671</v>
      </c>
      <c r="L498">
        <v>1200</v>
      </c>
      <c r="M498">
        <v>336</v>
      </c>
      <c r="O498">
        <v>208</v>
      </c>
      <c r="P498">
        <v>96</v>
      </c>
      <c r="Q498">
        <v>3</v>
      </c>
      <c r="R498">
        <v>23</v>
      </c>
      <c r="S498">
        <v>63</v>
      </c>
      <c r="T498">
        <v>1</v>
      </c>
      <c r="U498">
        <v>28.928571428571427</v>
      </c>
      <c r="V498">
        <v>1.151098901098901</v>
      </c>
      <c r="W498">
        <v>0.4</v>
      </c>
      <c r="Y498">
        <v>0.17857142857142858</v>
      </c>
      <c r="Z498">
        <v>210</v>
      </c>
      <c r="AA498">
        <v>0.6</v>
      </c>
      <c r="AB498">
        <v>1</v>
      </c>
      <c r="AH498">
        <v>27.428571428571427</v>
      </c>
      <c r="AK498">
        <v>3</v>
      </c>
      <c r="AQ498">
        <v>100</v>
      </c>
      <c r="AR498">
        <v>100</v>
      </c>
      <c r="AS498" t="s">
        <v>755</v>
      </c>
    </row>
    <row r="499" spans="1:45" x14ac:dyDescent="0.25">
      <c r="A499">
        <v>498</v>
      </c>
      <c r="B499" t="s">
        <v>26</v>
      </c>
      <c r="C499" t="s">
        <v>680</v>
      </c>
      <c r="D499" t="s">
        <v>1</v>
      </c>
      <c r="E499" t="s">
        <v>338</v>
      </c>
      <c r="F499" s="138">
        <v>43981</v>
      </c>
      <c r="G499" t="s">
        <v>684</v>
      </c>
      <c r="H499" t="s">
        <v>667</v>
      </c>
      <c r="I499" t="s">
        <v>681</v>
      </c>
      <c r="J499" t="s">
        <v>403</v>
      </c>
      <c r="K499" t="s">
        <v>669</v>
      </c>
      <c r="L499">
        <v>1250</v>
      </c>
      <c r="M499">
        <v>350</v>
      </c>
      <c r="O499">
        <v>450</v>
      </c>
      <c r="P499">
        <v>100</v>
      </c>
      <c r="Q499">
        <v>7</v>
      </c>
      <c r="R499">
        <v>82</v>
      </c>
      <c r="S499">
        <v>66</v>
      </c>
      <c r="T499">
        <v>5.3571428571428568</v>
      </c>
      <c r="U499">
        <v>61.535714285714285</v>
      </c>
      <c r="V499">
        <v>0.7516051364365971</v>
      </c>
      <c r="W499">
        <v>0.4</v>
      </c>
      <c r="Y499">
        <v>0.28253968253968254</v>
      </c>
      <c r="Z499">
        <v>447</v>
      </c>
      <c r="AA499">
        <v>0.65</v>
      </c>
      <c r="AB499">
        <v>4.8571428571428568</v>
      </c>
      <c r="AE499">
        <v>1</v>
      </c>
      <c r="AH499">
        <v>55.285714285714285</v>
      </c>
      <c r="AJ499">
        <v>10</v>
      </c>
      <c r="AK499">
        <v>5</v>
      </c>
      <c r="AQ499">
        <v>100</v>
      </c>
      <c r="AR499">
        <v>100</v>
      </c>
      <c r="AS499" t="s">
        <v>756</v>
      </c>
    </row>
    <row r="500" spans="1:45" x14ac:dyDescent="0.25">
      <c r="A500">
        <v>499</v>
      </c>
      <c r="B500" t="s">
        <v>26</v>
      </c>
      <c r="C500" t="s">
        <v>680</v>
      </c>
      <c r="D500" t="s">
        <v>1</v>
      </c>
      <c r="E500" t="s">
        <v>338</v>
      </c>
      <c r="F500" s="138">
        <v>43981</v>
      </c>
      <c r="G500" t="s">
        <v>684</v>
      </c>
      <c r="H500" t="s">
        <v>667</v>
      </c>
      <c r="I500" t="s">
        <v>681</v>
      </c>
      <c r="J500" t="s">
        <v>398</v>
      </c>
      <c r="K500" t="s">
        <v>669</v>
      </c>
      <c r="L500">
        <v>1250</v>
      </c>
      <c r="M500">
        <v>350</v>
      </c>
      <c r="O500">
        <v>352</v>
      </c>
      <c r="P500">
        <v>100</v>
      </c>
      <c r="Q500">
        <v>2</v>
      </c>
      <c r="R500">
        <v>43</v>
      </c>
      <c r="S500">
        <v>66</v>
      </c>
      <c r="T500">
        <v>2.1428571428571428</v>
      </c>
      <c r="U500">
        <v>29.357142857142858</v>
      </c>
      <c r="V500">
        <v>0.7</v>
      </c>
      <c r="W500">
        <v>0.4</v>
      </c>
      <c r="Y500">
        <v>0.18262987012987014</v>
      </c>
      <c r="Z500">
        <v>380</v>
      </c>
      <c r="AA500">
        <v>0.6</v>
      </c>
      <c r="AB500">
        <v>2.1428571428571428</v>
      </c>
      <c r="AH500">
        <v>28.857142857142858</v>
      </c>
      <c r="AK500">
        <v>1</v>
      </c>
      <c r="AQ500">
        <v>100</v>
      </c>
      <c r="AR500">
        <v>100</v>
      </c>
      <c r="AS500" t="s">
        <v>756</v>
      </c>
    </row>
    <row r="501" spans="1:45" x14ac:dyDescent="0.25">
      <c r="A501">
        <v>500</v>
      </c>
      <c r="B501" t="s">
        <v>26</v>
      </c>
      <c r="C501" t="s">
        <v>680</v>
      </c>
      <c r="D501" t="s">
        <v>1</v>
      </c>
      <c r="E501" t="s">
        <v>338</v>
      </c>
      <c r="F501" s="138">
        <v>43981</v>
      </c>
      <c r="G501" t="s">
        <v>684</v>
      </c>
      <c r="H501" t="s">
        <v>667</v>
      </c>
      <c r="I501" t="s">
        <v>681</v>
      </c>
      <c r="J501" t="s">
        <v>399</v>
      </c>
      <c r="K501" t="s">
        <v>669</v>
      </c>
      <c r="L501">
        <v>1250</v>
      </c>
      <c r="M501">
        <v>350</v>
      </c>
      <c r="O501">
        <v>176</v>
      </c>
      <c r="P501">
        <v>100</v>
      </c>
      <c r="Q501">
        <v>4</v>
      </c>
      <c r="R501">
        <v>37</v>
      </c>
      <c r="S501">
        <v>66</v>
      </c>
      <c r="T501">
        <v>2.5357142857142856</v>
      </c>
      <c r="U501">
        <v>38.5</v>
      </c>
      <c r="V501">
        <v>1.0008710801393728</v>
      </c>
      <c r="W501">
        <v>0.4</v>
      </c>
      <c r="Y501">
        <v>0.33279220779220781</v>
      </c>
      <c r="Z501">
        <v>196</v>
      </c>
      <c r="AA501">
        <v>0.6</v>
      </c>
      <c r="AB501">
        <v>2.2857142857142856</v>
      </c>
      <c r="AC501">
        <v>1</v>
      </c>
      <c r="AH501">
        <v>34</v>
      </c>
      <c r="AI501">
        <v>4</v>
      </c>
      <c r="AK501">
        <v>7</v>
      </c>
      <c r="AQ501">
        <v>100</v>
      </c>
      <c r="AR501">
        <v>100</v>
      </c>
      <c r="AS501" t="s">
        <v>755</v>
      </c>
    </row>
    <row r="502" spans="1:45" x14ac:dyDescent="0.25">
      <c r="A502">
        <v>501</v>
      </c>
      <c r="B502" t="s">
        <v>26</v>
      </c>
      <c r="C502" t="s">
        <v>680</v>
      </c>
      <c r="D502" t="s">
        <v>1</v>
      </c>
      <c r="E502" t="s">
        <v>338</v>
      </c>
      <c r="F502" s="138">
        <v>43981</v>
      </c>
      <c r="G502" t="s">
        <v>684</v>
      </c>
      <c r="H502" t="s">
        <v>687</v>
      </c>
      <c r="I502" t="s">
        <v>681</v>
      </c>
      <c r="J502" t="s">
        <v>461</v>
      </c>
      <c r="K502" t="s">
        <v>669</v>
      </c>
      <c r="L502">
        <v>1250</v>
      </c>
      <c r="M502">
        <v>350</v>
      </c>
      <c r="O502">
        <v>176</v>
      </c>
      <c r="P502">
        <v>60</v>
      </c>
      <c r="Q502">
        <v>15</v>
      </c>
      <c r="R502">
        <v>32</v>
      </c>
      <c r="S502">
        <v>22</v>
      </c>
      <c r="T502">
        <v>16.392857142857142</v>
      </c>
      <c r="U502">
        <v>35.571428571428569</v>
      </c>
      <c r="V502">
        <v>1.1056231003039512</v>
      </c>
      <c r="W502">
        <v>0.4</v>
      </c>
      <c r="Y502">
        <v>0.38149350649350655</v>
      </c>
      <c r="Z502">
        <v>213</v>
      </c>
      <c r="AA502">
        <v>0.6</v>
      </c>
      <c r="AB502">
        <v>16.142857142857142</v>
      </c>
      <c r="AC502">
        <v>1</v>
      </c>
      <c r="AH502">
        <v>34.571428571428569</v>
      </c>
      <c r="AI502">
        <v>2</v>
      </c>
      <c r="AK502">
        <v>1</v>
      </c>
      <c r="AQ502">
        <v>100</v>
      </c>
      <c r="AR502">
        <v>100</v>
      </c>
      <c r="AS502" t="s">
        <v>755</v>
      </c>
    </row>
    <row r="503" spans="1:45" x14ac:dyDescent="0.25">
      <c r="A503">
        <v>502</v>
      </c>
      <c r="B503" t="s">
        <v>26</v>
      </c>
      <c r="C503" t="s">
        <v>680</v>
      </c>
      <c r="D503" t="s">
        <v>1</v>
      </c>
      <c r="E503" t="s">
        <v>338</v>
      </c>
      <c r="F503" s="138">
        <v>43981</v>
      </c>
      <c r="G503" t="s">
        <v>685</v>
      </c>
      <c r="H503" t="s">
        <v>667</v>
      </c>
      <c r="I503" t="s">
        <v>681</v>
      </c>
      <c r="J503" t="s">
        <v>258</v>
      </c>
      <c r="K503" t="s">
        <v>671</v>
      </c>
      <c r="L503">
        <v>1000</v>
      </c>
      <c r="M503">
        <v>280</v>
      </c>
      <c r="O503">
        <v>160</v>
      </c>
      <c r="P503">
        <v>80</v>
      </c>
      <c r="R503">
        <v>30</v>
      </c>
      <c r="S503">
        <v>22</v>
      </c>
      <c r="T503">
        <v>0</v>
      </c>
      <c r="U503">
        <v>26.571428571428573</v>
      </c>
      <c r="V503">
        <v>0.88571428571428579</v>
      </c>
      <c r="W503">
        <v>0.4</v>
      </c>
      <c r="Y503">
        <v>0.26785714285714285</v>
      </c>
      <c r="Z503">
        <v>195</v>
      </c>
      <c r="AA503">
        <v>0.6</v>
      </c>
      <c r="AH503">
        <v>26.571428571428573</v>
      </c>
      <c r="AQ503">
        <v>100</v>
      </c>
      <c r="AR503">
        <v>100</v>
      </c>
      <c r="AS503" t="s">
        <v>755</v>
      </c>
    </row>
    <row r="504" spans="1:45" x14ac:dyDescent="0.25">
      <c r="A504">
        <v>503</v>
      </c>
      <c r="B504" t="s">
        <v>26</v>
      </c>
      <c r="C504" t="s">
        <v>680</v>
      </c>
      <c r="D504" t="s">
        <v>1</v>
      </c>
      <c r="E504" t="s">
        <v>338</v>
      </c>
      <c r="F504" s="138">
        <v>43981</v>
      </c>
      <c r="G504" t="s">
        <v>685</v>
      </c>
      <c r="H504" t="s">
        <v>667</v>
      </c>
      <c r="I504" t="s">
        <v>681</v>
      </c>
      <c r="J504" t="s">
        <v>261</v>
      </c>
      <c r="K504" t="s">
        <v>671</v>
      </c>
      <c r="L504">
        <v>1000</v>
      </c>
      <c r="M504">
        <v>280</v>
      </c>
      <c r="O504">
        <v>190</v>
      </c>
      <c r="P504">
        <v>80</v>
      </c>
      <c r="R504">
        <v>28</v>
      </c>
      <c r="S504">
        <v>52.5</v>
      </c>
      <c r="T504">
        <v>0</v>
      </c>
      <c r="U504">
        <v>30.571428571428573</v>
      </c>
      <c r="V504">
        <v>1.0918367346938775</v>
      </c>
      <c r="W504">
        <v>0.4</v>
      </c>
      <c r="Y504">
        <v>0.21052631578947367</v>
      </c>
      <c r="Z504">
        <v>220</v>
      </c>
      <c r="AA504">
        <v>0.6</v>
      </c>
      <c r="AH504">
        <v>28.571428571428573</v>
      </c>
      <c r="AK504">
        <v>4</v>
      </c>
      <c r="AQ504">
        <v>100</v>
      </c>
      <c r="AR504">
        <v>100</v>
      </c>
      <c r="AS504" t="s">
        <v>755</v>
      </c>
    </row>
    <row r="505" spans="1:45" x14ac:dyDescent="0.25">
      <c r="A505">
        <v>504</v>
      </c>
      <c r="B505" t="s">
        <v>26</v>
      </c>
      <c r="C505" t="s">
        <v>680</v>
      </c>
      <c r="D505" t="s">
        <v>1</v>
      </c>
      <c r="E505" t="s">
        <v>338</v>
      </c>
      <c r="F505" s="138">
        <v>43981</v>
      </c>
      <c r="G505" t="s">
        <v>685</v>
      </c>
      <c r="H505" t="s">
        <v>667</v>
      </c>
      <c r="I505" t="s">
        <v>681</v>
      </c>
      <c r="J505" t="s">
        <v>264</v>
      </c>
      <c r="K505" t="s">
        <v>671</v>
      </c>
      <c r="L505">
        <v>1000</v>
      </c>
      <c r="M505">
        <v>280</v>
      </c>
      <c r="O505">
        <v>160</v>
      </c>
      <c r="P505">
        <v>80</v>
      </c>
      <c r="Q505">
        <v>3</v>
      </c>
      <c r="R505">
        <v>32</v>
      </c>
      <c r="S505">
        <v>52.5</v>
      </c>
      <c r="T505">
        <v>1.9642857142857142</v>
      </c>
      <c r="U505">
        <v>37.285714285714285</v>
      </c>
      <c r="V505">
        <v>1.1214285714285714</v>
      </c>
      <c r="W505">
        <v>0.4</v>
      </c>
      <c r="Y505">
        <v>0.3125</v>
      </c>
      <c r="Z505">
        <v>201</v>
      </c>
      <c r="AA505">
        <v>0.6</v>
      </c>
      <c r="AB505">
        <v>1.7142857142857142</v>
      </c>
      <c r="AC505">
        <v>1</v>
      </c>
      <c r="AH505">
        <v>37.285714285714285</v>
      </c>
      <c r="AQ505">
        <v>100</v>
      </c>
      <c r="AR505">
        <v>100</v>
      </c>
      <c r="AS505" t="s">
        <v>755</v>
      </c>
    </row>
    <row r="506" spans="1:45" x14ac:dyDescent="0.25">
      <c r="A506">
        <v>505</v>
      </c>
      <c r="B506" t="s">
        <v>26</v>
      </c>
      <c r="C506" t="s">
        <v>680</v>
      </c>
      <c r="D506" t="s">
        <v>1</v>
      </c>
      <c r="E506" t="s">
        <v>338</v>
      </c>
      <c r="F506" s="138">
        <v>43981</v>
      </c>
      <c r="G506" t="s">
        <v>685</v>
      </c>
      <c r="H506" t="s">
        <v>667</v>
      </c>
      <c r="I506" t="s">
        <v>681</v>
      </c>
      <c r="J506" t="s">
        <v>445</v>
      </c>
      <c r="K506" t="s">
        <v>671</v>
      </c>
      <c r="L506">
        <v>1000</v>
      </c>
      <c r="M506">
        <v>280</v>
      </c>
      <c r="O506">
        <v>250</v>
      </c>
      <c r="P506">
        <v>80</v>
      </c>
      <c r="Q506">
        <v>25</v>
      </c>
      <c r="R506">
        <v>75</v>
      </c>
      <c r="S506">
        <v>52.5</v>
      </c>
      <c r="T506">
        <v>13.142857142857142</v>
      </c>
      <c r="U506">
        <v>44.142857142857146</v>
      </c>
      <c r="V506">
        <v>0.57285714285714295</v>
      </c>
      <c r="W506">
        <v>0.4</v>
      </c>
      <c r="Y506">
        <v>0.5714285714285714</v>
      </c>
      <c r="Z506">
        <v>273</v>
      </c>
      <c r="AA506">
        <v>0.6</v>
      </c>
      <c r="AB506">
        <v>13.142857142857142</v>
      </c>
      <c r="AH506">
        <v>44.142857142857146</v>
      </c>
      <c r="AQ506">
        <v>100</v>
      </c>
      <c r="AR506">
        <v>100</v>
      </c>
      <c r="AS506" t="s">
        <v>756</v>
      </c>
    </row>
    <row r="507" spans="1:45" x14ac:dyDescent="0.25">
      <c r="A507">
        <v>506</v>
      </c>
      <c r="B507" t="s">
        <v>26</v>
      </c>
      <c r="C507" t="s">
        <v>680</v>
      </c>
      <c r="D507" t="s">
        <v>1</v>
      </c>
      <c r="E507" t="s">
        <v>338</v>
      </c>
      <c r="F507" s="138">
        <v>43981</v>
      </c>
      <c r="G507" t="s">
        <v>685</v>
      </c>
      <c r="H507" t="s">
        <v>667</v>
      </c>
      <c r="I507" t="s">
        <v>681</v>
      </c>
      <c r="J507" t="s">
        <v>259</v>
      </c>
      <c r="K507" t="s">
        <v>671</v>
      </c>
      <c r="L507">
        <v>1000</v>
      </c>
      <c r="M507">
        <v>280</v>
      </c>
      <c r="O507">
        <v>160</v>
      </c>
      <c r="P507">
        <v>80</v>
      </c>
      <c r="R507">
        <v>30</v>
      </c>
      <c r="S507">
        <v>52.5</v>
      </c>
      <c r="T507">
        <v>0</v>
      </c>
      <c r="U507">
        <v>24.392857142857142</v>
      </c>
      <c r="V507">
        <v>0.81309523809523809</v>
      </c>
      <c r="W507">
        <v>0.4</v>
      </c>
      <c r="Y507">
        <v>0.26785714285714285</v>
      </c>
      <c r="Z507">
        <v>191</v>
      </c>
      <c r="AA507">
        <v>0.6</v>
      </c>
      <c r="AH507">
        <v>23.142857142857142</v>
      </c>
      <c r="AI507">
        <v>1</v>
      </c>
      <c r="AK507">
        <v>2</v>
      </c>
      <c r="AQ507">
        <v>100</v>
      </c>
      <c r="AR507">
        <v>100</v>
      </c>
      <c r="AS507" t="s">
        <v>756</v>
      </c>
    </row>
    <row r="508" spans="1:45" x14ac:dyDescent="0.25">
      <c r="A508">
        <v>507</v>
      </c>
      <c r="B508" t="s">
        <v>26</v>
      </c>
      <c r="C508" t="s">
        <v>680</v>
      </c>
      <c r="D508" t="s">
        <v>1</v>
      </c>
      <c r="E508" t="s">
        <v>338</v>
      </c>
      <c r="F508" s="138">
        <v>43981</v>
      </c>
      <c r="G508" t="s">
        <v>685</v>
      </c>
      <c r="H508" t="s">
        <v>667</v>
      </c>
      <c r="I508" t="s">
        <v>681</v>
      </c>
      <c r="J508" t="s">
        <v>260</v>
      </c>
      <c r="K508" t="s">
        <v>671</v>
      </c>
      <c r="L508">
        <v>1000</v>
      </c>
      <c r="M508">
        <v>280</v>
      </c>
      <c r="O508">
        <v>210</v>
      </c>
      <c r="P508">
        <v>80</v>
      </c>
      <c r="Q508">
        <v>2</v>
      </c>
      <c r="R508">
        <v>18</v>
      </c>
      <c r="S508">
        <v>52.5</v>
      </c>
      <c r="T508">
        <v>2</v>
      </c>
      <c r="U508">
        <v>20.642857142857142</v>
      </c>
      <c r="V508">
        <v>1.1321428571428571</v>
      </c>
      <c r="W508">
        <v>0.4</v>
      </c>
      <c r="Y508">
        <v>0.1360544217687075</v>
      </c>
      <c r="Z508">
        <v>226</v>
      </c>
      <c r="AA508">
        <v>0.6</v>
      </c>
      <c r="AB508">
        <v>2</v>
      </c>
      <c r="AH508">
        <v>20.142857142857142</v>
      </c>
      <c r="AK508">
        <v>1</v>
      </c>
      <c r="AQ508">
        <v>100</v>
      </c>
      <c r="AR508">
        <v>100</v>
      </c>
      <c r="AS508" t="s">
        <v>756</v>
      </c>
    </row>
    <row r="509" spans="1:45" x14ac:dyDescent="0.25">
      <c r="A509">
        <v>508</v>
      </c>
      <c r="B509" t="s">
        <v>26</v>
      </c>
      <c r="C509" t="s">
        <v>680</v>
      </c>
      <c r="D509" t="s">
        <v>1</v>
      </c>
      <c r="E509" t="s">
        <v>338</v>
      </c>
      <c r="F509" s="138">
        <v>43981</v>
      </c>
      <c r="G509" t="s">
        <v>685</v>
      </c>
      <c r="H509" t="s">
        <v>667</v>
      </c>
      <c r="I509" t="s">
        <v>681</v>
      </c>
      <c r="J509" t="s">
        <v>446</v>
      </c>
      <c r="K509" t="s">
        <v>671</v>
      </c>
      <c r="L509">
        <v>1000</v>
      </c>
      <c r="M509">
        <v>280</v>
      </c>
      <c r="O509">
        <v>128</v>
      </c>
      <c r="P509">
        <v>80</v>
      </c>
      <c r="R509">
        <v>32</v>
      </c>
      <c r="S509">
        <v>52.5</v>
      </c>
      <c r="T509">
        <v>0</v>
      </c>
      <c r="U509">
        <v>28.285714285714285</v>
      </c>
      <c r="V509">
        <v>0.8839285714285714</v>
      </c>
      <c r="W509">
        <v>0.4</v>
      </c>
      <c r="Y509">
        <v>0.35714285714285715</v>
      </c>
      <c r="Z509">
        <v>161</v>
      </c>
      <c r="AA509">
        <v>0.6</v>
      </c>
      <c r="AH509">
        <v>28.285714285714285</v>
      </c>
      <c r="AQ509">
        <v>100</v>
      </c>
      <c r="AR509">
        <v>100</v>
      </c>
      <c r="AS509" t="s">
        <v>756</v>
      </c>
    </row>
    <row r="510" spans="1:45" x14ac:dyDescent="0.25">
      <c r="A510">
        <v>509</v>
      </c>
      <c r="B510" t="s">
        <v>26</v>
      </c>
      <c r="C510" t="s">
        <v>680</v>
      </c>
      <c r="D510" t="s">
        <v>1</v>
      </c>
      <c r="E510" t="s">
        <v>338</v>
      </c>
      <c r="F510" s="138">
        <v>43981</v>
      </c>
      <c r="G510" t="s">
        <v>685</v>
      </c>
      <c r="H510" t="s">
        <v>667</v>
      </c>
      <c r="I510" t="s">
        <v>681</v>
      </c>
      <c r="J510" t="s">
        <v>413</v>
      </c>
      <c r="K510" t="s">
        <v>671</v>
      </c>
      <c r="L510">
        <v>1000</v>
      </c>
      <c r="M510">
        <v>280</v>
      </c>
      <c r="O510">
        <v>256</v>
      </c>
      <c r="P510">
        <v>80</v>
      </c>
      <c r="R510">
        <v>72</v>
      </c>
      <c r="S510">
        <v>52.5</v>
      </c>
      <c r="T510">
        <v>0</v>
      </c>
      <c r="U510">
        <v>65.571428571428569</v>
      </c>
      <c r="V510">
        <v>0.9107142857142857</v>
      </c>
      <c r="W510">
        <v>0.4</v>
      </c>
      <c r="Y510">
        <v>0.4017857142857143</v>
      </c>
      <c r="Z510">
        <v>324</v>
      </c>
      <c r="AA510">
        <v>0.65</v>
      </c>
      <c r="AH510">
        <v>65.571428571428569</v>
      </c>
      <c r="AQ510">
        <v>100</v>
      </c>
      <c r="AR510">
        <v>100</v>
      </c>
      <c r="AS510" t="s">
        <v>756</v>
      </c>
    </row>
    <row r="511" spans="1:45" x14ac:dyDescent="0.25">
      <c r="A511">
        <v>510</v>
      </c>
      <c r="B511" t="s">
        <v>26</v>
      </c>
      <c r="C511" t="s">
        <v>680</v>
      </c>
      <c r="D511" t="s">
        <v>1</v>
      </c>
      <c r="E511" t="s">
        <v>338</v>
      </c>
      <c r="F511" s="138">
        <v>43981</v>
      </c>
      <c r="G511" t="s">
        <v>685</v>
      </c>
      <c r="H511" t="s">
        <v>667</v>
      </c>
      <c r="I511" t="s">
        <v>681</v>
      </c>
      <c r="J511" t="s">
        <v>404</v>
      </c>
      <c r="K511" t="s">
        <v>671</v>
      </c>
      <c r="L511">
        <v>1000</v>
      </c>
      <c r="M511">
        <v>280</v>
      </c>
      <c r="O511">
        <v>272</v>
      </c>
      <c r="P511">
        <v>80</v>
      </c>
      <c r="R511">
        <v>61</v>
      </c>
      <c r="S511">
        <v>52.5</v>
      </c>
      <c r="T511">
        <v>0</v>
      </c>
      <c r="U511">
        <v>61.178571428571431</v>
      </c>
      <c r="V511">
        <v>1.0029274004683841</v>
      </c>
      <c r="W511">
        <v>0.4</v>
      </c>
      <c r="Y511">
        <v>0.32037815126050423</v>
      </c>
      <c r="Z511">
        <v>356</v>
      </c>
      <c r="AA511">
        <v>0.65</v>
      </c>
      <c r="AH511">
        <v>59.428571428571431</v>
      </c>
      <c r="AK511">
        <v>2</v>
      </c>
      <c r="AL511">
        <v>1</v>
      </c>
      <c r="AQ511">
        <v>100</v>
      </c>
      <c r="AR511">
        <v>100</v>
      </c>
      <c r="AS511" t="s">
        <v>756</v>
      </c>
    </row>
    <row r="512" spans="1:45" x14ac:dyDescent="0.25">
      <c r="A512">
        <v>511</v>
      </c>
      <c r="B512" t="s">
        <v>26</v>
      </c>
      <c r="C512" t="s">
        <v>680</v>
      </c>
      <c r="D512" t="s">
        <v>1</v>
      </c>
      <c r="E512" t="s">
        <v>338</v>
      </c>
      <c r="F512" s="138">
        <v>43981</v>
      </c>
      <c r="G512" t="s">
        <v>685</v>
      </c>
      <c r="H512" t="s">
        <v>667</v>
      </c>
      <c r="I512" t="s">
        <v>681</v>
      </c>
      <c r="J512" t="s">
        <v>252</v>
      </c>
      <c r="K512" t="s">
        <v>671</v>
      </c>
      <c r="L512">
        <v>1000</v>
      </c>
      <c r="M512">
        <v>280</v>
      </c>
      <c r="O512">
        <v>210</v>
      </c>
      <c r="P512">
        <v>80</v>
      </c>
      <c r="R512">
        <v>70</v>
      </c>
      <c r="S512">
        <v>52.5</v>
      </c>
      <c r="T512">
        <v>0</v>
      </c>
      <c r="U512">
        <v>63.142857142857146</v>
      </c>
      <c r="V512">
        <v>0.90204081632653066</v>
      </c>
      <c r="W512">
        <v>0.4</v>
      </c>
      <c r="Y512">
        <v>0.47619047619047616</v>
      </c>
      <c r="Z512">
        <v>295</v>
      </c>
      <c r="AA512">
        <v>0.65</v>
      </c>
      <c r="AH512">
        <v>63.142857142857146</v>
      </c>
      <c r="AQ512">
        <v>100</v>
      </c>
      <c r="AR512">
        <v>100</v>
      </c>
      <c r="AS512" t="s">
        <v>756</v>
      </c>
    </row>
    <row r="513" spans="1:45" x14ac:dyDescent="0.25">
      <c r="A513">
        <v>512</v>
      </c>
      <c r="B513" t="s">
        <v>26</v>
      </c>
      <c r="C513" t="s">
        <v>680</v>
      </c>
      <c r="D513" t="s">
        <v>1</v>
      </c>
      <c r="E513" t="s">
        <v>338</v>
      </c>
      <c r="F513" s="138">
        <v>43981</v>
      </c>
      <c r="G513" t="s">
        <v>685</v>
      </c>
      <c r="H513" t="s">
        <v>667</v>
      </c>
      <c r="I513" t="s">
        <v>681</v>
      </c>
      <c r="J513" t="s">
        <v>251</v>
      </c>
      <c r="K513" t="s">
        <v>671</v>
      </c>
      <c r="L513">
        <v>1000</v>
      </c>
      <c r="M513">
        <v>280</v>
      </c>
      <c r="O513">
        <v>452</v>
      </c>
      <c r="P513">
        <v>80</v>
      </c>
      <c r="R513">
        <v>83</v>
      </c>
      <c r="S513">
        <v>52.5</v>
      </c>
      <c r="T513">
        <v>0</v>
      </c>
      <c r="U513">
        <v>61.928571428571431</v>
      </c>
      <c r="V513">
        <v>0.74612736660929435</v>
      </c>
      <c r="W513">
        <v>0.4</v>
      </c>
      <c r="Y513">
        <v>0.26232616940581543</v>
      </c>
      <c r="Z513">
        <v>575</v>
      </c>
      <c r="AA513">
        <v>0.7</v>
      </c>
      <c r="AH513">
        <v>57.428571428571431</v>
      </c>
      <c r="AL513">
        <v>6</v>
      </c>
      <c r="AQ513">
        <v>100</v>
      </c>
      <c r="AR513">
        <v>100</v>
      </c>
      <c r="AS513" t="s">
        <v>756</v>
      </c>
    </row>
    <row r="514" spans="1:45" x14ac:dyDescent="0.25">
      <c r="A514">
        <v>513</v>
      </c>
      <c r="B514" t="s">
        <v>26</v>
      </c>
      <c r="C514" t="s">
        <v>680</v>
      </c>
      <c r="D514" t="s">
        <v>1</v>
      </c>
      <c r="E514" t="s">
        <v>338</v>
      </c>
      <c r="F514" s="138">
        <v>43981</v>
      </c>
      <c r="G514" t="s">
        <v>685</v>
      </c>
      <c r="H514" t="s">
        <v>667</v>
      </c>
      <c r="I514" t="s">
        <v>681</v>
      </c>
      <c r="J514" t="s">
        <v>417</v>
      </c>
      <c r="K514" t="s">
        <v>671</v>
      </c>
      <c r="L514">
        <v>1000</v>
      </c>
      <c r="M514">
        <v>280</v>
      </c>
      <c r="O514">
        <v>420</v>
      </c>
      <c r="P514">
        <v>80</v>
      </c>
      <c r="Q514">
        <v>8</v>
      </c>
      <c r="R514">
        <v>102</v>
      </c>
      <c r="S514">
        <v>52.5</v>
      </c>
      <c r="T514">
        <v>6.1785714285714288</v>
      </c>
      <c r="U514">
        <v>98.928571428571431</v>
      </c>
      <c r="V514">
        <v>0.95551948051948055</v>
      </c>
      <c r="W514">
        <v>0.4</v>
      </c>
      <c r="Y514">
        <v>0.37414965986394561</v>
      </c>
      <c r="Z514">
        <v>548</v>
      </c>
      <c r="AA514">
        <v>0.7</v>
      </c>
      <c r="AB514">
        <v>5.4285714285714288</v>
      </c>
      <c r="AC514">
        <v>1</v>
      </c>
      <c r="AE514">
        <v>1</v>
      </c>
      <c r="AH514">
        <v>98.428571428571431</v>
      </c>
      <c r="AK514">
        <v>1</v>
      </c>
      <c r="AQ514">
        <v>100</v>
      </c>
      <c r="AR514">
        <v>100</v>
      </c>
      <c r="AS514" t="s">
        <v>756</v>
      </c>
    </row>
    <row r="515" spans="1:45" x14ac:dyDescent="0.25">
      <c r="A515">
        <v>514</v>
      </c>
      <c r="B515" t="s">
        <v>26</v>
      </c>
      <c r="C515" t="s">
        <v>680</v>
      </c>
      <c r="D515" t="s">
        <v>1</v>
      </c>
      <c r="E515" t="s">
        <v>338</v>
      </c>
      <c r="F515" s="138">
        <v>43981</v>
      </c>
      <c r="G515" t="s">
        <v>685</v>
      </c>
      <c r="H515" t="s">
        <v>667</v>
      </c>
      <c r="I515" t="s">
        <v>681</v>
      </c>
      <c r="J515" t="s">
        <v>254</v>
      </c>
      <c r="K515" t="s">
        <v>671</v>
      </c>
      <c r="L515">
        <v>1000</v>
      </c>
      <c r="M515">
        <v>280</v>
      </c>
      <c r="O515">
        <v>260</v>
      </c>
      <c r="P515">
        <v>80</v>
      </c>
      <c r="Q515">
        <v>10</v>
      </c>
      <c r="R515">
        <v>44</v>
      </c>
      <c r="S515">
        <v>52.5</v>
      </c>
      <c r="T515">
        <v>4.8571428571428577</v>
      </c>
      <c r="U515">
        <v>38.071428571428569</v>
      </c>
      <c r="V515">
        <v>0.794973544973545</v>
      </c>
      <c r="W515">
        <v>0.4</v>
      </c>
      <c r="Y515">
        <v>0.2967032967032967</v>
      </c>
      <c r="Z515">
        <v>327</v>
      </c>
      <c r="AA515">
        <v>0.6</v>
      </c>
      <c r="AB515">
        <v>3.8571428571428572</v>
      </c>
      <c r="AE515">
        <v>2</v>
      </c>
      <c r="AH515">
        <v>30.571428571428573</v>
      </c>
      <c r="AI515">
        <v>2</v>
      </c>
      <c r="AK515">
        <v>14</v>
      </c>
      <c r="AQ515">
        <v>100</v>
      </c>
      <c r="AR515">
        <v>100</v>
      </c>
      <c r="AS515" t="s">
        <v>755</v>
      </c>
    </row>
    <row r="516" spans="1:45" x14ac:dyDescent="0.25">
      <c r="A516">
        <v>515</v>
      </c>
      <c r="B516" t="s">
        <v>26</v>
      </c>
      <c r="C516" t="s">
        <v>680</v>
      </c>
      <c r="D516" t="s">
        <v>1</v>
      </c>
      <c r="E516" t="s">
        <v>338</v>
      </c>
      <c r="F516" s="138">
        <v>43981</v>
      </c>
      <c r="G516" t="s">
        <v>685</v>
      </c>
      <c r="H516" t="s">
        <v>667</v>
      </c>
      <c r="I516" t="s">
        <v>681</v>
      </c>
      <c r="J516" t="s">
        <v>255</v>
      </c>
      <c r="K516" t="s">
        <v>671</v>
      </c>
      <c r="L516">
        <v>1000</v>
      </c>
      <c r="M516">
        <v>280</v>
      </c>
      <c r="O516">
        <v>231</v>
      </c>
      <c r="P516">
        <v>80</v>
      </c>
      <c r="Q516">
        <v>1</v>
      </c>
      <c r="R516">
        <v>42</v>
      </c>
      <c r="S516">
        <v>52.5</v>
      </c>
      <c r="T516">
        <v>0.7142857142857143</v>
      </c>
      <c r="U516">
        <v>30</v>
      </c>
      <c r="V516">
        <v>0.7142857142857143</v>
      </c>
      <c r="W516">
        <v>0.4</v>
      </c>
      <c r="Y516">
        <v>0.26592455163883738</v>
      </c>
      <c r="Z516">
        <v>259</v>
      </c>
      <c r="AA516">
        <v>0.6</v>
      </c>
      <c r="AB516">
        <v>0.7142857142857143</v>
      </c>
      <c r="AH516">
        <v>30</v>
      </c>
      <c r="AQ516">
        <v>100</v>
      </c>
      <c r="AR516">
        <v>100</v>
      </c>
      <c r="AS516" t="s">
        <v>756</v>
      </c>
    </row>
    <row r="517" spans="1:45" x14ac:dyDescent="0.25">
      <c r="A517">
        <v>516</v>
      </c>
      <c r="B517" t="s">
        <v>26</v>
      </c>
      <c r="C517" t="s">
        <v>680</v>
      </c>
      <c r="D517" t="s">
        <v>1</v>
      </c>
      <c r="E517" t="s">
        <v>338</v>
      </c>
      <c r="F517" s="138">
        <v>43981</v>
      </c>
      <c r="G517" t="s">
        <v>685</v>
      </c>
      <c r="H517" t="s">
        <v>667</v>
      </c>
      <c r="I517" t="s">
        <v>681</v>
      </c>
      <c r="J517" t="s">
        <v>420</v>
      </c>
      <c r="K517" t="s">
        <v>671</v>
      </c>
      <c r="L517">
        <v>1000</v>
      </c>
      <c r="M517">
        <v>280</v>
      </c>
      <c r="O517">
        <v>114</v>
      </c>
      <c r="P517">
        <v>80</v>
      </c>
      <c r="Q517">
        <v>1</v>
      </c>
      <c r="R517">
        <v>31</v>
      </c>
      <c r="S517">
        <v>52.5</v>
      </c>
      <c r="T517">
        <v>1</v>
      </c>
      <c r="U517">
        <v>28.607142857142858</v>
      </c>
      <c r="V517">
        <v>0.9252232142857143</v>
      </c>
      <c r="W517">
        <v>0.4</v>
      </c>
      <c r="Y517">
        <v>0.40100250626566419</v>
      </c>
      <c r="Z517">
        <v>144</v>
      </c>
      <c r="AA517">
        <v>0.6</v>
      </c>
      <c r="AB517">
        <v>1</v>
      </c>
      <c r="AH517">
        <v>26.857142857142858</v>
      </c>
      <c r="AJ517">
        <v>2</v>
      </c>
      <c r="AK517">
        <v>2</v>
      </c>
      <c r="AQ517">
        <v>100</v>
      </c>
      <c r="AR517">
        <v>100</v>
      </c>
      <c r="AS517" t="s">
        <v>755</v>
      </c>
    </row>
    <row r="518" spans="1:45" x14ac:dyDescent="0.25">
      <c r="A518">
        <v>517</v>
      </c>
      <c r="B518" t="s">
        <v>26</v>
      </c>
      <c r="C518" t="s">
        <v>680</v>
      </c>
      <c r="D518" t="s">
        <v>1</v>
      </c>
      <c r="E518" t="s">
        <v>338</v>
      </c>
      <c r="F518" s="138">
        <v>43981</v>
      </c>
      <c r="G518" t="s">
        <v>685</v>
      </c>
      <c r="H518" t="s">
        <v>667</v>
      </c>
      <c r="I518" t="s">
        <v>681</v>
      </c>
      <c r="J518" t="s">
        <v>448</v>
      </c>
      <c r="K518" t="s">
        <v>671</v>
      </c>
      <c r="L518">
        <v>1000</v>
      </c>
      <c r="M518">
        <v>280</v>
      </c>
      <c r="O518">
        <v>160</v>
      </c>
      <c r="P518">
        <v>80</v>
      </c>
      <c r="Q518">
        <v>19</v>
      </c>
      <c r="R518">
        <v>72</v>
      </c>
      <c r="S518">
        <v>52.5</v>
      </c>
      <c r="T518">
        <v>11.714285714285714</v>
      </c>
      <c r="U518">
        <v>52.767857142857146</v>
      </c>
      <c r="V518">
        <v>0.70859497645211933</v>
      </c>
      <c r="W518">
        <v>0.4</v>
      </c>
      <c r="Y518">
        <v>0.8125</v>
      </c>
      <c r="Z518">
        <v>275</v>
      </c>
      <c r="AA518">
        <v>0.6</v>
      </c>
      <c r="AB518">
        <v>11.714285714285714</v>
      </c>
      <c r="AH518">
        <v>42.142857142857146</v>
      </c>
      <c r="AI518">
        <v>8</v>
      </c>
      <c r="AJ518">
        <v>7</v>
      </c>
      <c r="AK518">
        <v>12</v>
      </c>
      <c r="AQ518">
        <v>100</v>
      </c>
      <c r="AR518">
        <v>100</v>
      </c>
      <c r="AS518" t="s">
        <v>755</v>
      </c>
    </row>
    <row r="519" spans="1:45" x14ac:dyDescent="0.25">
      <c r="A519">
        <v>518</v>
      </c>
      <c r="B519" t="s">
        <v>26</v>
      </c>
      <c r="C519" t="s">
        <v>680</v>
      </c>
      <c r="D519" t="s">
        <v>1</v>
      </c>
      <c r="E519" t="s">
        <v>338</v>
      </c>
      <c r="F519" s="138">
        <v>43981</v>
      </c>
      <c r="G519" t="s">
        <v>685</v>
      </c>
      <c r="H519" t="s">
        <v>667</v>
      </c>
      <c r="I519" t="s">
        <v>681</v>
      </c>
      <c r="J519" t="s">
        <v>406</v>
      </c>
      <c r="K519" t="s">
        <v>671</v>
      </c>
      <c r="L519">
        <v>1000</v>
      </c>
      <c r="M519">
        <v>280</v>
      </c>
      <c r="O519">
        <v>256</v>
      </c>
      <c r="P519">
        <v>80</v>
      </c>
      <c r="Q519">
        <v>9</v>
      </c>
      <c r="R519">
        <v>42</v>
      </c>
      <c r="S519">
        <v>52.5</v>
      </c>
      <c r="T519">
        <v>3.9464285714285716</v>
      </c>
      <c r="U519">
        <v>30.303571428571427</v>
      </c>
      <c r="V519">
        <v>0.67156862745098034</v>
      </c>
      <c r="W519">
        <v>0.4</v>
      </c>
      <c r="Y519">
        <v>0.2845982142857143</v>
      </c>
      <c r="Z519">
        <v>285</v>
      </c>
      <c r="AA519">
        <v>0.6</v>
      </c>
      <c r="AB519">
        <v>2.5714285714285716</v>
      </c>
      <c r="AC519">
        <v>1</v>
      </c>
      <c r="AD519">
        <v>3</v>
      </c>
      <c r="AH519">
        <v>26.428571428571427</v>
      </c>
      <c r="AJ519">
        <v>5</v>
      </c>
      <c r="AK519">
        <v>4</v>
      </c>
      <c r="AQ519">
        <v>100</v>
      </c>
      <c r="AR519">
        <v>100</v>
      </c>
      <c r="AS519" t="s">
        <v>756</v>
      </c>
    </row>
    <row r="520" spans="1:45" x14ac:dyDescent="0.25">
      <c r="A520">
        <v>519</v>
      </c>
      <c r="B520" t="s">
        <v>26</v>
      </c>
      <c r="C520" t="s">
        <v>680</v>
      </c>
      <c r="D520" t="s">
        <v>1</v>
      </c>
      <c r="E520" t="s">
        <v>338</v>
      </c>
      <c r="F520" s="138">
        <v>43981</v>
      </c>
      <c r="G520" t="s">
        <v>685</v>
      </c>
      <c r="H520" t="s">
        <v>667</v>
      </c>
      <c r="I520" t="s">
        <v>681</v>
      </c>
      <c r="J520" t="s">
        <v>422</v>
      </c>
      <c r="K520" t="s">
        <v>671</v>
      </c>
      <c r="L520">
        <v>1000</v>
      </c>
      <c r="M520">
        <v>280</v>
      </c>
      <c r="O520">
        <v>176</v>
      </c>
      <c r="P520">
        <v>80</v>
      </c>
      <c r="Q520">
        <v>7</v>
      </c>
      <c r="R520">
        <v>37</v>
      </c>
      <c r="S520">
        <v>52.5</v>
      </c>
      <c r="T520">
        <v>4.8214285714285712</v>
      </c>
      <c r="U520">
        <v>27.285714285714285</v>
      </c>
      <c r="V520">
        <v>0.72970779220779214</v>
      </c>
      <c r="W520">
        <v>0.4</v>
      </c>
      <c r="Y520">
        <v>0.35714285714285715</v>
      </c>
      <c r="Z520">
        <v>196</v>
      </c>
      <c r="AA520">
        <v>0.6</v>
      </c>
      <c r="AB520">
        <v>4.5714285714285712</v>
      </c>
      <c r="AC520">
        <v>1</v>
      </c>
      <c r="AH520">
        <v>25.285714285714285</v>
      </c>
      <c r="AI520">
        <v>2</v>
      </c>
      <c r="AK520">
        <v>3</v>
      </c>
      <c r="AQ520">
        <v>100</v>
      </c>
      <c r="AR520">
        <v>100</v>
      </c>
      <c r="AS520" t="s">
        <v>756</v>
      </c>
    </row>
    <row r="521" spans="1:45" x14ac:dyDescent="0.25">
      <c r="A521">
        <v>520</v>
      </c>
      <c r="B521" t="s">
        <v>26</v>
      </c>
      <c r="C521" t="s">
        <v>680</v>
      </c>
      <c r="D521" t="s">
        <v>1</v>
      </c>
      <c r="E521" t="s">
        <v>338</v>
      </c>
      <c r="F521" s="138">
        <v>43981</v>
      </c>
      <c r="G521" t="s">
        <v>685</v>
      </c>
      <c r="H521" t="s">
        <v>667</v>
      </c>
      <c r="I521" t="s">
        <v>681</v>
      </c>
      <c r="J521" t="s">
        <v>424</v>
      </c>
      <c r="K521" t="s">
        <v>671</v>
      </c>
      <c r="L521">
        <v>1000</v>
      </c>
      <c r="M521">
        <v>280</v>
      </c>
      <c r="O521">
        <v>189</v>
      </c>
      <c r="P521">
        <v>80</v>
      </c>
      <c r="R521">
        <v>31</v>
      </c>
      <c r="S521">
        <v>52.5</v>
      </c>
      <c r="T521">
        <v>0</v>
      </c>
      <c r="U521">
        <v>29.857142857142858</v>
      </c>
      <c r="V521">
        <v>0.96313364055299544</v>
      </c>
      <c r="W521">
        <v>0.4</v>
      </c>
      <c r="Y521">
        <v>0.23431594860166291</v>
      </c>
      <c r="Z521">
        <v>256</v>
      </c>
      <c r="AA521">
        <v>0.6</v>
      </c>
      <c r="AH521">
        <v>29.857142857142858</v>
      </c>
      <c r="AQ521">
        <v>100</v>
      </c>
      <c r="AR521">
        <v>100</v>
      </c>
      <c r="AS521" t="s">
        <v>756</v>
      </c>
    </row>
    <row r="522" spans="1:45" x14ac:dyDescent="0.25">
      <c r="A522">
        <v>521</v>
      </c>
      <c r="B522" t="s">
        <v>26</v>
      </c>
      <c r="C522" t="s">
        <v>680</v>
      </c>
      <c r="D522" t="s">
        <v>1</v>
      </c>
      <c r="E522" t="s">
        <v>338</v>
      </c>
      <c r="F522" s="138">
        <v>43981</v>
      </c>
      <c r="G522" t="s">
        <v>685</v>
      </c>
      <c r="H522" t="s">
        <v>667</v>
      </c>
      <c r="I522" t="s">
        <v>681</v>
      </c>
      <c r="J522" t="s">
        <v>411</v>
      </c>
      <c r="K522" t="s">
        <v>671</v>
      </c>
      <c r="L522">
        <v>1000</v>
      </c>
      <c r="M522">
        <v>280</v>
      </c>
      <c r="O522">
        <v>160</v>
      </c>
      <c r="P522">
        <v>80</v>
      </c>
      <c r="R522">
        <v>30</v>
      </c>
      <c r="S522">
        <v>52.5</v>
      </c>
      <c r="T522">
        <v>0</v>
      </c>
      <c r="U522">
        <v>24.142857142857142</v>
      </c>
      <c r="V522">
        <v>0.80476190476190479</v>
      </c>
      <c r="W522">
        <v>0.4</v>
      </c>
      <c r="Y522">
        <v>0.26785714285714285</v>
      </c>
      <c r="Z522">
        <v>200</v>
      </c>
      <c r="AA522">
        <v>0.6</v>
      </c>
      <c r="AH522">
        <v>24.142857142857142</v>
      </c>
      <c r="AQ522">
        <v>100</v>
      </c>
      <c r="AR522">
        <v>100</v>
      </c>
      <c r="AS522" t="s">
        <v>756</v>
      </c>
    </row>
    <row r="523" spans="1:45" x14ac:dyDescent="0.25">
      <c r="A523">
        <v>522</v>
      </c>
      <c r="B523" t="s">
        <v>26</v>
      </c>
      <c r="C523" t="s">
        <v>680</v>
      </c>
      <c r="D523" t="s">
        <v>1</v>
      </c>
      <c r="E523" t="s">
        <v>338</v>
      </c>
      <c r="F523" s="138">
        <v>43981</v>
      </c>
      <c r="G523" t="s">
        <v>685</v>
      </c>
      <c r="H523" t="s">
        <v>667</v>
      </c>
      <c r="I523" t="s">
        <v>681</v>
      </c>
      <c r="J523" t="s">
        <v>410</v>
      </c>
      <c r="K523" t="s">
        <v>671</v>
      </c>
      <c r="L523">
        <v>1000</v>
      </c>
      <c r="M523">
        <v>280</v>
      </c>
      <c r="O523">
        <v>208</v>
      </c>
      <c r="P523">
        <v>80</v>
      </c>
      <c r="R523">
        <v>53</v>
      </c>
      <c r="S523">
        <v>52.5</v>
      </c>
      <c r="T523">
        <v>0</v>
      </c>
      <c r="U523">
        <v>42.928571428571431</v>
      </c>
      <c r="V523">
        <v>0.8099730458221025</v>
      </c>
      <c r="W523">
        <v>0.4</v>
      </c>
      <c r="Y523">
        <v>0.36401098901098905</v>
      </c>
      <c r="Z523">
        <v>286</v>
      </c>
      <c r="AA523">
        <v>0.6</v>
      </c>
      <c r="AH523">
        <v>39.428571428571431</v>
      </c>
      <c r="AK523">
        <v>2</v>
      </c>
      <c r="AL523">
        <v>2</v>
      </c>
      <c r="AM523">
        <v>1</v>
      </c>
      <c r="AQ523">
        <v>100</v>
      </c>
      <c r="AR523">
        <v>100</v>
      </c>
      <c r="AS523" t="s">
        <v>756</v>
      </c>
    </row>
    <row r="524" spans="1:45" x14ac:dyDescent="0.25">
      <c r="A524">
        <v>523</v>
      </c>
      <c r="B524" t="s">
        <v>26</v>
      </c>
      <c r="C524" t="s">
        <v>680</v>
      </c>
      <c r="D524" t="s">
        <v>1</v>
      </c>
      <c r="E524" t="s">
        <v>338</v>
      </c>
      <c r="F524" s="138">
        <v>43981</v>
      </c>
      <c r="G524" t="s">
        <v>685</v>
      </c>
      <c r="H524" t="s">
        <v>667</v>
      </c>
      <c r="I524" t="s">
        <v>681</v>
      </c>
      <c r="J524" t="s">
        <v>409</v>
      </c>
      <c r="K524" t="s">
        <v>671</v>
      </c>
      <c r="L524">
        <v>1000</v>
      </c>
      <c r="M524">
        <v>280</v>
      </c>
      <c r="O524">
        <v>128</v>
      </c>
      <c r="P524">
        <v>80</v>
      </c>
      <c r="Q524">
        <v>1</v>
      </c>
      <c r="R524">
        <v>32</v>
      </c>
      <c r="S524">
        <v>52.5</v>
      </c>
      <c r="T524">
        <v>0.25</v>
      </c>
      <c r="U524">
        <v>26.285714285714285</v>
      </c>
      <c r="V524">
        <v>0.80411255411255411</v>
      </c>
      <c r="W524">
        <v>0.4</v>
      </c>
      <c r="Y524">
        <v>0.36830357142857145</v>
      </c>
      <c r="Z524">
        <v>266</v>
      </c>
      <c r="AA524">
        <v>0.6</v>
      </c>
      <c r="AC524">
        <v>1</v>
      </c>
      <c r="AH524">
        <v>26.285714285714285</v>
      </c>
      <c r="AQ524">
        <v>100</v>
      </c>
      <c r="AR524">
        <v>100</v>
      </c>
      <c r="AS524" t="s">
        <v>756</v>
      </c>
    </row>
    <row r="525" spans="1:45" x14ac:dyDescent="0.25">
      <c r="A525">
        <v>524</v>
      </c>
      <c r="B525" t="s">
        <v>26</v>
      </c>
      <c r="C525" t="s">
        <v>680</v>
      </c>
      <c r="D525" t="s">
        <v>1</v>
      </c>
      <c r="E525" t="s">
        <v>338</v>
      </c>
      <c r="F525" s="138">
        <v>43981</v>
      </c>
      <c r="G525" t="s">
        <v>685</v>
      </c>
      <c r="H525" t="s">
        <v>667</v>
      </c>
      <c r="I525" t="s">
        <v>681</v>
      </c>
      <c r="J525" t="s">
        <v>408</v>
      </c>
      <c r="K525" t="s">
        <v>671</v>
      </c>
      <c r="L525">
        <v>1000</v>
      </c>
      <c r="M525">
        <v>280</v>
      </c>
      <c r="O525">
        <v>160</v>
      </c>
      <c r="P525">
        <v>80</v>
      </c>
      <c r="R525">
        <v>31</v>
      </c>
      <c r="S525">
        <v>52.5</v>
      </c>
      <c r="T525">
        <v>0</v>
      </c>
      <c r="U525">
        <v>19.303571428571431</v>
      </c>
      <c r="V525">
        <v>0.62269585253456228</v>
      </c>
      <c r="W525">
        <v>0.4</v>
      </c>
      <c r="Y525">
        <v>0.2767857142857143</v>
      </c>
      <c r="Z525">
        <v>209</v>
      </c>
      <c r="AA525">
        <v>0.6</v>
      </c>
      <c r="AH525">
        <v>14.428571428571429</v>
      </c>
      <c r="AI525">
        <v>6</v>
      </c>
      <c r="AJ525">
        <v>5</v>
      </c>
      <c r="AK525">
        <v>3</v>
      </c>
      <c r="AQ525">
        <v>100</v>
      </c>
      <c r="AR525">
        <v>100</v>
      </c>
      <c r="AS525" t="s">
        <v>756</v>
      </c>
    </row>
    <row r="526" spans="1:45" x14ac:dyDescent="0.25">
      <c r="A526">
        <v>525</v>
      </c>
      <c r="B526" t="s">
        <v>26</v>
      </c>
      <c r="C526" t="s">
        <v>680</v>
      </c>
      <c r="D526" t="s">
        <v>1</v>
      </c>
      <c r="E526" t="s">
        <v>338</v>
      </c>
      <c r="F526" s="138">
        <v>43981</v>
      </c>
      <c r="G526" t="s">
        <v>685</v>
      </c>
      <c r="H526" t="s">
        <v>667</v>
      </c>
      <c r="I526" t="s">
        <v>681</v>
      </c>
      <c r="J526" t="s">
        <v>421</v>
      </c>
      <c r="K526" t="s">
        <v>671</v>
      </c>
      <c r="L526">
        <v>1000</v>
      </c>
      <c r="M526">
        <v>280</v>
      </c>
      <c r="O526">
        <v>160</v>
      </c>
      <c r="P526">
        <v>80</v>
      </c>
      <c r="Q526">
        <v>3</v>
      </c>
      <c r="R526">
        <v>35</v>
      </c>
      <c r="S526">
        <v>52.5</v>
      </c>
      <c r="T526">
        <v>1.7142857142857142</v>
      </c>
      <c r="U526">
        <v>25.821428571428573</v>
      </c>
      <c r="V526">
        <v>0.72462406015037606</v>
      </c>
      <c r="W526">
        <v>0.4</v>
      </c>
      <c r="Y526">
        <v>0.3392857142857143</v>
      </c>
      <c r="Z526">
        <v>278</v>
      </c>
      <c r="AA526">
        <v>0.6</v>
      </c>
      <c r="AB526">
        <v>1.7142857142857142</v>
      </c>
      <c r="AH526">
        <v>24.571428571428573</v>
      </c>
      <c r="AI526">
        <v>1</v>
      </c>
      <c r="AK526">
        <v>2</v>
      </c>
      <c r="AQ526">
        <v>100</v>
      </c>
      <c r="AR526">
        <v>100</v>
      </c>
      <c r="AS526" t="s">
        <v>756</v>
      </c>
    </row>
    <row r="527" spans="1:45" x14ac:dyDescent="0.25">
      <c r="A527">
        <v>526</v>
      </c>
      <c r="B527" t="s">
        <v>26</v>
      </c>
      <c r="C527" t="s">
        <v>680</v>
      </c>
      <c r="D527" t="s">
        <v>1</v>
      </c>
      <c r="E527" t="s">
        <v>338</v>
      </c>
      <c r="F527" s="138">
        <v>43981</v>
      </c>
      <c r="G527" t="s">
        <v>685</v>
      </c>
      <c r="H527" t="s">
        <v>667</v>
      </c>
      <c r="I527" t="s">
        <v>681</v>
      </c>
      <c r="J527" t="s">
        <v>415</v>
      </c>
      <c r="K527" t="s">
        <v>671</v>
      </c>
      <c r="L527">
        <v>1000</v>
      </c>
      <c r="M527">
        <v>280</v>
      </c>
      <c r="O527">
        <v>96</v>
      </c>
      <c r="P527">
        <v>80</v>
      </c>
      <c r="Q527">
        <v>6</v>
      </c>
      <c r="R527">
        <v>36</v>
      </c>
      <c r="S527">
        <v>52.5</v>
      </c>
      <c r="T527">
        <v>3.8214285714285716</v>
      </c>
      <c r="U527">
        <v>24.75</v>
      </c>
      <c r="V527">
        <v>0.6802721088435375</v>
      </c>
      <c r="W527">
        <v>0.4</v>
      </c>
      <c r="Y527">
        <v>0.62500000000000011</v>
      </c>
      <c r="Z527">
        <v>183</v>
      </c>
      <c r="AA527">
        <v>0.6</v>
      </c>
      <c r="AB527">
        <v>2.5714285714285716</v>
      </c>
      <c r="AC527">
        <v>3</v>
      </c>
      <c r="AE527">
        <v>1</v>
      </c>
      <c r="AH527">
        <v>24</v>
      </c>
      <c r="AI527">
        <v>3</v>
      </c>
      <c r="AQ527">
        <v>100</v>
      </c>
      <c r="AR527">
        <v>100</v>
      </c>
      <c r="AS527" t="s">
        <v>755</v>
      </c>
    </row>
    <row r="528" spans="1:45" x14ac:dyDescent="0.25">
      <c r="A528">
        <v>527</v>
      </c>
      <c r="B528" t="s">
        <v>26</v>
      </c>
      <c r="C528" t="s">
        <v>680</v>
      </c>
      <c r="D528" t="s">
        <v>1</v>
      </c>
      <c r="E528" t="s">
        <v>338</v>
      </c>
      <c r="F528" s="138">
        <v>43981</v>
      </c>
      <c r="G528" t="s">
        <v>685</v>
      </c>
      <c r="H528" t="s">
        <v>667</v>
      </c>
      <c r="I528" t="s">
        <v>681</v>
      </c>
      <c r="J528" t="s">
        <v>426</v>
      </c>
      <c r="K528" t="s">
        <v>671</v>
      </c>
      <c r="L528">
        <v>1000</v>
      </c>
      <c r="M528">
        <v>280</v>
      </c>
      <c r="O528">
        <v>160</v>
      </c>
      <c r="P528">
        <v>80</v>
      </c>
      <c r="R528">
        <v>28</v>
      </c>
      <c r="S528">
        <v>52.5</v>
      </c>
      <c r="T528">
        <v>0</v>
      </c>
      <c r="U528">
        <v>20.571428571428573</v>
      </c>
      <c r="V528">
        <v>0.73469387755102045</v>
      </c>
      <c r="W528">
        <v>0.4</v>
      </c>
      <c r="Y528">
        <v>0.25</v>
      </c>
      <c r="Z528">
        <v>217</v>
      </c>
      <c r="AA528">
        <v>0.6</v>
      </c>
      <c r="AH528">
        <v>20.571428571428573</v>
      </c>
      <c r="AQ528">
        <v>100</v>
      </c>
      <c r="AR528">
        <v>100</v>
      </c>
      <c r="AS528" t="s">
        <v>755</v>
      </c>
    </row>
    <row r="529" spans="1:45" x14ac:dyDescent="0.25">
      <c r="A529">
        <v>528</v>
      </c>
      <c r="B529" t="s">
        <v>26</v>
      </c>
      <c r="C529" t="s">
        <v>680</v>
      </c>
      <c r="D529" t="s">
        <v>1</v>
      </c>
      <c r="E529" t="s">
        <v>338</v>
      </c>
      <c r="F529" s="138">
        <v>43981</v>
      </c>
      <c r="G529" t="s">
        <v>685</v>
      </c>
      <c r="H529" t="s">
        <v>667</v>
      </c>
      <c r="I529" t="s">
        <v>681</v>
      </c>
      <c r="J529" t="s">
        <v>419</v>
      </c>
      <c r="K529" t="s">
        <v>671</v>
      </c>
      <c r="L529">
        <v>1000</v>
      </c>
      <c r="M529">
        <v>280</v>
      </c>
      <c r="O529">
        <v>144</v>
      </c>
      <c r="P529">
        <v>80</v>
      </c>
      <c r="Q529">
        <v>3</v>
      </c>
      <c r="R529">
        <v>30</v>
      </c>
      <c r="S529">
        <v>52.5</v>
      </c>
      <c r="T529">
        <v>2.5714285714285716</v>
      </c>
      <c r="U529">
        <v>21.571428571428573</v>
      </c>
      <c r="V529">
        <v>0.7316017316017317</v>
      </c>
      <c r="W529">
        <v>0.4</v>
      </c>
      <c r="Y529">
        <v>0.32738095238095238</v>
      </c>
      <c r="Z529">
        <v>326</v>
      </c>
      <c r="AA529">
        <v>0.6</v>
      </c>
      <c r="AB529">
        <v>2.5714285714285716</v>
      </c>
      <c r="AH529">
        <v>20.571428571428573</v>
      </c>
      <c r="AI529">
        <v>2</v>
      </c>
      <c r="AK529">
        <v>1</v>
      </c>
      <c r="AQ529">
        <v>100</v>
      </c>
      <c r="AR529">
        <v>100</v>
      </c>
      <c r="AS529" t="s">
        <v>755</v>
      </c>
    </row>
    <row r="530" spans="1:45" x14ac:dyDescent="0.25">
      <c r="A530">
        <v>529</v>
      </c>
      <c r="B530" t="s">
        <v>26</v>
      </c>
      <c r="C530" t="s">
        <v>680</v>
      </c>
      <c r="D530" t="s">
        <v>1</v>
      </c>
      <c r="E530" t="s">
        <v>338</v>
      </c>
      <c r="F530" s="138">
        <v>43981</v>
      </c>
      <c r="G530" t="s">
        <v>685</v>
      </c>
      <c r="H530" t="s">
        <v>667</v>
      </c>
      <c r="I530" t="s">
        <v>681</v>
      </c>
      <c r="J530" t="s">
        <v>447</v>
      </c>
      <c r="K530" t="s">
        <v>671</v>
      </c>
      <c r="L530">
        <v>1000</v>
      </c>
      <c r="M530">
        <v>280</v>
      </c>
      <c r="O530">
        <v>192</v>
      </c>
      <c r="P530">
        <v>80</v>
      </c>
      <c r="Q530">
        <v>2</v>
      </c>
      <c r="R530">
        <v>41</v>
      </c>
      <c r="S530">
        <v>52.5</v>
      </c>
      <c r="T530">
        <v>0.8571428571428571</v>
      </c>
      <c r="U530">
        <v>39.642857142857146</v>
      </c>
      <c r="V530">
        <v>0.94186046511627908</v>
      </c>
      <c r="W530">
        <v>0.4</v>
      </c>
      <c r="Y530">
        <v>0.31994047619047622</v>
      </c>
      <c r="Z530">
        <v>201</v>
      </c>
      <c r="AA530">
        <v>0.6</v>
      </c>
      <c r="AB530">
        <v>0.8571428571428571</v>
      </c>
      <c r="AH530">
        <v>38.142857142857146</v>
      </c>
      <c r="AJ530">
        <v>4</v>
      </c>
      <c r="AQ530">
        <v>100</v>
      </c>
      <c r="AR530">
        <v>100</v>
      </c>
      <c r="AS530" t="s">
        <v>755</v>
      </c>
    </row>
    <row r="531" spans="1:45" x14ac:dyDescent="0.25">
      <c r="A531">
        <v>530</v>
      </c>
      <c r="B531" t="s">
        <v>26</v>
      </c>
      <c r="C531" t="s">
        <v>680</v>
      </c>
      <c r="D531" t="s">
        <v>1</v>
      </c>
      <c r="E531" t="s">
        <v>338</v>
      </c>
      <c r="F531" s="138">
        <v>43981</v>
      </c>
      <c r="G531" t="s">
        <v>685</v>
      </c>
      <c r="H531" t="s">
        <v>667</v>
      </c>
      <c r="I531" t="s">
        <v>681</v>
      </c>
      <c r="J531" t="s">
        <v>450</v>
      </c>
      <c r="K531" t="s">
        <v>671</v>
      </c>
      <c r="L531">
        <v>1000</v>
      </c>
      <c r="M531">
        <v>280</v>
      </c>
      <c r="O531">
        <v>96</v>
      </c>
      <c r="P531">
        <v>80</v>
      </c>
      <c r="Q531">
        <v>2</v>
      </c>
      <c r="R531">
        <v>29</v>
      </c>
      <c r="S531">
        <v>52.5</v>
      </c>
      <c r="T531">
        <v>0.2857142857142857</v>
      </c>
      <c r="U531">
        <v>20.714285714285715</v>
      </c>
      <c r="V531">
        <v>0.67741935483870963</v>
      </c>
      <c r="W531">
        <v>0.4</v>
      </c>
      <c r="Y531">
        <v>0.46130952380952389</v>
      </c>
      <c r="Z531">
        <v>113</v>
      </c>
      <c r="AA531">
        <v>0.6</v>
      </c>
      <c r="AB531">
        <v>0.2857142857142857</v>
      </c>
      <c r="AH531">
        <v>20.714285714285715</v>
      </c>
      <c r="AQ531">
        <v>100</v>
      </c>
      <c r="AR531">
        <v>100</v>
      </c>
      <c r="AS531" t="s">
        <v>755</v>
      </c>
    </row>
    <row r="532" spans="1:45" x14ac:dyDescent="0.25">
      <c r="A532">
        <v>531</v>
      </c>
      <c r="B532" t="s">
        <v>26</v>
      </c>
      <c r="C532" t="s">
        <v>680</v>
      </c>
      <c r="D532" t="s">
        <v>1</v>
      </c>
      <c r="E532" t="s">
        <v>338</v>
      </c>
      <c r="F532" s="138">
        <v>43981</v>
      </c>
      <c r="G532" t="s">
        <v>685</v>
      </c>
      <c r="H532" t="s">
        <v>667</v>
      </c>
      <c r="I532" t="s">
        <v>681</v>
      </c>
      <c r="J532" t="s">
        <v>449</v>
      </c>
      <c r="K532" t="s">
        <v>671</v>
      </c>
      <c r="L532">
        <v>1000</v>
      </c>
      <c r="M532">
        <v>280</v>
      </c>
      <c r="O532">
        <v>224</v>
      </c>
      <c r="P532">
        <v>80</v>
      </c>
      <c r="Q532">
        <v>9</v>
      </c>
      <c r="R532">
        <v>45</v>
      </c>
      <c r="S532">
        <v>52.5</v>
      </c>
      <c r="T532">
        <v>4.7142857142857144</v>
      </c>
      <c r="U532">
        <v>33.321428571428569</v>
      </c>
      <c r="V532">
        <v>0.70436507936507931</v>
      </c>
      <c r="W532">
        <v>0.4</v>
      </c>
      <c r="Y532">
        <v>0.34438775510204084</v>
      </c>
      <c r="Z532">
        <v>263</v>
      </c>
      <c r="AA532">
        <v>0.6</v>
      </c>
      <c r="AB532">
        <v>3.7142857142857144</v>
      </c>
      <c r="AE532">
        <v>2</v>
      </c>
      <c r="AH532">
        <v>31.571428571428573</v>
      </c>
      <c r="AI532">
        <v>3</v>
      </c>
      <c r="AK532">
        <v>2</v>
      </c>
      <c r="AQ532">
        <v>100</v>
      </c>
      <c r="AR532">
        <v>100</v>
      </c>
      <c r="AS532" t="s">
        <v>755</v>
      </c>
    </row>
    <row r="533" spans="1:45" x14ac:dyDescent="0.25">
      <c r="A533">
        <v>532</v>
      </c>
      <c r="B533" t="s">
        <v>26</v>
      </c>
      <c r="C533" t="s">
        <v>680</v>
      </c>
      <c r="D533" t="s">
        <v>1</v>
      </c>
      <c r="E533" t="s">
        <v>338</v>
      </c>
      <c r="F533" s="138">
        <v>43981</v>
      </c>
      <c r="G533" t="s">
        <v>685</v>
      </c>
      <c r="H533" t="s">
        <v>667</v>
      </c>
      <c r="I533" t="s">
        <v>681</v>
      </c>
      <c r="J533" t="s">
        <v>427</v>
      </c>
      <c r="K533" t="s">
        <v>671</v>
      </c>
      <c r="L533">
        <v>1000</v>
      </c>
      <c r="M533">
        <v>280</v>
      </c>
      <c r="O533">
        <v>224</v>
      </c>
      <c r="P533">
        <v>80</v>
      </c>
      <c r="Q533">
        <v>1</v>
      </c>
      <c r="R533">
        <v>41</v>
      </c>
      <c r="S533">
        <v>52.5</v>
      </c>
      <c r="T533">
        <v>0.42857142857142855</v>
      </c>
      <c r="U533">
        <v>29.767857142857142</v>
      </c>
      <c r="V533">
        <v>0.71896258503401356</v>
      </c>
      <c r="W533">
        <v>0.4</v>
      </c>
      <c r="Y533">
        <v>0.2678571428571429</v>
      </c>
      <c r="Z533">
        <v>246</v>
      </c>
      <c r="AA533">
        <v>0.6</v>
      </c>
      <c r="AB533">
        <v>0.42857142857142855</v>
      </c>
      <c r="AH533">
        <v>23.142857142857142</v>
      </c>
      <c r="AI533">
        <v>2</v>
      </c>
      <c r="AJ533">
        <v>7</v>
      </c>
      <c r="AK533">
        <v>7</v>
      </c>
      <c r="AQ533">
        <v>100</v>
      </c>
      <c r="AR533">
        <v>100</v>
      </c>
      <c r="AS533" t="s">
        <v>755</v>
      </c>
    </row>
    <row r="534" spans="1:45" x14ac:dyDescent="0.25">
      <c r="A534">
        <v>533</v>
      </c>
      <c r="B534" t="s">
        <v>26</v>
      </c>
      <c r="C534" t="s">
        <v>680</v>
      </c>
      <c r="D534" t="s">
        <v>1</v>
      </c>
      <c r="E534" t="s">
        <v>338</v>
      </c>
      <c r="F534" s="138">
        <v>43981</v>
      </c>
      <c r="G534" t="s">
        <v>684</v>
      </c>
      <c r="H534" t="s">
        <v>687</v>
      </c>
      <c r="I534" t="s">
        <v>702</v>
      </c>
      <c r="J534" t="s">
        <v>462</v>
      </c>
      <c r="K534" t="s">
        <v>669</v>
      </c>
      <c r="L534">
        <v>1250</v>
      </c>
      <c r="M534">
        <v>350</v>
      </c>
      <c r="O534">
        <v>360</v>
      </c>
      <c r="P534">
        <v>60</v>
      </c>
      <c r="Q534">
        <v>6</v>
      </c>
      <c r="R534">
        <v>50</v>
      </c>
      <c r="S534">
        <v>22</v>
      </c>
      <c r="T534">
        <v>4.4285714285714288</v>
      </c>
      <c r="U534">
        <v>44.428571428571431</v>
      </c>
      <c r="V534">
        <v>0.87244897959183676</v>
      </c>
      <c r="W534">
        <v>0.4</v>
      </c>
      <c r="Y534">
        <v>0.22222222222222224</v>
      </c>
      <c r="Z534">
        <v>365</v>
      </c>
      <c r="AA534">
        <v>0.55000000000000004</v>
      </c>
      <c r="AB534">
        <v>4.4285714285714288</v>
      </c>
      <c r="AH534">
        <v>44.428571428571431</v>
      </c>
      <c r="AQ534">
        <v>100</v>
      </c>
      <c r="AR534">
        <v>100</v>
      </c>
      <c r="AS534" t="s">
        <v>755</v>
      </c>
    </row>
    <row r="535" spans="1:45" x14ac:dyDescent="0.25">
      <c r="A535">
        <v>534</v>
      </c>
      <c r="B535" t="s">
        <v>26</v>
      </c>
      <c r="C535" t="s">
        <v>680</v>
      </c>
      <c r="D535" t="s">
        <v>1</v>
      </c>
      <c r="E535" t="s">
        <v>338</v>
      </c>
      <c r="F535" s="138">
        <v>43981</v>
      </c>
      <c r="G535" t="s">
        <v>684</v>
      </c>
      <c r="H535" t="s">
        <v>687</v>
      </c>
      <c r="I535" t="s">
        <v>690</v>
      </c>
      <c r="J535" t="s">
        <v>452</v>
      </c>
      <c r="K535" t="s">
        <v>669</v>
      </c>
      <c r="L535">
        <v>1250</v>
      </c>
      <c r="M535">
        <v>350</v>
      </c>
      <c r="O535">
        <v>256</v>
      </c>
      <c r="P535">
        <v>60</v>
      </c>
      <c r="Q535">
        <v>9</v>
      </c>
      <c r="R535">
        <v>29</v>
      </c>
      <c r="S535">
        <v>22</v>
      </c>
      <c r="T535">
        <v>3.2857142857142856</v>
      </c>
      <c r="U535">
        <v>22.428571428571427</v>
      </c>
      <c r="V535">
        <v>0.67669172932330823</v>
      </c>
      <c r="W535">
        <v>0.4</v>
      </c>
      <c r="Y535">
        <v>0.21205357142857145</v>
      </c>
      <c r="Z535">
        <v>257</v>
      </c>
      <c r="AA535">
        <v>0.55000000000000004</v>
      </c>
      <c r="AB535">
        <v>3.2857142857142856</v>
      </c>
      <c r="AH535">
        <v>22.428571428571427</v>
      </c>
      <c r="AQ535">
        <v>100</v>
      </c>
      <c r="AR535">
        <v>100</v>
      </c>
      <c r="AS535" t="s">
        <v>755</v>
      </c>
    </row>
    <row r="536" spans="1:45" x14ac:dyDescent="0.25">
      <c r="A536">
        <v>535</v>
      </c>
      <c r="B536" t="s">
        <v>26</v>
      </c>
      <c r="C536" t="s">
        <v>680</v>
      </c>
      <c r="D536" t="s">
        <v>1</v>
      </c>
      <c r="E536" t="s">
        <v>338</v>
      </c>
      <c r="F536" s="138">
        <v>43981</v>
      </c>
      <c r="G536" t="s">
        <v>670</v>
      </c>
      <c r="H536" t="s">
        <v>667</v>
      </c>
      <c r="I536" t="s">
        <v>690</v>
      </c>
      <c r="J536" t="s">
        <v>388</v>
      </c>
      <c r="K536" t="s">
        <v>671</v>
      </c>
      <c r="L536">
        <v>1200</v>
      </c>
      <c r="M536">
        <v>336</v>
      </c>
      <c r="O536">
        <v>296</v>
      </c>
      <c r="P536">
        <v>96</v>
      </c>
      <c r="Q536">
        <v>6</v>
      </c>
      <c r="R536">
        <v>48</v>
      </c>
      <c r="S536">
        <v>63</v>
      </c>
      <c r="T536">
        <v>3.5714285714285716</v>
      </c>
      <c r="U536">
        <v>31.089285714285715</v>
      </c>
      <c r="V536">
        <v>0.64186507936507931</v>
      </c>
      <c r="W536">
        <v>0.4</v>
      </c>
      <c r="Y536">
        <v>0.26061776061776065</v>
      </c>
      <c r="Z536">
        <v>321</v>
      </c>
      <c r="AA536">
        <v>0.6</v>
      </c>
      <c r="AB536">
        <v>3.5714285714285716</v>
      </c>
      <c r="AH536">
        <v>29.714285714285715</v>
      </c>
      <c r="AI536">
        <v>4</v>
      </c>
      <c r="AJ536">
        <v>1</v>
      </c>
      <c r="AQ536">
        <v>100</v>
      </c>
      <c r="AR536">
        <v>100</v>
      </c>
      <c r="AS536" t="s">
        <v>755</v>
      </c>
    </row>
    <row r="537" spans="1:45" x14ac:dyDescent="0.25">
      <c r="A537">
        <v>536</v>
      </c>
      <c r="B537" t="s">
        <v>26</v>
      </c>
      <c r="C537" t="s">
        <v>680</v>
      </c>
      <c r="D537" t="s">
        <v>1</v>
      </c>
      <c r="E537" t="s">
        <v>338</v>
      </c>
      <c r="F537" s="138">
        <v>43981</v>
      </c>
      <c r="G537" t="s">
        <v>670</v>
      </c>
      <c r="H537" t="s">
        <v>667</v>
      </c>
      <c r="I537" t="s">
        <v>689</v>
      </c>
      <c r="J537" t="s">
        <v>307</v>
      </c>
      <c r="K537" t="s">
        <v>671</v>
      </c>
      <c r="L537">
        <v>1200</v>
      </c>
      <c r="M537">
        <v>336</v>
      </c>
      <c r="O537">
        <v>292</v>
      </c>
      <c r="P537">
        <v>96</v>
      </c>
      <c r="Q537">
        <v>13</v>
      </c>
      <c r="R537">
        <v>62</v>
      </c>
      <c r="S537">
        <v>63</v>
      </c>
      <c r="T537">
        <v>17.678571428571427</v>
      </c>
      <c r="U537">
        <v>53.178571428571431</v>
      </c>
      <c r="V537">
        <v>0.9447619047619048</v>
      </c>
      <c r="W537">
        <v>0.4</v>
      </c>
      <c r="Y537">
        <v>0.36692759295499028</v>
      </c>
      <c r="Z537">
        <v>291</v>
      </c>
      <c r="AA537">
        <v>0.65</v>
      </c>
      <c r="AB537">
        <v>17.428571428571427</v>
      </c>
      <c r="AC537">
        <v>1</v>
      </c>
      <c r="AH537">
        <v>51.428571428571431</v>
      </c>
      <c r="AI537">
        <v>1</v>
      </c>
      <c r="AK537">
        <v>3</v>
      </c>
      <c r="AQ537">
        <v>100</v>
      </c>
      <c r="AR537">
        <v>100</v>
      </c>
      <c r="AS537" t="s">
        <v>755</v>
      </c>
    </row>
    <row r="538" spans="1:45" x14ac:dyDescent="0.25">
      <c r="A538">
        <v>537</v>
      </c>
      <c r="B538" t="s">
        <v>26</v>
      </c>
      <c r="C538" t="s">
        <v>680</v>
      </c>
      <c r="D538" t="s">
        <v>1</v>
      </c>
      <c r="E538" t="s">
        <v>338</v>
      </c>
      <c r="F538" s="138">
        <v>43981</v>
      </c>
      <c r="G538" t="s">
        <v>684</v>
      </c>
      <c r="H538" t="s">
        <v>667</v>
      </c>
      <c r="I538" t="s">
        <v>689</v>
      </c>
      <c r="J538" t="s">
        <v>400</v>
      </c>
      <c r="K538" t="s">
        <v>669</v>
      </c>
      <c r="L538">
        <v>1200</v>
      </c>
      <c r="M538">
        <v>350</v>
      </c>
      <c r="O538">
        <v>190</v>
      </c>
      <c r="P538">
        <v>100</v>
      </c>
      <c r="Q538">
        <v>8</v>
      </c>
      <c r="R538">
        <v>44</v>
      </c>
      <c r="S538">
        <v>66</v>
      </c>
      <c r="T538">
        <v>4.1428571428571432</v>
      </c>
      <c r="U538">
        <v>41.607142857142861</v>
      </c>
      <c r="V538">
        <v>0.8798076923076924</v>
      </c>
      <c r="W538">
        <v>0.4</v>
      </c>
      <c r="Y538">
        <v>0.39097744360902253</v>
      </c>
      <c r="Z538">
        <v>201</v>
      </c>
      <c r="AA538">
        <v>0.6</v>
      </c>
      <c r="AB538">
        <v>4.1428571428571432</v>
      </c>
      <c r="AH538">
        <v>24.857142857142858</v>
      </c>
      <c r="AI538">
        <v>3</v>
      </c>
      <c r="AM538">
        <v>16</v>
      </c>
      <c r="AQ538">
        <v>100</v>
      </c>
      <c r="AR538">
        <v>100</v>
      </c>
      <c r="AS538" t="s">
        <v>756</v>
      </c>
    </row>
    <row r="539" spans="1:45" x14ac:dyDescent="0.25">
      <c r="A539">
        <v>538</v>
      </c>
      <c r="B539" t="s">
        <v>26</v>
      </c>
      <c r="C539" t="s">
        <v>680</v>
      </c>
      <c r="D539" t="s">
        <v>1</v>
      </c>
      <c r="E539" t="s">
        <v>338</v>
      </c>
      <c r="F539" s="138">
        <v>43981</v>
      </c>
      <c r="G539" t="s">
        <v>685</v>
      </c>
      <c r="H539" t="s">
        <v>667</v>
      </c>
      <c r="I539" t="s">
        <v>689</v>
      </c>
      <c r="J539" t="s">
        <v>423</v>
      </c>
      <c r="K539" t="s">
        <v>671</v>
      </c>
      <c r="L539">
        <v>1000</v>
      </c>
      <c r="M539">
        <v>280</v>
      </c>
      <c r="O539">
        <v>160</v>
      </c>
      <c r="P539">
        <v>80</v>
      </c>
      <c r="Q539">
        <v>9</v>
      </c>
      <c r="R539">
        <v>16</v>
      </c>
      <c r="S539">
        <v>52.5</v>
      </c>
      <c r="T539">
        <v>6.6428571428571432</v>
      </c>
      <c r="U539">
        <v>20.178571428571427</v>
      </c>
      <c r="V539">
        <v>1.0728571428571427</v>
      </c>
      <c r="W539">
        <v>0.4</v>
      </c>
      <c r="Y539">
        <v>0.22321428571428573</v>
      </c>
      <c r="Z539">
        <v>180</v>
      </c>
      <c r="AA539">
        <v>0.6</v>
      </c>
      <c r="AB539">
        <v>5.1428571428571432</v>
      </c>
      <c r="AC539">
        <v>4</v>
      </c>
      <c r="AE539">
        <v>1</v>
      </c>
      <c r="AH539">
        <v>19.428571428571427</v>
      </c>
      <c r="AI539">
        <v>1</v>
      </c>
      <c r="AK539">
        <v>1</v>
      </c>
      <c r="AQ539">
        <v>100</v>
      </c>
      <c r="AR539">
        <v>100</v>
      </c>
      <c r="AS539" t="s">
        <v>755</v>
      </c>
    </row>
    <row r="540" spans="1:45" x14ac:dyDescent="0.25">
      <c r="A540">
        <v>539</v>
      </c>
      <c r="B540" t="s">
        <v>26</v>
      </c>
      <c r="C540" t="s">
        <v>680</v>
      </c>
      <c r="D540" t="s">
        <v>1</v>
      </c>
      <c r="E540" t="s">
        <v>338</v>
      </c>
      <c r="F540" s="138">
        <v>43981</v>
      </c>
      <c r="G540" t="s">
        <v>685</v>
      </c>
      <c r="H540" t="s">
        <v>667</v>
      </c>
      <c r="I540" t="s">
        <v>689</v>
      </c>
      <c r="J540" t="s">
        <v>425</v>
      </c>
      <c r="K540" t="s">
        <v>671</v>
      </c>
      <c r="L540">
        <v>1000</v>
      </c>
      <c r="M540">
        <v>280</v>
      </c>
      <c r="O540">
        <v>176</v>
      </c>
      <c r="P540">
        <v>80</v>
      </c>
      <c r="Q540">
        <v>2</v>
      </c>
      <c r="R540">
        <v>44</v>
      </c>
      <c r="S540">
        <v>52.5</v>
      </c>
      <c r="T540">
        <v>1.7142857142857142</v>
      </c>
      <c r="U540">
        <v>27.714285714285715</v>
      </c>
      <c r="V540">
        <v>0.63975155279503115</v>
      </c>
      <c r="W540">
        <v>0.4</v>
      </c>
      <c r="Y540">
        <v>0.37337662337662342</v>
      </c>
      <c r="Z540">
        <v>189</v>
      </c>
      <c r="AA540">
        <v>0.6</v>
      </c>
      <c r="AB540">
        <v>1.7142857142857142</v>
      </c>
      <c r="AH540">
        <v>25.714285714285715</v>
      </c>
      <c r="AI540">
        <v>2</v>
      </c>
      <c r="AK540">
        <v>3</v>
      </c>
      <c r="AQ540">
        <v>100</v>
      </c>
      <c r="AR540">
        <v>100</v>
      </c>
      <c r="AS540" t="s">
        <v>756</v>
      </c>
    </row>
    <row r="541" spans="1:45" x14ac:dyDescent="0.25">
      <c r="A541">
        <v>540</v>
      </c>
      <c r="B541" t="s">
        <v>26</v>
      </c>
      <c r="C541" t="s">
        <v>665</v>
      </c>
      <c r="D541" t="s">
        <v>1</v>
      </c>
      <c r="E541" t="s">
        <v>338</v>
      </c>
      <c r="F541" s="138">
        <v>43982</v>
      </c>
      <c r="G541" t="s">
        <v>666</v>
      </c>
      <c r="H541" t="s">
        <v>667</v>
      </c>
      <c r="I541" t="s">
        <v>672</v>
      </c>
      <c r="J541" t="s">
        <v>189</v>
      </c>
      <c r="K541" t="s">
        <v>669</v>
      </c>
      <c r="L541">
        <v>2700</v>
      </c>
      <c r="M541">
        <v>567</v>
      </c>
      <c r="O541">
        <v>576</v>
      </c>
      <c r="P541">
        <v>226.79999999999998</v>
      </c>
      <c r="Q541">
        <v>59</v>
      </c>
      <c r="R541">
        <v>112</v>
      </c>
      <c r="S541">
        <v>149.79999999999998</v>
      </c>
      <c r="T541">
        <v>41.666666666666664</v>
      </c>
      <c r="U541">
        <v>111.66666666666667</v>
      </c>
      <c r="V541">
        <v>0.89668615984405464</v>
      </c>
      <c r="W541">
        <v>0.4</v>
      </c>
      <c r="Y541">
        <v>0.42410714285714285</v>
      </c>
      <c r="Z541">
        <v>684</v>
      </c>
      <c r="AA541">
        <v>0.8</v>
      </c>
      <c r="AB541">
        <v>19.666666666666664</v>
      </c>
      <c r="AE541">
        <v>44</v>
      </c>
      <c r="AH541">
        <v>60.166666666666671</v>
      </c>
      <c r="AK541">
        <v>103</v>
      </c>
      <c r="AQ541">
        <v>100</v>
      </c>
      <c r="AR541">
        <v>100</v>
      </c>
      <c r="AS541" t="s">
        <v>756</v>
      </c>
    </row>
    <row r="542" spans="1:45" x14ac:dyDescent="0.25">
      <c r="A542">
        <v>541</v>
      </c>
      <c r="B542" t="s">
        <v>26</v>
      </c>
      <c r="C542" t="s">
        <v>665</v>
      </c>
      <c r="D542" t="s">
        <v>1</v>
      </c>
      <c r="E542" t="s">
        <v>338</v>
      </c>
      <c r="F542" s="138">
        <v>43982</v>
      </c>
      <c r="G542" t="s">
        <v>703</v>
      </c>
      <c r="H542" t="s">
        <v>667</v>
      </c>
      <c r="I542" t="s">
        <v>668</v>
      </c>
      <c r="J542" t="s">
        <v>451</v>
      </c>
      <c r="K542" t="s">
        <v>669</v>
      </c>
      <c r="L542">
        <v>1800</v>
      </c>
      <c r="M542">
        <v>503.99999999999994</v>
      </c>
      <c r="O542">
        <v>496</v>
      </c>
      <c r="P542">
        <v>201.6</v>
      </c>
      <c r="Q542">
        <v>11</v>
      </c>
      <c r="R542">
        <v>57</v>
      </c>
      <c r="S542">
        <v>133</v>
      </c>
      <c r="T542">
        <v>9.6666666666666679</v>
      </c>
      <c r="U542">
        <v>39</v>
      </c>
      <c r="V542">
        <v>0.71568627450980404</v>
      </c>
      <c r="W542">
        <v>0.4</v>
      </c>
      <c r="Y542">
        <v>0.19585253456221199</v>
      </c>
      <c r="Z542">
        <v>611</v>
      </c>
      <c r="AA542">
        <v>0.8</v>
      </c>
      <c r="AB542">
        <v>6.666666666666667</v>
      </c>
      <c r="AE542">
        <v>6</v>
      </c>
      <c r="AH542">
        <v>33</v>
      </c>
      <c r="AI542">
        <v>14</v>
      </c>
      <c r="AK542">
        <v>5</v>
      </c>
      <c r="AQ542">
        <v>100</v>
      </c>
      <c r="AR542">
        <v>100</v>
      </c>
      <c r="AS542" t="s">
        <v>756</v>
      </c>
    </row>
    <row r="543" spans="1:45" x14ac:dyDescent="0.25">
      <c r="A543">
        <v>542</v>
      </c>
      <c r="B543" t="s">
        <v>26</v>
      </c>
      <c r="C543" t="s">
        <v>665</v>
      </c>
      <c r="D543" t="s">
        <v>1</v>
      </c>
      <c r="E543" t="s">
        <v>338</v>
      </c>
      <c r="F543" s="138">
        <v>43982</v>
      </c>
      <c r="G543" t="s">
        <v>670</v>
      </c>
      <c r="H543" t="s">
        <v>667</v>
      </c>
      <c r="I543" t="s">
        <v>668</v>
      </c>
      <c r="J543" t="s">
        <v>137</v>
      </c>
      <c r="K543" t="s">
        <v>671</v>
      </c>
      <c r="L543">
        <v>1200</v>
      </c>
      <c r="M543">
        <v>336</v>
      </c>
      <c r="O543">
        <v>320</v>
      </c>
      <c r="P543">
        <v>134.39999999999998</v>
      </c>
      <c r="Q543">
        <v>29</v>
      </c>
      <c r="R543">
        <v>63</v>
      </c>
      <c r="S543">
        <v>88.899999999999991</v>
      </c>
      <c r="T543">
        <v>14.166666666666668</v>
      </c>
      <c r="U543">
        <v>42.333333333333336</v>
      </c>
      <c r="V543">
        <v>0.61413043478260865</v>
      </c>
      <c r="W543">
        <v>0.4</v>
      </c>
      <c r="Y543">
        <v>0.4107142857142857</v>
      </c>
      <c r="Z543">
        <v>131</v>
      </c>
      <c r="AA543">
        <v>0.75</v>
      </c>
      <c r="AB543">
        <v>6.666666666666667</v>
      </c>
      <c r="AC543">
        <v>10</v>
      </c>
      <c r="AE543">
        <v>10</v>
      </c>
      <c r="AH543">
        <v>32.833333333333336</v>
      </c>
      <c r="AI543">
        <v>12</v>
      </c>
      <c r="AK543">
        <v>13</v>
      </c>
      <c r="AQ543">
        <v>100</v>
      </c>
      <c r="AR543">
        <v>100</v>
      </c>
      <c r="AS543" t="s">
        <v>756</v>
      </c>
    </row>
    <row r="544" spans="1:45" x14ac:dyDescent="0.25">
      <c r="A544">
        <v>543</v>
      </c>
      <c r="B544" t="s">
        <v>26</v>
      </c>
      <c r="C544" t="s">
        <v>665</v>
      </c>
      <c r="D544" t="s">
        <v>1</v>
      </c>
      <c r="E544" t="s">
        <v>338</v>
      </c>
      <c r="F544" s="138">
        <v>43982</v>
      </c>
      <c r="G544" t="s">
        <v>670</v>
      </c>
      <c r="H544" t="s">
        <v>667</v>
      </c>
      <c r="I544" t="s">
        <v>668</v>
      </c>
      <c r="J544" t="s">
        <v>138</v>
      </c>
      <c r="K544" t="s">
        <v>671</v>
      </c>
      <c r="L544">
        <v>1200</v>
      </c>
      <c r="M544">
        <v>336</v>
      </c>
      <c r="O544">
        <v>336</v>
      </c>
      <c r="P544">
        <v>134.39999999999998</v>
      </c>
      <c r="Q544">
        <v>19</v>
      </c>
      <c r="R544">
        <v>96</v>
      </c>
      <c r="S544">
        <v>88.899999999999991</v>
      </c>
      <c r="T544">
        <v>13.166666666666668</v>
      </c>
      <c r="U544">
        <v>63.666666666666671</v>
      </c>
      <c r="V544">
        <v>0.66811594202898561</v>
      </c>
      <c r="W544">
        <v>0.4</v>
      </c>
      <c r="Y544">
        <v>0.48894557823129253</v>
      </c>
      <c r="Z544">
        <v>745</v>
      </c>
      <c r="AA544">
        <v>0.75</v>
      </c>
      <c r="AB544">
        <v>13.166666666666668</v>
      </c>
      <c r="AH544">
        <v>62.166666666666671</v>
      </c>
      <c r="AK544">
        <v>3</v>
      </c>
      <c r="AQ544">
        <v>100</v>
      </c>
      <c r="AR544">
        <v>100</v>
      </c>
      <c r="AS544" t="s">
        <v>756</v>
      </c>
    </row>
    <row r="545" spans="1:45" x14ac:dyDescent="0.25">
      <c r="A545">
        <v>544</v>
      </c>
      <c r="B545" t="s">
        <v>26</v>
      </c>
      <c r="C545" t="s">
        <v>665</v>
      </c>
      <c r="D545" t="s">
        <v>1</v>
      </c>
      <c r="E545" t="s">
        <v>338</v>
      </c>
      <c r="F545" s="138">
        <v>43982</v>
      </c>
      <c r="G545" t="s">
        <v>670</v>
      </c>
      <c r="H545" t="s">
        <v>667</v>
      </c>
      <c r="I545" t="s">
        <v>668</v>
      </c>
      <c r="J545" t="s">
        <v>139</v>
      </c>
      <c r="K545" t="s">
        <v>671</v>
      </c>
      <c r="L545">
        <v>1200</v>
      </c>
      <c r="M545">
        <v>336</v>
      </c>
      <c r="O545">
        <v>320</v>
      </c>
      <c r="P545">
        <v>134.39999999999998</v>
      </c>
      <c r="Q545">
        <v>14</v>
      </c>
      <c r="R545">
        <v>55</v>
      </c>
      <c r="S545">
        <v>88.899999999999991</v>
      </c>
      <c r="T545">
        <v>8.9166666666666661</v>
      </c>
      <c r="U545">
        <v>40.333333333333329</v>
      </c>
      <c r="V545">
        <v>0.71376811594202894</v>
      </c>
      <c r="W545">
        <v>0.4</v>
      </c>
      <c r="Y545">
        <v>0.3080357142857143</v>
      </c>
      <c r="Z545">
        <v>325</v>
      </c>
      <c r="AA545">
        <v>0.65</v>
      </c>
      <c r="AB545">
        <v>8.6666666666666661</v>
      </c>
      <c r="AC545">
        <v>1</v>
      </c>
      <c r="AH545">
        <v>38.833333333333329</v>
      </c>
      <c r="AI545">
        <v>4</v>
      </c>
      <c r="AK545">
        <v>1</v>
      </c>
      <c r="AQ545">
        <v>100</v>
      </c>
      <c r="AR545">
        <v>100</v>
      </c>
      <c r="AS545" t="s">
        <v>756</v>
      </c>
    </row>
    <row r="546" spans="1:45" x14ac:dyDescent="0.25">
      <c r="A546">
        <v>545</v>
      </c>
      <c r="B546" t="s">
        <v>26</v>
      </c>
      <c r="C546" t="s">
        <v>665</v>
      </c>
      <c r="D546" t="s">
        <v>1</v>
      </c>
      <c r="E546" t="s">
        <v>338</v>
      </c>
      <c r="F546" s="138">
        <v>43982</v>
      </c>
      <c r="G546" t="s">
        <v>670</v>
      </c>
      <c r="H546" t="s">
        <v>667</v>
      </c>
      <c r="I546" t="s">
        <v>668</v>
      </c>
      <c r="J546" t="s">
        <v>140</v>
      </c>
      <c r="K546" t="s">
        <v>671</v>
      </c>
      <c r="L546">
        <v>1200</v>
      </c>
      <c r="M546">
        <v>336</v>
      </c>
      <c r="O546">
        <v>448</v>
      </c>
      <c r="P546">
        <v>134.39999999999998</v>
      </c>
      <c r="Q546">
        <v>36</v>
      </c>
      <c r="R546">
        <v>92</v>
      </c>
      <c r="S546">
        <v>88.899999999999991</v>
      </c>
      <c r="T546">
        <v>23.166666666666668</v>
      </c>
      <c r="U546">
        <v>62.916666666666664</v>
      </c>
      <c r="V546">
        <v>0.67252604166666663</v>
      </c>
      <c r="W546">
        <v>0.4</v>
      </c>
      <c r="Y546">
        <v>0.40816326530612251</v>
      </c>
      <c r="Z546">
        <v>810</v>
      </c>
      <c r="AA546">
        <v>0.7</v>
      </c>
      <c r="AB546">
        <v>23.166666666666668</v>
      </c>
      <c r="AH546">
        <v>58.666666666666664</v>
      </c>
      <c r="AI546">
        <v>7</v>
      </c>
      <c r="AK546">
        <v>5</v>
      </c>
      <c r="AQ546">
        <v>100</v>
      </c>
      <c r="AR546">
        <v>100</v>
      </c>
      <c r="AS546" t="s">
        <v>756</v>
      </c>
    </row>
    <row r="547" spans="1:45" x14ac:dyDescent="0.25">
      <c r="A547">
        <v>546</v>
      </c>
      <c r="B547" t="s">
        <v>26</v>
      </c>
      <c r="C547" t="s">
        <v>665</v>
      </c>
      <c r="D547" t="s">
        <v>1</v>
      </c>
      <c r="E547" t="s">
        <v>338</v>
      </c>
      <c r="F547" s="138">
        <v>43982</v>
      </c>
      <c r="G547" t="s">
        <v>670</v>
      </c>
      <c r="H547" t="s">
        <v>667</v>
      </c>
      <c r="I547" t="s">
        <v>668</v>
      </c>
      <c r="J547" t="s">
        <v>141</v>
      </c>
      <c r="K547" t="s">
        <v>671</v>
      </c>
      <c r="L547">
        <v>1200</v>
      </c>
      <c r="M547">
        <v>336</v>
      </c>
      <c r="O547">
        <v>368</v>
      </c>
      <c r="P547">
        <v>134.39999999999998</v>
      </c>
      <c r="Q547">
        <v>14</v>
      </c>
      <c r="R547">
        <v>127</v>
      </c>
      <c r="S547">
        <v>88.899999999999991</v>
      </c>
      <c r="T547">
        <v>16.666666666666664</v>
      </c>
      <c r="U547">
        <v>111.33333333333334</v>
      </c>
      <c r="V547">
        <v>0.90780141843971629</v>
      </c>
      <c r="W547">
        <v>0.4</v>
      </c>
      <c r="Y547">
        <v>0.54736024844720499</v>
      </c>
      <c r="Z547">
        <v>824</v>
      </c>
      <c r="AA547">
        <v>0.75</v>
      </c>
      <c r="AB547">
        <v>16.666666666666664</v>
      </c>
      <c r="AH547">
        <v>111.33333333333334</v>
      </c>
      <c r="AQ547">
        <v>100</v>
      </c>
      <c r="AR547">
        <v>100</v>
      </c>
      <c r="AS547" t="s">
        <v>756</v>
      </c>
    </row>
    <row r="548" spans="1:45" x14ac:dyDescent="0.25">
      <c r="A548">
        <v>547</v>
      </c>
      <c r="B548" t="s">
        <v>26</v>
      </c>
      <c r="C548" t="s">
        <v>665</v>
      </c>
      <c r="D548" t="s">
        <v>1</v>
      </c>
      <c r="E548" t="s">
        <v>338</v>
      </c>
      <c r="F548" s="138">
        <v>43982</v>
      </c>
      <c r="G548" t="s">
        <v>670</v>
      </c>
      <c r="H548" t="s">
        <v>667</v>
      </c>
      <c r="I548" t="s">
        <v>668</v>
      </c>
      <c r="J548" t="s">
        <v>142</v>
      </c>
      <c r="K548" t="s">
        <v>671</v>
      </c>
      <c r="L548">
        <v>1200</v>
      </c>
      <c r="M548">
        <v>336</v>
      </c>
      <c r="O548">
        <v>240</v>
      </c>
      <c r="P548">
        <v>134.39999999999998</v>
      </c>
      <c r="Q548">
        <v>0</v>
      </c>
      <c r="R548">
        <v>43</v>
      </c>
      <c r="S548">
        <v>88.899999999999991</v>
      </c>
      <c r="T548">
        <v>0</v>
      </c>
      <c r="U548">
        <v>26.5</v>
      </c>
      <c r="V548">
        <v>0.61627906976744184</v>
      </c>
      <c r="W548">
        <v>0.4</v>
      </c>
      <c r="Y548">
        <v>0.25595238095238093</v>
      </c>
      <c r="Z548">
        <v>454</v>
      </c>
      <c r="AA548">
        <v>0.7</v>
      </c>
      <c r="AH548">
        <v>26.5</v>
      </c>
      <c r="AQ548">
        <v>100</v>
      </c>
      <c r="AR548">
        <v>100</v>
      </c>
      <c r="AS548" t="s">
        <v>755</v>
      </c>
    </row>
    <row r="549" spans="1:45" x14ac:dyDescent="0.25">
      <c r="A549">
        <v>548</v>
      </c>
      <c r="B549" t="s">
        <v>26</v>
      </c>
      <c r="C549" t="s">
        <v>665</v>
      </c>
      <c r="D549" t="s">
        <v>1</v>
      </c>
      <c r="E549" t="s">
        <v>338</v>
      </c>
      <c r="F549" s="138">
        <v>43982</v>
      </c>
      <c r="G549" t="s">
        <v>670</v>
      </c>
      <c r="H549" t="s">
        <v>667</v>
      </c>
      <c r="I549" t="s">
        <v>668</v>
      </c>
      <c r="J549" t="s">
        <v>143</v>
      </c>
      <c r="K549" t="s">
        <v>671</v>
      </c>
      <c r="L549">
        <v>1200</v>
      </c>
      <c r="M549">
        <v>336</v>
      </c>
      <c r="O549">
        <v>272</v>
      </c>
      <c r="P549">
        <v>134.39999999999998</v>
      </c>
      <c r="Q549">
        <v>32</v>
      </c>
      <c r="R549">
        <v>69</v>
      </c>
      <c r="S549">
        <v>88.899999999999991</v>
      </c>
      <c r="T549">
        <v>20</v>
      </c>
      <c r="U549">
        <v>34.5</v>
      </c>
      <c r="V549">
        <v>0.53960396039603964</v>
      </c>
      <c r="W549">
        <v>0.4</v>
      </c>
      <c r="Y549">
        <v>0.53046218487394969</v>
      </c>
      <c r="Z549">
        <v>436</v>
      </c>
      <c r="AA549">
        <v>0.7</v>
      </c>
      <c r="AB549">
        <v>19.5</v>
      </c>
      <c r="AE549">
        <v>1</v>
      </c>
      <c r="AH549">
        <v>32</v>
      </c>
      <c r="AK549">
        <v>5</v>
      </c>
      <c r="AQ549">
        <v>100</v>
      </c>
      <c r="AR549">
        <v>100</v>
      </c>
      <c r="AS549" t="s">
        <v>755</v>
      </c>
    </row>
    <row r="550" spans="1:45" x14ac:dyDescent="0.25">
      <c r="A550">
        <v>549</v>
      </c>
      <c r="B550" t="s">
        <v>26</v>
      </c>
      <c r="C550" t="s">
        <v>665</v>
      </c>
      <c r="D550" t="s">
        <v>1</v>
      </c>
      <c r="E550" t="s">
        <v>338</v>
      </c>
      <c r="F550" s="138">
        <v>43982</v>
      </c>
      <c r="G550" t="s">
        <v>670</v>
      </c>
      <c r="H550" t="s">
        <v>667</v>
      </c>
      <c r="I550" t="s">
        <v>668</v>
      </c>
      <c r="J550" t="s">
        <v>144</v>
      </c>
      <c r="K550" t="s">
        <v>671</v>
      </c>
      <c r="L550">
        <v>1200</v>
      </c>
      <c r="M550">
        <v>336</v>
      </c>
      <c r="O550">
        <v>320</v>
      </c>
      <c r="P550">
        <v>134.39999999999998</v>
      </c>
      <c r="Q550">
        <v>23</v>
      </c>
      <c r="R550">
        <v>51</v>
      </c>
      <c r="S550">
        <v>88.899999999999991</v>
      </c>
      <c r="T550">
        <v>14.666666666666666</v>
      </c>
      <c r="U550">
        <v>32.333333333333336</v>
      </c>
      <c r="V550">
        <v>0.63513513513513509</v>
      </c>
      <c r="W550">
        <v>0.4</v>
      </c>
      <c r="Y550">
        <v>0.22767857142857142</v>
      </c>
      <c r="Z550">
        <v>342</v>
      </c>
      <c r="AA550">
        <v>0.7</v>
      </c>
      <c r="AB550">
        <v>14.666666666666666</v>
      </c>
      <c r="AH550">
        <v>32.333333333333336</v>
      </c>
      <c r="AQ550">
        <v>100</v>
      </c>
      <c r="AR550">
        <v>100</v>
      </c>
      <c r="AS550" t="s">
        <v>755</v>
      </c>
    </row>
    <row r="551" spans="1:45" x14ac:dyDescent="0.25">
      <c r="A551">
        <v>550</v>
      </c>
      <c r="B551" t="s">
        <v>26</v>
      </c>
      <c r="C551" t="s">
        <v>665</v>
      </c>
      <c r="D551" t="s">
        <v>1</v>
      </c>
      <c r="E551" t="s">
        <v>338</v>
      </c>
      <c r="F551" s="138">
        <v>43982</v>
      </c>
      <c r="G551" t="s">
        <v>670</v>
      </c>
      <c r="H551" t="s">
        <v>667</v>
      </c>
      <c r="I551" t="s">
        <v>668</v>
      </c>
      <c r="J551" t="s">
        <v>145</v>
      </c>
      <c r="K551" t="s">
        <v>671</v>
      </c>
      <c r="L551">
        <v>1200</v>
      </c>
      <c r="M551">
        <v>336</v>
      </c>
      <c r="O551">
        <v>288</v>
      </c>
      <c r="P551">
        <v>134.39999999999998</v>
      </c>
      <c r="Q551">
        <v>32</v>
      </c>
      <c r="R551">
        <v>22</v>
      </c>
      <c r="S551">
        <v>88.899999999999991</v>
      </c>
      <c r="T551">
        <v>16.333333333333332</v>
      </c>
      <c r="U551">
        <v>9.8333333333333321</v>
      </c>
      <c r="V551">
        <v>0.48456790123456783</v>
      </c>
      <c r="W551">
        <v>0.4</v>
      </c>
      <c r="Y551">
        <v>0.26785714285714285</v>
      </c>
      <c r="Z551">
        <v>445</v>
      </c>
      <c r="AA551">
        <v>0.75</v>
      </c>
      <c r="AB551">
        <v>11.333333333333332</v>
      </c>
      <c r="AC551">
        <v>8</v>
      </c>
      <c r="AE551">
        <v>6</v>
      </c>
      <c r="AH551">
        <v>4.833333333333333</v>
      </c>
      <c r="AI551">
        <v>8</v>
      </c>
      <c r="AK551">
        <v>6</v>
      </c>
      <c r="AQ551">
        <v>100</v>
      </c>
      <c r="AR551">
        <v>100</v>
      </c>
      <c r="AS551" t="s">
        <v>755</v>
      </c>
    </row>
    <row r="552" spans="1:45" x14ac:dyDescent="0.25">
      <c r="A552">
        <v>551</v>
      </c>
      <c r="B552" t="s">
        <v>26</v>
      </c>
      <c r="C552" t="s">
        <v>665</v>
      </c>
      <c r="D552" t="s">
        <v>1</v>
      </c>
      <c r="E552" t="s">
        <v>338</v>
      </c>
      <c r="F552" s="138">
        <v>43982</v>
      </c>
      <c r="G552" t="s">
        <v>670</v>
      </c>
      <c r="H552" t="s">
        <v>667</v>
      </c>
      <c r="I552" t="s">
        <v>672</v>
      </c>
      <c r="J552" t="s">
        <v>190</v>
      </c>
      <c r="K552" t="s">
        <v>671</v>
      </c>
      <c r="L552">
        <v>1200</v>
      </c>
      <c r="M552">
        <v>336</v>
      </c>
      <c r="O552">
        <v>352</v>
      </c>
      <c r="P552">
        <v>134.39999999999998</v>
      </c>
      <c r="Q552">
        <v>41</v>
      </c>
      <c r="R552">
        <v>108</v>
      </c>
      <c r="S552">
        <v>88.899999999999991</v>
      </c>
      <c r="T552">
        <v>26.083333333333336</v>
      </c>
      <c r="U552">
        <v>70.916666666666671</v>
      </c>
      <c r="V552">
        <v>0.65100671140939592</v>
      </c>
      <c r="W552">
        <v>0.4</v>
      </c>
      <c r="Y552">
        <v>0.60470779220779225</v>
      </c>
      <c r="Z552">
        <v>400</v>
      </c>
      <c r="AA552">
        <v>0.7</v>
      </c>
      <c r="AB552">
        <v>23.333333333333336</v>
      </c>
      <c r="AC552">
        <v>11</v>
      </c>
      <c r="AH552">
        <v>64.166666666666671</v>
      </c>
      <c r="AI552">
        <v>16</v>
      </c>
      <c r="AK552">
        <v>4</v>
      </c>
      <c r="AL552">
        <v>1</v>
      </c>
      <c r="AQ552">
        <v>100</v>
      </c>
      <c r="AR552">
        <v>100</v>
      </c>
      <c r="AS552" t="s">
        <v>755</v>
      </c>
    </row>
    <row r="553" spans="1:45" x14ac:dyDescent="0.25">
      <c r="A553">
        <v>552</v>
      </c>
      <c r="B553" t="s">
        <v>26</v>
      </c>
      <c r="C553" t="s">
        <v>665</v>
      </c>
      <c r="D553" t="s">
        <v>1</v>
      </c>
      <c r="E553" t="s">
        <v>338</v>
      </c>
      <c r="F553" s="138">
        <v>43982</v>
      </c>
      <c r="G553" t="s">
        <v>670</v>
      </c>
      <c r="H553" t="s">
        <v>667</v>
      </c>
      <c r="I553" t="s">
        <v>672</v>
      </c>
      <c r="J553" t="s">
        <v>191</v>
      </c>
      <c r="K553" t="s">
        <v>671</v>
      </c>
      <c r="L553">
        <v>1200</v>
      </c>
      <c r="M553">
        <v>336</v>
      </c>
      <c r="O553">
        <v>320</v>
      </c>
      <c r="P553">
        <v>134.39999999999998</v>
      </c>
      <c r="Q553">
        <v>37</v>
      </c>
      <c r="R553">
        <v>64</v>
      </c>
      <c r="S553">
        <v>88.899999999999991</v>
      </c>
      <c r="T553">
        <v>18.666666666666664</v>
      </c>
      <c r="U553">
        <v>49.5</v>
      </c>
      <c r="V553">
        <v>0.67491749174917481</v>
      </c>
      <c r="W553">
        <v>0.4</v>
      </c>
      <c r="Y553">
        <v>0.45089285714285715</v>
      </c>
      <c r="Z553">
        <v>320</v>
      </c>
      <c r="AA553">
        <v>0.75</v>
      </c>
      <c r="AB553">
        <v>16.666666666666664</v>
      </c>
      <c r="AE553">
        <v>4</v>
      </c>
      <c r="AH553">
        <v>47</v>
      </c>
      <c r="AK553">
        <v>5</v>
      </c>
      <c r="AQ553">
        <v>100</v>
      </c>
      <c r="AR553">
        <v>100</v>
      </c>
      <c r="AS553" t="s">
        <v>755</v>
      </c>
    </row>
    <row r="554" spans="1:45" x14ac:dyDescent="0.25">
      <c r="A554">
        <v>553</v>
      </c>
      <c r="B554" t="s">
        <v>26</v>
      </c>
      <c r="C554" t="s">
        <v>665</v>
      </c>
      <c r="D554" t="s">
        <v>1</v>
      </c>
      <c r="E554" t="s">
        <v>338</v>
      </c>
      <c r="F554" s="138">
        <v>43982</v>
      </c>
      <c r="G554" t="s">
        <v>670</v>
      </c>
      <c r="H554" t="s">
        <v>667</v>
      </c>
      <c r="I554" t="s">
        <v>677</v>
      </c>
      <c r="J554" t="s">
        <v>195</v>
      </c>
      <c r="K554" t="s">
        <v>671</v>
      </c>
      <c r="L554">
        <v>1200</v>
      </c>
      <c r="M554">
        <v>336</v>
      </c>
      <c r="O554">
        <v>352</v>
      </c>
      <c r="P554">
        <v>134.39999999999998</v>
      </c>
      <c r="Q554">
        <v>55</v>
      </c>
      <c r="R554">
        <v>80</v>
      </c>
      <c r="S554">
        <v>88.899999999999991</v>
      </c>
      <c r="T554">
        <v>53.916666666666664</v>
      </c>
      <c r="U554">
        <v>91</v>
      </c>
      <c r="V554">
        <v>1.0734567901234566</v>
      </c>
      <c r="W554">
        <v>0.4</v>
      </c>
      <c r="Y554">
        <v>0.54788961038961048</v>
      </c>
      <c r="Z554">
        <v>549</v>
      </c>
      <c r="AA554">
        <v>0.65</v>
      </c>
      <c r="AB554">
        <v>50.666666666666664</v>
      </c>
      <c r="AC554">
        <v>7</v>
      </c>
      <c r="AE554">
        <v>3</v>
      </c>
      <c r="AH554">
        <v>84.5</v>
      </c>
      <c r="AI554">
        <v>16</v>
      </c>
      <c r="AK554">
        <v>5</v>
      </c>
      <c r="AQ554">
        <v>100</v>
      </c>
      <c r="AR554">
        <v>100</v>
      </c>
      <c r="AS554" t="s">
        <v>755</v>
      </c>
    </row>
    <row r="555" spans="1:45" x14ac:dyDescent="0.25">
      <c r="A555">
        <v>554</v>
      </c>
      <c r="B555" t="s">
        <v>26</v>
      </c>
      <c r="C555" t="s">
        <v>665</v>
      </c>
      <c r="D555" t="s">
        <v>1</v>
      </c>
      <c r="E555" t="s">
        <v>338</v>
      </c>
      <c r="F555" s="138">
        <v>43982</v>
      </c>
      <c r="G555" t="s">
        <v>670</v>
      </c>
      <c r="H555" t="s">
        <v>667</v>
      </c>
      <c r="I555" t="s">
        <v>677</v>
      </c>
      <c r="J555" t="s">
        <v>196</v>
      </c>
      <c r="K555" t="s">
        <v>671</v>
      </c>
      <c r="L555">
        <v>1200</v>
      </c>
      <c r="M555">
        <v>336</v>
      </c>
      <c r="O555">
        <v>416</v>
      </c>
      <c r="P555">
        <v>134.39999999999998</v>
      </c>
      <c r="Q555">
        <v>18</v>
      </c>
      <c r="R555">
        <v>99</v>
      </c>
      <c r="S555">
        <v>88.899999999999991</v>
      </c>
      <c r="T555">
        <v>13.333333333333334</v>
      </c>
      <c r="U555">
        <v>88</v>
      </c>
      <c r="V555">
        <v>0.86609686609686609</v>
      </c>
      <c r="W555">
        <v>0.4</v>
      </c>
      <c r="Y555">
        <v>0.4017857142857143</v>
      </c>
      <c r="Z555">
        <v>513</v>
      </c>
      <c r="AA555">
        <v>0.65</v>
      </c>
      <c r="AB555">
        <v>12.833333333333334</v>
      </c>
      <c r="AC555">
        <v>2</v>
      </c>
      <c r="AH555">
        <v>86</v>
      </c>
      <c r="AI555">
        <v>6</v>
      </c>
      <c r="AK555">
        <v>1</v>
      </c>
      <c r="AQ555">
        <v>100</v>
      </c>
      <c r="AR555">
        <v>100</v>
      </c>
      <c r="AS555" t="s">
        <v>755</v>
      </c>
    </row>
    <row r="556" spans="1:45" x14ac:dyDescent="0.25">
      <c r="A556">
        <v>555</v>
      </c>
      <c r="B556" t="s">
        <v>26</v>
      </c>
      <c r="C556" t="s">
        <v>665</v>
      </c>
      <c r="D556" t="s">
        <v>1</v>
      </c>
      <c r="E556" t="s">
        <v>338</v>
      </c>
      <c r="F556" s="138">
        <v>43982</v>
      </c>
      <c r="G556" t="s">
        <v>670</v>
      </c>
      <c r="H556" t="s">
        <v>667</v>
      </c>
      <c r="I556" t="s">
        <v>674</v>
      </c>
      <c r="J556" t="s">
        <v>371</v>
      </c>
      <c r="K556" t="s">
        <v>671</v>
      </c>
      <c r="L556">
        <v>1200</v>
      </c>
      <c r="M556">
        <v>336</v>
      </c>
      <c r="O556">
        <v>288</v>
      </c>
      <c r="P556">
        <v>134.39999999999998</v>
      </c>
      <c r="R556">
        <v>19</v>
      </c>
      <c r="S556">
        <v>88.899999999999991</v>
      </c>
      <c r="T556">
        <v>0</v>
      </c>
      <c r="U556">
        <v>6.5</v>
      </c>
      <c r="V556">
        <v>0.34210526315789475</v>
      </c>
      <c r="W556">
        <v>0.4</v>
      </c>
      <c r="Y556">
        <v>9.4246031746031744E-2</v>
      </c>
      <c r="Z556">
        <v>311</v>
      </c>
      <c r="AA556">
        <v>0.7</v>
      </c>
      <c r="AI556">
        <v>4</v>
      </c>
      <c r="AK556">
        <v>11</v>
      </c>
      <c r="AQ556">
        <v>100</v>
      </c>
      <c r="AR556">
        <v>100</v>
      </c>
      <c r="AS556" t="s">
        <v>755</v>
      </c>
    </row>
    <row r="557" spans="1:45" x14ac:dyDescent="0.25">
      <c r="A557">
        <v>556</v>
      </c>
      <c r="B557" t="s">
        <v>26</v>
      </c>
      <c r="C557" t="s">
        <v>665</v>
      </c>
      <c r="D557" t="s">
        <v>1</v>
      </c>
      <c r="E557" t="s">
        <v>338</v>
      </c>
      <c r="F557" s="138">
        <v>43982</v>
      </c>
      <c r="G557" t="s">
        <v>670</v>
      </c>
      <c r="H557" t="s">
        <v>667</v>
      </c>
      <c r="I557" t="s">
        <v>673</v>
      </c>
      <c r="J557" t="s">
        <v>370</v>
      </c>
      <c r="K557" t="s">
        <v>671</v>
      </c>
      <c r="L557">
        <v>1200</v>
      </c>
      <c r="M557">
        <v>336</v>
      </c>
      <c r="O557">
        <v>336</v>
      </c>
      <c r="P557">
        <v>134.39999999999998</v>
      </c>
      <c r="Q557">
        <v>100</v>
      </c>
      <c r="R557">
        <v>76</v>
      </c>
      <c r="S557">
        <v>88.899999999999991</v>
      </c>
      <c r="T557">
        <v>47.333333333333336</v>
      </c>
      <c r="U557">
        <v>51.416666666666664</v>
      </c>
      <c r="V557">
        <v>0.56107954545454541</v>
      </c>
      <c r="W557">
        <v>0.4</v>
      </c>
      <c r="Y557">
        <v>0.74829931972789121</v>
      </c>
      <c r="Z557">
        <v>500</v>
      </c>
      <c r="AA557">
        <v>0.65</v>
      </c>
      <c r="AB557">
        <v>33.333333333333336</v>
      </c>
      <c r="AC557">
        <v>26</v>
      </c>
      <c r="AE557">
        <v>15</v>
      </c>
      <c r="AH557">
        <v>43.666666666666664</v>
      </c>
      <c r="AI557">
        <v>8</v>
      </c>
      <c r="AJ557">
        <v>2</v>
      </c>
      <c r="AK557">
        <v>10</v>
      </c>
      <c r="AQ557">
        <v>100</v>
      </c>
      <c r="AR557">
        <v>100</v>
      </c>
      <c r="AS557" t="s">
        <v>756</v>
      </c>
    </row>
    <row r="558" spans="1:45" x14ac:dyDescent="0.25">
      <c r="A558">
        <v>557</v>
      </c>
      <c r="B558" t="s">
        <v>26</v>
      </c>
      <c r="C558" t="s">
        <v>665</v>
      </c>
      <c r="D558" t="s">
        <v>1</v>
      </c>
      <c r="E558" t="s">
        <v>338</v>
      </c>
      <c r="F558" s="138">
        <v>43982</v>
      </c>
      <c r="G558" t="s">
        <v>683</v>
      </c>
      <c r="H558" t="s">
        <v>667</v>
      </c>
      <c r="I558" t="s">
        <v>668</v>
      </c>
      <c r="J558" t="s">
        <v>391</v>
      </c>
      <c r="K558" t="s">
        <v>669</v>
      </c>
      <c r="L558">
        <v>1500</v>
      </c>
      <c r="M558">
        <v>420</v>
      </c>
      <c r="O558">
        <v>352</v>
      </c>
      <c r="P558">
        <v>168</v>
      </c>
      <c r="Q558">
        <v>21</v>
      </c>
      <c r="R558">
        <v>48</v>
      </c>
      <c r="S558">
        <v>110.6</v>
      </c>
      <c r="T558">
        <v>12.041666666666666</v>
      </c>
      <c r="U558">
        <v>29.416666666666664</v>
      </c>
      <c r="V558">
        <v>0.60084541062801922</v>
      </c>
      <c r="W558">
        <v>0.4</v>
      </c>
      <c r="Y558">
        <v>0.28003246753246758</v>
      </c>
      <c r="Z558">
        <v>290</v>
      </c>
      <c r="AA558">
        <v>0.65</v>
      </c>
      <c r="AB558">
        <v>7.6666666666666661</v>
      </c>
      <c r="AD558">
        <v>5</v>
      </c>
      <c r="AE558">
        <v>5</v>
      </c>
      <c r="AH558">
        <v>20.666666666666664</v>
      </c>
      <c r="AI558">
        <v>17</v>
      </c>
      <c r="AK558">
        <v>9</v>
      </c>
      <c r="AQ558">
        <v>100</v>
      </c>
      <c r="AR558">
        <v>100</v>
      </c>
      <c r="AS558" t="s">
        <v>756</v>
      </c>
    </row>
    <row r="559" spans="1:45" x14ac:dyDescent="0.25">
      <c r="A559">
        <v>558</v>
      </c>
      <c r="B559" t="s">
        <v>26</v>
      </c>
      <c r="C559" t="s">
        <v>665</v>
      </c>
      <c r="D559" t="s">
        <v>1</v>
      </c>
      <c r="E559" t="s">
        <v>338</v>
      </c>
      <c r="F559" s="138">
        <v>43982</v>
      </c>
      <c r="G559" t="s">
        <v>683</v>
      </c>
      <c r="H559" t="s">
        <v>667</v>
      </c>
      <c r="I559" t="s">
        <v>668</v>
      </c>
      <c r="J559" t="s">
        <v>394</v>
      </c>
      <c r="K559" t="s">
        <v>669</v>
      </c>
      <c r="L559">
        <v>1500</v>
      </c>
      <c r="M559">
        <v>420</v>
      </c>
      <c r="O559">
        <v>480</v>
      </c>
      <c r="P559">
        <v>168</v>
      </c>
      <c r="Q559">
        <v>17</v>
      </c>
      <c r="R559">
        <v>49</v>
      </c>
      <c r="S559">
        <v>110.6</v>
      </c>
      <c r="T559">
        <v>6.583333333333333</v>
      </c>
      <c r="U559">
        <v>26.666666666666668</v>
      </c>
      <c r="V559">
        <v>0.50378787878787878</v>
      </c>
      <c r="W559">
        <v>0.4</v>
      </c>
      <c r="Y559">
        <v>0.19642857142857142</v>
      </c>
      <c r="Z559">
        <v>963</v>
      </c>
      <c r="AA559">
        <v>0.65</v>
      </c>
      <c r="AB559">
        <v>4.333333333333333</v>
      </c>
      <c r="AC559">
        <v>5</v>
      </c>
      <c r="AE559">
        <v>2</v>
      </c>
      <c r="AH559">
        <v>21.166666666666668</v>
      </c>
      <c r="AI559">
        <v>10</v>
      </c>
      <c r="AK559">
        <v>6</v>
      </c>
      <c r="AQ559">
        <v>100</v>
      </c>
      <c r="AR559">
        <v>100</v>
      </c>
      <c r="AS559" t="s">
        <v>756</v>
      </c>
    </row>
    <row r="560" spans="1:45" x14ac:dyDescent="0.25">
      <c r="A560">
        <v>559</v>
      </c>
      <c r="B560" t="s">
        <v>26</v>
      </c>
      <c r="C560" t="s">
        <v>665</v>
      </c>
      <c r="D560" t="s">
        <v>1</v>
      </c>
      <c r="E560" t="s">
        <v>338</v>
      </c>
      <c r="F560" s="138">
        <v>43982</v>
      </c>
      <c r="G560" t="s">
        <v>683</v>
      </c>
      <c r="H560" t="s">
        <v>667</v>
      </c>
      <c r="I560" t="s">
        <v>668</v>
      </c>
      <c r="J560" t="s">
        <v>392</v>
      </c>
      <c r="K560" t="s">
        <v>669</v>
      </c>
      <c r="L560">
        <v>1500</v>
      </c>
      <c r="M560">
        <v>420</v>
      </c>
      <c r="O560">
        <v>256</v>
      </c>
      <c r="P560">
        <v>168</v>
      </c>
      <c r="Q560">
        <v>21</v>
      </c>
      <c r="R560">
        <v>60</v>
      </c>
      <c r="S560">
        <v>110.6</v>
      </c>
      <c r="T560">
        <v>14</v>
      </c>
      <c r="U560">
        <v>27.083333333333336</v>
      </c>
      <c r="V560">
        <v>0.50720164609053497</v>
      </c>
      <c r="W560">
        <v>0.4</v>
      </c>
      <c r="Y560">
        <v>0.4520089285714286</v>
      </c>
      <c r="Z560">
        <v>311</v>
      </c>
      <c r="AA560">
        <v>0.65</v>
      </c>
      <c r="AB560">
        <v>10.5</v>
      </c>
      <c r="AC560">
        <v>4</v>
      </c>
      <c r="AE560">
        <v>5</v>
      </c>
      <c r="AH560">
        <v>10.333333333333334</v>
      </c>
      <c r="AI560">
        <v>29</v>
      </c>
      <c r="AK560">
        <v>19</v>
      </c>
      <c r="AQ560">
        <v>100</v>
      </c>
      <c r="AR560">
        <v>100</v>
      </c>
      <c r="AS560" t="s">
        <v>756</v>
      </c>
    </row>
    <row r="561" spans="1:45" x14ac:dyDescent="0.25">
      <c r="A561">
        <v>560</v>
      </c>
      <c r="B561" t="s">
        <v>26</v>
      </c>
      <c r="C561" t="s">
        <v>665</v>
      </c>
      <c r="D561" t="s">
        <v>1</v>
      </c>
      <c r="E561" t="s">
        <v>338</v>
      </c>
      <c r="F561" s="138">
        <v>43982</v>
      </c>
      <c r="G561" t="s">
        <v>683</v>
      </c>
      <c r="H561" t="s">
        <v>667</v>
      </c>
      <c r="I561" t="s">
        <v>668</v>
      </c>
      <c r="J561" t="s">
        <v>393</v>
      </c>
      <c r="K561" t="s">
        <v>669</v>
      </c>
      <c r="L561">
        <v>1500</v>
      </c>
      <c r="M561">
        <v>420</v>
      </c>
      <c r="O561">
        <v>296</v>
      </c>
      <c r="P561">
        <v>168</v>
      </c>
      <c r="Q561">
        <v>38</v>
      </c>
      <c r="R561">
        <v>52</v>
      </c>
      <c r="S561">
        <v>110.6</v>
      </c>
      <c r="T561">
        <v>16.875</v>
      </c>
      <c r="U561">
        <v>18.25</v>
      </c>
      <c r="V561">
        <v>0.39027777777777778</v>
      </c>
      <c r="W561">
        <v>0.4</v>
      </c>
      <c r="Y561">
        <v>0.43436293436293438</v>
      </c>
      <c r="Z561">
        <v>271</v>
      </c>
      <c r="AA561">
        <v>0.65</v>
      </c>
      <c r="AC561">
        <v>4</v>
      </c>
      <c r="AD561">
        <v>37</v>
      </c>
      <c r="AE561">
        <v>4</v>
      </c>
      <c r="AI561">
        <v>12</v>
      </c>
      <c r="AJ561">
        <v>30</v>
      </c>
      <c r="AK561">
        <v>8</v>
      </c>
      <c r="AQ561">
        <v>100</v>
      </c>
      <c r="AR561">
        <v>100</v>
      </c>
      <c r="AS561" t="s">
        <v>756</v>
      </c>
    </row>
    <row r="562" spans="1:45" x14ac:dyDescent="0.25">
      <c r="A562">
        <v>561</v>
      </c>
      <c r="B562" t="s">
        <v>26</v>
      </c>
      <c r="C562" t="s">
        <v>665</v>
      </c>
      <c r="D562" t="s">
        <v>1</v>
      </c>
      <c r="E562" t="s">
        <v>338</v>
      </c>
      <c r="F562" s="138">
        <v>43982</v>
      </c>
      <c r="G562" t="s">
        <v>675</v>
      </c>
      <c r="H562" t="s">
        <v>667</v>
      </c>
      <c r="I562" t="s">
        <v>668</v>
      </c>
      <c r="J562" t="s">
        <v>164</v>
      </c>
      <c r="K562" t="s">
        <v>669</v>
      </c>
      <c r="L562">
        <v>4200</v>
      </c>
      <c r="M562">
        <v>882</v>
      </c>
      <c r="O562">
        <v>684</v>
      </c>
      <c r="P562">
        <v>352.79999999999995</v>
      </c>
      <c r="Q562">
        <v>53</v>
      </c>
      <c r="R562">
        <v>79</v>
      </c>
      <c r="S562">
        <v>233.1</v>
      </c>
      <c r="T562">
        <v>44.5</v>
      </c>
      <c r="U562">
        <v>66.5</v>
      </c>
      <c r="V562">
        <v>0.84090909090909094</v>
      </c>
      <c r="W562">
        <v>0.4</v>
      </c>
      <c r="Y562">
        <v>0.27568922305764415</v>
      </c>
      <c r="Z562">
        <v>400</v>
      </c>
      <c r="AA562">
        <v>0.7</v>
      </c>
      <c r="AB562">
        <v>44.5</v>
      </c>
      <c r="AH562">
        <v>66.5</v>
      </c>
      <c r="AQ562">
        <v>100</v>
      </c>
      <c r="AR562">
        <v>100</v>
      </c>
      <c r="AS562" t="s">
        <v>755</v>
      </c>
    </row>
    <row r="563" spans="1:45" x14ac:dyDescent="0.25">
      <c r="A563">
        <v>562</v>
      </c>
      <c r="B563" t="s">
        <v>26</v>
      </c>
      <c r="C563" t="s">
        <v>665</v>
      </c>
      <c r="D563" t="s">
        <v>1</v>
      </c>
      <c r="E563" t="s">
        <v>338</v>
      </c>
      <c r="F563" s="138">
        <v>43982</v>
      </c>
      <c r="G563" t="s">
        <v>676</v>
      </c>
      <c r="H563" t="s">
        <v>667</v>
      </c>
      <c r="I563" t="s">
        <v>668</v>
      </c>
      <c r="J563" t="s">
        <v>167</v>
      </c>
      <c r="K563" t="s">
        <v>669</v>
      </c>
      <c r="L563">
        <v>1200</v>
      </c>
      <c r="M563">
        <v>336</v>
      </c>
      <c r="O563">
        <v>144</v>
      </c>
      <c r="P563">
        <v>134.39999999999998</v>
      </c>
      <c r="Q563">
        <v>6</v>
      </c>
      <c r="R563">
        <v>28</v>
      </c>
      <c r="S563">
        <v>88.899999999999991</v>
      </c>
      <c r="T563">
        <v>4.1666666666666661</v>
      </c>
      <c r="U563">
        <v>22.916666666666668</v>
      </c>
      <c r="V563">
        <v>0.79656862745098045</v>
      </c>
      <c r="W563">
        <v>0.4</v>
      </c>
      <c r="Y563">
        <v>0.33730158730158732</v>
      </c>
      <c r="Z563">
        <v>183</v>
      </c>
      <c r="AA563">
        <v>0.7</v>
      </c>
      <c r="AB563">
        <v>3.6666666666666665</v>
      </c>
      <c r="AE563">
        <v>1</v>
      </c>
      <c r="AH563">
        <v>19.166666666666668</v>
      </c>
      <c r="AI563">
        <v>7</v>
      </c>
      <c r="AK563">
        <v>4</v>
      </c>
      <c r="AQ563">
        <v>100</v>
      </c>
      <c r="AR563">
        <v>100</v>
      </c>
      <c r="AS563" t="s">
        <v>755</v>
      </c>
    </row>
    <row r="564" spans="1:45" x14ac:dyDescent="0.25">
      <c r="A564">
        <v>563</v>
      </c>
      <c r="B564" t="s">
        <v>26</v>
      </c>
      <c r="C564" t="s">
        <v>665</v>
      </c>
      <c r="D564" t="s">
        <v>1</v>
      </c>
      <c r="E564" t="s">
        <v>338</v>
      </c>
      <c r="F564" s="138">
        <v>43982</v>
      </c>
      <c r="G564" t="s">
        <v>676</v>
      </c>
      <c r="H564" t="s">
        <v>667</v>
      </c>
      <c r="I564" t="s">
        <v>668</v>
      </c>
      <c r="J564" t="s">
        <v>168</v>
      </c>
      <c r="K564" t="s">
        <v>669</v>
      </c>
      <c r="L564">
        <v>1200</v>
      </c>
      <c r="M564">
        <v>336</v>
      </c>
      <c r="O564">
        <v>400</v>
      </c>
      <c r="P564">
        <v>134.39999999999998</v>
      </c>
      <c r="Q564">
        <v>23</v>
      </c>
      <c r="R564">
        <v>28</v>
      </c>
      <c r="S564">
        <v>88.899999999999991</v>
      </c>
      <c r="T564">
        <v>14.666666666666668</v>
      </c>
      <c r="U564">
        <v>17.333333333333332</v>
      </c>
      <c r="V564">
        <v>0.62745098039215685</v>
      </c>
      <c r="W564">
        <v>0.4</v>
      </c>
      <c r="Y564">
        <v>0.18214285714285713</v>
      </c>
      <c r="Z564">
        <v>386</v>
      </c>
      <c r="AA564">
        <v>0.7</v>
      </c>
      <c r="AB564">
        <v>10.166666666666668</v>
      </c>
      <c r="AE564">
        <v>9</v>
      </c>
      <c r="AH564">
        <v>14.333333333333332</v>
      </c>
      <c r="AK564">
        <v>6</v>
      </c>
      <c r="AQ564">
        <v>100</v>
      </c>
      <c r="AR564">
        <v>100</v>
      </c>
      <c r="AS564" t="s">
        <v>755</v>
      </c>
    </row>
    <row r="565" spans="1:45" x14ac:dyDescent="0.25">
      <c r="A565">
        <v>564</v>
      </c>
      <c r="B565" t="s">
        <v>26</v>
      </c>
      <c r="C565" t="s">
        <v>665</v>
      </c>
      <c r="D565" t="s">
        <v>1</v>
      </c>
      <c r="E565" t="s">
        <v>338</v>
      </c>
      <c r="F565" s="138">
        <v>43982</v>
      </c>
      <c r="G565" t="s">
        <v>676</v>
      </c>
      <c r="H565" t="s">
        <v>667</v>
      </c>
      <c r="I565" t="s">
        <v>672</v>
      </c>
      <c r="J565" t="s">
        <v>372</v>
      </c>
      <c r="K565" t="s">
        <v>669</v>
      </c>
      <c r="L565">
        <v>1200</v>
      </c>
      <c r="M565">
        <v>336</v>
      </c>
      <c r="O565">
        <v>368</v>
      </c>
      <c r="P565">
        <v>134.39999999999998</v>
      </c>
      <c r="Q565">
        <v>18</v>
      </c>
      <c r="R565">
        <v>45</v>
      </c>
      <c r="S565">
        <v>88.899999999999991</v>
      </c>
      <c r="T565">
        <v>9.4166666666666661</v>
      </c>
      <c r="U565">
        <v>25.25</v>
      </c>
      <c r="V565">
        <v>0.55026455026455023</v>
      </c>
      <c r="W565">
        <v>0.4</v>
      </c>
      <c r="Y565">
        <v>0.24456521739130438</v>
      </c>
      <c r="Z565">
        <v>412</v>
      </c>
      <c r="AA565">
        <v>0.65</v>
      </c>
      <c r="AB565">
        <v>5.6666666666666661</v>
      </c>
      <c r="AC565">
        <v>1</v>
      </c>
      <c r="AE565">
        <v>7</v>
      </c>
      <c r="AH565">
        <v>17</v>
      </c>
      <c r="AI565">
        <v>3</v>
      </c>
      <c r="AK565">
        <v>15</v>
      </c>
      <c r="AQ565">
        <v>100</v>
      </c>
      <c r="AR565">
        <v>100</v>
      </c>
      <c r="AS565" t="s">
        <v>756</v>
      </c>
    </row>
    <row r="566" spans="1:45" x14ac:dyDescent="0.25">
      <c r="A566">
        <v>565</v>
      </c>
      <c r="B566" t="s">
        <v>26</v>
      </c>
      <c r="C566" t="s">
        <v>665</v>
      </c>
      <c r="D566" t="s">
        <v>1</v>
      </c>
      <c r="E566" t="s">
        <v>338</v>
      </c>
      <c r="F566" s="138">
        <v>43982</v>
      </c>
      <c r="G566" t="s">
        <v>684</v>
      </c>
      <c r="H566" t="s">
        <v>667</v>
      </c>
      <c r="I566" t="s">
        <v>668</v>
      </c>
      <c r="J566" t="s">
        <v>169</v>
      </c>
      <c r="K566" t="s">
        <v>669</v>
      </c>
      <c r="L566">
        <v>1250</v>
      </c>
      <c r="M566">
        <v>350</v>
      </c>
      <c r="O566">
        <v>352</v>
      </c>
      <c r="P566">
        <v>140</v>
      </c>
      <c r="Q566">
        <v>12</v>
      </c>
      <c r="R566">
        <v>64</v>
      </c>
      <c r="S566">
        <v>92.399999999999991</v>
      </c>
      <c r="T566">
        <v>6.75</v>
      </c>
      <c r="U566">
        <v>56.25</v>
      </c>
      <c r="V566">
        <v>0.82894736842105265</v>
      </c>
      <c r="W566">
        <v>0.4</v>
      </c>
      <c r="Y566">
        <v>0.30844155844155846</v>
      </c>
      <c r="Z566">
        <v>576</v>
      </c>
      <c r="AA566">
        <v>0.7</v>
      </c>
      <c r="AB566">
        <v>3.5</v>
      </c>
      <c r="AE566">
        <v>5</v>
      </c>
      <c r="AF566">
        <v>1</v>
      </c>
      <c r="AH566">
        <v>49.5</v>
      </c>
      <c r="AL566">
        <v>9</v>
      </c>
      <c r="AQ566">
        <v>100</v>
      </c>
      <c r="AR566">
        <v>100</v>
      </c>
      <c r="AS566" t="s">
        <v>756</v>
      </c>
    </row>
    <row r="567" spans="1:45" x14ac:dyDescent="0.25">
      <c r="A567">
        <v>566</v>
      </c>
      <c r="B567" t="s">
        <v>26</v>
      </c>
      <c r="C567" t="s">
        <v>665</v>
      </c>
      <c r="D567" t="s">
        <v>1</v>
      </c>
      <c r="E567" t="s">
        <v>338</v>
      </c>
      <c r="F567" s="138">
        <v>43982</v>
      </c>
      <c r="G567" t="s">
        <v>684</v>
      </c>
      <c r="H567" t="s">
        <v>667</v>
      </c>
      <c r="I567" t="s">
        <v>668</v>
      </c>
      <c r="J567" t="s">
        <v>170</v>
      </c>
      <c r="K567" t="s">
        <v>669</v>
      </c>
      <c r="L567">
        <v>1250</v>
      </c>
      <c r="M567">
        <v>350</v>
      </c>
      <c r="O567">
        <v>320</v>
      </c>
      <c r="P567">
        <v>140</v>
      </c>
      <c r="Q567">
        <v>4</v>
      </c>
      <c r="R567">
        <v>31</v>
      </c>
      <c r="S567">
        <v>92.399999999999991</v>
      </c>
      <c r="T567">
        <v>1.75</v>
      </c>
      <c r="U567">
        <v>18.916666666666668</v>
      </c>
      <c r="V567">
        <v>0.59047619047619049</v>
      </c>
      <c r="W567">
        <v>0.4</v>
      </c>
      <c r="Y567">
        <v>0.15625</v>
      </c>
      <c r="Z567">
        <v>521</v>
      </c>
      <c r="AA567">
        <v>0.7</v>
      </c>
      <c r="AC567">
        <v>1</v>
      </c>
      <c r="AE567">
        <v>3</v>
      </c>
      <c r="AH567">
        <v>15.166666666666668</v>
      </c>
      <c r="AI567">
        <v>3</v>
      </c>
      <c r="AK567">
        <v>6</v>
      </c>
      <c r="AQ567">
        <v>100</v>
      </c>
      <c r="AR567">
        <v>100</v>
      </c>
      <c r="AS567" t="s">
        <v>755</v>
      </c>
    </row>
    <row r="568" spans="1:45" x14ac:dyDescent="0.25">
      <c r="A568">
        <v>567</v>
      </c>
      <c r="B568" t="s">
        <v>26</v>
      </c>
      <c r="C568" t="s">
        <v>665</v>
      </c>
      <c r="D568" t="s">
        <v>1</v>
      </c>
      <c r="E568" t="s">
        <v>338</v>
      </c>
      <c r="F568" s="138">
        <v>43982</v>
      </c>
      <c r="G568" t="s">
        <v>684</v>
      </c>
      <c r="H568" t="s">
        <v>667</v>
      </c>
      <c r="I568" t="s">
        <v>668</v>
      </c>
      <c r="J568" t="s">
        <v>171</v>
      </c>
      <c r="K568" t="s">
        <v>669</v>
      </c>
      <c r="L568">
        <v>1250</v>
      </c>
      <c r="M568">
        <v>350</v>
      </c>
      <c r="O568">
        <v>432</v>
      </c>
      <c r="P568">
        <v>140</v>
      </c>
      <c r="Q568">
        <v>38</v>
      </c>
      <c r="R568">
        <v>28</v>
      </c>
      <c r="S568">
        <v>92.399999999999991</v>
      </c>
      <c r="T568">
        <v>15.375</v>
      </c>
      <c r="U568">
        <v>9.75</v>
      </c>
      <c r="V568">
        <v>0.38068181818181818</v>
      </c>
      <c r="W568">
        <v>0.4</v>
      </c>
      <c r="Y568">
        <v>0.21825396825396828</v>
      </c>
      <c r="Z568">
        <v>412</v>
      </c>
      <c r="AA568">
        <v>0.75</v>
      </c>
      <c r="AC568">
        <v>11</v>
      </c>
      <c r="AD568">
        <v>7</v>
      </c>
      <c r="AE568">
        <v>20</v>
      </c>
      <c r="AI568">
        <v>9</v>
      </c>
      <c r="AJ568">
        <v>16</v>
      </c>
      <c r="AK568">
        <v>3</v>
      </c>
      <c r="AQ568">
        <v>100</v>
      </c>
      <c r="AR568">
        <v>100</v>
      </c>
      <c r="AS568" t="s">
        <v>756</v>
      </c>
    </row>
    <row r="569" spans="1:45" x14ac:dyDescent="0.25">
      <c r="A569">
        <v>568</v>
      </c>
      <c r="B569" t="s">
        <v>26</v>
      </c>
      <c r="C569" t="s">
        <v>665</v>
      </c>
      <c r="D569" t="s">
        <v>1</v>
      </c>
      <c r="E569" t="s">
        <v>338</v>
      </c>
      <c r="F569" s="138">
        <v>43982</v>
      </c>
      <c r="G569" t="s">
        <v>684</v>
      </c>
      <c r="H569" t="s">
        <v>667</v>
      </c>
      <c r="I569" t="s">
        <v>672</v>
      </c>
      <c r="J569" t="s">
        <v>402</v>
      </c>
      <c r="K569" t="s">
        <v>669</v>
      </c>
      <c r="L569">
        <v>1250</v>
      </c>
      <c r="M569">
        <v>350</v>
      </c>
      <c r="O569">
        <v>352</v>
      </c>
      <c r="P569">
        <v>140</v>
      </c>
      <c r="Q569">
        <v>0</v>
      </c>
      <c r="R569">
        <v>34</v>
      </c>
      <c r="S569">
        <v>92.399999999999991</v>
      </c>
      <c r="T569">
        <v>0</v>
      </c>
      <c r="U569">
        <v>12</v>
      </c>
      <c r="V569">
        <v>0.35294117647058826</v>
      </c>
      <c r="W569">
        <v>0.4</v>
      </c>
      <c r="Y569">
        <v>0.13798701298701299</v>
      </c>
      <c r="Z569">
        <v>360</v>
      </c>
      <c r="AA569">
        <v>0.75</v>
      </c>
      <c r="AJ569">
        <v>32</v>
      </c>
      <c r="AQ569">
        <v>100</v>
      </c>
      <c r="AR569">
        <v>100</v>
      </c>
      <c r="AS569" t="s">
        <v>756</v>
      </c>
    </row>
    <row r="570" spans="1:45" x14ac:dyDescent="0.25">
      <c r="A570">
        <v>569</v>
      </c>
      <c r="B570" t="s">
        <v>26</v>
      </c>
      <c r="C570" t="s">
        <v>665</v>
      </c>
      <c r="D570" t="s">
        <v>1</v>
      </c>
      <c r="E570" t="s">
        <v>338</v>
      </c>
      <c r="F570" s="138">
        <v>43982</v>
      </c>
      <c r="G570" t="s">
        <v>684</v>
      </c>
      <c r="H570" t="s">
        <v>667</v>
      </c>
      <c r="I570" t="s">
        <v>677</v>
      </c>
      <c r="J570" t="s">
        <v>401</v>
      </c>
      <c r="K570" t="s">
        <v>669</v>
      </c>
      <c r="L570">
        <v>1250</v>
      </c>
      <c r="M570">
        <v>350</v>
      </c>
      <c r="O570">
        <v>416</v>
      </c>
      <c r="P570">
        <v>140</v>
      </c>
      <c r="Q570">
        <v>13</v>
      </c>
      <c r="R570">
        <v>40</v>
      </c>
      <c r="S570">
        <v>92.399999999999991</v>
      </c>
      <c r="T570">
        <v>9.6666666666666679</v>
      </c>
      <c r="U570">
        <v>37.333333333333329</v>
      </c>
      <c r="V570">
        <v>0.8867924528301887</v>
      </c>
      <c r="W570">
        <v>0.4</v>
      </c>
      <c r="Y570">
        <v>0.18200549450549453</v>
      </c>
      <c r="Z570">
        <v>443</v>
      </c>
      <c r="AA570">
        <v>0.75</v>
      </c>
      <c r="AB570">
        <v>9.1666666666666679</v>
      </c>
      <c r="AE570">
        <v>1</v>
      </c>
      <c r="AH570">
        <v>35.333333333333329</v>
      </c>
      <c r="AK570">
        <v>4</v>
      </c>
      <c r="AQ570">
        <v>100</v>
      </c>
      <c r="AR570">
        <v>100</v>
      </c>
      <c r="AS570" t="s">
        <v>755</v>
      </c>
    </row>
    <row r="571" spans="1:45" x14ac:dyDescent="0.25">
      <c r="A571">
        <v>570</v>
      </c>
      <c r="B571" t="s">
        <v>26</v>
      </c>
      <c r="C571" t="s">
        <v>665</v>
      </c>
      <c r="D571" t="s">
        <v>1</v>
      </c>
      <c r="E571" t="s">
        <v>338</v>
      </c>
      <c r="F571" s="138">
        <v>43982</v>
      </c>
      <c r="G571" t="s">
        <v>684</v>
      </c>
      <c r="H571" t="s">
        <v>687</v>
      </c>
      <c r="I571" t="s">
        <v>673</v>
      </c>
      <c r="J571" t="s">
        <v>454</v>
      </c>
      <c r="K571" t="s">
        <v>669</v>
      </c>
      <c r="L571">
        <v>1250</v>
      </c>
      <c r="M571">
        <v>350</v>
      </c>
      <c r="O571">
        <v>320</v>
      </c>
      <c r="P571">
        <v>140</v>
      </c>
      <c r="R571">
        <v>34</v>
      </c>
      <c r="S571">
        <v>92.399999999999991</v>
      </c>
      <c r="T571">
        <v>0</v>
      </c>
      <c r="U571">
        <v>11.625</v>
      </c>
      <c r="V571">
        <v>0.34191176470588236</v>
      </c>
      <c r="W571">
        <v>0.24</v>
      </c>
      <c r="Y571">
        <v>0.15178571428571427</v>
      </c>
      <c r="Z571">
        <v>442</v>
      </c>
      <c r="AA571">
        <v>0.7</v>
      </c>
      <c r="AI571">
        <v>15</v>
      </c>
      <c r="AJ571">
        <v>13</v>
      </c>
      <c r="AK571">
        <v>6</v>
      </c>
      <c r="AQ571">
        <v>100</v>
      </c>
      <c r="AR571">
        <v>100</v>
      </c>
      <c r="AS571" t="s">
        <v>755</v>
      </c>
    </row>
    <row r="572" spans="1:45" x14ac:dyDescent="0.25">
      <c r="A572">
        <v>571</v>
      </c>
      <c r="B572" t="s">
        <v>26</v>
      </c>
      <c r="C572" t="s">
        <v>665</v>
      </c>
      <c r="D572" t="s">
        <v>1</v>
      </c>
      <c r="E572" t="s">
        <v>338</v>
      </c>
      <c r="F572" s="138">
        <v>43982</v>
      </c>
      <c r="G572" t="s">
        <v>684</v>
      </c>
      <c r="H572" t="s">
        <v>687</v>
      </c>
      <c r="I572" t="s">
        <v>704</v>
      </c>
      <c r="J572" t="s">
        <v>453</v>
      </c>
      <c r="K572" t="s">
        <v>669</v>
      </c>
      <c r="L572">
        <v>1250</v>
      </c>
      <c r="M572">
        <v>350</v>
      </c>
      <c r="O572">
        <v>352</v>
      </c>
      <c r="P572">
        <v>84</v>
      </c>
      <c r="Q572">
        <v>13</v>
      </c>
      <c r="R572">
        <v>24</v>
      </c>
      <c r="S572">
        <v>30.799999999999997</v>
      </c>
      <c r="T572">
        <v>6.4166666666666661</v>
      </c>
      <c r="U572">
        <v>7.416666666666667</v>
      </c>
      <c r="V572">
        <v>0.37387387387387383</v>
      </c>
      <c r="W572">
        <v>0.24</v>
      </c>
      <c r="Y572">
        <v>0.15016233766233766</v>
      </c>
      <c r="Z572">
        <v>379</v>
      </c>
      <c r="AA572">
        <v>0.8</v>
      </c>
      <c r="AB572">
        <v>3.6666666666666665</v>
      </c>
      <c r="AC572">
        <v>2</v>
      </c>
      <c r="AD572">
        <v>6</v>
      </c>
      <c r="AH572">
        <v>4.666666666666667</v>
      </c>
      <c r="AI572">
        <v>8</v>
      </c>
      <c r="AJ572">
        <v>2</v>
      </c>
      <c r="AQ572">
        <v>100</v>
      </c>
      <c r="AR572">
        <v>100</v>
      </c>
      <c r="AS572" t="s">
        <v>755</v>
      </c>
    </row>
    <row r="573" spans="1:45" x14ac:dyDescent="0.25">
      <c r="A573">
        <v>572</v>
      </c>
      <c r="B573" t="s">
        <v>26</v>
      </c>
      <c r="C573" t="s">
        <v>665</v>
      </c>
      <c r="D573" t="s">
        <v>1</v>
      </c>
      <c r="E573" t="s">
        <v>338</v>
      </c>
      <c r="F573" s="138">
        <v>43982</v>
      </c>
      <c r="G573" t="s">
        <v>684</v>
      </c>
      <c r="H573" t="s">
        <v>687</v>
      </c>
      <c r="I573" t="s">
        <v>705</v>
      </c>
      <c r="J573" t="s">
        <v>459</v>
      </c>
      <c r="K573" t="s">
        <v>669</v>
      </c>
      <c r="L573">
        <v>1250</v>
      </c>
      <c r="M573">
        <v>350</v>
      </c>
      <c r="O573">
        <v>416</v>
      </c>
      <c r="P573">
        <v>84</v>
      </c>
      <c r="Q573">
        <v>14</v>
      </c>
      <c r="R573">
        <v>28</v>
      </c>
      <c r="S573">
        <v>30.799999999999997</v>
      </c>
      <c r="T573">
        <v>10.5</v>
      </c>
      <c r="U573">
        <v>15.75</v>
      </c>
      <c r="V573">
        <v>0.625</v>
      </c>
      <c r="W573">
        <v>0.24</v>
      </c>
      <c r="Y573">
        <v>0.14423076923076925</v>
      </c>
      <c r="Z573">
        <v>400</v>
      </c>
      <c r="AA573">
        <v>0.65</v>
      </c>
      <c r="AB573">
        <v>8</v>
      </c>
      <c r="AC573">
        <v>2</v>
      </c>
      <c r="AE573">
        <v>4</v>
      </c>
      <c r="AH573">
        <v>7.5</v>
      </c>
      <c r="AI573">
        <v>7</v>
      </c>
      <c r="AK573">
        <v>13</v>
      </c>
      <c r="AQ573">
        <v>100</v>
      </c>
      <c r="AR573">
        <v>100</v>
      </c>
      <c r="AS573" t="s">
        <v>755</v>
      </c>
    </row>
    <row r="574" spans="1:45" x14ac:dyDescent="0.25">
      <c r="A574">
        <v>573</v>
      </c>
      <c r="B574" t="s">
        <v>26</v>
      </c>
      <c r="C574" t="s">
        <v>665</v>
      </c>
      <c r="D574" t="s">
        <v>1</v>
      </c>
      <c r="E574" t="s">
        <v>338</v>
      </c>
      <c r="F574" s="138">
        <v>43982</v>
      </c>
      <c r="G574" t="s">
        <v>684</v>
      </c>
      <c r="H574" t="s">
        <v>687</v>
      </c>
      <c r="I574" t="s">
        <v>697</v>
      </c>
      <c r="J574" t="s">
        <v>460</v>
      </c>
      <c r="K574" t="s">
        <v>669</v>
      </c>
      <c r="L574">
        <v>1250</v>
      </c>
      <c r="M574">
        <v>350</v>
      </c>
      <c r="O574">
        <v>352</v>
      </c>
      <c r="P574">
        <v>84</v>
      </c>
      <c r="Q574">
        <v>12</v>
      </c>
      <c r="R574">
        <v>21</v>
      </c>
      <c r="S574">
        <v>30.799999999999997</v>
      </c>
      <c r="T574">
        <v>10.833333333333334</v>
      </c>
      <c r="U574">
        <v>19.166666666666668</v>
      </c>
      <c r="V574">
        <v>0.90909090909090906</v>
      </c>
      <c r="W574">
        <v>0.24</v>
      </c>
      <c r="Y574">
        <v>0.13392857142857145</v>
      </c>
      <c r="Z574">
        <v>455</v>
      </c>
      <c r="AA574">
        <v>0.65</v>
      </c>
      <c r="AB574">
        <v>10.833333333333334</v>
      </c>
      <c r="AH574">
        <v>19.166666666666668</v>
      </c>
      <c r="AQ574">
        <v>100</v>
      </c>
      <c r="AR574">
        <v>100</v>
      </c>
      <c r="AS574" t="s">
        <v>756</v>
      </c>
    </row>
    <row r="575" spans="1:45" x14ac:dyDescent="0.25">
      <c r="A575">
        <v>574</v>
      </c>
      <c r="B575" t="s">
        <v>26</v>
      </c>
      <c r="C575" t="s">
        <v>665</v>
      </c>
      <c r="D575" t="s">
        <v>1</v>
      </c>
      <c r="E575" t="s">
        <v>338</v>
      </c>
      <c r="F575" s="138">
        <v>43982</v>
      </c>
      <c r="G575" t="s">
        <v>685</v>
      </c>
      <c r="H575" t="s">
        <v>667</v>
      </c>
      <c r="I575" t="s">
        <v>668</v>
      </c>
      <c r="J575" t="s">
        <v>172</v>
      </c>
      <c r="K575" t="s">
        <v>671</v>
      </c>
      <c r="L575">
        <v>1000</v>
      </c>
      <c r="M575">
        <v>280</v>
      </c>
      <c r="O575">
        <v>192</v>
      </c>
      <c r="P575">
        <v>112</v>
      </c>
      <c r="Q575">
        <v>0</v>
      </c>
      <c r="R575">
        <v>12</v>
      </c>
      <c r="S575">
        <v>74.199999999999989</v>
      </c>
      <c r="T575">
        <v>0</v>
      </c>
      <c r="U575">
        <v>6.3333333333333339</v>
      </c>
      <c r="V575">
        <v>0.52777777777777779</v>
      </c>
      <c r="W575">
        <v>0.4</v>
      </c>
      <c r="Y575">
        <v>8.9285714285714302E-2</v>
      </c>
      <c r="Z575">
        <v>592</v>
      </c>
      <c r="AA575">
        <v>0.65</v>
      </c>
      <c r="AH575">
        <v>3.8333333333333335</v>
      </c>
      <c r="AK575">
        <v>5</v>
      </c>
      <c r="AQ575">
        <v>100</v>
      </c>
      <c r="AR575">
        <v>100</v>
      </c>
      <c r="AS575" t="s">
        <v>756</v>
      </c>
    </row>
    <row r="576" spans="1:45" x14ac:dyDescent="0.25">
      <c r="A576">
        <v>575</v>
      </c>
      <c r="B576" t="s">
        <v>26</v>
      </c>
      <c r="C576" t="s">
        <v>665</v>
      </c>
      <c r="D576" t="s">
        <v>1</v>
      </c>
      <c r="E576" t="s">
        <v>338</v>
      </c>
      <c r="F576" s="138">
        <v>43982</v>
      </c>
      <c r="G576" t="s">
        <v>685</v>
      </c>
      <c r="H576" t="s">
        <v>667</v>
      </c>
      <c r="I576" t="s">
        <v>668</v>
      </c>
      <c r="J576" t="s">
        <v>173</v>
      </c>
      <c r="K576" t="s">
        <v>671</v>
      </c>
      <c r="L576">
        <v>1000</v>
      </c>
      <c r="M576">
        <v>280</v>
      </c>
      <c r="O576">
        <v>320</v>
      </c>
      <c r="P576">
        <v>112</v>
      </c>
      <c r="Q576">
        <v>0</v>
      </c>
      <c r="R576">
        <v>22</v>
      </c>
      <c r="S576">
        <v>74.199999999999989</v>
      </c>
      <c r="T576">
        <v>0</v>
      </c>
      <c r="U576">
        <v>8.3333333333333339</v>
      </c>
      <c r="V576">
        <v>0.37878787878787884</v>
      </c>
      <c r="W576">
        <v>0.4</v>
      </c>
      <c r="Y576">
        <v>9.8214285714285712E-2</v>
      </c>
      <c r="Z576">
        <v>462</v>
      </c>
      <c r="AA576">
        <v>0.7</v>
      </c>
      <c r="AH576">
        <v>7.8333333333333339</v>
      </c>
      <c r="AI576">
        <v>2</v>
      </c>
      <c r="AQ576">
        <v>100</v>
      </c>
      <c r="AR576">
        <v>100</v>
      </c>
      <c r="AS576" t="s">
        <v>756</v>
      </c>
    </row>
    <row r="577" spans="1:45" x14ac:dyDescent="0.25">
      <c r="A577">
        <v>576</v>
      </c>
      <c r="B577" t="s">
        <v>26</v>
      </c>
      <c r="C577" t="s">
        <v>665</v>
      </c>
      <c r="D577" t="s">
        <v>1</v>
      </c>
      <c r="E577" t="s">
        <v>338</v>
      </c>
      <c r="F577" s="138">
        <v>43982</v>
      </c>
      <c r="G577" t="s">
        <v>685</v>
      </c>
      <c r="H577" t="s">
        <v>667</v>
      </c>
      <c r="I577" t="s">
        <v>668</v>
      </c>
      <c r="J577" t="s">
        <v>174</v>
      </c>
      <c r="K577" t="s">
        <v>671</v>
      </c>
      <c r="L577">
        <v>1000</v>
      </c>
      <c r="M577">
        <v>280</v>
      </c>
      <c r="O577">
        <v>144</v>
      </c>
      <c r="P577">
        <v>112</v>
      </c>
      <c r="Q577">
        <v>6</v>
      </c>
      <c r="R577">
        <v>30</v>
      </c>
      <c r="S577">
        <v>74.199999999999989</v>
      </c>
      <c r="T577">
        <v>1.9166666666666665</v>
      </c>
      <c r="U577">
        <v>13.083333333333332</v>
      </c>
      <c r="V577">
        <v>0.41666666666666663</v>
      </c>
      <c r="W577">
        <v>0.4</v>
      </c>
      <c r="Y577">
        <v>0.35714285714285715</v>
      </c>
      <c r="Z577">
        <v>516</v>
      </c>
      <c r="AA577">
        <v>0.75</v>
      </c>
      <c r="AB577">
        <v>0.66666666666666663</v>
      </c>
      <c r="AC577">
        <v>3</v>
      </c>
      <c r="AE577">
        <v>1</v>
      </c>
      <c r="AH577">
        <v>10.833333333333332</v>
      </c>
      <c r="AI577">
        <v>3</v>
      </c>
      <c r="AK577">
        <v>3</v>
      </c>
      <c r="AQ577">
        <v>100</v>
      </c>
      <c r="AR577">
        <v>100</v>
      </c>
      <c r="AS577" t="s">
        <v>756</v>
      </c>
    </row>
    <row r="578" spans="1:45" x14ac:dyDescent="0.25">
      <c r="A578">
        <v>577</v>
      </c>
      <c r="B578" t="s">
        <v>26</v>
      </c>
      <c r="C578" t="s">
        <v>665</v>
      </c>
      <c r="D578" t="s">
        <v>1</v>
      </c>
      <c r="E578" t="s">
        <v>338</v>
      </c>
      <c r="F578" s="138">
        <v>43982</v>
      </c>
      <c r="G578" t="s">
        <v>685</v>
      </c>
      <c r="H578" t="s">
        <v>667</v>
      </c>
      <c r="I578" t="s">
        <v>668</v>
      </c>
      <c r="J578" t="s">
        <v>175</v>
      </c>
      <c r="K578" t="s">
        <v>671</v>
      </c>
      <c r="L578">
        <v>1000</v>
      </c>
      <c r="M578">
        <v>280</v>
      </c>
      <c r="O578">
        <v>208</v>
      </c>
      <c r="P578">
        <v>112</v>
      </c>
      <c r="Q578">
        <v>12</v>
      </c>
      <c r="R578">
        <v>33</v>
      </c>
      <c r="S578">
        <v>74.199999999999989</v>
      </c>
      <c r="T578">
        <v>16</v>
      </c>
      <c r="U578">
        <v>39.333333333333329</v>
      </c>
      <c r="V578">
        <v>1.2296296296296296</v>
      </c>
      <c r="W578">
        <v>0.4</v>
      </c>
      <c r="Y578">
        <v>0.22664835164835165</v>
      </c>
      <c r="Z578">
        <v>315</v>
      </c>
      <c r="AA578">
        <v>0.65</v>
      </c>
      <c r="AB578">
        <v>14</v>
      </c>
      <c r="AE578">
        <v>4</v>
      </c>
      <c r="AH578">
        <v>28.333333333333332</v>
      </c>
      <c r="AI578">
        <v>4</v>
      </c>
      <c r="AJ578">
        <v>12</v>
      </c>
      <c r="AK578">
        <v>11</v>
      </c>
      <c r="AQ578">
        <v>100</v>
      </c>
      <c r="AR578">
        <v>100</v>
      </c>
      <c r="AS578" t="s">
        <v>756</v>
      </c>
    </row>
    <row r="579" spans="1:45" x14ac:dyDescent="0.25">
      <c r="A579">
        <v>578</v>
      </c>
      <c r="B579" t="s">
        <v>26</v>
      </c>
      <c r="C579" t="s">
        <v>665</v>
      </c>
      <c r="D579" t="s">
        <v>1</v>
      </c>
      <c r="E579" t="s">
        <v>338</v>
      </c>
      <c r="F579" s="138">
        <v>43982</v>
      </c>
      <c r="G579" t="s">
        <v>685</v>
      </c>
      <c r="H579" t="s">
        <v>667</v>
      </c>
      <c r="I579" t="s">
        <v>668</v>
      </c>
      <c r="J579" t="s">
        <v>176</v>
      </c>
      <c r="K579" t="s">
        <v>671</v>
      </c>
      <c r="L579">
        <v>1000</v>
      </c>
      <c r="M579">
        <v>280</v>
      </c>
      <c r="O579">
        <v>352</v>
      </c>
      <c r="P579">
        <v>112</v>
      </c>
      <c r="Q579">
        <v>0</v>
      </c>
      <c r="R579">
        <v>58</v>
      </c>
      <c r="S579">
        <v>74.199999999999989</v>
      </c>
      <c r="T579">
        <v>0</v>
      </c>
      <c r="U579">
        <v>32.666666666666664</v>
      </c>
      <c r="V579">
        <v>0.56321839080459768</v>
      </c>
      <c r="W579">
        <v>0.4</v>
      </c>
      <c r="Y579">
        <v>0.2353896103896104</v>
      </c>
      <c r="Z579">
        <v>631</v>
      </c>
      <c r="AA579">
        <v>0.65</v>
      </c>
      <c r="AH579">
        <v>30.166666666666664</v>
      </c>
      <c r="AK579">
        <v>5</v>
      </c>
      <c r="AQ579">
        <v>100</v>
      </c>
      <c r="AR579">
        <v>100</v>
      </c>
      <c r="AS579" t="s">
        <v>755</v>
      </c>
    </row>
    <row r="580" spans="1:45" x14ac:dyDescent="0.25">
      <c r="A580">
        <v>579</v>
      </c>
      <c r="B580" t="s">
        <v>26</v>
      </c>
      <c r="C580" t="s">
        <v>665</v>
      </c>
      <c r="D580" t="s">
        <v>1</v>
      </c>
      <c r="E580" t="s">
        <v>338</v>
      </c>
      <c r="F580" s="138">
        <v>43982</v>
      </c>
      <c r="G580" t="s">
        <v>685</v>
      </c>
      <c r="H580" t="s">
        <v>667</v>
      </c>
      <c r="I580" t="s">
        <v>668</v>
      </c>
      <c r="J580" t="s">
        <v>187</v>
      </c>
      <c r="K580" t="s">
        <v>671</v>
      </c>
      <c r="L580">
        <v>1000</v>
      </c>
      <c r="M580">
        <v>280</v>
      </c>
      <c r="O580">
        <v>112</v>
      </c>
      <c r="P580">
        <v>112</v>
      </c>
      <c r="Q580">
        <v>0</v>
      </c>
      <c r="R580">
        <v>16</v>
      </c>
      <c r="S580">
        <v>74.199999999999989</v>
      </c>
      <c r="T580">
        <v>0</v>
      </c>
      <c r="U580">
        <v>7.0833333333333339</v>
      </c>
      <c r="V580">
        <v>0.44270833333333337</v>
      </c>
      <c r="W580">
        <v>0.4</v>
      </c>
      <c r="Y580">
        <v>0.20408163265306126</v>
      </c>
      <c r="Z580">
        <v>122</v>
      </c>
      <c r="AA580">
        <v>0.7</v>
      </c>
      <c r="AH580">
        <v>5.8333333333333339</v>
      </c>
      <c r="AI580">
        <v>3</v>
      </c>
      <c r="AK580">
        <v>1</v>
      </c>
      <c r="AQ580">
        <v>100</v>
      </c>
      <c r="AR580">
        <v>100</v>
      </c>
      <c r="AS580" t="s">
        <v>756</v>
      </c>
    </row>
    <row r="581" spans="1:45" x14ac:dyDescent="0.25">
      <c r="A581">
        <v>580</v>
      </c>
      <c r="B581" t="s">
        <v>26</v>
      </c>
      <c r="C581" t="s">
        <v>665</v>
      </c>
      <c r="D581" t="s">
        <v>1</v>
      </c>
      <c r="E581" t="s">
        <v>338</v>
      </c>
      <c r="F581" s="138">
        <v>43982</v>
      </c>
      <c r="G581" t="s">
        <v>685</v>
      </c>
      <c r="H581" t="s">
        <v>667</v>
      </c>
      <c r="I581" t="s">
        <v>668</v>
      </c>
      <c r="J581" t="s">
        <v>177</v>
      </c>
      <c r="K581" t="s">
        <v>671</v>
      </c>
      <c r="L581">
        <v>1000</v>
      </c>
      <c r="M581">
        <v>280</v>
      </c>
      <c r="O581">
        <v>336</v>
      </c>
      <c r="P581">
        <v>112</v>
      </c>
      <c r="Q581">
        <v>0</v>
      </c>
      <c r="R581">
        <v>53</v>
      </c>
      <c r="S581">
        <v>74.199999999999989</v>
      </c>
      <c r="T581">
        <v>0</v>
      </c>
      <c r="U581">
        <v>48.666666666666671</v>
      </c>
      <c r="V581">
        <v>0.91823899371069195</v>
      </c>
      <c r="W581">
        <v>0.4</v>
      </c>
      <c r="Y581">
        <v>0.22534013605442177</v>
      </c>
      <c r="Z581">
        <v>319</v>
      </c>
      <c r="AA581">
        <v>0.65</v>
      </c>
      <c r="AH581">
        <v>48.166666666666671</v>
      </c>
      <c r="AI581">
        <v>2</v>
      </c>
      <c r="AQ581">
        <v>100</v>
      </c>
      <c r="AR581">
        <v>100</v>
      </c>
      <c r="AS581" t="s">
        <v>756</v>
      </c>
    </row>
    <row r="582" spans="1:45" x14ac:dyDescent="0.25">
      <c r="A582">
        <v>581</v>
      </c>
      <c r="B582" t="s">
        <v>26</v>
      </c>
      <c r="C582" t="s">
        <v>665</v>
      </c>
      <c r="D582" t="s">
        <v>1</v>
      </c>
      <c r="E582" t="s">
        <v>338</v>
      </c>
      <c r="F582" s="138">
        <v>43982</v>
      </c>
      <c r="G582" t="s">
        <v>685</v>
      </c>
      <c r="H582" t="s">
        <v>667</v>
      </c>
      <c r="I582" t="s">
        <v>668</v>
      </c>
      <c r="J582" t="s">
        <v>416</v>
      </c>
      <c r="K582" t="s">
        <v>671</v>
      </c>
      <c r="L582">
        <v>1000</v>
      </c>
      <c r="M582">
        <v>280</v>
      </c>
      <c r="O582">
        <v>320</v>
      </c>
      <c r="P582">
        <v>112</v>
      </c>
      <c r="Q582">
        <v>0</v>
      </c>
      <c r="R582">
        <v>41</v>
      </c>
      <c r="S582">
        <v>74.199999999999989</v>
      </c>
      <c r="T582">
        <v>0</v>
      </c>
      <c r="U582">
        <v>25.166666666666664</v>
      </c>
      <c r="V582">
        <v>0.61382113821138207</v>
      </c>
      <c r="W582">
        <v>0.4</v>
      </c>
      <c r="Y582">
        <v>0.18303571428571427</v>
      </c>
      <c r="Z582">
        <v>259</v>
      </c>
      <c r="AA582">
        <v>0.65</v>
      </c>
      <c r="AH582">
        <v>23.666666666666664</v>
      </c>
      <c r="AI582">
        <v>4</v>
      </c>
      <c r="AK582">
        <v>1</v>
      </c>
      <c r="AQ582">
        <v>100</v>
      </c>
      <c r="AR582">
        <v>100</v>
      </c>
      <c r="AS582" t="s">
        <v>755</v>
      </c>
    </row>
    <row r="583" spans="1:45" x14ac:dyDescent="0.25">
      <c r="A583">
        <v>582</v>
      </c>
      <c r="B583" t="s">
        <v>26</v>
      </c>
      <c r="C583" t="s">
        <v>665</v>
      </c>
      <c r="D583" t="s">
        <v>1</v>
      </c>
      <c r="E583" t="s">
        <v>338</v>
      </c>
      <c r="F583" s="138">
        <v>43982</v>
      </c>
      <c r="G583" t="s">
        <v>685</v>
      </c>
      <c r="H583" t="s">
        <v>667</v>
      </c>
      <c r="I583" t="s">
        <v>672</v>
      </c>
      <c r="J583" t="s">
        <v>407</v>
      </c>
      <c r="K583" t="s">
        <v>671</v>
      </c>
      <c r="L583">
        <v>1000</v>
      </c>
      <c r="M583">
        <v>280</v>
      </c>
      <c r="O583">
        <v>288</v>
      </c>
      <c r="P583">
        <v>112</v>
      </c>
      <c r="Q583">
        <v>2</v>
      </c>
      <c r="R583">
        <v>27</v>
      </c>
      <c r="S583">
        <v>74.199999999999989</v>
      </c>
      <c r="T583">
        <v>1.5</v>
      </c>
      <c r="U583">
        <v>16.666666666666668</v>
      </c>
      <c r="V583">
        <v>0.62643678160919547</v>
      </c>
      <c r="W583">
        <v>0.4</v>
      </c>
      <c r="Y583">
        <v>0.14384920634920637</v>
      </c>
      <c r="Z583">
        <v>155</v>
      </c>
      <c r="AA583">
        <v>0.65</v>
      </c>
      <c r="AB583">
        <v>1.5</v>
      </c>
      <c r="AH583">
        <v>13.666666666666668</v>
      </c>
      <c r="AI583">
        <v>4</v>
      </c>
      <c r="AK583">
        <v>4</v>
      </c>
      <c r="AQ583">
        <v>100</v>
      </c>
      <c r="AR583">
        <v>100</v>
      </c>
      <c r="AS583" t="s">
        <v>755</v>
      </c>
    </row>
    <row r="584" spans="1:45" x14ac:dyDescent="0.25">
      <c r="A584">
        <v>583</v>
      </c>
      <c r="B584" t="s">
        <v>26</v>
      </c>
      <c r="C584" t="s">
        <v>665</v>
      </c>
      <c r="D584" t="s">
        <v>1</v>
      </c>
      <c r="E584" t="s">
        <v>338</v>
      </c>
      <c r="F584" s="138">
        <v>43982</v>
      </c>
      <c r="G584" t="s">
        <v>685</v>
      </c>
      <c r="H584" t="s">
        <v>667</v>
      </c>
      <c r="I584" t="s">
        <v>677</v>
      </c>
      <c r="J584" t="s">
        <v>405</v>
      </c>
      <c r="K584" t="s">
        <v>671</v>
      </c>
      <c r="L584">
        <v>1000</v>
      </c>
      <c r="M584">
        <v>280</v>
      </c>
      <c r="O584">
        <v>320</v>
      </c>
      <c r="P584">
        <v>112</v>
      </c>
      <c r="Q584">
        <v>0</v>
      </c>
      <c r="R584">
        <v>53</v>
      </c>
      <c r="S584">
        <v>74.199999999999989</v>
      </c>
      <c r="T584">
        <v>0</v>
      </c>
      <c r="U584">
        <v>44.333333333333329</v>
      </c>
      <c r="V584">
        <v>0.83647798742138357</v>
      </c>
      <c r="W584">
        <v>0.4</v>
      </c>
      <c r="Y584">
        <v>0.23660714285714285</v>
      </c>
      <c r="Z584">
        <v>314</v>
      </c>
      <c r="AA584">
        <v>0.65</v>
      </c>
      <c r="AH584">
        <v>42.333333333333329</v>
      </c>
      <c r="AI584">
        <v>2</v>
      </c>
      <c r="AK584">
        <v>3</v>
      </c>
      <c r="AQ584">
        <v>100</v>
      </c>
      <c r="AR584">
        <v>100</v>
      </c>
      <c r="AS584" t="s">
        <v>756</v>
      </c>
    </row>
    <row r="585" spans="1:45" x14ac:dyDescent="0.25">
      <c r="A585">
        <v>584</v>
      </c>
      <c r="B585" t="s">
        <v>26</v>
      </c>
      <c r="C585" t="s">
        <v>678</v>
      </c>
      <c r="D585" t="s">
        <v>1</v>
      </c>
      <c r="E585" t="s">
        <v>338</v>
      </c>
      <c r="F585" s="138">
        <v>43982</v>
      </c>
      <c r="G585" t="s">
        <v>670</v>
      </c>
      <c r="H585" t="s">
        <v>667</v>
      </c>
      <c r="I585" t="s">
        <v>679</v>
      </c>
      <c r="J585" t="s">
        <v>382</v>
      </c>
      <c r="K585" t="s">
        <v>671</v>
      </c>
      <c r="L585">
        <v>1200</v>
      </c>
      <c r="M585">
        <v>336</v>
      </c>
      <c r="O585">
        <v>432</v>
      </c>
      <c r="P585">
        <v>134.4</v>
      </c>
      <c r="Q585">
        <v>36</v>
      </c>
      <c r="R585">
        <v>106</v>
      </c>
      <c r="S585">
        <v>88.899999999999991</v>
      </c>
      <c r="T585">
        <v>24.5</v>
      </c>
      <c r="U585">
        <v>77.416666666666671</v>
      </c>
      <c r="V585">
        <v>0.71772300469483574</v>
      </c>
      <c r="W585">
        <v>0.4</v>
      </c>
      <c r="Y585">
        <v>0.46957671957671959</v>
      </c>
      <c r="Z585">
        <v>611</v>
      </c>
      <c r="AA585">
        <v>0.75</v>
      </c>
      <c r="AB585">
        <v>24.5</v>
      </c>
      <c r="AH585">
        <v>77.166666666666671</v>
      </c>
      <c r="AI585">
        <v>1</v>
      </c>
      <c r="AQ585">
        <v>100</v>
      </c>
      <c r="AR585">
        <v>100</v>
      </c>
      <c r="AS585" t="s">
        <v>756</v>
      </c>
    </row>
    <row r="586" spans="1:45" x14ac:dyDescent="0.25">
      <c r="A586">
        <v>585</v>
      </c>
      <c r="B586" t="s">
        <v>26</v>
      </c>
      <c r="C586" t="s">
        <v>678</v>
      </c>
      <c r="D586" t="s">
        <v>1</v>
      </c>
      <c r="E586" t="s">
        <v>338</v>
      </c>
      <c r="F586" s="138">
        <v>43982</v>
      </c>
      <c r="G586" t="s">
        <v>670</v>
      </c>
      <c r="H586" t="s">
        <v>667</v>
      </c>
      <c r="I586" t="s">
        <v>686</v>
      </c>
      <c r="J586" t="s">
        <v>233</v>
      </c>
      <c r="K586" t="s">
        <v>671</v>
      </c>
      <c r="L586">
        <v>1200</v>
      </c>
      <c r="M586">
        <v>336</v>
      </c>
      <c r="O586">
        <v>336</v>
      </c>
      <c r="P586">
        <v>134.39999999999998</v>
      </c>
      <c r="R586">
        <v>28</v>
      </c>
      <c r="S586">
        <v>88.899999999999991</v>
      </c>
      <c r="T586">
        <v>0</v>
      </c>
      <c r="U586">
        <v>10.666666666666666</v>
      </c>
      <c r="V586">
        <v>0.38095238095238093</v>
      </c>
      <c r="W586">
        <v>0.4</v>
      </c>
      <c r="Y586">
        <v>0.11904761904761905</v>
      </c>
      <c r="Z586">
        <v>453</v>
      </c>
      <c r="AA586">
        <v>0.65</v>
      </c>
      <c r="AH586">
        <v>10.666666666666666</v>
      </c>
      <c r="AQ586">
        <v>100</v>
      </c>
      <c r="AR586">
        <v>100</v>
      </c>
      <c r="AS586" t="s">
        <v>755</v>
      </c>
    </row>
    <row r="587" spans="1:45" x14ac:dyDescent="0.25">
      <c r="A587">
        <v>586</v>
      </c>
      <c r="B587" t="s">
        <v>26</v>
      </c>
      <c r="C587" t="s">
        <v>678</v>
      </c>
      <c r="D587" t="s">
        <v>1</v>
      </c>
      <c r="E587" t="s">
        <v>338</v>
      </c>
      <c r="F587" s="138">
        <v>43982</v>
      </c>
      <c r="G587" t="s">
        <v>684</v>
      </c>
      <c r="H587" t="s">
        <v>687</v>
      </c>
      <c r="I587" t="s">
        <v>679</v>
      </c>
      <c r="J587" t="s">
        <v>455</v>
      </c>
      <c r="K587" t="s">
        <v>669</v>
      </c>
      <c r="L587">
        <v>1250</v>
      </c>
      <c r="M587">
        <v>350</v>
      </c>
      <c r="O587">
        <v>288</v>
      </c>
      <c r="P587">
        <v>84</v>
      </c>
      <c r="R587">
        <v>85</v>
      </c>
      <c r="S587">
        <v>30.799999999999997</v>
      </c>
      <c r="T587">
        <v>0</v>
      </c>
      <c r="U587">
        <v>54.708333333333336</v>
      </c>
      <c r="V587">
        <v>0.6436274509803922</v>
      </c>
      <c r="W587">
        <v>0.24</v>
      </c>
      <c r="Y587">
        <v>0.42162698412698413</v>
      </c>
      <c r="Z587">
        <v>388</v>
      </c>
      <c r="AA587">
        <v>0.8</v>
      </c>
      <c r="AH587">
        <v>53.833333333333336</v>
      </c>
      <c r="AI587">
        <v>2</v>
      </c>
      <c r="AJ587">
        <v>1</v>
      </c>
      <c r="AQ587">
        <v>100</v>
      </c>
      <c r="AR587">
        <v>100</v>
      </c>
      <c r="AS587" t="s">
        <v>755</v>
      </c>
    </row>
    <row r="588" spans="1:45" x14ac:dyDescent="0.25">
      <c r="A588">
        <v>587</v>
      </c>
      <c r="B588" t="s">
        <v>26</v>
      </c>
      <c r="C588" t="s">
        <v>678</v>
      </c>
      <c r="D588" t="s">
        <v>1</v>
      </c>
      <c r="E588" t="s">
        <v>338</v>
      </c>
      <c r="F588" s="138">
        <v>43982</v>
      </c>
      <c r="G588" t="s">
        <v>684</v>
      </c>
      <c r="H588" t="s">
        <v>687</v>
      </c>
      <c r="I588" t="s">
        <v>688</v>
      </c>
      <c r="J588" t="s">
        <v>457</v>
      </c>
      <c r="K588" t="s">
        <v>669</v>
      </c>
      <c r="L588">
        <v>1250</v>
      </c>
      <c r="M588">
        <v>350</v>
      </c>
      <c r="O588">
        <v>336</v>
      </c>
      <c r="P588">
        <v>84</v>
      </c>
      <c r="R588">
        <v>20</v>
      </c>
      <c r="S588">
        <v>30.799999999999997</v>
      </c>
      <c r="T588">
        <v>0</v>
      </c>
      <c r="U588">
        <v>12.541666666666666</v>
      </c>
      <c r="V588">
        <v>0.62708333333333333</v>
      </c>
      <c r="W588">
        <v>0.24</v>
      </c>
      <c r="Y588">
        <v>8.5034013605442174E-2</v>
      </c>
      <c r="Z588">
        <v>358</v>
      </c>
      <c r="AA588">
        <v>0.65</v>
      </c>
      <c r="AH588">
        <v>10.166666666666666</v>
      </c>
      <c r="AI588">
        <v>2</v>
      </c>
      <c r="AJ588">
        <v>1</v>
      </c>
      <c r="AK588">
        <v>3</v>
      </c>
      <c r="AQ588">
        <v>100</v>
      </c>
      <c r="AR588">
        <v>100</v>
      </c>
      <c r="AS588" t="s">
        <v>755</v>
      </c>
    </row>
    <row r="589" spans="1:45" x14ac:dyDescent="0.25">
      <c r="A589">
        <v>588</v>
      </c>
      <c r="B589" t="s">
        <v>26</v>
      </c>
      <c r="C589" t="s">
        <v>678</v>
      </c>
      <c r="D589" t="s">
        <v>1</v>
      </c>
      <c r="E589" t="s">
        <v>338</v>
      </c>
      <c r="F589" s="138">
        <v>43982</v>
      </c>
      <c r="G589" t="s">
        <v>684</v>
      </c>
      <c r="H589" t="s">
        <v>687</v>
      </c>
      <c r="I589" t="s">
        <v>706</v>
      </c>
      <c r="J589" t="s">
        <v>456</v>
      </c>
      <c r="K589" t="s">
        <v>669</v>
      </c>
      <c r="L589">
        <v>1250</v>
      </c>
      <c r="M589">
        <v>350</v>
      </c>
      <c r="O589">
        <v>336</v>
      </c>
      <c r="P589">
        <v>84</v>
      </c>
      <c r="R589">
        <v>27</v>
      </c>
      <c r="S589">
        <v>30.799999999999997</v>
      </c>
      <c r="T589">
        <v>0</v>
      </c>
      <c r="U589">
        <v>17.333333333333332</v>
      </c>
      <c r="V589">
        <v>0.64197530864197527</v>
      </c>
      <c r="W589">
        <v>0.24</v>
      </c>
      <c r="Y589">
        <v>0.11479591836734694</v>
      </c>
      <c r="Z589">
        <v>387</v>
      </c>
      <c r="AA589">
        <v>0.65</v>
      </c>
      <c r="AH589">
        <v>17.333333333333332</v>
      </c>
      <c r="AQ589">
        <v>100</v>
      </c>
      <c r="AR589">
        <v>100</v>
      </c>
      <c r="AS589" t="s">
        <v>755</v>
      </c>
    </row>
    <row r="590" spans="1:45" x14ac:dyDescent="0.25">
      <c r="A590">
        <v>589</v>
      </c>
      <c r="B590" t="s">
        <v>26</v>
      </c>
      <c r="C590" t="s">
        <v>678</v>
      </c>
      <c r="D590" t="s">
        <v>1</v>
      </c>
      <c r="E590" t="s">
        <v>338</v>
      </c>
      <c r="F590" s="138">
        <v>43982</v>
      </c>
      <c r="G590" t="s">
        <v>684</v>
      </c>
      <c r="H590" t="s">
        <v>687</v>
      </c>
      <c r="I590" t="s">
        <v>698</v>
      </c>
      <c r="J590" t="s">
        <v>458</v>
      </c>
      <c r="K590" t="s">
        <v>669</v>
      </c>
      <c r="L590">
        <v>1251</v>
      </c>
      <c r="M590">
        <v>350</v>
      </c>
      <c r="O590">
        <v>352</v>
      </c>
      <c r="P590">
        <v>84</v>
      </c>
      <c r="R590">
        <v>8</v>
      </c>
      <c r="S590">
        <v>30.799999999999997</v>
      </c>
      <c r="T590">
        <v>0</v>
      </c>
      <c r="U590">
        <v>3.25</v>
      </c>
      <c r="V590">
        <v>0.40625</v>
      </c>
      <c r="W590">
        <v>1.24</v>
      </c>
      <c r="Y590">
        <v>3.2467532467532471E-2</v>
      </c>
      <c r="Z590">
        <v>344</v>
      </c>
      <c r="AA590">
        <v>0.65</v>
      </c>
      <c r="AH590">
        <v>0</v>
      </c>
      <c r="AI590">
        <v>2</v>
      </c>
      <c r="AJ590">
        <v>4</v>
      </c>
      <c r="AK590">
        <v>1</v>
      </c>
      <c r="AL590">
        <v>1</v>
      </c>
      <c r="AQ590">
        <v>100</v>
      </c>
      <c r="AR590">
        <v>100</v>
      </c>
      <c r="AS590" t="s">
        <v>755</v>
      </c>
    </row>
    <row r="591" spans="1:45" x14ac:dyDescent="0.25">
      <c r="A591">
        <v>590</v>
      </c>
      <c r="B591" t="s">
        <v>26</v>
      </c>
      <c r="C591" t="s">
        <v>678</v>
      </c>
      <c r="D591" t="s">
        <v>1</v>
      </c>
      <c r="E591" t="s">
        <v>338</v>
      </c>
      <c r="F591" s="138">
        <v>43982</v>
      </c>
      <c r="G591" t="s">
        <v>685</v>
      </c>
      <c r="H591" t="s">
        <v>667</v>
      </c>
      <c r="I591" t="s">
        <v>679</v>
      </c>
      <c r="J591" t="s">
        <v>444</v>
      </c>
      <c r="K591" t="s">
        <v>671</v>
      </c>
      <c r="L591">
        <v>1000</v>
      </c>
      <c r="M591">
        <v>280</v>
      </c>
      <c r="O591">
        <v>256</v>
      </c>
      <c r="P591">
        <v>112</v>
      </c>
      <c r="R591">
        <v>52</v>
      </c>
      <c r="S591">
        <v>74.199999999999989</v>
      </c>
      <c r="T591">
        <v>0</v>
      </c>
      <c r="U591">
        <v>35.5</v>
      </c>
      <c r="V591">
        <v>0.68269230769230771</v>
      </c>
      <c r="W591">
        <v>0.4</v>
      </c>
      <c r="Y591">
        <v>0.29017857142857145</v>
      </c>
      <c r="Z591">
        <v>401</v>
      </c>
      <c r="AA591">
        <v>0.7</v>
      </c>
      <c r="AH591">
        <v>35.5</v>
      </c>
      <c r="AQ591">
        <v>100</v>
      </c>
      <c r="AR591">
        <v>100</v>
      </c>
      <c r="AS591" t="s">
        <v>755</v>
      </c>
    </row>
    <row r="592" spans="1:45" x14ac:dyDescent="0.25">
      <c r="A592">
        <v>591</v>
      </c>
      <c r="B592" t="s">
        <v>26</v>
      </c>
      <c r="C592" t="s">
        <v>678</v>
      </c>
      <c r="D592" t="s">
        <v>1</v>
      </c>
      <c r="E592" t="s">
        <v>338</v>
      </c>
      <c r="F592" s="138">
        <v>43982</v>
      </c>
      <c r="G592" t="s">
        <v>685</v>
      </c>
      <c r="H592" t="s">
        <v>667</v>
      </c>
      <c r="I592" t="s">
        <v>686</v>
      </c>
      <c r="J592" t="s">
        <v>234</v>
      </c>
      <c r="K592" t="s">
        <v>671</v>
      </c>
      <c r="L592">
        <v>1000</v>
      </c>
      <c r="M592">
        <v>280</v>
      </c>
      <c r="O592">
        <v>240</v>
      </c>
      <c r="P592">
        <v>112</v>
      </c>
      <c r="Q592">
        <v>2</v>
      </c>
      <c r="R592">
        <v>72</v>
      </c>
      <c r="S592">
        <v>74.199999999999989</v>
      </c>
      <c r="T592">
        <v>3</v>
      </c>
      <c r="U592">
        <v>78.75</v>
      </c>
      <c r="V592">
        <v>1.1047297297297298</v>
      </c>
      <c r="W592">
        <v>0.4</v>
      </c>
      <c r="Y592">
        <v>0.44047619047619047</v>
      </c>
      <c r="Z592">
        <v>513</v>
      </c>
      <c r="AA592">
        <v>0.65</v>
      </c>
      <c r="AB592">
        <v>3</v>
      </c>
      <c r="AH592">
        <v>78</v>
      </c>
      <c r="AI592">
        <v>1</v>
      </c>
      <c r="AK592">
        <v>1</v>
      </c>
      <c r="AQ592">
        <v>100</v>
      </c>
      <c r="AR592">
        <v>100</v>
      </c>
      <c r="AS592" t="s">
        <v>755</v>
      </c>
    </row>
    <row r="593" spans="1:45" x14ac:dyDescent="0.25">
      <c r="A593">
        <v>592</v>
      </c>
      <c r="B593" t="s">
        <v>26</v>
      </c>
      <c r="C593" t="s">
        <v>678</v>
      </c>
      <c r="D593" t="s">
        <v>1</v>
      </c>
      <c r="E593" t="s">
        <v>338</v>
      </c>
      <c r="F593" s="138">
        <v>43982</v>
      </c>
      <c r="G593" t="s">
        <v>685</v>
      </c>
      <c r="H593" t="s">
        <v>687</v>
      </c>
      <c r="I593" t="s">
        <v>688</v>
      </c>
      <c r="J593" t="s">
        <v>414</v>
      </c>
      <c r="K593" t="s">
        <v>671</v>
      </c>
      <c r="L593">
        <v>1000</v>
      </c>
      <c r="M593">
        <v>280</v>
      </c>
      <c r="O593">
        <v>256</v>
      </c>
      <c r="P593">
        <v>67.199999999999989</v>
      </c>
      <c r="R593">
        <v>25</v>
      </c>
      <c r="S593">
        <v>24.5</v>
      </c>
      <c r="T593">
        <v>0</v>
      </c>
      <c r="U593">
        <v>14.625</v>
      </c>
      <c r="V593">
        <v>0.58499999999999996</v>
      </c>
      <c r="W593">
        <v>0.24</v>
      </c>
      <c r="Y593">
        <v>0.13950892857142858</v>
      </c>
      <c r="Z593">
        <v>270</v>
      </c>
      <c r="AA593">
        <v>0.65</v>
      </c>
      <c r="AH593">
        <v>11</v>
      </c>
      <c r="AI593">
        <v>3</v>
      </c>
      <c r="AJ593">
        <v>1</v>
      </c>
      <c r="AK593">
        <v>5</v>
      </c>
      <c r="AQ593">
        <v>100</v>
      </c>
      <c r="AR593">
        <v>100</v>
      </c>
      <c r="AS593" t="s">
        <v>755</v>
      </c>
    </row>
    <row r="594" spans="1:45" x14ac:dyDescent="0.25">
      <c r="A594">
        <v>593</v>
      </c>
      <c r="B594" t="s">
        <v>26</v>
      </c>
      <c r="C594" t="s">
        <v>678</v>
      </c>
      <c r="D594" t="s">
        <v>1</v>
      </c>
      <c r="E594" t="s">
        <v>338</v>
      </c>
      <c r="F594" s="138">
        <v>43982</v>
      </c>
      <c r="G594" t="s">
        <v>685</v>
      </c>
      <c r="H594" t="s">
        <v>687</v>
      </c>
      <c r="I594" t="s">
        <v>688</v>
      </c>
      <c r="J594" t="s">
        <v>412</v>
      </c>
      <c r="K594" t="s">
        <v>671</v>
      </c>
      <c r="L594">
        <v>1000</v>
      </c>
      <c r="M594">
        <v>280</v>
      </c>
      <c r="O594">
        <v>256</v>
      </c>
      <c r="P594">
        <v>67.199999999999989</v>
      </c>
      <c r="R594">
        <v>20</v>
      </c>
      <c r="S594">
        <v>24.5</v>
      </c>
      <c r="T594">
        <v>0</v>
      </c>
      <c r="U594">
        <v>7.208333333333333</v>
      </c>
      <c r="V594">
        <v>0.36041666666666666</v>
      </c>
      <c r="W594">
        <v>0.24</v>
      </c>
      <c r="Y594">
        <v>0.11160714285714286</v>
      </c>
      <c r="Z594">
        <v>253</v>
      </c>
      <c r="AA594">
        <v>0.65</v>
      </c>
      <c r="AH594">
        <v>5.333333333333333</v>
      </c>
      <c r="AI594">
        <v>2</v>
      </c>
      <c r="AJ594">
        <v>1</v>
      </c>
      <c r="AK594">
        <v>2</v>
      </c>
      <c r="AQ594">
        <v>100</v>
      </c>
      <c r="AR594">
        <v>100</v>
      </c>
      <c r="AS594" t="s">
        <v>755</v>
      </c>
    </row>
    <row r="595" spans="1:45" x14ac:dyDescent="0.25">
      <c r="A595">
        <v>594</v>
      </c>
      <c r="B595" t="s">
        <v>26</v>
      </c>
      <c r="C595" t="s">
        <v>678</v>
      </c>
      <c r="D595" t="s">
        <v>1</v>
      </c>
      <c r="E595" t="s">
        <v>338</v>
      </c>
      <c r="F595" s="138">
        <v>43982</v>
      </c>
      <c r="G595" t="s">
        <v>685</v>
      </c>
      <c r="H595" t="s">
        <v>687</v>
      </c>
      <c r="I595" t="s">
        <v>688</v>
      </c>
      <c r="J595" t="s">
        <v>418</v>
      </c>
      <c r="K595" t="s">
        <v>671</v>
      </c>
      <c r="L595">
        <v>1000</v>
      </c>
      <c r="M595">
        <v>280</v>
      </c>
      <c r="O595">
        <v>256</v>
      </c>
      <c r="P595">
        <v>67.199999999999989</v>
      </c>
      <c r="R595">
        <v>21</v>
      </c>
      <c r="S595">
        <v>24.5</v>
      </c>
      <c r="T595">
        <v>0</v>
      </c>
      <c r="U595">
        <v>13.041666666666666</v>
      </c>
      <c r="V595">
        <v>0.62103174603174605</v>
      </c>
      <c r="W595">
        <v>0.24</v>
      </c>
      <c r="Y595">
        <v>0.11718750000000001</v>
      </c>
      <c r="Z595">
        <v>265</v>
      </c>
      <c r="AA595">
        <v>0.65</v>
      </c>
      <c r="AH595">
        <v>10.166666666666666</v>
      </c>
      <c r="AI595">
        <v>2</v>
      </c>
      <c r="AJ595">
        <v>1</v>
      </c>
      <c r="AK595">
        <v>4</v>
      </c>
      <c r="AQ595">
        <v>100</v>
      </c>
      <c r="AR595">
        <v>100</v>
      </c>
      <c r="AS595" t="s">
        <v>756</v>
      </c>
    </row>
    <row r="596" spans="1:45" x14ac:dyDescent="0.25">
      <c r="A596">
        <v>595</v>
      </c>
      <c r="B596" t="s">
        <v>26</v>
      </c>
      <c r="C596" t="s">
        <v>680</v>
      </c>
      <c r="D596" t="s">
        <v>1</v>
      </c>
      <c r="E596" t="s">
        <v>338</v>
      </c>
      <c r="F596" s="138">
        <v>43982</v>
      </c>
      <c r="G596" t="s">
        <v>666</v>
      </c>
      <c r="H596" t="s">
        <v>667</v>
      </c>
      <c r="I596" t="s">
        <v>681</v>
      </c>
      <c r="J596" t="s">
        <v>428</v>
      </c>
      <c r="K596" t="s">
        <v>669</v>
      </c>
      <c r="L596">
        <v>2700</v>
      </c>
      <c r="M596">
        <v>567</v>
      </c>
      <c r="O596">
        <v>640</v>
      </c>
      <c r="P596">
        <v>226.79999999999998</v>
      </c>
      <c r="Q596">
        <v>50</v>
      </c>
      <c r="R596">
        <v>125</v>
      </c>
      <c r="S596">
        <v>149.79999999999998</v>
      </c>
      <c r="T596">
        <v>40.785714285714285</v>
      </c>
      <c r="U596">
        <v>103.41071428571429</v>
      </c>
      <c r="V596">
        <v>0.82397959183673475</v>
      </c>
      <c r="W596">
        <v>0.4</v>
      </c>
      <c r="Y596">
        <v>0.390625</v>
      </c>
      <c r="Z596">
        <v>690</v>
      </c>
      <c r="AA596">
        <v>0.7</v>
      </c>
      <c r="AB596">
        <v>29.285714285714285</v>
      </c>
      <c r="AE596">
        <v>17</v>
      </c>
      <c r="AF596">
        <v>4</v>
      </c>
      <c r="AH596">
        <v>78.285714285714292</v>
      </c>
      <c r="AI596">
        <v>19</v>
      </c>
      <c r="AJ596">
        <v>11</v>
      </c>
      <c r="AK596">
        <v>19</v>
      </c>
      <c r="AL596">
        <v>5</v>
      </c>
      <c r="AM596">
        <v>3</v>
      </c>
      <c r="AQ596">
        <v>100</v>
      </c>
      <c r="AR596">
        <v>100</v>
      </c>
      <c r="AS596" t="s">
        <v>756</v>
      </c>
    </row>
    <row r="597" spans="1:45" x14ac:dyDescent="0.25">
      <c r="A597">
        <v>596</v>
      </c>
      <c r="B597" t="s">
        <v>26</v>
      </c>
      <c r="C597" t="s">
        <v>680</v>
      </c>
      <c r="D597" t="s">
        <v>1</v>
      </c>
      <c r="E597" t="s">
        <v>338</v>
      </c>
      <c r="F597" s="138">
        <v>43982</v>
      </c>
      <c r="G597" t="s">
        <v>670</v>
      </c>
      <c r="H597" t="s">
        <v>667</v>
      </c>
      <c r="I597" t="s">
        <v>681</v>
      </c>
      <c r="J597" t="s">
        <v>375</v>
      </c>
      <c r="K597" t="s">
        <v>671</v>
      </c>
      <c r="L597">
        <v>1200</v>
      </c>
      <c r="M597">
        <v>336</v>
      </c>
      <c r="O597">
        <v>696</v>
      </c>
      <c r="P597">
        <v>96</v>
      </c>
      <c r="Q597">
        <v>34</v>
      </c>
      <c r="R597">
        <v>80</v>
      </c>
      <c r="S597">
        <v>63</v>
      </c>
      <c r="T597">
        <v>42</v>
      </c>
      <c r="U597">
        <v>92</v>
      </c>
      <c r="V597">
        <v>1.1754385964912282</v>
      </c>
      <c r="W597">
        <v>0.4</v>
      </c>
      <c r="Y597">
        <v>0.23399014778325122</v>
      </c>
      <c r="Z597">
        <v>788</v>
      </c>
      <c r="AA597">
        <v>0.7</v>
      </c>
      <c r="AB597">
        <v>42</v>
      </c>
      <c r="AH597">
        <v>92</v>
      </c>
      <c r="AQ597">
        <v>100</v>
      </c>
      <c r="AR597">
        <v>100</v>
      </c>
      <c r="AS597" t="s">
        <v>756</v>
      </c>
    </row>
    <row r="598" spans="1:45" x14ac:dyDescent="0.25">
      <c r="A598">
        <v>597</v>
      </c>
      <c r="B598" t="s">
        <v>26</v>
      </c>
      <c r="C598" t="s">
        <v>680</v>
      </c>
      <c r="D598" t="s">
        <v>1</v>
      </c>
      <c r="E598" t="s">
        <v>338</v>
      </c>
      <c r="F598" s="138">
        <v>43982</v>
      </c>
      <c r="G598" t="s">
        <v>670</v>
      </c>
      <c r="H598" t="s">
        <v>667</v>
      </c>
      <c r="I598" t="s">
        <v>681</v>
      </c>
      <c r="J598" t="s">
        <v>376</v>
      </c>
      <c r="K598" t="s">
        <v>671</v>
      </c>
      <c r="L598">
        <v>1200</v>
      </c>
      <c r="M598">
        <v>336</v>
      </c>
      <c r="O598">
        <v>368</v>
      </c>
      <c r="P598">
        <v>96</v>
      </c>
      <c r="Q598">
        <v>17</v>
      </c>
      <c r="R598">
        <v>90</v>
      </c>
      <c r="S598">
        <v>63</v>
      </c>
      <c r="T598">
        <v>20.428571428571427</v>
      </c>
      <c r="U598">
        <v>86.571428571428569</v>
      </c>
      <c r="V598">
        <v>1</v>
      </c>
      <c r="W598">
        <v>0.4</v>
      </c>
      <c r="Y598">
        <v>0.41537267080745349</v>
      </c>
      <c r="Z598">
        <v>532</v>
      </c>
      <c r="AA598">
        <v>0.7</v>
      </c>
      <c r="AB598">
        <v>20.428571428571427</v>
      </c>
      <c r="AH598">
        <v>86.571428571428569</v>
      </c>
      <c r="AQ598">
        <v>100</v>
      </c>
      <c r="AR598">
        <v>100</v>
      </c>
      <c r="AS598" t="s">
        <v>756</v>
      </c>
    </row>
    <row r="599" spans="1:45" x14ac:dyDescent="0.25">
      <c r="A599">
        <v>598</v>
      </c>
      <c r="B599" t="s">
        <v>26</v>
      </c>
      <c r="C599" t="s">
        <v>680</v>
      </c>
      <c r="D599" t="s">
        <v>1</v>
      </c>
      <c r="E599" t="s">
        <v>338</v>
      </c>
      <c r="F599" s="138">
        <v>43982</v>
      </c>
      <c r="G599" t="s">
        <v>670</v>
      </c>
      <c r="H599" t="s">
        <v>667</v>
      </c>
      <c r="I599" t="s">
        <v>681</v>
      </c>
      <c r="J599" t="s">
        <v>369</v>
      </c>
      <c r="K599" t="s">
        <v>671</v>
      </c>
      <c r="L599">
        <v>1200</v>
      </c>
      <c r="M599">
        <v>336</v>
      </c>
      <c r="O599">
        <v>432</v>
      </c>
      <c r="P599">
        <v>96</v>
      </c>
      <c r="Q599">
        <v>27</v>
      </c>
      <c r="R599">
        <v>79</v>
      </c>
      <c r="S599">
        <v>63</v>
      </c>
      <c r="T599">
        <v>20.035714285714285</v>
      </c>
      <c r="U599">
        <v>69.785714285714292</v>
      </c>
      <c r="V599">
        <v>0.84737196765498668</v>
      </c>
      <c r="W599">
        <v>0.4</v>
      </c>
      <c r="Y599">
        <v>0.35052910052910058</v>
      </c>
      <c r="Z599">
        <v>486</v>
      </c>
      <c r="AA599">
        <v>0.6</v>
      </c>
      <c r="AB599">
        <v>15.285714285714286</v>
      </c>
      <c r="AC599">
        <v>5</v>
      </c>
      <c r="AE599">
        <v>7</v>
      </c>
      <c r="AH599">
        <v>66.285714285714292</v>
      </c>
      <c r="AI599">
        <v>6</v>
      </c>
      <c r="AK599">
        <v>4</v>
      </c>
      <c r="AQ599">
        <v>100</v>
      </c>
      <c r="AR599">
        <v>100</v>
      </c>
      <c r="AS599" t="s">
        <v>756</v>
      </c>
    </row>
    <row r="600" spans="1:45" x14ac:dyDescent="0.25">
      <c r="A600">
        <v>599</v>
      </c>
      <c r="B600" t="s">
        <v>26</v>
      </c>
      <c r="C600" t="s">
        <v>680</v>
      </c>
      <c r="D600" t="s">
        <v>1</v>
      </c>
      <c r="E600" t="s">
        <v>338</v>
      </c>
      <c r="F600" s="138">
        <v>43982</v>
      </c>
      <c r="G600" t="s">
        <v>670</v>
      </c>
      <c r="H600" t="s">
        <v>667</v>
      </c>
      <c r="I600" t="s">
        <v>681</v>
      </c>
      <c r="J600" t="s">
        <v>373</v>
      </c>
      <c r="K600" t="s">
        <v>671</v>
      </c>
      <c r="L600">
        <v>1200</v>
      </c>
      <c r="M600">
        <v>336</v>
      </c>
      <c r="O600">
        <v>276</v>
      </c>
      <c r="P600">
        <v>96</v>
      </c>
      <c r="Q600">
        <v>45</v>
      </c>
      <c r="R600">
        <v>38</v>
      </c>
      <c r="S600">
        <v>63</v>
      </c>
      <c r="T600">
        <v>43.428571428571431</v>
      </c>
      <c r="U600">
        <v>33.232142857142861</v>
      </c>
      <c r="V600">
        <v>0.92362306368330471</v>
      </c>
      <c r="W600">
        <v>0.4</v>
      </c>
      <c r="Y600">
        <v>0.42960662525879922</v>
      </c>
      <c r="Z600">
        <v>365</v>
      </c>
      <c r="AA600">
        <v>0.6</v>
      </c>
      <c r="AB600">
        <v>41.428571428571431</v>
      </c>
      <c r="AC600">
        <v>3</v>
      </c>
      <c r="AD600">
        <v>2</v>
      </c>
      <c r="AE600">
        <v>1</v>
      </c>
      <c r="AH600">
        <v>29.857142857142858</v>
      </c>
      <c r="AI600">
        <v>1</v>
      </c>
      <c r="AJ600">
        <v>3</v>
      </c>
      <c r="AK600">
        <v>4</v>
      </c>
      <c r="AQ600">
        <v>100</v>
      </c>
      <c r="AR600">
        <v>100</v>
      </c>
      <c r="AS600" t="s">
        <v>756</v>
      </c>
    </row>
    <row r="601" spans="1:45" x14ac:dyDescent="0.25">
      <c r="A601">
        <v>600</v>
      </c>
      <c r="B601" t="s">
        <v>26</v>
      </c>
      <c r="C601" t="s">
        <v>680</v>
      </c>
      <c r="D601" t="s">
        <v>1</v>
      </c>
      <c r="E601" t="s">
        <v>338</v>
      </c>
      <c r="F601" s="138">
        <v>43982</v>
      </c>
      <c r="G601" t="s">
        <v>670</v>
      </c>
      <c r="H601" t="s">
        <v>667</v>
      </c>
      <c r="I601" t="s">
        <v>681</v>
      </c>
      <c r="J601" t="s">
        <v>374</v>
      </c>
      <c r="K601" t="s">
        <v>671</v>
      </c>
      <c r="L601">
        <v>1200</v>
      </c>
      <c r="M601">
        <v>336</v>
      </c>
      <c r="O601">
        <v>352</v>
      </c>
      <c r="P601">
        <v>96</v>
      </c>
      <c r="Q601">
        <v>38</v>
      </c>
      <c r="R601">
        <v>91</v>
      </c>
      <c r="S601">
        <v>63</v>
      </c>
      <c r="T601">
        <v>32.017857142857139</v>
      </c>
      <c r="U601">
        <v>72.5</v>
      </c>
      <c r="V601">
        <v>0.81021594684385378</v>
      </c>
      <c r="W601">
        <v>0.4</v>
      </c>
      <c r="Y601">
        <v>0.52353896103896114</v>
      </c>
      <c r="Z601">
        <v>431</v>
      </c>
      <c r="AA601">
        <v>0.65</v>
      </c>
      <c r="AB601">
        <v>27.142857142857142</v>
      </c>
      <c r="AC601">
        <v>4</v>
      </c>
      <c r="AD601">
        <v>1</v>
      </c>
      <c r="AE601">
        <v>7</v>
      </c>
      <c r="AH601">
        <v>68</v>
      </c>
      <c r="AI601">
        <v>4</v>
      </c>
      <c r="AK601">
        <v>7</v>
      </c>
      <c r="AQ601">
        <v>100</v>
      </c>
      <c r="AR601">
        <v>100</v>
      </c>
      <c r="AS601" t="s">
        <v>755</v>
      </c>
    </row>
    <row r="602" spans="1:45" x14ac:dyDescent="0.25">
      <c r="A602">
        <v>601</v>
      </c>
      <c r="B602" t="s">
        <v>26</v>
      </c>
      <c r="C602" t="s">
        <v>680</v>
      </c>
      <c r="D602" t="s">
        <v>1</v>
      </c>
      <c r="E602" t="s">
        <v>338</v>
      </c>
      <c r="F602" s="138">
        <v>43982</v>
      </c>
      <c r="G602" t="s">
        <v>670</v>
      </c>
      <c r="H602" t="s">
        <v>667</v>
      </c>
      <c r="I602" t="s">
        <v>681</v>
      </c>
      <c r="J602" t="s">
        <v>384</v>
      </c>
      <c r="K602" t="s">
        <v>671</v>
      </c>
      <c r="L602">
        <v>1200</v>
      </c>
      <c r="M602">
        <v>336</v>
      </c>
      <c r="O602">
        <v>320</v>
      </c>
      <c r="P602">
        <v>96</v>
      </c>
      <c r="Q602">
        <v>20</v>
      </c>
      <c r="R602">
        <v>38</v>
      </c>
      <c r="S602">
        <v>63</v>
      </c>
      <c r="T602">
        <v>12.142857142857142</v>
      </c>
      <c r="U602">
        <v>30.857142857142858</v>
      </c>
      <c r="V602">
        <v>0.74137931034482762</v>
      </c>
      <c r="W602">
        <v>0.4</v>
      </c>
      <c r="Y602">
        <v>0.25892857142857145</v>
      </c>
      <c r="Z602">
        <v>373</v>
      </c>
      <c r="AA602">
        <v>0.6</v>
      </c>
      <c r="AB602">
        <v>12.142857142857142</v>
      </c>
      <c r="AH602">
        <v>30.857142857142858</v>
      </c>
      <c r="AQ602">
        <v>100</v>
      </c>
      <c r="AR602">
        <v>100</v>
      </c>
      <c r="AS602" t="s">
        <v>755</v>
      </c>
    </row>
    <row r="603" spans="1:45" x14ac:dyDescent="0.25">
      <c r="A603">
        <v>602</v>
      </c>
      <c r="B603" t="s">
        <v>26</v>
      </c>
      <c r="C603" t="s">
        <v>680</v>
      </c>
      <c r="D603" t="s">
        <v>1</v>
      </c>
      <c r="E603" t="s">
        <v>338</v>
      </c>
      <c r="F603" s="138">
        <v>43982</v>
      </c>
      <c r="G603" t="s">
        <v>670</v>
      </c>
      <c r="H603" t="s">
        <v>667</v>
      </c>
      <c r="I603" t="s">
        <v>681</v>
      </c>
      <c r="J603" t="s">
        <v>386</v>
      </c>
      <c r="K603" t="s">
        <v>671</v>
      </c>
      <c r="L603">
        <v>1200</v>
      </c>
      <c r="M603">
        <v>336</v>
      </c>
      <c r="O603">
        <v>272</v>
      </c>
      <c r="P603">
        <v>96</v>
      </c>
      <c r="Q603">
        <v>12</v>
      </c>
      <c r="R603">
        <v>38</v>
      </c>
      <c r="S603">
        <v>63</v>
      </c>
      <c r="T603">
        <v>6.0714285714285712</v>
      </c>
      <c r="U603">
        <v>30.178571428571427</v>
      </c>
      <c r="V603">
        <v>0.72499999999999998</v>
      </c>
      <c r="W603">
        <v>0.4</v>
      </c>
      <c r="Y603">
        <v>0.26260504201680673</v>
      </c>
      <c r="Z603">
        <v>295</v>
      </c>
      <c r="AA603">
        <v>0.6</v>
      </c>
      <c r="AB603">
        <v>5.5714285714285712</v>
      </c>
      <c r="AE603">
        <v>1</v>
      </c>
      <c r="AH603">
        <v>28.428571428571427</v>
      </c>
      <c r="AI603">
        <v>5</v>
      </c>
      <c r="AK603">
        <v>1</v>
      </c>
      <c r="AQ603">
        <v>100</v>
      </c>
      <c r="AR603">
        <v>100</v>
      </c>
      <c r="AS603" t="s">
        <v>756</v>
      </c>
    </row>
    <row r="604" spans="1:45" x14ac:dyDescent="0.25">
      <c r="A604">
        <v>603</v>
      </c>
      <c r="B604" t="s">
        <v>26</v>
      </c>
      <c r="C604" t="s">
        <v>680</v>
      </c>
      <c r="D604" t="s">
        <v>1</v>
      </c>
      <c r="E604" t="s">
        <v>338</v>
      </c>
      <c r="F604" s="138">
        <v>43982</v>
      </c>
      <c r="G604" t="s">
        <v>684</v>
      </c>
      <c r="H604" t="s">
        <v>667</v>
      </c>
      <c r="I604" t="s">
        <v>681</v>
      </c>
      <c r="J604" t="s">
        <v>403</v>
      </c>
      <c r="K604" t="s">
        <v>669</v>
      </c>
      <c r="L604">
        <v>1250</v>
      </c>
      <c r="M604">
        <v>350</v>
      </c>
      <c r="O604">
        <v>405</v>
      </c>
      <c r="P604">
        <v>100</v>
      </c>
      <c r="Q604">
        <v>11</v>
      </c>
      <c r="R604">
        <v>92</v>
      </c>
      <c r="S604">
        <v>66</v>
      </c>
      <c r="T604">
        <v>10</v>
      </c>
      <c r="U604">
        <v>61.982142857142854</v>
      </c>
      <c r="V604">
        <v>0.69885575589459092</v>
      </c>
      <c r="W604">
        <v>0.4</v>
      </c>
      <c r="Y604">
        <v>0.36331569664902996</v>
      </c>
      <c r="Z604">
        <v>467</v>
      </c>
      <c r="AA604">
        <v>0.65</v>
      </c>
      <c r="AB604">
        <v>10</v>
      </c>
      <c r="AH604">
        <v>57.857142857142854</v>
      </c>
      <c r="AJ604">
        <v>11</v>
      </c>
      <c r="AQ604">
        <v>100</v>
      </c>
      <c r="AR604">
        <v>100</v>
      </c>
      <c r="AS604" t="s">
        <v>756</v>
      </c>
    </row>
    <row r="605" spans="1:45" x14ac:dyDescent="0.25">
      <c r="A605">
        <v>604</v>
      </c>
      <c r="B605" t="s">
        <v>26</v>
      </c>
      <c r="C605" t="s">
        <v>680</v>
      </c>
      <c r="D605" t="s">
        <v>1</v>
      </c>
      <c r="E605" t="s">
        <v>338</v>
      </c>
      <c r="F605" s="138">
        <v>43982</v>
      </c>
      <c r="G605" t="s">
        <v>684</v>
      </c>
      <c r="H605" t="s">
        <v>667</v>
      </c>
      <c r="I605" t="s">
        <v>681</v>
      </c>
      <c r="J605" t="s">
        <v>398</v>
      </c>
      <c r="K605" t="s">
        <v>669</v>
      </c>
      <c r="L605">
        <v>1250</v>
      </c>
      <c r="M605">
        <v>350</v>
      </c>
      <c r="O605">
        <v>352</v>
      </c>
      <c r="P605">
        <v>100</v>
      </c>
      <c r="Q605">
        <v>2</v>
      </c>
      <c r="R605">
        <v>81</v>
      </c>
      <c r="S605">
        <v>66</v>
      </c>
      <c r="T605">
        <v>1.7142857142857142</v>
      </c>
      <c r="U605">
        <v>60.428571428571431</v>
      </c>
      <c r="V605">
        <v>0.74870912220309815</v>
      </c>
      <c r="W605">
        <v>0.4</v>
      </c>
      <c r="Y605">
        <v>0.3368506493506494</v>
      </c>
      <c r="Z605">
        <v>455</v>
      </c>
      <c r="AA605">
        <v>0.6</v>
      </c>
      <c r="AB605">
        <v>1.7142857142857142</v>
      </c>
      <c r="AH605">
        <v>60.428571428571431</v>
      </c>
      <c r="AQ605">
        <v>100</v>
      </c>
      <c r="AR605">
        <v>100</v>
      </c>
      <c r="AS605" t="s">
        <v>755</v>
      </c>
    </row>
    <row r="606" spans="1:45" x14ac:dyDescent="0.25">
      <c r="A606">
        <v>605</v>
      </c>
      <c r="B606" t="s">
        <v>26</v>
      </c>
      <c r="C606" t="s">
        <v>680</v>
      </c>
      <c r="D606" t="s">
        <v>1</v>
      </c>
      <c r="E606" t="s">
        <v>338</v>
      </c>
      <c r="F606" s="138">
        <v>43982</v>
      </c>
      <c r="G606" t="s">
        <v>684</v>
      </c>
      <c r="H606" t="s">
        <v>667</v>
      </c>
      <c r="I606" t="s">
        <v>681</v>
      </c>
      <c r="J606" t="s">
        <v>399</v>
      </c>
      <c r="K606" t="s">
        <v>669</v>
      </c>
      <c r="L606">
        <v>1250</v>
      </c>
      <c r="M606">
        <v>350</v>
      </c>
      <c r="O606">
        <v>176</v>
      </c>
      <c r="P606">
        <v>100</v>
      </c>
      <c r="Q606">
        <v>7</v>
      </c>
      <c r="R606">
        <v>32</v>
      </c>
      <c r="S606">
        <v>66</v>
      </c>
      <c r="T606">
        <v>5.8571428571428568</v>
      </c>
      <c r="U606">
        <v>27.392857142857142</v>
      </c>
      <c r="V606">
        <v>0.85256410256410253</v>
      </c>
      <c r="W606">
        <v>0.4</v>
      </c>
      <c r="Y606">
        <v>0.31655844155844159</v>
      </c>
      <c r="Z606">
        <v>189</v>
      </c>
      <c r="AA606">
        <v>0.6</v>
      </c>
      <c r="AB606">
        <v>5.8571428571428568</v>
      </c>
      <c r="AH606">
        <v>26.142857142857142</v>
      </c>
      <c r="AI606">
        <v>1</v>
      </c>
      <c r="AK606">
        <v>2</v>
      </c>
      <c r="AQ606">
        <v>100</v>
      </c>
      <c r="AR606">
        <v>100</v>
      </c>
      <c r="AS606" t="s">
        <v>755</v>
      </c>
    </row>
    <row r="607" spans="1:45" x14ac:dyDescent="0.25">
      <c r="A607">
        <v>606</v>
      </c>
      <c r="B607" t="s">
        <v>26</v>
      </c>
      <c r="C607" t="s">
        <v>680</v>
      </c>
      <c r="D607" t="s">
        <v>1</v>
      </c>
      <c r="E607" t="s">
        <v>338</v>
      </c>
      <c r="F607" s="138">
        <v>43982</v>
      </c>
      <c r="G607" t="s">
        <v>684</v>
      </c>
      <c r="H607" t="s">
        <v>687</v>
      </c>
      <c r="I607" t="s">
        <v>681</v>
      </c>
      <c r="J607" t="s">
        <v>461</v>
      </c>
      <c r="K607" t="s">
        <v>669</v>
      </c>
      <c r="L607">
        <v>1250</v>
      </c>
      <c r="M607">
        <v>350</v>
      </c>
      <c r="O607">
        <v>176</v>
      </c>
      <c r="P607">
        <v>60</v>
      </c>
      <c r="Q607">
        <v>16</v>
      </c>
      <c r="R607">
        <v>37</v>
      </c>
      <c r="S607">
        <v>22</v>
      </c>
      <c r="T607">
        <v>9.3571428571428577</v>
      </c>
      <c r="U607">
        <v>28.678571428571427</v>
      </c>
      <c r="V607">
        <v>0.71765498652291104</v>
      </c>
      <c r="W607">
        <v>0.4</v>
      </c>
      <c r="Y607">
        <v>0.43019480519480524</v>
      </c>
      <c r="Z607">
        <v>200</v>
      </c>
      <c r="AA607">
        <v>0.6</v>
      </c>
      <c r="AB607">
        <v>4.8571428571428568</v>
      </c>
      <c r="AC607">
        <v>6</v>
      </c>
      <c r="AE607">
        <v>6</v>
      </c>
      <c r="AH607">
        <v>27.428571428571427</v>
      </c>
      <c r="AI607">
        <v>3</v>
      </c>
      <c r="AK607">
        <v>1</v>
      </c>
      <c r="AQ607">
        <v>100</v>
      </c>
      <c r="AR607">
        <v>100</v>
      </c>
      <c r="AS607" t="s">
        <v>755</v>
      </c>
    </row>
    <row r="608" spans="1:45" x14ac:dyDescent="0.25">
      <c r="A608">
        <v>607</v>
      </c>
      <c r="B608" t="s">
        <v>26</v>
      </c>
      <c r="C608" t="s">
        <v>680</v>
      </c>
      <c r="D608" t="s">
        <v>1</v>
      </c>
      <c r="E608" t="s">
        <v>338</v>
      </c>
      <c r="F608" s="138">
        <v>43982</v>
      </c>
      <c r="G608" t="s">
        <v>685</v>
      </c>
      <c r="H608" t="s">
        <v>667</v>
      </c>
      <c r="I608" t="s">
        <v>681</v>
      </c>
      <c r="J608" t="s">
        <v>258</v>
      </c>
      <c r="K608" t="s">
        <v>671</v>
      </c>
      <c r="L608">
        <v>1000</v>
      </c>
      <c r="M608">
        <v>280</v>
      </c>
      <c r="O608">
        <v>160</v>
      </c>
      <c r="P608">
        <v>80</v>
      </c>
      <c r="Q608">
        <v>11</v>
      </c>
      <c r="R608">
        <v>38</v>
      </c>
      <c r="S608">
        <v>22</v>
      </c>
      <c r="T608">
        <v>5.7857142857142856</v>
      </c>
      <c r="U608">
        <v>29.285714285714285</v>
      </c>
      <c r="V608">
        <v>0.71574344023323611</v>
      </c>
      <c r="W608">
        <v>0.4</v>
      </c>
      <c r="Y608">
        <v>0.4375</v>
      </c>
      <c r="Z608">
        <v>192</v>
      </c>
      <c r="AA608">
        <v>0.6</v>
      </c>
      <c r="AB608">
        <v>5.2857142857142856</v>
      </c>
      <c r="AE608">
        <v>1</v>
      </c>
      <c r="AH608">
        <v>25.285714285714285</v>
      </c>
      <c r="AK608">
        <v>8</v>
      </c>
      <c r="AQ608">
        <v>100</v>
      </c>
      <c r="AR608">
        <v>100</v>
      </c>
      <c r="AS608" t="s">
        <v>755</v>
      </c>
    </row>
    <row r="609" spans="1:45" x14ac:dyDescent="0.25">
      <c r="A609">
        <v>608</v>
      </c>
      <c r="B609" t="s">
        <v>26</v>
      </c>
      <c r="C609" t="s">
        <v>680</v>
      </c>
      <c r="D609" t="s">
        <v>1</v>
      </c>
      <c r="E609" t="s">
        <v>338</v>
      </c>
      <c r="F609" s="138">
        <v>43982</v>
      </c>
      <c r="G609" t="s">
        <v>685</v>
      </c>
      <c r="H609" t="s">
        <v>667</v>
      </c>
      <c r="I609" t="s">
        <v>681</v>
      </c>
      <c r="J609" t="s">
        <v>261</v>
      </c>
      <c r="K609" t="s">
        <v>671</v>
      </c>
      <c r="L609">
        <v>1000</v>
      </c>
      <c r="M609">
        <v>280</v>
      </c>
      <c r="O609">
        <v>217</v>
      </c>
      <c r="P609">
        <v>80</v>
      </c>
      <c r="R609">
        <v>41</v>
      </c>
      <c r="S609">
        <v>52.5</v>
      </c>
      <c r="T609">
        <v>0</v>
      </c>
      <c r="U609">
        <v>39.571428571428569</v>
      </c>
      <c r="V609">
        <v>0.96515679442508706</v>
      </c>
      <c r="W609">
        <v>0.4</v>
      </c>
      <c r="Y609">
        <v>0.26991441737985522</v>
      </c>
      <c r="Z609">
        <v>217</v>
      </c>
      <c r="AA609">
        <v>0.6</v>
      </c>
      <c r="AH609">
        <v>37.571428571428569</v>
      </c>
      <c r="AI609">
        <v>2</v>
      </c>
      <c r="AK609">
        <v>3</v>
      </c>
      <c r="AQ609">
        <v>100</v>
      </c>
      <c r="AR609">
        <v>100</v>
      </c>
      <c r="AS609" t="s">
        <v>755</v>
      </c>
    </row>
    <row r="610" spans="1:45" x14ac:dyDescent="0.25">
      <c r="A610">
        <v>609</v>
      </c>
      <c r="B610" t="s">
        <v>26</v>
      </c>
      <c r="C610" t="s">
        <v>680</v>
      </c>
      <c r="D610" t="s">
        <v>1</v>
      </c>
      <c r="E610" t="s">
        <v>338</v>
      </c>
      <c r="F610" s="138">
        <v>43982</v>
      </c>
      <c r="G610" t="s">
        <v>685</v>
      </c>
      <c r="H610" t="s">
        <v>667</v>
      </c>
      <c r="I610" t="s">
        <v>681</v>
      </c>
      <c r="J610" t="s">
        <v>264</v>
      </c>
      <c r="K610" t="s">
        <v>671</v>
      </c>
      <c r="L610">
        <v>1000</v>
      </c>
      <c r="M610">
        <v>280</v>
      </c>
      <c r="O610">
        <v>260</v>
      </c>
      <c r="P610">
        <v>80</v>
      </c>
      <c r="Q610">
        <v>5</v>
      </c>
      <c r="R610">
        <v>46</v>
      </c>
      <c r="S610">
        <v>52.5</v>
      </c>
      <c r="T610">
        <v>2.4285714285714288</v>
      </c>
      <c r="U610">
        <v>39.946428571428569</v>
      </c>
      <c r="V610">
        <v>0.83088235294117652</v>
      </c>
      <c r="W610">
        <v>0.4</v>
      </c>
      <c r="Y610">
        <v>0.28021978021978022</v>
      </c>
      <c r="Z610">
        <v>269</v>
      </c>
      <c r="AA610">
        <v>0.6</v>
      </c>
      <c r="AB610">
        <v>1.4285714285714286</v>
      </c>
      <c r="AE610">
        <v>2</v>
      </c>
      <c r="AH610">
        <v>38.571428571428569</v>
      </c>
      <c r="AJ610">
        <v>1</v>
      </c>
      <c r="AK610">
        <v>2</v>
      </c>
      <c r="AQ610">
        <v>100</v>
      </c>
      <c r="AR610">
        <v>100</v>
      </c>
      <c r="AS610" t="s">
        <v>756</v>
      </c>
    </row>
    <row r="611" spans="1:45" x14ac:dyDescent="0.25">
      <c r="A611">
        <v>610</v>
      </c>
      <c r="B611" t="s">
        <v>26</v>
      </c>
      <c r="C611" t="s">
        <v>680</v>
      </c>
      <c r="D611" t="s">
        <v>1</v>
      </c>
      <c r="E611" t="s">
        <v>338</v>
      </c>
      <c r="F611" s="138">
        <v>43982</v>
      </c>
      <c r="G611" t="s">
        <v>685</v>
      </c>
      <c r="H611" t="s">
        <v>667</v>
      </c>
      <c r="I611" t="s">
        <v>681</v>
      </c>
      <c r="J611" t="s">
        <v>445</v>
      </c>
      <c r="K611" t="s">
        <v>671</v>
      </c>
      <c r="L611">
        <v>1000</v>
      </c>
      <c r="M611">
        <v>280</v>
      </c>
      <c r="O611">
        <v>288</v>
      </c>
      <c r="P611">
        <v>80</v>
      </c>
      <c r="Q611">
        <v>12</v>
      </c>
      <c r="R611">
        <v>68</v>
      </c>
      <c r="S611">
        <v>52.5</v>
      </c>
      <c r="T611">
        <v>7.3214285714285712</v>
      </c>
      <c r="U611">
        <v>42</v>
      </c>
      <c r="V611">
        <v>0.61651785714285712</v>
      </c>
      <c r="W611">
        <v>0.4</v>
      </c>
      <c r="Y611">
        <v>0.39682539682539686</v>
      </c>
      <c r="Z611">
        <v>373</v>
      </c>
      <c r="AA611">
        <v>0.6</v>
      </c>
      <c r="AB611">
        <v>6.5714285714285712</v>
      </c>
      <c r="AC611">
        <v>3</v>
      </c>
      <c r="AH611">
        <v>42</v>
      </c>
      <c r="AQ611">
        <v>100</v>
      </c>
      <c r="AR611">
        <v>100</v>
      </c>
      <c r="AS611" t="s">
        <v>756</v>
      </c>
    </row>
    <row r="612" spans="1:45" x14ac:dyDescent="0.25">
      <c r="A612">
        <v>611</v>
      </c>
      <c r="B612" t="s">
        <v>26</v>
      </c>
      <c r="C612" t="s">
        <v>680</v>
      </c>
      <c r="D612" t="s">
        <v>1</v>
      </c>
      <c r="E612" t="s">
        <v>338</v>
      </c>
      <c r="F612" s="138">
        <v>43982</v>
      </c>
      <c r="G612" t="s">
        <v>685</v>
      </c>
      <c r="H612" t="s">
        <v>667</v>
      </c>
      <c r="I612" t="s">
        <v>681</v>
      </c>
      <c r="J612" t="s">
        <v>259</v>
      </c>
      <c r="K612" t="s">
        <v>671</v>
      </c>
      <c r="L612">
        <v>1000</v>
      </c>
      <c r="M612">
        <v>280</v>
      </c>
      <c r="O612">
        <v>240</v>
      </c>
      <c r="P612">
        <v>80</v>
      </c>
      <c r="R612">
        <v>26</v>
      </c>
      <c r="S612">
        <v>52.5</v>
      </c>
      <c r="T612">
        <v>0</v>
      </c>
      <c r="U612">
        <v>22.285714285714285</v>
      </c>
      <c r="V612">
        <v>0.8571428571428571</v>
      </c>
      <c r="W612">
        <v>0.4</v>
      </c>
      <c r="Y612">
        <v>0.15476190476190477</v>
      </c>
      <c r="Z612">
        <v>495</v>
      </c>
      <c r="AA612">
        <v>0.6</v>
      </c>
      <c r="AH612">
        <v>22.285714285714285</v>
      </c>
      <c r="AQ612">
        <v>100</v>
      </c>
      <c r="AR612">
        <v>100</v>
      </c>
      <c r="AS612" t="s">
        <v>756</v>
      </c>
    </row>
    <row r="613" spans="1:45" x14ac:dyDescent="0.25">
      <c r="A613">
        <v>612</v>
      </c>
      <c r="B613" t="s">
        <v>26</v>
      </c>
      <c r="C613" t="s">
        <v>680</v>
      </c>
      <c r="D613" t="s">
        <v>1</v>
      </c>
      <c r="E613" t="s">
        <v>338</v>
      </c>
      <c r="F613" s="138">
        <v>43982</v>
      </c>
      <c r="G613" t="s">
        <v>685</v>
      </c>
      <c r="H613" t="s">
        <v>667</v>
      </c>
      <c r="I613" t="s">
        <v>681</v>
      </c>
      <c r="J613" t="s">
        <v>260</v>
      </c>
      <c r="K613" t="s">
        <v>671</v>
      </c>
      <c r="L613">
        <v>1000</v>
      </c>
      <c r="M613">
        <v>280</v>
      </c>
      <c r="O613">
        <v>256</v>
      </c>
      <c r="P613">
        <v>80</v>
      </c>
      <c r="Q613">
        <v>1</v>
      </c>
      <c r="R613">
        <v>36</v>
      </c>
      <c r="S613">
        <v>52.5</v>
      </c>
      <c r="T613">
        <v>0.7142857142857143</v>
      </c>
      <c r="U613">
        <v>27.142857142857142</v>
      </c>
      <c r="V613">
        <v>0.75289575289575295</v>
      </c>
      <c r="W613">
        <v>0.4</v>
      </c>
      <c r="Y613">
        <v>0.2064732142857143</v>
      </c>
      <c r="Z613">
        <v>240</v>
      </c>
      <c r="AA613">
        <v>0.6</v>
      </c>
      <c r="AB613">
        <v>0.7142857142857143</v>
      </c>
      <c r="AH613">
        <v>27.142857142857142</v>
      </c>
      <c r="AQ613">
        <v>100</v>
      </c>
      <c r="AR613">
        <v>100</v>
      </c>
      <c r="AS613" t="s">
        <v>756</v>
      </c>
    </row>
    <row r="614" spans="1:45" x14ac:dyDescent="0.25">
      <c r="A614">
        <v>613</v>
      </c>
      <c r="B614" t="s">
        <v>26</v>
      </c>
      <c r="C614" t="s">
        <v>680</v>
      </c>
      <c r="D614" t="s">
        <v>1</v>
      </c>
      <c r="E614" t="s">
        <v>338</v>
      </c>
      <c r="F614" s="138">
        <v>43982</v>
      </c>
      <c r="G614" t="s">
        <v>685</v>
      </c>
      <c r="H614" t="s">
        <v>667</v>
      </c>
      <c r="I614" t="s">
        <v>681</v>
      </c>
      <c r="J614" t="s">
        <v>446</v>
      </c>
      <c r="K614" t="s">
        <v>671</v>
      </c>
      <c r="L614">
        <v>1000</v>
      </c>
      <c r="M614">
        <v>280</v>
      </c>
      <c r="O614">
        <v>224</v>
      </c>
      <c r="P614">
        <v>80</v>
      </c>
      <c r="Q614">
        <v>2</v>
      </c>
      <c r="R614">
        <v>47</v>
      </c>
      <c r="S614">
        <v>52.5</v>
      </c>
      <c r="T614">
        <v>2.4285714285714284</v>
      </c>
      <c r="U614">
        <v>39.714285714285715</v>
      </c>
      <c r="V614">
        <v>0.86005830903790093</v>
      </c>
      <c r="W614">
        <v>0.4</v>
      </c>
      <c r="Y614">
        <v>0.31250000000000006</v>
      </c>
      <c r="Z614">
        <v>259</v>
      </c>
      <c r="AA614">
        <v>0.6</v>
      </c>
      <c r="AB614">
        <v>2.4285714285714284</v>
      </c>
      <c r="AH614">
        <v>39.714285714285715</v>
      </c>
      <c r="AQ614">
        <v>100</v>
      </c>
      <c r="AR614">
        <v>100</v>
      </c>
      <c r="AS614" t="s">
        <v>756</v>
      </c>
    </row>
    <row r="615" spans="1:45" x14ac:dyDescent="0.25">
      <c r="A615">
        <v>614</v>
      </c>
      <c r="B615" t="s">
        <v>26</v>
      </c>
      <c r="C615" t="s">
        <v>680</v>
      </c>
      <c r="D615" t="s">
        <v>1</v>
      </c>
      <c r="E615" t="s">
        <v>338</v>
      </c>
      <c r="F615" s="138">
        <v>43982</v>
      </c>
      <c r="G615" t="s">
        <v>685</v>
      </c>
      <c r="H615" t="s">
        <v>667</v>
      </c>
      <c r="I615" t="s">
        <v>681</v>
      </c>
      <c r="J615" t="s">
        <v>413</v>
      </c>
      <c r="K615" t="s">
        <v>671</v>
      </c>
      <c r="L615">
        <v>1000</v>
      </c>
      <c r="M615">
        <v>280</v>
      </c>
      <c r="O615">
        <v>256</v>
      </c>
      <c r="P615">
        <v>80</v>
      </c>
      <c r="R615">
        <v>70</v>
      </c>
      <c r="S615">
        <v>52.5</v>
      </c>
      <c r="T615">
        <v>0</v>
      </c>
      <c r="U615">
        <v>67.142857142857139</v>
      </c>
      <c r="V615">
        <v>0.95918367346938771</v>
      </c>
      <c r="W615">
        <v>0.4</v>
      </c>
      <c r="Y615">
        <v>0.390625</v>
      </c>
      <c r="Z615">
        <v>345</v>
      </c>
      <c r="AA615">
        <v>0.65</v>
      </c>
      <c r="AH615">
        <v>67.142857142857139</v>
      </c>
      <c r="AQ615">
        <v>100</v>
      </c>
      <c r="AR615">
        <v>100</v>
      </c>
      <c r="AS615" t="s">
        <v>756</v>
      </c>
    </row>
    <row r="616" spans="1:45" x14ac:dyDescent="0.25">
      <c r="A616">
        <v>615</v>
      </c>
      <c r="B616" t="s">
        <v>26</v>
      </c>
      <c r="C616" t="s">
        <v>680</v>
      </c>
      <c r="D616" t="s">
        <v>1</v>
      </c>
      <c r="E616" t="s">
        <v>338</v>
      </c>
      <c r="F616" s="138">
        <v>43982</v>
      </c>
      <c r="G616" t="s">
        <v>685</v>
      </c>
      <c r="H616" t="s">
        <v>667</v>
      </c>
      <c r="I616" t="s">
        <v>681</v>
      </c>
      <c r="J616" t="s">
        <v>404</v>
      </c>
      <c r="K616" t="s">
        <v>671</v>
      </c>
      <c r="L616">
        <v>1000</v>
      </c>
      <c r="M616">
        <v>280</v>
      </c>
      <c r="O616">
        <v>356</v>
      </c>
      <c r="P616">
        <v>80</v>
      </c>
      <c r="R616">
        <v>49</v>
      </c>
      <c r="S616">
        <v>52.5</v>
      </c>
      <c r="T616">
        <v>0</v>
      </c>
      <c r="U616">
        <v>45.321428571428569</v>
      </c>
      <c r="V616">
        <v>0.92492711370262382</v>
      </c>
      <c r="W616">
        <v>0.4</v>
      </c>
      <c r="Y616">
        <v>0.19662921348314608</v>
      </c>
      <c r="Z616">
        <v>394</v>
      </c>
      <c r="AA616">
        <v>0.65</v>
      </c>
      <c r="AH616">
        <v>43.571428571428569</v>
      </c>
      <c r="AK616">
        <v>2</v>
      </c>
      <c r="AL616">
        <v>1</v>
      </c>
      <c r="AQ616">
        <v>100</v>
      </c>
      <c r="AR616">
        <v>100</v>
      </c>
      <c r="AS616" t="s">
        <v>756</v>
      </c>
    </row>
    <row r="617" spans="1:45" x14ac:dyDescent="0.25">
      <c r="A617">
        <v>616</v>
      </c>
      <c r="B617" t="s">
        <v>26</v>
      </c>
      <c r="C617" t="s">
        <v>680</v>
      </c>
      <c r="D617" t="s">
        <v>1</v>
      </c>
      <c r="E617" t="s">
        <v>338</v>
      </c>
      <c r="F617" s="138">
        <v>43982</v>
      </c>
      <c r="G617" t="s">
        <v>685</v>
      </c>
      <c r="H617" t="s">
        <v>667</v>
      </c>
      <c r="I617" t="s">
        <v>681</v>
      </c>
      <c r="J617" t="s">
        <v>252</v>
      </c>
      <c r="K617" t="s">
        <v>671</v>
      </c>
      <c r="L617">
        <v>1000</v>
      </c>
      <c r="M617">
        <v>280</v>
      </c>
      <c r="O617">
        <v>280</v>
      </c>
      <c r="P617">
        <v>80</v>
      </c>
      <c r="Q617">
        <v>19</v>
      </c>
      <c r="R617">
        <v>65</v>
      </c>
      <c r="S617">
        <v>52.5</v>
      </c>
      <c r="T617">
        <v>16.642857142857142</v>
      </c>
      <c r="U617">
        <v>61.267857142857146</v>
      </c>
      <c r="V617">
        <v>0.9275085034013606</v>
      </c>
      <c r="W617">
        <v>0.4</v>
      </c>
      <c r="Y617">
        <v>0.42857142857142855</v>
      </c>
      <c r="Z617">
        <v>498</v>
      </c>
      <c r="AA617">
        <v>0.65</v>
      </c>
      <c r="AB617">
        <v>16.142857142857142</v>
      </c>
      <c r="AC617">
        <v>2</v>
      </c>
      <c r="AH617">
        <v>58.142857142857146</v>
      </c>
      <c r="AJ617">
        <v>3</v>
      </c>
      <c r="AK617">
        <v>4</v>
      </c>
      <c r="AQ617">
        <v>100</v>
      </c>
      <c r="AR617">
        <v>100</v>
      </c>
      <c r="AS617" t="s">
        <v>756</v>
      </c>
    </row>
    <row r="618" spans="1:45" x14ac:dyDescent="0.25">
      <c r="A618">
        <v>617</v>
      </c>
      <c r="B618" t="s">
        <v>26</v>
      </c>
      <c r="C618" t="s">
        <v>680</v>
      </c>
      <c r="D618" t="s">
        <v>1</v>
      </c>
      <c r="E618" t="s">
        <v>338</v>
      </c>
      <c r="F618" s="138">
        <v>43982</v>
      </c>
      <c r="G618" t="s">
        <v>685</v>
      </c>
      <c r="H618" t="s">
        <v>667</v>
      </c>
      <c r="I618" t="s">
        <v>681</v>
      </c>
      <c r="J618" t="s">
        <v>251</v>
      </c>
      <c r="K618" t="s">
        <v>671</v>
      </c>
      <c r="L618">
        <v>1000</v>
      </c>
      <c r="M618">
        <v>280</v>
      </c>
      <c r="O618">
        <v>628</v>
      </c>
      <c r="P618">
        <v>80</v>
      </c>
      <c r="Q618">
        <v>6</v>
      </c>
      <c r="R618">
        <v>119</v>
      </c>
      <c r="S618">
        <v>52.5</v>
      </c>
      <c r="T618">
        <v>4.5714285714285712</v>
      </c>
      <c r="U618">
        <v>97.892857142857139</v>
      </c>
      <c r="V618">
        <v>0.81971428571428562</v>
      </c>
      <c r="W618">
        <v>0.4</v>
      </c>
      <c r="Y618">
        <v>0.28434940855323021</v>
      </c>
      <c r="Z618">
        <v>635</v>
      </c>
      <c r="AA618">
        <v>0.7</v>
      </c>
      <c r="AB618">
        <v>4.5714285714285712</v>
      </c>
      <c r="AH618">
        <v>85.142857142857139</v>
      </c>
      <c r="AK618">
        <v>3</v>
      </c>
      <c r="AL618">
        <v>11</v>
      </c>
      <c r="AM618">
        <v>3</v>
      </c>
      <c r="AQ618">
        <v>100</v>
      </c>
      <c r="AR618">
        <v>100</v>
      </c>
      <c r="AS618" t="s">
        <v>756</v>
      </c>
    </row>
    <row r="619" spans="1:45" x14ac:dyDescent="0.25">
      <c r="A619">
        <v>618</v>
      </c>
      <c r="B619" t="s">
        <v>26</v>
      </c>
      <c r="C619" t="s">
        <v>680</v>
      </c>
      <c r="D619" t="s">
        <v>1</v>
      </c>
      <c r="E619" t="s">
        <v>338</v>
      </c>
      <c r="F619" s="138">
        <v>43982</v>
      </c>
      <c r="G619" t="s">
        <v>685</v>
      </c>
      <c r="H619" t="s">
        <v>667</v>
      </c>
      <c r="I619" t="s">
        <v>681</v>
      </c>
      <c r="J619" t="s">
        <v>417</v>
      </c>
      <c r="K619" t="s">
        <v>671</v>
      </c>
      <c r="L619">
        <v>1000</v>
      </c>
      <c r="M619">
        <v>280</v>
      </c>
      <c r="O619">
        <v>684</v>
      </c>
      <c r="P619">
        <v>80</v>
      </c>
      <c r="Q619">
        <v>15</v>
      </c>
      <c r="R619">
        <v>90</v>
      </c>
      <c r="S619">
        <v>52.5</v>
      </c>
      <c r="T619">
        <v>13.892857142857142</v>
      </c>
      <c r="U619">
        <v>94.428571428571431</v>
      </c>
      <c r="V619">
        <v>1.0316326530612245</v>
      </c>
      <c r="W619">
        <v>0.4</v>
      </c>
      <c r="Y619">
        <v>0.2192982456140351</v>
      </c>
      <c r="Z619">
        <v>698</v>
      </c>
      <c r="AA619">
        <v>0.7</v>
      </c>
      <c r="AB619">
        <v>9.1428571428571423</v>
      </c>
      <c r="AD619">
        <v>2</v>
      </c>
      <c r="AE619">
        <v>8</v>
      </c>
      <c r="AH619">
        <v>94.428571428571431</v>
      </c>
      <c r="AQ619">
        <v>100</v>
      </c>
      <c r="AR619">
        <v>100</v>
      </c>
      <c r="AS619" t="s">
        <v>755</v>
      </c>
    </row>
    <row r="620" spans="1:45" x14ac:dyDescent="0.25">
      <c r="A620">
        <v>619</v>
      </c>
      <c r="B620" t="s">
        <v>26</v>
      </c>
      <c r="C620" t="s">
        <v>680</v>
      </c>
      <c r="D620" t="s">
        <v>1</v>
      </c>
      <c r="E620" t="s">
        <v>338</v>
      </c>
      <c r="F620" s="138">
        <v>43982</v>
      </c>
      <c r="G620" t="s">
        <v>685</v>
      </c>
      <c r="H620" t="s">
        <v>667</v>
      </c>
      <c r="I620" t="s">
        <v>681</v>
      </c>
      <c r="J620" t="s">
        <v>254</v>
      </c>
      <c r="K620" t="s">
        <v>671</v>
      </c>
      <c r="L620">
        <v>1000</v>
      </c>
      <c r="M620">
        <v>280</v>
      </c>
      <c r="O620">
        <v>476</v>
      </c>
      <c r="P620">
        <v>80</v>
      </c>
      <c r="Q620">
        <v>11</v>
      </c>
      <c r="R620">
        <v>53</v>
      </c>
      <c r="S620">
        <v>52.5</v>
      </c>
      <c r="T620">
        <v>7.6428571428571432</v>
      </c>
      <c r="U620">
        <v>48.75</v>
      </c>
      <c r="V620">
        <v>0.8811383928571429</v>
      </c>
      <c r="W620">
        <v>0.4</v>
      </c>
      <c r="Y620">
        <v>0.19207683073229292</v>
      </c>
      <c r="Z620">
        <v>506</v>
      </c>
      <c r="AA620">
        <v>0.6</v>
      </c>
      <c r="AB620">
        <v>6.1428571428571432</v>
      </c>
      <c r="AE620">
        <v>3</v>
      </c>
      <c r="AH620">
        <v>41</v>
      </c>
      <c r="AI620">
        <v>5</v>
      </c>
      <c r="AK620">
        <v>13</v>
      </c>
      <c r="AQ620">
        <v>100</v>
      </c>
      <c r="AR620">
        <v>100</v>
      </c>
      <c r="AS620" t="s">
        <v>756</v>
      </c>
    </row>
    <row r="621" spans="1:45" x14ac:dyDescent="0.25">
      <c r="A621">
        <v>620</v>
      </c>
      <c r="B621" t="s">
        <v>26</v>
      </c>
      <c r="C621" t="s">
        <v>680</v>
      </c>
      <c r="D621" t="s">
        <v>1</v>
      </c>
      <c r="E621" t="s">
        <v>338</v>
      </c>
      <c r="F621" s="138">
        <v>43982</v>
      </c>
      <c r="G621" t="s">
        <v>685</v>
      </c>
      <c r="H621" t="s">
        <v>667</v>
      </c>
      <c r="I621" t="s">
        <v>681</v>
      </c>
      <c r="J621" t="s">
        <v>255</v>
      </c>
      <c r="K621" t="s">
        <v>671</v>
      </c>
      <c r="L621">
        <v>1000</v>
      </c>
      <c r="M621">
        <v>280</v>
      </c>
      <c r="O621">
        <v>256</v>
      </c>
      <c r="P621">
        <v>80</v>
      </c>
      <c r="Q621">
        <v>2</v>
      </c>
      <c r="R621">
        <v>67</v>
      </c>
      <c r="S621">
        <v>52.5</v>
      </c>
      <c r="T621">
        <v>1</v>
      </c>
      <c r="U621">
        <v>52.892857142857146</v>
      </c>
      <c r="V621">
        <v>0.78105590062111807</v>
      </c>
      <c r="W621">
        <v>0.4</v>
      </c>
      <c r="Y621">
        <v>0.3850446428571429</v>
      </c>
      <c r="Z621">
        <v>479</v>
      </c>
      <c r="AA621">
        <v>0.6</v>
      </c>
      <c r="AB621">
        <v>1</v>
      </c>
      <c r="AH621">
        <v>51.142857142857146</v>
      </c>
      <c r="AI621">
        <v>7</v>
      </c>
      <c r="AQ621">
        <v>100</v>
      </c>
      <c r="AR621">
        <v>100</v>
      </c>
      <c r="AS621" t="s">
        <v>755</v>
      </c>
    </row>
    <row r="622" spans="1:45" x14ac:dyDescent="0.25">
      <c r="A622">
        <v>621</v>
      </c>
      <c r="B622" t="s">
        <v>26</v>
      </c>
      <c r="C622" t="s">
        <v>680</v>
      </c>
      <c r="D622" t="s">
        <v>1</v>
      </c>
      <c r="E622" t="s">
        <v>338</v>
      </c>
      <c r="F622" s="138">
        <v>43982</v>
      </c>
      <c r="G622" t="s">
        <v>685</v>
      </c>
      <c r="H622" t="s">
        <v>667</v>
      </c>
      <c r="I622" t="s">
        <v>681</v>
      </c>
      <c r="J622" t="s">
        <v>420</v>
      </c>
      <c r="K622" t="s">
        <v>671</v>
      </c>
      <c r="L622">
        <v>1000</v>
      </c>
      <c r="M622">
        <v>280</v>
      </c>
      <c r="O622">
        <v>178</v>
      </c>
      <c r="P622">
        <v>80</v>
      </c>
      <c r="R622">
        <v>29</v>
      </c>
      <c r="S622">
        <v>52.5</v>
      </c>
      <c r="T622">
        <v>0.14285714285714285</v>
      </c>
      <c r="U622">
        <v>26.410714285714285</v>
      </c>
      <c r="V622">
        <v>0.91564039408866993</v>
      </c>
      <c r="W622">
        <v>0.4</v>
      </c>
      <c r="Y622">
        <v>0.23274478330658108</v>
      </c>
      <c r="Z622">
        <v>181</v>
      </c>
      <c r="AA622">
        <v>0.6</v>
      </c>
      <c r="AB622">
        <v>0.14285714285714285</v>
      </c>
      <c r="AH622">
        <v>23.285714285714285</v>
      </c>
      <c r="AI622">
        <v>3</v>
      </c>
      <c r="AJ622">
        <v>1</v>
      </c>
      <c r="AK622">
        <v>4</v>
      </c>
      <c r="AQ622">
        <v>100</v>
      </c>
      <c r="AR622">
        <v>100</v>
      </c>
      <c r="AS622" t="s">
        <v>755</v>
      </c>
    </row>
    <row r="623" spans="1:45" x14ac:dyDescent="0.25">
      <c r="A623">
        <v>622</v>
      </c>
      <c r="B623" t="s">
        <v>26</v>
      </c>
      <c r="C623" t="s">
        <v>680</v>
      </c>
      <c r="D623" t="s">
        <v>1</v>
      </c>
      <c r="E623" t="s">
        <v>338</v>
      </c>
      <c r="F623" s="138">
        <v>43982</v>
      </c>
      <c r="G623" t="s">
        <v>685</v>
      </c>
      <c r="H623" t="s">
        <v>667</v>
      </c>
      <c r="I623" t="s">
        <v>681</v>
      </c>
      <c r="J623" t="s">
        <v>448</v>
      </c>
      <c r="K623" t="s">
        <v>671</v>
      </c>
      <c r="L623">
        <v>1000</v>
      </c>
      <c r="M623">
        <v>280</v>
      </c>
      <c r="O623">
        <v>320</v>
      </c>
      <c r="P623">
        <v>80</v>
      </c>
      <c r="Q623">
        <v>28</v>
      </c>
      <c r="R623">
        <v>53</v>
      </c>
      <c r="S623">
        <v>52.5</v>
      </c>
      <c r="T623">
        <v>13</v>
      </c>
      <c r="U623">
        <v>47.428571428571431</v>
      </c>
      <c r="V623">
        <v>0.74603174603174605</v>
      </c>
      <c r="W623">
        <v>0.4</v>
      </c>
      <c r="Y623">
        <v>0.36160714285714285</v>
      </c>
      <c r="Z623">
        <v>343</v>
      </c>
      <c r="AA623">
        <v>0.6</v>
      </c>
      <c r="AB623">
        <v>11</v>
      </c>
      <c r="AE623">
        <v>4</v>
      </c>
      <c r="AH623">
        <v>43.428571428571431</v>
      </c>
      <c r="AI623">
        <v>6</v>
      </c>
      <c r="AK623">
        <v>5</v>
      </c>
      <c r="AQ623">
        <v>100</v>
      </c>
      <c r="AR623">
        <v>100</v>
      </c>
      <c r="AS623" t="s">
        <v>756</v>
      </c>
    </row>
    <row r="624" spans="1:45" x14ac:dyDescent="0.25">
      <c r="A624">
        <v>623</v>
      </c>
      <c r="B624" t="s">
        <v>26</v>
      </c>
      <c r="C624" t="s">
        <v>680</v>
      </c>
      <c r="D624" t="s">
        <v>1</v>
      </c>
      <c r="E624" t="s">
        <v>338</v>
      </c>
      <c r="F624" s="138">
        <v>43982</v>
      </c>
      <c r="G624" t="s">
        <v>685</v>
      </c>
      <c r="H624" t="s">
        <v>667</v>
      </c>
      <c r="I624" t="s">
        <v>681</v>
      </c>
      <c r="J624" t="s">
        <v>406</v>
      </c>
      <c r="K624" t="s">
        <v>671</v>
      </c>
      <c r="L624">
        <v>1000</v>
      </c>
      <c r="M624">
        <v>280</v>
      </c>
      <c r="O624">
        <v>267</v>
      </c>
      <c r="P624">
        <v>80</v>
      </c>
      <c r="Q624">
        <v>5</v>
      </c>
      <c r="R624">
        <v>28</v>
      </c>
      <c r="S624">
        <v>52.5</v>
      </c>
      <c r="T624">
        <v>3.8571428571428572</v>
      </c>
      <c r="U624">
        <v>27.892857142857142</v>
      </c>
      <c r="V624">
        <v>0.96212121212121215</v>
      </c>
      <c r="W624">
        <v>0.4</v>
      </c>
      <c r="Y624">
        <v>0.1765650080256822</v>
      </c>
      <c r="Z624">
        <v>277</v>
      </c>
      <c r="AA624">
        <v>0.6</v>
      </c>
      <c r="AB624">
        <v>1.8571428571428572</v>
      </c>
      <c r="AE624">
        <v>4</v>
      </c>
      <c r="AH624">
        <v>27.142857142857142</v>
      </c>
      <c r="AI624">
        <v>3</v>
      </c>
      <c r="AQ624">
        <v>100</v>
      </c>
      <c r="AR624">
        <v>100</v>
      </c>
      <c r="AS624" t="s">
        <v>756</v>
      </c>
    </row>
    <row r="625" spans="1:45" x14ac:dyDescent="0.25">
      <c r="A625">
        <v>624</v>
      </c>
      <c r="B625" t="s">
        <v>26</v>
      </c>
      <c r="C625" t="s">
        <v>680</v>
      </c>
      <c r="D625" t="s">
        <v>1</v>
      </c>
      <c r="E625" t="s">
        <v>338</v>
      </c>
      <c r="F625" s="138">
        <v>43982</v>
      </c>
      <c r="G625" t="s">
        <v>685</v>
      </c>
      <c r="H625" t="s">
        <v>667</v>
      </c>
      <c r="I625" t="s">
        <v>681</v>
      </c>
      <c r="J625" t="s">
        <v>422</v>
      </c>
      <c r="K625" t="s">
        <v>671</v>
      </c>
      <c r="L625">
        <v>1000</v>
      </c>
      <c r="M625">
        <v>280</v>
      </c>
      <c r="O625">
        <v>176</v>
      </c>
      <c r="P625">
        <v>80</v>
      </c>
      <c r="Q625">
        <v>11</v>
      </c>
      <c r="R625">
        <v>27</v>
      </c>
      <c r="S625">
        <v>52.5</v>
      </c>
      <c r="T625">
        <v>7.1428571428571432</v>
      </c>
      <c r="U625">
        <v>27.285714285714285</v>
      </c>
      <c r="V625">
        <v>0.90601503759398505</v>
      </c>
      <c r="W625">
        <v>0.4</v>
      </c>
      <c r="Y625">
        <v>0.30844155844155846</v>
      </c>
      <c r="Z625">
        <v>228</v>
      </c>
      <c r="AA625">
        <v>0.6</v>
      </c>
      <c r="AB625">
        <v>6.1428571428571432</v>
      </c>
      <c r="AE625">
        <v>2</v>
      </c>
      <c r="AH625">
        <v>26.285714285714285</v>
      </c>
      <c r="AK625">
        <v>2</v>
      </c>
      <c r="AQ625">
        <v>100</v>
      </c>
      <c r="AR625">
        <v>100</v>
      </c>
      <c r="AS625" t="s">
        <v>756</v>
      </c>
    </row>
    <row r="626" spans="1:45" x14ac:dyDescent="0.25">
      <c r="A626">
        <v>625</v>
      </c>
      <c r="B626" t="s">
        <v>26</v>
      </c>
      <c r="C626" t="s">
        <v>680</v>
      </c>
      <c r="D626" t="s">
        <v>1</v>
      </c>
      <c r="E626" t="s">
        <v>338</v>
      </c>
      <c r="F626" s="138">
        <v>43982</v>
      </c>
      <c r="G626" t="s">
        <v>685</v>
      </c>
      <c r="H626" t="s">
        <v>667</v>
      </c>
      <c r="I626" t="s">
        <v>681</v>
      </c>
      <c r="J626" t="s">
        <v>424</v>
      </c>
      <c r="K626" t="s">
        <v>671</v>
      </c>
      <c r="L626">
        <v>1000</v>
      </c>
      <c r="M626">
        <v>280</v>
      </c>
      <c r="O626">
        <v>254</v>
      </c>
      <c r="P626">
        <v>80</v>
      </c>
      <c r="R626">
        <v>29</v>
      </c>
      <c r="S626">
        <v>52.5</v>
      </c>
      <c r="T626">
        <v>0</v>
      </c>
      <c r="U626">
        <v>26</v>
      </c>
      <c r="V626">
        <v>0.89655172413793105</v>
      </c>
      <c r="W626">
        <v>0.4</v>
      </c>
      <c r="Y626">
        <v>0.16310461192350958</v>
      </c>
      <c r="Z626">
        <v>252</v>
      </c>
      <c r="AA626">
        <v>0.6</v>
      </c>
      <c r="AH626">
        <v>26</v>
      </c>
      <c r="AQ626">
        <v>100</v>
      </c>
      <c r="AR626">
        <v>100</v>
      </c>
      <c r="AS626" t="s">
        <v>756</v>
      </c>
    </row>
    <row r="627" spans="1:45" x14ac:dyDescent="0.25">
      <c r="A627">
        <v>626</v>
      </c>
      <c r="B627" t="s">
        <v>26</v>
      </c>
      <c r="C627" t="s">
        <v>680</v>
      </c>
      <c r="D627" t="s">
        <v>1</v>
      </c>
      <c r="E627" t="s">
        <v>338</v>
      </c>
      <c r="F627" s="138">
        <v>43982</v>
      </c>
      <c r="G627" t="s">
        <v>685</v>
      </c>
      <c r="H627" t="s">
        <v>667</v>
      </c>
      <c r="I627" t="s">
        <v>681</v>
      </c>
      <c r="J627" t="s">
        <v>411</v>
      </c>
      <c r="K627" t="s">
        <v>671</v>
      </c>
      <c r="L627">
        <v>1000</v>
      </c>
      <c r="M627">
        <v>280</v>
      </c>
      <c r="O627">
        <v>160</v>
      </c>
      <c r="P627">
        <v>80</v>
      </c>
      <c r="R627">
        <v>28</v>
      </c>
      <c r="S627">
        <v>52.5</v>
      </c>
      <c r="T627">
        <v>0</v>
      </c>
      <c r="U627">
        <v>24.285714285714285</v>
      </c>
      <c r="V627">
        <v>0.86734693877551017</v>
      </c>
      <c r="W627">
        <v>0.4</v>
      </c>
      <c r="Y627">
        <v>0.25</v>
      </c>
      <c r="Z627">
        <v>195</v>
      </c>
      <c r="AA627">
        <v>0.6</v>
      </c>
      <c r="AH627">
        <v>24.285714285714285</v>
      </c>
      <c r="AQ627">
        <v>100</v>
      </c>
      <c r="AR627">
        <v>100</v>
      </c>
      <c r="AS627" t="s">
        <v>756</v>
      </c>
    </row>
    <row r="628" spans="1:45" x14ac:dyDescent="0.25">
      <c r="A628">
        <v>627</v>
      </c>
      <c r="B628" t="s">
        <v>26</v>
      </c>
      <c r="C628" t="s">
        <v>680</v>
      </c>
      <c r="D628" t="s">
        <v>1</v>
      </c>
      <c r="E628" t="s">
        <v>338</v>
      </c>
      <c r="F628" s="138">
        <v>43982</v>
      </c>
      <c r="G628" t="s">
        <v>685</v>
      </c>
      <c r="H628" t="s">
        <v>667</v>
      </c>
      <c r="I628" t="s">
        <v>681</v>
      </c>
      <c r="J628" t="s">
        <v>410</v>
      </c>
      <c r="K628" t="s">
        <v>671</v>
      </c>
      <c r="L628">
        <v>1000</v>
      </c>
      <c r="M628">
        <v>280</v>
      </c>
      <c r="O628">
        <v>192</v>
      </c>
      <c r="P628">
        <v>80</v>
      </c>
      <c r="R628">
        <v>42</v>
      </c>
      <c r="S628">
        <v>52.5</v>
      </c>
      <c r="T628">
        <v>0</v>
      </c>
      <c r="U628">
        <v>39.017857142857146</v>
      </c>
      <c r="V628">
        <v>0.92899659863945583</v>
      </c>
      <c r="W628">
        <v>0.4</v>
      </c>
      <c r="Y628">
        <v>0.31250000000000006</v>
      </c>
      <c r="Z628">
        <v>260</v>
      </c>
      <c r="AA628">
        <v>0.6</v>
      </c>
      <c r="AH628">
        <v>36.142857142857146</v>
      </c>
      <c r="AI628">
        <v>1</v>
      </c>
      <c r="AJ628">
        <v>1</v>
      </c>
      <c r="AK628">
        <v>3</v>
      </c>
      <c r="AL628">
        <v>1</v>
      </c>
      <c r="AQ628">
        <v>100</v>
      </c>
      <c r="AR628">
        <v>100</v>
      </c>
      <c r="AS628" t="s">
        <v>756</v>
      </c>
    </row>
    <row r="629" spans="1:45" x14ac:dyDescent="0.25">
      <c r="A629">
        <v>628</v>
      </c>
      <c r="B629" t="s">
        <v>26</v>
      </c>
      <c r="C629" t="s">
        <v>680</v>
      </c>
      <c r="D629" t="s">
        <v>1</v>
      </c>
      <c r="E629" t="s">
        <v>338</v>
      </c>
      <c r="F629" s="138">
        <v>43982</v>
      </c>
      <c r="G629" t="s">
        <v>685</v>
      </c>
      <c r="H629" t="s">
        <v>667</v>
      </c>
      <c r="I629" t="s">
        <v>681</v>
      </c>
      <c r="J629" t="s">
        <v>409</v>
      </c>
      <c r="K629" t="s">
        <v>671</v>
      </c>
      <c r="L629">
        <v>1000</v>
      </c>
      <c r="M629">
        <v>280</v>
      </c>
      <c r="O629">
        <v>144</v>
      </c>
      <c r="P629">
        <v>80</v>
      </c>
      <c r="R629">
        <v>27</v>
      </c>
      <c r="S629">
        <v>52.5</v>
      </c>
      <c r="T629">
        <v>0</v>
      </c>
      <c r="U629">
        <v>26.714285714285715</v>
      </c>
      <c r="V629">
        <v>0.98941798941798942</v>
      </c>
      <c r="W629">
        <v>0.4</v>
      </c>
      <c r="Y629">
        <v>0.26785714285714285</v>
      </c>
      <c r="Z629">
        <v>225</v>
      </c>
      <c r="AA629">
        <v>0.6</v>
      </c>
      <c r="AH629">
        <v>26.714285714285715</v>
      </c>
      <c r="AQ629">
        <v>100</v>
      </c>
      <c r="AR629">
        <v>100</v>
      </c>
      <c r="AS629" t="s">
        <v>756</v>
      </c>
    </row>
    <row r="630" spans="1:45" x14ac:dyDescent="0.25">
      <c r="A630">
        <v>629</v>
      </c>
      <c r="B630" t="s">
        <v>26</v>
      </c>
      <c r="C630" t="s">
        <v>680</v>
      </c>
      <c r="D630" t="s">
        <v>1</v>
      </c>
      <c r="E630" t="s">
        <v>338</v>
      </c>
      <c r="F630" s="138">
        <v>43982</v>
      </c>
      <c r="G630" t="s">
        <v>685</v>
      </c>
      <c r="H630" t="s">
        <v>667</v>
      </c>
      <c r="I630" t="s">
        <v>681</v>
      </c>
      <c r="J630" t="s">
        <v>408</v>
      </c>
      <c r="K630" t="s">
        <v>671</v>
      </c>
      <c r="L630">
        <v>1000</v>
      </c>
      <c r="M630">
        <v>280</v>
      </c>
      <c r="O630">
        <v>178</v>
      </c>
      <c r="P630">
        <v>80</v>
      </c>
      <c r="R630">
        <v>22</v>
      </c>
      <c r="S630">
        <v>52.5</v>
      </c>
      <c r="T630">
        <v>0</v>
      </c>
      <c r="U630">
        <v>19.785714285714285</v>
      </c>
      <c r="V630">
        <v>0.89935064935064934</v>
      </c>
      <c r="W630">
        <v>0.4</v>
      </c>
      <c r="Y630">
        <v>0.1765650080256822</v>
      </c>
      <c r="Z630">
        <v>180</v>
      </c>
      <c r="AA630">
        <v>0.6</v>
      </c>
      <c r="AH630">
        <v>19.285714285714285</v>
      </c>
      <c r="AI630">
        <v>2</v>
      </c>
      <c r="AQ630">
        <v>100</v>
      </c>
      <c r="AR630">
        <v>100</v>
      </c>
      <c r="AS630" t="s">
        <v>756</v>
      </c>
    </row>
    <row r="631" spans="1:45" x14ac:dyDescent="0.25">
      <c r="A631">
        <v>630</v>
      </c>
      <c r="B631" t="s">
        <v>26</v>
      </c>
      <c r="C631" t="s">
        <v>680</v>
      </c>
      <c r="D631" t="s">
        <v>1</v>
      </c>
      <c r="E631" t="s">
        <v>338</v>
      </c>
      <c r="F631" s="138">
        <v>43982</v>
      </c>
      <c r="G631" t="s">
        <v>685</v>
      </c>
      <c r="H631" t="s">
        <v>667</v>
      </c>
      <c r="I631" t="s">
        <v>681</v>
      </c>
      <c r="J631" t="s">
        <v>421</v>
      </c>
      <c r="K631" t="s">
        <v>671</v>
      </c>
      <c r="L631">
        <v>1000</v>
      </c>
      <c r="M631">
        <v>280</v>
      </c>
      <c r="O631">
        <v>320</v>
      </c>
      <c r="P631">
        <v>80</v>
      </c>
      <c r="Q631">
        <v>4</v>
      </c>
      <c r="R631">
        <v>38</v>
      </c>
      <c r="S631">
        <v>52.5</v>
      </c>
      <c r="T631">
        <v>1.3214285714285714</v>
      </c>
      <c r="U631">
        <v>22.928571428571427</v>
      </c>
      <c r="V631">
        <v>0.57738095238095233</v>
      </c>
      <c r="W631">
        <v>0.4</v>
      </c>
      <c r="Y631">
        <v>0.1875</v>
      </c>
      <c r="Z631">
        <v>326</v>
      </c>
      <c r="AA631">
        <v>0.6</v>
      </c>
      <c r="AB631">
        <v>0.5714285714285714</v>
      </c>
      <c r="AC631">
        <v>1</v>
      </c>
      <c r="AE631">
        <v>1</v>
      </c>
      <c r="AH631">
        <v>20.428571428571427</v>
      </c>
      <c r="AI631">
        <v>6</v>
      </c>
      <c r="AK631">
        <v>2</v>
      </c>
      <c r="AQ631">
        <v>100</v>
      </c>
      <c r="AR631">
        <v>100</v>
      </c>
      <c r="AS631" t="s">
        <v>755</v>
      </c>
    </row>
    <row r="632" spans="1:45" x14ac:dyDescent="0.25">
      <c r="A632">
        <v>631</v>
      </c>
      <c r="B632" t="s">
        <v>26</v>
      </c>
      <c r="C632" t="s">
        <v>680</v>
      </c>
      <c r="D632" t="s">
        <v>1</v>
      </c>
      <c r="E632" t="s">
        <v>338</v>
      </c>
      <c r="F632" s="138">
        <v>43982</v>
      </c>
      <c r="G632" t="s">
        <v>685</v>
      </c>
      <c r="H632" t="s">
        <v>667</v>
      </c>
      <c r="I632" t="s">
        <v>681</v>
      </c>
      <c r="J632" t="s">
        <v>415</v>
      </c>
      <c r="K632" t="s">
        <v>671</v>
      </c>
      <c r="L632">
        <v>1000</v>
      </c>
      <c r="M632">
        <v>280</v>
      </c>
      <c r="O632">
        <v>224</v>
      </c>
      <c r="P632">
        <v>80</v>
      </c>
      <c r="Q632">
        <v>5</v>
      </c>
      <c r="R632">
        <v>29</v>
      </c>
      <c r="S632">
        <v>52.5</v>
      </c>
      <c r="T632">
        <v>2.3214285714285712</v>
      </c>
      <c r="U632">
        <v>24.25</v>
      </c>
      <c r="V632">
        <v>0.78151260504201669</v>
      </c>
      <c r="W632">
        <v>0.4</v>
      </c>
      <c r="Y632">
        <v>0.21683673469387757</v>
      </c>
      <c r="Z632">
        <v>289</v>
      </c>
      <c r="AA632">
        <v>0.6</v>
      </c>
      <c r="AB632">
        <v>0.5714285714285714</v>
      </c>
      <c r="AC632">
        <v>1</v>
      </c>
      <c r="AE632">
        <v>3</v>
      </c>
      <c r="AH632">
        <v>22</v>
      </c>
      <c r="AI632">
        <v>1</v>
      </c>
      <c r="AK632">
        <v>4</v>
      </c>
      <c r="AQ632">
        <v>100</v>
      </c>
      <c r="AR632">
        <v>100</v>
      </c>
      <c r="AS632" t="s">
        <v>755</v>
      </c>
    </row>
    <row r="633" spans="1:45" x14ac:dyDescent="0.25">
      <c r="A633">
        <v>632</v>
      </c>
      <c r="B633" t="s">
        <v>26</v>
      </c>
      <c r="C633" t="s">
        <v>680</v>
      </c>
      <c r="D633" t="s">
        <v>1</v>
      </c>
      <c r="E633" t="s">
        <v>338</v>
      </c>
      <c r="F633" s="138">
        <v>43982</v>
      </c>
      <c r="G633" t="s">
        <v>685</v>
      </c>
      <c r="H633" t="s">
        <v>667</v>
      </c>
      <c r="I633" t="s">
        <v>681</v>
      </c>
      <c r="J633" t="s">
        <v>426</v>
      </c>
      <c r="K633" t="s">
        <v>671</v>
      </c>
      <c r="L633">
        <v>1000</v>
      </c>
      <c r="M633">
        <v>280</v>
      </c>
      <c r="O633">
        <v>128</v>
      </c>
      <c r="P633">
        <v>80</v>
      </c>
      <c r="R633">
        <v>27</v>
      </c>
      <c r="S633">
        <v>52.5</v>
      </c>
      <c r="T633">
        <v>0</v>
      </c>
      <c r="U633">
        <v>25.714285714285715</v>
      </c>
      <c r="V633">
        <v>0.95238095238095244</v>
      </c>
      <c r="W633">
        <v>0.4</v>
      </c>
      <c r="Y633">
        <v>0.30133928571428575</v>
      </c>
      <c r="Z633">
        <v>174</v>
      </c>
      <c r="AA633">
        <v>0.6</v>
      </c>
      <c r="AH633">
        <v>25.714285714285715</v>
      </c>
      <c r="AQ633">
        <v>100</v>
      </c>
      <c r="AR633">
        <v>100</v>
      </c>
      <c r="AS633" t="s">
        <v>755</v>
      </c>
    </row>
    <row r="634" spans="1:45" x14ac:dyDescent="0.25">
      <c r="A634">
        <v>633</v>
      </c>
      <c r="B634" t="s">
        <v>26</v>
      </c>
      <c r="C634" t="s">
        <v>680</v>
      </c>
      <c r="D634" t="s">
        <v>1</v>
      </c>
      <c r="E634" t="s">
        <v>338</v>
      </c>
      <c r="F634" s="138">
        <v>43982</v>
      </c>
      <c r="G634" t="s">
        <v>685</v>
      </c>
      <c r="H634" t="s">
        <v>667</v>
      </c>
      <c r="I634" t="s">
        <v>681</v>
      </c>
      <c r="J634" t="s">
        <v>419</v>
      </c>
      <c r="K634" t="s">
        <v>671</v>
      </c>
      <c r="L634">
        <v>1000</v>
      </c>
      <c r="M634">
        <v>280</v>
      </c>
      <c r="O634">
        <v>176</v>
      </c>
      <c r="P634">
        <v>80</v>
      </c>
      <c r="Q634">
        <v>8</v>
      </c>
      <c r="R634">
        <v>38</v>
      </c>
      <c r="S634">
        <v>52.5</v>
      </c>
      <c r="T634">
        <v>6.2857142857142856</v>
      </c>
      <c r="U634">
        <v>30.928571428571427</v>
      </c>
      <c r="V634">
        <v>0.80900621118012428</v>
      </c>
      <c r="W634">
        <v>0.4</v>
      </c>
      <c r="Y634">
        <v>0.37337662337662342</v>
      </c>
      <c r="Z634">
        <v>188</v>
      </c>
      <c r="AA634">
        <v>0.6</v>
      </c>
      <c r="AB634">
        <v>6.2857142857142856</v>
      </c>
      <c r="AH634">
        <v>24.428571428571427</v>
      </c>
      <c r="AI634">
        <v>8</v>
      </c>
      <c r="AK634">
        <v>9</v>
      </c>
      <c r="AQ634">
        <v>100</v>
      </c>
      <c r="AR634">
        <v>100</v>
      </c>
      <c r="AS634" t="s">
        <v>755</v>
      </c>
    </row>
    <row r="635" spans="1:45" x14ac:dyDescent="0.25">
      <c r="A635">
        <v>634</v>
      </c>
      <c r="B635" t="s">
        <v>26</v>
      </c>
      <c r="C635" t="s">
        <v>680</v>
      </c>
      <c r="D635" t="s">
        <v>1</v>
      </c>
      <c r="E635" t="s">
        <v>338</v>
      </c>
      <c r="F635" s="138">
        <v>43982</v>
      </c>
      <c r="G635" t="s">
        <v>685</v>
      </c>
      <c r="H635" t="s">
        <v>667</v>
      </c>
      <c r="I635" t="s">
        <v>681</v>
      </c>
      <c r="J635" t="s">
        <v>447</v>
      </c>
      <c r="K635" t="s">
        <v>671</v>
      </c>
      <c r="L635">
        <v>1000</v>
      </c>
      <c r="M635">
        <v>280</v>
      </c>
      <c r="O635">
        <v>208</v>
      </c>
      <c r="P635">
        <v>80</v>
      </c>
      <c r="Q635">
        <v>1</v>
      </c>
      <c r="R635">
        <v>58</v>
      </c>
      <c r="S635">
        <v>52.5</v>
      </c>
      <c r="T635">
        <v>0.5</v>
      </c>
      <c r="U635">
        <v>42.928571428571431</v>
      </c>
      <c r="V635">
        <v>0.73607748184019373</v>
      </c>
      <c r="W635">
        <v>0.4</v>
      </c>
      <c r="Y635">
        <v>0.40521978021978022</v>
      </c>
      <c r="Z635">
        <v>254</v>
      </c>
      <c r="AA635">
        <v>0.6</v>
      </c>
      <c r="AE635">
        <v>1</v>
      </c>
      <c r="AH635">
        <v>36.428571428571431</v>
      </c>
      <c r="AI635">
        <v>2</v>
      </c>
      <c r="AJ635">
        <v>8</v>
      </c>
      <c r="AK635">
        <v>6</v>
      </c>
      <c r="AQ635">
        <v>100</v>
      </c>
      <c r="AR635">
        <v>100</v>
      </c>
      <c r="AS635" t="s">
        <v>755</v>
      </c>
    </row>
    <row r="636" spans="1:45" x14ac:dyDescent="0.25">
      <c r="A636">
        <v>635</v>
      </c>
      <c r="B636" t="s">
        <v>26</v>
      </c>
      <c r="C636" t="s">
        <v>680</v>
      </c>
      <c r="D636" t="s">
        <v>1</v>
      </c>
      <c r="E636" t="s">
        <v>338</v>
      </c>
      <c r="F636" s="138">
        <v>43982</v>
      </c>
      <c r="G636" t="s">
        <v>685</v>
      </c>
      <c r="H636" t="s">
        <v>667</v>
      </c>
      <c r="I636" t="s">
        <v>681</v>
      </c>
      <c r="J636" t="s">
        <v>450</v>
      </c>
      <c r="K636" t="s">
        <v>671</v>
      </c>
      <c r="L636">
        <v>1000</v>
      </c>
      <c r="M636">
        <v>280</v>
      </c>
      <c r="O636">
        <v>96</v>
      </c>
      <c r="P636">
        <v>80</v>
      </c>
      <c r="Q636">
        <v>5</v>
      </c>
      <c r="R636">
        <v>31</v>
      </c>
      <c r="S636">
        <v>52.5</v>
      </c>
      <c r="T636">
        <v>1.7142857142857142</v>
      </c>
      <c r="U636">
        <v>20.035714285714285</v>
      </c>
      <c r="V636">
        <v>0.60416666666666663</v>
      </c>
      <c r="W636">
        <v>0.4</v>
      </c>
      <c r="Y636">
        <v>0.53571428571428581</v>
      </c>
      <c r="Z636">
        <v>110</v>
      </c>
      <c r="AA636">
        <v>0.6</v>
      </c>
      <c r="AB636">
        <v>1.7142857142857142</v>
      </c>
      <c r="AH636">
        <v>18.285714285714285</v>
      </c>
      <c r="AI636">
        <v>7</v>
      </c>
      <c r="AQ636">
        <v>100</v>
      </c>
      <c r="AR636">
        <v>100</v>
      </c>
      <c r="AS636" t="s">
        <v>755</v>
      </c>
    </row>
    <row r="637" spans="1:45" x14ac:dyDescent="0.25">
      <c r="A637">
        <v>636</v>
      </c>
      <c r="B637" t="s">
        <v>26</v>
      </c>
      <c r="C637" t="s">
        <v>680</v>
      </c>
      <c r="D637" t="s">
        <v>1</v>
      </c>
      <c r="E637" t="s">
        <v>338</v>
      </c>
      <c r="F637" s="138">
        <v>43982</v>
      </c>
      <c r="G637" t="s">
        <v>685</v>
      </c>
      <c r="H637" t="s">
        <v>667</v>
      </c>
      <c r="I637" t="s">
        <v>681</v>
      </c>
      <c r="J637" t="s">
        <v>449</v>
      </c>
      <c r="K637" t="s">
        <v>671</v>
      </c>
      <c r="L637">
        <v>1000</v>
      </c>
      <c r="M637">
        <v>280</v>
      </c>
      <c r="O637">
        <v>312</v>
      </c>
      <c r="P637">
        <v>80</v>
      </c>
      <c r="Q637">
        <v>9</v>
      </c>
      <c r="R637">
        <v>48</v>
      </c>
      <c r="S637">
        <v>52.5</v>
      </c>
      <c r="T637">
        <v>4.8214285714285712</v>
      </c>
      <c r="U637">
        <v>38</v>
      </c>
      <c r="V637">
        <v>0.75125313283208017</v>
      </c>
      <c r="W637">
        <v>0.4</v>
      </c>
      <c r="Y637">
        <v>0.26098901098901101</v>
      </c>
      <c r="Z637">
        <v>328</v>
      </c>
      <c r="AA637">
        <v>0.6</v>
      </c>
      <c r="AB637">
        <v>3.5714285714285716</v>
      </c>
      <c r="AC637">
        <v>1</v>
      </c>
      <c r="AE637">
        <v>2</v>
      </c>
      <c r="AH637">
        <v>36</v>
      </c>
      <c r="AI637">
        <v>4</v>
      </c>
      <c r="AK637">
        <v>2</v>
      </c>
      <c r="AQ637">
        <v>100</v>
      </c>
      <c r="AR637">
        <v>100</v>
      </c>
      <c r="AS637" t="s">
        <v>755</v>
      </c>
    </row>
    <row r="638" spans="1:45" x14ac:dyDescent="0.25">
      <c r="A638">
        <v>637</v>
      </c>
      <c r="B638" t="s">
        <v>26</v>
      </c>
      <c r="C638" t="s">
        <v>680</v>
      </c>
      <c r="D638" t="s">
        <v>1</v>
      </c>
      <c r="E638" t="s">
        <v>338</v>
      </c>
      <c r="F638" s="138">
        <v>43982</v>
      </c>
      <c r="G638" t="s">
        <v>685</v>
      </c>
      <c r="H638" t="s">
        <v>667</v>
      </c>
      <c r="I638" t="s">
        <v>681</v>
      </c>
      <c r="J638" t="s">
        <v>427</v>
      </c>
      <c r="K638" t="s">
        <v>671</v>
      </c>
      <c r="L638">
        <v>1000</v>
      </c>
      <c r="M638">
        <v>280</v>
      </c>
      <c r="O638">
        <v>196</v>
      </c>
      <c r="P638">
        <v>80</v>
      </c>
      <c r="Q638">
        <v>2</v>
      </c>
      <c r="R638">
        <v>50</v>
      </c>
      <c r="S638">
        <v>52.5</v>
      </c>
      <c r="T638">
        <v>0.42857142857142855</v>
      </c>
      <c r="U638">
        <v>39.410714285714285</v>
      </c>
      <c r="V638">
        <v>0.76614010989010994</v>
      </c>
      <c r="W638">
        <v>0.4</v>
      </c>
      <c r="Y638">
        <v>0.37900874635568516</v>
      </c>
      <c r="Z638">
        <v>450</v>
      </c>
      <c r="AA638">
        <v>0.6</v>
      </c>
      <c r="AB638">
        <v>0.42857142857142855</v>
      </c>
      <c r="AH638">
        <v>35.285714285714285</v>
      </c>
      <c r="AI638">
        <v>7</v>
      </c>
      <c r="AJ638">
        <v>3</v>
      </c>
      <c r="AK638">
        <v>1</v>
      </c>
      <c r="AL638">
        <v>1</v>
      </c>
      <c r="AQ638">
        <v>100</v>
      </c>
      <c r="AR638">
        <v>100</v>
      </c>
      <c r="AS638" t="s">
        <v>755</v>
      </c>
    </row>
    <row r="639" spans="1:45" x14ac:dyDescent="0.25">
      <c r="A639">
        <v>638</v>
      </c>
      <c r="B639" t="s">
        <v>26</v>
      </c>
      <c r="C639" t="s">
        <v>680</v>
      </c>
      <c r="D639" t="s">
        <v>1</v>
      </c>
      <c r="E639" t="s">
        <v>338</v>
      </c>
      <c r="F639" s="138">
        <v>43982</v>
      </c>
      <c r="G639" t="s">
        <v>684</v>
      </c>
      <c r="H639" t="s">
        <v>687</v>
      </c>
      <c r="I639" t="s">
        <v>702</v>
      </c>
      <c r="J639" t="s">
        <v>462</v>
      </c>
      <c r="K639" t="s">
        <v>669</v>
      </c>
      <c r="L639">
        <v>1250</v>
      </c>
      <c r="M639">
        <v>350</v>
      </c>
      <c r="O639">
        <v>328</v>
      </c>
      <c r="P639">
        <v>60</v>
      </c>
      <c r="Q639">
        <v>8</v>
      </c>
      <c r="R639">
        <v>40</v>
      </c>
      <c r="S639">
        <v>22</v>
      </c>
      <c r="T639">
        <v>4.4285714285714288</v>
      </c>
      <c r="U639">
        <v>26.142857142857142</v>
      </c>
      <c r="V639">
        <v>0.63690476190476186</v>
      </c>
      <c r="W639">
        <v>0.4</v>
      </c>
      <c r="Y639">
        <v>0.20905923344947736</v>
      </c>
      <c r="Z639">
        <v>321</v>
      </c>
      <c r="AA639">
        <v>0.55000000000000004</v>
      </c>
      <c r="AB639">
        <v>4.4285714285714288</v>
      </c>
      <c r="AH639">
        <v>26.142857142857142</v>
      </c>
      <c r="AQ639">
        <v>100</v>
      </c>
      <c r="AR639">
        <v>100</v>
      </c>
      <c r="AS639" t="s">
        <v>755</v>
      </c>
    </row>
    <row r="640" spans="1:45" x14ac:dyDescent="0.25">
      <c r="A640">
        <v>639</v>
      </c>
      <c r="B640" t="s">
        <v>26</v>
      </c>
      <c r="C640" t="s">
        <v>680</v>
      </c>
      <c r="D640" t="s">
        <v>1</v>
      </c>
      <c r="E640" t="s">
        <v>338</v>
      </c>
      <c r="F640" s="138">
        <v>43982</v>
      </c>
      <c r="G640" t="s">
        <v>684</v>
      </c>
      <c r="H640" t="s">
        <v>687</v>
      </c>
      <c r="I640" t="s">
        <v>690</v>
      </c>
      <c r="J640" t="s">
        <v>452</v>
      </c>
      <c r="K640" t="s">
        <v>669</v>
      </c>
      <c r="L640">
        <v>1250</v>
      </c>
      <c r="M640">
        <v>350</v>
      </c>
      <c r="O640">
        <v>256</v>
      </c>
      <c r="P640">
        <v>60</v>
      </c>
      <c r="Q640">
        <v>10</v>
      </c>
      <c r="R640">
        <v>37</v>
      </c>
      <c r="S640">
        <v>22</v>
      </c>
      <c r="T640">
        <v>9.25</v>
      </c>
      <c r="U640">
        <v>35.142857142857139</v>
      </c>
      <c r="V640">
        <v>0.94452887537993913</v>
      </c>
      <c r="W640">
        <v>0.4</v>
      </c>
      <c r="Y640">
        <v>0.26227678571428575</v>
      </c>
      <c r="Z640">
        <v>264</v>
      </c>
      <c r="AA640">
        <v>0.55000000000000004</v>
      </c>
      <c r="AC640">
        <v>4</v>
      </c>
      <c r="AF640">
        <v>11</v>
      </c>
      <c r="AH640">
        <v>23.142857142857142</v>
      </c>
      <c r="AI640">
        <v>8</v>
      </c>
      <c r="AK640">
        <v>5</v>
      </c>
      <c r="AL640">
        <v>10</v>
      </c>
      <c r="AQ640">
        <v>100</v>
      </c>
      <c r="AR640">
        <v>100</v>
      </c>
      <c r="AS640" t="s">
        <v>755</v>
      </c>
    </row>
    <row r="641" spans="1:45" x14ac:dyDescent="0.25">
      <c r="A641">
        <v>640</v>
      </c>
      <c r="B641" t="s">
        <v>26</v>
      </c>
      <c r="C641" t="s">
        <v>680</v>
      </c>
      <c r="D641" t="s">
        <v>1</v>
      </c>
      <c r="E641" t="s">
        <v>338</v>
      </c>
      <c r="F641" s="138">
        <v>43982</v>
      </c>
      <c r="G641" t="s">
        <v>670</v>
      </c>
      <c r="H641" t="s">
        <v>667</v>
      </c>
      <c r="I641" t="s">
        <v>690</v>
      </c>
      <c r="J641" t="s">
        <v>388</v>
      </c>
      <c r="K641" t="s">
        <v>671</v>
      </c>
      <c r="L641">
        <v>1200</v>
      </c>
      <c r="M641">
        <v>336</v>
      </c>
      <c r="O641">
        <v>282</v>
      </c>
      <c r="P641">
        <v>96</v>
      </c>
      <c r="Q641">
        <v>11</v>
      </c>
      <c r="R641">
        <v>67</v>
      </c>
      <c r="S641">
        <v>63</v>
      </c>
      <c r="T641">
        <v>6.1428571428571432</v>
      </c>
      <c r="U641">
        <v>38.839285714285715</v>
      </c>
      <c r="V641">
        <v>0.57669413919413925</v>
      </c>
      <c r="W641">
        <v>0.4</v>
      </c>
      <c r="Y641">
        <v>0.39513677811550157</v>
      </c>
      <c r="Z641">
        <v>302</v>
      </c>
      <c r="AA641">
        <v>0.6</v>
      </c>
      <c r="AB641">
        <v>6.1428571428571432</v>
      </c>
      <c r="AH641">
        <v>34.714285714285715</v>
      </c>
      <c r="AI641">
        <v>5</v>
      </c>
      <c r="AJ641">
        <v>3</v>
      </c>
      <c r="AK641">
        <v>2</v>
      </c>
      <c r="AL641">
        <v>1</v>
      </c>
      <c r="AQ641">
        <v>100</v>
      </c>
      <c r="AR641">
        <v>100</v>
      </c>
      <c r="AS641" t="s">
        <v>755</v>
      </c>
    </row>
    <row r="642" spans="1:45" x14ac:dyDescent="0.25">
      <c r="A642">
        <v>641</v>
      </c>
      <c r="B642" t="s">
        <v>26</v>
      </c>
      <c r="C642" t="s">
        <v>680</v>
      </c>
      <c r="D642" t="s">
        <v>1</v>
      </c>
      <c r="E642" t="s">
        <v>338</v>
      </c>
      <c r="F642" s="138">
        <v>43982</v>
      </c>
      <c r="G642" t="s">
        <v>670</v>
      </c>
      <c r="H642" t="s">
        <v>667</v>
      </c>
      <c r="I642" t="s">
        <v>689</v>
      </c>
      <c r="J642" t="s">
        <v>307</v>
      </c>
      <c r="K642" t="s">
        <v>671</v>
      </c>
      <c r="L642">
        <v>1200</v>
      </c>
      <c r="M642">
        <v>336</v>
      </c>
      <c r="O642">
        <v>260</v>
      </c>
      <c r="P642">
        <v>96</v>
      </c>
      <c r="Q642">
        <v>29</v>
      </c>
      <c r="R642">
        <v>65</v>
      </c>
      <c r="S642">
        <v>63</v>
      </c>
      <c r="T642">
        <v>22.142857142857142</v>
      </c>
      <c r="U642">
        <v>48.428571428571431</v>
      </c>
      <c r="V642">
        <v>0.75075987841945291</v>
      </c>
      <c r="W642">
        <v>0.4</v>
      </c>
      <c r="Y642">
        <v>0.51648351648351654</v>
      </c>
      <c r="Z642">
        <v>277</v>
      </c>
      <c r="AA642">
        <v>0.65</v>
      </c>
      <c r="AB642">
        <v>22.142857142857142</v>
      </c>
      <c r="AH642">
        <v>46.428571428571431</v>
      </c>
      <c r="AI642">
        <v>8</v>
      </c>
      <c r="AQ642">
        <v>100</v>
      </c>
      <c r="AR642">
        <v>100</v>
      </c>
      <c r="AS642" t="s">
        <v>756</v>
      </c>
    </row>
    <row r="643" spans="1:45" x14ac:dyDescent="0.25">
      <c r="A643">
        <v>642</v>
      </c>
      <c r="B643" t="s">
        <v>26</v>
      </c>
      <c r="C643" t="s">
        <v>680</v>
      </c>
      <c r="D643" t="s">
        <v>1</v>
      </c>
      <c r="E643" t="s">
        <v>338</v>
      </c>
      <c r="F643" s="138">
        <v>43982</v>
      </c>
      <c r="G643" t="s">
        <v>684</v>
      </c>
      <c r="H643" t="s">
        <v>667</v>
      </c>
      <c r="I643" t="s">
        <v>689</v>
      </c>
      <c r="J643" t="s">
        <v>400</v>
      </c>
      <c r="K643" t="s">
        <v>669</v>
      </c>
      <c r="L643">
        <v>1200</v>
      </c>
      <c r="M643">
        <v>350</v>
      </c>
      <c r="O643">
        <v>208</v>
      </c>
      <c r="P643">
        <v>100</v>
      </c>
      <c r="Q643">
        <v>20</v>
      </c>
      <c r="R643">
        <v>47</v>
      </c>
      <c r="S643">
        <v>66</v>
      </c>
      <c r="T643">
        <v>10.428571428571429</v>
      </c>
      <c r="U643">
        <v>37.553571428571431</v>
      </c>
      <c r="V643">
        <v>0.71615138592750538</v>
      </c>
      <c r="W643">
        <v>0.4</v>
      </c>
      <c r="Y643">
        <v>0.4601648351648352</v>
      </c>
      <c r="Z643">
        <v>240</v>
      </c>
      <c r="AA643">
        <v>0.6</v>
      </c>
      <c r="AB643">
        <v>8.4285714285714288</v>
      </c>
      <c r="AC643">
        <v>2</v>
      </c>
      <c r="AE643">
        <v>3</v>
      </c>
      <c r="AH643">
        <v>34.428571428571431</v>
      </c>
      <c r="AI643">
        <v>8</v>
      </c>
      <c r="AJ643">
        <v>3</v>
      </c>
      <c r="AQ643">
        <v>100</v>
      </c>
      <c r="AR643">
        <v>100</v>
      </c>
      <c r="AS643" t="s">
        <v>755</v>
      </c>
    </row>
    <row r="644" spans="1:45" x14ac:dyDescent="0.25">
      <c r="A644">
        <v>643</v>
      </c>
      <c r="B644" t="s">
        <v>26</v>
      </c>
      <c r="C644" t="s">
        <v>680</v>
      </c>
      <c r="D644" t="s">
        <v>1</v>
      </c>
      <c r="E644" t="s">
        <v>338</v>
      </c>
      <c r="F644" s="138">
        <v>43982</v>
      </c>
      <c r="G644" t="s">
        <v>685</v>
      </c>
      <c r="H644" t="s">
        <v>667</v>
      </c>
      <c r="I644" t="s">
        <v>689</v>
      </c>
      <c r="J644" t="s">
        <v>423</v>
      </c>
      <c r="K644" t="s">
        <v>671</v>
      </c>
      <c r="L644">
        <v>1000</v>
      </c>
      <c r="M644">
        <v>280</v>
      </c>
      <c r="O644">
        <v>176</v>
      </c>
      <c r="P644">
        <v>80</v>
      </c>
      <c r="R644">
        <v>54</v>
      </c>
      <c r="S644">
        <v>52.5</v>
      </c>
      <c r="T644">
        <v>0</v>
      </c>
      <c r="U644">
        <v>39.642857142857146</v>
      </c>
      <c r="V644">
        <v>0.73412698412698418</v>
      </c>
      <c r="W644">
        <v>0.4</v>
      </c>
      <c r="Y644">
        <v>0.43831168831168837</v>
      </c>
      <c r="Z644">
        <v>229</v>
      </c>
      <c r="AA644">
        <v>0.6</v>
      </c>
      <c r="AH644">
        <v>33.142857142857146</v>
      </c>
      <c r="AI644">
        <v>4</v>
      </c>
      <c r="AK644">
        <v>11</v>
      </c>
      <c r="AQ644">
        <v>100</v>
      </c>
      <c r="AR644">
        <v>100</v>
      </c>
      <c r="AS644" t="s">
        <v>755</v>
      </c>
    </row>
    <row r="645" spans="1:45" x14ac:dyDescent="0.25">
      <c r="A645">
        <v>644</v>
      </c>
      <c r="B645" t="s">
        <v>26</v>
      </c>
      <c r="C645" t="s">
        <v>680</v>
      </c>
      <c r="D645" t="s">
        <v>1</v>
      </c>
      <c r="E645" t="s">
        <v>338</v>
      </c>
      <c r="F645" s="138">
        <v>43982</v>
      </c>
      <c r="G645" t="s">
        <v>685</v>
      </c>
      <c r="H645" t="s">
        <v>667</v>
      </c>
      <c r="I645" t="s">
        <v>689</v>
      </c>
      <c r="J645" t="s">
        <v>425</v>
      </c>
      <c r="K645" t="s">
        <v>671</v>
      </c>
      <c r="L645">
        <v>1000</v>
      </c>
      <c r="M645">
        <v>280</v>
      </c>
      <c r="O645">
        <v>176</v>
      </c>
      <c r="P645">
        <v>80</v>
      </c>
      <c r="Q645">
        <v>2</v>
      </c>
      <c r="R645">
        <v>48</v>
      </c>
      <c r="S645">
        <v>52.5</v>
      </c>
      <c r="T645">
        <v>1.7142857142857142</v>
      </c>
      <c r="U645">
        <v>28.642857142857142</v>
      </c>
      <c r="V645">
        <v>0.60714285714285721</v>
      </c>
      <c r="W645">
        <v>0.4</v>
      </c>
      <c r="Y645">
        <v>0.4058441558441559</v>
      </c>
      <c r="Z645">
        <v>207</v>
      </c>
      <c r="AA645">
        <v>0.6</v>
      </c>
      <c r="AB645">
        <v>1.7142857142857142</v>
      </c>
      <c r="AH645">
        <v>25.142857142857142</v>
      </c>
      <c r="AI645">
        <v>6</v>
      </c>
      <c r="AK645">
        <v>4</v>
      </c>
      <c r="AQ645">
        <v>100</v>
      </c>
      <c r="AR645">
        <v>100</v>
      </c>
      <c r="AS645" t="s">
        <v>755</v>
      </c>
    </row>
    <row r="646" spans="1:45" x14ac:dyDescent="0.25">
      <c r="A646">
        <v>645</v>
      </c>
      <c r="B646" t="s">
        <v>26</v>
      </c>
      <c r="C646" t="s">
        <v>665</v>
      </c>
      <c r="D646" t="s">
        <v>2</v>
      </c>
      <c r="E646" t="s">
        <v>339</v>
      </c>
      <c r="F646" s="138">
        <v>43987</v>
      </c>
      <c r="G646" t="s">
        <v>666</v>
      </c>
      <c r="H646" t="s">
        <v>667</v>
      </c>
      <c r="I646" t="s">
        <v>668</v>
      </c>
      <c r="J646" t="s">
        <v>129</v>
      </c>
      <c r="K646" t="s">
        <v>669</v>
      </c>
      <c r="L646">
        <v>2700</v>
      </c>
      <c r="M646">
        <v>648</v>
      </c>
      <c r="O646">
        <v>796</v>
      </c>
      <c r="P646">
        <v>194.4</v>
      </c>
      <c r="Q646">
        <v>21</v>
      </c>
      <c r="R646">
        <v>101</v>
      </c>
      <c r="S646">
        <v>128.4</v>
      </c>
      <c r="T646">
        <v>11.833333333333332</v>
      </c>
      <c r="U646">
        <v>106.91666666666666</v>
      </c>
      <c r="V646">
        <v>0.97336065573770481</v>
      </c>
      <c r="W646">
        <v>0.4</v>
      </c>
      <c r="Y646">
        <v>0.18126346015793254</v>
      </c>
      <c r="Z646">
        <v>1012</v>
      </c>
      <c r="AA646">
        <v>0.8</v>
      </c>
      <c r="AB646">
        <v>8.3333333333333321</v>
      </c>
      <c r="AC646">
        <v>5</v>
      </c>
      <c r="AD646">
        <v>2</v>
      </c>
      <c r="AE646">
        <v>3</v>
      </c>
      <c r="AH646">
        <v>100.66666666666666</v>
      </c>
      <c r="AI646">
        <v>3</v>
      </c>
      <c r="AK646">
        <v>11</v>
      </c>
      <c r="AQ646">
        <v>200</v>
      </c>
      <c r="AR646">
        <v>200</v>
      </c>
      <c r="AS646" t="s">
        <v>756</v>
      </c>
    </row>
    <row r="647" spans="1:45" x14ac:dyDescent="0.25">
      <c r="A647">
        <v>646</v>
      </c>
      <c r="B647" t="s">
        <v>26</v>
      </c>
      <c r="C647" t="s">
        <v>665</v>
      </c>
      <c r="D647" t="s">
        <v>2</v>
      </c>
      <c r="E647" t="s">
        <v>339</v>
      </c>
      <c r="F647" s="138">
        <v>43987</v>
      </c>
      <c r="G647" t="s">
        <v>666</v>
      </c>
      <c r="H647" t="s">
        <v>667</v>
      </c>
      <c r="I647" t="s">
        <v>668</v>
      </c>
      <c r="J647" t="s">
        <v>130</v>
      </c>
      <c r="K647" t="s">
        <v>669</v>
      </c>
      <c r="L647">
        <v>2700</v>
      </c>
      <c r="M647">
        <v>648</v>
      </c>
      <c r="O647">
        <v>502</v>
      </c>
      <c r="P647">
        <v>194.4</v>
      </c>
      <c r="Q647">
        <v>14</v>
      </c>
      <c r="R647">
        <v>98</v>
      </c>
      <c r="S647">
        <v>128.4</v>
      </c>
      <c r="T647">
        <v>11.75</v>
      </c>
      <c r="U647">
        <v>76.833333333333329</v>
      </c>
      <c r="V647">
        <v>0.79092261904761896</v>
      </c>
      <c r="W647">
        <v>0.4</v>
      </c>
      <c r="Y647">
        <v>0.27888446215139445</v>
      </c>
      <c r="Z647">
        <v>699</v>
      </c>
      <c r="AA647">
        <v>0.8</v>
      </c>
      <c r="AB647">
        <v>9.5</v>
      </c>
      <c r="AC647">
        <v>3</v>
      </c>
      <c r="AE647">
        <v>3</v>
      </c>
      <c r="AH647">
        <v>68.333333333333329</v>
      </c>
      <c r="AK647">
        <v>17</v>
      </c>
      <c r="AQ647">
        <v>200</v>
      </c>
      <c r="AR647">
        <v>200</v>
      </c>
      <c r="AS647" t="s">
        <v>756</v>
      </c>
    </row>
    <row r="648" spans="1:45" x14ac:dyDescent="0.25">
      <c r="A648">
        <v>647</v>
      </c>
      <c r="B648" t="s">
        <v>26</v>
      </c>
      <c r="C648" t="s">
        <v>665</v>
      </c>
      <c r="D648" t="s">
        <v>2</v>
      </c>
      <c r="E648" t="s">
        <v>339</v>
      </c>
      <c r="F648" s="138">
        <v>43987</v>
      </c>
      <c r="G648" t="s">
        <v>666</v>
      </c>
      <c r="H648" t="s">
        <v>667</v>
      </c>
      <c r="I648" t="s">
        <v>672</v>
      </c>
      <c r="J648" t="s">
        <v>189</v>
      </c>
      <c r="K648" t="s">
        <v>669</v>
      </c>
      <c r="L648">
        <v>2700</v>
      </c>
      <c r="M648">
        <v>648</v>
      </c>
      <c r="O648">
        <v>608</v>
      </c>
      <c r="P648">
        <v>194.4</v>
      </c>
      <c r="Q648">
        <v>45</v>
      </c>
      <c r="R648">
        <v>102</v>
      </c>
      <c r="S648">
        <v>128.4</v>
      </c>
      <c r="T648">
        <v>34.166666666666664</v>
      </c>
      <c r="U648">
        <v>91.541666666666671</v>
      </c>
      <c r="V648">
        <v>0.85515873015873023</v>
      </c>
      <c r="W648">
        <v>0.4</v>
      </c>
      <c r="Y648">
        <v>0.23966165413533835</v>
      </c>
      <c r="Z648">
        <v>788</v>
      </c>
      <c r="AA648">
        <v>0.75</v>
      </c>
      <c r="AB648">
        <v>20.166666666666664</v>
      </c>
      <c r="AE648">
        <v>28</v>
      </c>
      <c r="AH648">
        <v>83.666666666666671</v>
      </c>
      <c r="AJ648">
        <v>5</v>
      </c>
      <c r="AK648">
        <v>12</v>
      </c>
      <c r="AQ648">
        <v>200</v>
      </c>
      <c r="AR648">
        <v>200</v>
      </c>
      <c r="AS648" t="s">
        <v>756</v>
      </c>
    </row>
    <row r="649" spans="1:45" x14ac:dyDescent="0.25">
      <c r="A649">
        <v>648</v>
      </c>
      <c r="B649" t="s">
        <v>26</v>
      </c>
      <c r="C649" t="s">
        <v>680</v>
      </c>
      <c r="D649" t="s">
        <v>2</v>
      </c>
      <c r="E649" t="s">
        <v>339</v>
      </c>
      <c r="F649" s="138">
        <v>43987</v>
      </c>
      <c r="G649" t="s">
        <v>666</v>
      </c>
      <c r="H649" t="s">
        <v>667</v>
      </c>
      <c r="I649" t="s">
        <v>681</v>
      </c>
      <c r="J649" t="s">
        <v>236</v>
      </c>
      <c r="K649" t="s">
        <v>669</v>
      </c>
      <c r="L649">
        <v>2700</v>
      </c>
      <c r="M649">
        <v>648</v>
      </c>
      <c r="O649">
        <v>796</v>
      </c>
      <c r="P649">
        <v>195</v>
      </c>
      <c r="Q649">
        <v>64</v>
      </c>
      <c r="R649">
        <v>112</v>
      </c>
      <c r="S649">
        <v>127.8</v>
      </c>
      <c r="T649">
        <v>52.857142857142854</v>
      </c>
      <c r="U649">
        <v>106.17857142857143</v>
      </c>
      <c r="V649">
        <v>0.90361201298701299</v>
      </c>
      <c r="W649">
        <v>0.4</v>
      </c>
      <c r="Y649">
        <v>0.20100502512562818</v>
      </c>
      <c r="Z649">
        <v>805</v>
      </c>
      <c r="AA649">
        <v>0.7</v>
      </c>
      <c r="AB649">
        <v>47.857142857142854</v>
      </c>
      <c r="AE649">
        <v>10</v>
      </c>
      <c r="AH649">
        <v>100.42857142857143</v>
      </c>
      <c r="AI649">
        <v>3</v>
      </c>
      <c r="AK649">
        <v>10</v>
      </c>
      <c r="AQ649">
        <v>250</v>
      </c>
      <c r="AR649">
        <v>250</v>
      </c>
      <c r="AS649" t="s">
        <v>756</v>
      </c>
    </row>
    <row r="650" spans="1:45" x14ac:dyDescent="0.25">
      <c r="A650">
        <v>649</v>
      </c>
      <c r="B650" t="s">
        <v>26</v>
      </c>
      <c r="C650" t="s">
        <v>680</v>
      </c>
      <c r="D650" t="s">
        <v>2</v>
      </c>
      <c r="E650" t="s">
        <v>339</v>
      </c>
      <c r="F650" s="138">
        <v>43987</v>
      </c>
      <c r="G650" t="s">
        <v>666</v>
      </c>
      <c r="H650" t="s">
        <v>667</v>
      </c>
      <c r="I650" t="s">
        <v>681</v>
      </c>
      <c r="J650" t="s">
        <v>428</v>
      </c>
      <c r="K650" t="s">
        <v>669</v>
      </c>
      <c r="L650">
        <v>2700</v>
      </c>
      <c r="M650">
        <v>648</v>
      </c>
      <c r="O650">
        <v>668</v>
      </c>
      <c r="P650">
        <v>195</v>
      </c>
      <c r="Q650">
        <v>24</v>
      </c>
      <c r="R650">
        <v>74</v>
      </c>
      <c r="S650">
        <v>127.8</v>
      </c>
      <c r="T650">
        <v>18.785714285714285</v>
      </c>
      <c r="U650">
        <v>56.357142857142854</v>
      </c>
      <c r="V650">
        <v>0.76676384839650147</v>
      </c>
      <c r="W650">
        <v>0.4</v>
      </c>
      <c r="Y650">
        <v>0.15825491873396066</v>
      </c>
      <c r="Z650">
        <v>684</v>
      </c>
      <c r="AA650">
        <v>0.7</v>
      </c>
      <c r="AB650">
        <v>15.285714285714286</v>
      </c>
      <c r="AE650">
        <v>7</v>
      </c>
      <c r="AH650">
        <v>48.857142857142854</v>
      </c>
      <c r="AI650">
        <v>20</v>
      </c>
      <c r="AK650">
        <v>5</v>
      </c>
      <c r="AQ650">
        <v>250</v>
      </c>
      <c r="AR650">
        <v>250</v>
      </c>
      <c r="AS650" t="s">
        <v>756</v>
      </c>
    </row>
    <row r="651" spans="1:45" x14ac:dyDescent="0.25">
      <c r="A651">
        <v>650</v>
      </c>
      <c r="B651" t="s">
        <v>26</v>
      </c>
      <c r="C651" t="s">
        <v>665</v>
      </c>
      <c r="D651" t="s">
        <v>2</v>
      </c>
      <c r="E651" t="s">
        <v>339</v>
      </c>
      <c r="F651" s="138">
        <v>43988</v>
      </c>
      <c r="G651" t="s">
        <v>666</v>
      </c>
      <c r="H651" t="s">
        <v>667</v>
      </c>
      <c r="I651" t="s">
        <v>668</v>
      </c>
      <c r="J651" t="s">
        <v>129</v>
      </c>
      <c r="K651" t="s">
        <v>669</v>
      </c>
      <c r="L651">
        <v>2700</v>
      </c>
      <c r="M651">
        <v>648</v>
      </c>
      <c r="O651">
        <v>832</v>
      </c>
      <c r="P651">
        <v>194.4</v>
      </c>
      <c r="Q651">
        <v>20</v>
      </c>
      <c r="R651">
        <v>105</v>
      </c>
      <c r="S651">
        <v>128.4</v>
      </c>
      <c r="T651">
        <v>16.833333333333332</v>
      </c>
      <c r="U651">
        <v>123.5</v>
      </c>
      <c r="V651">
        <v>1.1226666666666667</v>
      </c>
      <c r="W651">
        <v>0.4</v>
      </c>
      <c r="Y651">
        <v>0.21462912087912089</v>
      </c>
      <c r="Z651">
        <v>1260</v>
      </c>
      <c r="AA651">
        <v>0.8</v>
      </c>
      <c r="AB651">
        <v>12.333333333333332</v>
      </c>
      <c r="AC651">
        <v>9</v>
      </c>
      <c r="AD651">
        <v>2</v>
      </c>
      <c r="AE651">
        <v>3</v>
      </c>
      <c r="AH651">
        <v>114.5</v>
      </c>
      <c r="AI651">
        <v>6</v>
      </c>
      <c r="AK651">
        <v>15</v>
      </c>
      <c r="AQ651">
        <v>200</v>
      </c>
      <c r="AR651">
        <v>200</v>
      </c>
      <c r="AS651" t="s">
        <v>756</v>
      </c>
    </row>
    <row r="652" spans="1:45" x14ac:dyDescent="0.25">
      <c r="A652">
        <v>651</v>
      </c>
      <c r="B652" t="s">
        <v>26</v>
      </c>
      <c r="C652" t="s">
        <v>665</v>
      </c>
      <c r="D652" t="s">
        <v>2</v>
      </c>
      <c r="E652" t="s">
        <v>339</v>
      </c>
      <c r="F652" s="138">
        <v>43988</v>
      </c>
      <c r="G652" t="s">
        <v>666</v>
      </c>
      <c r="H652" t="s">
        <v>667</v>
      </c>
      <c r="I652" t="s">
        <v>668</v>
      </c>
      <c r="J652" t="s">
        <v>130</v>
      </c>
      <c r="K652" t="s">
        <v>669</v>
      </c>
      <c r="L652">
        <v>2700</v>
      </c>
      <c r="M652">
        <v>648</v>
      </c>
      <c r="O652">
        <v>816</v>
      </c>
      <c r="P652">
        <v>194.4</v>
      </c>
      <c r="Q652">
        <v>19</v>
      </c>
      <c r="R652">
        <v>117</v>
      </c>
      <c r="S652">
        <v>128.4</v>
      </c>
      <c r="T652">
        <v>10.75</v>
      </c>
      <c r="U652">
        <v>94.5</v>
      </c>
      <c r="V652">
        <v>0.77389705882352944</v>
      </c>
      <c r="W652">
        <v>0.4</v>
      </c>
      <c r="Y652">
        <v>0.23809523809523814</v>
      </c>
      <c r="Z652">
        <v>755</v>
      </c>
      <c r="AA652">
        <v>0.8</v>
      </c>
      <c r="AB652">
        <v>8.5</v>
      </c>
      <c r="AC652">
        <v>3</v>
      </c>
      <c r="AE652">
        <v>3</v>
      </c>
      <c r="AH652">
        <v>86</v>
      </c>
      <c r="AK652">
        <v>17</v>
      </c>
      <c r="AQ652">
        <v>200</v>
      </c>
      <c r="AR652">
        <v>200</v>
      </c>
      <c r="AS652" t="s">
        <v>756</v>
      </c>
    </row>
    <row r="653" spans="1:45" x14ac:dyDescent="0.25">
      <c r="A653">
        <v>652</v>
      </c>
      <c r="B653" t="s">
        <v>26</v>
      </c>
      <c r="C653" t="s">
        <v>665</v>
      </c>
      <c r="D653" t="s">
        <v>2</v>
      </c>
      <c r="E653" t="s">
        <v>339</v>
      </c>
      <c r="F653" s="138">
        <v>43988</v>
      </c>
      <c r="G653" t="s">
        <v>666</v>
      </c>
      <c r="H653" t="s">
        <v>667</v>
      </c>
      <c r="I653" t="s">
        <v>672</v>
      </c>
      <c r="J653" t="s">
        <v>189</v>
      </c>
      <c r="K653" t="s">
        <v>669</v>
      </c>
      <c r="L653">
        <v>2700</v>
      </c>
      <c r="M653">
        <v>648</v>
      </c>
      <c r="O653">
        <v>752</v>
      </c>
      <c r="P653">
        <v>194.4</v>
      </c>
      <c r="Q653">
        <v>25</v>
      </c>
      <c r="R653">
        <v>125</v>
      </c>
      <c r="S653">
        <v>128.4</v>
      </c>
      <c r="T653">
        <v>23.5</v>
      </c>
      <c r="U653">
        <v>114.70833333333334</v>
      </c>
      <c r="V653">
        <v>0.92138888888888892</v>
      </c>
      <c r="W653">
        <v>0.4</v>
      </c>
      <c r="Y653">
        <v>0.28495440729483285</v>
      </c>
      <c r="Z653">
        <v>889</v>
      </c>
      <c r="AA653">
        <v>0.75</v>
      </c>
      <c r="AB653">
        <v>9.5</v>
      </c>
      <c r="AE653">
        <v>28</v>
      </c>
      <c r="AH653">
        <v>78.833333333333343</v>
      </c>
      <c r="AJ653">
        <v>13</v>
      </c>
      <c r="AK653">
        <v>62</v>
      </c>
      <c r="AQ653">
        <v>200</v>
      </c>
      <c r="AR653">
        <v>200</v>
      </c>
      <c r="AS653" t="s">
        <v>756</v>
      </c>
    </row>
    <row r="654" spans="1:45" x14ac:dyDescent="0.25">
      <c r="A654">
        <v>653</v>
      </c>
      <c r="B654" t="s">
        <v>26</v>
      </c>
      <c r="C654" t="s">
        <v>665</v>
      </c>
      <c r="D654" t="s">
        <v>2</v>
      </c>
      <c r="E654" t="s">
        <v>339</v>
      </c>
      <c r="F654" s="138">
        <v>43988</v>
      </c>
      <c r="G654" t="s">
        <v>703</v>
      </c>
      <c r="H654" t="s">
        <v>667</v>
      </c>
      <c r="I654" t="s">
        <v>668</v>
      </c>
      <c r="J654" t="s">
        <v>451</v>
      </c>
      <c r="K654" t="s">
        <v>669</v>
      </c>
      <c r="L654">
        <v>1800</v>
      </c>
      <c r="M654">
        <v>576</v>
      </c>
      <c r="O654">
        <v>576</v>
      </c>
      <c r="P654">
        <v>172.79999999999998</v>
      </c>
      <c r="Q654">
        <v>8</v>
      </c>
      <c r="R654">
        <v>50</v>
      </c>
      <c r="S654">
        <v>76.2</v>
      </c>
      <c r="T654">
        <v>5.333333333333333</v>
      </c>
      <c r="U654">
        <v>48.666666666666664</v>
      </c>
      <c r="V654">
        <v>0.93103448275862066</v>
      </c>
      <c r="W654">
        <v>0.4</v>
      </c>
      <c r="Y654">
        <v>0.14384920634920637</v>
      </c>
      <c r="Z654">
        <v>624</v>
      </c>
      <c r="AA654">
        <v>0.75</v>
      </c>
      <c r="AB654">
        <v>5.333333333333333</v>
      </c>
      <c r="AH654">
        <v>45.666666666666664</v>
      </c>
      <c r="AK654">
        <v>6</v>
      </c>
      <c r="AQ654">
        <v>150</v>
      </c>
      <c r="AR654">
        <v>150</v>
      </c>
      <c r="AS654" t="s">
        <v>756</v>
      </c>
    </row>
    <row r="655" spans="1:45" x14ac:dyDescent="0.25">
      <c r="A655">
        <v>654</v>
      </c>
      <c r="B655" t="s">
        <v>26</v>
      </c>
      <c r="C655" t="s">
        <v>665</v>
      </c>
      <c r="D655" t="s">
        <v>2</v>
      </c>
      <c r="E655" t="s">
        <v>339</v>
      </c>
      <c r="F655" s="138">
        <v>43988</v>
      </c>
      <c r="G655" t="s">
        <v>670</v>
      </c>
      <c r="H655" t="s">
        <v>667</v>
      </c>
      <c r="I655" t="s">
        <v>668</v>
      </c>
      <c r="J655" t="s">
        <v>137</v>
      </c>
      <c r="K655" t="s">
        <v>671</v>
      </c>
      <c r="L655">
        <v>1200</v>
      </c>
      <c r="M655">
        <v>384</v>
      </c>
      <c r="O655">
        <v>334</v>
      </c>
      <c r="P655">
        <v>115.19999999999999</v>
      </c>
      <c r="Q655">
        <v>23</v>
      </c>
      <c r="R655">
        <v>35</v>
      </c>
      <c r="S655">
        <v>76.2</v>
      </c>
      <c r="T655">
        <v>17.666666666666664</v>
      </c>
      <c r="U655">
        <v>27.583333333333332</v>
      </c>
      <c r="V655">
        <v>0.78017241379310343</v>
      </c>
      <c r="W655">
        <v>0.4</v>
      </c>
      <c r="Y655">
        <v>0.2480752780153978</v>
      </c>
      <c r="Z655">
        <v>245</v>
      </c>
      <c r="AA655">
        <v>0.65</v>
      </c>
      <c r="AB655">
        <v>16.166666666666664</v>
      </c>
      <c r="AE655">
        <v>3</v>
      </c>
      <c r="AH655">
        <v>25.833333333333332</v>
      </c>
      <c r="AI655">
        <v>1</v>
      </c>
      <c r="AK655">
        <v>3</v>
      </c>
      <c r="AQ655">
        <v>100</v>
      </c>
      <c r="AR655">
        <v>100</v>
      </c>
      <c r="AS655" t="s">
        <v>756</v>
      </c>
    </row>
    <row r="656" spans="1:45" x14ac:dyDescent="0.25">
      <c r="A656">
        <v>655</v>
      </c>
      <c r="B656" t="s">
        <v>26</v>
      </c>
      <c r="C656" t="s">
        <v>665</v>
      </c>
      <c r="D656" t="s">
        <v>2</v>
      </c>
      <c r="E656" t="s">
        <v>339</v>
      </c>
      <c r="F656" s="138">
        <v>43988</v>
      </c>
      <c r="G656" t="s">
        <v>670</v>
      </c>
      <c r="H656" t="s">
        <v>667</v>
      </c>
      <c r="I656" t="s">
        <v>668</v>
      </c>
      <c r="J656" t="s">
        <v>138</v>
      </c>
      <c r="K656" t="s">
        <v>671</v>
      </c>
      <c r="L656">
        <v>1200</v>
      </c>
      <c r="M656">
        <v>384</v>
      </c>
      <c r="O656">
        <v>416</v>
      </c>
      <c r="P656">
        <v>115.19999999999999</v>
      </c>
      <c r="Q656">
        <v>17</v>
      </c>
      <c r="R656">
        <v>60</v>
      </c>
      <c r="S656">
        <v>76.2</v>
      </c>
      <c r="T656">
        <v>14.333333333333332</v>
      </c>
      <c r="U656">
        <v>41</v>
      </c>
      <c r="V656">
        <v>0.7186147186147186</v>
      </c>
      <c r="W656">
        <v>0.4</v>
      </c>
      <c r="Y656">
        <v>0.26442307692307693</v>
      </c>
      <c r="Z656">
        <v>560</v>
      </c>
      <c r="AA656">
        <v>0.7</v>
      </c>
      <c r="AB656">
        <v>14.333333333333332</v>
      </c>
      <c r="AH656">
        <v>41</v>
      </c>
      <c r="AQ656">
        <v>100</v>
      </c>
      <c r="AR656">
        <v>100</v>
      </c>
      <c r="AS656" t="s">
        <v>756</v>
      </c>
    </row>
    <row r="657" spans="1:45" x14ac:dyDescent="0.25">
      <c r="A657">
        <v>656</v>
      </c>
      <c r="B657" t="s">
        <v>26</v>
      </c>
      <c r="C657" t="s">
        <v>665</v>
      </c>
      <c r="D657" t="s">
        <v>2</v>
      </c>
      <c r="E657" t="s">
        <v>339</v>
      </c>
      <c r="F657" s="138">
        <v>43988</v>
      </c>
      <c r="G657" t="s">
        <v>670</v>
      </c>
      <c r="H657" t="s">
        <v>667</v>
      </c>
      <c r="I657" t="s">
        <v>668</v>
      </c>
      <c r="J657" t="s">
        <v>139</v>
      </c>
      <c r="K657" t="s">
        <v>671</v>
      </c>
      <c r="L657">
        <v>1200</v>
      </c>
      <c r="M657">
        <v>384</v>
      </c>
      <c r="O657">
        <v>304</v>
      </c>
      <c r="P657">
        <v>115.19999999999999</v>
      </c>
      <c r="Q657">
        <v>14</v>
      </c>
      <c r="R657">
        <v>31</v>
      </c>
      <c r="S657">
        <v>76.2</v>
      </c>
      <c r="T657">
        <v>7.5</v>
      </c>
      <c r="U657">
        <v>23.5</v>
      </c>
      <c r="V657">
        <v>0.68888888888888888</v>
      </c>
      <c r="W657">
        <v>0.4</v>
      </c>
      <c r="Y657">
        <v>0.21146616541353386</v>
      </c>
      <c r="Z657">
        <v>366</v>
      </c>
      <c r="AA657">
        <v>0.75</v>
      </c>
      <c r="AB657">
        <v>7</v>
      </c>
      <c r="AC657">
        <v>2</v>
      </c>
      <c r="AH657">
        <v>23</v>
      </c>
      <c r="AI657">
        <v>2</v>
      </c>
      <c r="AQ657">
        <v>100</v>
      </c>
      <c r="AR657">
        <v>100</v>
      </c>
      <c r="AS657" t="s">
        <v>755</v>
      </c>
    </row>
    <row r="658" spans="1:45" x14ac:dyDescent="0.25">
      <c r="A658">
        <v>657</v>
      </c>
      <c r="B658" t="s">
        <v>26</v>
      </c>
      <c r="C658" t="s">
        <v>665</v>
      </c>
      <c r="D658" t="s">
        <v>2</v>
      </c>
      <c r="E658" t="s">
        <v>339</v>
      </c>
      <c r="F658" s="138">
        <v>43988</v>
      </c>
      <c r="G658" t="s">
        <v>670</v>
      </c>
      <c r="H658" t="s">
        <v>667</v>
      </c>
      <c r="I658" t="s">
        <v>668</v>
      </c>
      <c r="J658" t="s">
        <v>140</v>
      </c>
      <c r="K658" t="s">
        <v>671</v>
      </c>
      <c r="L658">
        <v>1200</v>
      </c>
      <c r="M658">
        <v>384</v>
      </c>
      <c r="O658">
        <v>496</v>
      </c>
      <c r="P658">
        <v>115.19999999999999</v>
      </c>
      <c r="Q658">
        <v>7</v>
      </c>
      <c r="R658">
        <v>60</v>
      </c>
      <c r="S658">
        <v>76.2</v>
      </c>
      <c r="T658">
        <v>6.833333333333333</v>
      </c>
      <c r="U658">
        <v>39.166666666666664</v>
      </c>
      <c r="V658">
        <v>0.68656716417910446</v>
      </c>
      <c r="W658">
        <v>0.4</v>
      </c>
      <c r="Y658">
        <v>0.19297235023041476</v>
      </c>
      <c r="Z658">
        <v>563</v>
      </c>
      <c r="AA658">
        <v>0.7</v>
      </c>
      <c r="AB658">
        <v>6.833333333333333</v>
      </c>
      <c r="AH658">
        <v>37.666666666666664</v>
      </c>
      <c r="AI658">
        <v>6</v>
      </c>
      <c r="AQ658">
        <v>100</v>
      </c>
      <c r="AR658">
        <v>100</v>
      </c>
      <c r="AS658" t="s">
        <v>756</v>
      </c>
    </row>
    <row r="659" spans="1:45" x14ac:dyDescent="0.25">
      <c r="A659">
        <v>658</v>
      </c>
      <c r="B659" t="s">
        <v>26</v>
      </c>
      <c r="C659" t="s">
        <v>665</v>
      </c>
      <c r="D659" t="s">
        <v>2</v>
      </c>
      <c r="E659" t="s">
        <v>339</v>
      </c>
      <c r="F659" s="138">
        <v>43988</v>
      </c>
      <c r="G659" t="s">
        <v>670</v>
      </c>
      <c r="H659" t="s">
        <v>667</v>
      </c>
      <c r="I659" t="s">
        <v>668</v>
      </c>
      <c r="J659" t="s">
        <v>141</v>
      </c>
      <c r="K659" t="s">
        <v>671</v>
      </c>
      <c r="L659">
        <v>1200</v>
      </c>
      <c r="M659">
        <v>384</v>
      </c>
      <c r="O659">
        <v>272</v>
      </c>
      <c r="P659">
        <v>115.19999999999999</v>
      </c>
      <c r="Q659">
        <v>41</v>
      </c>
      <c r="R659">
        <v>50</v>
      </c>
      <c r="S659">
        <v>76.2</v>
      </c>
      <c r="T659">
        <v>29.25</v>
      </c>
      <c r="U659">
        <v>32.666666666666664</v>
      </c>
      <c r="V659">
        <v>0.68040293040293043</v>
      </c>
      <c r="W659">
        <v>0.4</v>
      </c>
      <c r="Y659">
        <v>0.47794117647058831</v>
      </c>
      <c r="Z659">
        <v>277</v>
      </c>
      <c r="AA659">
        <v>0.7</v>
      </c>
      <c r="AB659">
        <v>23.5</v>
      </c>
      <c r="AC659">
        <v>7</v>
      </c>
      <c r="AE659">
        <v>8</v>
      </c>
      <c r="AH659">
        <v>24.166666666666664</v>
      </c>
      <c r="AI659">
        <v>6</v>
      </c>
      <c r="AK659">
        <v>14</v>
      </c>
      <c r="AQ659">
        <v>100</v>
      </c>
      <c r="AR659">
        <v>100</v>
      </c>
      <c r="AS659" t="s">
        <v>756</v>
      </c>
    </row>
    <row r="660" spans="1:45" x14ac:dyDescent="0.25">
      <c r="A660">
        <v>659</v>
      </c>
      <c r="B660" t="s">
        <v>26</v>
      </c>
      <c r="C660" t="s">
        <v>665</v>
      </c>
      <c r="D660" t="s">
        <v>2</v>
      </c>
      <c r="E660" t="s">
        <v>339</v>
      </c>
      <c r="F660" s="138">
        <v>43988</v>
      </c>
      <c r="G660" t="s">
        <v>670</v>
      </c>
      <c r="H660" t="s">
        <v>667</v>
      </c>
      <c r="I660" t="s">
        <v>668</v>
      </c>
      <c r="J660" t="s">
        <v>142</v>
      </c>
      <c r="K660" t="s">
        <v>671</v>
      </c>
      <c r="L660">
        <v>1200</v>
      </c>
      <c r="M660">
        <v>384</v>
      </c>
      <c r="O660">
        <v>448</v>
      </c>
      <c r="P660">
        <v>115.19999999999999</v>
      </c>
      <c r="Q660">
        <v>17</v>
      </c>
      <c r="R660">
        <v>26</v>
      </c>
      <c r="S660">
        <v>76.2</v>
      </c>
      <c r="T660">
        <v>14.5</v>
      </c>
      <c r="U660">
        <v>13.75</v>
      </c>
      <c r="V660">
        <v>0.65697674418604646</v>
      </c>
      <c r="W660">
        <v>0.4</v>
      </c>
      <c r="Y660">
        <v>0.13711734693877553</v>
      </c>
      <c r="Z660">
        <v>570</v>
      </c>
      <c r="AA660">
        <v>0.7</v>
      </c>
      <c r="AB660">
        <v>14.5</v>
      </c>
      <c r="AH660">
        <v>10.5</v>
      </c>
      <c r="AI660">
        <v>3</v>
      </c>
      <c r="AK660">
        <v>5</v>
      </c>
      <c r="AQ660">
        <v>100</v>
      </c>
      <c r="AR660">
        <v>100</v>
      </c>
      <c r="AS660" t="s">
        <v>756</v>
      </c>
    </row>
    <row r="661" spans="1:45" x14ac:dyDescent="0.25">
      <c r="A661">
        <v>660</v>
      </c>
      <c r="B661" t="s">
        <v>26</v>
      </c>
      <c r="C661" t="s">
        <v>665</v>
      </c>
      <c r="D661" t="s">
        <v>2</v>
      </c>
      <c r="E661" t="s">
        <v>339</v>
      </c>
      <c r="F661" s="138">
        <v>43988</v>
      </c>
      <c r="G661" t="s">
        <v>670</v>
      </c>
      <c r="H661" t="s">
        <v>667</v>
      </c>
      <c r="I661" t="s">
        <v>668</v>
      </c>
      <c r="J661" t="s">
        <v>143</v>
      </c>
      <c r="K661" t="s">
        <v>671</v>
      </c>
      <c r="L661">
        <v>1200</v>
      </c>
      <c r="M661">
        <v>384</v>
      </c>
      <c r="O661">
        <v>288</v>
      </c>
      <c r="P661">
        <v>115.19999999999999</v>
      </c>
      <c r="Q661">
        <v>28</v>
      </c>
      <c r="R661">
        <v>50</v>
      </c>
      <c r="S661">
        <v>76.2</v>
      </c>
      <c r="T661">
        <v>16.833333333333336</v>
      </c>
      <c r="U661">
        <v>26.833333333333336</v>
      </c>
      <c r="V661">
        <v>0.55982905982905984</v>
      </c>
      <c r="W661">
        <v>0.4</v>
      </c>
      <c r="Y661">
        <v>0.38690476190476192</v>
      </c>
      <c r="Z661">
        <v>355</v>
      </c>
      <c r="AA661">
        <v>0.75</v>
      </c>
      <c r="AB661">
        <v>15.333333333333334</v>
      </c>
      <c r="AE661">
        <v>3</v>
      </c>
      <c r="AH661">
        <v>24.833333333333336</v>
      </c>
      <c r="AK661">
        <v>4</v>
      </c>
      <c r="AQ661">
        <v>100</v>
      </c>
      <c r="AR661">
        <v>100</v>
      </c>
      <c r="AS661" t="s">
        <v>755</v>
      </c>
    </row>
    <row r="662" spans="1:45" x14ac:dyDescent="0.25">
      <c r="A662">
        <v>661</v>
      </c>
      <c r="B662" t="s">
        <v>26</v>
      </c>
      <c r="C662" t="s">
        <v>665</v>
      </c>
      <c r="D662" t="s">
        <v>2</v>
      </c>
      <c r="E662" t="s">
        <v>339</v>
      </c>
      <c r="F662" s="138">
        <v>43988</v>
      </c>
      <c r="G662" t="s">
        <v>670</v>
      </c>
      <c r="H662" t="s">
        <v>667</v>
      </c>
      <c r="I662" t="s">
        <v>668</v>
      </c>
      <c r="J662" t="s">
        <v>144</v>
      </c>
      <c r="K662" t="s">
        <v>671</v>
      </c>
      <c r="L662">
        <v>1200</v>
      </c>
      <c r="M662">
        <v>384</v>
      </c>
      <c r="O662">
        <v>272</v>
      </c>
      <c r="P662">
        <v>115.19999999999999</v>
      </c>
      <c r="Q662">
        <v>33</v>
      </c>
      <c r="R662">
        <v>36</v>
      </c>
      <c r="S662">
        <v>76.2</v>
      </c>
      <c r="T662">
        <v>8.3333333333333339</v>
      </c>
      <c r="U662">
        <v>27.25</v>
      </c>
      <c r="V662">
        <v>0.51570048309178751</v>
      </c>
      <c r="W662">
        <v>0.4</v>
      </c>
      <c r="Y662">
        <v>0.36239495798319332</v>
      </c>
      <c r="Z662">
        <v>316</v>
      </c>
      <c r="AA662">
        <v>0.7</v>
      </c>
      <c r="AB662">
        <v>6.8333333333333339</v>
      </c>
      <c r="AC662">
        <v>2</v>
      </c>
      <c r="AE662">
        <v>2</v>
      </c>
      <c r="AH662">
        <v>23.5</v>
      </c>
      <c r="AI662">
        <v>3</v>
      </c>
      <c r="AK662">
        <v>6</v>
      </c>
      <c r="AQ662">
        <v>100</v>
      </c>
      <c r="AR662">
        <v>100</v>
      </c>
      <c r="AS662" t="s">
        <v>755</v>
      </c>
    </row>
    <row r="663" spans="1:45" x14ac:dyDescent="0.25">
      <c r="A663">
        <v>662</v>
      </c>
      <c r="B663" t="s">
        <v>26</v>
      </c>
      <c r="C663" t="s">
        <v>665</v>
      </c>
      <c r="D663" t="s">
        <v>2</v>
      </c>
      <c r="E663" t="s">
        <v>339</v>
      </c>
      <c r="F663" s="138">
        <v>43988</v>
      </c>
      <c r="G663" t="s">
        <v>670</v>
      </c>
      <c r="H663" t="s">
        <v>667</v>
      </c>
      <c r="I663" t="s">
        <v>668</v>
      </c>
      <c r="J663" t="s">
        <v>145</v>
      </c>
      <c r="K663" t="s">
        <v>671</v>
      </c>
      <c r="L663">
        <v>1200</v>
      </c>
      <c r="M663">
        <v>384</v>
      </c>
      <c r="O663">
        <v>288</v>
      </c>
      <c r="P663">
        <v>115.19999999999999</v>
      </c>
      <c r="Q663">
        <v>12</v>
      </c>
      <c r="R663">
        <v>18</v>
      </c>
      <c r="S663">
        <v>76.2</v>
      </c>
      <c r="T663">
        <v>6.333333333333333</v>
      </c>
      <c r="U663">
        <v>11</v>
      </c>
      <c r="V663">
        <v>0.57777777777777772</v>
      </c>
      <c r="W663">
        <v>0.4</v>
      </c>
      <c r="Y663">
        <v>0.14880952380952381</v>
      </c>
      <c r="Z663">
        <v>410</v>
      </c>
      <c r="AA663">
        <v>0.75</v>
      </c>
      <c r="AB663">
        <v>5.333333333333333</v>
      </c>
      <c r="AE663">
        <v>2</v>
      </c>
      <c r="AH663">
        <v>9.5</v>
      </c>
      <c r="AK663">
        <v>3</v>
      </c>
      <c r="AQ663">
        <v>100</v>
      </c>
      <c r="AR663">
        <v>100</v>
      </c>
      <c r="AS663" t="s">
        <v>755</v>
      </c>
    </row>
    <row r="664" spans="1:45" x14ac:dyDescent="0.25">
      <c r="A664">
        <v>663</v>
      </c>
      <c r="B664" t="s">
        <v>26</v>
      </c>
      <c r="C664" t="s">
        <v>665</v>
      </c>
      <c r="D664" t="s">
        <v>2</v>
      </c>
      <c r="E664" t="s">
        <v>339</v>
      </c>
      <c r="F664" s="138">
        <v>43988</v>
      </c>
      <c r="G664" t="s">
        <v>670</v>
      </c>
      <c r="H664" t="s">
        <v>667</v>
      </c>
      <c r="I664" t="s">
        <v>674</v>
      </c>
      <c r="J664" t="s">
        <v>371</v>
      </c>
      <c r="K664" t="s">
        <v>671</v>
      </c>
      <c r="L664">
        <v>1200</v>
      </c>
      <c r="M664">
        <v>384</v>
      </c>
      <c r="O664">
        <v>284</v>
      </c>
      <c r="P664">
        <v>115.19999999999999</v>
      </c>
      <c r="R664">
        <v>20</v>
      </c>
      <c r="S664">
        <v>76.2</v>
      </c>
      <c r="T664">
        <v>0</v>
      </c>
      <c r="U664">
        <v>6</v>
      </c>
      <c r="V664">
        <v>0.3</v>
      </c>
      <c r="W664">
        <v>0.4</v>
      </c>
      <c r="Y664">
        <v>0.1006036217303823</v>
      </c>
      <c r="Z664">
        <v>252</v>
      </c>
      <c r="AA664">
        <v>0.6</v>
      </c>
      <c r="AI664">
        <v>16</v>
      </c>
      <c r="AK664">
        <v>4</v>
      </c>
      <c r="AQ664">
        <v>100</v>
      </c>
      <c r="AR664">
        <v>100</v>
      </c>
      <c r="AS664" t="s">
        <v>755</v>
      </c>
    </row>
    <row r="665" spans="1:45" x14ac:dyDescent="0.25">
      <c r="A665">
        <v>664</v>
      </c>
      <c r="B665" t="s">
        <v>26</v>
      </c>
      <c r="C665" t="s">
        <v>665</v>
      </c>
      <c r="D665" t="s">
        <v>2</v>
      </c>
      <c r="E665" t="s">
        <v>339</v>
      </c>
      <c r="F665" s="138">
        <v>43988</v>
      </c>
      <c r="G665" t="s">
        <v>682</v>
      </c>
      <c r="H665" t="s">
        <v>667</v>
      </c>
      <c r="I665" t="s">
        <v>668</v>
      </c>
      <c r="J665" t="s">
        <v>151</v>
      </c>
      <c r="K665" t="s">
        <v>671</v>
      </c>
      <c r="L665">
        <v>1000</v>
      </c>
      <c r="M665">
        <v>320</v>
      </c>
      <c r="O665">
        <v>320</v>
      </c>
      <c r="P665">
        <v>96</v>
      </c>
      <c r="Q665">
        <v>0</v>
      </c>
      <c r="R665">
        <v>39</v>
      </c>
      <c r="S665">
        <v>63.599999999999994</v>
      </c>
      <c r="T665">
        <v>0</v>
      </c>
      <c r="U665">
        <v>19</v>
      </c>
      <c r="V665">
        <v>0.48717948717948717</v>
      </c>
      <c r="W665">
        <v>0.4</v>
      </c>
      <c r="Y665">
        <v>0.17410714285714285</v>
      </c>
      <c r="Z665">
        <v>334</v>
      </c>
      <c r="AA665">
        <v>0.65</v>
      </c>
      <c r="AI665">
        <v>6</v>
      </c>
      <c r="AK665">
        <v>35</v>
      </c>
      <c r="AQ665">
        <v>100</v>
      </c>
      <c r="AR665">
        <v>100</v>
      </c>
      <c r="AS665" t="s">
        <v>755</v>
      </c>
    </row>
    <row r="666" spans="1:45" x14ac:dyDescent="0.25">
      <c r="A666">
        <v>665</v>
      </c>
      <c r="B666" t="s">
        <v>26</v>
      </c>
      <c r="C666" t="s">
        <v>665</v>
      </c>
      <c r="D666" t="s">
        <v>2</v>
      </c>
      <c r="E666" t="s">
        <v>339</v>
      </c>
      <c r="F666" s="138">
        <v>43988</v>
      </c>
      <c r="G666" t="s">
        <v>682</v>
      </c>
      <c r="H666" t="s">
        <v>667</v>
      </c>
      <c r="I666" t="s">
        <v>668</v>
      </c>
      <c r="J666" t="s">
        <v>147</v>
      </c>
      <c r="K666" t="s">
        <v>671</v>
      </c>
      <c r="L666">
        <v>1000</v>
      </c>
      <c r="M666">
        <v>320</v>
      </c>
      <c r="O666">
        <v>176</v>
      </c>
      <c r="P666">
        <v>96</v>
      </c>
      <c r="R666">
        <v>23</v>
      </c>
      <c r="S666">
        <v>63.599999999999994</v>
      </c>
      <c r="T666">
        <v>0</v>
      </c>
      <c r="U666">
        <v>15</v>
      </c>
      <c r="V666">
        <v>0.65217391304347827</v>
      </c>
      <c r="W666">
        <v>0.4</v>
      </c>
      <c r="Y666">
        <v>0.18668831168831171</v>
      </c>
      <c r="Z666">
        <v>200</v>
      </c>
      <c r="AA666">
        <v>0.65</v>
      </c>
      <c r="AH666">
        <v>15</v>
      </c>
      <c r="AQ666">
        <v>100</v>
      </c>
      <c r="AR666">
        <v>100</v>
      </c>
      <c r="AS666" t="s">
        <v>755</v>
      </c>
    </row>
    <row r="667" spans="1:45" x14ac:dyDescent="0.25">
      <c r="A667">
        <v>666</v>
      </c>
      <c r="B667" t="s">
        <v>26</v>
      </c>
      <c r="C667" t="s">
        <v>665</v>
      </c>
      <c r="D667" t="s">
        <v>2</v>
      </c>
      <c r="E667" t="s">
        <v>339</v>
      </c>
      <c r="F667" s="138">
        <v>43988</v>
      </c>
      <c r="G667" t="s">
        <v>682</v>
      </c>
      <c r="H667" t="s">
        <v>667</v>
      </c>
      <c r="I667" t="s">
        <v>668</v>
      </c>
      <c r="J667" t="s">
        <v>149</v>
      </c>
      <c r="K667" t="s">
        <v>671</v>
      </c>
      <c r="L667">
        <v>1000</v>
      </c>
      <c r="M667">
        <v>320</v>
      </c>
      <c r="O667">
        <v>288</v>
      </c>
      <c r="P667">
        <v>96</v>
      </c>
      <c r="R667">
        <v>30</v>
      </c>
      <c r="S667">
        <v>63.599999999999994</v>
      </c>
      <c r="T667">
        <v>0</v>
      </c>
      <c r="U667">
        <v>19.083333333333332</v>
      </c>
      <c r="V667">
        <v>0.63611111111111107</v>
      </c>
      <c r="W667">
        <v>0.4</v>
      </c>
      <c r="Y667">
        <v>0.14880952380952381</v>
      </c>
      <c r="Z667">
        <v>192</v>
      </c>
      <c r="AA667">
        <v>0.7</v>
      </c>
      <c r="AH667">
        <v>17.833333333333332</v>
      </c>
      <c r="AI667">
        <v>1</v>
      </c>
      <c r="AK667">
        <v>2</v>
      </c>
      <c r="AQ667">
        <v>100</v>
      </c>
      <c r="AR667">
        <v>100</v>
      </c>
      <c r="AS667" t="s">
        <v>755</v>
      </c>
    </row>
    <row r="668" spans="1:45" x14ac:dyDescent="0.25">
      <c r="A668">
        <v>667</v>
      </c>
      <c r="B668" t="s">
        <v>26</v>
      </c>
      <c r="C668" t="s">
        <v>665</v>
      </c>
      <c r="D668" t="s">
        <v>2</v>
      </c>
      <c r="E668" t="s">
        <v>339</v>
      </c>
      <c r="F668" s="138">
        <v>43988</v>
      </c>
      <c r="G668" t="s">
        <v>682</v>
      </c>
      <c r="H668" t="s">
        <v>667</v>
      </c>
      <c r="I668" t="s">
        <v>668</v>
      </c>
      <c r="J668" t="s">
        <v>152</v>
      </c>
      <c r="K668" t="s">
        <v>671</v>
      </c>
      <c r="L668">
        <v>1000</v>
      </c>
      <c r="M668">
        <v>320</v>
      </c>
      <c r="O668">
        <v>352</v>
      </c>
      <c r="P668">
        <v>96</v>
      </c>
      <c r="Q668">
        <v>4</v>
      </c>
      <c r="R668">
        <v>40</v>
      </c>
      <c r="S668">
        <v>63.599999999999994</v>
      </c>
      <c r="T668">
        <v>2</v>
      </c>
      <c r="U668">
        <v>30.083333333333336</v>
      </c>
      <c r="V668">
        <v>0.72916666666666674</v>
      </c>
      <c r="W668">
        <v>0.4</v>
      </c>
      <c r="Y668">
        <v>0.17857142857142858</v>
      </c>
      <c r="Z668">
        <v>388</v>
      </c>
      <c r="AA668">
        <v>0.65</v>
      </c>
      <c r="AB668">
        <v>2</v>
      </c>
      <c r="AH668">
        <v>29.833333333333336</v>
      </c>
      <c r="AI668">
        <v>1</v>
      </c>
      <c r="AQ668">
        <v>100</v>
      </c>
      <c r="AR668">
        <v>100</v>
      </c>
      <c r="AS668" t="s">
        <v>755</v>
      </c>
    </row>
    <row r="669" spans="1:45" x14ac:dyDescent="0.25">
      <c r="A669">
        <v>668</v>
      </c>
      <c r="B669" t="s">
        <v>26</v>
      </c>
      <c r="C669" t="s">
        <v>665</v>
      </c>
      <c r="D669" t="s">
        <v>2</v>
      </c>
      <c r="E669" t="s">
        <v>339</v>
      </c>
      <c r="F669" s="138">
        <v>43988</v>
      </c>
      <c r="G669" t="s">
        <v>682</v>
      </c>
      <c r="H669" t="s">
        <v>667</v>
      </c>
      <c r="I669" t="s">
        <v>668</v>
      </c>
      <c r="J669" t="s">
        <v>153</v>
      </c>
      <c r="K669" t="s">
        <v>671</v>
      </c>
      <c r="L669">
        <v>1000</v>
      </c>
      <c r="M669">
        <v>320</v>
      </c>
      <c r="O669">
        <v>288</v>
      </c>
      <c r="P669">
        <v>96</v>
      </c>
      <c r="R669">
        <v>14</v>
      </c>
      <c r="S669">
        <v>63.599999999999994</v>
      </c>
      <c r="T669">
        <v>0</v>
      </c>
      <c r="U669">
        <v>9.3333333333333321</v>
      </c>
      <c r="V669">
        <v>0.66666666666666663</v>
      </c>
      <c r="W669">
        <v>0.4</v>
      </c>
      <c r="Y669">
        <v>6.9444444444444448E-2</v>
      </c>
      <c r="Z669">
        <v>358</v>
      </c>
      <c r="AA669">
        <v>0.65</v>
      </c>
      <c r="AH669">
        <v>5.833333333333333</v>
      </c>
      <c r="AK669">
        <v>7</v>
      </c>
      <c r="AQ669">
        <v>100</v>
      </c>
      <c r="AR669">
        <v>100</v>
      </c>
      <c r="AS669" t="s">
        <v>755</v>
      </c>
    </row>
    <row r="670" spans="1:45" x14ac:dyDescent="0.25">
      <c r="A670">
        <v>669</v>
      </c>
      <c r="B670" t="s">
        <v>26</v>
      </c>
      <c r="C670" t="s">
        <v>665</v>
      </c>
      <c r="D670" t="s">
        <v>2</v>
      </c>
      <c r="E670" t="s">
        <v>339</v>
      </c>
      <c r="F670" s="138">
        <v>43988</v>
      </c>
      <c r="G670" t="s">
        <v>682</v>
      </c>
      <c r="H670" t="s">
        <v>667</v>
      </c>
      <c r="I670" t="s">
        <v>668</v>
      </c>
      <c r="J670" t="s">
        <v>154</v>
      </c>
      <c r="K670" t="s">
        <v>671</v>
      </c>
      <c r="L670">
        <v>1000</v>
      </c>
      <c r="M670">
        <v>320</v>
      </c>
      <c r="O670">
        <v>320</v>
      </c>
      <c r="P670">
        <v>96</v>
      </c>
      <c r="Q670">
        <v>21</v>
      </c>
      <c r="R670">
        <v>30</v>
      </c>
      <c r="S670">
        <v>63.599999999999994</v>
      </c>
      <c r="T670">
        <v>10.5</v>
      </c>
      <c r="U670">
        <v>17</v>
      </c>
      <c r="V670">
        <v>0.53921568627450978</v>
      </c>
      <c r="W670">
        <v>0.4</v>
      </c>
      <c r="Y670">
        <v>0.22767857142857142</v>
      </c>
      <c r="Z670">
        <v>235</v>
      </c>
      <c r="AA670">
        <v>0.65</v>
      </c>
      <c r="AB670">
        <v>10.5</v>
      </c>
      <c r="AH670">
        <v>11</v>
      </c>
      <c r="AI670">
        <v>2</v>
      </c>
      <c r="AK670">
        <v>11</v>
      </c>
      <c r="AQ670">
        <v>100</v>
      </c>
      <c r="AR670">
        <v>100</v>
      </c>
      <c r="AS670" t="s">
        <v>755</v>
      </c>
    </row>
    <row r="671" spans="1:45" x14ac:dyDescent="0.25">
      <c r="A671">
        <v>670</v>
      </c>
      <c r="B671" t="s">
        <v>26</v>
      </c>
      <c r="C671" t="s">
        <v>665</v>
      </c>
      <c r="D671" t="s">
        <v>2</v>
      </c>
      <c r="E671" t="s">
        <v>339</v>
      </c>
      <c r="F671" s="138">
        <v>43988</v>
      </c>
      <c r="G671" t="s">
        <v>682</v>
      </c>
      <c r="H671" t="s">
        <v>667</v>
      </c>
      <c r="I671" t="s">
        <v>668</v>
      </c>
      <c r="J671" t="s">
        <v>150</v>
      </c>
      <c r="K671" t="s">
        <v>671</v>
      </c>
      <c r="L671">
        <v>1000</v>
      </c>
      <c r="M671">
        <v>320</v>
      </c>
      <c r="O671">
        <v>192</v>
      </c>
      <c r="P671">
        <v>96</v>
      </c>
      <c r="Q671">
        <v>6</v>
      </c>
      <c r="R671">
        <v>20</v>
      </c>
      <c r="S671">
        <v>63.599999999999994</v>
      </c>
      <c r="T671">
        <v>3.333333333333333</v>
      </c>
      <c r="U671">
        <v>16.083333333333336</v>
      </c>
      <c r="V671">
        <v>0.74679487179487181</v>
      </c>
      <c r="W671">
        <v>0.4</v>
      </c>
      <c r="Y671">
        <v>0.19345238095238099</v>
      </c>
      <c r="Z671">
        <v>258</v>
      </c>
      <c r="AA671">
        <v>0.65</v>
      </c>
      <c r="AB671">
        <v>3.333333333333333</v>
      </c>
      <c r="AH671">
        <v>15.333333333333334</v>
      </c>
      <c r="AI671">
        <v>3</v>
      </c>
      <c r="AQ671">
        <v>100</v>
      </c>
      <c r="AR671">
        <v>100</v>
      </c>
      <c r="AS671" t="s">
        <v>755</v>
      </c>
    </row>
    <row r="672" spans="1:45" x14ac:dyDescent="0.25">
      <c r="A672">
        <v>671</v>
      </c>
      <c r="B672" t="s">
        <v>26</v>
      </c>
      <c r="C672" t="s">
        <v>665</v>
      </c>
      <c r="D672" t="s">
        <v>2</v>
      </c>
      <c r="E672" t="s">
        <v>339</v>
      </c>
      <c r="F672" s="138">
        <v>43988</v>
      </c>
      <c r="G672" t="s">
        <v>682</v>
      </c>
      <c r="H672" t="s">
        <v>667</v>
      </c>
      <c r="I672" t="s">
        <v>668</v>
      </c>
      <c r="J672" t="s">
        <v>434</v>
      </c>
      <c r="K672" t="s">
        <v>671</v>
      </c>
      <c r="L672">
        <v>1000</v>
      </c>
      <c r="M672">
        <v>320</v>
      </c>
      <c r="O672">
        <v>160</v>
      </c>
      <c r="P672">
        <v>96</v>
      </c>
      <c r="R672">
        <v>12</v>
      </c>
      <c r="S672">
        <v>63.599999999999994</v>
      </c>
      <c r="T672">
        <v>0</v>
      </c>
      <c r="U672">
        <v>5.5</v>
      </c>
      <c r="V672">
        <v>0.45833333333333331</v>
      </c>
      <c r="W672">
        <v>0.4</v>
      </c>
      <c r="Y672">
        <v>0.10714285714285714</v>
      </c>
      <c r="Z672">
        <v>212</v>
      </c>
      <c r="AA672">
        <v>0.65</v>
      </c>
      <c r="AH672">
        <v>5.5</v>
      </c>
      <c r="AQ672">
        <v>100</v>
      </c>
      <c r="AR672">
        <v>100</v>
      </c>
      <c r="AS672" t="s">
        <v>755</v>
      </c>
    </row>
    <row r="673" spans="1:45" x14ac:dyDescent="0.25">
      <c r="A673">
        <v>672</v>
      </c>
      <c r="B673" t="s">
        <v>26</v>
      </c>
      <c r="C673" t="s">
        <v>665</v>
      </c>
      <c r="D673" t="s">
        <v>2</v>
      </c>
      <c r="E673" t="s">
        <v>339</v>
      </c>
      <c r="F673" s="138">
        <v>43988</v>
      </c>
      <c r="G673" t="s">
        <v>682</v>
      </c>
      <c r="H673" t="s">
        <v>667</v>
      </c>
      <c r="I673" t="s">
        <v>668</v>
      </c>
      <c r="J673" t="s">
        <v>435</v>
      </c>
      <c r="K673" t="s">
        <v>671</v>
      </c>
      <c r="L673">
        <v>1000</v>
      </c>
      <c r="M673">
        <v>320</v>
      </c>
      <c r="O673">
        <v>352</v>
      </c>
      <c r="P673">
        <v>96</v>
      </c>
      <c r="Q673">
        <v>2</v>
      </c>
      <c r="R673">
        <v>22</v>
      </c>
      <c r="S673">
        <v>63.599999999999994</v>
      </c>
      <c r="T673">
        <v>0.83333333333333337</v>
      </c>
      <c r="U673">
        <v>12.833333333333334</v>
      </c>
      <c r="V673">
        <v>0.56944444444444453</v>
      </c>
      <c r="W673">
        <v>0.4</v>
      </c>
      <c r="Y673">
        <v>9.7402597402597407E-2</v>
      </c>
      <c r="Z673">
        <v>277</v>
      </c>
      <c r="AA673">
        <v>0.65</v>
      </c>
      <c r="AB673">
        <v>0.83333333333333337</v>
      </c>
      <c r="AH673">
        <v>8.8333333333333339</v>
      </c>
      <c r="AI673">
        <v>2</v>
      </c>
      <c r="AK673">
        <v>7</v>
      </c>
      <c r="AQ673">
        <v>100</v>
      </c>
      <c r="AR673">
        <v>100</v>
      </c>
      <c r="AS673" t="s">
        <v>755</v>
      </c>
    </row>
    <row r="674" spans="1:45" x14ac:dyDescent="0.25">
      <c r="A674">
        <v>673</v>
      </c>
      <c r="B674" t="s">
        <v>26</v>
      </c>
      <c r="C674" t="s">
        <v>665</v>
      </c>
      <c r="D674" t="s">
        <v>2</v>
      </c>
      <c r="E674" t="s">
        <v>339</v>
      </c>
      <c r="F674" s="138">
        <v>43988</v>
      </c>
      <c r="G674" t="s">
        <v>682</v>
      </c>
      <c r="H674" t="s">
        <v>667</v>
      </c>
      <c r="I674" t="s">
        <v>668</v>
      </c>
      <c r="J674" t="s">
        <v>436</v>
      </c>
      <c r="K674" t="s">
        <v>671</v>
      </c>
      <c r="L674">
        <v>1000</v>
      </c>
      <c r="M674">
        <v>320</v>
      </c>
      <c r="O674">
        <v>320</v>
      </c>
      <c r="P674">
        <v>96</v>
      </c>
      <c r="Q674">
        <v>4</v>
      </c>
      <c r="R674">
        <v>39</v>
      </c>
      <c r="S674">
        <v>63.599999999999994</v>
      </c>
      <c r="T674">
        <v>1.875</v>
      </c>
      <c r="U674">
        <v>27.875</v>
      </c>
      <c r="V674">
        <v>0.69186046511627908</v>
      </c>
      <c r="W674">
        <v>0.4</v>
      </c>
      <c r="Y674">
        <v>0.19196428571428573</v>
      </c>
      <c r="Z674">
        <v>613</v>
      </c>
      <c r="AA674">
        <v>0.65</v>
      </c>
      <c r="AD674">
        <v>1</v>
      </c>
      <c r="AE674">
        <v>3</v>
      </c>
      <c r="AH674">
        <v>11.5</v>
      </c>
      <c r="AI674">
        <v>4</v>
      </c>
      <c r="AJ674">
        <v>1</v>
      </c>
      <c r="AK674">
        <v>30</v>
      </c>
      <c r="AQ674">
        <v>100</v>
      </c>
      <c r="AR674">
        <v>100</v>
      </c>
      <c r="AS674" t="s">
        <v>755</v>
      </c>
    </row>
    <row r="675" spans="1:45" x14ac:dyDescent="0.25">
      <c r="A675">
        <v>674</v>
      </c>
      <c r="B675" t="s">
        <v>26</v>
      </c>
      <c r="C675" t="s">
        <v>665</v>
      </c>
      <c r="D675" t="s">
        <v>2</v>
      </c>
      <c r="E675" t="s">
        <v>339</v>
      </c>
      <c r="F675" s="138">
        <v>43988</v>
      </c>
      <c r="G675" t="s">
        <v>682</v>
      </c>
      <c r="H675" t="s">
        <v>667</v>
      </c>
      <c r="I675" t="s">
        <v>668</v>
      </c>
      <c r="J675" t="s">
        <v>148</v>
      </c>
      <c r="K675" t="s">
        <v>671</v>
      </c>
      <c r="L675">
        <v>1000</v>
      </c>
      <c r="M675">
        <v>320</v>
      </c>
      <c r="O675">
        <v>172</v>
      </c>
      <c r="P675">
        <v>96</v>
      </c>
      <c r="Q675">
        <v>3</v>
      </c>
      <c r="R675">
        <v>19</v>
      </c>
      <c r="S675">
        <v>63.599999999999994</v>
      </c>
      <c r="T675">
        <v>2.6666666666666665</v>
      </c>
      <c r="U675">
        <v>13.166666666666668</v>
      </c>
      <c r="V675">
        <v>0.71969696969696972</v>
      </c>
      <c r="W675">
        <v>0.4</v>
      </c>
      <c r="Y675">
        <v>0.18272425249169436</v>
      </c>
      <c r="Z675">
        <v>161</v>
      </c>
      <c r="AA675">
        <v>0.65</v>
      </c>
      <c r="AB675">
        <v>2.6666666666666665</v>
      </c>
      <c r="AH675">
        <v>12.166666666666668</v>
      </c>
      <c r="AK675">
        <v>2</v>
      </c>
      <c r="AQ675">
        <v>100</v>
      </c>
      <c r="AR675">
        <v>100</v>
      </c>
      <c r="AS675" t="s">
        <v>755</v>
      </c>
    </row>
    <row r="676" spans="1:45" x14ac:dyDescent="0.25">
      <c r="A676">
        <v>675</v>
      </c>
      <c r="B676" t="s">
        <v>26</v>
      </c>
      <c r="C676" t="s">
        <v>665</v>
      </c>
      <c r="D676" t="s">
        <v>2</v>
      </c>
      <c r="E676" t="s">
        <v>339</v>
      </c>
      <c r="F676" s="138">
        <v>43988</v>
      </c>
      <c r="G676" t="s">
        <v>682</v>
      </c>
      <c r="H676" t="s">
        <v>667</v>
      </c>
      <c r="I676" t="s">
        <v>668</v>
      </c>
      <c r="J676" t="s">
        <v>146</v>
      </c>
      <c r="K676" t="s">
        <v>671</v>
      </c>
      <c r="L676">
        <v>1000</v>
      </c>
      <c r="M676">
        <v>320</v>
      </c>
      <c r="O676">
        <v>240</v>
      </c>
      <c r="P676">
        <v>96</v>
      </c>
      <c r="Q676">
        <v>9</v>
      </c>
      <c r="R676">
        <v>33</v>
      </c>
      <c r="S676">
        <v>63.599999999999994</v>
      </c>
      <c r="T676">
        <v>5</v>
      </c>
      <c r="U676">
        <v>17.875</v>
      </c>
      <c r="V676">
        <v>0.5446428571428571</v>
      </c>
      <c r="W676">
        <v>0.4</v>
      </c>
      <c r="Y676">
        <v>0.25</v>
      </c>
      <c r="Z676">
        <v>201</v>
      </c>
      <c r="AA676">
        <v>0.65</v>
      </c>
      <c r="AE676">
        <v>10</v>
      </c>
      <c r="AI676">
        <v>6</v>
      </c>
      <c r="AJ676">
        <v>17</v>
      </c>
      <c r="AK676">
        <v>20</v>
      </c>
      <c r="AQ676">
        <v>100</v>
      </c>
      <c r="AR676">
        <v>100</v>
      </c>
      <c r="AS676" t="s">
        <v>755</v>
      </c>
    </row>
    <row r="677" spans="1:45" x14ac:dyDescent="0.25">
      <c r="A677">
        <v>676</v>
      </c>
      <c r="B677" t="s">
        <v>26</v>
      </c>
      <c r="C677" t="s">
        <v>665</v>
      </c>
      <c r="D677" t="s">
        <v>2</v>
      </c>
      <c r="E677" t="s">
        <v>339</v>
      </c>
      <c r="F677" s="138">
        <v>43988</v>
      </c>
      <c r="G677" t="s">
        <v>682</v>
      </c>
      <c r="H677" t="s">
        <v>667</v>
      </c>
      <c r="I677" t="s">
        <v>668</v>
      </c>
      <c r="J677" t="s">
        <v>395</v>
      </c>
      <c r="K677" t="s">
        <v>671</v>
      </c>
      <c r="L677">
        <v>1000</v>
      </c>
      <c r="M677">
        <v>320</v>
      </c>
      <c r="O677">
        <v>224</v>
      </c>
      <c r="P677">
        <v>96</v>
      </c>
      <c r="Q677">
        <v>8</v>
      </c>
      <c r="R677">
        <v>48</v>
      </c>
      <c r="S677">
        <v>63.599999999999994</v>
      </c>
      <c r="T677">
        <v>3.208333333333333</v>
      </c>
      <c r="U677">
        <v>25.958333333333332</v>
      </c>
      <c r="V677">
        <v>0.52083333333333326</v>
      </c>
      <c r="W677">
        <v>0.4</v>
      </c>
      <c r="Y677">
        <v>0.35714285714285721</v>
      </c>
      <c r="Z677">
        <v>376</v>
      </c>
      <c r="AA677">
        <v>0.65</v>
      </c>
      <c r="AB677">
        <v>1.8333333333333333</v>
      </c>
      <c r="AC677">
        <v>1</v>
      </c>
      <c r="AD677">
        <v>3</v>
      </c>
      <c r="AH677">
        <v>14.333333333333332</v>
      </c>
      <c r="AJ677">
        <v>15</v>
      </c>
      <c r="AK677">
        <v>12</v>
      </c>
      <c r="AQ677">
        <v>100</v>
      </c>
      <c r="AR677">
        <v>100</v>
      </c>
      <c r="AS677" t="s">
        <v>755</v>
      </c>
    </row>
    <row r="678" spans="1:45" x14ac:dyDescent="0.25">
      <c r="A678">
        <v>677</v>
      </c>
      <c r="B678" t="s">
        <v>26</v>
      </c>
      <c r="C678" t="s">
        <v>665</v>
      </c>
      <c r="D678" t="s">
        <v>2</v>
      </c>
      <c r="E678" t="s">
        <v>339</v>
      </c>
      <c r="F678" s="138">
        <v>43988</v>
      </c>
      <c r="G678" t="s">
        <v>682</v>
      </c>
      <c r="H678" t="s">
        <v>667</v>
      </c>
      <c r="I678" t="s">
        <v>668</v>
      </c>
      <c r="J678" t="s">
        <v>396</v>
      </c>
      <c r="K678" t="s">
        <v>671</v>
      </c>
      <c r="L678">
        <v>1000</v>
      </c>
      <c r="M678">
        <v>320</v>
      </c>
      <c r="O678">
        <v>208</v>
      </c>
      <c r="P678">
        <v>96</v>
      </c>
      <c r="Q678">
        <v>7</v>
      </c>
      <c r="R678">
        <v>47</v>
      </c>
      <c r="S678">
        <v>63.599999999999994</v>
      </c>
      <c r="T678">
        <v>3</v>
      </c>
      <c r="U678">
        <v>22.75</v>
      </c>
      <c r="V678">
        <v>0.47685185185185186</v>
      </c>
      <c r="W678">
        <v>0.4</v>
      </c>
      <c r="Y678">
        <v>0.37087912087912089</v>
      </c>
      <c r="Z678">
        <v>375</v>
      </c>
      <c r="AA678">
        <v>0.65</v>
      </c>
      <c r="AD678">
        <v>4</v>
      </c>
      <c r="AE678">
        <v>3</v>
      </c>
      <c r="AI678">
        <v>14</v>
      </c>
      <c r="AJ678">
        <v>18</v>
      </c>
      <c r="AK678">
        <v>25</v>
      </c>
      <c r="AQ678">
        <v>100</v>
      </c>
      <c r="AR678">
        <v>100</v>
      </c>
      <c r="AS678" t="s">
        <v>755</v>
      </c>
    </row>
    <row r="679" spans="1:45" x14ac:dyDescent="0.25">
      <c r="A679">
        <v>678</v>
      </c>
      <c r="B679" t="s">
        <v>26</v>
      </c>
      <c r="C679" t="s">
        <v>665</v>
      </c>
      <c r="D679" t="s">
        <v>2</v>
      </c>
      <c r="E679" t="s">
        <v>339</v>
      </c>
      <c r="F679" s="138">
        <v>43988</v>
      </c>
      <c r="G679" t="s">
        <v>682</v>
      </c>
      <c r="H679" t="s">
        <v>667</v>
      </c>
      <c r="I679" t="s">
        <v>668</v>
      </c>
      <c r="J679" t="s">
        <v>488</v>
      </c>
      <c r="K679" t="s">
        <v>671</v>
      </c>
      <c r="L679">
        <v>1000</v>
      </c>
      <c r="M679">
        <v>320</v>
      </c>
      <c r="O679">
        <v>224</v>
      </c>
      <c r="P679">
        <v>96</v>
      </c>
      <c r="Q679">
        <v>1</v>
      </c>
      <c r="R679">
        <v>25</v>
      </c>
      <c r="S679">
        <v>63.599999999999994</v>
      </c>
      <c r="T679">
        <v>0.5</v>
      </c>
      <c r="U679">
        <v>14.166666666666668</v>
      </c>
      <c r="V679">
        <v>0.5641025641025641</v>
      </c>
      <c r="W679">
        <v>0.4</v>
      </c>
      <c r="Y679">
        <v>0.16581632653061226</v>
      </c>
      <c r="Z679">
        <v>120</v>
      </c>
      <c r="AA679">
        <v>0.65</v>
      </c>
      <c r="AE679">
        <v>1</v>
      </c>
      <c r="AH679">
        <v>10.166666666666668</v>
      </c>
      <c r="AK679">
        <v>8</v>
      </c>
      <c r="AQ679">
        <v>50</v>
      </c>
      <c r="AR679">
        <v>50</v>
      </c>
      <c r="AS679" t="s">
        <v>755</v>
      </c>
    </row>
    <row r="680" spans="1:45" x14ac:dyDescent="0.25">
      <c r="A680">
        <v>679</v>
      </c>
      <c r="B680" t="s">
        <v>26</v>
      </c>
      <c r="C680" t="s">
        <v>665</v>
      </c>
      <c r="D680" t="s">
        <v>2</v>
      </c>
      <c r="E680" t="s">
        <v>339</v>
      </c>
      <c r="F680" s="138">
        <v>43988</v>
      </c>
      <c r="G680" t="s">
        <v>682</v>
      </c>
      <c r="H680" t="s">
        <v>667</v>
      </c>
      <c r="I680" t="s">
        <v>668</v>
      </c>
      <c r="J680" t="s">
        <v>489</v>
      </c>
      <c r="K680" t="s">
        <v>671</v>
      </c>
      <c r="L680">
        <v>1000</v>
      </c>
      <c r="M680">
        <v>320</v>
      </c>
      <c r="O680">
        <v>160</v>
      </c>
      <c r="P680">
        <v>96</v>
      </c>
      <c r="R680">
        <v>9</v>
      </c>
      <c r="S680">
        <v>63.599999999999994</v>
      </c>
      <c r="T680">
        <v>0</v>
      </c>
      <c r="U680">
        <v>6</v>
      </c>
      <c r="V680">
        <v>0.66666666666666663</v>
      </c>
      <c r="W680">
        <v>0.4</v>
      </c>
      <c r="Y680">
        <v>8.0357142857142863E-2</v>
      </c>
      <c r="Z680">
        <v>121</v>
      </c>
      <c r="AA680">
        <v>0.65</v>
      </c>
      <c r="AH680">
        <v>5.5</v>
      </c>
      <c r="AI680">
        <v>2</v>
      </c>
      <c r="AQ680">
        <v>50</v>
      </c>
      <c r="AR680">
        <v>50</v>
      </c>
      <c r="AS680" t="s">
        <v>755</v>
      </c>
    </row>
    <row r="681" spans="1:45" x14ac:dyDescent="0.25">
      <c r="A681">
        <v>680</v>
      </c>
      <c r="B681" t="s">
        <v>26</v>
      </c>
      <c r="C681" t="s">
        <v>665</v>
      </c>
      <c r="D681" t="s">
        <v>2</v>
      </c>
      <c r="E681" t="s">
        <v>339</v>
      </c>
      <c r="F681" s="138">
        <v>43988</v>
      </c>
      <c r="G681" t="s">
        <v>682</v>
      </c>
      <c r="H681" t="s">
        <v>667</v>
      </c>
      <c r="I681" t="s">
        <v>668</v>
      </c>
      <c r="J681" t="s">
        <v>490</v>
      </c>
      <c r="K681" t="s">
        <v>671</v>
      </c>
      <c r="L681">
        <v>1000</v>
      </c>
      <c r="M681">
        <v>320</v>
      </c>
      <c r="O681">
        <v>160</v>
      </c>
      <c r="P681">
        <v>96</v>
      </c>
      <c r="Q681">
        <v>0</v>
      </c>
      <c r="R681">
        <v>4</v>
      </c>
      <c r="S681">
        <v>63.599999999999994</v>
      </c>
      <c r="T681">
        <v>0</v>
      </c>
      <c r="U681">
        <v>3.583333333333333</v>
      </c>
      <c r="V681">
        <v>0.89583333333333326</v>
      </c>
      <c r="W681">
        <v>0.4</v>
      </c>
      <c r="Y681">
        <v>3.5714285714285712E-2</v>
      </c>
      <c r="Z681">
        <v>132</v>
      </c>
      <c r="AA681">
        <v>0.65</v>
      </c>
      <c r="AH681">
        <v>3.333333333333333</v>
      </c>
      <c r="AI681">
        <v>1</v>
      </c>
      <c r="AQ681">
        <v>50</v>
      </c>
      <c r="AR681">
        <v>50</v>
      </c>
      <c r="AS681" t="s">
        <v>755</v>
      </c>
    </row>
    <row r="682" spans="1:45" x14ac:dyDescent="0.25">
      <c r="A682">
        <v>681</v>
      </c>
      <c r="B682" t="s">
        <v>26</v>
      </c>
      <c r="C682" t="s">
        <v>665</v>
      </c>
      <c r="D682" t="s">
        <v>2</v>
      </c>
      <c r="E682" t="s">
        <v>339</v>
      </c>
      <c r="F682" s="138">
        <v>43988</v>
      </c>
      <c r="G682" t="s">
        <v>682</v>
      </c>
      <c r="H682" t="s">
        <v>687</v>
      </c>
      <c r="I682" t="s">
        <v>668</v>
      </c>
      <c r="J682" t="s">
        <v>472</v>
      </c>
      <c r="K682" t="s">
        <v>671</v>
      </c>
      <c r="L682">
        <v>1000</v>
      </c>
      <c r="M682">
        <v>320</v>
      </c>
      <c r="O682">
        <v>160</v>
      </c>
      <c r="P682">
        <v>76.800000000000011</v>
      </c>
      <c r="Q682">
        <v>1</v>
      </c>
      <c r="R682">
        <v>26</v>
      </c>
      <c r="S682">
        <v>21</v>
      </c>
      <c r="T682">
        <v>0.25</v>
      </c>
      <c r="U682">
        <v>10.625</v>
      </c>
      <c r="V682">
        <v>0.40277777777777779</v>
      </c>
      <c r="W682">
        <v>0.4</v>
      </c>
      <c r="Y682">
        <v>0.24107142857142858</v>
      </c>
      <c r="Z682">
        <v>153</v>
      </c>
      <c r="AA682">
        <v>0.65</v>
      </c>
      <c r="AC682">
        <v>1</v>
      </c>
      <c r="AJ682">
        <v>19</v>
      </c>
      <c r="AK682">
        <v>7</v>
      </c>
      <c r="AQ682">
        <v>100</v>
      </c>
      <c r="AR682">
        <v>100</v>
      </c>
      <c r="AS682" t="s">
        <v>755</v>
      </c>
    </row>
    <row r="683" spans="1:45" x14ac:dyDescent="0.25">
      <c r="A683">
        <v>682</v>
      </c>
      <c r="B683" t="s">
        <v>26</v>
      </c>
      <c r="C683" t="s">
        <v>665</v>
      </c>
      <c r="D683" t="s">
        <v>2</v>
      </c>
      <c r="E683" t="s">
        <v>339</v>
      </c>
      <c r="F683" s="138">
        <v>43988</v>
      </c>
      <c r="G683" t="s">
        <v>682</v>
      </c>
      <c r="H683" t="s">
        <v>687</v>
      </c>
      <c r="I683" t="s">
        <v>668</v>
      </c>
      <c r="J683" t="s">
        <v>476</v>
      </c>
      <c r="K683" t="s">
        <v>671</v>
      </c>
      <c r="L683">
        <v>1000</v>
      </c>
      <c r="M683">
        <v>320</v>
      </c>
      <c r="O683">
        <v>304</v>
      </c>
      <c r="P683">
        <v>76.800000000000011</v>
      </c>
      <c r="Q683">
        <v>3</v>
      </c>
      <c r="R683">
        <v>29</v>
      </c>
      <c r="S683">
        <v>21</v>
      </c>
      <c r="T683">
        <v>2</v>
      </c>
      <c r="U683">
        <v>19.166666666666668</v>
      </c>
      <c r="V683">
        <v>0.66145833333333337</v>
      </c>
      <c r="W683">
        <v>0.4</v>
      </c>
      <c r="Y683">
        <v>0.15037593984962408</v>
      </c>
      <c r="Z683">
        <v>249</v>
      </c>
      <c r="AA683">
        <v>0.65</v>
      </c>
      <c r="AB683">
        <v>2</v>
      </c>
      <c r="AH683">
        <v>18.166666666666668</v>
      </c>
      <c r="AK683">
        <v>2</v>
      </c>
      <c r="AQ683">
        <v>100</v>
      </c>
      <c r="AR683">
        <v>100</v>
      </c>
      <c r="AS683" t="s">
        <v>755</v>
      </c>
    </row>
    <row r="684" spans="1:45" x14ac:dyDescent="0.25">
      <c r="A684">
        <v>683</v>
      </c>
      <c r="B684" t="s">
        <v>26</v>
      </c>
      <c r="C684" t="s">
        <v>665</v>
      </c>
      <c r="D684" t="s">
        <v>2</v>
      </c>
      <c r="E684" t="s">
        <v>339</v>
      </c>
      <c r="F684" s="138">
        <v>43988</v>
      </c>
      <c r="G684" t="s">
        <v>682</v>
      </c>
      <c r="H684" t="s">
        <v>687</v>
      </c>
      <c r="I684" t="s">
        <v>668</v>
      </c>
      <c r="J684" t="s">
        <v>477</v>
      </c>
      <c r="K684" t="s">
        <v>671</v>
      </c>
      <c r="L684">
        <v>1000</v>
      </c>
      <c r="M684">
        <v>320</v>
      </c>
      <c r="O684">
        <v>196</v>
      </c>
      <c r="P684">
        <v>76.800000000000011</v>
      </c>
      <c r="Q684">
        <v>2</v>
      </c>
      <c r="S684">
        <v>21</v>
      </c>
      <c r="T684">
        <v>0.66666666666666663</v>
      </c>
      <c r="U684">
        <v>0</v>
      </c>
      <c r="V684">
        <v>0.33333333333333331</v>
      </c>
      <c r="W684">
        <v>0.4</v>
      </c>
      <c r="Y684">
        <v>1.457725947521866E-2</v>
      </c>
      <c r="Z684">
        <v>209</v>
      </c>
      <c r="AA684">
        <v>0.65</v>
      </c>
      <c r="AB684">
        <v>0.66666666666666663</v>
      </c>
      <c r="AQ684">
        <v>100</v>
      </c>
      <c r="AR684">
        <v>100</v>
      </c>
      <c r="AS684" t="s">
        <v>755</v>
      </c>
    </row>
    <row r="685" spans="1:45" x14ac:dyDescent="0.25">
      <c r="A685">
        <v>684</v>
      </c>
      <c r="B685" t="s">
        <v>26</v>
      </c>
      <c r="C685" t="s">
        <v>665</v>
      </c>
      <c r="D685" t="s">
        <v>2</v>
      </c>
      <c r="E685" t="s">
        <v>339</v>
      </c>
      <c r="F685" s="138">
        <v>43988</v>
      </c>
      <c r="G685" t="s">
        <v>682</v>
      </c>
      <c r="H685" t="s">
        <v>687</v>
      </c>
      <c r="I685" t="s">
        <v>668</v>
      </c>
      <c r="J685" t="s">
        <v>475</v>
      </c>
      <c r="K685" t="s">
        <v>671</v>
      </c>
      <c r="L685">
        <v>1000</v>
      </c>
      <c r="M685">
        <v>320</v>
      </c>
      <c r="O685">
        <v>320</v>
      </c>
      <c r="P685">
        <v>76.800000000000011</v>
      </c>
      <c r="R685">
        <v>22</v>
      </c>
      <c r="S685">
        <v>21</v>
      </c>
      <c r="T685">
        <v>0</v>
      </c>
      <c r="U685">
        <v>11</v>
      </c>
      <c r="V685">
        <v>0.5</v>
      </c>
      <c r="W685">
        <v>0.4</v>
      </c>
      <c r="Y685">
        <v>9.8214285714285712E-2</v>
      </c>
      <c r="Z685">
        <v>410</v>
      </c>
      <c r="AA685">
        <v>0.65</v>
      </c>
      <c r="AK685">
        <v>22</v>
      </c>
      <c r="AQ685">
        <v>100</v>
      </c>
      <c r="AR685">
        <v>100</v>
      </c>
      <c r="AS685" t="s">
        <v>755</v>
      </c>
    </row>
    <row r="686" spans="1:45" x14ac:dyDescent="0.25">
      <c r="A686">
        <v>685</v>
      </c>
      <c r="B686" t="s">
        <v>26</v>
      </c>
      <c r="C686" t="s">
        <v>665</v>
      </c>
      <c r="D686" t="s">
        <v>2</v>
      </c>
      <c r="E686" t="s">
        <v>339</v>
      </c>
      <c r="F686" s="138">
        <v>43988</v>
      </c>
      <c r="G686" t="s">
        <v>682</v>
      </c>
      <c r="H686" t="s">
        <v>687</v>
      </c>
      <c r="I686" t="s">
        <v>668</v>
      </c>
      <c r="J686" t="s">
        <v>478</v>
      </c>
      <c r="K686" t="s">
        <v>671</v>
      </c>
      <c r="L686">
        <v>1000</v>
      </c>
      <c r="M686">
        <v>320</v>
      </c>
      <c r="O686">
        <v>152</v>
      </c>
      <c r="P686">
        <v>76.800000000000011</v>
      </c>
      <c r="Q686">
        <v>6</v>
      </c>
      <c r="R686">
        <v>8</v>
      </c>
      <c r="S686">
        <v>21</v>
      </c>
      <c r="T686">
        <v>2</v>
      </c>
      <c r="U686">
        <v>2</v>
      </c>
      <c r="V686">
        <v>0.2857142857142857</v>
      </c>
      <c r="W686">
        <v>0.4</v>
      </c>
      <c r="Y686">
        <v>0.13157894736842107</v>
      </c>
      <c r="Z686">
        <v>144</v>
      </c>
      <c r="AA686">
        <v>0.65</v>
      </c>
      <c r="AE686">
        <v>4</v>
      </c>
      <c r="AK686">
        <v>4</v>
      </c>
      <c r="AQ686">
        <v>100</v>
      </c>
      <c r="AR686">
        <v>100</v>
      </c>
      <c r="AS686" t="s">
        <v>755</v>
      </c>
    </row>
    <row r="687" spans="1:45" x14ac:dyDescent="0.25">
      <c r="A687">
        <v>686</v>
      </c>
      <c r="B687" t="s">
        <v>26</v>
      </c>
      <c r="C687" t="s">
        <v>665</v>
      </c>
      <c r="D687" t="s">
        <v>2</v>
      </c>
      <c r="E687" t="s">
        <v>339</v>
      </c>
      <c r="F687" s="138">
        <v>43988</v>
      </c>
      <c r="G687" t="s">
        <v>682</v>
      </c>
      <c r="H687" t="s">
        <v>687</v>
      </c>
      <c r="I687" t="s">
        <v>668</v>
      </c>
      <c r="J687" t="s">
        <v>479</v>
      </c>
      <c r="K687" t="s">
        <v>671</v>
      </c>
      <c r="L687">
        <v>1000</v>
      </c>
      <c r="M687">
        <v>320</v>
      </c>
      <c r="O687">
        <v>240</v>
      </c>
      <c r="P687">
        <v>76.800000000000011</v>
      </c>
      <c r="Q687">
        <v>5</v>
      </c>
      <c r="R687">
        <v>27</v>
      </c>
      <c r="S687">
        <v>21</v>
      </c>
      <c r="T687">
        <v>2.708333333333333</v>
      </c>
      <c r="U687">
        <v>11.666666666666668</v>
      </c>
      <c r="V687">
        <v>0.44921875</v>
      </c>
      <c r="W687">
        <v>0.4</v>
      </c>
      <c r="Y687">
        <v>0.19047619047619047</v>
      </c>
      <c r="Z687">
        <v>255</v>
      </c>
      <c r="AA687">
        <v>0.65</v>
      </c>
      <c r="AB687">
        <v>1.8333333333333333</v>
      </c>
      <c r="AD687">
        <v>1</v>
      </c>
      <c r="AE687">
        <v>1</v>
      </c>
      <c r="AH687">
        <v>5.166666666666667</v>
      </c>
      <c r="AI687">
        <v>12</v>
      </c>
      <c r="AJ687">
        <v>4</v>
      </c>
      <c r="AK687">
        <v>4</v>
      </c>
      <c r="AQ687">
        <v>100</v>
      </c>
      <c r="AR687">
        <v>100</v>
      </c>
      <c r="AS687" t="s">
        <v>755</v>
      </c>
    </row>
    <row r="688" spans="1:45" x14ac:dyDescent="0.25">
      <c r="A688">
        <v>687</v>
      </c>
      <c r="B688" t="s">
        <v>26</v>
      </c>
      <c r="C688" t="s">
        <v>665</v>
      </c>
      <c r="D688" t="s">
        <v>2</v>
      </c>
      <c r="E688" t="s">
        <v>339</v>
      </c>
      <c r="F688" s="138">
        <v>43988</v>
      </c>
      <c r="G688" t="s">
        <v>682</v>
      </c>
      <c r="H688" t="s">
        <v>687</v>
      </c>
      <c r="I688" t="s">
        <v>668</v>
      </c>
      <c r="J688" t="s">
        <v>463</v>
      </c>
      <c r="K688" t="s">
        <v>671</v>
      </c>
      <c r="L688">
        <v>1000</v>
      </c>
      <c r="M688">
        <v>320</v>
      </c>
      <c r="O688">
        <v>208</v>
      </c>
      <c r="P688">
        <v>76.800000000000011</v>
      </c>
      <c r="R688">
        <v>14</v>
      </c>
      <c r="S688">
        <v>21</v>
      </c>
      <c r="T688">
        <v>0</v>
      </c>
      <c r="U688">
        <v>8</v>
      </c>
      <c r="V688">
        <v>0.5714285714285714</v>
      </c>
      <c r="W688">
        <v>0.4</v>
      </c>
      <c r="Y688">
        <v>9.6153846153846159E-2</v>
      </c>
      <c r="Z688">
        <v>133</v>
      </c>
      <c r="AA688">
        <v>0.65</v>
      </c>
      <c r="AH688">
        <v>8</v>
      </c>
      <c r="AQ688">
        <v>100</v>
      </c>
      <c r="AR688">
        <v>100</v>
      </c>
      <c r="AS688" t="s">
        <v>755</v>
      </c>
    </row>
    <row r="689" spans="1:45" x14ac:dyDescent="0.25">
      <c r="A689">
        <v>688</v>
      </c>
      <c r="B689" t="s">
        <v>26</v>
      </c>
      <c r="C689" t="s">
        <v>665</v>
      </c>
      <c r="D689" t="s">
        <v>2</v>
      </c>
      <c r="E689" t="s">
        <v>339</v>
      </c>
      <c r="F689" s="138">
        <v>43988</v>
      </c>
      <c r="G689" t="s">
        <v>682</v>
      </c>
      <c r="H689" t="s">
        <v>687</v>
      </c>
      <c r="I689" t="s">
        <v>668</v>
      </c>
      <c r="J689" t="s">
        <v>481</v>
      </c>
      <c r="K689" t="s">
        <v>671</v>
      </c>
      <c r="L689">
        <v>1000</v>
      </c>
      <c r="M689">
        <v>320</v>
      </c>
      <c r="O689">
        <v>336</v>
      </c>
      <c r="P689">
        <v>76.800000000000011</v>
      </c>
      <c r="Q689">
        <v>7</v>
      </c>
      <c r="R689">
        <v>32</v>
      </c>
      <c r="S689">
        <v>21</v>
      </c>
      <c r="T689">
        <v>2.833333333333333</v>
      </c>
      <c r="U689">
        <v>20.5</v>
      </c>
      <c r="V689">
        <v>0.59829059829059827</v>
      </c>
      <c r="W689">
        <v>0.4</v>
      </c>
      <c r="Y689">
        <v>0.16581632653061226</v>
      </c>
      <c r="Z689">
        <v>339</v>
      </c>
      <c r="AA689">
        <v>0.65</v>
      </c>
      <c r="AB689">
        <v>1.8333333333333333</v>
      </c>
      <c r="AE689">
        <v>2</v>
      </c>
      <c r="AH689">
        <v>16.5</v>
      </c>
      <c r="AK689">
        <v>8</v>
      </c>
      <c r="AQ689">
        <v>100</v>
      </c>
      <c r="AR689">
        <v>100</v>
      </c>
      <c r="AS689" t="s">
        <v>755</v>
      </c>
    </row>
    <row r="690" spans="1:45" x14ac:dyDescent="0.25">
      <c r="A690">
        <v>689</v>
      </c>
      <c r="B690" t="s">
        <v>26</v>
      </c>
      <c r="C690" t="s">
        <v>665</v>
      </c>
      <c r="D690" t="s">
        <v>2</v>
      </c>
      <c r="E690" t="s">
        <v>339</v>
      </c>
      <c r="F690" s="138">
        <v>43988</v>
      </c>
      <c r="G690" t="s">
        <v>682</v>
      </c>
      <c r="H690" t="s">
        <v>687</v>
      </c>
      <c r="I690" t="s">
        <v>668</v>
      </c>
      <c r="J690" t="s">
        <v>482</v>
      </c>
      <c r="K690" t="s">
        <v>671</v>
      </c>
      <c r="L690">
        <v>1000</v>
      </c>
      <c r="M690">
        <v>320</v>
      </c>
      <c r="O690">
        <v>256</v>
      </c>
      <c r="P690">
        <v>76.800000000000011</v>
      </c>
      <c r="R690">
        <v>32</v>
      </c>
      <c r="S690">
        <v>21</v>
      </c>
      <c r="T690">
        <v>0</v>
      </c>
      <c r="U690">
        <v>26.333333333333336</v>
      </c>
      <c r="V690">
        <v>0.82291666666666674</v>
      </c>
      <c r="W690">
        <v>0.4</v>
      </c>
      <c r="Y690">
        <v>0.17857142857142858</v>
      </c>
      <c r="Z690">
        <v>284</v>
      </c>
      <c r="AA690">
        <v>0.65</v>
      </c>
      <c r="AH690">
        <v>20.833333333333336</v>
      </c>
      <c r="AK690">
        <v>2</v>
      </c>
      <c r="AL690">
        <v>6</v>
      </c>
      <c r="AQ690">
        <v>100</v>
      </c>
      <c r="AR690">
        <v>100</v>
      </c>
      <c r="AS690" t="s">
        <v>755</v>
      </c>
    </row>
    <row r="691" spans="1:45" x14ac:dyDescent="0.25">
      <c r="A691">
        <v>690</v>
      </c>
      <c r="B691" t="s">
        <v>26</v>
      </c>
      <c r="C691" t="s">
        <v>665</v>
      </c>
      <c r="D691" t="s">
        <v>2</v>
      </c>
      <c r="E691" t="s">
        <v>339</v>
      </c>
      <c r="F691" s="138">
        <v>43988</v>
      </c>
      <c r="G691" t="s">
        <v>682</v>
      </c>
      <c r="H691" t="s">
        <v>687</v>
      </c>
      <c r="I691" t="s">
        <v>668</v>
      </c>
      <c r="J691" t="s">
        <v>464</v>
      </c>
      <c r="K691" t="s">
        <v>671</v>
      </c>
      <c r="L691">
        <v>1000</v>
      </c>
      <c r="M691">
        <v>320</v>
      </c>
      <c r="O691">
        <v>128</v>
      </c>
      <c r="P691">
        <v>76.800000000000011</v>
      </c>
      <c r="Q691">
        <v>3</v>
      </c>
      <c r="R691">
        <v>9</v>
      </c>
      <c r="S691">
        <v>21</v>
      </c>
      <c r="T691">
        <v>3.166666666666667</v>
      </c>
      <c r="U691">
        <v>4.5</v>
      </c>
      <c r="V691">
        <v>0.63888888888888895</v>
      </c>
      <c r="W691">
        <v>0.4</v>
      </c>
      <c r="Y691">
        <v>0.13392857142857142</v>
      </c>
      <c r="Z691">
        <v>138</v>
      </c>
      <c r="AA691">
        <v>0.65</v>
      </c>
      <c r="AB691">
        <v>3.166666666666667</v>
      </c>
      <c r="AH691">
        <v>2.5</v>
      </c>
      <c r="AI691">
        <v>8</v>
      </c>
      <c r="AQ691">
        <v>100</v>
      </c>
      <c r="AR691">
        <v>100</v>
      </c>
      <c r="AS691" t="s">
        <v>755</v>
      </c>
    </row>
    <row r="692" spans="1:45" x14ac:dyDescent="0.25">
      <c r="A692">
        <v>691</v>
      </c>
      <c r="B692" t="s">
        <v>26</v>
      </c>
      <c r="C692" t="s">
        <v>665</v>
      </c>
      <c r="D692" t="s">
        <v>2</v>
      </c>
      <c r="E692" t="s">
        <v>339</v>
      </c>
      <c r="F692" s="138">
        <v>43988</v>
      </c>
      <c r="G692" t="s">
        <v>682</v>
      </c>
      <c r="H692" t="s">
        <v>687</v>
      </c>
      <c r="I692" t="s">
        <v>668</v>
      </c>
      <c r="J692" t="s">
        <v>484</v>
      </c>
      <c r="K692" t="s">
        <v>671</v>
      </c>
      <c r="L692">
        <v>1000</v>
      </c>
      <c r="M692">
        <v>320</v>
      </c>
      <c r="O692">
        <v>128</v>
      </c>
      <c r="P692">
        <v>76.800000000000011</v>
      </c>
      <c r="R692">
        <v>6</v>
      </c>
      <c r="S692">
        <v>21</v>
      </c>
      <c r="T692">
        <v>0</v>
      </c>
      <c r="U692">
        <v>3.5</v>
      </c>
      <c r="V692">
        <v>0.58333333333333337</v>
      </c>
      <c r="W692">
        <v>0.4</v>
      </c>
      <c r="Y692">
        <v>6.6964285714285712E-2</v>
      </c>
      <c r="Z692">
        <v>100</v>
      </c>
      <c r="AA692">
        <v>0.65</v>
      </c>
      <c r="AH692">
        <v>3.5</v>
      </c>
      <c r="AQ692">
        <v>100</v>
      </c>
      <c r="AR692">
        <v>100</v>
      </c>
      <c r="AS692" t="s">
        <v>755</v>
      </c>
    </row>
    <row r="693" spans="1:45" x14ac:dyDescent="0.25">
      <c r="A693">
        <v>692</v>
      </c>
      <c r="B693" t="s">
        <v>26</v>
      </c>
      <c r="C693" t="s">
        <v>665</v>
      </c>
      <c r="D693" t="s">
        <v>2</v>
      </c>
      <c r="E693" t="s">
        <v>339</v>
      </c>
      <c r="F693" s="138">
        <v>43988</v>
      </c>
      <c r="G693" t="s">
        <v>682</v>
      </c>
      <c r="H693" t="s">
        <v>687</v>
      </c>
      <c r="I693" t="s">
        <v>668</v>
      </c>
      <c r="J693" t="s">
        <v>465</v>
      </c>
      <c r="K693" t="s">
        <v>671</v>
      </c>
      <c r="L693">
        <v>1000</v>
      </c>
      <c r="M693">
        <v>320</v>
      </c>
      <c r="O693">
        <v>160</v>
      </c>
      <c r="P693">
        <v>76.800000000000011</v>
      </c>
      <c r="Q693">
        <v>3</v>
      </c>
      <c r="R693">
        <v>14</v>
      </c>
      <c r="S693">
        <v>21</v>
      </c>
      <c r="T693">
        <v>2.333333333333333</v>
      </c>
      <c r="U693">
        <v>16.083333333333336</v>
      </c>
      <c r="V693">
        <v>1.0833333333333335</v>
      </c>
      <c r="W693">
        <v>0.4</v>
      </c>
      <c r="Y693">
        <v>0.15178571428571427</v>
      </c>
      <c r="Z693">
        <v>128</v>
      </c>
      <c r="AA693">
        <v>0.65</v>
      </c>
      <c r="AB693">
        <v>1.3333333333333333</v>
      </c>
      <c r="AE693">
        <v>2</v>
      </c>
      <c r="AH693">
        <v>9.8333333333333339</v>
      </c>
      <c r="AI693">
        <v>5</v>
      </c>
      <c r="AK693">
        <v>6</v>
      </c>
      <c r="AM693">
        <v>2</v>
      </c>
      <c r="AQ693">
        <v>100</v>
      </c>
      <c r="AR693">
        <v>100</v>
      </c>
      <c r="AS693" t="s">
        <v>755</v>
      </c>
    </row>
    <row r="694" spans="1:45" x14ac:dyDescent="0.25">
      <c r="A694">
        <v>693</v>
      </c>
      <c r="B694" t="s">
        <v>26</v>
      </c>
      <c r="C694" t="s">
        <v>665</v>
      </c>
      <c r="D694" t="s">
        <v>2</v>
      </c>
      <c r="E694" t="s">
        <v>339</v>
      </c>
      <c r="F694" s="138">
        <v>43988</v>
      </c>
      <c r="G694" t="s">
        <v>682</v>
      </c>
      <c r="H694" t="s">
        <v>687</v>
      </c>
      <c r="I694" t="s">
        <v>668</v>
      </c>
      <c r="J694" t="s">
        <v>485</v>
      </c>
      <c r="K694" t="s">
        <v>671</v>
      </c>
      <c r="L694">
        <v>1000</v>
      </c>
      <c r="M694">
        <v>320</v>
      </c>
      <c r="O694">
        <v>320</v>
      </c>
      <c r="P694">
        <v>76.800000000000011</v>
      </c>
      <c r="Q694">
        <v>3</v>
      </c>
      <c r="R694">
        <v>30</v>
      </c>
      <c r="S694">
        <v>21</v>
      </c>
      <c r="T694">
        <v>1.8333333333333333</v>
      </c>
      <c r="U694">
        <v>14.5</v>
      </c>
      <c r="V694">
        <v>0.49494949494949492</v>
      </c>
      <c r="W694">
        <v>0.4</v>
      </c>
      <c r="Y694">
        <v>0.14732142857142858</v>
      </c>
      <c r="Z694">
        <v>489</v>
      </c>
      <c r="AA694">
        <v>0.65</v>
      </c>
      <c r="AB694">
        <v>1.8333333333333333</v>
      </c>
      <c r="AH694">
        <v>14.5</v>
      </c>
      <c r="AQ694">
        <v>100</v>
      </c>
      <c r="AR694">
        <v>100</v>
      </c>
      <c r="AS694" t="s">
        <v>755</v>
      </c>
    </row>
    <row r="695" spans="1:45" x14ac:dyDescent="0.25">
      <c r="A695">
        <v>694</v>
      </c>
      <c r="B695" t="s">
        <v>26</v>
      </c>
      <c r="C695" t="s">
        <v>665</v>
      </c>
      <c r="D695" t="s">
        <v>2</v>
      </c>
      <c r="E695" t="s">
        <v>339</v>
      </c>
      <c r="F695" s="138">
        <v>43988</v>
      </c>
      <c r="G695" t="s">
        <v>682</v>
      </c>
      <c r="H695" t="s">
        <v>687</v>
      </c>
      <c r="I695" t="s">
        <v>672</v>
      </c>
      <c r="J695" t="s">
        <v>470</v>
      </c>
      <c r="K695" t="s">
        <v>671</v>
      </c>
      <c r="L695">
        <v>1000</v>
      </c>
      <c r="M695">
        <v>320</v>
      </c>
      <c r="O695">
        <v>368</v>
      </c>
      <c r="P695">
        <v>76.800000000000011</v>
      </c>
      <c r="Q695">
        <v>4</v>
      </c>
      <c r="R695">
        <v>31</v>
      </c>
      <c r="S695">
        <v>21</v>
      </c>
      <c r="T695">
        <v>2</v>
      </c>
      <c r="U695">
        <v>17.5</v>
      </c>
      <c r="V695">
        <v>0.55714285714285716</v>
      </c>
      <c r="W695">
        <v>0.4</v>
      </c>
      <c r="Y695">
        <v>0.13586956521739132</v>
      </c>
      <c r="Z695">
        <v>380</v>
      </c>
      <c r="AA695">
        <v>0.65</v>
      </c>
      <c r="AE695">
        <v>4</v>
      </c>
      <c r="AH695">
        <v>10.5</v>
      </c>
      <c r="AI695">
        <v>6</v>
      </c>
      <c r="AK695">
        <v>11</v>
      </c>
      <c r="AQ695">
        <v>100</v>
      </c>
      <c r="AR695">
        <v>100</v>
      </c>
      <c r="AS695" t="s">
        <v>755</v>
      </c>
    </row>
    <row r="696" spans="1:45" x14ac:dyDescent="0.25">
      <c r="A696">
        <v>695</v>
      </c>
      <c r="B696" t="s">
        <v>26</v>
      </c>
      <c r="C696" t="s">
        <v>665</v>
      </c>
      <c r="D696" t="s">
        <v>2</v>
      </c>
      <c r="E696" t="s">
        <v>339</v>
      </c>
      <c r="F696" s="138">
        <v>43988</v>
      </c>
      <c r="G696" t="s">
        <v>682</v>
      </c>
      <c r="H696" t="s">
        <v>687</v>
      </c>
      <c r="I696" t="s">
        <v>672</v>
      </c>
      <c r="J696" t="s">
        <v>471</v>
      </c>
      <c r="K696" t="s">
        <v>671</v>
      </c>
      <c r="L696">
        <v>1000</v>
      </c>
      <c r="M696">
        <v>320</v>
      </c>
      <c r="O696">
        <v>304</v>
      </c>
      <c r="P696">
        <v>76.800000000000011</v>
      </c>
      <c r="Q696">
        <v>0</v>
      </c>
      <c r="R696">
        <v>36</v>
      </c>
      <c r="S696">
        <v>21</v>
      </c>
      <c r="T696">
        <v>0</v>
      </c>
      <c r="U696">
        <v>25</v>
      </c>
      <c r="V696">
        <v>0.69444444444444442</v>
      </c>
      <c r="W696">
        <v>0.4</v>
      </c>
      <c r="Y696">
        <v>0.16917293233082709</v>
      </c>
      <c r="Z696">
        <v>320</v>
      </c>
      <c r="AA696">
        <v>0.65</v>
      </c>
      <c r="AH696">
        <v>22.5</v>
      </c>
      <c r="AK696">
        <v>5</v>
      </c>
      <c r="AQ696">
        <v>100</v>
      </c>
      <c r="AR696">
        <v>100</v>
      </c>
      <c r="AS696" t="s">
        <v>755</v>
      </c>
    </row>
    <row r="697" spans="1:45" x14ac:dyDescent="0.25">
      <c r="A697">
        <v>696</v>
      </c>
      <c r="B697" t="s">
        <v>26</v>
      </c>
      <c r="C697" t="s">
        <v>665</v>
      </c>
      <c r="D697" t="s">
        <v>2</v>
      </c>
      <c r="E697" t="s">
        <v>339</v>
      </c>
      <c r="F697" s="138">
        <v>43988</v>
      </c>
      <c r="G697" t="s">
        <v>682</v>
      </c>
      <c r="H697" t="s">
        <v>687</v>
      </c>
      <c r="I697" t="s">
        <v>677</v>
      </c>
      <c r="J697" t="s">
        <v>469</v>
      </c>
      <c r="K697" t="s">
        <v>671</v>
      </c>
      <c r="L697">
        <v>1000</v>
      </c>
      <c r="M697">
        <v>320</v>
      </c>
      <c r="O697">
        <v>256</v>
      </c>
      <c r="P697">
        <v>76.800000000000011</v>
      </c>
      <c r="Q697">
        <v>8</v>
      </c>
      <c r="R697">
        <v>31</v>
      </c>
      <c r="S697">
        <v>21</v>
      </c>
      <c r="T697">
        <v>4.583333333333333</v>
      </c>
      <c r="U697">
        <v>19.166666666666668</v>
      </c>
      <c r="V697">
        <v>0.60897435897435892</v>
      </c>
      <c r="W697">
        <v>0.4</v>
      </c>
      <c r="Y697">
        <v>0.21763392857142858</v>
      </c>
      <c r="Z697">
        <v>276</v>
      </c>
      <c r="AA697">
        <v>0.7</v>
      </c>
      <c r="AB697">
        <v>3.833333333333333</v>
      </c>
      <c r="AD697">
        <v>2</v>
      </c>
      <c r="AH697">
        <v>17.166666666666668</v>
      </c>
      <c r="AI697">
        <v>4</v>
      </c>
      <c r="AK697">
        <v>2</v>
      </c>
      <c r="AQ697">
        <v>100</v>
      </c>
      <c r="AR697">
        <v>100</v>
      </c>
      <c r="AS697" t="s">
        <v>755</v>
      </c>
    </row>
    <row r="698" spans="1:45" x14ac:dyDescent="0.25">
      <c r="A698">
        <v>697</v>
      </c>
      <c r="B698" t="s">
        <v>26</v>
      </c>
      <c r="C698" t="s">
        <v>665</v>
      </c>
      <c r="D698" t="s">
        <v>2</v>
      </c>
      <c r="E698" t="s">
        <v>339</v>
      </c>
      <c r="F698" s="138">
        <v>43988</v>
      </c>
      <c r="G698" t="s">
        <v>683</v>
      </c>
      <c r="H698" t="s">
        <v>667</v>
      </c>
      <c r="I698" t="s">
        <v>668</v>
      </c>
      <c r="J698" t="s">
        <v>391</v>
      </c>
      <c r="K698" t="s">
        <v>669</v>
      </c>
      <c r="L698">
        <v>1500</v>
      </c>
      <c r="M698">
        <v>480</v>
      </c>
      <c r="O698">
        <v>336</v>
      </c>
      <c r="P698">
        <v>144</v>
      </c>
      <c r="Q698">
        <v>8</v>
      </c>
      <c r="R698">
        <v>28</v>
      </c>
      <c r="S698">
        <v>94.8</v>
      </c>
      <c r="T698">
        <v>4.5</v>
      </c>
      <c r="U698">
        <v>16.833333333333336</v>
      </c>
      <c r="V698">
        <v>0.59259259259259267</v>
      </c>
      <c r="W698">
        <v>0.4</v>
      </c>
      <c r="Y698">
        <v>0.15306122448979592</v>
      </c>
      <c r="Z698">
        <v>345</v>
      </c>
      <c r="AA698">
        <v>0.7</v>
      </c>
      <c r="AB698">
        <v>2.5</v>
      </c>
      <c r="AE698">
        <v>4</v>
      </c>
      <c r="AH698">
        <v>9.3333333333333339</v>
      </c>
      <c r="AI698">
        <v>4</v>
      </c>
      <c r="AK698">
        <v>13</v>
      </c>
      <c r="AQ698">
        <v>100</v>
      </c>
      <c r="AR698">
        <v>100</v>
      </c>
      <c r="AS698" t="s">
        <v>756</v>
      </c>
    </row>
    <row r="699" spans="1:45" x14ac:dyDescent="0.25">
      <c r="A699">
        <v>698</v>
      </c>
      <c r="B699" t="s">
        <v>26</v>
      </c>
      <c r="C699" t="s">
        <v>665</v>
      </c>
      <c r="D699" t="s">
        <v>2</v>
      </c>
      <c r="E699" t="s">
        <v>339</v>
      </c>
      <c r="F699" s="138">
        <v>43988</v>
      </c>
      <c r="G699" t="s">
        <v>683</v>
      </c>
      <c r="H699" t="s">
        <v>667</v>
      </c>
      <c r="I699" t="s">
        <v>668</v>
      </c>
      <c r="J699" t="s">
        <v>394</v>
      </c>
      <c r="K699" t="s">
        <v>669</v>
      </c>
      <c r="L699">
        <v>1500</v>
      </c>
      <c r="M699">
        <v>480</v>
      </c>
      <c r="O699">
        <v>416</v>
      </c>
      <c r="P699">
        <v>144</v>
      </c>
      <c r="Q699">
        <v>8</v>
      </c>
      <c r="R699">
        <v>38</v>
      </c>
      <c r="S699">
        <v>94.8</v>
      </c>
      <c r="T699">
        <v>4.6666666666666661</v>
      </c>
      <c r="U699">
        <v>22.25</v>
      </c>
      <c r="V699">
        <v>0.58514492753623182</v>
      </c>
      <c r="W699">
        <v>0.4</v>
      </c>
      <c r="Y699">
        <v>0.15796703296703296</v>
      </c>
      <c r="Z699">
        <v>649</v>
      </c>
      <c r="AA699">
        <v>0.7</v>
      </c>
      <c r="AB699">
        <v>3.1666666666666665</v>
      </c>
      <c r="AE699">
        <v>3</v>
      </c>
      <c r="AH699">
        <v>17.5</v>
      </c>
      <c r="AI699">
        <v>3</v>
      </c>
      <c r="AK699">
        <v>8</v>
      </c>
      <c r="AQ699">
        <v>100</v>
      </c>
      <c r="AR699">
        <v>100</v>
      </c>
      <c r="AS699" t="s">
        <v>756</v>
      </c>
    </row>
    <row r="700" spans="1:45" x14ac:dyDescent="0.25">
      <c r="A700">
        <v>699</v>
      </c>
      <c r="B700" t="s">
        <v>26</v>
      </c>
      <c r="C700" t="s">
        <v>665</v>
      </c>
      <c r="D700" t="s">
        <v>2</v>
      </c>
      <c r="E700" t="s">
        <v>339</v>
      </c>
      <c r="F700" s="138">
        <v>43988</v>
      </c>
      <c r="G700" t="s">
        <v>683</v>
      </c>
      <c r="H700" t="s">
        <v>667</v>
      </c>
      <c r="I700" t="s">
        <v>668</v>
      </c>
      <c r="J700" t="s">
        <v>392</v>
      </c>
      <c r="K700" t="s">
        <v>669</v>
      </c>
      <c r="L700">
        <v>1500</v>
      </c>
      <c r="M700">
        <v>480</v>
      </c>
      <c r="O700">
        <v>400</v>
      </c>
      <c r="P700">
        <v>144</v>
      </c>
      <c r="Q700">
        <v>2</v>
      </c>
      <c r="R700">
        <v>24</v>
      </c>
      <c r="S700">
        <v>94.8</v>
      </c>
      <c r="T700">
        <v>1.3333333333333333</v>
      </c>
      <c r="U700">
        <v>16.666666666666668</v>
      </c>
      <c r="V700">
        <v>0.69230769230769229</v>
      </c>
      <c r="W700">
        <v>0.4</v>
      </c>
      <c r="Y700">
        <v>9.285714285714286E-2</v>
      </c>
      <c r="Z700">
        <v>218</v>
      </c>
      <c r="AA700">
        <v>0.65</v>
      </c>
      <c r="AB700">
        <v>1.3333333333333333</v>
      </c>
      <c r="AH700">
        <v>14.666666666666668</v>
      </c>
      <c r="AK700">
        <v>4</v>
      </c>
      <c r="AQ700">
        <v>100</v>
      </c>
      <c r="AR700">
        <v>100</v>
      </c>
      <c r="AS700" t="s">
        <v>756</v>
      </c>
    </row>
    <row r="701" spans="1:45" x14ac:dyDescent="0.25">
      <c r="A701">
        <v>700</v>
      </c>
      <c r="B701" t="s">
        <v>26</v>
      </c>
      <c r="C701" t="s">
        <v>665</v>
      </c>
      <c r="D701" t="s">
        <v>2</v>
      </c>
      <c r="E701" t="s">
        <v>339</v>
      </c>
      <c r="F701" s="138">
        <v>43988</v>
      </c>
      <c r="G701" t="s">
        <v>683</v>
      </c>
      <c r="H701" t="s">
        <v>667</v>
      </c>
      <c r="I701" t="s">
        <v>668</v>
      </c>
      <c r="J701" t="s">
        <v>393</v>
      </c>
      <c r="K701" t="s">
        <v>669</v>
      </c>
      <c r="L701">
        <v>1500</v>
      </c>
      <c r="M701">
        <v>480</v>
      </c>
      <c r="O701">
        <v>448</v>
      </c>
      <c r="P701">
        <v>144</v>
      </c>
      <c r="Q701">
        <v>8</v>
      </c>
      <c r="R701">
        <v>53</v>
      </c>
      <c r="S701">
        <v>94.8</v>
      </c>
      <c r="T701">
        <v>2.875</v>
      </c>
      <c r="U701">
        <v>25.875</v>
      </c>
      <c r="V701">
        <v>0.47131147540983609</v>
      </c>
      <c r="W701">
        <v>0.4</v>
      </c>
      <c r="Y701">
        <v>0.19451530612244899</v>
      </c>
      <c r="Z701">
        <v>273</v>
      </c>
      <c r="AA701">
        <v>0.7</v>
      </c>
      <c r="AC701">
        <v>2</v>
      </c>
      <c r="AD701">
        <v>5</v>
      </c>
      <c r="AE701">
        <v>1</v>
      </c>
      <c r="AI701">
        <v>19</v>
      </c>
      <c r="AJ701">
        <v>7</v>
      </c>
      <c r="AK701">
        <v>28</v>
      </c>
      <c r="AL701">
        <v>6</v>
      </c>
      <c r="AQ701">
        <v>100</v>
      </c>
      <c r="AR701">
        <v>100</v>
      </c>
      <c r="AS701" t="s">
        <v>756</v>
      </c>
    </row>
    <row r="702" spans="1:45" x14ac:dyDescent="0.25">
      <c r="A702">
        <v>701</v>
      </c>
      <c r="B702" t="s">
        <v>26</v>
      </c>
      <c r="C702" t="s">
        <v>665</v>
      </c>
      <c r="D702" t="s">
        <v>2</v>
      </c>
      <c r="E702" t="s">
        <v>339</v>
      </c>
      <c r="F702" s="138">
        <v>43988</v>
      </c>
      <c r="G702" t="s">
        <v>675</v>
      </c>
      <c r="H702" t="s">
        <v>667</v>
      </c>
      <c r="I702" t="s">
        <v>668</v>
      </c>
      <c r="J702" t="s">
        <v>164</v>
      </c>
      <c r="K702" t="s">
        <v>669</v>
      </c>
      <c r="L702">
        <v>4200</v>
      </c>
      <c r="M702">
        <v>1008</v>
      </c>
      <c r="O702">
        <v>544</v>
      </c>
      <c r="P702">
        <v>302.39999999999998</v>
      </c>
      <c r="Q702">
        <v>31</v>
      </c>
      <c r="R702">
        <v>44</v>
      </c>
      <c r="S702">
        <v>199.79999999999998</v>
      </c>
      <c r="T702">
        <v>22.916666666666664</v>
      </c>
      <c r="U702">
        <v>72.083333333333329</v>
      </c>
      <c r="V702">
        <v>1.2666666666666666</v>
      </c>
      <c r="W702">
        <v>0.4</v>
      </c>
      <c r="Y702">
        <v>0.19695378151260506</v>
      </c>
      <c r="Z702">
        <v>898</v>
      </c>
      <c r="AA702">
        <v>0.7</v>
      </c>
      <c r="AB702">
        <v>18.666666666666664</v>
      </c>
      <c r="AC702">
        <v>1</v>
      </c>
      <c r="AE702">
        <v>8</v>
      </c>
      <c r="AH702">
        <v>30.333333333333332</v>
      </c>
      <c r="AI702">
        <v>5</v>
      </c>
      <c r="AK702">
        <v>81</v>
      </c>
      <c r="AQ702">
        <v>100</v>
      </c>
      <c r="AR702">
        <v>100</v>
      </c>
      <c r="AS702" t="s">
        <v>756</v>
      </c>
    </row>
    <row r="703" spans="1:45" x14ac:dyDescent="0.25">
      <c r="A703">
        <v>702</v>
      </c>
      <c r="B703" t="s">
        <v>26</v>
      </c>
      <c r="C703" t="s">
        <v>665</v>
      </c>
      <c r="D703" t="s">
        <v>2</v>
      </c>
      <c r="E703" t="s">
        <v>339</v>
      </c>
      <c r="F703" s="138">
        <v>43988</v>
      </c>
      <c r="G703" t="s">
        <v>676</v>
      </c>
      <c r="H703" t="s">
        <v>667</v>
      </c>
      <c r="I703" t="s">
        <v>668</v>
      </c>
      <c r="J703" t="s">
        <v>165</v>
      </c>
      <c r="K703" t="s">
        <v>669</v>
      </c>
      <c r="L703">
        <v>1200</v>
      </c>
      <c r="M703">
        <v>480</v>
      </c>
      <c r="O703">
        <v>320</v>
      </c>
      <c r="P703">
        <v>115.19999999999999</v>
      </c>
      <c r="Q703">
        <v>30</v>
      </c>
      <c r="R703">
        <v>66</v>
      </c>
      <c r="S703">
        <v>76.2</v>
      </c>
      <c r="T703">
        <v>10.416666666666666</v>
      </c>
      <c r="U703">
        <v>26.166666666666664</v>
      </c>
      <c r="V703">
        <v>0.38107638888888884</v>
      </c>
      <c r="W703">
        <v>0.4</v>
      </c>
      <c r="Y703">
        <v>0.42857142857142855</v>
      </c>
      <c r="Z703">
        <v>529</v>
      </c>
      <c r="AA703">
        <v>0.75</v>
      </c>
      <c r="AB703">
        <v>8.1666666666666661</v>
      </c>
      <c r="AC703">
        <v>1</v>
      </c>
      <c r="AE703">
        <v>4</v>
      </c>
      <c r="AH703">
        <v>14.166666666666666</v>
      </c>
      <c r="AK703">
        <v>24</v>
      </c>
      <c r="AQ703">
        <v>100</v>
      </c>
      <c r="AR703">
        <v>100</v>
      </c>
      <c r="AS703" t="s">
        <v>756</v>
      </c>
    </row>
    <row r="704" spans="1:45" x14ac:dyDescent="0.25">
      <c r="A704">
        <v>703</v>
      </c>
      <c r="B704" t="s">
        <v>26</v>
      </c>
      <c r="C704" t="s">
        <v>665</v>
      </c>
      <c r="D704" t="s">
        <v>2</v>
      </c>
      <c r="E704" t="s">
        <v>339</v>
      </c>
      <c r="F704" s="138">
        <v>43988</v>
      </c>
      <c r="G704" t="s">
        <v>676</v>
      </c>
      <c r="H704" t="s">
        <v>667</v>
      </c>
      <c r="I704" t="s">
        <v>668</v>
      </c>
      <c r="J704" t="s">
        <v>166</v>
      </c>
      <c r="K704" t="s">
        <v>669</v>
      </c>
      <c r="L704">
        <v>1200</v>
      </c>
      <c r="M704">
        <v>480</v>
      </c>
      <c r="O704">
        <v>416</v>
      </c>
      <c r="P704">
        <v>115.19999999999999</v>
      </c>
      <c r="Q704">
        <v>36</v>
      </c>
      <c r="R704">
        <v>57</v>
      </c>
      <c r="S704">
        <v>76.2</v>
      </c>
      <c r="T704">
        <v>26.666666666666668</v>
      </c>
      <c r="U704">
        <v>44.333333333333329</v>
      </c>
      <c r="V704">
        <v>0.76344086021505375</v>
      </c>
      <c r="W704">
        <v>0.4</v>
      </c>
      <c r="Y704">
        <v>0.3193681318681319</v>
      </c>
      <c r="Z704">
        <v>780</v>
      </c>
      <c r="AA704">
        <v>0.75</v>
      </c>
      <c r="AB704">
        <v>22.166666666666668</v>
      </c>
      <c r="AC704">
        <v>2</v>
      </c>
      <c r="AE704">
        <v>8</v>
      </c>
      <c r="AH704">
        <v>31.833333333333332</v>
      </c>
      <c r="AK704">
        <v>25</v>
      </c>
      <c r="AQ704">
        <v>100</v>
      </c>
      <c r="AR704">
        <v>100</v>
      </c>
      <c r="AS704" t="s">
        <v>756</v>
      </c>
    </row>
    <row r="705" spans="1:45" x14ac:dyDescent="0.25">
      <c r="A705">
        <v>704</v>
      </c>
      <c r="B705" t="s">
        <v>26</v>
      </c>
      <c r="C705" t="s">
        <v>665</v>
      </c>
      <c r="D705" t="s">
        <v>2</v>
      </c>
      <c r="E705" t="s">
        <v>339</v>
      </c>
      <c r="F705" s="138">
        <v>43988</v>
      </c>
      <c r="G705" t="s">
        <v>676</v>
      </c>
      <c r="H705" t="s">
        <v>667</v>
      </c>
      <c r="I705" t="s">
        <v>668</v>
      </c>
      <c r="J705" t="s">
        <v>167</v>
      </c>
      <c r="K705" t="s">
        <v>669</v>
      </c>
      <c r="L705">
        <v>1200</v>
      </c>
      <c r="M705">
        <v>480</v>
      </c>
      <c r="O705">
        <v>304</v>
      </c>
      <c r="P705">
        <v>115.19999999999999</v>
      </c>
      <c r="Q705">
        <v>16</v>
      </c>
      <c r="R705">
        <v>34</v>
      </c>
      <c r="S705">
        <v>76.2</v>
      </c>
      <c r="T705">
        <v>10.5</v>
      </c>
      <c r="U705">
        <v>18.5</v>
      </c>
      <c r="V705">
        <v>0.57999999999999996</v>
      </c>
      <c r="W705">
        <v>0.4</v>
      </c>
      <c r="Y705">
        <v>0.23496240601503762</v>
      </c>
      <c r="Z705">
        <v>327</v>
      </c>
      <c r="AA705">
        <v>0.75</v>
      </c>
      <c r="AB705">
        <v>8.5</v>
      </c>
      <c r="AE705">
        <v>4</v>
      </c>
      <c r="AH705">
        <v>12</v>
      </c>
      <c r="AI705">
        <v>4</v>
      </c>
      <c r="AK705">
        <v>11</v>
      </c>
      <c r="AQ705">
        <v>100</v>
      </c>
      <c r="AR705">
        <v>100</v>
      </c>
      <c r="AS705" t="s">
        <v>756</v>
      </c>
    </row>
    <row r="706" spans="1:45" x14ac:dyDescent="0.25">
      <c r="A706">
        <v>705</v>
      </c>
      <c r="B706" t="s">
        <v>26</v>
      </c>
      <c r="C706" t="s">
        <v>665</v>
      </c>
      <c r="D706" t="s">
        <v>2</v>
      </c>
      <c r="E706" t="s">
        <v>339</v>
      </c>
      <c r="F706" s="138">
        <v>43988</v>
      </c>
      <c r="G706" t="s">
        <v>676</v>
      </c>
      <c r="H706" t="s">
        <v>667</v>
      </c>
      <c r="I706" t="s">
        <v>668</v>
      </c>
      <c r="J706" t="s">
        <v>168</v>
      </c>
      <c r="K706" t="s">
        <v>669</v>
      </c>
      <c r="L706">
        <v>1200</v>
      </c>
      <c r="M706">
        <v>480</v>
      </c>
      <c r="O706">
        <v>206</v>
      </c>
      <c r="P706">
        <v>115.19999999999999</v>
      </c>
      <c r="Q706">
        <v>3</v>
      </c>
      <c r="R706">
        <v>32</v>
      </c>
      <c r="S706">
        <v>76.2</v>
      </c>
      <c r="T706">
        <v>2.1666666666666665</v>
      </c>
      <c r="U706">
        <v>22.333333333333336</v>
      </c>
      <c r="V706">
        <v>0.70000000000000007</v>
      </c>
      <c r="W706">
        <v>0.4</v>
      </c>
      <c r="Y706">
        <v>0.24271844660194178</v>
      </c>
      <c r="Z706">
        <v>765</v>
      </c>
      <c r="AA706">
        <v>0.7</v>
      </c>
      <c r="AB706">
        <v>2.1666666666666665</v>
      </c>
      <c r="AH706">
        <v>13.833333333333334</v>
      </c>
      <c r="AK706">
        <v>17</v>
      </c>
      <c r="AQ706">
        <v>100</v>
      </c>
      <c r="AR706">
        <v>100</v>
      </c>
      <c r="AS706" t="s">
        <v>756</v>
      </c>
    </row>
    <row r="707" spans="1:45" x14ac:dyDescent="0.25">
      <c r="A707">
        <v>706</v>
      </c>
      <c r="B707" t="s">
        <v>26</v>
      </c>
      <c r="C707" t="s">
        <v>665</v>
      </c>
      <c r="D707" t="s">
        <v>2</v>
      </c>
      <c r="E707" t="s">
        <v>339</v>
      </c>
      <c r="F707" s="138">
        <v>43988</v>
      </c>
      <c r="G707" t="s">
        <v>685</v>
      </c>
      <c r="H707" t="s">
        <v>667</v>
      </c>
      <c r="I707" t="s">
        <v>668</v>
      </c>
      <c r="J707" t="s">
        <v>175</v>
      </c>
      <c r="K707" t="s">
        <v>671</v>
      </c>
      <c r="L707">
        <v>1000</v>
      </c>
      <c r="M707">
        <v>320</v>
      </c>
      <c r="O707">
        <v>288</v>
      </c>
      <c r="P707">
        <v>96</v>
      </c>
      <c r="Q707">
        <v>18</v>
      </c>
      <c r="R707">
        <v>43</v>
      </c>
      <c r="S707">
        <v>76.2</v>
      </c>
      <c r="T707">
        <v>19.666666666666668</v>
      </c>
      <c r="U707">
        <v>32.833333333333336</v>
      </c>
      <c r="V707">
        <v>0.86065573770491799</v>
      </c>
      <c r="W707">
        <v>0.4</v>
      </c>
      <c r="Y707">
        <v>0.30257936507936511</v>
      </c>
      <c r="Z707">
        <v>354</v>
      </c>
      <c r="AA707">
        <v>0.8</v>
      </c>
      <c r="AB707">
        <v>19.666666666666668</v>
      </c>
      <c r="AH707">
        <v>32.833333333333336</v>
      </c>
      <c r="AQ707">
        <v>100</v>
      </c>
      <c r="AR707">
        <v>100</v>
      </c>
      <c r="AS707" t="s">
        <v>756</v>
      </c>
    </row>
    <row r="708" spans="1:45" x14ac:dyDescent="0.25">
      <c r="A708">
        <v>707</v>
      </c>
      <c r="B708" t="s">
        <v>26</v>
      </c>
      <c r="C708" t="s">
        <v>665</v>
      </c>
      <c r="D708" t="s">
        <v>2</v>
      </c>
      <c r="E708" t="s">
        <v>339</v>
      </c>
      <c r="F708" s="138">
        <v>43988</v>
      </c>
      <c r="G708" t="s">
        <v>685</v>
      </c>
      <c r="H708" t="s">
        <v>667</v>
      </c>
      <c r="I708" t="s">
        <v>668</v>
      </c>
      <c r="J708" t="s">
        <v>416</v>
      </c>
      <c r="K708" t="s">
        <v>671</v>
      </c>
      <c r="L708">
        <v>1000</v>
      </c>
      <c r="M708">
        <v>320</v>
      </c>
      <c r="O708">
        <v>272</v>
      </c>
      <c r="P708">
        <v>96</v>
      </c>
      <c r="Q708">
        <v>11</v>
      </c>
      <c r="R708">
        <v>20</v>
      </c>
      <c r="S708">
        <v>63.599999999999994</v>
      </c>
      <c r="T708">
        <v>8.5</v>
      </c>
      <c r="U708">
        <v>14.416666666666668</v>
      </c>
      <c r="V708">
        <v>0.739247311827957</v>
      </c>
      <c r="W708">
        <v>0.4</v>
      </c>
      <c r="Y708">
        <v>0.1628151260504202</v>
      </c>
      <c r="Z708">
        <v>318</v>
      </c>
      <c r="AA708">
        <v>0.65</v>
      </c>
      <c r="AB708">
        <v>7</v>
      </c>
      <c r="AC708">
        <v>2</v>
      </c>
      <c r="AE708">
        <v>2</v>
      </c>
      <c r="AH708">
        <v>13.666666666666668</v>
      </c>
      <c r="AI708">
        <v>3</v>
      </c>
      <c r="AQ708">
        <v>100</v>
      </c>
      <c r="AR708">
        <v>100</v>
      </c>
      <c r="AS708" t="s">
        <v>756</v>
      </c>
    </row>
    <row r="709" spans="1:45" x14ac:dyDescent="0.25">
      <c r="A709">
        <v>708</v>
      </c>
      <c r="B709" t="s">
        <v>26</v>
      </c>
      <c r="C709" t="s">
        <v>665</v>
      </c>
      <c r="D709" t="s">
        <v>2</v>
      </c>
      <c r="E709" t="s">
        <v>339</v>
      </c>
      <c r="F709" s="138">
        <v>43988</v>
      </c>
      <c r="G709" t="s">
        <v>685</v>
      </c>
      <c r="H709" t="s">
        <v>667</v>
      </c>
      <c r="I709" t="s">
        <v>677</v>
      </c>
      <c r="J709" t="s">
        <v>405</v>
      </c>
      <c r="K709" t="s">
        <v>671</v>
      </c>
      <c r="L709">
        <v>1000</v>
      </c>
      <c r="M709">
        <v>320</v>
      </c>
      <c r="O709">
        <v>320</v>
      </c>
      <c r="P709">
        <v>96</v>
      </c>
      <c r="Q709">
        <v>12</v>
      </c>
      <c r="R709">
        <v>33</v>
      </c>
      <c r="S709">
        <v>63.599999999999994</v>
      </c>
      <c r="T709">
        <v>3.3333333333333335</v>
      </c>
      <c r="U709">
        <v>17.5</v>
      </c>
      <c r="V709">
        <v>0.46296296296296291</v>
      </c>
      <c r="W709">
        <v>0.4</v>
      </c>
      <c r="Y709">
        <v>0.20089285714285715</v>
      </c>
      <c r="Z709">
        <v>344</v>
      </c>
      <c r="AA709">
        <v>0.65</v>
      </c>
      <c r="AB709">
        <v>3.3333333333333335</v>
      </c>
      <c r="AH709">
        <v>17.5</v>
      </c>
      <c r="AQ709">
        <v>100</v>
      </c>
      <c r="AR709">
        <v>100</v>
      </c>
      <c r="AS709" t="s">
        <v>755</v>
      </c>
    </row>
    <row r="710" spans="1:45" x14ac:dyDescent="0.25">
      <c r="A710">
        <v>709</v>
      </c>
      <c r="B710" t="s">
        <v>26</v>
      </c>
      <c r="C710" t="s">
        <v>665</v>
      </c>
      <c r="D710" t="s">
        <v>2</v>
      </c>
      <c r="E710" t="s">
        <v>339</v>
      </c>
      <c r="F710" s="138">
        <v>43988</v>
      </c>
      <c r="G710" t="s">
        <v>682</v>
      </c>
      <c r="H710" t="s">
        <v>687</v>
      </c>
      <c r="I710" t="s">
        <v>697</v>
      </c>
      <c r="J710" t="s">
        <v>467</v>
      </c>
      <c r="K710" t="s">
        <v>671</v>
      </c>
      <c r="L710">
        <v>1000</v>
      </c>
      <c r="M710">
        <v>320</v>
      </c>
      <c r="O710">
        <v>304</v>
      </c>
      <c r="P710">
        <v>57.599999999999994</v>
      </c>
      <c r="Q710">
        <v>13</v>
      </c>
      <c r="R710">
        <v>50</v>
      </c>
      <c r="S710">
        <v>28</v>
      </c>
      <c r="T710">
        <v>7.1666666666666661</v>
      </c>
      <c r="U710">
        <v>48.166666666666664</v>
      </c>
      <c r="V710">
        <v>0.87830687830687826</v>
      </c>
      <c r="W710">
        <v>0.24</v>
      </c>
      <c r="Y710">
        <v>0.2960526315789474</v>
      </c>
      <c r="Z710">
        <v>327</v>
      </c>
      <c r="AA710">
        <v>0.65</v>
      </c>
      <c r="AB710">
        <v>3.6666666666666665</v>
      </c>
      <c r="AE710">
        <v>7</v>
      </c>
      <c r="AH710">
        <v>48.166666666666664</v>
      </c>
      <c r="AQ710">
        <v>100</v>
      </c>
      <c r="AR710">
        <v>100</v>
      </c>
      <c r="AS710" t="s">
        <v>755</v>
      </c>
    </row>
    <row r="711" spans="1:45" x14ac:dyDescent="0.25">
      <c r="A711">
        <v>710</v>
      </c>
      <c r="B711" t="s">
        <v>26</v>
      </c>
      <c r="C711" t="s">
        <v>665</v>
      </c>
      <c r="D711" t="s">
        <v>2</v>
      </c>
      <c r="E711" t="s">
        <v>339</v>
      </c>
      <c r="F711" s="138">
        <v>43988</v>
      </c>
      <c r="G711" t="s">
        <v>682</v>
      </c>
      <c r="H711" t="s">
        <v>687</v>
      </c>
      <c r="I711" t="s">
        <v>697</v>
      </c>
      <c r="J711" t="s">
        <v>487</v>
      </c>
      <c r="K711" t="s">
        <v>671</v>
      </c>
      <c r="L711">
        <v>1000</v>
      </c>
      <c r="M711">
        <v>320</v>
      </c>
      <c r="O711">
        <v>320</v>
      </c>
      <c r="P711">
        <v>57.599999999999994</v>
      </c>
      <c r="Q711">
        <v>20</v>
      </c>
      <c r="R711">
        <v>57</v>
      </c>
      <c r="S711">
        <v>28</v>
      </c>
      <c r="T711">
        <v>18.333333333333332</v>
      </c>
      <c r="U711">
        <v>40.833333333333336</v>
      </c>
      <c r="V711">
        <v>0.76839826839826841</v>
      </c>
      <c r="W711">
        <v>0.24</v>
      </c>
      <c r="Y711">
        <v>0.34375</v>
      </c>
      <c r="Z711">
        <v>414</v>
      </c>
      <c r="AA711">
        <v>0.65</v>
      </c>
      <c r="AB711">
        <v>18.333333333333332</v>
      </c>
      <c r="AH711">
        <v>40.833333333333336</v>
      </c>
      <c r="AQ711">
        <v>100</v>
      </c>
      <c r="AR711">
        <v>100</v>
      </c>
      <c r="AS711" t="s">
        <v>755</v>
      </c>
    </row>
    <row r="712" spans="1:45" x14ac:dyDescent="0.25">
      <c r="A712">
        <v>711</v>
      </c>
      <c r="B712" t="s">
        <v>26</v>
      </c>
      <c r="C712" t="s">
        <v>665</v>
      </c>
      <c r="D712" t="s">
        <v>2</v>
      </c>
      <c r="E712" t="s">
        <v>339</v>
      </c>
      <c r="F712" s="138">
        <v>43988</v>
      </c>
      <c r="G712" t="s">
        <v>682</v>
      </c>
      <c r="H712" t="s">
        <v>687</v>
      </c>
      <c r="I712" t="s">
        <v>707</v>
      </c>
      <c r="J712" t="s">
        <v>480</v>
      </c>
      <c r="K712" t="s">
        <v>671</v>
      </c>
      <c r="L712">
        <v>1000</v>
      </c>
      <c r="M712">
        <v>320</v>
      </c>
      <c r="O712">
        <v>320</v>
      </c>
      <c r="P712">
        <v>57.599999999999994</v>
      </c>
      <c r="R712">
        <v>37</v>
      </c>
      <c r="S712">
        <v>28</v>
      </c>
      <c r="T712">
        <v>0</v>
      </c>
      <c r="U712">
        <v>13.5</v>
      </c>
      <c r="V712">
        <v>0.36486486486486486</v>
      </c>
      <c r="W712">
        <v>0.24</v>
      </c>
      <c r="Y712">
        <v>0.16517857142857142</v>
      </c>
      <c r="Z712">
        <v>338</v>
      </c>
      <c r="AA712">
        <v>0.65</v>
      </c>
      <c r="AI712">
        <v>16</v>
      </c>
      <c r="AJ712">
        <v>12</v>
      </c>
      <c r="AK712">
        <v>10</v>
      </c>
      <c r="AQ712">
        <v>100</v>
      </c>
      <c r="AR712">
        <v>100</v>
      </c>
      <c r="AS712" t="s">
        <v>755</v>
      </c>
    </row>
    <row r="713" spans="1:45" x14ac:dyDescent="0.25">
      <c r="A713">
        <v>712</v>
      </c>
      <c r="B713" t="s">
        <v>26</v>
      </c>
      <c r="C713" t="s">
        <v>665</v>
      </c>
      <c r="D713" t="s">
        <v>2</v>
      </c>
      <c r="E713" t="s">
        <v>339</v>
      </c>
      <c r="F713" s="138">
        <v>43988</v>
      </c>
      <c r="G713" t="s">
        <v>682</v>
      </c>
      <c r="H713" t="s">
        <v>687</v>
      </c>
      <c r="I713" t="s">
        <v>707</v>
      </c>
      <c r="J713" t="s">
        <v>468</v>
      </c>
      <c r="K713" t="s">
        <v>671</v>
      </c>
      <c r="L713">
        <v>1000</v>
      </c>
      <c r="M713">
        <v>320</v>
      </c>
      <c r="O713">
        <v>192</v>
      </c>
      <c r="P713">
        <v>57.599999999999994</v>
      </c>
      <c r="Q713">
        <v>1</v>
      </c>
      <c r="R713">
        <v>27</v>
      </c>
      <c r="S713">
        <v>28</v>
      </c>
      <c r="T713">
        <v>0.95833333333333326</v>
      </c>
      <c r="U713">
        <v>14.458333333333334</v>
      </c>
      <c r="V713">
        <v>0.55059523809523814</v>
      </c>
      <c r="W713">
        <v>0.24</v>
      </c>
      <c r="Y713">
        <v>0.20833333333333337</v>
      </c>
      <c r="Z713">
        <v>225</v>
      </c>
      <c r="AA713">
        <v>0.65</v>
      </c>
      <c r="AB713">
        <v>0.33333333333333331</v>
      </c>
      <c r="AC713">
        <v>1</v>
      </c>
      <c r="AD713">
        <v>1</v>
      </c>
      <c r="AH713">
        <v>3.3333333333333335</v>
      </c>
      <c r="AI713">
        <v>7</v>
      </c>
      <c r="AJ713">
        <v>1</v>
      </c>
      <c r="AK713">
        <v>18</v>
      </c>
      <c r="AQ713">
        <v>100</v>
      </c>
      <c r="AR713">
        <v>100</v>
      </c>
      <c r="AS713" t="s">
        <v>755</v>
      </c>
    </row>
    <row r="714" spans="1:45" x14ac:dyDescent="0.25">
      <c r="A714">
        <v>713</v>
      </c>
      <c r="B714" t="s">
        <v>26</v>
      </c>
      <c r="C714" t="s">
        <v>665</v>
      </c>
      <c r="D714" t="s">
        <v>2</v>
      </c>
      <c r="E714" t="s">
        <v>339</v>
      </c>
      <c r="F714" s="138">
        <v>43988</v>
      </c>
      <c r="G714" t="s">
        <v>682</v>
      </c>
      <c r="H714" t="s">
        <v>687</v>
      </c>
      <c r="I714" t="s">
        <v>673</v>
      </c>
      <c r="J714" t="s">
        <v>473</v>
      </c>
      <c r="K714" t="s">
        <v>671</v>
      </c>
      <c r="L714">
        <v>1000</v>
      </c>
      <c r="M714">
        <v>320</v>
      </c>
      <c r="O714">
        <v>320</v>
      </c>
      <c r="P714">
        <v>57.599999999999994</v>
      </c>
      <c r="Q714">
        <v>5</v>
      </c>
      <c r="R714">
        <v>30</v>
      </c>
      <c r="S714">
        <v>28</v>
      </c>
      <c r="T714">
        <v>2.5</v>
      </c>
      <c r="U714">
        <v>44.833333333333336</v>
      </c>
      <c r="V714">
        <v>1.3523809523809525</v>
      </c>
      <c r="W714">
        <v>0.24</v>
      </c>
      <c r="Y714">
        <v>0.15625</v>
      </c>
      <c r="Z714">
        <v>298</v>
      </c>
      <c r="AA714">
        <v>0.65</v>
      </c>
      <c r="AB714">
        <v>2.5</v>
      </c>
      <c r="AH714">
        <v>37.833333333333336</v>
      </c>
      <c r="AI714">
        <v>10</v>
      </c>
      <c r="AK714">
        <v>9</v>
      </c>
      <c r="AQ714">
        <v>100</v>
      </c>
      <c r="AR714">
        <v>100</v>
      </c>
      <c r="AS714" t="s">
        <v>755</v>
      </c>
    </row>
    <row r="715" spans="1:45" x14ac:dyDescent="0.25">
      <c r="A715">
        <v>714</v>
      </c>
      <c r="B715" t="s">
        <v>26</v>
      </c>
      <c r="C715" t="s">
        <v>665</v>
      </c>
      <c r="D715" t="s">
        <v>2</v>
      </c>
      <c r="E715" t="s">
        <v>339</v>
      </c>
      <c r="F715" s="138">
        <v>43988</v>
      </c>
      <c r="G715" t="s">
        <v>682</v>
      </c>
      <c r="H715" t="s">
        <v>687</v>
      </c>
      <c r="I715" t="s">
        <v>708</v>
      </c>
      <c r="J715" t="s">
        <v>486</v>
      </c>
      <c r="K715" t="s">
        <v>671</v>
      </c>
      <c r="L715">
        <v>1000</v>
      </c>
      <c r="M715">
        <v>320</v>
      </c>
      <c r="O715">
        <v>288</v>
      </c>
      <c r="P715">
        <v>57.599999999999994</v>
      </c>
      <c r="Q715">
        <v>3</v>
      </c>
      <c r="R715">
        <v>44</v>
      </c>
      <c r="S715">
        <v>28</v>
      </c>
      <c r="T715">
        <v>0</v>
      </c>
      <c r="U715">
        <v>31.791666666666668</v>
      </c>
      <c r="V715">
        <v>0.6764184397163121</v>
      </c>
      <c r="W715">
        <v>0.24</v>
      </c>
      <c r="Y715">
        <v>0.23313492063492064</v>
      </c>
      <c r="Z715">
        <v>340</v>
      </c>
      <c r="AA715">
        <v>0.65</v>
      </c>
      <c r="AH715">
        <v>16.166666666666668</v>
      </c>
      <c r="AI715">
        <v>6</v>
      </c>
      <c r="AJ715">
        <v>11</v>
      </c>
      <c r="AK715">
        <v>20</v>
      </c>
      <c r="AQ715">
        <v>100</v>
      </c>
      <c r="AR715">
        <v>100</v>
      </c>
      <c r="AS715" t="s">
        <v>755</v>
      </c>
    </row>
    <row r="716" spans="1:45" x14ac:dyDescent="0.25">
      <c r="A716">
        <v>715</v>
      </c>
      <c r="B716" t="s">
        <v>26</v>
      </c>
      <c r="C716" t="s">
        <v>665</v>
      </c>
      <c r="D716" t="s">
        <v>2</v>
      </c>
      <c r="E716" t="s">
        <v>339</v>
      </c>
      <c r="F716" s="138">
        <v>43988</v>
      </c>
      <c r="G716" t="s">
        <v>682</v>
      </c>
      <c r="H716" t="s">
        <v>687</v>
      </c>
      <c r="I716" t="s">
        <v>709</v>
      </c>
      <c r="J716" t="s">
        <v>474</v>
      </c>
      <c r="K716" t="s">
        <v>671</v>
      </c>
      <c r="L716">
        <v>1000</v>
      </c>
      <c r="M716">
        <v>320</v>
      </c>
      <c r="O716">
        <v>320</v>
      </c>
      <c r="P716">
        <v>57.599999999999994</v>
      </c>
      <c r="Q716">
        <v>9</v>
      </c>
      <c r="R716">
        <v>32</v>
      </c>
      <c r="S716">
        <v>28</v>
      </c>
      <c r="T716">
        <v>7.916666666666667</v>
      </c>
      <c r="U716">
        <v>24.75</v>
      </c>
      <c r="V716">
        <v>0.79674796747967469</v>
      </c>
      <c r="W716">
        <v>0.24</v>
      </c>
      <c r="Y716">
        <v>0.18303571428571427</v>
      </c>
      <c r="Z716">
        <v>400</v>
      </c>
      <c r="AA716">
        <v>0.65</v>
      </c>
      <c r="AB716">
        <v>5.166666666666667</v>
      </c>
      <c r="AC716">
        <v>3</v>
      </c>
      <c r="AD716">
        <v>4</v>
      </c>
      <c r="AE716">
        <v>1</v>
      </c>
      <c r="AH716">
        <v>14.5</v>
      </c>
      <c r="AI716">
        <v>9</v>
      </c>
      <c r="AJ716">
        <v>12</v>
      </c>
      <c r="AK716">
        <v>7</v>
      </c>
      <c r="AQ716">
        <v>100</v>
      </c>
      <c r="AR716">
        <v>100</v>
      </c>
      <c r="AS716" t="s">
        <v>755</v>
      </c>
    </row>
    <row r="717" spans="1:45" x14ac:dyDescent="0.25">
      <c r="A717">
        <v>716</v>
      </c>
      <c r="B717" t="s">
        <v>26</v>
      </c>
      <c r="C717" t="s">
        <v>665</v>
      </c>
      <c r="D717" t="s">
        <v>2</v>
      </c>
      <c r="E717" t="s">
        <v>339</v>
      </c>
      <c r="F717" s="138">
        <v>43988</v>
      </c>
      <c r="G717" t="s">
        <v>682</v>
      </c>
      <c r="H717" t="s">
        <v>687</v>
      </c>
      <c r="I717" t="s">
        <v>709</v>
      </c>
      <c r="J717" t="s">
        <v>483</v>
      </c>
      <c r="K717" t="s">
        <v>671</v>
      </c>
      <c r="L717">
        <v>1000</v>
      </c>
      <c r="M717">
        <v>320</v>
      </c>
      <c r="O717">
        <v>208</v>
      </c>
      <c r="P717">
        <v>57.599999999999994</v>
      </c>
      <c r="Q717">
        <v>6</v>
      </c>
      <c r="R717">
        <v>33</v>
      </c>
      <c r="S717">
        <v>28</v>
      </c>
      <c r="T717">
        <v>4.833333333333333</v>
      </c>
      <c r="U717">
        <v>33.583333333333329</v>
      </c>
      <c r="V717">
        <v>0.98504273504273498</v>
      </c>
      <c r="W717">
        <v>0.24</v>
      </c>
      <c r="Y717">
        <v>0.26785714285714285</v>
      </c>
      <c r="Z717">
        <v>400</v>
      </c>
      <c r="AA717">
        <v>0.65</v>
      </c>
      <c r="AB717">
        <v>4.833333333333333</v>
      </c>
      <c r="AH717">
        <v>23.833333333333332</v>
      </c>
      <c r="AJ717">
        <v>14</v>
      </c>
      <c r="AK717">
        <v>9</v>
      </c>
      <c r="AQ717">
        <v>100</v>
      </c>
      <c r="AR717">
        <v>100</v>
      </c>
      <c r="AS717" t="s">
        <v>755</v>
      </c>
    </row>
    <row r="718" spans="1:45" x14ac:dyDescent="0.25">
      <c r="A718">
        <v>717</v>
      </c>
      <c r="B718" t="s">
        <v>26</v>
      </c>
      <c r="C718" t="s">
        <v>665</v>
      </c>
      <c r="D718" t="s">
        <v>2</v>
      </c>
      <c r="E718" t="s">
        <v>339</v>
      </c>
      <c r="F718" s="138">
        <v>43988</v>
      </c>
      <c r="G718" t="s">
        <v>684</v>
      </c>
      <c r="H718" t="s">
        <v>687</v>
      </c>
      <c r="I718" t="s">
        <v>673</v>
      </c>
      <c r="J718" t="s">
        <v>454</v>
      </c>
      <c r="K718" t="s">
        <v>669</v>
      </c>
      <c r="L718">
        <v>1250</v>
      </c>
      <c r="M718">
        <v>320</v>
      </c>
      <c r="O718">
        <v>320</v>
      </c>
      <c r="P718">
        <v>72</v>
      </c>
      <c r="R718">
        <v>34</v>
      </c>
      <c r="S718">
        <v>35.200000000000003</v>
      </c>
      <c r="T718">
        <v>0</v>
      </c>
      <c r="U718">
        <v>11.125</v>
      </c>
      <c r="V718">
        <v>0.32720588235294118</v>
      </c>
      <c r="W718">
        <v>0.24</v>
      </c>
      <c r="Y718">
        <v>0.15178571428571427</v>
      </c>
      <c r="Z718">
        <v>345</v>
      </c>
      <c r="AA718">
        <v>0.65</v>
      </c>
      <c r="AI718">
        <v>24</v>
      </c>
      <c r="AJ718">
        <v>7</v>
      </c>
      <c r="AK718">
        <v>5</v>
      </c>
      <c r="AQ718">
        <v>100</v>
      </c>
      <c r="AR718">
        <v>100</v>
      </c>
      <c r="AS718" t="s">
        <v>755</v>
      </c>
    </row>
    <row r="719" spans="1:45" x14ac:dyDescent="0.25">
      <c r="A719">
        <v>718</v>
      </c>
      <c r="B719" t="s">
        <v>26</v>
      </c>
      <c r="C719" t="s">
        <v>665</v>
      </c>
      <c r="D719" t="s">
        <v>2</v>
      </c>
      <c r="E719" t="s">
        <v>339</v>
      </c>
      <c r="F719" s="138">
        <v>43988</v>
      </c>
      <c r="G719" t="s">
        <v>684</v>
      </c>
      <c r="H719" t="s">
        <v>687</v>
      </c>
      <c r="I719" t="s">
        <v>704</v>
      </c>
      <c r="J719" t="s">
        <v>453</v>
      </c>
      <c r="K719" t="s">
        <v>669</v>
      </c>
      <c r="L719">
        <v>1250</v>
      </c>
      <c r="M719">
        <v>320</v>
      </c>
      <c r="O719">
        <v>367</v>
      </c>
      <c r="P719">
        <v>72</v>
      </c>
      <c r="Q719">
        <v>3</v>
      </c>
      <c r="R719">
        <v>23</v>
      </c>
      <c r="S719">
        <v>35.200000000000003</v>
      </c>
      <c r="T719">
        <v>6.916666666666667</v>
      </c>
      <c r="U719">
        <v>10.208333333333332</v>
      </c>
      <c r="V719">
        <v>0.65865384615384615</v>
      </c>
      <c r="W719">
        <v>0.24</v>
      </c>
      <c r="Y719">
        <v>0.10120669521214481</v>
      </c>
      <c r="Z719">
        <v>356</v>
      </c>
      <c r="AA719">
        <v>0.65</v>
      </c>
      <c r="AB719">
        <v>4.666666666666667</v>
      </c>
      <c r="AC719">
        <v>1</v>
      </c>
      <c r="AD719">
        <v>4</v>
      </c>
      <c r="AE719">
        <v>1</v>
      </c>
      <c r="AH719">
        <v>5.833333333333333</v>
      </c>
      <c r="AI719">
        <v>10</v>
      </c>
      <c r="AJ719">
        <v>5</v>
      </c>
      <c r="AQ719">
        <v>100</v>
      </c>
      <c r="AR719">
        <v>100</v>
      </c>
      <c r="AS719" t="s">
        <v>755</v>
      </c>
    </row>
    <row r="720" spans="1:45" x14ac:dyDescent="0.25">
      <c r="A720">
        <v>719</v>
      </c>
      <c r="B720" t="s">
        <v>26</v>
      </c>
      <c r="C720" t="s">
        <v>665</v>
      </c>
      <c r="D720" t="s">
        <v>2</v>
      </c>
      <c r="E720" t="s">
        <v>339</v>
      </c>
      <c r="F720" s="138">
        <v>43988</v>
      </c>
      <c r="G720" t="s">
        <v>684</v>
      </c>
      <c r="H720" t="s">
        <v>687</v>
      </c>
      <c r="I720" t="s">
        <v>705</v>
      </c>
      <c r="J720" t="s">
        <v>459</v>
      </c>
      <c r="K720" t="s">
        <v>669</v>
      </c>
      <c r="L720">
        <v>1250</v>
      </c>
      <c r="M720">
        <v>320</v>
      </c>
      <c r="O720">
        <v>367</v>
      </c>
      <c r="P720">
        <v>72</v>
      </c>
      <c r="Q720">
        <v>3</v>
      </c>
      <c r="R720">
        <v>21</v>
      </c>
      <c r="S720">
        <v>35.200000000000003</v>
      </c>
      <c r="T720">
        <v>5.25</v>
      </c>
      <c r="U720">
        <v>10.208333333333332</v>
      </c>
      <c r="V720">
        <v>0.64409722222222221</v>
      </c>
      <c r="W720">
        <v>0.24</v>
      </c>
      <c r="Y720">
        <v>9.3421564811210597E-2</v>
      </c>
      <c r="Z720">
        <v>379</v>
      </c>
      <c r="AA720">
        <v>0.65</v>
      </c>
      <c r="AB720">
        <v>3</v>
      </c>
      <c r="AC720">
        <v>1</v>
      </c>
      <c r="AD720">
        <v>4</v>
      </c>
      <c r="AE720">
        <v>1</v>
      </c>
      <c r="AH720">
        <v>5.833333333333333</v>
      </c>
      <c r="AI720">
        <v>10</v>
      </c>
      <c r="AJ720">
        <v>5</v>
      </c>
      <c r="AQ720">
        <v>100</v>
      </c>
      <c r="AR720">
        <v>100</v>
      </c>
      <c r="AS720" t="s">
        <v>755</v>
      </c>
    </row>
    <row r="721" spans="1:45" x14ac:dyDescent="0.25">
      <c r="A721">
        <v>720</v>
      </c>
      <c r="B721" t="s">
        <v>26</v>
      </c>
      <c r="C721" t="s">
        <v>665</v>
      </c>
      <c r="D721" t="s">
        <v>2</v>
      </c>
      <c r="E721" t="s">
        <v>339</v>
      </c>
      <c r="F721" s="138">
        <v>43988</v>
      </c>
      <c r="G721" t="s">
        <v>684</v>
      </c>
      <c r="H721" t="s">
        <v>687</v>
      </c>
      <c r="I721" t="s">
        <v>697</v>
      </c>
      <c r="J721" t="s">
        <v>460</v>
      </c>
      <c r="K721" t="s">
        <v>669</v>
      </c>
      <c r="L721">
        <v>1250</v>
      </c>
      <c r="M721">
        <v>320</v>
      </c>
      <c r="O721">
        <v>340</v>
      </c>
      <c r="P721">
        <v>72</v>
      </c>
      <c r="Q721">
        <v>11</v>
      </c>
      <c r="R721">
        <v>53</v>
      </c>
      <c r="S721">
        <v>35.200000000000003</v>
      </c>
      <c r="T721">
        <v>5.833333333333333</v>
      </c>
      <c r="U721">
        <v>23.666666666666668</v>
      </c>
      <c r="V721">
        <v>0.4609375</v>
      </c>
      <c r="W721">
        <v>0.24</v>
      </c>
      <c r="Y721">
        <v>0.26890756302521013</v>
      </c>
      <c r="Z721">
        <v>408</v>
      </c>
      <c r="AA721">
        <v>0.65</v>
      </c>
      <c r="AB721">
        <v>5.833333333333333</v>
      </c>
      <c r="AH721">
        <v>20.166666666666668</v>
      </c>
      <c r="AI721">
        <v>6</v>
      </c>
      <c r="AK721">
        <v>4</v>
      </c>
      <c r="AQ721">
        <v>100</v>
      </c>
      <c r="AR721">
        <v>100</v>
      </c>
      <c r="AS721" t="s">
        <v>755</v>
      </c>
    </row>
    <row r="722" spans="1:45" x14ac:dyDescent="0.25">
      <c r="A722">
        <v>721</v>
      </c>
      <c r="B722" t="s">
        <v>26</v>
      </c>
      <c r="C722" t="s">
        <v>665</v>
      </c>
      <c r="D722" t="s">
        <v>2</v>
      </c>
      <c r="E722" t="s">
        <v>339</v>
      </c>
      <c r="F722" s="138">
        <v>43988</v>
      </c>
      <c r="G722" t="s">
        <v>710</v>
      </c>
      <c r="H722" t="s">
        <v>687</v>
      </c>
      <c r="I722" t="s">
        <v>668</v>
      </c>
      <c r="J722" t="s">
        <v>498</v>
      </c>
      <c r="K722" t="s">
        <v>711</v>
      </c>
      <c r="L722">
        <v>180</v>
      </c>
      <c r="M722">
        <v>144</v>
      </c>
      <c r="O722">
        <v>144</v>
      </c>
      <c r="P722">
        <v>22.8</v>
      </c>
      <c r="Q722">
        <v>5</v>
      </c>
      <c r="R722">
        <v>11</v>
      </c>
      <c r="S722">
        <v>8.4</v>
      </c>
      <c r="T722">
        <v>1.9166666666666667</v>
      </c>
      <c r="U722">
        <v>3.4166666666666665</v>
      </c>
      <c r="V722">
        <v>0.33333333333333331</v>
      </c>
      <c r="W722">
        <v>0.24</v>
      </c>
      <c r="Y722">
        <v>0.15873015873015872</v>
      </c>
      <c r="Z722">
        <v>227</v>
      </c>
      <c r="AA722">
        <v>0.65</v>
      </c>
      <c r="AB722">
        <v>1.6666666666666667</v>
      </c>
      <c r="AC722">
        <v>1</v>
      </c>
      <c r="AH722">
        <v>2.6666666666666665</v>
      </c>
      <c r="AI722">
        <v>3</v>
      </c>
      <c r="AQ722">
        <v>50</v>
      </c>
      <c r="AR722">
        <v>50</v>
      </c>
      <c r="AS722" t="s">
        <v>755</v>
      </c>
    </row>
    <row r="723" spans="1:45" x14ac:dyDescent="0.25">
      <c r="A723">
        <v>722</v>
      </c>
      <c r="B723" t="s">
        <v>26</v>
      </c>
      <c r="C723" t="s">
        <v>665</v>
      </c>
      <c r="D723" t="s">
        <v>2</v>
      </c>
      <c r="E723" t="s">
        <v>339</v>
      </c>
      <c r="F723" s="138">
        <v>43988</v>
      </c>
      <c r="G723" t="s">
        <v>710</v>
      </c>
      <c r="H723" t="s">
        <v>687</v>
      </c>
      <c r="I723" t="s">
        <v>668</v>
      </c>
      <c r="J723" t="s">
        <v>499</v>
      </c>
      <c r="K723" t="s">
        <v>711</v>
      </c>
      <c r="L723">
        <v>180</v>
      </c>
      <c r="M723">
        <v>144</v>
      </c>
      <c r="O723">
        <v>80</v>
      </c>
      <c r="P723">
        <v>22.8</v>
      </c>
      <c r="R723">
        <v>8</v>
      </c>
      <c r="S723">
        <v>8.4</v>
      </c>
      <c r="T723">
        <v>0</v>
      </c>
      <c r="U723">
        <v>4.6666666666666661</v>
      </c>
      <c r="V723">
        <v>0.58333333333333326</v>
      </c>
      <c r="W723">
        <v>0.24</v>
      </c>
      <c r="Y723">
        <v>0.14285714285714285</v>
      </c>
      <c r="Z723">
        <v>54</v>
      </c>
      <c r="AA723">
        <v>0.7</v>
      </c>
      <c r="AH723">
        <v>3.6666666666666665</v>
      </c>
      <c r="AI723">
        <v>2</v>
      </c>
      <c r="AK723">
        <v>1</v>
      </c>
      <c r="AQ723">
        <v>50</v>
      </c>
      <c r="AR723">
        <v>50</v>
      </c>
      <c r="AS723" t="s">
        <v>755</v>
      </c>
    </row>
    <row r="724" spans="1:45" x14ac:dyDescent="0.25">
      <c r="A724">
        <v>723</v>
      </c>
      <c r="B724" t="s">
        <v>26</v>
      </c>
      <c r="C724" t="s">
        <v>665</v>
      </c>
      <c r="D724" t="s">
        <v>2</v>
      </c>
      <c r="E724" t="s">
        <v>339</v>
      </c>
      <c r="F724" s="138">
        <v>43988</v>
      </c>
      <c r="G724" t="s">
        <v>710</v>
      </c>
      <c r="H724" t="s">
        <v>687</v>
      </c>
      <c r="I724" t="s">
        <v>668</v>
      </c>
      <c r="J724" t="s">
        <v>496</v>
      </c>
      <c r="K724" t="s">
        <v>711</v>
      </c>
      <c r="L724">
        <v>180</v>
      </c>
      <c r="M724">
        <v>144</v>
      </c>
      <c r="O724">
        <v>128</v>
      </c>
      <c r="P724">
        <v>22.8</v>
      </c>
      <c r="Q724">
        <v>4</v>
      </c>
      <c r="R724">
        <v>15</v>
      </c>
      <c r="S724">
        <v>8.4</v>
      </c>
      <c r="T724">
        <v>2.5</v>
      </c>
      <c r="U724">
        <v>3.1666666666666665</v>
      </c>
      <c r="V724">
        <v>0.2982456140350877</v>
      </c>
      <c r="W724">
        <v>0.24</v>
      </c>
      <c r="Y724">
        <v>0.21205357142857145</v>
      </c>
      <c r="Z724">
        <v>156</v>
      </c>
      <c r="AA724">
        <v>0.75</v>
      </c>
      <c r="AC724">
        <v>1</v>
      </c>
      <c r="AE724">
        <v>1</v>
      </c>
      <c r="AF724">
        <v>1</v>
      </c>
      <c r="AG724">
        <v>1</v>
      </c>
      <c r="AH724">
        <v>2.1666666666666665</v>
      </c>
      <c r="AK724">
        <v>2</v>
      </c>
      <c r="AQ724">
        <v>50</v>
      </c>
      <c r="AR724">
        <v>50</v>
      </c>
      <c r="AS724" t="s">
        <v>755</v>
      </c>
    </row>
    <row r="725" spans="1:45" x14ac:dyDescent="0.25">
      <c r="A725">
        <v>724</v>
      </c>
      <c r="B725" t="s">
        <v>26</v>
      </c>
      <c r="C725" t="s">
        <v>665</v>
      </c>
      <c r="D725" t="s">
        <v>2</v>
      </c>
      <c r="E725" t="s">
        <v>339</v>
      </c>
      <c r="F725" s="138">
        <v>43988</v>
      </c>
      <c r="G725" t="s">
        <v>710</v>
      </c>
      <c r="H725" t="s">
        <v>687</v>
      </c>
      <c r="I725" t="s">
        <v>668</v>
      </c>
      <c r="J725" t="s">
        <v>497</v>
      </c>
      <c r="K725" t="s">
        <v>711</v>
      </c>
      <c r="L725">
        <v>180</v>
      </c>
      <c r="M725">
        <v>144</v>
      </c>
      <c r="O725">
        <v>96</v>
      </c>
      <c r="P725">
        <v>22.8</v>
      </c>
      <c r="Q725">
        <v>2</v>
      </c>
      <c r="R725">
        <v>10</v>
      </c>
      <c r="S725">
        <v>8.4</v>
      </c>
      <c r="T725">
        <v>0.5</v>
      </c>
      <c r="U725">
        <v>8.25</v>
      </c>
      <c r="V725">
        <v>0.72916666666666663</v>
      </c>
      <c r="W725">
        <v>0.24</v>
      </c>
      <c r="Y725">
        <v>0.1785714285714286</v>
      </c>
      <c r="Z725">
        <v>78</v>
      </c>
      <c r="AA725">
        <v>0.65</v>
      </c>
      <c r="AC725">
        <v>2</v>
      </c>
      <c r="AH725">
        <v>8</v>
      </c>
      <c r="AI725">
        <v>1</v>
      </c>
      <c r="AQ725">
        <v>50</v>
      </c>
      <c r="AR725">
        <v>50</v>
      </c>
      <c r="AS725" t="s">
        <v>755</v>
      </c>
    </row>
    <row r="726" spans="1:45" x14ac:dyDescent="0.25">
      <c r="A726">
        <v>725</v>
      </c>
      <c r="B726" t="s">
        <v>26</v>
      </c>
      <c r="C726" t="s">
        <v>665</v>
      </c>
      <c r="D726" t="s">
        <v>2</v>
      </c>
      <c r="E726" t="s">
        <v>339</v>
      </c>
      <c r="F726" s="138">
        <v>43988</v>
      </c>
      <c r="G726" t="s">
        <v>710</v>
      </c>
      <c r="H726" t="s">
        <v>687</v>
      </c>
      <c r="I726" t="s">
        <v>668</v>
      </c>
      <c r="J726" t="s">
        <v>494</v>
      </c>
      <c r="K726" t="s">
        <v>711</v>
      </c>
      <c r="L726">
        <v>180</v>
      </c>
      <c r="M726">
        <v>144</v>
      </c>
      <c r="O726">
        <v>80</v>
      </c>
      <c r="P726">
        <v>22.8</v>
      </c>
      <c r="Q726">
        <v>4</v>
      </c>
      <c r="R726">
        <v>3</v>
      </c>
      <c r="S726">
        <v>8.4</v>
      </c>
      <c r="T726">
        <v>3.25</v>
      </c>
      <c r="U726">
        <v>4.25</v>
      </c>
      <c r="V726">
        <v>1.0714285714285714</v>
      </c>
      <c r="W726">
        <v>0.24</v>
      </c>
      <c r="Y726">
        <v>0.125</v>
      </c>
      <c r="Z726">
        <v>103</v>
      </c>
      <c r="AA726">
        <v>0.65</v>
      </c>
      <c r="AF726">
        <v>3</v>
      </c>
      <c r="AG726">
        <v>1</v>
      </c>
      <c r="AL726">
        <v>3</v>
      </c>
      <c r="AM726">
        <v>2</v>
      </c>
      <c r="AQ726">
        <v>50</v>
      </c>
      <c r="AR726">
        <v>50</v>
      </c>
      <c r="AS726" t="s">
        <v>755</v>
      </c>
    </row>
    <row r="727" spans="1:45" x14ac:dyDescent="0.25">
      <c r="A727">
        <v>726</v>
      </c>
      <c r="B727" t="s">
        <v>26</v>
      </c>
      <c r="C727" t="s">
        <v>665</v>
      </c>
      <c r="D727" t="s">
        <v>2</v>
      </c>
      <c r="E727" t="s">
        <v>339</v>
      </c>
      <c r="F727" s="138">
        <v>43988</v>
      </c>
      <c r="G727" t="s">
        <v>710</v>
      </c>
      <c r="H727" t="s">
        <v>687</v>
      </c>
      <c r="I727" t="s">
        <v>668</v>
      </c>
      <c r="J727" t="s">
        <v>500</v>
      </c>
      <c r="K727" t="s">
        <v>711</v>
      </c>
      <c r="L727">
        <v>180</v>
      </c>
      <c r="M727">
        <v>144</v>
      </c>
      <c r="O727">
        <v>144</v>
      </c>
      <c r="P727">
        <v>22.8</v>
      </c>
      <c r="Q727">
        <v>1</v>
      </c>
      <c r="R727">
        <v>19</v>
      </c>
      <c r="S727">
        <v>8.4</v>
      </c>
      <c r="T727">
        <v>1</v>
      </c>
      <c r="U727">
        <v>4.833333333333333</v>
      </c>
      <c r="V727">
        <v>0.29166666666666663</v>
      </c>
      <c r="W727">
        <v>0.24</v>
      </c>
      <c r="Y727">
        <v>0.19841269841269843</v>
      </c>
      <c r="Z727">
        <v>146</v>
      </c>
      <c r="AA727">
        <v>0.7</v>
      </c>
      <c r="AG727">
        <v>1</v>
      </c>
      <c r="AH727">
        <v>4.833333333333333</v>
      </c>
      <c r="AQ727">
        <v>50</v>
      </c>
      <c r="AR727">
        <v>50</v>
      </c>
      <c r="AS727" t="s">
        <v>755</v>
      </c>
    </row>
    <row r="728" spans="1:45" x14ac:dyDescent="0.25">
      <c r="A728">
        <v>727</v>
      </c>
      <c r="B728" t="s">
        <v>26</v>
      </c>
      <c r="C728" t="s">
        <v>665</v>
      </c>
      <c r="D728" t="s">
        <v>2</v>
      </c>
      <c r="E728" t="s">
        <v>339</v>
      </c>
      <c r="F728" s="138">
        <v>43988</v>
      </c>
      <c r="G728" t="s">
        <v>710</v>
      </c>
      <c r="H728" t="s">
        <v>687</v>
      </c>
      <c r="I728" t="s">
        <v>668</v>
      </c>
      <c r="J728" t="s">
        <v>495</v>
      </c>
      <c r="K728" t="s">
        <v>711</v>
      </c>
      <c r="L728">
        <v>180</v>
      </c>
      <c r="M728">
        <v>144</v>
      </c>
      <c r="O728">
        <v>112</v>
      </c>
      <c r="P728">
        <v>22.8</v>
      </c>
      <c r="Q728">
        <v>1</v>
      </c>
      <c r="R728">
        <v>2</v>
      </c>
      <c r="S728">
        <v>8.4</v>
      </c>
      <c r="T728">
        <v>0.25</v>
      </c>
      <c r="U728">
        <v>1.25</v>
      </c>
      <c r="V728">
        <v>0.5</v>
      </c>
      <c r="W728">
        <v>0.24</v>
      </c>
      <c r="Y728">
        <v>3.826530612244898E-2</v>
      </c>
      <c r="Z728">
        <v>76</v>
      </c>
      <c r="AA728">
        <v>0.65</v>
      </c>
      <c r="AC728">
        <v>1</v>
      </c>
      <c r="AH728">
        <v>1</v>
      </c>
      <c r="AI728">
        <v>1</v>
      </c>
      <c r="AQ728">
        <v>50</v>
      </c>
      <c r="AR728">
        <v>50</v>
      </c>
      <c r="AS728" t="s">
        <v>755</v>
      </c>
    </row>
    <row r="729" spans="1:45" x14ac:dyDescent="0.25">
      <c r="A729">
        <v>728</v>
      </c>
      <c r="B729" t="s">
        <v>26</v>
      </c>
      <c r="C729" t="s">
        <v>665</v>
      </c>
      <c r="D729" t="s">
        <v>2</v>
      </c>
      <c r="E729" t="s">
        <v>339</v>
      </c>
      <c r="F729" s="138">
        <v>43988</v>
      </c>
      <c r="G729" t="s">
        <v>712</v>
      </c>
      <c r="H729" t="s">
        <v>687</v>
      </c>
      <c r="I729" t="s">
        <v>668</v>
      </c>
      <c r="J729" t="s">
        <v>466</v>
      </c>
      <c r="K729" t="s">
        <v>711</v>
      </c>
      <c r="L729">
        <v>288</v>
      </c>
      <c r="M729">
        <v>162</v>
      </c>
      <c r="O729">
        <v>160</v>
      </c>
      <c r="P729">
        <v>34.56</v>
      </c>
      <c r="Q729">
        <v>2</v>
      </c>
      <c r="R729">
        <v>11</v>
      </c>
      <c r="S729">
        <v>15</v>
      </c>
      <c r="T729">
        <v>0.83333333333333337</v>
      </c>
      <c r="U729">
        <v>8.3333333333333321</v>
      </c>
      <c r="V729">
        <v>0.70512820512820507</v>
      </c>
      <c r="W729">
        <v>0.24</v>
      </c>
      <c r="Y729">
        <v>0.11607142857142858</v>
      </c>
      <c r="Z729">
        <v>136</v>
      </c>
      <c r="AA729">
        <v>0.65</v>
      </c>
      <c r="AB729">
        <v>0.83333333333333337</v>
      </c>
      <c r="AH729">
        <v>8.3333333333333321</v>
      </c>
      <c r="AQ729">
        <v>50</v>
      </c>
      <c r="AR729">
        <v>50</v>
      </c>
      <c r="AS729" t="s">
        <v>755</v>
      </c>
    </row>
    <row r="730" spans="1:45" x14ac:dyDescent="0.25">
      <c r="A730">
        <v>729</v>
      </c>
      <c r="B730" t="s">
        <v>26</v>
      </c>
      <c r="C730" t="s">
        <v>678</v>
      </c>
      <c r="D730" t="s">
        <v>2</v>
      </c>
      <c r="E730" t="s">
        <v>339</v>
      </c>
      <c r="F730" s="138">
        <v>43988</v>
      </c>
      <c r="G730" t="s">
        <v>682</v>
      </c>
      <c r="H730" t="s">
        <v>667</v>
      </c>
      <c r="I730" t="s">
        <v>679</v>
      </c>
      <c r="J730" t="s">
        <v>437</v>
      </c>
      <c r="K730" t="s">
        <v>671</v>
      </c>
      <c r="L730">
        <v>1000</v>
      </c>
      <c r="M730">
        <v>320</v>
      </c>
      <c r="O730">
        <v>288</v>
      </c>
      <c r="P730">
        <v>134.4</v>
      </c>
      <c r="R730">
        <v>44</v>
      </c>
      <c r="S730">
        <v>76.2</v>
      </c>
      <c r="T730">
        <v>0</v>
      </c>
      <c r="U730">
        <v>26.833333333333332</v>
      </c>
      <c r="V730">
        <v>0.60984848484848486</v>
      </c>
      <c r="W730">
        <v>0.4</v>
      </c>
      <c r="Y730">
        <v>0.21825396825396826</v>
      </c>
      <c r="Z730">
        <v>324</v>
      </c>
      <c r="AA730">
        <v>0.75</v>
      </c>
      <c r="AH730">
        <v>26.833333333333332</v>
      </c>
      <c r="AQ730">
        <v>100</v>
      </c>
      <c r="AR730">
        <v>100</v>
      </c>
      <c r="AS730" t="s">
        <v>755</v>
      </c>
    </row>
    <row r="731" spans="1:45" x14ac:dyDescent="0.25">
      <c r="A731">
        <v>730</v>
      </c>
      <c r="B731" t="s">
        <v>26</v>
      </c>
      <c r="C731" t="s">
        <v>678</v>
      </c>
      <c r="D731" t="s">
        <v>2</v>
      </c>
      <c r="E731" t="s">
        <v>339</v>
      </c>
      <c r="F731" s="138">
        <v>43988</v>
      </c>
      <c r="G731" t="s">
        <v>682</v>
      </c>
      <c r="H731" t="s">
        <v>687</v>
      </c>
      <c r="I731" t="s">
        <v>688</v>
      </c>
      <c r="J731" t="s">
        <v>492</v>
      </c>
      <c r="K731" t="s">
        <v>671</v>
      </c>
      <c r="L731">
        <v>1000</v>
      </c>
      <c r="M731">
        <v>320</v>
      </c>
      <c r="O731">
        <v>320</v>
      </c>
      <c r="P731">
        <v>57.599999999999994</v>
      </c>
      <c r="R731">
        <v>14</v>
      </c>
      <c r="S731">
        <v>21</v>
      </c>
      <c r="T731">
        <v>0</v>
      </c>
      <c r="U731">
        <v>8.5</v>
      </c>
      <c r="V731">
        <v>0.6071428571428571</v>
      </c>
      <c r="W731">
        <v>0.4</v>
      </c>
      <c r="Y731">
        <v>6.25E-2</v>
      </c>
      <c r="Z731">
        <v>341</v>
      </c>
      <c r="AA731">
        <v>0.65</v>
      </c>
      <c r="AK731">
        <v>17</v>
      </c>
      <c r="AQ731">
        <v>100</v>
      </c>
      <c r="AR731">
        <v>100</v>
      </c>
      <c r="AS731" t="s">
        <v>755</v>
      </c>
    </row>
    <row r="732" spans="1:45" x14ac:dyDescent="0.25">
      <c r="A732">
        <v>731</v>
      </c>
      <c r="B732" t="s">
        <v>26</v>
      </c>
      <c r="C732" t="s">
        <v>678</v>
      </c>
      <c r="D732" t="s">
        <v>2</v>
      </c>
      <c r="E732" t="s">
        <v>339</v>
      </c>
      <c r="F732" s="138">
        <v>43988</v>
      </c>
      <c r="G732" t="s">
        <v>682</v>
      </c>
      <c r="H732" t="s">
        <v>687</v>
      </c>
      <c r="I732" t="s">
        <v>686</v>
      </c>
      <c r="J732" t="s">
        <v>491</v>
      </c>
      <c r="K732" t="s">
        <v>671</v>
      </c>
      <c r="L732">
        <v>1000</v>
      </c>
      <c r="M732">
        <v>320</v>
      </c>
      <c r="O732">
        <v>336</v>
      </c>
      <c r="P732">
        <v>57.599999999999994</v>
      </c>
      <c r="R732">
        <v>27</v>
      </c>
      <c r="S732">
        <v>21</v>
      </c>
      <c r="T732">
        <v>0</v>
      </c>
      <c r="U732">
        <v>10.333333333333334</v>
      </c>
      <c r="V732">
        <v>0.38271604938271608</v>
      </c>
      <c r="W732">
        <v>0.24</v>
      </c>
      <c r="Y732">
        <v>0.11479591836734694</v>
      </c>
      <c r="Z732">
        <v>494</v>
      </c>
      <c r="AA732">
        <v>0.8</v>
      </c>
      <c r="AH732">
        <v>10.333333333333334</v>
      </c>
      <c r="AQ732">
        <v>100</v>
      </c>
      <c r="AR732">
        <v>100</v>
      </c>
      <c r="AS732" t="s">
        <v>755</v>
      </c>
    </row>
    <row r="733" spans="1:45" x14ac:dyDescent="0.25">
      <c r="A733">
        <v>732</v>
      </c>
      <c r="B733" t="s">
        <v>26</v>
      </c>
      <c r="C733" t="s">
        <v>678</v>
      </c>
      <c r="D733" t="s">
        <v>2</v>
      </c>
      <c r="E733" t="s">
        <v>339</v>
      </c>
      <c r="F733" s="138">
        <v>43988</v>
      </c>
      <c r="G733" t="s">
        <v>676</v>
      </c>
      <c r="H733" t="s">
        <v>667</v>
      </c>
      <c r="I733" t="s">
        <v>679</v>
      </c>
      <c r="J733" t="s">
        <v>380</v>
      </c>
      <c r="K733" t="s">
        <v>669</v>
      </c>
      <c r="L733">
        <v>1200</v>
      </c>
      <c r="M733">
        <v>480</v>
      </c>
      <c r="O733">
        <v>352</v>
      </c>
      <c r="P733">
        <v>69</v>
      </c>
      <c r="Q733">
        <v>55</v>
      </c>
      <c r="R733">
        <v>24</v>
      </c>
      <c r="S733">
        <v>26.4</v>
      </c>
      <c r="T733">
        <v>11</v>
      </c>
      <c r="U733">
        <v>34.166666666666664</v>
      </c>
      <c r="V733">
        <v>0.57172995780590719</v>
      </c>
      <c r="W733">
        <v>0.24</v>
      </c>
      <c r="Y733">
        <v>0.32061688311688313</v>
      </c>
      <c r="Z733">
        <v>428</v>
      </c>
      <c r="AA733">
        <v>0.65</v>
      </c>
      <c r="AB733">
        <v>6.5</v>
      </c>
      <c r="AE733">
        <v>9</v>
      </c>
      <c r="AH733">
        <v>4.166666666666667</v>
      </c>
      <c r="AK733">
        <v>60</v>
      </c>
      <c r="AQ733">
        <v>100</v>
      </c>
      <c r="AR733">
        <v>100</v>
      </c>
      <c r="AS733" t="s">
        <v>756</v>
      </c>
    </row>
    <row r="734" spans="1:45" x14ac:dyDescent="0.25">
      <c r="A734">
        <v>733</v>
      </c>
      <c r="B734" t="s">
        <v>26</v>
      </c>
      <c r="C734" t="s">
        <v>678</v>
      </c>
      <c r="D734" t="s">
        <v>2</v>
      </c>
      <c r="E734" t="s">
        <v>339</v>
      </c>
      <c r="F734" s="138">
        <v>43988</v>
      </c>
      <c r="G734" t="s">
        <v>684</v>
      </c>
      <c r="H734" t="s">
        <v>687</v>
      </c>
      <c r="I734" t="s">
        <v>706</v>
      </c>
      <c r="J734" t="s">
        <v>456</v>
      </c>
      <c r="K734" t="s">
        <v>669</v>
      </c>
      <c r="L734">
        <v>1250</v>
      </c>
      <c r="M734">
        <v>320</v>
      </c>
      <c r="O734">
        <v>320</v>
      </c>
      <c r="P734">
        <v>72</v>
      </c>
      <c r="R734">
        <v>21</v>
      </c>
      <c r="S734">
        <v>26.4</v>
      </c>
      <c r="T734">
        <v>0</v>
      </c>
      <c r="U734">
        <v>14.166666666666666</v>
      </c>
      <c r="V734">
        <v>0.67460317460317454</v>
      </c>
      <c r="W734">
        <v>0.24</v>
      </c>
      <c r="Y734">
        <v>9.375E-2</v>
      </c>
      <c r="Z734">
        <v>358</v>
      </c>
      <c r="AA734">
        <v>0.65</v>
      </c>
      <c r="AH734">
        <v>14.166666666666666</v>
      </c>
      <c r="AQ734">
        <v>75</v>
      </c>
      <c r="AR734">
        <v>75</v>
      </c>
      <c r="AS734" t="s">
        <v>755</v>
      </c>
    </row>
    <row r="735" spans="1:45" x14ac:dyDescent="0.25">
      <c r="A735">
        <v>734</v>
      </c>
      <c r="B735" t="s">
        <v>26</v>
      </c>
      <c r="C735" t="s">
        <v>678</v>
      </c>
      <c r="D735" t="s">
        <v>2</v>
      </c>
      <c r="E735" t="s">
        <v>339</v>
      </c>
      <c r="F735" s="138">
        <v>43988</v>
      </c>
      <c r="G735" t="s">
        <v>684</v>
      </c>
      <c r="H735" t="s">
        <v>687</v>
      </c>
      <c r="I735" t="s">
        <v>698</v>
      </c>
      <c r="J735" t="s">
        <v>458</v>
      </c>
      <c r="K735" t="s">
        <v>669</v>
      </c>
      <c r="L735">
        <v>1250</v>
      </c>
      <c r="M735">
        <v>320</v>
      </c>
      <c r="O735">
        <v>352</v>
      </c>
      <c r="P735">
        <v>72</v>
      </c>
      <c r="R735">
        <v>11</v>
      </c>
      <c r="S735">
        <v>26.4</v>
      </c>
      <c r="T735">
        <v>0</v>
      </c>
      <c r="U735">
        <v>9.5</v>
      </c>
      <c r="V735">
        <v>0.86363636363636365</v>
      </c>
      <c r="W735">
        <v>0.4</v>
      </c>
      <c r="Y735">
        <v>4.4642857142857144E-2</v>
      </c>
      <c r="Z735">
        <v>335</v>
      </c>
      <c r="AA735">
        <v>0.7</v>
      </c>
      <c r="AK735">
        <v>1</v>
      </c>
      <c r="AL735">
        <v>12</v>
      </c>
      <c r="AQ735">
        <v>50</v>
      </c>
      <c r="AR735">
        <v>50</v>
      </c>
      <c r="AS735" t="s">
        <v>755</v>
      </c>
    </row>
    <row r="736" spans="1:45" x14ac:dyDescent="0.25">
      <c r="A736">
        <v>735</v>
      </c>
      <c r="B736" t="s">
        <v>26</v>
      </c>
      <c r="C736" t="s">
        <v>678</v>
      </c>
      <c r="D736" t="s">
        <v>2</v>
      </c>
      <c r="E736" t="s">
        <v>339</v>
      </c>
      <c r="F736" s="138">
        <v>43988</v>
      </c>
      <c r="G736" t="s">
        <v>685</v>
      </c>
      <c r="H736" t="s">
        <v>667</v>
      </c>
      <c r="I736" t="s">
        <v>679</v>
      </c>
      <c r="J736" t="s">
        <v>444</v>
      </c>
      <c r="K736" t="s">
        <v>671</v>
      </c>
      <c r="L736">
        <v>1000</v>
      </c>
      <c r="M736">
        <v>320</v>
      </c>
      <c r="O736">
        <v>352</v>
      </c>
      <c r="P736">
        <v>96</v>
      </c>
      <c r="Q736">
        <v>22</v>
      </c>
      <c r="R736">
        <v>25</v>
      </c>
      <c r="S736">
        <v>76.2</v>
      </c>
      <c r="T736">
        <v>8.0833333333333321</v>
      </c>
      <c r="U736">
        <v>17.25</v>
      </c>
      <c r="V736">
        <v>0.53900709219858156</v>
      </c>
      <c r="W736">
        <v>0.4</v>
      </c>
      <c r="Y736">
        <v>0.19074675324675328</v>
      </c>
      <c r="Z736">
        <v>540</v>
      </c>
      <c r="AA736">
        <v>0.65</v>
      </c>
      <c r="AB736">
        <v>7.833333333333333</v>
      </c>
      <c r="AC736">
        <v>1</v>
      </c>
      <c r="AH736">
        <v>15.5</v>
      </c>
      <c r="AI736">
        <v>3</v>
      </c>
      <c r="AK736">
        <v>2</v>
      </c>
      <c r="AQ736">
        <v>150</v>
      </c>
      <c r="AR736">
        <v>150</v>
      </c>
      <c r="AS736" t="s">
        <v>756</v>
      </c>
    </row>
    <row r="737" spans="1:45" x14ac:dyDescent="0.25">
      <c r="A737">
        <v>736</v>
      </c>
      <c r="B737" t="s">
        <v>26</v>
      </c>
      <c r="C737" t="s">
        <v>678</v>
      </c>
      <c r="D737" t="s">
        <v>2</v>
      </c>
      <c r="E737" t="s">
        <v>339</v>
      </c>
      <c r="F737" s="138">
        <v>43988</v>
      </c>
      <c r="G737" t="s">
        <v>685</v>
      </c>
      <c r="H737" t="s">
        <v>667</v>
      </c>
      <c r="I737" t="s">
        <v>686</v>
      </c>
      <c r="J737" t="s">
        <v>234</v>
      </c>
      <c r="K737" t="s">
        <v>671</v>
      </c>
      <c r="L737">
        <v>1000</v>
      </c>
      <c r="M737">
        <v>320</v>
      </c>
      <c r="O737">
        <v>272</v>
      </c>
      <c r="P737">
        <v>96</v>
      </c>
      <c r="R737">
        <v>33</v>
      </c>
      <c r="S737">
        <v>76.2</v>
      </c>
      <c r="T737">
        <v>0</v>
      </c>
      <c r="U737">
        <v>15.833333333333334</v>
      </c>
      <c r="V737">
        <v>0.47979797979797983</v>
      </c>
      <c r="W737">
        <v>0.24</v>
      </c>
      <c r="Y737">
        <v>0.17331932773109246</v>
      </c>
      <c r="Z737">
        <v>328</v>
      </c>
      <c r="AA737">
        <v>0.65</v>
      </c>
      <c r="AH737">
        <v>13.833333333333334</v>
      </c>
      <c r="AK737">
        <v>4</v>
      </c>
      <c r="AQ737">
        <v>100</v>
      </c>
      <c r="AR737">
        <v>100</v>
      </c>
      <c r="AS737" t="s">
        <v>756</v>
      </c>
    </row>
    <row r="738" spans="1:45" x14ac:dyDescent="0.25">
      <c r="A738">
        <v>737</v>
      </c>
      <c r="B738" t="s">
        <v>26</v>
      </c>
      <c r="C738" t="s">
        <v>678</v>
      </c>
      <c r="D738" t="s">
        <v>2</v>
      </c>
      <c r="E738" t="s">
        <v>339</v>
      </c>
      <c r="F738" s="138">
        <v>43988</v>
      </c>
      <c r="G738" t="s">
        <v>685</v>
      </c>
      <c r="H738" t="s">
        <v>687</v>
      </c>
      <c r="I738" t="s">
        <v>688</v>
      </c>
      <c r="J738" t="s">
        <v>414</v>
      </c>
      <c r="K738" t="s">
        <v>671</v>
      </c>
      <c r="L738">
        <v>1000</v>
      </c>
      <c r="M738">
        <v>320</v>
      </c>
      <c r="O738">
        <v>240</v>
      </c>
      <c r="P738">
        <v>72</v>
      </c>
      <c r="R738">
        <v>27</v>
      </c>
      <c r="S738">
        <v>21</v>
      </c>
      <c r="T738">
        <v>0</v>
      </c>
      <c r="U738">
        <v>16.708333333333336</v>
      </c>
      <c r="V738">
        <v>0.61882716049382724</v>
      </c>
      <c r="W738">
        <v>1.24</v>
      </c>
      <c r="Y738">
        <v>0.16071428571428573</v>
      </c>
      <c r="Z738">
        <v>248</v>
      </c>
      <c r="AA738">
        <v>0.65</v>
      </c>
      <c r="AH738">
        <v>12.833333333333334</v>
      </c>
      <c r="AI738">
        <v>6</v>
      </c>
      <c r="AJ738">
        <v>1</v>
      </c>
      <c r="AK738">
        <v>4</v>
      </c>
      <c r="AQ738">
        <v>100</v>
      </c>
      <c r="AR738">
        <v>100</v>
      </c>
      <c r="AS738" t="s">
        <v>755</v>
      </c>
    </row>
    <row r="739" spans="1:45" x14ac:dyDescent="0.25">
      <c r="A739">
        <v>738</v>
      </c>
      <c r="B739" t="s">
        <v>26</v>
      </c>
      <c r="C739" t="s">
        <v>678</v>
      </c>
      <c r="D739" t="s">
        <v>2</v>
      </c>
      <c r="E739" t="s">
        <v>339</v>
      </c>
      <c r="F739" s="138">
        <v>43988</v>
      </c>
      <c r="G739" t="s">
        <v>685</v>
      </c>
      <c r="H739" t="s">
        <v>687</v>
      </c>
      <c r="I739" t="s">
        <v>688</v>
      </c>
      <c r="J739" t="s">
        <v>412</v>
      </c>
      <c r="K739" t="s">
        <v>671</v>
      </c>
      <c r="L739">
        <v>1000</v>
      </c>
      <c r="M739">
        <v>320</v>
      </c>
      <c r="O739">
        <v>240</v>
      </c>
      <c r="P739">
        <v>72</v>
      </c>
      <c r="R739">
        <v>23</v>
      </c>
      <c r="S739">
        <v>21</v>
      </c>
      <c r="T739">
        <v>0</v>
      </c>
      <c r="U739">
        <v>13.375</v>
      </c>
      <c r="V739">
        <v>0.58152173913043481</v>
      </c>
      <c r="W739">
        <v>0.24</v>
      </c>
      <c r="Y739">
        <v>0.13690476190476192</v>
      </c>
      <c r="Z739">
        <v>248</v>
      </c>
      <c r="AA739">
        <v>0.65</v>
      </c>
      <c r="AH739">
        <v>10</v>
      </c>
      <c r="AI739">
        <v>2</v>
      </c>
      <c r="AJ739">
        <v>1</v>
      </c>
      <c r="AK739">
        <v>5</v>
      </c>
      <c r="AQ739">
        <v>100</v>
      </c>
      <c r="AR739">
        <v>100</v>
      </c>
      <c r="AS739" t="s">
        <v>755</v>
      </c>
    </row>
    <row r="740" spans="1:45" x14ac:dyDescent="0.25">
      <c r="A740">
        <v>739</v>
      </c>
      <c r="B740" t="s">
        <v>26</v>
      </c>
      <c r="C740" t="s">
        <v>678</v>
      </c>
      <c r="D740" t="s">
        <v>2</v>
      </c>
      <c r="E740" t="s">
        <v>339</v>
      </c>
      <c r="F740" s="138">
        <v>43988</v>
      </c>
      <c r="G740" t="s">
        <v>685</v>
      </c>
      <c r="H740" t="s">
        <v>687</v>
      </c>
      <c r="I740" t="s">
        <v>688</v>
      </c>
      <c r="J740" t="s">
        <v>418</v>
      </c>
      <c r="K740" t="s">
        <v>671</v>
      </c>
      <c r="L740">
        <v>1000</v>
      </c>
      <c r="M740">
        <v>320</v>
      </c>
      <c r="O740">
        <v>256</v>
      </c>
      <c r="P740">
        <v>72</v>
      </c>
      <c r="R740">
        <v>23</v>
      </c>
      <c r="S740">
        <v>21</v>
      </c>
      <c r="T740">
        <v>0</v>
      </c>
      <c r="U740">
        <v>15.75</v>
      </c>
      <c r="V740">
        <v>0.68478260869565222</v>
      </c>
      <c r="W740">
        <v>0.24</v>
      </c>
      <c r="Y740">
        <v>0.1283482142857143</v>
      </c>
      <c r="Z740">
        <v>256</v>
      </c>
      <c r="AA740">
        <v>0.65</v>
      </c>
      <c r="AH740">
        <v>11.5</v>
      </c>
      <c r="AI740">
        <v>2</v>
      </c>
      <c r="AJ740">
        <v>2</v>
      </c>
      <c r="AK740">
        <v>6</v>
      </c>
      <c r="AQ740">
        <v>100</v>
      </c>
      <c r="AR740">
        <v>100</v>
      </c>
      <c r="AS740" t="s">
        <v>755</v>
      </c>
    </row>
    <row r="741" spans="1:45" x14ac:dyDescent="0.25">
      <c r="A741">
        <v>740</v>
      </c>
      <c r="B741" t="s">
        <v>26</v>
      </c>
      <c r="C741" t="s">
        <v>680</v>
      </c>
      <c r="D741" t="s">
        <v>2</v>
      </c>
      <c r="E741" t="s">
        <v>339</v>
      </c>
      <c r="F741" s="138">
        <v>43988</v>
      </c>
      <c r="G741" t="s">
        <v>666</v>
      </c>
      <c r="H741" t="s">
        <v>667</v>
      </c>
      <c r="I741" t="s">
        <v>681</v>
      </c>
      <c r="J741" t="s">
        <v>236</v>
      </c>
      <c r="K741" t="s">
        <v>669</v>
      </c>
      <c r="L741">
        <v>2700</v>
      </c>
      <c r="M741">
        <v>648</v>
      </c>
      <c r="O741">
        <v>720</v>
      </c>
      <c r="P741">
        <v>195</v>
      </c>
      <c r="Q741">
        <v>40</v>
      </c>
      <c r="R741">
        <v>125</v>
      </c>
      <c r="S741">
        <v>127.8</v>
      </c>
      <c r="T741">
        <v>41.553571428571431</v>
      </c>
      <c r="U741">
        <v>116.71428571428571</v>
      </c>
      <c r="V741">
        <v>0.95919913419913416</v>
      </c>
      <c r="W741">
        <v>0.4</v>
      </c>
      <c r="Y741">
        <v>0.24801587301587305</v>
      </c>
      <c r="Z741">
        <v>829</v>
      </c>
      <c r="AA741">
        <v>0.7</v>
      </c>
      <c r="AB741">
        <v>38.428571428571431</v>
      </c>
      <c r="AC741">
        <v>3</v>
      </c>
      <c r="AD741">
        <v>1</v>
      </c>
      <c r="AE741">
        <v>4</v>
      </c>
      <c r="AH741">
        <v>104.71428571428571</v>
      </c>
      <c r="AI741">
        <v>7</v>
      </c>
      <c r="AJ741">
        <v>6</v>
      </c>
      <c r="AK741">
        <v>16</v>
      </c>
      <c r="AQ741">
        <v>250</v>
      </c>
      <c r="AR741">
        <v>250</v>
      </c>
      <c r="AS741" t="s">
        <v>756</v>
      </c>
    </row>
    <row r="742" spans="1:45" x14ac:dyDescent="0.25">
      <c r="A742">
        <v>741</v>
      </c>
      <c r="B742" t="s">
        <v>26</v>
      </c>
      <c r="C742" t="s">
        <v>680</v>
      </c>
      <c r="D742" t="s">
        <v>2</v>
      </c>
      <c r="E742" t="s">
        <v>339</v>
      </c>
      <c r="F742" s="138">
        <v>43988</v>
      </c>
      <c r="G742" t="s">
        <v>666</v>
      </c>
      <c r="H742" t="s">
        <v>667</v>
      </c>
      <c r="I742" t="s">
        <v>681</v>
      </c>
      <c r="J742" t="s">
        <v>428</v>
      </c>
      <c r="K742" t="s">
        <v>669</v>
      </c>
      <c r="L742">
        <v>2700</v>
      </c>
      <c r="M742">
        <v>648</v>
      </c>
      <c r="O742">
        <v>778</v>
      </c>
      <c r="P742">
        <v>195</v>
      </c>
      <c r="Q742">
        <v>124</v>
      </c>
      <c r="R742">
        <v>45</v>
      </c>
      <c r="S742">
        <v>127.8</v>
      </c>
      <c r="T742">
        <v>32.5</v>
      </c>
      <c r="U742">
        <v>105.375</v>
      </c>
      <c r="V742">
        <v>0.81582840236686394</v>
      </c>
      <c r="W742">
        <v>0.4</v>
      </c>
      <c r="Y742">
        <v>8.2629452809401413E-2</v>
      </c>
      <c r="Z742">
        <v>842</v>
      </c>
      <c r="AA742">
        <v>0.7</v>
      </c>
      <c r="AB742">
        <v>24</v>
      </c>
      <c r="AE742">
        <v>17</v>
      </c>
      <c r="AH742">
        <v>81</v>
      </c>
      <c r="AJ742">
        <v>33</v>
      </c>
      <c r="AK742">
        <v>18</v>
      </c>
      <c r="AM742">
        <v>3</v>
      </c>
      <c r="AQ742">
        <v>250</v>
      </c>
      <c r="AR742">
        <v>250</v>
      </c>
      <c r="AS742" t="s">
        <v>756</v>
      </c>
    </row>
    <row r="743" spans="1:45" x14ac:dyDescent="0.25">
      <c r="A743">
        <v>742</v>
      </c>
      <c r="B743" t="s">
        <v>26</v>
      </c>
      <c r="C743" t="s">
        <v>680</v>
      </c>
      <c r="D743" t="s">
        <v>2</v>
      </c>
      <c r="E743" t="s">
        <v>339</v>
      </c>
      <c r="F743" s="138">
        <v>43988</v>
      </c>
      <c r="G743" t="s">
        <v>670</v>
      </c>
      <c r="H743" t="s">
        <v>667</v>
      </c>
      <c r="I743" t="s">
        <v>681</v>
      </c>
      <c r="J743" t="s">
        <v>375</v>
      </c>
      <c r="K743" t="s">
        <v>671</v>
      </c>
      <c r="L743">
        <v>1200</v>
      </c>
      <c r="M743">
        <v>384</v>
      </c>
      <c r="O743">
        <v>720</v>
      </c>
      <c r="P743">
        <v>116</v>
      </c>
      <c r="Q743">
        <v>47</v>
      </c>
      <c r="R743">
        <v>146</v>
      </c>
      <c r="S743">
        <v>75.599999999999994</v>
      </c>
      <c r="T743">
        <v>38.464285714285715</v>
      </c>
      <c r="U743">
        <v>103.78571428571429</v>
      </c>
      <c r="V743">
        <v>0.73704663212435229</v>
      </c>
      <c r="W743">
        <v>0.4</v>
      </c>
      <c r="Y743">
        <v>0.28968253968253971</v>
      </c>
      <c r="Z743">
        <v>971</v>
      </c>
      <c r="AA743">
        <v>0.7</v>
      </c>
      <c r="AB743">
        <v>36.714285714285715</v>
      </c>
      <c r="AC743">
        <v>5</v>
      </c>
      <c r="AE743">
        <v>1</v>
      </c>
      <c r="AH743">
        <v>95.285714285714292</v>
      </c>
      <c r="AK743">
        <v>17</v>
      </c>
      <c r="AQ743">
        <v>250</v>
      </c>
      <c r="AR743">
        <v>250</v>
      </c>
      <c r="AS743" t="s">
        <v>756</v>
      </c>
    </row>
    <row r="744" spans="1:45" x14ac:dyDescent="0.25">
      <c r="A744">
        <v>743</v>
      </c>
      <c r="B744" t="s">
        <v>26</v>
      </c>
      <c r="C744" t="s">
        <v>680</v>
      </c>
      <c r="D744" t="s">
        <v>2</v>
      </c>
      <c r="E744" t="s">
        <v>339</v>
      </c>
      <c r="F744" s="138">
        <v>43988</v>
      </c>
      <c r="G744" t="s">
        <v>670</v>
      </c>
      <c r="H744" t="s">
        <v>667</v>
      </c>
      <c r="I744" t="s">
        <v>681</v>
      </c>
      <c r="J744" t="s">
        <v>376</v>
      </c>
      <c r="K744" t="s">
        <v>671</v>
      </c>
      <c r="L744">
        <v>1200</v>
      </c>
      <c r="M744">
        <v>384</v>
      </c>
      <c r="O744">
        <v>540</v>
      </c>
      <c r="P744">
        <v>116</v>
      </c>
      <c r="Q744">
        <v>23</v>
      </c>
      <c r="R744">
        <v>59</v>
      </c>
      <c r="S744">
        <v>75.599999999999994</v>
      </c>
      <c r="T744">
        <v>22</v>
      </c>
      <c r="U744">
        <v>54.142857142857146</v>
      </c>
      <c r="V744">
        <v>0.92857142857142849</v>
      </c>
      <c r="W744">
        <v>0.4</v>
      </c>
      <c r="Y744">
        <v>0.15608465608465608</v>
      </c>
      <c r="Z744">
        <v>585</v>
      </c>
      <c r="AA744">
        <v>0.7</v>
      </c>
      <c r="AB744">
        <v>22</v>
      </c>
      <c r="AH744">
        <v>54.142857142857146</v>
      </c>
      <c r="AQ744">
        <v>150</v>
      </c>
      <c r="AR744">
        <v>150</v>
      </c>
      <c r="AS744" t="s">
        <v>756</v>
      </c>
    </row>
    <row r="745" spans="1:45" x14ac:dyDescent="0.25">
      <c r="A745">
        <v>744</v>
      </c>
      <c r="B745" t="s">
        <v>26</v>
      </c>
      <c r="C745" t="s">
        <v>680</v>
      </c>
      <c r="D745" t="s">
        <v>2</v>
      </c>
      <c r="E745" t="s">
        <v>339</v>
      </c>
      <c r="F745" s="138">
        <v>43988</v>
      </c>
      <c r="G745" t="s">
        <v>670</v>
      </c>
      <c r="H745" t="s">
        <v>667</v>
      </c>
      <c r="I745" t="s">
        <v>681</v>
      </c>
      <c r="J745" t="s">
        <v>369</v>
      </c>
      <c r="K745" t="s">
        <v>671</v>
      </c>
      <c r="L745">
        <v>1200</v>
      </c>
      <c r="M745">
        <v>384</v>
      </c>
      <c r="O745">
        <v>384</v>
      </c>
      <c r="P745">
        <v>116</v>
      </c>
      <c r="Q745">
        <v>22</v>
      </c>
      <c r="R745">
        <v>63</v>
      </c>
      <c r="S745">
        <v>75.599999999999994</v>
      </c>
      <c r="T745">
        <v>17.285714285714285</v>
      </c>
      <c r="U745">
        <v>48.625</v>
      </c>
      <c r="V745">
        <v>0.7754201680672268</v>
      </c>
      <c r="W745">
        <v>0.4</v>
      </c>
      <c r="Y745">
        <v>0.23437500000000003</v>
      </c>
      <c r="Z745">
        <v>427</v>
      </c>
      <c r="AA745">
        <v>0.6</v>
      </c>
      <c r="AB745">
        <v>16.285714285714285</v>
      </c>
      <c r="AC745">
        <v>4</v>
      </c>
      <c r="AH745">
        <v>45</v>
      </c>
      <c r="AI745">
        <v>5</v>
      </c>
      <c r="AJ745">
        <v>1</v>
      </c>
      <c r="AK745">
        <v>4</v>
      </c>
      <c r="AQ745">
        <v>150</v>
      </c>
      <c r="AR745">
        <v>150</v>
      </c>
      <c r="AS745" t="s">
        <v>756</v>
      </c>
    </row>
    <row r="746" spans="1:45" x14ac:dyDescent="0.25">
      <c r="A746">
        <v>745</v>
      </c>
      <c r="B746" t="s">
        <v>26</v>
      </c>
      <c r="C746" t="s">
        <v>680</v>
      </c>
      <c r="D746" t="s">
        <v>2</v>
      </c>
      <c r="E746" t="s">
        <v>339</v>
      </c>
      <c r="F746" s="138">
        <v>43988</v>
      </c>
      <c r="G746" t="s">
        <v>670</v>
      </c>
      <c r="H746" t="s">
        <v>667</v>
      </c>
      <c r="I746" t="s">
        <v>681</v>
      </c>
      <c r="J746" t="s">
        <v>373</v>
      </c>
      <c r="K746" t="s">
        <v>671</v>
      </c>
      <c r="L746">
        <v>1200</v>
      </c>
      <c r="M746">
        <v>384</v>
      </c>
      <c r="O746">
        <v>260</v>
      </c>
      <c r="P746">
        <v>116</v>
      </c>
      <c r="Q746">
        <v>27</v>
      </c>
      <c r="R746">
        <v>37</v>
      </c>
      <c r="S746">
        <v>75.599999999999994</v>
      </c>
      <c r="T746">
        <v>17.392857142857142</v>
      </c>
      <c r="U746">
        <v>24.75</v>
      </c>
      <c r="V746">
        <v>0.65848214285714279</v>
      </c>
      <c r="W746">
        <v>0.4</v>
      </c>
      <c r="Y746">
        <v>0.2032967032967033</v>
      </c>
      <c r="Z746">
        <v>312</v>
      </c>
      <c r="AA746">
        <v>0.6</v>
      </c>
      <c r="AB746">
        <v>16.142857142857142</v>
      </c>
      <c r="AC746">
        <v>1</v>
      </c>
      <c r="AE746">
        <v>2</v>
      </c>
      <c r="AH746">
        <v>14.75</v>
      </c>
      <c r="AI746">
        <v>7</v>
      </c>
      <c r="AJ746">
        <v>2</v>
      </c>
      <c r="AK746">
        <v>15</v>
      </c>
      <c r="AQ746">
        <v>150</v>
      </c>
      <c r="AR746">
        <v>150</v>
      </c>
      <c r="AS746" t="s">
        <v>755</v>
      </c>
    </row>
    <row r="747" spans="1:45" x14ac:dyDescent="0.25">
      <c r="A747">
        <v>746</v>
      </c>
      <c r="B747" t="s">
        <v>26</v>
      </c>
      <c r="C747" t="s">
        <v>680</v>
      </c>
      <c r="D747" t="s">
        <v>2</v>
      </c>
      <c r="E747" t="s">
        <v>339</v>
      </c>
      <c r="F747" s="138">
        <v>43988</v>
      </c>
      <c r="G747" t="s">
        <v>670</v>
      </c>
      <c r="H747" t="s">
        <v>667</v>
      </c>
      <c r="I747" t="s">
        <v>681</v>
      </c>
      <c r="J747" t="s">
        <v>374</v>
      </c>
      <c r="K747" t="s">
        <v>671</v>
      </c>
      <c r="L747">
        <v>1200</v>
      </c>
      <c r="M747">
        <v>384</v>
      </c>
      <c r="O747">
        <v>544</v>
      </c>
      <c r="P747">
        <v>116</v>
      </c>
      <c r="Q747">
        <v>61</v>
      </c>
      <c r="R747">
        <v>27</v>
      </c>
      <c r="S747">
        <v>75.599999999999994</v>
      </c>
      <c r="T747">
        <v>54.071428571428569</v>
      </c>
      <c r="U747">
        <v>11.535714285714286</v>
      </c>
      <c r="V747">
        <v>0.7455357142857143</v>
      </c>
      <c r="W747">
        <v>0.4</v>
      </c>
      <c r="Y747">
        <v>7.0903361344537827E-2</v>
      </c>
      <c r="Z747">
        <v>544</v>
      </c>
      <c r="AA747">
        <v>0.65</v>
      </c>
      <c r="AB747">
        <v>49.571428571428569</v>
      </c>
      <c r="AE747">
        <v>9</v>
      </c>
      <c r="AH747">
        <v>9.2857142857142865</v>
      </c>
      <c r="AI747">
        <v>9</v>
      </c>
      <c r="AQ747">
        <v>150</v>
      </c>
      <c r="AR747">
        <v>150</v>
      </c>
      <c r="AS747" t="s">
        <v>756</v>
      </c>
    </row>
    <row r="748" spans="1:45" x14ac:dyDescent="0.25">
      <c r="A748">
        <v>747</v>
      </c>
      <c r="B748" t="s">
        <v>26</v>
      </c>
      <c r="C748" t="s">
        <v>680</v>
      </c>
      <c r="D748" t="s">
        <v>2</v>
      </c>
      <c r="E748" t="s">
        <v>339</v>
      </c>
      <c r="F748" s="138">
        <v>43988</v>
      </c>
      <c r="G748" t="s">
        <v>670</v>
      </c>
      <c r="H748" t="s">
        <v>667</v>
      </c>
      <c r="I748" t="s">
        <v>681</v>
      </c>
      <c r="J748" t="s">
        <v>384</v>
      </c>
      <c r="K748" t="s">
        <v>671</v>
      </c>
      <c r="L748">
        <v>1200</v>
      </c>
      <c r="M748">
        <v>384</v>
      </c>
      <c r="O748">
        <v>240</v>
      </c>
      <c r="P748">
        <v>116</v>
      </c>
      <c r="Q748">
        <v>7</v>
      </c>
      <c r="R748">
        <v>27</v>
      </c>
      <c r="S748">
        <v>75.599999999999994</v>
      </c>
      <c r="T748">
        <v>4.8571428571428568</v>
      </c>
      <c r="U748">
        <v>27</v>
      </c>
      <c r="V748">
        <v>0.93697478991596639</v>
      </c>
      <c r="W748">
        <v>0.4</v>
      </c>
      <c r="Y748">
        <v>0.16071428571428573</v>
      </c>
      <c r="Z748">
        <v>281</v>
      </c>
      <c r="AA748">
        <v>0.6</v>
      </c>
      <c r="AB748">
        <v>4.8571428571428568</v>
      </c>
      <c r="AH748">
        <v>27</v>
      </c>
      <c r="AQ748">
        <v>150</v>
      </c>
      <c r="AR748">
        <v>150</v>
      </c>
      <c r="AS748" t="s">
        <v>755</v>
      </c>
    </row>
    <row r="749" spans="1:45" x14ac:dyDescent="0.25">
      <c r="A749">
        <v>748</v>
      </c>
      <c r="B749" t="s">
        <v>26</v>
      </c>
      <c r="C749" t="s">
        <v>680</v>
      </c>
      <c r="D749" t="s">
        <v>2</v>
      </c>
      <c r="E749" t="s">
        <v>339</v>
      </c>
      <c r="F749" s="138">
        <v>43988</v>
      </c>
      <c r="G749" t="s">
        <v>670</v>
      </c>
      <c r="H749" t="s">
        <v>667</v>
      </c>
      <c r="I749" t="s">
        <v>681</v>
      </c>
      <c r="J749" t="s">
        <v>386</v>
      </c>
      <c r="K749" t="s">
        <v>671</v>
      </c>
      <c r="L749">
        <v>1200</v>
      </c>
      <c r="M749">
        <v>384</v>
      </c>
      <c r="O749">
        <v>281</v>
      </c>
      <c r="P749">
        <v>116</v>
      </c>
      <c r="Q749">
        <v>3</v>
      </c>
      <c r="R749">
        <v>31</v>
      </c>
      <c r="S749">
        <v>75.599999999999994</v>
      </c>
      <c r="T749">
        <v>1.7857142857142858</v>
      </c>
      <c r="U749">
        <v>28</v>
      </c>
      <c r="V749">
        <v>0.87605042016806722</v>
      </c>
      <c r="W749">
        <v>0.4</v>
      </c>
      <c r="Y749">
        <v>0.157600406710727</v>
      </c>
      <c r="Z749">
        <v>340</v>
      </c>
      <c r="AA749">
        <v>0.6</v>
      </c>
      <c r="AB749">
        <v>1.2857142857142858</v>
      </c>
      <c r="AE749">
        <v>1</v>
      </c>
      <c r="AH749">
        <v>26</v>
      </c>
      <c r="AK749">
        <v>4</v>
      </c>
      <c r="AQ749">
        <v>150</v>
      </c>
      <c r="AR749">
        <v>150</v>
      </c>
      <c r="AS749" t="s">
        <v>755</v>
      </c>
    </row>
    <row r="750" spans="1:45" x14ac:dyDescent="0.25">
      <c r="A750">
        <v>749</v>
      </c>
      <c r="B750" t="s">
        <v>26</v>
      </c>
      <c r="C750" t="s">
        <v>680</v>
      </c>
      <c r="D750" t="s">
        <v>2</v>
      </c>
      <c r="E750" t="s">
        <v>339</v>
      </c>
      <c r="F750" s="138">
        <v>43988</v>
      </c>
      <c r="G750" t="s">
        <v>682</v>
      </c>
      <c r="H750" t="s">
        <v>667</v>
      </c>
      <c r="I750" t="s">
        <v>681</v>
      </c>
      <c r="J750" t="s">
        <v>397</v>
      </c>
      <c r="K750" t="s">
        <v>671</v>
      </c>
      <c r="L750">
        <v>1200</v>
      </c>
      <c r="M750">
        <v>320</v>
      </c>
      <c r="O750">
        <v>162</v>
      </c>
      <c r="P750">
        <v>96</v>
      </c>
      <c r="R750">
        <v>26</v>
      </c>
      <c r="S750">
        <v>63</v>
      </c>
      <c r="T750">
        <v>0</v>
      </c>
      <c r="U750">
        <v>22.571428571428573</v>
      </c>
      <c r="V750">
        <v>0.86813186813186816</v>
      </c>
      <c r="W750">
        <v>0.4</v>
      </c>
      <c r="Y750">
        <v>0.22927689594356263</v>
      </c>
      <c r="Z750">
        <v>263</v>
      </c>
      <c r="AA750">
        <v>0.65</v>
      </c>
      <c r="AH750">
        <v>22.571428571428573</v>
      </c>
      <c r="AQ750">
        <v>150</v>
      </c>
      <c r="AR750">
        <v>150</v>
      </c>
      <c r="AS750" t="s">
        <v>755</v>
      </c>
    </row>
    <row r="751" spans="1:45" x14ac:dyDescent="0.25">
      <c r="A751">
        <v>750</v>
      </c>
      <c r="B751" t="s">
        <v>26</v>
      </c>
      <c r="C751" t="s">
        <v>680</v>
      </c>
      <c r="D751" t="s">
        <v>2</v>
      </c>
      <c r="E751" t="s">
        <v>339</v>
      </c>
      <c r="F751" s="138">
        <v>43988</v>
      </c>
      <c r="G751" t="s">
        <v>682</v>
      </c>
      <c r="H751" t="s">
        <v>687</v>
      </c>
      <c r="I751" t="s">
        <v>681</v>
      </c>
      <c r="J751" t="s">
        <v>493</v>
      </c>
      <c r="K751" t="s">
        <v>671</v>
      </c>
      <c r="L751">
        <v>1000</v>
      </c>
      <c r="M751">
        <v>320</v>
      </c>
      <c r="O751">
        <v>240</v>
      </c>
      <c r="P751">
        <v>96</v>
      </c>
      <c r="Q751">
        <v>3</v>
      </c>
      <c r="R751">
        <v>35</v>
      </c>
      <c r="S751">
        <v>63</v>
      </c>
      <c r="T751">
        <v>1.2857142857142858</v>
      </c>
      <c r="U751">
        <v>27.071428571428573</v>
      </c>
      <c r="V751">
        <v>0.74624060150375937</v>
      </c>
      <c r="W751">
        <v>0.24</v>
      </c>
      <c r="Y751">
        <v>0.20833333333333334</v>
      </c>
      <c r="Z751">
        <v>272</v>
      </c>
      <c r="AA751">
        <v>0.6</v>
      </c>
      <c r="AB751">
        <v>1.2857142857142858</v>
      </c>
      <c r="AH751">
        <v>25.571428571428573</v>
      </c>
      <c r="AI751">
        <v>2</v>
      </c>
      <c r="AK751">
        <v>2</v>
      </c>
      <c r="AQ751">
        <v>150</v>
      </c>
      <c r="AR751">
        <v>150</v>
      </c>
      <c r="AS751" t="s">
        <v>755</v>
      </c>
    </row>
    <row r="752" spans="1:45" x14ac:dyDescent="0.25">
      <c r="A752">
        <v>751</v>
      </c>
      <c r="B752" t="s">
        <v>26</v>
      </c>
      <c r="C752" t="s">
        <v>680</v>
      </c>
      <c r="D752" t="s">
        <v>2</v>
      </c>
      <c r="E752" t="s">
        <v>339</v>
      </c>
      <c r="F752" s="138">
        <v>43988</v>
      </c>
      <c r="G752" t="s">
        <v>676</v>
      </c>
      <c r="H752" t="s">
        <v>667</v>
      </c>
      <c r="I752" t="s">
        <v>681</v>
      </c>
      <c r="J752" t="s">
        <v>379</v>
      </c>
      <c r="K752" t="s">
        <v>669</v>
      </c>
      <c r="L752">
        <v>1200</v>
      </c>
      <c r="M752">
        <v>384</v>
      </c>
      <c r="O752">
        <v>388</v>
      </c>
      <c r="P752">
        <v>116</v>
      </c>
      <c r="Q752">
        <v>2</v>
      </c>
      <c r="R752">
        <v>41</v>
      </c>
      <c r="S752">
        <v>75.599999999999994</v>
      </c>
      <c r="T752">
        <v>1</v>
      </c>
      <c r="U752">
        <v>42</v>
      </c>
      <c r="V752">
        <v>1</v>
      </c>
      <c r="W752">
        <v>0.4</v>
      </c>
      <c r="Y752">
        <v>0.15095729013254788</v>
      </c>
      <c r="Z752">
        <v>360</v>
      </c>
      <c r="AA752">
        <v>0.6</v>
      </c>
      <c r="AB752">
        <v>1</v>
      </c>
      <c r="AH752">
        <v>34</v>
      </c>
      <c r="AK752">
        <v>16</v>
      </c>
      <c r="AQ752">
        <v>150</v>
      </c>
      <c r="AR752">
        <v>150</v>
      </c>
      <c r="AS752" t="s">
        <v>756</v>
      </c>
    </row>
    <row r="753" spans="1:45" x14ac:dyDescent="0.25">
      <c r="A753">
        <v>752</v>
      </c>
      <c r="B753" t="s">
        <v>26</v>
      </c>
      <c r="C753" t="s">
        <v>680</v>
      </c>
      <c r="D753" t="s">
        <v>2</v>
      </c>
      <c r="E753" t="s">
        <v>339</v>
      </c>
      <c r="F753" s="138">
        <v>43988</v>
      </c>
      <c r="G753" t="s">
        <v>676</v>
      </c>
      <c r="H753" t="s">
        <v>667</v>
      </c>
      <c r="I753" t="s">
        <v>681</v>
      </c>
      <c r="J753" t="s">
        <v>378</v>
      </c>
      <c r="K753" t="s">
        <v>669</v>
      </c>
      <c r="L753">
        <v>1200</v>
      </c>
      <c r="M753">
        <v>384</v>
      </c>
      <c r="O753">
        <v>352</v>
      </c>
      <c r="P753">
        <v>116</v>
      </c>
      <c r="Q753">
        <v>6</v>
      </c>
      <c r="R753">
        <v>44</v>
      </c>
      <c r="S753">
        <v>75.599999999999994</v>
      </c>
      <c r="T753">
        <v>6.8571428571428568</v>
      </c>
      <c r="U753">
        <v>37.821428571428569</v>
      </c>
      <c r="V753">
        <v>0.89357142857142846</v>
      </c>
      <c r="W753">
        <v>0.4</v>
      </c>
      <c r="Y753">
        <v>0.17857142857142858</v>
      </c>
      <c r="Z753">
        <v>386</v>
      </c>
      <c r="AA753">
        <v>0.6</v>
      </c>
      <c r="AB753">
        <v>4.8571428571428568</v>
      </c>
      <c r="AE753">
        <v>4</v>
      </c>
      <c r="AH753">
        <v>36.571428571428569</v>
      </c>
      <c r="AI753">
        <v>1</v>
      </c>
      <c r="AK753">
        <v>2</v>
      </c>
      <c r="AQ753">
        <v>150</v>
      </c>
      <c r="AR753">
        <v>150</v>
      </c>
      <c r="AS753" t="s">
        <v>756</v>
      </c>
    </row>
    <row r="754" spans="1:45" x14ac:dyDescent="0.25">
      <c r="A754">
        <v>753</v>
      </c>
      <c r="B754" t="s">
        <v>26</v>
      </c>
      <c r="C754" t="s">
        <v>680</v>
      </c>
      <c r="D754" t="s">
        <v>2</v>
      </c>
      <c r="E754" t="s">
        <v>339</v>
      </c>
      <c r="F754" s="138">
        <v>43988</v>
      </c>
      <c r="G754" t="s">
        <v>676</v>
      </c>
      <c r="H754" t="s">
        <v>667</v>
      </c>
      <c r="I754" t="s">
        <v>681</v>
      </c>
      <c r="J754" t="s">
        <v>377</v>
      </c>
      <c r="K754" t="s">
        <v>669</v>
      </c>
      <c r="L754">
        <v>1200</v>
      </c>
      <c r="M754">
        <v>384</v>
      </c>
      <c r="O754">
        <v>388</v>
      </c>
      <c r="P754">
        <v>116</v>
      </c>
      <c r="Q754">
        <v>15</v>
      </c>
      <c r="R754">
        <v>54</v>
      </c>
      <c r="S754">
        <v>75.599999999999994</v>
      </c>
      <c r="T754">
        <v>12.428571428571429</v>
      </c>
      <c r="U754">
        <v>40.142857142857139</v>
      </c>
      <c r="V754">
        <v>0.76190476190476186</v>
      </c>
      <c r="W754">
        <v>0.4</v>
      </c>
      <c r="Y754">
        <v>0.19882179675994111</v>
      </c>
      <c r="Z754">
        <v>477</v>
      </c>
      <c r="AA754">
        <v>0.6</v>
      </c>
      <c r="AB754">
        <v>12.428571428571429</v>
      </c>
      <c r="AH754">
        <v>25.142857142857142</v>
      </c>
      <c r="AI754">
        <v>4</v>
      </c>
      <c r="AK754">
        <v>28</v>
      </c>
      <c r="AQ754">
        <v>150</v>
      </c>
      <c r="AR754">
        <v>150</v>
      </c>
      <c r="AS754" t="s">
        <v>756</v>
      </c>
    </row>
    <row r="755" spans="1:45" x14ac:dyDescent="0.25">
      <c r="A755">
        <v>754</v>
      </c>
      <c r="B755" t="s">
        <v>26</v>
      </c>
      <c r="C755" t="s">
        <v>680</v>
      </c>
      <c r="D755" t="s">
        <v>2</v>
      </c>
      <c r="E755" t="s">
        <v>339</v>
      </c>
      <c r="F755" s="138">
        <v>43988</v>
      </c>
      <c r="G755" t="s">
        <v>685</v>
      </c>
      <c r="H755" t="s">
        <v>667</v>
      </c>
      <c r="I755" t="s">
        <v>681</v>
      </c>
      <c r="J755" t="s">
        <v>258</v>
      </c>
      <c r="K755" t="s">
        <v>671</v>
      </c>
      <c r="L755">
        <v>1000</v>
      </c>
      <c r="M755">
        <v>320</v>
      </c>
      <c r="O755">
        <v>228</v>
      </c>
      <c r="P755">
        <v>96</v>
      </c>
      <c r="R755">
        <v>37</v>
      </c>
      <c r="S755">
        <v>63</v>
      </c>
      <c r="T755">
        <v>0</v>
      </c>
      <c r="U755">
        <v>29</v>
      </c>
      <c r="V755">
        <v>0.78378378378378377</v>
      </c>
      <c r="W755">
        <v>0.4</v>
      </c>
      <c r="Y755">
        <v>0.23182957393483711</v>
      </c>
      <c r="Z755">
        <v>238</v>
      </c>
      <c r="AA755">
        <v>0.6</v>
      </c>
      <c r="AH755">
        <v>29</v>
      </c>
      <c r="AQ755">
        <v>150</v>
      </c>
      <c r="AR755">
        <v>150</v>
      </c>
      <c r="AS755" t="s">
        <v>755</v>
      </c>
    </row>
    <row r="756" spans="1:45" x14ac:dyDescent="0.25">
      <c r="A756">
        <v>755</v>
      </c>
      <c r="B756" t="s">
        <v>26</v>
      </c>
      <c r="C756" t="s">
        <v>680</v>
      </c>
      <c r="D756" t="s">
        <v>2</v>
      </c>
      <c r="E756" t="s">
        <v>339</v>
      </c>
      <c r="F756" s="138">
        <v>43988</v>
      </c>
      <c r="G756" t="s">
        <v>685</v>
      </c>
      <c r="H756" t="s">
        <v>667</v>
      </c>
      <c r="I756" t="s">
        <v>681</v>
      </c>
      <c r="J756" t="s">
        <v>261</v>
      </c>
      <c r="K756" t="s">
        <v>671</v>
      </c>
      <c r="L756">
        <v>1000</v>
      </c>
      <c r="M756">
        <v>320</v>
      </c>
      <c r="O756">
        <v>261</v>
      </c>
      <c r="P756">
        <v>96</v>
      </c>
      <c r="R756">
        <v>56</v>
      </c>
      <c r="S756">
        <v>63</v>
      </c>
      <c r="T756">
        <v>0</v>
      </c>
      <c r="U756">
        <v>43.928571428571431</v>
      </c>
      <c r="V756">
        <v>0.78443877551020413</v>
      </c>
      <c r="W756">
        <v>0.4</v>
      </c>
      <c r="Y756">
        <v>0.30651340996168586</v>
      </c>
      <c r="Z756">
        <v>331</v>
      </c>
      <c r="AA756">
        <v>0.6</v>
      </c>
      <c r="AH756">
        <v>41.428571428571431</v>
      </c>
      <c r="AI756">
        <v>2</v>
      </c>
      <c r="AK756">
        <v>4</v>
      </c>
      <c r="AQ756">
        <v>150</v>
      </c>
      <c r="AR756">
        <v>150</v>
      </c>
      <c r="AS756" t="s">
        <v>755</v>
      </c>
    </row>
    <row r="757" spans="1:45" x14ac:dyDescent="0.25">
      <c r="A757">
        <v>756</v>
      </c>
      <c r="B757" t="s">
        <v>26</v>
      </c>
      <c r="C757" t="s">
        <v>680</v>
      </c>
      <c r="D757" t="s">
        <v>2</v>
      </c>
      <c r="E757" t="s">
        <v>339</v>
      </c>
      <c r="F757" s="138">
        <v>43988</v>
      </c>
      <c r="G757" t="s">
        <v>685</v>
      </c>
      <c r="H757" t="s">
        <v>667</v>
      </c>
      <c r="I757" t="s">
        <v>681</v>
      </c>
      <c r="J757" t="s">
        <v>264</v>
      </c>
      <c r="K757" t="s">
        <v>671</v>
      </c>
      <c r="L757">
        <v>1000</v>
      </c>
      <c r="M757">
        <v>320</v>
      </c>
      <c r="O757">
        <v>260</v>
      </c>
      <c r="P757">
        <v>96</v>
      </c>
      <c r="Q757">
        <v>2</v>
      </c>
      <c r="R757">
        <v>38</v>
      </c>
      <c r="S757">
        <v>63</v>
      </c>
      <c r="T757">
        <v>1.7142857142857142</v>
      </c>
      <c r="U757">
        <v>38.571428571428569</v>
      </c>
      <c r="V757">
        <v>1.0071428571428571</v>
      </c>
      <c r="W757">
        <v>0.4</v>
      </c>
      <c r="Y757">
        <v>0.2087912087912088</v>
      </c>
      <c r="Z757">
        <v>261</v>
      </c>
      <c r="AA757">
        <v>0.6</v>
      </c>
      <c r="AB757">
        <v>1.7142857142857142</v>
      </c>
      <c r="AH757">
        <v>38.571428571428569</v>
      </c>
      <c r="AQ757">
        <v>150</v>
      </c>
      <c r="AR757">
        <v>150</v>
      </c>
      <c r="AS757" t="s">
        <v>755</v>
      </c>
    </row>
    <row r="758" spans="1:45" x14ac:dyDescent="0.25">
      <c r="A758">
        <v>757</v>
      </c>
      <c r="B758" t="s">
        <v>26</v>
      </c>
      <c r="C758" t="s">
        <v>680</v>
      </c>
      <c r="D758" t="s">
        <v>2</v>
      </c>
      <c r="E758" t="s">
        <v>339</v>
      </c>
      <c r="F758" s="138">
        <v>43988</v>
      </c>
      <c r="G758" t="s">
        <v>685</v>
      </c>
      <c r="H758" t="s">
        <v>667</v>
      </c>
      <c r="I758" t="s">
        <v>681</v>
      </c>
      <c r="J758" t="s">
        <v>445</v>
      </c>
      <c r="K758" t="s">
        <v>671</v>
      </c>
      <c r="L758">
        <v>1000</v>
      </c>
      <c r="M758">
        <v>320</v>
      </c>
      <c r="O758">
        <v>292</v>
      </c>
      <c r="P758">
        <v>96</v>
      </c>
      <c r="R758">
        <v>43</v>
      </c>
      <c r="S758">
        <v>63</v>
      </c>
      <c r="T758">
        <v>0</v>
      </c>
      <c r="U758">
        <v>38.428571428571431</v>
      </c>
      <c r="V758">
        <v>0.89368770764119609</v>
      </c>
      <c r="W758">
        <v>0.4</v>
      </c>
      <c r="Y758">
        <v>0.21037181996086107</v>
      </c>
      <c r="Z758">
        <v>311</v>
      </c>
      <c r="AA758">
        <v>0.6</v>
      </c>
      <c r="AH758">
        <v>37.428571428571431</v>
      </c>
      <c r="AK758">
        <v>2</v>
      </c>
      <c r="AQ758">
        <v>150</v>
      </c>
      <c r="AR758">
        <v>150</v>
      </c>
      <c r="AS758" t="s">
        <v>755</v>
      </c>
    </row>
    <row r="759" spans="1:45" x14ac:dyDescent="0.25">
      <c r="A759">
        <v>758</v>
      </c>
      <c r="B759" t="s">
        <v>26</v>
      </c>
      <c r="C759" t="s">
        <v>680</v>
      </c>
      <c r="D759" t="s">
        <v>2</v>
      </c>
      <c r="E759" t="s">
        <v>339</v>
      </c>
      <c r="F759" s="138">
        <v>43988</v>
      </c>
      <c r="G759" t="s">
        <v>685</v>
      </c>
      <c r="H759" t="s">
        <v>667</v>
      </c>
      <c r="I759" t="s">
        <v>681</v>
      </c>
      <c r="J759" t="s">
        <v>259</v>
      </c>
      <c r="K759" t="s">
        <v>671</v>
      </c>
      <c r="L759">
        <v>1000</v>
      </c>
      <c r="M759">
        <v>320</v>
      </c>
      <c r="O759">
        <v>260</v>
      </c>
      <c r="P759">
        <v>96</v>
      </c>
      <c r="Q759">
        <v>2</v>
      </c>
      <c r="R759">
        <v>33</v>
      </c>
      <c r="S759">
        <v>63</v>
      </c>
      <c r="T759">
        <v>1.1428571428571428</v>
      </c>
      <c r="U759">
        <v>23.357142857142858</v>
      </c>
      <c r="V759">
        <v>0.7</v>
      </c>
      <c r="W759">
        <v>0.4</v>
      </c>
      <c r="Y759">
        <v>0.18131868131868131</v>
      </c>
      <c r="Z759">
        <v>270</v>
      </c>
      <c r="AA759">
        <v>0.6</v>
      </c>
      <c r="AB759">
        <v>1.1428571428571428</v>
      </c>
      <c r="AH759">
        <v>22.857142857142858</v>
      </c>
      <c r="AK759">
        <v>1</v>
      </c>
      <c r="AQ759">
        <v>150</v>
      </c>
      <c r="AR759">
        <v>150</v>
      </c>
      <c r="AS759" t="s">
        <v>755</v>
      </c>
    </row>
    <row r="760" spans="1:45" x14ac:dyDescent="0.25">
      <c r="A760">
        <v>759</v>
      </c>
      <c r="B760" t="s">
        <v>26</v>
      </c>
      <c r="C760" t="s">
        <v>680</v>
      </c>
      <c r="D760" t="s">
        <v>2</v>
      </c>
      <c r="E760" t="s">
        <v>339</v>
      </c>
      <c r="F760" s="138">
        <v>43988</v>
      </c>
      <c r="G760" t="s">
        <v>685</v>
      </c>
      <c r="H760" t="s">
        <v>667</v>
      </c>
      <c r="I760" t="s">
        <v>681</v>
      </c>
      <c r="J760" t="s">
        <v>260</v>
      </c>
      <c r="K760" t="s">
        <v>671</v>
      </c>
      <c r="L760">
        <v>1000</v>
      </c>
      <c r="M760">
        <v>320</v>
      </c>
      <c r="O760">
        <v>210</v>
      </c>
      <c r="P760">
        <v>96</v>
      </c>
      <c r="Q760">
        <v>30</v>
      </c>
      <c r="R760">
        <v>3</v>
      </c>
      <c r="S760">
        <v>63</v>
      </c>
      <c r="T760">
        <v>2.1428571428571428</v>
      </c>
      <c r="U760">
        <v>25.071428571428573</v>
      </c>
      <c r="V760">
        <v>0.82467532467532467</v>
      </c>
      <c r="W760">
        <v>0.4</v>
      </c>
      <c r="Y760">
        <v>2.0408163265306121E-2</v>
      </c>
      <c r="Z760">
        <v>215</v>
      </c>
      <c r="AA760">
        <v>0.6</v>
      </c>
      <c r="AB760">
        <v>2.1428571428571428</v>
      </c>
      <c r="AH760">
        <v>24.571428571428573</v>
      </c>
      <c r="AI760">
        <v>2</v>
      </c>
      <c r="AQ760">
        <v>150</v>
      </c>
      <c r="AR760">
        <v>150</v>
      </c>
      <c r="AS760" t="s">
        <v>755</v>
      </c>
    </row>
    <row r="761" spans="1:45" x14ac:dyDescent="0.25">
      <c r="A761">
        <v>760</v>
      </c>
      <c r="B761" t="s">
        <v>26</v>
      </c>
      <c r="C761" t="s">
        <v>680</v>
      </c>
      <c r="D761" t="s">
        <v>2</v>
      </c>
      <c r="E761" t="s">
        <v>339</v>
      </c>
      <c r="F761" s="138">
        <v>43988</v>
      </c>
      <c r="G761" t="s">
        <v>685</v>
      </c>
      <c r="H761" t="s">
        <v>667</v>
      </c>
      <c r="I761" t="s">
        <v>681</v>
      </c>
      <c r="J761" t="s">
        <v>446</v>
      </c>
      <c r="K761" t="s">
        <v>671</v>
      </c>
      <c r="L761">
        <v>1000</v>
      </c>
      <c r="M761">
        <v>320</v>
      </c>
      <c r="O761">
        <v>228</v>
      </c>
      <c r="P761">
        <v>96</v>
      </c>
      <c r="Q761">
        <v>1</v>
      </c>
      <c r="R761">
        <v>37</v>
      </c>
      <c r="S761">
        <v>63</v>
      </c>
      <c r="T761">
        <v>0.7142857142857143</v>
      </c>
      <c r="U761">
        <v>31</v>
      </c>
      <c r="V761">
        <v>0.83458646616541354</v>
      </c>
      <c r="W761">
        <v>0.4</v>
      </c>
      <c r="Y761">
        <v>0.23182957393483711</v>
      </c>
      <c r="Z761">
        <v>240</v>
      </c>
      <c r="AA761">
        <v>0.6</v>
      </c>
      <c r="AB761">
        <v>0.7142857142857143</v>
      </c>
      <c r="AH761">
        <v>31</v>
      </c>
      <c r="AQ761">
        <v>150</v>
      </c>
      <c r="AR761">
        <v>150</v>
      </c>
      <c r="AS761" t="s">
        <v>755</v>
      </c>
    </row>
    <row r="762" spans="1:45" x14ac:dyDescent="0.25">
      <c r="A762">
        <v>761</v>
      </c>
      <c r="B762" t="s">
        <v>26</v>
      </c>
      <c r="C762" t="s">
        <v>680</v>
      </c>
      <c r="D762" t="s">
        <v>2</v>
      </c>
      <c r="E762" t="s">
        <v>339</v>
      </c>
      <c r="F762" s="138">
        <v>43988</v>
      </c>
      <c r="G762" t="s">
        <v>685</v>
      </c>
      <c r="H762" t="s">
        <v>667</v>
      </c>
      <c r="I762" t="s">
        <v>681</v>
      </c>
      <c r="J762" t="s">
        <v>413</v>
      </c>
      <c r="K762" t="s">
        <v>671</v>
      </c>
      <c r="L762">
        <v>1000</v>
      </c>
      <c r="M762">
        <v>320</v>
      </c>
      <c r="O762">
        <v>392</v>
      </c>
      <c r="P762">
        <v>96</v>
      </c>
      <c r="Q762">
        <v>1</v>
      </c>
      <c r="R762">
        <v>69</v>
      </c>
      <c r="S762">
        <v>63</v>
      </c>
      <c r="T762">
        <v>0.5714285714285714</v>
      </c>
      <c r="U762">
        <v>56</v>
      </c>
      <c r="V762">
        <v>0.80816326530612237</v>
      </c>
      <c r="W762">
        <v>0.4</v>
      </c>
      <c r="Y762">
        <v>0.25145772594752186</v>
      </c>
      <c r="Z762">
        <v>431</v>
      </c>
      <c r="AA762">
        <v>0.6</v>
      </c>
      <c r="AB762">
        <v>0.5714285714285714</v>
      </c>
      <c r="AH762">
        <v>56</v>
      </c>
      <c r="AQ762">
        <v>150</v>
      </c>
      <c r="AR762">
        <v>150</v>
      </c>
      <c r="AS762" t="s">
        <v>756</v>
      </c>
    </row>
    <row r="763" spans="1:45" x14ac:dyDescent="0.25">
      <c r="A763">
        <v>762</v>
      </c>
      <c r="B763" t="s">
        <v>26</v>
      </c>
      <c r="C763" t="s">
        <v>680</v>
      </c>
      <c r="D763" t="s">
        <v>2</v>
      </c>
      <c r="E763" t="s">
        <v>339</v>
      </c>
      <c r="F763" s="138">
        <v>43988</v>
      </c>
      <c r="G763" t="s">
        <v>685</v>
      </c>
      <c r="H763" t="s">
        <v>667</v>
      </c>
      <c r="I763" t="s">
        <v>681</v>
      </c>
      <c r="J763" t="s">
        <v>404</v>
      </c>
      <c r="K763" t="s">
        <v>671</v>
      </c>
      <c r="L763">
        <v>1000</v>
      </c>
      <c r="M763">
        <v>320</v>
      </c>
      <c r="O763">
        <v>320</v>
      </c>
      <c r="P763">
        <v>96</v>
      </c>
      <c r="Q763">
        <v>5</v>
      </c>
      <c r="R763">
        <v>68</v>
      </c>
      <c r="S763">
        <v>63</v>
      </c>
      <c r="T763">
        <v>2.5714285714285716</v>
      </c>
      <c r="U763">
        <v>47.357142857142854</v>
      </c>
      <c r="V763">
        <v>0.68395303326810164</v>
      </c>
      <c r="W763">
        <v>0.4</v>
      </c>
      <c r="Y763">
        <v>0.30357142857142855</v>
      </c>
      <c r="Z763">
        <v>436</v>
      </c>
      <c r="AA763">
        <v>0.65</v>
      </c>
      <c r="AB763">
        <v>2.5714285714285716</v>
      </c>
      <c r="AH763">
        <v>46.857142857142854</v>
      </c>
      <c r="AK763">
        <v>1</v>
      </c>
      <c r="AQ763">
        <v>150</v>
      </c>
      <c r="AR763">
        <v>150</v>
      </c>
      <c r="AS763" t="s">
        <v>756</v>
      </c>
    </row>
    <row r="764" spans="1:45" x14ac:dyDescent="0.25">
      <c r="A764">
        <v>763</v>
      </c>
      <c r="B764" t="s">
        <v>26</v>
      </c>
      <c r="C764" t="s">
        <v>680</v>
      </c>
      <c r="D764" t="s">
        <v>2</v>
      </c>
      <c r="E764" t="s">
        <v>339</v>
      </c>
      <c r="F764" s="138">
        <v>43988</v>
      </c>
      <c r="G764" t="s">
        <v>685</v>
      </c>
      <c r="H764" t="s">
        <v>667</v>
      </c>
      <c r="I764" t="s">
        <v>681</v>
      </c>
      <c r="J764" t="s">
        <v>252</v>
      </c>
      <c r="K764" t="s">
        <v>671</v>
      </c>
      <c r="L764">
        <v>1000</v>
      </c>
      <c r="M764">
        <v>320</v>
      </c>
      <c r="O764">
        <v>365</v>
      </c>
      <c r="P764">
        <v>96</v>
      </c>
      <c r="Q764">
        <v>5</v>
      </c>
      <c r="R764">
        <v>56</v>
      </c>
      <c r="S764">
        <v>63</v>
      </c>
      <c r="T764">
        <v>2.2857142857142856</v>
      </c>
      <c r="U764">
        <v>43.339285714285715</v>
      </c>
      <c r="V764">
        <v>0.74795081967213117</v>
      </c>
      <c r="W764">
        <v>0.4</v>
      </c>
      <c r="Y764">
        <v>0.21917808219178084</v>
      </c>
      <c r="Z764">
        <v>578</v>
      </c>
      <c r="AA764">
        <v>0.65</v>
      </c>
      <c r="AB764">
        <v>2.2857142857142856</v>
      </c>
      <c r="AH764">
        <v>41.714285714285715</v>
      </c>
      <c r="AI764">
        <v>3</v>
      </c>
      <c r="AJ764">
        <v>1</v>
      </c>
      <c r="AK764">
        <v>1</v>
      </c>
      <c r="AQ764">
        <v>150</v>
      </c>
      <c r="AR764">
        <v>150</v>
      </c>
      <c r="AS764" t="s">
        <v>756</v>
      </c>
    </row>
    <row r="765" spans="1:45" x14ac:dyDescent="0.25">
      <c r="A765">
        <v>764</v>
      </c>
      <c r="B765" t="s">
        <v>26</v>
      </c>
      <c r="C765" t="s">
        <v>680</v>
      </c>
      <c r="D765" t="s">
        <v>2</v>
      </c>
      <c r="E765" t="s">
        <v>339</v>
      </c>
      <c r="F765" s="138">
        <v>43988</v>
      </c>
      <c r="G765" t="s">
        <v>685</v>
      </c>
      <c r="H765" t="s">
        <v>667</v>
      </c>
      <c r="I765" t="s">
        <v>681</v>
      </c>
      <c r="J765" t="s">
        <v>251</v>
      </c>
      <c r="K765" t="s">
        <v>671</v>
      </c>
      <c r="L765">
        <v>1000</v>
      </c>
      <c r="M765">
        <v>320</v>
      </c>
      <c r="O765">
        <v>652</v>
      </c>
      <c r="P765">
        <v>96</v>
      </c>
      <c r="Q765">
        <v>7</v>
      </c>
      <c r="R765">
        <v>118</v>
      </c>
      <c r="S765">
        <v>63</v>
      </c>
      <c r="T765">
        <v>4.7142857142857144</v>
      </c>
      <c r="U765">
        <v>102.46428571428571</v>
      </c>
      <c r="V765">
        <v>0.85742857142857132</v>
      </c>
      <c r="W765">
        <v>0.4</v>
      </c>
      <c r="Y765">
        <v>0.25854513584574934</v>
      </c>
      <c r="Z765">
        <v>656</v>
      </c>
      <c r="AA765">
        <v>0.7</v>
      </c>
      <c r="AB765">
        <v>4.7142857142857144</v>
      </c>
      <c r="AH765">
        <v>92.714285714285708</v>
      </c>
      <c r="AK765">
        <v>5</v>
      </c>
      <c r="AL765">
        <v>7</v>
      </c>
      <c r="AM765">
        <v>2</v>
      </c>
      <c r="AQ765">
        <v>250</v>
      </c>
      <c r="AR765">
        <v>250</v>
      </c>
      <c r="AS765" t="s">
        <v>756</v>
      </c>
    </row>
    <row r="766" spans="1:45" x14ac:dyDescent="0.25">
      <c r="A766">
        <v>765</v>
      </c>
      <c r="B766" t="s">
        <v>26</v>
      </c>
      <c r="C766" t="s">
        <v>680</v>
      </c>
      <c r="D766" t="s">
        <v>2</v>
      </c>
      <c r="E766" t="s">
        <v>339</v>
      </c>
      <c r="F766" s="138">
        <v>43988</v>
      </c>
      <c r="G766" t="s">
        <v>685</v>
      </c>
      <c r="H766" t="s">
        <v>667</v>
      </c>
      <c r="I766" t="s">
        <v>681</v>
      </c>
      <c r="J766" t="s">
        <v>417</v>
      </c>
      <c r="K766" t="s">
        <v>671</v>
      </c>
      <c r="L766">
        <v>1000</v>
      </c>
      <c r="M766">
        <v>320</v>
      </c>
      <c r="O766">
        <v>548</v>
      </c>
      <c r="P766">
        <v>96</v>
      </c>
      <c r="Q766">
        <v>9</v>
      </c>
      <c r="R766">
        <v>115</v>
      </c>
      <c r="S766">
        <v>63</v>
      </c>
      <c r="T766">
        <v>8.5357142857142847</v>
      </c>
      <c r="U766">
        <v>145.35714285714286</v>
      </c>
      <c r="V766">
        <v>1.2410714285714286</v>
      </c>
      <c r="W766">
        <v>0.4</v>
      </c>
      <c r="Y766">
        <v>0.29979144942648595</v>
      </c>
      <c r="Z766">
        <v>892</v>
      </c>
      <c r="AA766">
        <v>0.7</v>
      </c>
      <c r="AB766">
        <v>7.2857142857142856</v>
      </c>
      <c r="AC766">
        <v>1</v>
      </c>
      <c r="AE766">
        <v>2</v>
      </c>
      <c r="AH766">
        <v>139.85714285714286</v>
      </c>
      <c r="AI766">
        <v>8</v>
      </c>
      <c r="AK766">
        <v>7</v>
      </c>
      <c r="AQ766">
        <v>250</v>
      </c>
      <c r="AR766">
        <v>250</v>
      </c>
      <c r="AS766" t="s">
        <v>756</v>
      </c>
    </row>
    <row r="767" spans="1:45" x14ac:dyDescent="0.25">
      <c r="A767">
        <v>766</v>
      </c>
      <c r="B767" t="s">
        <v>26</v>
      </c>
      <c r="C767" t="s">
        <v>680</v>
      </c>
      <c r="D767" t="s">
        <v>2</v>
      </c>
      <c r="E767" t="s">
        <v>339</v>
      </c>
      <c r="F767" s="138">
        <v>43988</v>
      </c>
      <c r="G767" t="s">
        <v>685</v>
      </c>
      <c r="H767" t="s">
        <v>667</v>
      </c>
      <c r="I767" t="s">
        <v>681</v>
      </c>
      <c r="J767" t="s">
        <v>254</v>
      </c>
      <c r="K767" t="s">
        <v>671</v>
      </c>
      <c r="L767">
        <v>1000</v>
      </c>
      <c r="M767">
        <v>320</v>
      </c>
      <c r="O767">
        <v>320</v>
      </c>
      <c r="P767">
        <v>96</v>
      </c>
      <c r="Q767">
        <v>7</v>
      </c>
      <c r="R767">
        <v>59</v>
      </c>
      <c r="S767">
        <v>63</v>
      </c>
      <c r="T767">
        <v>3.5714285714285716</v>
      </c>
      <c r="U767">
        <v>46.428571428571431</v>
      </c>
      <c r="V767">
        <v>0.75757575757575757</v>
      </c>
      <c r="W767">
        <v>0.4</v>
      </c>
      <c r="Y767">
        <v>0.26339285714285715</v>
      </c>
      <c r="Z767">
        <v>435</v>
      </c>
      <c r="AA767">
        <v>0.6</v>
      </c>
      <c r="AB767">
        <v>3.5714285714285716</v>
      </c>
      <c r="AH767">
        <v>41.428571428571431</v>
      </c>
      <c r="AI767">
        <v>4</v>
      </c>
      <c r="AK767">
        <v>8</v>
      </c>
      <c r="AQ767">
        <v>150</v>
      </c>
      <c r="AR767">
        <v>150</v>
      </c>
      <c r="AS767" t="s">
        <v>756</v>
      </c>
    </row>
    <row r="768" spans="1:45" x14ac:dyDescent="0.25">
      <c r="A768">
        <v>767</v>
      </c>
      <c r="B768" t="s">
        <v>26</v>
      </c>
      <c r="C768" t="s">
        <v>680</v>
      </c>
      <c r="D768" t="s">
        <v>2</v>
      </c>
      <c r="E768" t="s">
        <v>339</v>
      </c>
      <c r="F768" s="138">
        <v>43988</v>
      </c>
      <c r="G768" t="s">
        <v>685</v>
      </c>
      <c r="H768" t="s">
        <v>667</v>
      </c>
      <c r="I768" t="s">
        <v>681</v>
      </c>
      <c r="J768" t="s">
        <v>255</v>
      </c>
      <c r="K768" t="s">
        <v>671</v>
      </c>
      <c r="L768">
        <v>1000</v>
      </c>
      <c r="M768">
        <v>320</v>
      </c>
      <c r="O768">
        <v>260</v>
      </c>
      <c r="P768">
        <v>96</v>
      </c>
      <c r="R768">
        <v>50</v>
      </c>
      <c r="S768">
        <v>63</v>
      </c>
      <c r="T768">
        <v>0</v>
      </c>
      <c r="U768">
        <v>38.714285714285715</v>
      </c>
      <c r="V768">
        <v>0.77428571428571435</v>
      </c>
      <c r="W768">
        <v>0.4</v>
      </c>
      <c r="Y768">
        <v>0.27472527472527475</v>
      </c>
      <c r="Z768">
        <v>284</v>
      </c>
      <c r="AA768">
        <v>0.6</v>
      </c>
      <c r="AH768">
        <v>38.714285714285715</v>
      </c>
      <c r="AQ768">
        <v>150</v>
      </c>
      <c r="AR768">
        <v>150</v>
      </c>
      <c r="AS768" t="s">
        <v>755</v>
      </c>
    </row>
    <row r="769" spans="1:45" x14ac:dyDescent="0.25">
      <c r="A769">
        <v>768</v>
      </c>
      <c r="B769" t="s">
        <v>26</v>
      </c>
      <c r="C769" t="s">
        <v>680</v>
      </c>
      <c r="D769" t="s">
        <v>2</v>
      </c>
      <c r="E769" t="s">
        <v>339</v>
      </c>
      <c r="F769" s="138">
        <v>43988</v>
      </c>
      <c r="G769" t="s">
        <v>685</v>
      </c>
      <c r="H769" t="s">
        <v>667</v>
      </c>
      <c r="I769" t="s">
        <v>681</v>
      </c>
      <c r="J769" t="s">
        <v>448</v>
      </c>
      <c r="K769" t="s">
        <v>671</v>
      </c>
      <c r="L769">
        <v>1000</v>
      </c>
      <c r="M769">
        <v>320</v>
      </c>
      <c r="O769">
        <v>330</v>
      </c>
      <c r="P769">
        <v>96</v>
      </c>
      <c r="Q769">
        <v>3</v>
      </c>
      <c r="R769">
        <v>44</v>
      </c>
      <c r="S769">
        <v>63</v>
      </c>
      <c r="T769">
        <v>0.7857142857142857</v>
      </c>
      <c r="U769">
        <v>43.928571428571431</v>
      </c>
      <c r="V769">
        <v>0.95136778115501519</v>
      </c>
      <c r="W769">
        <v>0.4</v>
      </c>
      <c r="Y769">
        <v>0.19047619047619049</v>
      </c>
      <c r="Z769">
        <v>361</v>
      </c>
      <c r="AA769">
        <v>0.6</v>
      </c>
      <c r="AB769">
        <v>0.2857142857142857</v>
      </c>
      <c r="AC769">
        <v>2</v>
      </c>
      <c r="AH769">
        <v>43.428571428571431</v>
      </c>
      <c r="AK769">
        <v>1</v>
      </c>
      <c r="AQ769">
        <v>150</v>
      </c>
      <c r="AR769">
        <v>150</v>
      </c>
      <c r="AS769" t="s">
        <v>755</v>
      </c>
    </row>
    <row r="770" spans="1:45" x14ac:dyDescent="0.25">
      <c r="A770">
        <v>769</v>
      </c>
      <c r="B770" t="s">
        <v>26</v>
      </c>
      <c r="C770" t="s">
        <v>680</v>
      </c>
      <c r="D770" t="s">
        <v>2</v>
      </c>
      <c r="E770" t="s">
        <v>339</v>
      </c>
      <c r="F770" s="138">
        <v>43988</v>
      </c>
      <c r="G770" t="s">
        <v>685</v>
      </c>
      <c r="H770" t="s">
        <v>667</v>
      </c>
      <c r="I770" t="s">
        <v>681</v>
      </c>
      <c r="J770" t="s">
        <v>406</v>
      </c>
      <c r="K770" t="s">
        <v>671</v>
      </c>
      <c r="L770">
        <v>1000</v>
      </c>
      <c r="M770">
        <v>320</v>
      </c>
      <c r="O770">
        <v>240</v>
      </c>
      <c r="P770">
        <v>96</v>
      </c>
      <c r="Q770">
        <v>10</v>
      </c>
      <c r="R770">
        <v>42</v>
      </c>
      <c r="S770">
        <v>63</v>
      </c>
      <c r="T770">
        <v>8.5</v>
      </c>
      <c r="U770">
        <v>17.285714285714285</v>
      </c>
      <c r="V770">
        <v>0.49587912087912084</v>
      </c>
      <c r="W770">
        <v>0.4</v>
      </c>
      <c r="Y770">
        <v>0.25</v>
      </c>
      <c r="Z770">
        <v>212</v>
      </c>
      <c r="AA770">
        <v>0.6</v>
      </c>
      <c r="AB770">
        <v>7</v>
      </c>
      <c r="AC770">
        <v>2</v>
      </c>
      <c r="AE770">
        <v>2</v>
      </c>
      <c r="AH770">
        <v>15.285714285714286</v>
      </c>
      <c r="AI770">
        <v>2</v>
      </c>
      <c r="AK770">
        <v>3</v>
      </c>
      <c r="AQ770">
        <v>150</v>
      </c>
      <c r="AR770">
        <v>150</v>
      </c>
      <c r="AS770" t="s">
        <v>755</v>
      </c>
    </row>
    <row r="771" spans="1:45" x14ac:dyDescent="0.25">
      <c r="A771">
        <v>770</v>
      </c>
      <c r="B771" t="s">
        <v>26</v>
      </c>
      <c r="C771" t="s">
        <v>680</v>
      </c>
      <c r="D771" t="s">
        <v>2</v>
      </c>
      <c r="E771" t="s">
        <v>339</v>
      </c>
      <c r="F771" s="138">
        <v>43988</v>
      </c>
      <c r="G771" t="s">
        <v>685</v>
      </c>
      <c r="H771" t="s">
        <v>667</v>
      </c>
      <c r="I771" t="s">
        <v>681</v>
      </c>
      <c r="J771" t="s">
        <v>422</v>
      </c>
      <c r="K771" t="s">
        <v>671</v>
      </c>
      <c r="L771">
        <v>1000</v>
      </c>
      <c r="M771">
        <v>320</v>
      </c>
      <c r="O771">
        <v>244</v>
      </c>
      <c r="P771">
        <v>96</v>
      </c>
      <c r="Q771">
        <v>4</v>
      </c>
      <c r="R771">
        <v>32</v>
      </c>
      <c r="S771">
        <v>63</v>
      </c>
      <c r="T771">
        <v>4.1428571428571432</v>
      </c>
      <c r="U771">
        <v>22.357142857142858</v>
      </c>
      <c r="V771">
        <v>0.73611111111111116</v>
      </c>
      <c r="W771">
        <v>0.4</v>
      </c>
      <c r="Y771">
        <v>0.18735362997658081</v>
      </c>
      <c r="Z771">
        <v>253</v>
      </c>
      <c r="AA771">
        <v>0.6</v>
      </c>
      <c r="AB771">
        <v>4.1428571428571432</v>
      </c>
      <c r="AH771">
        <v>21.857142857142858</v>
      </c>
      <c r="AK771">
        <v>1</v>
      </c>
      <c r="AQ771">
        <v>150</v>
      </c>
      <c r="AR771">
        <v>150</v>
      </c>
      <c r="AS771" t="s">
        <v>755</v>
      </c>
    </row>
    <row r="772" spans="1:45" x14ac:dyDescent="0.25">
      <c r="A772">
        <v>771</v>
      </c>
      <c r="B772" t="s">
        <v>26</v>
      </c>
      <c r="C772" t="s">
        <v>680</v>
      </c>
      <c r="D772" t="s">
        <v>2</v>
      </c>
      <c r="E772" t="s">
        <v>339</v>
      </c>
      <c r="F772" s="138">
        <v>43988</v>
      </c>
      <c r="G772" t="s">
        <v>685</v>
      </c>
      <c r="H772" t="s">
        <v>667</v>
      </c>
      <c r="I772" t="s">
        <v>681</v>
      </c>
      <c r="J772" t="s">
        <v>424</v>
      </c>
      <c r="K772" t="s">
        <v>671</v>
      </c>
      <c r="L772">
        <v>1000</v>
      </c>
      <c r="M772">
        <v>320</v>
      </c>
      <c r="O772">
        <v>246</v>
      </c>
      <c r="P772">
        <v>96</v>
      </c>
      <c r="Q772">
        <v>1</v>
      </c>
      <c r="R772">
        <v>25</v>
      </c>
      <c r="S772">
        <v>63</v>
      </c>
      <c r="T772">
        <v>0.2857142857142857</v>
      </c>
      <c r="U772">
        <v>26</v>
      </c>
      <c r="V772">
        <v>1.0109890109890109</v>
      </c>
      <c r="W772">
        <v>0.4</v>
      </c>
      <c r="Y772">
        <v>0.14518002322880372</v>
      </c>
      <c r="Z772">
        <v>250</v>
      </c>
      <c r="AA772">
        <v>0.6</v>
      </c>
      <c r="AB772">
        <v>0.2857142857142857</v>
      </c>
      <c r="AH772">
        <v>26</v>
      </c>
      <c r="AQ772">
        <v>150</v>
      </c>
      <c r="AR772">
        <v>150</v>
      </c>
      <c r="AS772" t="s">
        <v>755</v>
      </c>
    </row>
    <row r="773" spans="1:45" x14ac:dyDescent="0.25">
      <c r="A773">
        <v>772</v>
      </c>
      <c r="B773" t="s">
        <v>26</v>
      </c>
      <c r="C773" t="s">
        <v>680</v>
      </c>
      <c r="D773" t="s">
        <v>2</v>
      </c>
      <c r="E773" t="s">
        <v>339</v>
      </c>
      <c r="F773" s="138">
        <v>43988</v>
      </c>
      <c r="G773" t="s">
        <v>685</v>
      </c>
      <c r="H773" t="s">
        <v>667</v>
      </c>
      <c r="I773" t="s">
        <v>681</v>
      </c>
      <c r="J773" t="s">
        <v>410</v>
      </c>
      <c r="K773" t="s">
        <v>671</v>
      </c>
      <c r="L773">
        <v>1000</v>
      </c>
      <c r="M773">
        <v>320</v>
      </c>
      <c r="O773">
        <v>242</v>
      </c>
      <c r="P773">
        <v>96</v>
      </c>
      <c r="R773">
        <v>43</v>
      </c>
      <c r="S773">
        <v>63</v>
      </c>
      <c r="T773">
        <v>0</v>
      </c>
      <c r="U773">
        <v>40.053571428571431</v>
      </c>
      <c r="V773">
        <v>0.93147840531561465</v>
      </c>
      <c r="W773">
        <v>0.4</v>
      </c>
      <c r="Y773">
        <v>0.25383707201889022</v>
      </c>
      <c r="Z773">
        <v>270</v>
      </c>
      <c r="AA773">
        <v>0.6</v>
      </c>
      <c r="AH773">
        <v>35.428571428571431</v>
      </c>
      <c r="AJ773">
        <v>1</v>
      </c>
      <c r="AK773">
        <v>2</v>
      </c>
      <c r="AL773">
        <v>3</v>
      </c>
      <c r="AM773">
        <v>1</v>
      </c>
      <c r="AQ773">
        <v>150</v>
      </c>
      <c r="AR773">
        <v>150</v>
      </c>
      <c r="AS773" t="s">
        <v>755</v>
      </c>
    </row>
    <row r="774" spans="1:45" x14ac:dyDescent="0.25">
      <c r="A774">
        <v>773</v>
      </c>
      <c r="B774" t="s">
        <v>26</v>
      </c>
      <c r="C774" t="s">
        <v>680</v>
      </c>
      <c r="D774" t="s">
        <v>2</v>
      </c>
      <c r="E774" t="s">
        <v>339</v>
      </c>
      <c r="F774" s="138">
        <v>43988</v>
      </c>
      <c r="G774" t="s">
        <v>685</v>
      </c>
      <c r="H774" t="s">
        <v>667</v>
      </c>
      <c r="I774" t="s">
        <v>681</v>
      </c>
      <c r="J774" t="s">
        <v>421</v>
      </c>
      <c r="K774" t="s">
        <v>671</v>
      </c>
      <c r="L774">
        <v>1000</v>
      </c>
      <c r="M774">
        <v>320</v>
      </c>
      <c r="O774">
        <v>244</v>
      </c>
      <c r="P774">
        <v>96</v>
      </c>
      <c r="Q774">
        <v>11</v>
      </c>
      <c r="R774">
        <v>42</v>
      </c>
      <c r="S774">
        <v>63</v>
      </c>
      <c r="T774">
        <v>6.5714285714285712</v>
      </c>
      <c r="U774">
        <v>31.428571428571427</v>
      </c>
      <c r="V774">
        <v>0.71698113207547165</v>
      </c>
      <c r="W774">
        <v>0.4</v>
      </c>
      <c r="Y774">
        <v>0.24590163934426232</v>
      </c>
      <c r="Z774">
        <v>525</v>
      </c>
      <c r="AA774">
        <v>0.6</v>
      </c>
      <c r="AB774">
        <v>6.5714285714285712</v>
      </c>
      <c r="AH774">
        <v>31.428571428571427</v>
      </c>
      <c r="AQ774">
        <v>150</v>
      </c>
      <c r="AR774">
        <v>150</v>
      </c>
      <c r="AS774" t="s">
        <v>755</v>
      </c>
    </row>
    <row r="775" spans="1:45" x14ac:dyDescent="0.25">
      <c r="A775">
        <v>774</v>
      </c>
      <c r="B775" t="s">
        <v>26</v>
      </c>
      <c r="C775" t="s">
        <v>680</v>
      </c>
      <c r="D775" t="s">
        <v>2</v>
      </c>
      <c r="E775" t="s">
        <v>339</v>
      </c>
      <c r="F775" s="138">
        <v>43988</v>
      </c>
      <c r="G775" t="s">
        <v>685</v>
      </c>
      <c r="H775" t="s">
        <v>667</v>
      </c>
      <c r="I775" t="s">
        <v>681</v>
      </c>
      <c r="J775" t="s">
        <v>426</v>
      </c>
      <c r="K775" t="s">
        <v>671</v>
      </c>
      <c r="L775">
        <v>1000</v>
      </c>
      <c r="M775">
        <v>320</v>
      </c>
      <c r="O775">
        <v>246</v>
      </c>
      <c r="P775">
        <v>96</v>
      </c>
      <c r="Q775">
        <v>1</v>
      </c>
      <c r="R775">
        <v>26</v>
      </c>
      <c r="S775">
        <v>63</v>
      </c>
      <c r="T775">
        <v>0.42857142857142855</v>
      </c>
      <c r="U775">
        <v>23.714285714285715</v>
      </c>
      <c r="V775">
        <v>0.89417989417989419</v>
      </c>
      <c r="W775">
        <v>0.4</v>
      </c>
      <c r="Y775">
        <v>0.15098722415795587</v>
      </c>
      <c r="Z775">
        <v>255</v>
      </c>
      <c r="AA775">
        <v>0.6</v>
      </c>
      <c r="AB775">
        <v>0.42857142857142855</v>
      </c>
      <c r="AH775">
        <v>23.714285714285715</v>
      </c>
      <c r="AQ775">
        <v>150</v>
      </c>
      <c r="AR775">
        <v>150</v>
      </c>
      <c r="AS775" t="s">
        <v>755</v>
      </c>
    </row>
    <row r="776" spans="1:45" x14ac:dyDescent="0.25">
      <c r="A776">
        <v>775</v>
      </c>
      <c r="B776" t="s">
        <v>26</v>
      </c>
      <c r="C776" t="s">
        <v>680</v>
      </c>
      <c r="D776" t="s">
        <v>2</v>
      </c>
      <c r="E776" t="s">
        <v>339</v>
      </c>
      <c r="F776" s="138">
        <v>43988</v>
      </c>
      <c r="G776" t="s">
        <v>685</v>
      </c>
      <c r="H776" t="s">
        <v>667</v>
      </c>
      <c r="I776" t="s">
        <v>681</v>
      </c>
      <c r="J776" t="s">
        <v>447</v>
      </c>
      <c r="K776" t="s">
        <v>671</v>
      </c>
      <c r="L776">
        <v>1000</v>
      </c>
      <c r="M776">
        <v>320</v>
      </c>
      <c r="O776">
        <v>256</v>
      </c>
      <c r="P776">
        <v>96</v>
      </c>
      <c r="Q776">
        <v>4</v>
      </c>
      <c r="R776">
        <v>44</v>
      </c>
      <c r="S776">
        <v>63</v>
      </c>
      <c r="T776">
        <v>1.6785714285714286</v>
      </c>
      <c r="U776">
        <v>33.178571428571431</v>
      </c>
      <c r="V776">
        <v>0.72619047619047628</v>
      </c>
      <c r="W776">
        <v>0.4</v>
      </c>
      <c r="Y776">
        <v>0.2455357142857143</v>
      </c>
      <c r="Z776">
        <v>251</v>
      </c>
      <c r="AA776">
        <v>0.6</v>
      </c>
      <c r="AB776">
        <v>1.4285714285714286</v>
      </c>
      <c r="AC776">
        <v>1</v>
      </c>
      <c r="AH776">
        <v>30.428571428571427</v>
      </c>
      <c r="AI776">
        <v>1</v>
      </c>
      <c r="AJ776">
        <v>4</v>
      </c>
      <c r="AK776">
        <v>2</v>
      </c>
      <c r="AQ776">
        <v>150</v>
      </c>
      <c r="AR776">
        <v>150</v>
      </c>
      <c r="AS776" t="s">
        <v>755</v>
      </c>
    </row>
    <row r="777" spans="1:45" x14ac:dyDescent="0.25">
      <c r="A777">
        <v>776</v>
      </c>
      <c r="B777" t="s">
        <v>26</v>
      </c>
      <c r="C777" t="s">
        <v>680</v>
      </c>
      <c r="D777" t="s">
        <v>2</v>
      </c>
      <c r="E777" t="s">
        <v>339</v>
      </c>
      <c r="F777" s="138">
        <v>43988</v>
      </c>
      <c r="G777" t="s">
        <v>685</v>
      </c>
      <c r="H777" t="s">
        <v>667</v>
      </c>
      <c r="I777" t="s">
        <v>681</v>
      </c>
      <c r="J777" t="s">
        <v>449</v>
      </c>
      <c r="K777" t="s">
        <v>671</v>
      </c>
      <c r="L777">
        <v>1000</v>
      </c>
      <c r="M777">
        <v>320</v>
      </c>
      <c r="O777">
        <v>220</v>
      </c>
      <c r="P777">
        <v>96</v>
      </c>
      <c r="R777">
        <v>36</v>
      </c>
      <c r="S777">
        <v>63</v>
      </c>
      <c r="T777">
        <v>0</v>
      </c>
      <c r="U777">
        <v>22.821428571428573</v>
      </c>
      <c r="V777">
        <v>0.63392857142857151</v>
      </c>
      <c r="W777">
        <v>0.4</v>
      </c>
      <c r="Y777">
        <v>0.23376623376623376</v>
      </c>
      <c r="Z777">
        <v>223</v>
      </c>
      <c r="AA777">
        <v>0.6</v>
      </c>
      <c r="AH777">
        <v>22.571428571428573</v>
      </c>
      <c r="AI777">
        <v>1</v>
      </c>
      <c r="AQ777">
        <v>150</v>
      </c>
      <c r="AR777">
        <v>150</v>
      </c>
      <c r="AS777" t="s">
        <v>755</v>
      </c>
    </row>
    <row r="778" spans="1:45" x14ac:dyDescent="0.25">
      <c r="A778">
        <v>777</v>
      </c>
      <c r="B778" t="s">
        <v>26</v>
      </c>
      <c r="C778" t="s">
        <v>680</v>
      </c>
      <c r="D778" t="s">
        <v>2</v>
      </c>
      <c r="E778" t="s">
        <v>339</v>
      </c>
      <c r="F778" s="138">
        <v>43988</v>
      </c>
      <c r="G778" t="s">
        <v>685</v>
      </c>
      <c r="H778" t="s">
        <v>667</v>
      </c>
      <c r="I778" t="s">
        <v>681</v>
      </c>
      <c r="J778" t="s">
        <v>427</v>
      </c>
      <c r="K778" t="s">
        <v>671</v>
      </c>
      <c r="L778">
        <v>1000</v>
      </c>
      <c r="M778">
        <v>320</v>
      </c>
      <c r="O778">
        <v>244</v>
      </c>
      <c r="P778">
        <v>96</v>
      </c>
      <c r="Q778">
        <v>2</v>
      </c>
      <c r="R778">
        <v>42</v>
      </c>
      <c r="S778">
        <v>63</v>
      </c>
      <c r="T778">
        <v>0.8571428571428571</v>
      </c>
      <c r="U778">
        <v>30.535714285714285</v>
      </c>
      <c r="V778">
        <v>0.71347402597402598</v>
      </c>
      <c r="W778">
        <v>0.4</v>
      </c>
      <c r="Y778">
        <v>0.24590163934426232</v>
      </c>
      <c r="Z778">
        <v>314</v>
      </c>
      <c r="AA778">
        <v>0.6</v>
      </c>
      <c r="AB778">
        <v>0.8571428571428571</v>
      </c>
      <c r="AH778">
        <v>22.285714285714285</v>
      </c>
      <c r="AI778">
        <v>11</v>
      </c>
      <c r="AJ778">
        <v>8</v>
      </c>
      <c r="AK778">
        <v>5</v>
      </c>
      <c r="AQ778">
        <v>150</v>
      </c>
      <c r="AR778">
        <v>150</v>
      </c>
      <c r="AS778" t="s">
        <v>755</v>
      </c>
    </row>
    <row r="779" spans="1:45" x14ac:dyDescent="0.25">
      <c r="A779">
        <v>778</v>
      </c>
      <c r="B779" t="s">
        <v>26</v>
      </c>
      <c r="C779" t="s">
        <v>680</v>
      </c>
      <c r="D779" t="s">
        <v>2</v>
      </c>
      <c r="E779" t="s">
        <v>339</v>
      </c>
      <c r="F779" s="138">
        <v>43988</v>
      </c>
      <c r="G779" t="s">
        <v>710</v>
      </c>
      <c r="H779" t="s">
        <v>687</v>
      </c>
      <c r="I779" t="s">
        <v>681</v>
      </c>
      <c r="J779" t="s">
        <v>506</v>
      </c>
      <c r="K779" t="s">
        <v>711</v>
      </c>
      <c r="L779">
        <v>1000</v>
      </c>
      <c r="M779">
        <v>129.6</v>
      </c>
      <c r="O779">
        <v>144</v>
      </c>
      <c r="P779">
        <v>11</v>
      </c>
      <c r="Q779">
        <v>11</v>
      </c>
      <c r="R779">
        <v>22</v>
      </c>
      <c r="S779">
        <v>8.4</v>
      </c>
      <c r="T779">
        <v>6.8571428571428568</v>
      </c>
      <c r="U779">
        <v>13.142857142857142</v>
      </c>
      <c r="V779">
        <v>0.60606060606060608</v>
      </c>
      <c r="W779">
        <v>0.24</v>
      </c>
      <c r="Y779">
        <v>0.21825396825396826</v>
      </c>
      <c r="Z779">
        <v>194</v>
      </c>
      <c r="AA779">
        <v>0.55000000000000004</v>
      </c>
      <c r="AB779">
        <v>6.8571428571428568</v>
      </c>
      <c r="AH779">
        <v>10.142857142857142</v>
      </c>
      <c r="AI779">
        <v>4</v>
      </c>
      <c r="AK779">
        <v>4</v>
      </c>
      <c r="AQ779">
        <v>100</v>
      </c>
      <c r="AR779">
        <v>100</v>
      </c>
      <c r="AS779" t="s">
        <v>755</v>
      </c>
    </row>
    <row r="780" spans="1:45" x14ac:dyDescent="0.25">
      <c r="A780">
        <v>779</v>
      </c>
      <c r="B780" t="s">
        <v>26</v>
      </c>
      <c r="C780" t="s">
        <v>680</v>
      </c>
      <c r="D780" t="s">
        <v>2</v>
      </c>
      <c r="E780" t="s">
        <v>339</v>
      </c>
      <c r="F780" s="138">
        <v>43988</v>
      </c>
      <c r="G780" t="s">
        <v>710</v>
      </c>
      <c r="H780" t="s">
        <v>687</v>
      </c>
      <c r="I780" t="s">
        <v>681</v>
      </c>
      <c r="J780" t="s">
        <v>502</v>
      </c>
      <c r="K780" t="s">
        <v>711</v>
      </c>
      <c r="L780">
        <v>1000</v>
      </c>
      <c r="M780">
        <v>129.6</v>
      </c>
      <c r="O780">
        <v>64</v>
      </c>
      <c r="P780">
        <v>11</v>
      </c>
      <c r="R780">
        <v>8</v>
      </c>
      <c r="S780">
        <v>8.4</v>
      </c>
      <c r="T780">
        <v>0</v>
      </c>
      <c r="U780">
        <v>12</v>
      </c>
      <c r="V780">
        <v>1.5</v>
      </c>
      <c r="W780">
        <v>0.24</v>
      </c>
      <c r="Y780">
        <v>0.17857142857142858</v>
      </c>
      <c r="Z780">
        <v>69</v>
      </c>
      <c r="AA780">
        <v>0.55000000000000004</v>
      </c>
      <c r="AH780">
        <v>12</v>
      </c>
      <c r="AQ780">
        <v>100</v>
      </c>
      <c r="AR780">
        <v>100</v>
      </c>
      <c r="AS780" t="s">
        <v>755</v>
      </c>
    </row>
    <row r="781" spans="1:45" x14ac:dyDescent="0.25">
      <c r="A781">
        <v>780</v>
      </c>
      <c r="B781" t="s">
        <v>26</v>
      </c>
      <c r="C781" t="s">
        <v>680</v>
      </c>
      <c r="D781" t="s">
        <v>2</v>
      </c>
      <c r="E781" t="s">
        <v>339</v>
      </c>
      <c r="F781" s="138">
        <v>43988</v>
      </c>
      <c r="G781" t="s">
        <v>710</v>
      </c>
      <c r="H781" t="s">
        <v>687</v>
      </c>
      <c r="I781" t="s">
        <v>681</v>
      </c>
      <c r="J781" t="s">
        <v>507</v>
      </c>
      <c r="K781" t="s">
        <v>711</v>
      </c>
      <c r="L781">
        <v>1000</v>
      </c>
      <c r="M781">
        <v>129.6</v>
      </c>
      <c r="O781">
        <v>106</v>
      </c>
      <c r="P781">
        <v>11</v>
      </c>
      <c r="Q781">
        <v>4</v>
      </c>
      <c r="R781">
        <v>9</v>
      </c>
      <c r="S781">
        <v>8.4</v>
      </c>
      <c r="T781">
        <v>3.25</v>
      </c>
      <c r="U781">
        <v>4.625</v>
      </c>
      <c r="V781">
        <v>0.60576923076923073</v>
      </c>
      <c r="W781">
        <v>0.24</v>
      </c>
      <c r="Y781">
        <v>0.12129380053908358</v>
      </c>
      <c r="Z781">
        <v>106</v>
      </c>
      <c r="AA781">
        <v>0.55000000000000004</v>
      </c>
      <c r="AB781">
        <v>2</v>
      </c>
      <c r="AE781">
        <v>1</v>
      </c>
      <c r="AF781">
        <v>1</v>
      </c>
      <c r="AI781">
        <v>11</v>
      </c>
      <c r="AJ781">
        <v>3</v>
      </c>
      <c r="AL781">
        <v>1</v>
      </c>
      <c r="AQ781">
        <v>100</v>
      </c>
      <c r="AR781">
        <v>100</v>
      </c>
      <c r="AS781" t="s">
        <v>755</v>
      </c>
    </row>
    <row r="782" spans="1:45" x14ac:dyDescent="0.25">
      <c r="A782">
        <v>781</v>
      </c>
      <c r="B782" t="s">
        <v>26</v>
      </c>
      <c r="C782" t="s">
        <v>680</v>
      </c>
      <c r="D782" t="s">
        <v>2</v>
      </c>
      <c r="E782" t="s">
        <v>339</v>
      </c>
      <c r="F782" s="138">
        <v>43988</v>
      </c>
      <c r="G782" t="s">
        <v>710</v>
      </c>
      <c r="H782" t="s">
        <v>687</v>
      </c>
      <c r="I782" t="s">
        <v>681</v>
      </c>
      <c r="J782" t="s">
        <v>501</v>
      </c>
      <c r="K782" t="s">
        <v>711</v>
      </c>
      <c r="L782">
        <v>1000</v>
      </c>
      <c r="M782">
        <v>129.6</v>
      </c>
      <c r="O782">
        <v>128</v>
      </c>
      <c r="P782">
        <v>11</v>
      </c>
      <c r="Q782">
        <v>2</v>
      </c>
      <c r="R782">
        <v>23</v>
      </c>
      <c r="S782">
        <v>8.4</v>
      </c>
      <c r="T782">
        <v>1.4285714285714286</v>
      </c>
      <c r="U782">
        <v>15</v>
      </c>
      <c r="V782">
        <v>0.65714285714285703</v>
      </c>
      <c r="W782">
        <v>0.24</v>
      </c>
      <c r="Y782">
        <v>0.2566964285714286</v>
      </c>
      <c r="Z782">
        <v>121</v>
      </c>
      <c r="AA782">
        <v>0.55000000000000004</v>
      </c>
      <c r="AB782">
        <v>1.4285714285714286</v>
      </c>
      <c r="AH782">
        <v>15</v>
      </c>
      <c r="AQ782">
        <v>100</v>
      </c>
      <c r="AR782">
        <v>100</v>
      </c>
      <c r="AS782" t="s">
        <v>755</v>
      </c>
    </row>
    <row r="783" spans="1:45" x14ac:dyDescent="0.25">
      <c r="A783">
        <v>782</v>
      </c>
      <c r="B783" t="s">
        <v>26</v>
      </c>
      <c r="C783" t="s">
        <v>680</v>
      </c>
      <c r="D783" t="s">
        <v>2</v>
      </c>
      <c r="E783" t="s">
        <v>339</v>
      </c>
      <c r="F783" s="138">
        <v>43988</v>
      </c>
      <c r="G783" t="s">
        <v>710</v>
      </c>
      <c r="H783" t="s">
        <v>687</v>
      </c>
      <c r="I783" t="s">
        <v>681</v>
      </c>
      <c r="J783" t="s">
        <v>504</v>
      </c>
      <c r="K783" t="s">
        <v>711</v>
      </c>
      <c r="L783">
        <v>1000</v>
      </c>
      <c r="M783">
        <v>129.6</v>
      </c>
      <c r="O783">
        <v>144</v>
      </c>
      <c r="P783">
        <v>11</v>
      </c>
      <c r="Q783">
        <v>7</v>
      </c>
      <c r="R783">
        <v>19</v>
      </c>
      <c r="S783">
        <v>8.4</v>
      </c>
      <c r="T783">
        <v>3.8571428571428572</v>
      </c>
      <c r="U783">
        <v>13.857142857142858</v>
      </c>
      <c r="V783">
        <v>0.68131868131868134</v>
      </c>
      <c r="W783">
        <v>0.24</v>
      </c>
      <c r="Y783">
        <v>0.18849206349206349</v>
      </c>
      <c r="Z783">
        <v>196</v>
      </c>
      <c r="AA783">
        <v>0.55000000000000004</v>
      </c>
      <c r="AB783">
        <v>2.8571428571428572</v>
      </c>
      <c r="AE783">
        <v>2</v>
      </c>
      <c r="AH783">
        <v>12.857142857142858</v>
      </c>
      <c r="AI783">
        <v>2</v>
      </c>
      <c r="AK783">
        <v>1</v>
      </c>
      <c r="AQ783">
        <v>100</v>
      </c>
      <c r="AR783">
        <v>100</v>
      </c>
      <c r="AS783" t="s">
        <v>755</v>
      </c>
    </row>
    <row r="784" spans="1:45" x14ac:dyDescent="0.25">
      <c r="A784">
        <v>783</v>
      </c>
      <c r="B784" t="s">
        <v>26</v>
      </c>
      <c r="C784" t="s">
        <v>680</v>
      </c>
      <c r="D784" t="s">
        <v>2</v>
      </c>
      <c r="E784" t="s">
        <v>339</v>
      </c>
      <c r="F784" s="138">
        <v>43988</v>
      </c>
      <c r="G784" t="s">
        <v>710</v>
      </c>
      <c r="H784" t="s">
        <v>687</v>
      </c>
      <c r="I784" t="s">
        <v>681</v>
      </c>
      <c r="J784" t="s">
        <v>505</v>
      </c>
      <c r="K784" t="s">
        <v>711</v>
      </c>
      <c r="L784">
        <v>1000</v>
      </c>
      <c r="M784">
        <v>129.6</v>
      </c>
      <c r="O784">
        <v>144</v>
      </c>
      <c r="P784">
        <v>11</v>
      </c>
      <c r="Q784">
        <v>12</v>
      </c>
      <c r="R784">
        <v>28</v>
      </c>
      <c r="S784">
        <v>8.4</v>
      </c>
      <c r="T784">
        <v>5.8214285714285712</v>
      </c>
      <c r="U784">
        <v>15.071428571428571</v>
      </c>
      <c r="V784">
        <v>0.5223214285714286</v>
      </c>
      <c r="W784">
        <v>0.24</v>
      </c>
      <c r="Y784">
        <v>0.27777777777777779</v>
      </c>
      <c r="Z784">
        <v>186</v>
      </c>
      <c r="AA784">
        <v>0.55000000000000004</v>
      </c>
      <c r="AB784">
        <v>4.5714285714285712</v>
      </c>
      <c r="AC784">
        <v>1</v>
      </c>
      <c r="AE784">
        <v>2</v>
      </c>
      <c r="AH784">
        <v>14.571428571428571</v>
      </c>
      <c r="AK784">
        <v>1</v>
      </c>
      <c r="AQ784">
        <v>100</v>
      </c>
      <c r="AR784">
        <v>100</v>
      </c>
      <c r="AS784" t="s">
        <v>755</v>
      </c>
    </row>
    <row r="785" spans="1:45" x14ac:dyDescent="0.25">
      <c r="A785">
        <v>784</v>
      </c>
      <c r="B785" t="s">
        <v>26</v>
      </c>
      <c r="C785" t="s">
        <v>680</v>
      </c>
      <c r="D785" t="s">
        <v>2</v>
      </c>
      <c r="E785" t="s">
        <v>339</v>
      </c>
      <c r="F785" s="138">
        <v>43988</v>
      </c>
      <c r="G785" t="s">
        <v>710</v>
      </c>
      <c r="H785" t="s">
        <v>687</v>
      </c>
      <c r="I785" t="s">
        <v>681</v>
      </c>
      <c r="J785" t="s">
        <v>503</v>
      </c>
      <c r="K785" t="s">
        <v>711</v>
      </c>
      <c r="L785">
        <v>1000</v>
      </c>
      <c r="M785">
        <v>129.6</v>
      </c>
      <c r="O785">
        <v>128</v>
      </c>
      <c r="P785">
        <v>11</v>
      </c>
      <c r="Q785">
        <v>6</v>
      </c>
      <c r="R785">
        <v>21</v>
      </c>
      <c r="S785">
        <v>8.4</v>
      </c>
      <c r="T785">
        <v>2.6071428571428572</v>
      </c>
      <c r="U785">
        <v>15.107142857142858</v>
      </c>
      <c r="V785">
        <v>0.65608465608465616</v>
      </c>
      <c r="W785">
        <v>0.24</v>
      </c>
      <c r="Y785">
        <v>0.23437500000000003</v>
      </c>
      <c r="Z785">
        <v>193</v>
      </c>
      <c r="AA785">
        <v>0.55000000000000004</v>
      </c>
      <c r="AB785">
        <v>1.8571428571428572</v>
      </c>
      <c r="AC785">
        <v>1</v>
      </c>
      <c r="AE785">
        <v>1</v>
      </c>
      <c r="AH785">
        <v>13.857142857142858</v>
      </c>
      <c r="AI785">
        <v>1</v>
      </c>
      <c r="AK785">
        <v>2</v>
      </c>
      <c r="AQ785">
        <v>100</v>
      </c>
      <c r="AR785">
        <v>100</v>
      </c>
      <c r="AS785" t="s">
        <v>755</v>
      </c>
    </row>
    <row r="786" spans="1:45" x14ac:dyDescent="0.25">
      <c r="A786">
        <v>785</v>
      </c>
      <c r="B786" t="s">
        <v>26</v>
      </c>
      <c r="C786" t="s">
        <v>680</v>
      </c>
      <c r="D786" t="s">
        <v>2</v>
      </c>
      <c r="E786" t="s">
        <v>339</v>
      </c>
      <c r="F786" s="138">
        <v>43988</v>
      </c>
      <c r="G786" t="s">
        <v>682</v>
      </c>
      <c r="H786" t="s">
        <v>667</v>
      </c>
      <c r="I786" t="s">
        <v>689</v>
      </c>
      <c r="J786" t="s">
        <v>438</v>
      </c>
      <c r="K786" t="s">
        <v>671</v>
      </c>
      <c r="L786">
        <v>1000</v>
      </c>
      <c r="M786">
        <v>320</v>
      </c>
      <c r="O786">
        <v>244</v>
      </c>
      <c r="P786">
        <v>96</v>
      </c>
      <c r="Q786">
        <v>7</v>
      </c>
      <c r="R786">
        <v>44</v>
      </c>
      <c r="S786">
        <v>63</v>
      </c>
      <c r="T786">
        <v>4.7142857142857144</v>
      </c>
      <c r="U786">
        <v>20.071428571428573</v>
      </c>
      <c r="V786">
        <v>0.48599439775910369</v>
      </c>
      <c r="W786">
        <v>0.4</v>
      </c>
      <c r="Y786">
        <v>0.2576112412177986</v>
      </c>
      <c r="Z786">
        <v>287</v>
      </c>
      <c r="AA786">
        <v>0.6</v>
      </c>
      <c r="AB786">
        <v>4.7142857142857144</v>
      </c>
      <c r="AH786">
        <v>18.571428571428573</v>
      </c>
      <c r="AI786">
        <v>4</v>
      </c>
      <c r="AK786">
        <v>1</v>
      </c>
      <c r="AQ786">
        <v>150</v>
      </c>
      <c r="AR786">
        <v>150</v>
      </c>
      <c r="AS786" t="s">
        <v>755</v>
      </c>
    </row>
    <row r="787" spans="1:45" x14ac:dyDescent="0.25">
      <c r="A787">
        <v>786</v>
      </c>
      <c r="B787" t="s">
        <v>26</v>
      </c>
      <c r="C787" t="s">
        <v>680</v>
      </c>
      <c r="D787" t="s">
        <v>2</v>
      </c>
      <c r="E787" t="s">
        <v>339</v>
      </c>
      <c r="F787" s="138">
        <v>43988</v>
      </c>
      <c r="G787" t="s">
        <v>685</v>
      </c>
      <c r="H787" t="s">
        <v>667</v>
      </c>
      <c r="I787" t="s">
        <v>689</v>
      </c>
      <c r="J787" t="s">
        <v>423</v>
      </c>
      <c r="K787" t="s">
        <v>671</v>
      </c>
      <c r="L787">
        <v>1000</v>
      </c>
      <c r="M787">
        <v>320</v>
      </c>
      <c r="O787">
        <v>262</v>
      </c>
      <c r="P787">
        <v>96</v>
      </c>
      <c r="Q787">
        <v>2</v>
      </c>
      <c r="R787">
        <v>36</v>
      </c>
      <c r="S787">
        <v>63</v>
      </c>
      <c r="T787">
        <v>0.8571428571428571</v>
      </c>
      <c r="U787">
        <v>35.035714285714285</v>
      </c>
      <c r="V787">
        <v>0.94454887218045103</v>
      </c>
      <c r="W787">
        <v>0.4</v>
      </c>
      <c r="Y787">
        <v>0.19629225736095968</v>
      </c>
      <c r="Z787">
        <v>226</v>
      </c>
      <c r="AA787">
        <v>0.6</v>
      </c>
      <c r="AB787">
        <v>0.8571428571428571</v>
      </c>
      <c r="AH787">
        <v>33.285714285714285</v>
      </c>
      <c r="AI787">
        <v>3</v>
      </c>
      <c r="AK787">
        <v>2</v>
      </c>
      <c r="AQ787">
        <v>150</v>
      </c>
      <c r="AR787">
        <v>150</v>
      </c>
      <c r="AS787" t="s">
        <v>756</v>
      </c>
    </row>
    <row r="788" spans="1:45" x14ac:dyDescent="0.25">
      <c r="A788">
        <v>787</v>
      </c>
      <c r="B788" t="s">
        <v>26</v>
      </c>
      <c r="C788" t="s">
        <v>680</v>
      </c>
      <c r="D788" t="s">
        <v>2</v>
      </c>
      <c r="E788" t="s">
        <v>339</v>
      </c>
      <c r="F788" s="138">
        <v>43988</v>
      </c>
      <c r="G788" t="s">
        <v>685</v>
      </c>
      <c r="H788" t="s">
        <v>667</v>
      </c>
      <c r="I788" t="s">
        <v>689</v>
      </c>
      <c r="J788" t="s">
        <v>425</v>
      </c>
      <c r="K788" t="s">
        <v>671</v>
      </c>
      <c r="L788">
        <v>1000</v>
      </c>
      <c r="M788">
        <v>320</v>
      </c>
      <c r="O788">
        <v>258</v>
      </c>
      <c r="P788">
        <v>96</v>
      </c>
      <c r="R788">
        <v>50</v>
      </c>
      <c r="S788">
        <v>63</v>
      </c>
      <c r="T788">
        <v>0</v>
      </c>
      <c r="U788">
        <v>39.964285714285715</v>
      </c>
      <c r="V788">
        <v>0.79928571428571427</v>
      </c>
      <c r="W788">
        <v>0.4</v>
      </c>
      <c r="Y788">
        <v>0.27685492801771872</v>
      </c>
      <c r="Z788">
        <v>267</v>
      </c>
      <c r="AA788">
        <v>0.6</v>
      </c>
      <c r="AH788">
        <v>38.714285714285715</v>
      </c>
      <c r="AI788">
        <v>3</v>
      </c>
      <c r="AK788">
        <v>1</v>
      </c>
      <c r="AQ788">
        <v>150</v>
      </c>
      <c r="AR788">
        <v>150</v>
      </c>
      <c r="AS788" t="s">
        <v>756</v>
      </c>
    </row>
    <row r="789" spans="1:45" x14ac:dyDescent="0.25">
      <c r="A789">
        <v>788</v>
      </c>
      <c r="B789" t="s">
        <v>26</v>
      </c>
      <c r="C789" t="s">
        <v>665</v>
      </c>
      <c r="D789" t="s">
        <v>2</v>
      </c>
      <c r="E789" t="s">
        <v>339</v>
      </c>
      <c r="F789" s="138">
        <v>43989</v>
      </c>
      <c r="G789" t="s">
        <v>666</v>
      </c>
      <c r="H789" t="s">
        <v>667</v>
      </c>
      <c r="I789" t="s">
        <v>668</v>
      </c>
      <c r="J789" t="s">
        <v>129</v>
      </c>
      <c r="K789" t="s">
        <v>669</v>
      </c>
      <c r="L789">
        <v>2700</v>
      </c>
      <c r="M789">
        <v>648</v>
      </c>
      <c r="O789">
        <v>864</v>
      </c>
      <c r="P789">
        <v>194.4</v>
      </c>
      <c r="Q789">
        <v>15</v>
      </c>
      <c r="R789">
        <v>96</v>
      </c>
      <c r="S789">
        <v>128.4</v>
      </c>
      <c r="T789">
        <v>16.333333333333332</v>
      </c>
      <c r="U789">
        <v>119.66666666666666</v>
      </c>
      <c r="V789">
        <v>1.2252252252252251</v>
      </c>
      <c r="W789">
        <v>0.4</v>
      </c>
      <c r="Y789">
        <v>0.18353174603174605</v>
      </c>
      <c r="Z789">
        <v>986</v>
      </c>
      <c r="AA789">
        <v>0.8</v>
      </c>
      <c r="AB789">
        <v>11.833333333333332</v>
      </c>
      <c r="AC789">
        <v>6</v>
      </c>
      <c r="AE789">
        <v>6</v>
      </c>
      <c r="AH789">
        <v>114.66666666666666</v>
      </c>
      <c r="AI789">
        <v>4</v>
      </c>
      <c r="AK789">
        <v>8</v>
      </c>
      <c r="AQ789">
        <v>150</v>
      </c>
      <c r="AR789">
        <v>150</v>
      </c>
      <c r="AS789" t="s">
        <v>756</v>
      </c>
    </row>
    <row r="790" spans="1:45" x14ac:dyDescent="0.25">
      <c r="A790">
        <v>789</v>
      </c>
      <c r="B790" t="s">
        <v>26</v>
      </c>
      <c r="C790" t="s">
        <v>665</v>
      </c>
      <c r="D790" t="s">
        <v>2</v>
      </c>
      <c r="E790" t="s">
        <v>339</v>
      </c>
      <c r="F790" s="138">
        <v>43989</v>
      </c>
      <c r="G790" t="s">
        <v>666</v>
      </c>
      <c r="H790" t="s">
        <v>667</v>
      </c>
      <c r="I790" t="s">
        <v>668</v>
      </c>
      <c r="J790" t="s">
        <v>130</v>
      </c>
      <c r="K790" t="s">
        <v>669</v>
      </c>
      <c r="L790">
        <v>2700</v>
      </c>
      <c r="M790">
        <v>648</v>
      </c>
      <c r="O790">
        <v>692</v>
      </c>
      <c r="P790">
        <v>194.4</v>
      </c>
      <c r="Q790">
        <v>41</v>
      </c>
      <c r="R790">
        <v>118</v>
      </c>
      <c r="S790">
        <v>128.4</v>
      </c>
      <c r="T790">
        <v>26.75</v>
      </c>
      <c r="U790">
        <v>88.916666666666657</v>
      </c>
      <c r="V790">
        <v>0.72746331236897266</v>
      </c>
      <c r="W790">
        <v>0.4</v>
      </c>
      <c r="Y790">
        <v>0.32824112303881092</v>
      </c>
      <c r="Z790">
        <v>786</v>
      </c>
      <c r="AA790">
        <v>0.8</v>
      </c>
      <c r="AB790">
        <v>25</v>
      </c>
      <c r="AC790">
        <v>1</v>
      </c>
      <c r="AE790">
        <v>3</v>
      </c>
      <c r="AH790">
        <v>80.666666666666657</v>
      </c>
      <c r="AI790">
        <v>5</v>
      </c>
      <c r="AK790">
        <v>14</v>
      </c>
      <c r="AQ790">
        <v>150</v>
      </c>
      <c r="AR790">
        <v>150</v>
      </c>
      <c r="AS790" t="s">
        <v>756</v>
      </c>
    </row>
    <row r="791" spans="1:45" x14ac:dyDescent="0.25">
      <c r="A791">
        <v>790</v>
      </c>
      <c r="B791" t="s">
        <v>26</v>
      </c>
      <c r="C791" t="s">
        <v>665</v>
      </c>
      <c r="D791" t="s">
        <v>2</v>
      </c>
      <c r="E791" t="s">
        <v>339</v>
      </c>
      <c r="F791" s="138">
        <v>43989</v>
      </c>
      <c r="G791" t="s">
        <v>666</v>
      </c>
      <c r="H791" t="s">
        <v>667</v>
      </c>
      <c r="I791" t="s">
        <v>672</v>
      </c>
      <c r="J791" t="s">
        <v>189</v>
      </c>
      <c r="K791" t="s">
        <v>669</v>
      </c>
      <c r="L791">
        <v>2700</v>
      </c>
      <c r="M791">
        <v>648</v>
      </c>
      <c r="O791">
        <v>960</v>
      </c>
      <c r="P791">
        <v>194.4</v>
      </c>
      <c r="Q791">
        <v>105</v>
      </c>
      <c r="R791">
        <v>229</v>
      </c>
      <c r="S791">
        <v>128.4</v>
      </c>
      <c r="T791">
        <v>57.333333333333336</v>
      </c>
      <c r="U791">
        <v>140.33333333333331</v>
      </c>
      <c r="V791">
        <v>0.59181636726546905</v>
      </c>
      <c r="W791">
        <v>0.4</v>
      </c>
      <c r="Y791">
        <v>0.49702380952380953</v>
      </c>
      <c r="Z791">
        <v>1015</v>
      </c>
      <c r="AA791">
        <v>0.75</v>
      </c>
      <c r="AB791">
        <v>37.833333333333336</v>
      </c>
      <c r="AE791">
        <v>39</v>
      </c>
      <c r="AH791">
        <v>95.833333333333329</v>
      </c>
      <c r="AK791">
        <v>89</v>
      </c>
      <c r="AQ791">
        <v>150</v>
      </c>
      <c r="AR791">
        <v>150</v>
      </c>
      <c r="AS791" t="s">
        <v>756</v>
      </c>
    </row>
    <row r="792" spans="1:45" x14ac:dyDescent="0.25">
      <c r="A792">
        <v>791</v>
      </c>
      <c r="B792" t="s">
        <v>26</v>
      </c>
      <c r="C792" t="s">
        <v>665</v>
      </c>
      <c r="D792" t="s">
        <v>2</v>
      </c>
      <c r="E792" t="s">
        <v>339</v>
      </c>
      <c r="F792" s="138">
        <v>43989</v>
      </c>
      <c r="G792" t="s">
        <v>703</v>
      </c>
      <c r="H792" t="s">
        <v>667</v>
      </c>
      <c r="I792" t="s">
        <v>668</v>
      </c>
      <c r="J792" t="s">
        <v>451</v>
      </c>
      <c r="K792" t="s">
        <v>669</v>
      </c>
      <c r="L792">
        <v>1800</v>
      </c>
      <c r="M792">
        <v>576</v>
      </c>
      <c r="O792">
        <v>612</v>
      </c>
      <c r="P792">
        <v>172.79999999999998</v>
      </c>
      <c r="Q792">
        <v>9</v>
      </c>
      <c r="R792">
        <v>55</v>
      </c>
      <c r="S792">
        <v>76.2</v>
      </c>
      <c r="T792">
        <v>5.333333333333333</v>
      </c>
      <c r="U792">
        <v>46.833333333333336</v>
      </c>
      <c r="V792">
        <v>0.81510416666666674</v>
      </c>
      <c r="W792">
        <v>0.4</v>
      </c>
      <c r="Y792">
        <v>0.14939309056956115</v>
      </c>
      <c r="Z792">
        <v>417</v>
      </c>
      <c r="AA792">
        <v>0.75</v>
      </c>
      <c r="AB792">
        <v>5.333333333333333</v>
      </c>
      <c r="AH792">
        <v>42.333333333333336</v>
      </c>
      <c r="AK792">
        <v>9</v>
      </c>
      <c r="AQ792">
        <v>150</v>
      </c>
      <c r="AR792">
        <v>150</v>
      </c>
      <c r="AS792" t="s">
        <v>756</v>
      </c>
    </row>
    <row r="793" spans="1:45" x14ac:dyDescent="0.25">
      <c r="A793">
        <v>792</v>
      </c>
      <c r="B793" t="s">
        <v>26</v>
      </c>
      <c r="C793" t="s">
        <v>665</v>
      </c>
      <c r="D793" t="s">
        <v>2</v>
      </c>
      <c r="E793" t="s">
        <v>339</v>
      </c>
      <c r="F793" s="138">
        <v>43989</v>
      </c>
      <c r="G793" t="s">
        <v>670</v>
      </c>
      <c r="H793" t="s">
        <v>667</v>
      </c>
      <c r="I793" t="s">
        <v>668</v>
      </c>
      <c r="J793" t="s">
        <v>137</v>
      </c>
      <c r="K793" t="s">
        <v>671</v>
      </c>
      <c r="L793">
        <v>1200</v>
      </c>
      <c r="M793">
        <v>384</v>
      </c>
      <c r="O793">
        <v>312</v>
      </c>
      <c r="P793">
        <v>115.19999999999999</v>
      </c>
      <c r="Q793">
        <v>15</v>
      </c>
      <c r="R793">
        <v>62</v>
      </c>
      <c r="S793">
        <v>76.2</v>
      </c>
      <c r="T793">
        <v>9.9166666666666661</v>
      </c>
      <c r="U793">
        <v>33.333333333333329</v>
      </c>
      <c r="V793">
        <v>0.56168831168831157</v>
      </c>
      <c r="W793">
        <v>0.4</v>
      </c>
      <c r="Y793">
        <v>0.35256410256410259</v>
      </c>
      <c r="Z793">
        <v>229</v>
      </c>
      <c r="AA793">
        <v>0.65</v>
      </c>
      <c r="AB793">
        <v>8.6666666666666661</v>
      </c>
      <c r="AC793">
        <v>1</v>
      </c>
      <c r="AE793">
        <v>2</v>
      </c>
      <c r="AH793">
        <v>25.333333333333332</v>
      </c>
      <c r="AK793">
        <v>16</v>
      </c>
      <c r="AQ793">
        <v>100</v>
      </c>
      <c r="AR793">
        <v>100</v>
      </c>
      <c r="AS793" t="s">
        <v>756</v>
      </c>
    </row>
    <row r="794" spans="1:45" x14ac:dyDescent="0.25">
      <c r="A794">
        <v>793</v>
      </c>
      <c r="B794" t="s">
        <v>26</v>
      </c>
      <c r="C794" t="s">
        <v>665</v>
      </c>
      <c r="D794" t="s">
        <v>2</v>
      </c>
      <c r="E794" t="s">
        <v>339</v>
      </c>
      <c r="F794" s="138">
        <v>43989</v>
      </c>
      <c r="G794" t="s">
        <v>670</v>
      </c>
      <c r="H794" t="s">
        <v>667</v>
      </c>
      <c r="I794" t="s">
        <v>668</v>
      </c>
      <c r="J794" t="s">
        <v>138</v>
      </c>
      <c r="K794" t="s">
        <v>671</v>
      </c>
      <c r="L794">
        <v>1200</v>
      </c>
      <c r="M794">
        <v>384</v>
      </c>
      <c r="O794">
        <v>512</v>
      </c>
      <c r="P794">
        <v>115.19999999999999</v>
      </c>
      <c r="Q794">
        <v>27</v>
      </c>
      <c r="R794">
        <v>85</v>
      </c>
      <c r="S794">
        <v>76.2</v>
      </c>
      <c r="T794">
        <v>20</v>
      </c>
      <c r="U794">
        <v>43.666666666666664</v>
      </c>
      <c r="V794">
        <v>0.56845238095238093</v>
      </c>
      <c r="W794">
        <v>0.4</v>
      </c>
      <c r="Y794">
        <v>0.3125</v>
      </c>
      <c r="Z794">
        <v>764</v>
      </c>
      <c r="AA794">
        <v>0.7</v>
      </c>
      <c r="AB794">
        <v>19.5</v>
      </c>
      <c r="AE794">
        <v>1</v>
      </c>
      <c r="AH794">
        <v>42.166666666666664</v>
      </c>
      <c r="AK794">
        <v>3</v>
      </c>
      <c r="AQ794">
        <v>100</v>
      </c>
      <c r="AR794">
        <v>100</v>
      </c>
      <c r="AS794" t="s">
        <v>756</v>
      </c>
    </row>
    <row r="795" spans="1:45" x14ac:dyDescent="0.25">
      <c r="A795">
        <v>794</v>
      </c>
      <c r="B795" t="s">
        <v>26</v>
      </c>
      <c r="C795" t="s">
        <v>665</v>
      </c>
      <c r="D795" t="s">
        <v>2</v>
      </c>
      <c r="E795" t="s">
        <v>339</v>
      </c>
      <c r="F795" s="138">
        <v>43989</v>
      </c>
      <c r="G795" t="s">
        <v>670</v>
      </c>
      <c r="H795" t="s">
        <v>667</v>
      </c>
      <c r="I795" t="s">
        <v>668</v>
      </c>
      <c r="J795" t="s">
        <v>139</v>
      </c>
      <c r="K795" t="s">
        <v>671</v>
      </c>
      <c r="L795">
        <v>1200</v>
      </c>
      <c r="M795">
        <v>384</v>
      </c>
      <c r="O795">
        <v>304</v>
      </c>
      <c r="P795">
        <v>115.19999999999999</v>
      </c>
      <c r="Q795">
        <v>8</v>
      </c>
      <c r="R795">
        <v>37</v>
      </c>
      <c r="S795">
        <v>76.2</v>
      </c>
      <c r="T795">
        <v>4.5</v>
      </c>
      <c r="U795">
        <v>29.666666666666668</v>
      </c>
      <c r="V795">
        <v>0.75925925925925941</v>
      </c>
      <c r="W795">
        <v>0.4</v>
      </c>
      <c r="Y795">
        <v>0.21146616541353386</v>
      </c>
      <c r="Z795">
        <v>372</v>
      </c>
      <c r="AA795">
        <v>0.75</v>
      </c>
      <c r="AB795">
        <v>4.5</v>
      </c>
      <c r="AH795">
        <v>29.666666666666668</v>
      </c>
      <c r="AQ795">
        <v>100</v>
      </c>
      <c r="AR795">
        <v>100</v>
      </c>
      <c r="AS795" t="s">
        <v>755</v>
      </c>
    </row>
    <row r="796" spans="1:45" x14ac:dyDescent="0.25">
      <c r="A796">
        <v>795</v>
      </c>
      <c r="B796" t="s">
        <v>26</v>
      </c>
      <c r="C796" t="s">
        <v>665</v>
      </c>
      <c r="D796" t="s">
        <v>2</v>
      </c>
      <c r="E796" t="s">
        <v>339</v>
      </c>
      <c r="F796" s="138">
        <v>43989</v>
      </c>
      <c r="G796" t="s">
        <v>670</v>
      </c>
      <c r="H796" t="s">
        <v>667</v>
      </c>
      <c r="I796" t="s">
        <v>668</v>
      </c>
      <c r="J796" t="s">
        <v>140</v>
      </c>
      <c r="K796" t="s">
        <v>671</v>
      </c>
      <c r="L796">
        <v>1200</v>
      </c>
      <c r="M796">
        <v>384</v>
      </c>
      <c r="O796">
        <v>496</v>
      </c>
      <c r="P796">
        <v>115.19999999999999</v>
      </c>
      <c r="Q796">
        <v>23</v>
      </c>
      <c r="R796">
        <v>85</v>
      </c>
      <c r="S796">
        <v>76.2</v>
      </c>
      <c r="T796">
        <v>14.166666666666666</v>
      </c>
      <c r="U796">
        <v>46.916666666666664</v>
      </c>
      <c r="V796">
        <v>0.56558641975308632</v>
      </c>
      <c r="W796">
        <v>0.4</v>
      </c>
      <c r="Y796">
        <v>0.31105990783410137</v>
      </c>
      <c r="Z796">
        <v>943</v>
      </c>
      <c r="AA796">
        <v>0.7</v>
      </c>
      <c r="AB796">
        <v>13.166666666666666</v>
      </c>
      <c r="AE796">
        <v>2</v>
      </c>
      <c r="AH796">
        <v>43.666666666666664</v>
      </c>
      <c r="AI796">
        <v>1</v>
      </c>
      <c r="AK796">
        <v>6</v>
      </c>
      <c r="AQ796">
        <v>100</v>
      </c>
      <c r="AR796">
        <v>100</v>
      </c>
      <c r="AS796" t="s">
        <v>756</v>
      </c>
    </row>
    <row r="797" spans="1:45" x14ac:dyDescent="0.25">
      <c r="A797">
        <v>796</v>
      </c>
      <c r="B797" t="s">
        <v>26</v>
      </c>
      <c r="C797" t="s">
        <v>665</v>
      </c>
      <c r="D797" t="s">
        <v>2</v>
      </c>
      <c r="E797" t="s">
        <v>339</v>
      </c>
      <c r="F797" s="138">
        <v>43989</v>
      </c>
      <c r="G797" t="s">
        <v>670</v>
      </c>
      <c r="H797" t="s">
        <v>667</v>
      </c>
      <c r="I797" t="s">
        <v>668</v>
      </c>
      <c r="J797" t="s">
        <v>141</v>
      </c>
      <c r="K797" t="s">
        <v>671</v>
      </c>
      <c r="L797">
        <v>1200</v>
      </c>
      <c r="M797">
        <v>384</v>
      </c>
      <c r="O797">
        <v>306</v>
      </c>
      <c r="P797">
        <v>115.19999999999999</v>
      </c>
      <c r="Q797">
        <v>21</v>
      </c>
      <c r="R797">
        <v>63</v>
      </c>
      <c r="S797">
        <v>76.2</v>
      </c>
      <c r="T797">
        <v>12.666666666666666</v>
      </c>
      <c r="U797">
        <v>49.291666666666664</v>
      </c>
      <c r="V797">
        <v>0.73759920634920628</v>
      </c>
      <c r="W797">
        <v>0.4</v>
      </c>
      <c r="Y797">
        <v>0.39215686274509803</v>
      </c>
      <c r="Z797">
        <v>695</v>
      </c>
      <c r="AA797">
        <v>0.7</v>
      </c>
      <c r="AB797">
        <v>10.166666666666666</v>
      </c>
      <c r="AC797">
        <v>10</v>
      </c>
      <c r="AH797">
        <v>44.666666666666664</v>
      </c>
      <c r="AI797">
        <v>5</v>
      </c>
      <c r="AJ797">
        <v>1</v>
      </c>
      <c r="AK797">
        <v>6</v>
      </c>
      <c r="AQ797">
        <v>100</v>
      </c>
      <c r="AR797">
        <v>100</v>
      </c>
      <c r="AS797" t="s">
        <v>756</v>
      </c>
    </row>
    <row r="798" spans="1:45" x14ac:dyDescent="0.25">
      <c r="A798">
        <v>797</v>
      </c>
      <c r="B798" t="s">
        <v>26</v>
      </c>
      <c r="C798" t="s">
        <v>665</v>
      </c>
      <c r="D798" t="s">
        <v>2</v>
      </c>
      <c r="E798" t="s">
        <v>339</v>
      </c>
      <c r="F798" s="138">
        <v>43989</v>
      </c>
      <c r="G798" t="s">
        <v>670</v>
      </c>
      <c r="H798" t="s">
        <v>667</v>
      </c>
      <c r="I798" t="s">
        <v>668</v>
      </c>
      <c r="J798" t="s">
        <v>142</v>
      </c>
      <c r="K798" t="s">
        <v>671</v>
      </c>
      <c r="L798">
        <v>1200</v>
      </c>
      <c r="M798">
        <v>384</v>
      </c>
      <c r="O798">
        <v>512</v>
      </c>
      <c r="P798">
        <v>115.19999999999999</v>
      </c>
      <c r="Q798">
        <v>15</v>
      </c>
      <c r="R798">
        <v>18</v>
      </c>
      <c r="S798">
        <v>76.2</v>
      </c>
      <c r="T798">
        <v>14</v>
      </c>
      <c r="U798">
        <v>11.25</v>
      </c>
      <c r="V798">
        <v>0.76515151515151514</v>
      </c>
      <c r="W798">
        <v>0.4</v>
      </c>
      <c r="Y798">
        <v>9.2075892857142863E-2</v>
      </c>
      <c r="Z798">
        <v>727</v>
      </c>
      <c r="AA798">
        <v>0.7</v>
      </c>
      <c r="AB798">
        <v>13.5</v>
      </c>
      <c r="AC798">
        <v>2</v>
      </c>
      <c r="AI798">
        <v>3</v>
      </c>
      <c r="AK798">
        <v>21</v>
      </c>
      <c r="AQ798">
        <v>100</v>
      </c>
      <c r="AR798">
        <v>100</v>
      </c>
      <c r="AS798" t="s">
        <v>756</v>
      </c>
    </row>
    <row r="799" spans="1:45" x14ac:dyDescent="0.25">
      <c r="A799">
        <v>798</v>
      </c>
      <c r="B799" t="s">
        <v>26</v>
      </c>
      <c r="C799" t="s">
        <v>665</v>
      </c>
      <c r="D799" t="s">
        <v>2</v>
      </c>
      <c r="E799" t="s">
        <v>339</v>
      </c>
      <c r="F799" s="138">
        <v>43989</v>
      </c>
      <c r="G799" t="s">
        <v>670</v>
      </c>
      <c r="H799" t="s">
        <v>667</v>
      </c>
      <c r="I799" t="s">
        <v>668</v>
      </c>
      <c r="J799" t="s">
        <v>143</v>
      </c>
      <c r="K799" t="s">
        <v>671</v>
      </c>
      <c r="L799">
        <v>1200</v>
      </c>
      <c r="M799">
        <v>384</v>
      </c>
      <c r="O799">
        <v>320</v>
      </c>
      <c r="P799">
        <v>115.19999999999999</v>
      </c>
      <c r="Q799">
        <v>58</v>
      </c>
      <c r="R799">
        <v>23</v>
      </c>
      <c r="S799">
        <v>76.2</v>
      </c>
      <c r="T799">
        <v>16.833333333333332</v>
      </c>
      <c r="U799">
        <v>12.166666666666668</v>
      </c>
      <c r="V799">
        <v>0.35802469135802467</v>
      </c>
      <c r="W799">
        <v>0.4</v>
      </c>
      <c r="Y799">
        <v>0.36160714285714285</v>
      </c>
      <c r="Z799">
        <v>411</v>
      </c>
      <c r="AA799">
        <v>0.75</v>
      </c>
      <c r="AB799">
        <v>15.833333333333332</v>
      </c>
      <c r="AE799">
        <v>2</v>
      </c>
      <c r="AH799">
        <v>10.666666666666668</v>
      </c>
      <c r="AK799">
        <v>3</v>
      </c>
      <c r="AQ799">
        <v>100</v>
      </c>
      <c r="AR799">
        <v>100</v>
      </c>
      <c r="AS799" t="s">
        <v>755</v>
      </c>
    </row>
    <row r="800" spans="1:45" x14ac:dyDescent="0.25">
      <c r="A800">
        <v>799</v>
      </c>
      <c r="B800" t="s">
        <v>26</v>
      </c>
      <c r="C800" t="s">
        <v>665</v>
      </c>
      <c r="D800" t="s">
        <v>2</v>
      </c>
      <c r="E800" t="s">
        <v>339</v>
      </c>
      <c r="F800" s="138">
        <v>43989</v>
      </c>
      <c r="G800" t="s">
        <v>670</v>
      </c>
      <c r="H800" t="s">
        <v>667</v>
      </c>
      <c r="I800" t="s">
        <v>668</v>
      </c>
      <c r="J800" t="s">
        <v>144</v>
      </c>
      <c r="K800" t="s">
        <v>671</v>
      </c>
      <c r="L800">
        <v>1200</v>
      </c>
      <c r="M800">
        <v>384</v>
      </c>
      <c r="O800">
        <v>304</v>
      </c>
      <c r="P800">
        <v>115.19999999999999</v>
      </c>
      <c r="Q800">
        <v>29</v>
      </c>
      <c r="R800">
        <v>60</v>
      </c>
      <c r="S800">
        <v>76.2</v>
      </c>
      <c r="T800">
        <v>15.083333333333332</v>
      </c>
      <c r="U800">
        <v>36</v>
      </c>
      <c r="V800">
        <v>0.57397003745318342</v>
      </c>
      <c r="W800">
        <v>0.4</v>
      </c>
      <c r="Y800">
        <v>0.41823308270676696</v>
      </c>
      <c r="Z800">
        <v>324</v>
      </c>
      <c r="AA800">
        <v>0.7</v>
      </c>
      <c r="AB800">
        <v>13.833333333333332</v>
      </c>
      <c r="AC800">
        <v>3</v>
      </c>
      <c r="AE800">
        <v>1</v>
      </c>
      <c r="AH800">
        <v>32</v>
      </c>
      <c r="AI800">
        <v>4</v>
      </c>
      <c r="AK800">
        <v>6</v>
      </c>
      <c r="AQ800">
        <v>100</v>
      </c>
      <c r="AR800">
        <v>100</v>
      </c>
      <c r="AS800" t="s">
        <v>755</v>
      </c>
    </row>
    <row r="801" spans="1:45" x14ac:dyDescent="0.25">
      <c r="A801">
        <v>800</v>
      </c>
      <c r="B801" t="s">
        <v>26</v>
      </c>
      <c r="C801" t="s">
        <v>665</v>
      </c>
      <c r="D801" t="s">
        <v>2</v>
      </c>
      <c r="E801" t="s">
        <v>339</v>
      </c>
      <c r="F801" s="138">
        <v>43989</v>
      </c>
      <c r="G801" t="s">
        <v>670</v>
      </c>
      <c r="H801" t="s">
        <v>667</v>
      </c>
      <c r="I801" t="s">
        <v>668</v>
      </c>
      <c r="J801" t="s">
        <v>145</v>
      </c>
      <c r="K801" t="s">
        <v>671</v>
      </c>
      <c r="L801">
        <v>1200</v>
      </c>
      <c r="M801">
        <v>384</v>
      </c>
      <c r="O801">
        <v>144</v>
      </c>
      <c r="P801">
        <v>115.19999999999999</v>
      </c>
      <c r="Q801">
        <v>11</v>
      </c>
      <c r="R801">
        <v>10</v>
      </c>
      <c r="S801">
        <v>76.2</v>
      </c>
      <c r="T801">
        <v>5.9166666666666661</v>
      </c>
      <c r="U801">
        <v>5.5</v>
      </c>
      <c r="V801">
        <v>0.54365079365079361</v>
      </c>
      <c r="W801">
        <v>0.4</v>
      </c>
      <c r="Y801">
        <v>0.20833333333333334</v>
      </c>
      <c r="Z801">
        <v>195</v>
      </c>
      <c r="AA801">
        <v>0.75</v>
      </c>
      <c r="AB801">
        <v>3.1666666666666665</v>
      </c>
      <c r="AC801">
        <v>3</v>
      </c>
      <c r="AE801">
        <v>4</v>
      </c>
      <c r="AH801">
        <v>4.5</v>
      </c>
      <c r="AI801">
        <v>2</v>
      </c>
      <c r="AK801">
        <v>1</v>
      </c>
      <c r="AQ801">
        <v>100</v>
      </c>
      <c r="AR801">
        <v>100</v>
      </c>
      <c r="AS801" t="s">
        <v>755</v>
      </c>
    </row>
    <row r="802" spans="1:45" x14ac:dyDescent="0.25">
      <c r="A802">
        <v>801</v>
      </c>
      <c r="B802" t="s">
        <v>26</v>
      </c>
      <c r="C802" t="s">
        <v>665</v>
      </c>
      <c r="D802" t="s">
        <v>2</v>
      </c>
      <c r="E802" t="s">
        <v>339</v>
      </c>
      <c r="F802" s="138">
        <v>43989</v>
      </c>
      <c r="G802" t="s">
        <v>670</v>
      </c>
      <c r="H802" t="s">
        <v>667</v>
      </c>
      <c r="I802" t="s">
        <v>674</v>
      </c>
      <c r="J802" t="s">
        <v>371</v>
      </c>
      <c r="K802" t="s">
        <v>671</v>
      </c>
      <c r="L802">
        <v>1200</v>
      </c>
      <c r="M802">
        <v>384</v>
      </c>
      <c r="O802">
        <v>288</v>
      </c>
      <c r="P802">
        <v>115.19999999999999</v>
      </c>
      <c r="R802">
        <v>30</v>
      </c>
      <c r="S802">
        <v>76.2</v>
      </c>
      <c r="T802">
        <v>0</v>
      </c>
      <c r="U802">
        <v>9</v>
      </c>
      <c r="V802">
        <v>0.3</v>
      </c>
      <c r="W802">
        <v>0.4</v>
      </c>
      <c r="Y802">
        <v>0.14880952380952381</v>
      </c>
      <c r="Z802">
        <v>363</v>
      </c>
      <c r="AA802">
        <v>0.6</v>
      </c>
      <c r="AI802">
        <v>24</v>
      </c>
      <c r="AK802">
        <v>6</v>
      </c>
      <c r="AQ802">
        <v>75</v>
      </c>
      <c r="AR802">
        <v>75</v>
      </c>
      <c r="AS802" t="s">
        <v>755</v>
      </c>
    </row>
    <row r="803" spans="1:45" x14ac:dyDescent="0.25">
      <c r="A803">
        <v>802</v>
      </c>
      <c r="B803" t="s">
        <v>26</v>
      </c>
      <c r="C803" t="s">
        <v>665</v>
      </c>
      <c r="D803" t="s">
        <v>2</v>
      </c>
      <c r="E803" t="s">
        <v>339</v>
      </c>
      <c r="F803" s="138">
        <v>43989</v>
      </c>
      <c r="G803" t="s">
        <v>682</v>
      </c>
      <c r="H803" t="s">
        <v>667</v>
      </c>
      <c r="I803" t="s">
        <v>668</v>
      </c>
      <c r="J803" t="s">
        <v>151</v>
      </c>
      <c r="K803" t="s">
        <v>671</v>
      </c>
      <c r="L803">
        <v>1000</v>
      </c>
      <c r="M803">
        <v>320</v>
      </c>
      <c r="O803">
        <v>224</v>
      </c>
      <c r="P803">
        <v>96</v>
      </c>
      <c r="Q803">
        <v>0</v>
      </c>
      <c r="R803">
        <v>62</v>
      </c>
      <c r="S803">
        <v>63.599999999999994</v>
      </c>
      <c r="T803">
        <v>0</v>
      </c>
      <c r="U803">
        <v>32.5</v>
      </c>
      <c r="V803">
        <v>0.52419354838709675</v>
      </c>
      <c r="W803">
        <v>0.4</v>
      </c>
      <c r="Y803">
        <v>0.39540816326530615</v>
      </c>
      <c r="Z803">
        <v>532</v>
      </c>
      <c r="AA803">
        <v>0.65</v>
      </c>
      <c r="AI803">
        <v>12</v>
      </c>
      <c r="AK803">
        <v>59</v>
      </c>
      <c r="AQ803">
        <v>100</v>
      </c>
      <c r="AR803">
        <v>100</v>
      </c>
      <c r="AS803" t="s">
        <v>755</v>
      </c>
    </row>
    <row r="804" spans="1:45" x14ac:dyDescent="0.25">
      <c r="A804">
        <v>803</v>
      </c>
      <c r="B804" t="s">
        <v>26</v>
      </c>
      <c r="C804" t="s">
        <v>665</v>
      </c>
      <c r="D804" t="s">
        <v>2</v>
      </c>
      <c r="E804" t="s">
        <v>339</v>
      </c>
      <c r="F804" s="138">
        <v>43989</v>
      </c>
      <c r="G804" t="s">
        <v>682</v>
      </c>
      <c r="H804" t="s">
        <v>667</v>
      </c>
      <c r="I804" t="s">
        <v>668</v>
      </c>
      <c r="J804" t="s">
        <v>147</v>
      </c>
      <c r="K804" t="s">
        <v>671</v>
      </c>
      <c r="L804">
        <v>1000</v>
      </c>
      <c r="M804">
        <v>320</v>
      </c>
      <c r="O804">
        <v>336</v>
      </c>
      <c r="P804">
        <v>96</v>
      </c>
      <c r="Q804">
        <v>0</v>
      </c>
      <c r="R804">
        <v>34</v>
      </c>
      <c r="S804">
        <v>63.599999999999994</v>
      </c>
      <c r="T804">
        <v>0</v>
      </c>
      <c r="U804">
        <v>16.166666666666664</v>
      </c>
      <c r="V804">
        <v>0.47549019607843129</v>
      </c>
      <c r="W804">
        <v>0.4</v>
      </c>
      <c r="Y804">
        <v>0.14455782312925169</v>
      </c>
      <c r="Z804">
        <v>308</v>
      </c>
      <c r="AA804">
        <v>0.65</v>
      </c>
      <c r="AH804">
        <v>16.166666666666664</v>
      </c>
      <c r="AQ804">
        <v>100</v>
      </c>
      <c r="AR804">
        <v>100</v>
      </c>
      <c r="AS804" t="s">
        <v>755</v>
      </c>
    </row>
    <row r="805" spans="1:45" x14ac:dyDescent="0.25">
      <c r="A805">
        <v>804</v>
      </c>
      <c r="B805" t="s">
        <v>26</v>
      </c>
      <c r="C805" t="s">
        <v>665</v>
      </c>
      <c r="D805" t="s">
        <v>2</v>
      </c>
      <c r="E805" t="s">
        <v>339</v>
      </c>
      <c r="F805" s="138">
        <v>43989</v>
      </c>
      <c r="G805" t="s">
        <v>682</v>
      </c>
      <c r="H805" t="s">
        <v>667</v>
      </c>
      <c r="I805" t="s">
        <v>668</v>
      </c>
      <c r="J805" t="s">
        <v>149</v>
      </c>
      <c r="K805" t="s">
        <v>671</v>
      </c>
      <c r="L805">
        <v>1000</v>
      </c>
      <c r="M805">
        <v>320</v>
      </c>
      <c r="O805">
        <v>208</v>
      </c>
      <c r="P805">
        <v>96</v>
      </c>
      <c r="Q805">
        <v>4</v>
      </c>
      <c r="R805">
        <v>27</v>
      </c>
      <c r="S805">
        <v>63.599999999999994</v>
      </c>
      <c r="T805">
        <v>1.5</v>
      </c>
      <c r="U805">
        <v>13.833333333333332</v>
      </c>
      <c r="V805">
        <v>0.49462365591397844</v>
      </c>
      <c r="W805">
        <v>0.4</v>
      </c>
      <c r="Y805">
        <v>0.21291208791208793</v>
      </c>
      <c r="Z805">
        <v>160</v>
      </c>
      <c r="AA805">
        <v>0.7</v>
      </c>
      <c r="AB805">
        <v>1.5</v>
      </c>
      <c r="AH805">
        <v>12.333333333333332</v>
      </c>
      <c r="AI805">
        <v>2</v>
      </c>
      <c r="AK805">
        <v>2</v>
      </c>
      <c r="AQ805">
        <v>100</v>
      </c>
      <c r="AR805">
        <v>100</v>
      </c>
      <c r="AS805" t="s">
        <v>755</v>
      </c>
    </row>
    <row r="806" spans="1:45" x14ac:dyDescent="0.25">
      <c r="A806">
        <v>805</v>
      </c>
      <c r="B806" t="s">
        <v>26</v>
      </c>
      <c r="C806" t="s">
        <v>665</v>
      </c>
      <c r="D806" t="s">
        <v>2</v>
      </c>
      <c r="E806" t="s">
        <v>339</v>
      </c>
      <c r="F806" s="138">
        <v>43989</v>
      </c>
      <c r="G806" t="s">
        <v>682</v>
      </c>
      <c r="H806" t="s">
        <v>667</v>
      </c>
      <c r="I806" t="s">
        <v>668</v>
      </c>
      <c r="J806" t="s">
        <v>152</v>
      </c>
      <c r="K806" t="s">
        <v>671</v>
      </c>
      <c r="L806">
        <v>1000</v>
      </c>
      <c r="M806">
        <v>320</v>
      </c>
      <c r="O806">
        <v>288</v>
      </c>
      <c r="P806">
        <v>96</v>
      </c>
      <c r="Q806">
        <v>3</v>
      </c>
      <c r="R806">
        <v>43</v>
      </c>
      <c r="S806">
        <v>63.599999999999994</v>
      </c>
      <c r="T806">
        <v>1.8333333333333333</v>
      </c>
      <c r="U806">
        <v>31.583333333333332</v>
      </c>
      <c r="V806">
        <v>0.72644927536231874</v>
      </c>
      <c r="W806">
        <v>0.4</v>
      </c>
      <c r="Y806">
        <v>0.22817460317460317</v>
      </c>
      <c r="Z806">
        <v>324</v>
      </c>
      <c r="AA806">
        <v>0.65</v>
      </c>
      <c r="AB806">
        <v>1.8333333333333333</v>
      </c>
      <c r="AH806">
        <v>30.333333333333332</v>
      </c>
      <c r="AI806">
        <v>5</v>
      </c>
      <c r="AQ806">
        <v>100</v>
      </c>
      <c r="AR806">
        <v>100</v>
      </c>
      <c r="AS806" t="s">
        <v>755</v>
      </c>
    </row>
    <row r="807" spans="1:45" x14ac:dyDescent="0.25">
      <c r="A807">
        <v>806</v>
      </c>
      <c r="B807" t="s">
        <v>26</v>
      </c>
      <c r="C807" t="s">
        <v>665</v>
      </c>
      <c r="D807" t="s">
        <v>2</v>
      </c>
      <c r="E807" t="s">
        <v>339</v>
      </c>
      <c r="F807" s="138">
        <v>43989</v>
      </c>
      <c r="G807" t="s">
        <v>682</v>
      </c>
      <c r="H807" t="s">
        <v>667</v>
      </c>
      <c r="I807" t="s">
        <v>668</v>
      </c>
      <c r="J807" t="s">
        <v>153</v>
      </c>
      <c r="K807" t="s">
        <v>671</v>
      </c>
      <c r="L807">
        <v>1000</v>
      </c>
      <c r="M807">
        <v>320</v>
      </c>
      <c r="O807">
        <v>256</v>
      </c>
      <c r="P807">
        <v>96</v>
      </c>
      <c r="R807">
        <v>21</v>
      </c>
      <c r="S807">
        <v>63.599999999999994</v>
      </c>
      <c r="T807">
        <v>0</v>
      </c>
      <c r="U807">
        <v>15.583333333333334</v>
      </c>
      <c r="V807">
        <v>0.74206349206349209</v>
      </c>
      <c r="W807">
        <v>0.4</v>
      </c>
      <c r="Y807">
        <v>0.11718750000000001</v>
      </c>
      <c r="Z807">
        <v>366</v>
      </c>
      <c r="AA807">
        <v>0.65</v>
      </c>
      <c r="AH807">
        <v>10.833333333333334</v>
      </c>
      <c r="AI807">
        <v>1</v>
      </c>
      <c r="AK807">
        <v>9</v>
      </c>
      <c r="AQ807">
        <v>100</v>
      </c>
      <c r="AR807">
        <v>100</v>
      </c>
      <c r="AS807" t="s">
        <v>755</v>
      </c>
    </row>
    <row r="808" spans="1:45" x14ac:dyDescent="0.25">
      <c r="A808">
        <v>807</v>
      </c>
      <c r="B808" t="s">
        <v>26</v>
      </c>
      <c r="C808" t="s">
        <v>665</v>
      </c>
      <c r="D808" t="s">
        <v>2</v>
      </c>
      <c r="E808" t="s">
        <v>339</v>
      </c>
      <c r="F808" s="138">
        <v>43989</v>
      </c>
      <c r="G808" t="s">
        <v>682</v>
      </c>
      <c r="H808" t="s">
        <v>667</v>
      </c>
      <c r="I808" t="s">
        <v>668</v>
      </c>
      <c r="J808" t="s">
        <v>154</v>
      </c>
      <c r="K808" t="s">
        <v>671</v>
      </c>
      <c r="L808">
        <v>1000</v>
      </c>
      <c r="M808">
        <v>320</v>
      </c>
      <c r="O808">
        <v>320</v>
      </c>
      <c r="P808">
        <v>96</v>
      </c>
      <c r="Q808">
        <v>28</v>
      </c>
      <c r="R808">
        <v>34</v>
      </c>
      <c r="S808">
        <v>63.599999999999994</v>
      </c>
      <c r="T808">
        <v>8.875</v>
      </c>
      <c r="U808">
        <v>16</v>
      </c>
      <c r="V808">
        <v>0.40120967741935482</v>
      </c>
      <c r="W808">
        <v>0.4</v>
      </c>
      <c r="Y808">
        <v>0.2767857142857143</v>
      </c>
      <c r="Z808">
        <v>243</v>
      </c>
      <c r="AA808">
        <v>0.65</v>
      </c>
      <c r="AB808">
        <v>8.5</v>
      </c>
      <c r="AD808">
        <v>1</v>
      </c>
      <c r="AH808">
        <v>9.5</v>
      </c>
      <c r="AI808">
        <v>4</v>
      </c>
      <c r="AK808">
        <v>11</v>
      </c>
      <c r="AQ808">
        <v>100</v>
      </c>
      <c r="AR808">
        <v>100</v>
      </c>
      <c r="AS808" t="s">
        <v>755</v>
      </c>
    </row>
    <row r="809" spans="1:45" x14ac:dyDescent="0.25">
      <c r="A809">
        <v>808</v>
      </c>
      <c r="B809" t="s">
        <v>26</v>
      </c>
      <c r="C809" t="s">
        <v>665</v>
      </c>
      <c r="D809" t="s">
        <v>2</v>
      </c>
      <c r="E809" t="s">
        <v>339</v>
      </c>
      <c r="F809" s="138">
        <v>43989</v>
      </c>
      <c r="G809" t="s">
        <v>682</v>
      </c>
      <c r="H809" t="s">
        <v>667</v>
      </c>
      <c r="I809" t="s">
        <v>668</v>
      </c>
      <c r="J809" t="s">
        <v>150</v>
      </c>
      <c r="K809" t="s">
        <v>671</v>
      </c>
      <c r="L809">
        <v>1000</v>
      </c>
      <c r="M809">
        <v>320</v>
      </c>
      <c r="O809">
        <v>304</v>
      </c>
      <c r="P809">
        <v>96</v>
      </c>
      <c r="Q809">
        <v>42</v>
      </c>
      <c r="R809">
        <v>55</v>
      </c>
      <c r="S809">
        <v>63.599999999999994</v>
      </c>
      <c r="T809">
        <v>9.6666666666666661</v>
      </c>
      <c r="U809">
        <v>11.416666666666666</v>
      </c>
      <c r="V809">
        <v>0.21735395189003434</v>
      </c>
      <c r="W809">
        <v>0.4</v>
      </c>
      <c r="Y809">
        <v>0.45582706766917297</v>
      </c>
      <c r="Z809">
        <v>351</v>
      </c>
      <c r="AA809">
        <v>0.65</v>
      </c>
      <c r="AB809">
        <v>9.6666666666666661</v>
      </c>
      <c r="AH809">
        <v>10.166666666666666</v>
      </c>
      <c r="AI809">
        <v>5</v>
      </c>
      <c r="AQ809">
        <v>100</v>
      </c>
      <c r="AR809">
        <v>100</v>
      </c>
      <c r="AS809" t="s">
        <v>755</v>
      </c>
    </row>
    <row r="810" spans="1:45" x14ac:dyDescent="0.25">
      <c r="A810">
        <v>809</v>
      </c>
      <c r="B810" t="s">
        <v>26</v>
      </c>
      <c r="C810" t="s">
        <v>665</v>
      </c>
      <c r="D810" t="s">
        <v>2</v>
      </c>
      <c r="E810" t="s">
        <v>339</v>
      </c>
      <c r="F810" s="138">
        <v>43989</v>
      </c>
      <c r="G810" t="s">
        <v>682</v>
      </c>
      <c r="H810" t="s">
        <v>667</v>
      </c>
      <c r="I810" t="s">
        <v>668</v>
      </c>
      <c r="J810" t="s">
        <v>434</v>
      </c>
      <c r="K810" t="s">
        <v>671</v>
      </c>
      <c r="L810">
        <v>1000</v>
      </c>
      <c r="M810">
        <v>320</v>
      </c>
      <c r="O810">
        <v>320</v>
      </c>
      <c r="P810">
        <v>96</v>
      </c>
      <c r="R810">
        <v>7</v>
      </c>
      <c r="S810">
        <v>63.599999999999994</v>
      </c>
      <c r="T810">
        <v>3</v>
      </c>
      <c r="U810">
        <v>2.1666666666666665</v>
      </c>
      <c r="V810">
        <v>0.73809523809523803</v>
      </c>
      <c r="W810">
        <v>0.4</v>
      </c>
      <c r="Y810">
        <v>3.125E-2</v>
      </c>
      <c r="Z810">
        <v>312</v>
      </c>
      <c r="AA810">
        <v>0.65</v>
      </c>
      <c r="AB810">
        <v>3</v>
      </c>
      <c r="AH810">
        <v>2.1666666666666665</v>
      </c>
      <c r="AQ810">
        <v>100</v>
      </c>
      <c r="AR810">
        <v>100</v>
      </c>
      <c r="AS810" t="s">
        <v>755</v>
      </c>
    </row>
    <row r="811" spans="1:45" x14ac:dyDescent="0.25">
      <c r="A811">
        <v>810</v>
      </c>
      <c r="B811" t="s">
        <v>26</v>
      </c>
      <c r="C811" t="s">
        <v>665</v>
      </c>
      <c r="D811" t="s">
        <v>2</v>
      </c>
      <c r="E811" t="s">
        <v>339</v>
      </c>
      <c r="F811" s="138">
        <v>43989</v>
      </c>
      <c r="G811" t="s">
        <v>682</v>
      </c>
      <c r="H811" t="s">
        <v>667</v>
      </c>
      <c r="I811" t="s">
        <v>668</v>
      </c>
      <c r="J811" t="s">
        <v>435</v>
      </c>
      <c r="K811" t="s">
        <v>671</v>
      </c>
      <c r="L811">
        <v>1000</v>
      </c>
      <c r="M811">
        <v>320</v>
      </c>
      <c r="O811">
        <v>320</v>
      </c>
      <c r="P811">
        <v>96</v>
      </c>
      <c r="Q811">
        <v>5</v>
      </c>
      <c r="R811">
        <v>19</v>
      </c>
      <c r="S811">
        <v>63.599999999999994</v>
      </c>
      <c r="T811">
        <v>0.83333333333333337</v>
      </c>
      <c r="U811">
        <v>12.75</v>
      </c>
      <c r="V811">
        <v>0.56597222222222221</v>
      </c>
      <c r="W811">
        <v>0.4</v>
      </c>
      <c r="Y811">
        <v>0.10714285714285714</v>
      </c>
      <c r="Z811">
        <v>495</v>
      </c>
      <c r="AA811">
        <v>0.65</v>
      </c>
      <c r="AB811">
        <v>0.83333333333333337</v>
      </c>
      <c r="AH811">
        <v>9</v>
      </c>
      <c r="AI811">
        <v>3</v>
      </c>
      <c r="AK811">
        <v>6</v>
      </c>
      <c r="AQ811">
        <v>100</v>
      </c>
      <c r="AR811">
        <v>100</v>
      </c>
      <c r="AS811" t="s">
        <v>755</v>
      </c>
    </row>
    <row r="812" spans="1:45" x14ac:dyDescent="0.25">
      <c r="A812">
        <v>811</v>
      </c>
      <c r="B812" t="s">
        <v>26</v>
      </c>
      <c r="C812" t="s">
        <v>665</v>
      </c>
      <c r="D812" t="s">
        <v>2</v>
      </c>
      <c r="E812" t="s">
        <v>339</v>
      </c>
      <c r="F812" s="138">
        <v>43989</v>
      </c>
      <c r="G812" t="s">
        <v>682</v>
      </c>
      <c r="H812" t="s">
        <v>667</v>
      </c>
      <c r="I812" t="s">
        <v>668</v>
      </c>
      <c r="J812" t="s">
        <v>436</v>
      </c>
      <c r="K812" t="s">
        <v>671</v>
      </c>
      <c r="L812">
        <v>1000</v>
      </c>
      <c r="M812">
        <v>320</v>
      </c>
      <c r="O812">
        <v>320</v>
      </c>
      <c r="P812">
        <v>96</v>
      </c>
      <c r="Q812">
        <v>8</v>
      </c>
      <c r="R812">
        <v>34</v>
      </c>
      <c r="S812">
        <v>63.599999999999994</v>
      </c>
      <c r="T812">
        <v>6.166666666666667</v>
      </c>
      <c r="U812">
        <v>25.041666666666664</v>
      </c>
      <c r="V812">
        <v>0.74305555555555558</v>
      </c>
      <c r="W812">
        <v>0.4</v>
      </c>
      <c r="Y812">
        <v>0.1875</v>
      </c>
      <c r="Z812">
        <v>412</v>
      </c>
      <c r="AA812">
        <v>0.65</v>
      </c>
      <c r="AB812">
        <v>5.166666666666667</v>
      </c>
      <c r="AE812">
        <v>2</v>
      </c>
      <c r="AH812">
        <v>12.166666666666666</v>
      </c>
      <c r="AI812">
        <v>2</v>
      </c>
      <c r="AJ812">
        <v>1</v>
      </c>
      <c r="AK812">
        <v>24</v>
      </c>
      <c r="AQ812">
        <v>100</v>
      </c>
      <c r="AR812">
        <v>100</v>
      </c>
      <c r="AS812" t="s">
        <v>755</v>
      </c>
    </row>
    <row r="813" spans="1:45" x14ac:dyDescent="0.25">
      <c r="A813">
        <v>812</v>
      </c>
      <c r="B813" t="s">
        <v>26</v>
      </c>
      <c r="C813" t="s">
        <v>665</v>
      </c>
      <c r="D813" t="s">
        <v>2</v>
      </c>
      <c r="E813" t="s">
        <v>339</v>
      </c>
      <c r="F813" s="138">
        <v>43989</v>
      </c>
      <c r="G813" t="s">
        <v>682</v>
      </c>
      <c r="H813" t="s">
        <v>667</v>
      </c>
      <c r="I813" t="s">
        <v>668</v>
      </c>
      <c r="J813" t="s">
        <v>148</v>
      </c>
      <c r="K813" t="s">
        <v>671</v>
      </c>
      <c r="L813">
        <v>1000</v>
      </c>
      <c r="M813">
        <v>320</v>
      </c>
      <c r="O813">
        <v>176</v>
      </c>
      <c r="P813">
        <v>96</v>
      </c>
      <c r="Q813">
        <v>3</v>
      </c>
      <c r="R813">
        <v>37</v>
      </c>
      <c r="S813">
        <v>63.599999999999994</v>
      </c>
      <c r="T813">
        <v>4.5</v>
      </c>
      <c r="U813">
        <v>31.333333333333332</v>
      </c>
      <c r="V813">
        <v>0.89583333333333326</v>
      </c>
      <c r="W813">
        <v>0.4</v>
      </c>
      <c r="Y813">
        <v>0.32467532467532473</v>
      </c>
      <c r="Z813">
        <v>403</v>
      </c>
      <c r="AA813">
        <v>0.65</v>
      </c>
      <c r="AB813">
        <v>4.5</v>
      </c>
      <c r="AH813">
        <v>29.333333333333332</v>
      </c>
      <c r="AK813">
        <v>4</v>
      </c>
      <c r="AQ813">
        <v>100</v>
      </c>
      <c r="AR813">
        <v>100</v>
      </c>
      <c r="AS813" t="s">
        <v>755</v>
      </c>
    </row>
    <row r="814" spans="1:45" x14ac:dyDescent="0.25">
      <c r="A814">
        <v>813</v>
      </c>
      <c r="B814" t="s">
        <v>26</v>
      </c>
      <c r="C814" t="s">
        <v>665</v>
      </c>
      <c r="D814" t="s">
        <v>2</v>
      </c>
      <c r="E814" t="s">
        <v>339</v>
      </c>
      <c r="F814" s="138">
        <v>43989</v>
      </c>
      <c r="G814" t="s">
        <v>682</v>
      </c>
      <c r="H814" t="s">
        <v>667</v>
      </c>
      <c r="I814" t="s">
        <v>668</v>
      </c>
      <c r="J814" t="s">
        <v>146</v>
      </c>
      <c r="K814" t="s">
        <v>671</v>
      </c>
      <c r="L814">
        <v>1000</v>
      </c>
      <c r="M814">
        <v>320</v>
      </c>
      <c r="O814">
        <v>240</v>
      </c>
      <c r="P814">
        <v>96</v>
      </c>
      <c r="Q814">
        <v>10</v>
      </c>
      <c r="R814">
        <v>40</v>
      </c>
      <c r="S814">
        <v>63.599999999999994</v>
      </c>
      <c r="T814">
        <v>5.333333333333333</v>
      </c>
      <c r="U814">
        <v>17.291666666666664</v>
      </c>
      <c r="V814">
        <v>0.4524999999999999</v>
      </c>
      <c r="W814">
        <v>0.4</v>
      </c>
      <c r="Y814">
        <v>0.29761904761904762</v>
      </c>
      <c r="Z814">
        <v>267</v>
      </c>
      <c r="AA814">
        <v>0.65</v>
      </c>
      <c r="AB814">
        <v>0.33333333333333331</v>
      </c>
      <c r="AE814">
        <v>10</v>
      </c>
      <c r="AH814">
        <v>0.66666666666666663</v>
      </c>
      <c r="AI814">
        <v>5</v>
      </c>
      <c r="AJ814">
        <v>13</v>
      </c>
      <c r="AK814">
        <v>21</v>
      </c>
      <c r="AQ814">
        <v>100</v>
      </c>
      <c r="AR814">
        <v>100</v>
      </c>
      <c r="AS814" t="s">
        <v>755</v>
      </c>
    </row>
    <row r="815" spans="1:45" x14ac:dyDescent="0.25">
      <c r="A815">
        <v>814</v>
      </c>
      <c r="B815" t="s">
        <v>26</v>
      </c>
      <c r="C815" t="s">
        <v>665</v>
      </c>
      <c r="D815" t="s">
        <v>2</v>
      </c>
      <c r="E815" t="s">
        <v>339</v>
      </c>
      <c r="F815" s="138">
        <v>43989</v>
      </c>
      <c r="G815" t="s">
        <v>682</v>
      </c>
      <c r="H815" t="s">
        <v>667</v>
      </c>
      <c r="I815" t="s">
        <v>668</v>
      </c>
      <c r="J815" t="s">
        <v>395</v>
      </c>
      <c r="K815" t="s">
        <v>671</v>
      </c>
      <c r="L815">
        <v>1000</v>
      </c>
      <c r="M815">
        <v>320</v>
      </c>
      <c r="O815">
        <v>256</v>
      </c>
      <c r="P815">
        <v>96</v>
      </c>
      <c r="Q815">
        <v>12</v>
      </c>
      <c r="R815">
        <v>40</v>
      </c>
      <c r="S815">
        <v>63.599999999999994</v>
      </c>
      <c r="T815">
        <v>4.083333333333333</v>
      </c>
      <c r="U815">
        <v>29.541666666666664</v>
      </c>
      <c r="V815">
        <v>0.64663461538461542</v>
      </c>
      <c r="W815">
        <v>0.4</v>
      </c>
      <c r="Y815">
        <v>0.29017857142857145</v>
      </c>
      <c r="Z815">
        <v>468</v>
      </c>
      <c r="AA815">
        <v>0.65</v>
      </c>
      <c r="AB815">
        <v>2.333333333333333</v>
      </c>
      <c r="AC815">
        <v>4</v>
      </c>
      <c r="AD815">
        <v>2</v>
      </c>
      <c r="AH815">
        <v>17.166666666666664</v>
      </c>
      <c r="AJ815">
        <v>9</v>
      </c>
      <c r="AK815">
        <v>18</v>
      </c>
      <c r="AQ815">
        <v>100</v>
      </c>
      <c r="AR815">
        <v>100</v>
      </c>
      <c r="AS815" t="s">
        <v>755</v>
      </c>
    </row>
    <row r="816" spans="1:45" x14ac:dyDescent="0.25">
      <c r="A816">
        <v>815</v>
      </c>
      <c r="B816" t="s">
        <v>26</v>
      </c>
      <c r="C816" t="s">
        <v>665</v>
      </c>
      <c r="D816" t="s">
        <v>2</v>
      </c>
      <c r="E816" t="s">
        <v>339</v>
      </c>
      <c r="F816" s="138">
        <v>43989</v>
      </c>
      <c r="G816" t="s">
        <v>682</v>
      </c>
      <c r="H816" t="s">
        <v>667</v>
      </c>
      <c r="I816" t="s">
        <v>668</v>
      </c>
      <c r="J816" t="s">
        <v>396</v>
      </c>
      <c r="K816" t="s">
        <v>671</v>
      </c>
      <c r="L816">
        <v>1000</v>
      </c>
      <c r="M816">
        <v>320</v>
      </c>
      <c r="O816">
        <v>192</v>
      </c>
      <c r="P816">
        <v>96</v>
      </c>
      <c r="Q816">
        <v>10</v>
      </c>
      <c r="R816">
        <v>34</v>
      </c>
      <c r="S816">
        <v>63.599999999999994</v>
      </c>
      <c r="T816">
        <v>4.625</v>
      </c>
      <c r="U816">
        <v>13.75</v>
      </c>
      <c r="V816">
        <v>0.41761363636363635</v>
      </c>
      <c r="W816">
        <v>0.4</v>
      </c>
      <c r="Y816">
        <v>0.32738095238095244</v>
      </c>
      <c r="Z816">
        <v>332</v>
      </c>
      <c r="AA816">
        <v>0.65</v>
      </c>
      <c r="AD816">
        <v>3</v>
      </c>
      <c r="AE816">
        <v>7</v>
      </c>
      <c r="AI816">
        <v>7</v>
      </c>
      <c r="AJ816">
        <v>16</v>
      </c>
      <c r="AK816">
        <v>12</v>
      </c>
      <c r="AQ816">
        <v>100</v>
      </c>
      <c r="AR816">
        <v>100</v>
      </c>
      <c r="AS816" t="s">
        <v>755</v>
      </c>
    </row>
    <row r="817" spans="1:45" x14ac:dyDescent="0.25">
      <c r="A817">
        <v>816</v>
      </c>
      <c r="B817" t="s">
        <v>26</v>
      </c>
      <c r="C817" t="s">
        <v>665</v>
      </c>
      <c r="D817" t="s">
        <v>2</v>
      </c>
      <c r="E817" t="s">
        <v>339</v>
      </c>
      <c r="F817" s="138">
        <v>43989</v>
      </c>
      <c r="G817" t="s">
        <v>682</v>
      </c>
      <c r="H817" t="s">
        <v>667</v>
      </c>
      <c r="I817" t="s">
        <v>668</v>
      </c>
      <c r="J817" t="s">
        <v>488</v>
      </c>
      <c r="K817" t="s">
        <v>671</v>
      </c>
      <c r="L817">
        <v>1000</v>
      </c>
      <c r="M817">
        <v>320</v>
      </c>
      <c r="O817">
        <v>256</v>
      </c>
      <c r="P817">
        <v>96</v>
      </c>
      <c r="Q817">
        <v>1</v>
      </c>
      <c r="R817">
        <v>15</v>
      </c>
      <c r="S817">
        <v>63.599999999999994</v>
      </c>
      <c r="T817">
        <v>1</v>
      </c>
      <c r="U817">
        <v>8.6666666666666661</v>
      </c>
      <c r="V817">
        <v>0.60416666666666663</v>
      </c>
      <c r="W817">
        <v>0.4</v>
      </c>
      <c r="Y817">
        <v>8.9285714285714288E-2</v>
      </c>
      <c r="Z817">
        <v>91</v>
      </c>
      <c r="AA817">
        <v>0.65</v>
      </c>
      <c r="AC817">
        <v>4</v>
      </c>
      <c r="AH817">
        <v>4.1666666666666661</v>
      </c>
      <c r="AI817">
        <v>12</v>
      </c>
      <c r="AK817">
        <v>3</v>
      </c>
      <c r="AQ817">
        <v>50</v>
      </c>
      <c r="AR817">
        <v>50</v>
      </c>
      <c r="AS817" t="s">
        <v>755</v>
      </c>
    </row>
    <row r="818" spans="1:45" x14ac:dyDescent="0.25">
      <c r="A818">
        <v>817</v>
      </c>
      <c r="B818" t="s">
        <v>26</v>
      </c>
      <c r="C818" t="s">
        <v>665</v>
      </c>
      <c r="D818" t="s">
        <v>2</v>
      </c>
      <c r="E818" t="s">
        <v>339</v>
      </c>
      <c r="F818" s="138">
        <v>43989</v>
      </c>
      <c r="G818" t="s">
        <v>682</v>
      </c>
      <c r="H818" t="s">
        <v>667</v>
      </c>
      <c r="I818" t="s">
        <v>668</v>
      </c>
      <c r="J818" t="s">
        <v>489</v>
      </c>
      <c r="K818" t="s">
        <v>671</v>
      </c>
      <c r="L818">
        <v>1000</v>
      </c>
      <c r="M818">
        <v>320</v>
      </c>
      <c r="O818">
        <v>96</v>
      </c>
      <c r="P818">
        <v>96</v>
      </c>
      <c r="R818">
        <v>5</v>
      </c>
      <c r="S818">
        <v>63.599999999999994</v>
      </c>
      <c r="T818">
        <v>0</v>
      </c>
      <c r="U818">
        <v>2.75</v>
      </c>
      <c r="V818">
        <v>0.55000000000000004</v>
      </c>
      <c r="W818">
        <v>0.4</v>
      </c>
      <c r="Y818">
        <v>7.4404761904761918E-2</v>
      </c>
      <c r="Z818">
        <v>108</v>
      </c>
      <c r="AA818">
        <v>0.65</v>
      </c>
      <c r="AH818">
        <v>2.5</v>
      </c>
      <c r="AI818">
        <v>1</v>
      </c>
      <c r="AQ818">
        <v>50</v>
      </c>
      <c r="AR818">
        <v>50</v>
      </c>
      <c r="AS818" t="s">
        <v>755</v>
      </c>
    </row>
    <row r="819" spans="1:45" x14ac:dyDescent="0.25">
      <c r="A819">
        <v>818</v>
      </c>
      <c r="B819" t="s">
        <v>26</v>
      </c>
      <c r="C819" t="s">
        <v>665</v>
      </c>
      <c r="D819" t="s">
        <v>2</v>
      </c>
      <c r="E819" t="s">
        <v>339</v>
      </c>
      <c r="F819" s="138">
        <v>43989</v>
      </c>
      <c r="G819" t="s">
        <v>682</v>
      </c>
      <c r="H819" t="s">
        <v>667</v>
      </c>
      <c r="I819" t="s">
        <v>668</v>
      </c>
      <c r="J819" t="s">
        <v>490</v>
      </c>
      <c r="K819" t="s">
        <v>671</v>
      </c>
      <c r="L819">
        <v>1000</v>
      </c>
      <c r="M819">
        <v>320</v>
      </c>
      <c r="O819">
        <v>96</v>
      </c>
      <c r="P819">
        <v>96</v>
      </c>
      <c r="R819">
        <v>8</v>
      </c>
      <c r="S819">
        <v>63.599999999999994</v>
      </c>
      <c r="T819">
        <v>0</v>
      </c>
      <c r="U819">
        <v>6.916666666666667</v>
      </c>
      <c r="V819">
        <v>0.86458333333333337</v>
      </c>
      <c r="W819">
        <v>0.4</v>
      </c>
      <c r="Y819">
        <v>0.11904761904761907</v>
      </c>
      <c r="Z819">
        <v>82</v>
      </c>
      <c r="AA819">
        <v>0.65</v>
      </c>
      <c r="AH819">
        <v>4.666666666666667</v>
      </c>
      <c r="AI819">
        <v>1</v>
      </c>
      <c r="AK819">
        <v>4</v>
      </c>
      <c r="AQ819">
        <v>50</v>
      </c>
      <c r="AR819">
        <v>50</v>
      </c>
      <c r="AS819" t="s">
        <v>755</v>
      </c>
    </row>
    <row r="820" spans="1:45" x14ac:dyDescent="0.25">
      <c r="A820">
        <v>819</v>
      </c>
      <c r="B820" t="s">
        <v>26</v>
      </c>
      <c r="C820" t="s">
        <v>665</v>
      </c>
      <c r="D820" t="s">
        <v>2</v>
      </c>
      <c r="E820" t="s">
        <v>339</v>
      </c>
      <c r="F820" s="138">
        <v>43989</v>
      </c>
      <c r="G820" t="s">
        <v>682</v>
      </c>
      <c r="H820" t="s">
        <v>687</v>
      </c>
      <c r="I820" t="s">
        <v>668</v>
      </c>
      <c r="J820" t="s">
        <v>472</v>
      </c>
      <c r="K820" t="s">
        <v>671</v>
      </c>
      <c r="L820">
        <v>1000</v>
      </c>
      <c r="M820">
        <v>320</v>
      </c>
      <c r="O820">
        <v>192</v>
      </c>
      <c r="P820">
        <v>96</v>
      </c>
      <c r="Q820">
        <v>0</v>
      </c>
      <c r="R820">
        <v>20</v>
      </c>
      <c r="S820">
        <v>21</v>
      </c>
      <c r="T820">
        <v>0</v>
      </c>
      <c r="U820">
        <v>37.208333333333329</v>
      </c>
      <c r="V820">
        <v>1.8604166666666664</v>
      </c>
      <c r="W820">
        <v>0.4</v>
      </c>
      <c r="Y820">
        <v>0.14880952380952384</v>
      </c>
      <c r="Z820">
        <v>196</v>
      </c>
      <c r="AA820">
        <v>0.65</v>
      </c>
      <c r="AH820">
        <v>11.833333333333332</v>
      </c>
      <c r="AJ820">
        <v>41</v>
      </c>
      <c r="AK820">
        <v>20</v>
      </c>
      <c r="AQ820">
        <v>100</v>
      </c>
      <c r="AR820">
        <v>100</v>
      </c>
      <c r="AS820" t="s">
        <v>755</v>
      </c>
    </row>
    <row r="821" spans="1:45" x14ac:dyDescent="0.25">
      <c r="A821">
        <v>820</v>
      </c>
      <c r="B821" t="s">
        <v>26</v>
      </c>
      <c r="C821" t="s">
        <v>665</v>
      </c>
      <c r="D821" t="s">
        <v>2</v>
      </c>
      <c r="E821" t="s">
        <v>339</v>
      </c>
      <c r="F821" s="138">
        <v>43989</v>
      </c>
      <c r="G821" t="s">
        <v>682</v>
      </c>
      <c r="H821" t="s">
        <v>687</v>
      </c>
      <c r="I821" t="s">
        <v>668</v>
      </c>
      <c r="J821" t="s">
        <v>476</v>
      </c>
      <c r="K821" t="s">
        <v>671</v>
      </c>
      <c r="L821">
        <v>1000</v>
      </c>
      <c r="M821">
        <v>320</v>
      </c>
      <c r="O821">
        <v>352</v>
      </c>
      <c r="P821">
        <v>76.800000000000011</v>
      </c>
      <c r="Q821">
        <v>8</v>
      </c>
      <c r="R821">
        <v>31</v>
      </c>
      <c r="S821">
        <v>21</v>
      </c>
      <c r="T821">
        <v>4.5</v>
      </c>
      <c r="U821">
        <v>21</v>
      </c>
      <c r="V821">
        <v>0.65384615384615385</v>
      </c>
      <c r="W821">
        <v>0.4</v>
      </c>
      <c r="Y821">
        <v>0.1582792207792208</v>
      </c>
      <c r="Z821">
        <v>341</v>
      </c>
      <c r="AA821">
        <v>0.65</v>
      </c>
      <c r="AB821">
        <v>4.5</v>
      </c>
      <c r="AH821">
        <v>16.5</v>
      </c>
      <c r="AI821">
        <v>2</v>
      </c>
      <c r="AK821">
        <v>8</v>
      </c>
      <c r="AQ821">
        <v>100</v>
      </c>
      <c r="AR821">
        <v>100</v>
      </c>
      <c r="AS821" t="s">
        <v>755</v>
      </c>
    </row>
    <row r="822" spans="1:45" x14ac:dyDescent="0.25">
      <c r="A822">
        <v>821</v>
      </c>
      <c r="B822" t="s">
        <v>26</v>
      </c>
      <c r="C822" t="s">
        <v>665</v>
      </c>
      <c r="D822" t="s">
        <v>2</v>
      </c>
      <c r="E822" t="s">
        <v>339</v>
      </c>
      <c r="F822" s="138">
        <v>43989</v>
      </c>
      <c r="G822" t="s">
        <v>682</v>
      </c>
      <c r="H822" t="s">
        <v>687</v>
      </c>
      <c r="I822" t="s">
        <v>668</v>
      </c>
      <c r="J822" t="s">
        <v>477</v>
      </c>
      <c r="K822" t="s">
        <v>671</v>
      </c>
      <c r="L822">
        <v>1000</v>
      </c>
      <c r="M822">
        <v>320</v>
      </c>
      <c r="O822">
        <v>176</v>
      </c>
      <c r="P822">
        <v>76.800000000000011</v>
      </c>
      <c r="Q822">
        <v>3</v>
      </c>
      <c r="R822">
        <v>11</v>
      </c>
      <c r="S822">
        <v>21</v>
      </c>
      <c r="T822">
        <v>2.166666666666667</v>
      </c>
      <c r="U822">
        <v>7.3333333333333339</v>
      </c>
      <c r="V822">
        <v>0.6785714285714286</v>
      </c>
      <c r="W822">
        <v>0.4</v>
      </c>
      <c r="Y822">
        <v>0.11363636363636365</v>
      </c>
      <c r="Z822">
        <v>130</v>
      </c>
      <c r="AA822">
        <v>0.65</v>
      </c>
      <c r="AB822">
        <v>2.166666666666667</v>
      </c>
      <c r="AH822">
        <v>7.3333333333333339</v>
      </c>
      <c r="AQ822">
        <v>100</v>
      </c>
      <c r="AR822">
        <v>100</v>
      </c>
      <c r="AS822" t="s">
        <v>755</v>
      </c>
    </row>
    <row r="823" spans="1:45" x14ac:dyDescent="0.25">
      <c r="A823">
        <v>822</v>
      </c>
      <c r="B823" t="s">
        <v>26</v>
      </c>
      <c r="C823" t="s">
        <v>665</v>
      </c>
      <c r="D823" t="s">
        <v>2</v>
      </c>
      <c r="E823" t="s">
        <v>339</v>
      </c>
      <c r="F823" s="138">
        <v>43989</v>
      </c>
      <c r="G823" t="s">
        <v>682</v>
      </c>
      <c r="H823" t="s">
        <v>687</v>
      </c>
      <c r="I823" t="s">
        <v>668</v>
      </c>
      <c r="J823" t="s">
        <v>475</v>
      </c>
      <c r="K823" t="s">
        <v>671</v>
      </c>
      <c r="L823">
        <v>1000</v>
      </c>
      <c r="M823">
        <v>320</v>
      </c>
      <c r="O823">
        <v>256</v>
      </c>
      <c r="P823">
        <v>76.800000000000011</v>
      </c>
      <c r="R823">
        <v>12</v>
      </c>
      <c r="S823">
        <v>21</v>
      </c>
      <c r="T823">
        <v>0</v>
      </c>
      <c r="U823">
        <v>6</v>
      </c>
      <c r="V823">
        <v>0.5</v>
      </c>
      <c r="W823">
        <v>0.4</v>
      </c>
      <c r="Y823">
        <v>6.6964285714285712E-2</v>
      </c>
      <c r="Z823">
        <v>248</v>
      </c>
      <c r="AA823">
        <v>0.65</v>
      </c>
      <c r="AK823">
        <v>12</v>
      </c>
      <c r="AQ823">
        <v>100</v>
      </c>
      <c r="AR823">
        <v>100</v>
      </c>
      <c r="AS823" t="s">
        <v>755</v>
      </c>
    </row>
    <row r="824" spans="1:45" x14ac:dyDescent="0.25">
      <c r="A824">
        <v>823</v>
      </c>
      <c r="B824" t="s">
        <v>26</v>
      </c>
      <c r="C824" t="s">
        <v>665</v>
      </c>
      <c r="D824" t="s">
        <v>2</v>
      </c>
      <c r="E824" t="s">
        <v>339</v>
      </c>
      <c r="F824" s="138">
        <v>43989</v>
      </c>
      <c r="G824" t="s">
        <v>682</v>
      </c>
      <c r="H824" t="s">
        <v>687</v>
      </c>
      <c r="I824" t="s">
        <v>668</v>
      </c>
      <c r="J824" t="s">
        <v>478</v>
      </c>
      <c r="K824" t="s">
        <v>671</v>
      </c>
      <c r="L824">
        <v>1000</v>
      </c>
      <c r="M824">
        <v>320</v>
      </c>
      <c r="O824">
        <v>144</v>
      </c>
      <c r="P824">
        <v>76.800000000000011</v>
      </c>
      <c r="Q824">
        <v>8</v>
      </c>
      <c r="R824">
        <v>9</v>
      </c>
      <c r="S824">
        <v>21</v>
      </c>
      <c r="T824">
        <v>4</v>
      </c>
      <c r="U824">
        <v>4.5</v>
      </c>
      <c r="V824">
        <v>0.5</v>
      </c>
      <c r="W824">
        <v>0.4</v>
      </c>
      <c r="Y824">
        <v>0.16865079365079366</v>
      </c>
      <c r="Z824">
        <v>198</v>
      </c>
      <c r="AA824">
        <v>0.65</v>
      </c>
      <c r="AE824">
        <v>8</v>
      </c>
      <c r="AK824">
        <v>9</v>
      </c>
      <c r="AQ824">
        <v>100</v>
      </c>
      <c r="AR824">
        <v>100</v>
      </c>
      <c r="AS824" t="s">
        <v>755</v>
      </c>
    </row>
    <row r="825" spans="1:45" x14ac:dyDescent="0.25">
      <c r="A825">
        <v>824</v>
      </c>
      <c r="B825" t="s">
        <v>26</v>
      </c>
      <c r="C825" t="s">
        <v>665</v>
      </c>
      <c r="D825" t="s">
        <v>2</v>
      </c>
      <c r="E825" t="s">
        <v>339</v>
      </c>
      <c r="F825" s="138">
        <v>43989</v>
      </c>
      <c r="G825" t="s">
        <v>682</v>
      </c>
      <c r="H825" t="s">
        <v>687</v>
      </c>
      <c r="I825" t="s">
        <v>668</v>
      </c>
      <c r="J825" t="s">
        <v>479</v>
      </c>
      <c r="K825" t="s">
        <v>671</v>
      </c>
      <c r="L825">
        <v>1000</v>
      </c>
      <c r="M825">
        <v>320</v>
      </c>
      <c r="O825">
        <v>256</v>
      </c>
      <c r="P825">
        <v>76.800000000000011</v>
      </c>
      <c r="Q825">
        <v>0</v>
      </c>
      <c r="R825">
        <v>34</v>
      </c>
      <c r="S825">
        <v>21</v>
      </c>
      <c r="T825">
        <v>10.625</v>
      </c>
      <c r="U825">
        <v>0</v>
      </c>
      <c r="V825">
        <v>0.3125</v>
      </c>
      <c r="W825">
        <v>0.4</v>
      </c>
      <c r="Y825">
        <v>0.18973214285714288</v>
      </c>
      <c r="Z825">
        <v>213</v>
      </c>
      <c r="AA825">
        <v>0.65</v>
      </c>
      <c r="AC825">
        <v>17</v>
      </c>
      <c r="AD825">
        <v>17</v>
      </c>
      <c r="AQ825">
        <v>100</v>
      </c>
      <c r="AR825">
        <v>100</v>
      </c>
      <c r="AS825" t="s">
        <v>755</v>
      </c>
    </row>
    <row r="826" spans="1:45" x14ac:dyDescent="0.25">
      <c r="A826">
        <v>825</v>
      </c>
      <c r="B826" t="s">
        <v>26</v>
      </c>
      <c r="C826" t="s">
        <v>665</v>
      </c>
      <c r="D826" t="s">
        <v>2</v>
      </c>
      <c r="E826" t="s">
        <v>339</v>
      </c>
      <c r="F826" s="138">
        <v>43989</v>
      </c>
      <c r="G826" t="s">
        <v>682</v>
      </c>
      <c r="H826" t="s">
        <v>687</v>
      </c>
      <c r="I826" t="s">
        <v>668</v>
      </c>
      <c r="J826" t="s">
        <v>463</v>
      </c>
      <c r="K826" t="s">
        <v>671</v>
      </c>
      <c r="L826">
        <v>1000</v>
      </c>
      <c r="M826">
        <v>320</v>
      </c>
      <c r="O826">
        <v>160</v>
      </c>
      <c r="P826">
        <v>76.800000000000011</v>
      </c>
      <c r="Q826">
        <v>0</v>
      </c>
      <c r="R826">
        <v>7</v>
      </c>
      <c r="S826">
        <v>21</v>
      </c>
      <c r="T826">
        <v>0</v>
      </c>
      <c r="U826">
        <v>4.333333333333333</v>
      </c>
      <c r="V826">
        <v>0.61904761904761896</v>
      </c>
      <c r="W826">
        <v>0.4</v>
      </c>
      <c r="Y826">
        <v>6.25E-2</v>
      </c>
      <c r="Z826">
        <v>233</v>
      </c>
      <c r="AA826">
        <v>0.65</v>
      </c>
      <c r="AH826">
        <v>4.333333333333333</v>
      </c>
      <c r="AQ826">
        <v>100</v>
      </c>
      <c r="AR826">
        <v>100</v>
      </c>
      <c r="AS826" t="s">
        <v>755</v>
      </c>
    </row>
    <row r="827" spans="1:45" x14ac:dyDescent="0.25">
      <c r="A827">
        <v>826</v>
      </c>
      <c r="B827" t="s">
        <v>26</v>
      </c>
      <c r="C827" t="s">
        <v>665</v>
      </c>
      <c r="D827" t="s">
        <v>2</v>
      </c>
      <c r="E827" t="s">
        <v>339</v>
      </c>
      <c r="F827" s="138">
        <v>43989</v>
      </c>
      <c r="G827" t="s">
        <v>682</v>
      </c>
      <c r="H827" t="s">
        <v>687</v>
      </c>
      <c r="I827" t="s">
        <v>668</v>
      </c>
      <c r="J827" t="s">
        <v>481</v>
      </c>
      <c r="K827" t="s">
        <v>671</v>
      </c>
      <c r="L827">
        <v>1000</v>
      </c>
      <c r="M827">
        <v>320</v>
      </c>
      <c r="O827">
        <v>144</v>
      </c>
      <c r="P827">
        <v>76.800000000000011</v>
      </c>
      <c r="Q827">
        <v>4</v>
      </c>
      <c r="R827">
        <v>17</v>
      </c>
      <c r="S827">
        <v>21</v>
      </c>
      <c r="T827">
        <v>2</v>
      </c>
      <c r="U827">
        <v>9.8333333333333339</v>
      </c>
      <c r="V827">
        <v>0.56349206349206349</v>
      </c>
      <c r="W827">
        <v>0.4</v>
      </c>
      <c r="Y827">
        <v>0.20833333333333334</v>
      </c>
      <c r="Z827">
        <v>244</v>
      </c>
      <c r="AA827">
        <v>0.65</v>
      </c>
      <c r="AB827">
        <v>1.5</v>
      </c>
      <c r="AE827">
        <v>1</v>
      </c>
      <c r="AH827">
        <v>8.8333333333333339</v>
      </c>
      <c r="AK827">
        <v>2</v>
      </c>
      <c r="AQ827">
        <v>100</v>
      </c>
      <c r="AR827">
        <v>100</v>
      </c>
      <c r="AS827" t="s">
        <v>755</v>
      </c>
    </row>
    <row r="828" spans="1:45" x14ac:dyDescent="0.25">
      <c r="A828">
        <v>827</v>
      </c>
      <c r="B828" t="s">
        <v>26</v>
      </c>
      <c r="C828" t="s">
        <v>665</v>
      </c>
      <c r="D828" t="s">
        <v>2</v>
      </c>
      <c r="E828" t="s">
        <v>339</v>
      </c>
      <c r="F828" s="138">
        <v>43989</v>
      </c>
      <c r="G828" t="s">
        <v>682</v>
      </c>
      <c r="H828" t="s">
        <v>687</v>
      </c>
      <c r="I828" t="s">
        <v>668</v>
      </c>
      <c r="J828" t="s">
        <v>482</v>
      </c>
      <c r="K828" t="s">
        <v>671</v>
      </c>
      <c r="L828">
        <v>1000</v>
      </c>
      <c r="M828">
        <v>320</v>
      </c>
      <c r="O828">
        <v>176</v>
      </c>
      <c r="P828">
        <v>76.800000000000011</v>
      </c>
      <c r="Q828">
        <v>0</v>
      </c>
      <c r="R828">
        <v>35</v>
      </c>
      <c r="S828">
        <v>21</v>
      </c>
      <c r="T828">
        <v>0</v>
      </c>
      <c r="U828">
        <v>22.333333333333336</v>
      </c>
      <c r="V828">
        <v>0.63809523809523816</v>
      </c>
      <c r="W828">
        <v>0.4</v>
      </c>
      <c r="Y828">
        <v>0.28409090909090912</v>
      </c>
      <c r="Z828">
        <v>480</v>
      </c>
      <c r="AA828">
        <v>0.65</v>
      </c>
      <c r="AH828">
        <v>20.333333333333336</v>
      </c>
      <c r="AK828">
        <v>4</v>
      </c>
      <c r="AQ828">
        <v>100</v>
      </c>
      <c r="AR828">
        <v>100</v>
      </c>
      <c r="AS828" t="s">
        <v>755</v>
      </c>
    </row>
    <row r="829" spans="1:45" x14ac:dyDescent="0.25">
      <c r="A829">
        <v>828</v>
      </c>
      <c r="B829" t="s">
        <v>26</v>
      </c>
      <c r="C829" t="s">
        <v>665</v>
      </c>
      <c r="D829" t="s">
        <v>2</v>
      </c>
      <c r="E829" t="s">
        <v>339</v>
      </c>
      <c r="F829" s="138">
        <v>43989</v>
      </c>
      <c r="G829" t="s">
        <v>682</v>
      </c>
      <c r="H829" t="s">
        <v>687</v>
      </c>
      <c r="I829" t="s">
        <v>668</v>
      </c>
      <c r="J829" t="s">
        <v>464</v>
      </c>
      <c r="K829" t="s">
        <v>671</v>
      </c>
      <c r="L829">
        <v>1000</v>
      </c>
      <c r="M829">
        <v>320</v>
      </c>
      <c r="O829">
        <v>192</v>
      </c>
      <c r="P829">
        <v>76.800000000000011</v>
      </c>
      <c r="Q829">
        <v>6</v>
      </c>
      <c r="R829">
        <v>15</v>
      </c>
      <c r="S829">
        <v>21</v>
      </c>
      <c r="T829">
        <v>1.5</v>
      </c>
      <c r="U829">
        <v>7.0833333333333339</v>
      </c>
      <c r="V829">
        <v>0.40873015873015878</v>
      </c>
      <c r="W829">
        <v>0.4</v>
      </c>
      <c r="Y829">
        <v>0.15625000000000003</v>
      </c>
      <c r="Z829">
        <v>226</v>
      </c>
      <c r="AA829">
        <v>0.65</v>
      </c>
      <c r="AB829">
        <v>1</v>
      </c>
      <c r="AC829">
        <v>2</v>
      </c>
      <c r="AH829">
        <v>2.3333333333333335</v>
      </c>
      <c r="AI829">
        <v>16</v>
      </c>
      <c r="AJ829">
        <v>2</v>
      </c>
      <c r="AQ829">
        <v>100</v>
      </c>
      <c r="AR829">
        <v>100</v>
      </c>
      <c r="AS829" t="s">
        <v>755</v>
      </c>
    </row>
    <row r="830" spans="1:45" x14ac:dyDescent="0.25">
      <c r="A830">
        <v>829</v>
      </c>
      <c r="B830" t="s">
        <v>26</v>
      </c>
      <c r="C830" t="s">
        <v>665</v>
      </c>
      <c r="D830" t="s">
        <v>2</v>
      </c>
      <c r="E830" t="s">
        <v>339</v>
      </c>
      <c r="F830" s="138">
        <v>43989</v>
      </c>
      <c r="G830" t="s">
        <v>682</v>
      </c>
      <c r="H830" t="s">
        <v>687</v>
      </c>
      <c r="I830" t="s">
        <v>668</v>
      </c>
      <c r="J830" t="s">
        <v>484</v>
      </c>
      <c r="K830" t="s">
        <v>671</v>
      </c>
      <c r="L830">
        <v>1000</v>
      </c>
      <c r="M830">
        <v>320</v>
      </c>
      <c r="O830">
        <v>160</v>
      </c>
      <c r="P830">
        <v>76.800000000000011</v>
      </c>
      <c r="R830">
        <v>3</v>
      </c>
      <c r="S830">
        <v>21</v>
      </c>
      <c r="T830">
        <v>0</v>
      </c>
      <c r="U830">
        <v>1.5</v>
      </c>
      <c r="V830">
        <v>0.5</v>
      </c>
      <c r="W830">
        <v>0.4</v>
      </c>
      <c r="Y830">
        <v>2.6785714285714284E-2</v>
      </c>
      <c r="Z830">
        <v>112</v>
      </c>
      <c r="AA830">
        <v>0.65</v>
      </c>
      <c r="AH830">
        <v>1.5</v>
      </c>
      <c r="AQ830">
        <v>100</v>
      </c>
      <c r="AR830">
        <v>100</v>
      </c>
      <c r="AS830" t="s">
        <v>755</v>
      </c>
    </row>
    <row r="831" spans="1:45" x14ac:dyDescent="0.25">
      <c r="A831">
        <v>830</v>
      </c>
      <c r="B831" t="s">
        <v>26</v>
      </c>
      <c r="C831" t="s">
        <v>665</v>
      </c>
      <c r="D831" t="s">
        <v>2</v>
      </c>
      <c r="E831" t="s">
        <v>339</v>
      </c>
      <c r="F831" s="138">
        <v>43989</v>
      </c>
      <c r="G831" t="s">
        <v>682</v>
      </c>
      <c r="H831" t="s">
        <v>687</v>
      </c>
      <c r="I831" t="s">
        <v>668</v>
      </c>
      <c r="J831" t="s">
        <v>465</v>
      </c>
      <c r="K831" t="s">
        <v>671</v>
      </c>
      <c r="L831">
        <v>1000</v>
      </c>
      <c r="M831">
        <v>320</v>
      </c>
      <c r="O831">
        <v>288</v>
      </c>
      <c r="P831">
        <v>76.800000000000011</v>
      </c>
      <c r="Q831">
        <v>2</v>
      </c>
      <c r="R831">
        <v>37</v>
      </c>
      <c r="S831">
        <v>21</v>
      </c>
      <c r="T831">
        <v>1.1666666666666665</v>
      </c>
      <c r="U831">
        <v>21.625</v>
      </c>
      <c r="V831">
        <v>0.58440170940170943</v>
      </c>
      <c r="W831">
        <v>0.4</v>
      </c>
      <c r="Y831">
        <v>0.19345238095238096</v>
      </c>
      <c r="Z831">
        <v>146</v>
      </c>
      <c r="AA831">
        <v>0.65</v>
      </c>
      <c r="AB831">
        <v>0.66666666666666663</v>
      </c>
      <c r="AE831">
        <v>1</v>
      </c>
      <c r="AH831">
        <v>13</v>
      </c>
      <c r="AI831">
        <v>4</v>
      </c>
      <c r="AJ831">
        <v>1</v>
      </c>
      <c r="AK831">
        <v>11</v>
      </c>
      <c r="AL831">
        <v>1</v>
      </c>
      <c r="AM831">
        <v>1</v>
      </c>
      <c r="AQ831">
        <v>100</v>
      </c>
      <c r="AR831">
        <v>100</v>
      </c>
      <c r="AS831" t="s">
        <v>755</v>
      </c>
    </row>
    <row r="832" spans="1:45" x14ac:dyDescent="0.25">
      <c r="A832">
        <v>831</v>
      </c>
      <c r="B832" t="s">
        <v>26</v>
      </c>
      <c r="C832" t="s">
        <v>665</v>
      </c>
      <c r="D832" t="s">
        <v>2</v>
      </c>
      <c r="E832" t="s">
        <v>339</v>
      </c>
      <c r="F832" s="138">
        <v>43989</v>
      </c>
      <c r="G832" t="s">
        <v>682</v>
      </c>
      <c r="H832" t="s">
        <v>687</v>
      </c>
      <c r="I832" t="s">
        <v>668</v>
      </c>
      <c r="J832" t="s">
        <v>485</v>
      </c>
      <c r="K832" t="s">
        <v>671</v>
      </c>
      <c r="L832">
        <v>1000</v>
      </c>
      <c r="M832">
        <v>320</v>
      </c>
      <c r="O832">
        <v>320</v>
      </c>
      <c r="P832">
        <v>76.800000000000011</v>
      </c>
      <c r="Q832">
        <v>4</v>
      </c>
      <c r="R832">
        <v>35</v>
      </c>
      <c r="S832">
        <v>21</v>
      </c>
      <c r="T832">
        <v>1.3333333333333333</v>
      </c>
      <c r="U832">
        <v>24.166666666666668</v>
      </c>
      <c r="V832">
        <v>0.65384615384615385</v>
      </c>
      <c r="W832">
        <v>0.4</v>
      </c>
      <c r="Y832">
        <v>0.17410714285714285</v>
      </c>
      <c r="Z832">
        <v>613</v>
      </c>
      <c r="AA832">
        <v>0.65</v>
      </c>
      <c r="AB832">
        <v>1.3333333333333333</v>
      </c>
      <c r="AH832">
        <v>24.166666666666668</v>
      </c>
      <c r="AQ832">
        <v>100</v>
      </c>
      <c r="AR832">
        <v>100</v>
      </c>
      <c r="AS832" t="s">
        <v>755</v>
      </c>
    </row>
    <row r="833" spans="1:45" x14ac:dyDescent="0.25">
      <c r="A833">
        <v>832</v>
      </c>
      <c r="B833" t="s">
        <v>26</v>
      </c>
      <c r="C833" t="s">
        <v>665</v>
      </c>
      <c r="D833" t="s">
        <v>2</v>
      </c>
      <c r="E833" t="s">
        <v>339</v>
      </c>
      <c r="F833" s="138">
        <v>43989</v>
      </c>
      <c r="G833" t="s">
        <v>682</v>
      </c>
      <c r="H833" t="s">
        <v>687</v>
      </c>
      <c r="I833" t="s">
        <v>672</v>
      </c>
      <c r="J833" t="s">
        <v>470</v>
      </c>
      <c r="K833" t="s">
        <v>671</v>
      </c>
      <c r="L833">
        <v>1000</v>
      </c>
      <c r="M833">
        <v>320</v>
      </c>
      <c r="O833">
        <v>304</v>
      </c>
      <c r="P833">
        <v>76.800000000000011</v>
      </c>
      <c r="Q833">
        <v>1</v>
      </c>
      <c r="R833">
        <v>57</v>
      </c>
      <c r="S833">
        <v>21</v>
      </c>
      <c r="T833">
        <v>0.5</v>
      </c>
      <c r="U833">
        <v>29.5</v>
      </c>
      <c r="V833">
        <v>0.51724137931034486</v>
      </c>
      <c r="W833">
        <v>0.4</v>
      </c>
      <c r="Y833">
        <v>0.27255639097744361</v>
      </c>
      <c r="Z833">
        <v>313</v>
      </c>
      <c r="AA833">
        <v>0.65</v>
      </c>
      <c r="AE833">
        <v>1</v>
      </c>
      <c r="AH833">
        <v>12.5</v>
      </c>
      <c r="AI833">
        <v>18</v>
      </c>
      <c r="AK833">
        <v>25</v>
      </c>
      <c r="AQ833">
        <v>100</v>
      </c>
      <c r="AR833">
        <v>100</v>
      </c>
      <c r="AS833" t="s">
        <v>755</v>
      </c>
    </row>
    <row r="834" spans="1:45" x14ac:dyDescent="0.25">
      <c r="A834">
        <v>833</v>
      </c>
      <c r="B834" t="s">
        <v>26</v>
      </c>
      <c r="C834" t="s">
        <v>665</v>
      </c>
      <c r="D834" t="s">
        <v>2</v>
      </c>
      <c r="E834" t="s">
        <v>339</v>
      </c>
      <c r="F834" s="138">
        <v>43989</v>
      </c>
      <c r="G834" t="s">
        <v>682</v>
      </c>
      <c r="H834" t="s">
        <v>687</v>
      </c>
      <c r="I834" t="s">
        <v>672</v>
      </c>
      <c r="J834" t="s">
        <v>471</v>
      </c>
      <c r="K834" t="s">
        <v>671</v>
      </c>
      <c r="L834">
        <v>1000</v>
      </c>
      <c r="M834">
        <v>320</v>
      </c>
      <c r="O834">
        <v>376</v>
      </c>
      <c r="P834">
        <v>76.800000000000011</v>
      </c>
      <c r="Q834">
        <v>3</v>
      </c>
      <c r="R834">
        <v>47</v>
      </c>
      <c r="S834">
        <v>21</v>
      </c>
      <c r="T834">
        <v>2</v>
      </c>
      <c r="U834">
        <v>22.25</v>
      </c>
      <c r="V834">
        <v>0.48499999999999999</v>
      </c>
      <c r="W834">
        <v>0.4</v>
      </c>
      <c r="Y834">
        <v>0.1899696048632219</v>
      </c>
      <c r="Z834">
        <v>420</v>
      </c>
      <c r="AA834">
        <v>0.65</v>
      </c>
      <c r="AE834">
        <v>4</v>
      </c>
      <c r="AH834">
        <v>16.5</v>
      </c>
      <c r="AI834">
        <v>1</v>
      </c>
      <c r="AK834">
        <v>11</v>
      </c>
      <c r="AQ834">
        <v>100</v>
      </c>
      <c r="AR834">
        <v>100</v>
      </c>
      <c r="AS834" t="s">
        <v>755</v>
      </c>
    </row>
    <row r="835" spans="1:45" x14ac:dyDescent="0.25">
      <c r="A835">
        <v>834</v>
      </c>
      <c r="B835" t="s">
        <v>26</v>
      </c>
      <c r="C835" t="s">
        <v>665</v>
      </c>
      <c r="D835" t="s">
        <v>2</v>
      </c>
      <c r="E835" t="s">
        <v>339</v>
      </c>
      <c r="F835" s="138">
        <v>43989</v>
      </c>
      <c r="G835" t="s">
        <v>682</v>
      </c>
      <c r="H835" t="s">
        <v>687</v>
      </c>
      <c r="I835" t="s">
        <v>677</v>
      </c>
      <c r="J835" t="s">
        <v>469</v>
      </c>
      <c r="K835" t="s">
        <v>671</v>
      </c>
      <c r="L835">
        <v>1000</v>
      </c>
      <c r="M835">
        <v>320</v>
      </c>
      <c r="O835">
        <v>384</v>
      </c>
      <c r="P835">
        <v>76.800000000000011</v>
      </c>
      <c r="Q835">
        <v>17</v>
      </c>
      <c r="R835">
        <v>31</v>
      </c>
      <c r="S835">
        <v>21</v>
      </c>
      <c r="T835">
        <v>9</v>
      </c>
      <c r="U835">
        <v>13.75</v>
      </c>
      <c r="V835">
        <v>0.47395833333333331</v>
      </c>
      <c r="W835">
        <v>0.4</v>
      </c>
      <c r="Y835">
        <v>0.1785714285714286</v>
      </c>
      <c r="Z835">
        <v>389</v>
      </c>
      <c r="AA835">
        <v>0.7</v>
      </c>
      <c r="AB835">
        <v>9</v>
      </c>
      <c r="AH835">
        <v>3</v>
      </c>
      <c r="AI835">
        <v>13</v>
      </c>
      <c r="AK835">
        <v>15</v>
      </c>
      <c r="AQ835">
        <v>100</v>
      </c>
      <c r="AR835">
        <v>100</v>
      </c>
      <c r="AS835" t="s">
        <v>755</v>
      </c>
    </row>
    <row r="836" spans="1:45" x14ac:dyDescent="0.25">
      <c r="A836">
        <v>835</v>
      </c>
      <c r="B836" t="s">
        <v>26</v>
      </c>
      <c r="C836" t="s">
        <v>665</v>
      </c>
      <c r="D836" t="s">
        <v>2</v>
      </c>
      <c r="E836" t="s">
        <v>339</v>
      </c>
      <c r="F836" s="138">
        <v>43989</v>
      </c>
      <c r="G836" t="s">
        <v>683</v>
      </c>
      <c r="H836" t="s">
        <v>667</v>
      </c>
      <c r="I836" t="s">
        <v>668</v>
      </c>
      <c r="J836" t="s">
        <v>391</v>
      </c>
      <c r="K836" t="s">
        <v>669</v>
      </c>
      <c r="L836">
        <v>1500</v>
      </c>
      <c r="M836">
        <v>480</v>
      </c>
      <c r="O836">
        <v>368</v>
      </c>
      <c r="P836">
        <v>144</v>
      </c>
      <c r="Q836">
        <v>13</v>
      </c>
      <c r="R836">
        <v>47</v>
      </c>
      <c r="S836">
        <v>94.8</v>
      </c>
      <c r="T836">
        <v>6.2083333333333339</v>
      </c>
      <c r="U836">
        <v>27.5</v>
      </c>
      <c r="V836">
        <v>0.56180555555555556</v>
      </c>
      <c r="W836">
        <v>0.4</v>
      </c>
      <c r="Y836">
        <v>0.23291925465838512</v>
      </c>
      <c r="Z836">
        <v>300</v>
      </c>
      <c r="AA836">
        <v>0.7</v>
      </c>
      <c r="AB836">
        <v>2.8333333333333335</v>
      </c>
      <c r="AD836">
        <v>1</v>
      </c>
      <c r="AE836">
        <v>6</v>
      </c>
      <c r="AH836">
        <v>18</v>
      </c>
      <c r="AI836">
        <v>6</v>
      </c>
      <c r="AK836">
        <v>16</v>
      </c>
      <c r="AQ836">
        <v>100</v>
      </c>
      <c r="AR836">
        <v>100</v>
      </c>
      <c r="AS836" t="s">
        <v>756</v>
      </c>
    </row>
    <row r="837" spans="1:45" x14ac:dyDescent="0.25">
      <c r="A837">
        <v>836</v>
      </c>
      <c r="B837" t="s">
        <v>26</v>
      </c>
      <c r="C837" t="s">
        <v>665</v>
      </c>
      <c r="D837" t="s">
        <v>2</v>
      </c>
      <c r="E837" t="s">
        <v>339</v>
      </c>
      <c r="F837" s="138">
        <v>43989</v>
      </c>
      <c r="G837" t="s">
        <v>683</v>
      </c>
      <c r="H837" t="s">
        <v>667</v>
      </c>
      <c r="I837" t="s">
        <v>668</v>
      </c>
      <c r="J837" t="s">
        <v>394</v>
      </c>
      <c r="K837" t="s">
        <v>669</v>
      </c>
      <c r="L837">
        <v>1500</v>
      </c>
      <c r="M837">
        <v>480</v>
      </c>
      <c r="O837">
        <v>640</v>
      </c>
      <c r="P837">
        <v>144</v>
      </c>
      <c r="Q837">
        <v>10</v>
      </c>
      <c r="R837">
        <v>70</v>
      </c>
      <c r="S837">
        <v>94.8</v>
      </c>
      <c r="T837">
        <v>10.166666666666666</v>
      </c>
      <c r="U837">
        <v>21.833333333333332</v>
      </c>
      <c r="V837">
        <v>0.4</v>
      </c>
      <c r="W837">
        <v>0.4</v>
      </c>
      <c r="Y837">
        <v>0.17857142857142858</v>
      </c>
      <c r="Z837">
        <v>632</v>
      </c>
      <c r="AA837">
        <v>0.7</v>
      </c>
      <c r="AB837">
        <v>6.1666666666666661</v>
      </c>
      <c r="AE837">
        <v>8</v>
      </c>
      <c r="AH837">
        <v>14.333333333333332</v>
      </c>
      <c r="AK837">
        <v>15</v>
      </c>
      <c r="AQ837">
        <v>100</v>
      </c>
      <c r="AR837">
        <v>100</v>
      </c>
      <c r="AS837" t="s">
        <v>756</v>
      </c>
    </row>
    <row r="838" spans="1:45" x14ac:dyDescent="0.25">
      <c r="A838">
        <v>837</v>
      </c>
      <c r="B838" t="s">
        <v>26</v>
      </c>
      <c r="C838" t="s">
        <v>665</v>
      </c>
      <c r="D838" t="s">
        <v>2</v>
      </c>
      <c r="E838" t="s">
        <v>339</v>
      </c>
      <c r="F838" s="138">
        <v>43989</v>
      </c>
      <c r="G838" t="s">
        <v>683</v>
      </c>
      <c r="H838" t="s">
        <v>667</v>
      </c>
      <c r="I838" t="s">
        <v>668</v>
      </c>
      <c r="J838" t="s">
        <v>392</v>
      </c>
      <c r="K838" t="s">
        <v>669</v>
      </c>
      <c r="L838">
        <v>1500</v>
      </c>
      <c r="M838">
        <v>480</v>
      </c>
      <c r="O838">
        <v>640</v>
      </c>
      <c r="P838">
        <v>144</v>
      </c>
      <c r="Q838">
        <v>7</v>
      </c>
      <c r="R838">
        <v>81</v>
      </c>
      <c r="S838">
        <v>94.8</v>
      </c>
      <c r="T838">
        <v>4.25</v>
      </c>
      <c r="U838">
        <v>49.5</v>
      </c>
      <c r="V838">
        <v>0.61079545454545459</v>
      </c>
      <c r="W838">
        <v>0.4</v>
      </c>
      <c r="Y838">
        <v>0.19642857142857142</v>
      </c>
      <c r="Z838">
        <v>525</v>
      </c>
      <c r="AA838">
        <v>0.65</v>
      </c>
      <c r="AB838">
        <v>4</v>
      </c>
      <c r="AC838">
        <v>1</v>
      </c>
      <c r="AH838">
        <v>42.5</v>
      </c>
      <c r="AI838">
        <v>2</v>
      </c>
      <c r="AK838">
        <v>13</v>
      </c>
      <c r="AQ838">
        <v>100</v>
      </c>
      <c r="AR838">
        <v>100</v>
      </c>
      <c r="AS838" t="s">
        <v>756</v>
      </c>
    </row>
    <row r="839" spans="1:45" x14ac:dyDescent="0.25">
      <c r="A839">
        <v>838</v>
      </c>
      <c r="B839" t="s">
        <v>26</v>
      </c>
      <c r="C839" t="s">
        <v>665</v>
      </c>
      <c r="D839" t="s">
        <v>2</v>
      </c>
      <c r="E839" t="s">
        <v>339</v>
      </c>
      <c r="F839" s="138">
        <v>43989</v>
      </c>
      <c r="G839" t="s">
        <v>683</v>
      </c>
      <c r="H839" t="s">
        <v>667</v>
      </c>
      <c r="I839" t="s">
        <v>668</v>
      </c>
      <c r="J839" t="s">
        <v>393</v>
      </c>
      <c r="K839" t="s">
        <v>669</v>
      </c>
      <c r="L839">
        <v>1500</v>
      </c>
      <c r="M839">
        <v>480</v>
      </c>
      <c r="O839">
        <v>432</v>
      </c>
      <c r="P839">
        <v>144</v>
      </c>
      <c r="Q839">
        <v>14</v>
      </c>
      <c r="R839">
        <v>64</v>
      </c>
      <c r="S839">
        <v>94.8</v>
      </c>
      <c r="T839">
        <v>4.875</v>
      </c>
      <c r="U839">
        <v>25.75</v>
      </c>
      <c r="V839">
        <v>0.39262820512820512</v>
      </c>
      <c r="W839">
        <v>0.4</v>
      </c>
      <c r="Y839">
        <v>0.25793650793650796</v>
      </c>
      <c r="Z839">
        <v>317</v>
      </c>
      <c r="AA839">
        <v>0.7</v>
      </c>
      <c r="AC839">
        <v>6</v>
      </c>
      <c r="AD839">
        <v>9</v>
      </c>
      <c r="AI839">
        <v>13</v>
      </c>
      <c r="AJ839">
        <v>20</v>
      </c>
      <c r="AK839">
        <v>24</v>
      </c>
      <c r="AL839">
        <v>4</v>
      </c>
      <c r="AQ839">
        <v>100</v>
      </c>
      <c r="AR839">
        <v>100</v>
      </c>
      <c r="AS839" t="s">
        <v>756</v>
      </c>
    </row>
    <row r="840" spans="1:45" x14ac:dyDescent="0.25">
      <c r="A840">
        <v>839</v>
      </c>
      <c r="B840" t="s">
        <v>26</v>
      </c>
      <c r="C840" t="s">
        <v>665</v>
      </c>
      <c r="D840" t="s">
        <v>2</v>
      </c>
      <c r="E840" t="s">
        <v>339</v>
      </c>
      <c r="F840" s="138">
        <v>43989</v>
      </c>
      <c r="G840" t="s">
        <v>675</v>
      </c>
      <c r="H840" t="s">
        <v>667</v>
      </c>
      <c r="I840" t="s">
        <v>668</v>
      </c>
      <c r="J840" t="s">
        <v>164</v>
      </c>
      <c r="K840" t="s">
        <v>669</v>
      </c>
      <c r="L840">
        <v>4200</v>
      </c>
      <c r="M840">
        <v>1008</v>
      </c>
      <c r="O840">
        <v>896</v>
      </c>
      <c r="P840">
        <v>302.39999999999998</v>
      </c>
      <c r="Q840">
        <v>35</v>
      </c>
      <c r="R840">
        <v>86</v>
      </c>
      <c r="S840">
        <v>199.79999999999998</v>
      </c>
      <c r="T840">
        <v>17.333333333333332</v>
      </c>
      <c r="U840">
        <v>88.5</v>
      </c>
      <c r="V840">
        <v>0.87465564738292012</v>
      </c>
      <c r="W840">
        <v>0.4</v>
      </c>
      <c r="Y840">
        <v>0.19292091836734696</v>
      </c>
      <c r="Z840">
        <v>943</v>
      </c>
      <c r="AA840">
        <v>0.7</v>
      </c>
      <c r="AB840">
        <v>12.833333333333332</v>
      </c>
      <c r="AC840">
        <v>4</v>
      </c>
      <c r="AE840">
        <v>7</v>
      </c>
      <c r="AH840">
        <v>62</v>
      </c>
      <c r="AI840">
        <v>14</v>
      </c>
      <c r="AK840">
        <v>46</v>
      </c>
      <c r="AQ840">
        <v>100</v>
      </c>
      <c r="AR840">
        <v>100</v>
      </c>
      <c r="AS840" t="s">
        <v>756</v>
      </c>
    </row>
    <row r="841" spans="1:45" x14ac:dyDescent="0.25">
      <c r="A841">
        <v>840</v>
      </c>
      <c r="B841" t="s">
        <v>26</v>
      </c>
      <c r="C841" t="s">
        <v>665</v>
      </c>
      <c r="D841" t="s">
        <v>2</v>
      </c>
      <c r="E841" t="s">
        <v>339</v>
      </c>
      <c r="F841" s="138">
        <v>43989</v>
      </c>
      <c r="G841" t="s">
        <v>676</v>
      </c>
      <c r="H841" t="s">
        <v>667</v>
      </c>
      <c r="I841" t="s">
        <v>668</v>
      </c>
      <c r="J841" t="s">
        <v>165</v>
      </c>
      <c r="K841" t="s">
        <v>669</v>
      </c>
      <c r="L841">
        <v>1200</v>
      </c>
      <c r="M841">
        <v>480</v>
      </c>
      <c r="O841">
        <v>392</v>
      </c>
      <c r="P841">
        <v>115.19999999999999</v>
      </c>
      <c r="Q841">
        <v>29</v>
      </c>
      <c r="R841">
        <v>65</v>
      </c>
      <c r="S841">
        <v>76.2</v>
      </c>
      <c r="T841">
        <v>22.25</v>
      </c>
      <c r="U841">
        <v>64.666666666666671</v>
      </c>
      <c r="V841">
        <v>0.92464539007092206</v>
      </c>
      <c r="W841">
        <v>0.4</v>
      </c>
      <c r="Y841">
        <v>0.3425655976676385</v>
      </c>
      <c r="Z841">
        <v>1082</v>
      </c>
      <c r="AA841">
        <v>0.75</v>
      </c>
      <c r="AB841">
        <v>17</v>
      </c>
      <c r="AC841">
        <v>1</v>
      </c>
      <c r="AE841">
        <v>10</v>
      </c>
      <c r="AH841">
        <v>44.666666666666671</v>
      </c>
      <c r="AI841">
        <v>2</v>
      </c>
      <c r="AK841">
        <v>39</v>
      </c>
      <c r="AQ841">
        <v>100</v>
      </c>
      <c r="AR841">
        <v>100</v>
      </c>
      <c r="AS841" t="s">
        <v>756</v>
      </c>
    </row>
    <row r="842" spans="1:45" x14ac:dyDescent="0.25">
      <c r="A842">
        <v>841</v>
      </c>
      <c r="B842" t="s">
        <v>26</v>
      </c>
      <c r="C842" t="s">
        <v>665</v>
      </c>
      <c r="D842" t="s">
        <v>2</v>
      </c>
      <c r="E842" t="s">
        <v>339</v>
      </c>
      <c r="F842" s="138">
        <v>43989</v>
      </c>
      <c r="G842" t="s">
        <v>676</v>
      </c>
      <c r="H842" t="s">
        <v>667</v>
      </c>
      <c r="I842" t="s">
        <v>668</v>
      </c>
      <c r="J842" t="s">
        <v>166</v>
      </c>
      <c r="K842" t="s">
        <v>669</v>
      </c>
      <c r="L842">
        <v>1200</v>
      </c>
      <c r="M842">
        <v>480</v>
      </c>
      <c r="O842">
        <v>512</v>
      </c>
      <c r="P842">
        <v>115.19999999999999</v>
      </c>
      <c r="Q842">
        <v>66</v>
      </c>
      <c r="R842">
        <v>76</v>
      </c>
      <c r="S842">
        <v>76.2</v>
      </c>
      <c r="T842">
        <v>55.333333333333336</v>
      </c>
      <c r="U842">
        <v>84</v>
      </c>
      <c r="V842">
        <v>0.98122065727699537</v>
      </c>
      <c r="W842">
        <v>0.4</v>
      </c>
      <c r="Y842">
        <v>0.39620535714285715</v>
      </c>
      <c r="Z842">
        <v>1350</v>
      </c>
      <c r="AA842">
        <v>0.75</v>
      </c>
      <c r="AB842">
        <v>46.833333333333336</v>
      </c>
      <c r="AE842">
        <v>17</v>
      </c>
      <c r="AH842">
        <v>38</v>
      </c>
      <c r="AI842">
        <v>2</v>
      </c>
      <c r="AK842">
        <v>91</v>
      </c>
      <c r="AQ842">
        <v>100</v>
      </c>
      <c r="AR842">
        <v>100</v>
      </c>
      <c r="AS842" t="s">
        <v>756</v>
      </c>
    </row>
    <row r="843" spans="1:45" x14ac:dyDescent="0.25">
      <c r="A843">
        <v>842</v>
      </c>
      <c r="B843" t="s">
        <v>26</v>
      </c>
      <c r="C843" t="s">
        <v>665</v>
      </c>
      <c r="D843" t="s">
        <v>2</v>
      </c>
      <c r="E843" t="s">
        <v>339</v>
      </c>
      <c r="F843" s="138">
        <v>43989</v>
      </c>
      <c r="G843" t="s">
        <v>676</v>
      </c>
      <c r="H843" t="s">
        <v>667</v>
      </c>
      <c r="I843" t="s">
        <v>668</v>
      </c>
      <c r="J843" t="s">
        <v>167</v>
      </c>
      <c r="K843" t="s">
        <v>669</v>
      </c>
      <c r="L843">
        <v>1200</v>
      </c>
      <c r="M843">
        <v>480</v>
      </c>
      <c r="O843">
        <v>288</v>
      </c>
      <c r="P843">
        <v>115.19999999999999</v>
      </c>
      <c r="Q843">
        <v>11</v>
      </c>
      <c r="R843">
        <v>44</v>
      </c>
      <c r="S843">
        <v>76.2</v>
      </c>
      <c r="T843">
        <v>8</v>
      </c>
      <c r="U843">
        <v>32.5</v>
      </c>
      <c r="V843">
        <v>0.73636363636363633</v>
      </c>
      <c r="W843">
        <v>0.4</v>
      </c>
      <c r="Y843">
        <v>0.27281746031746035</v>
      </c>
      <c r="Z843">
        <v>346</v>
      </c>
      <c r="AA843">
        <v>0.75</v>
      </c>
      <c r="AB843">
        <v>5</v>
      </c>
      <c r="AE843">
        <v>6</v>
      </c>
      <c r="AH843">
        <v>26</v>
      </c>
      <c r="AI843">
        <v>2</v>
      </c>
      <c r="AK843">
        <v>12</v>
      </c>
      <c r="AQ843">
        <v>100</v>
      </c>
      <c r="AR843">
        <v>100</v>
      </c>
      <c r="AS843" t="s">
        <v>756</v>
      </c>
    </row>
    <row r="844" spans="1:45" x14ac:dyDescent="0.25">
      <c r="A844">
        <v>843</v>
      </c>
      <c r="B844" t="s">
        <v>26</v>
      </c>
      <c r="C844" t="s">
        <v>665</v>
      </c>
      <c r="D844" t="s">
        <v>2</v>
      </c>
      <c r="E844" t="s">
        <v>339</v>
      </c>
      <c r="F844" s="138">
        <v>43989</v>
      </c>
      <c r="G844" t="s">
        <v>676</v>
      </c>
      <c r="H844" t="s">
        <v>667</v>
      </c>
      <c r="I844" t="s">
        <v>668</v>
      </c>
      <c r="J844" t="s">
        <v>168</v>
      </c>
      <c r="K844" t="s">
        <v>669</v>
      </c>
      <c r="L844">
        <v>1200</v>
      </c>
      <c r="M844">
        <v>480</v>
      </c>
      <c r="O844">
        <v>288</v>
      </c>
      <c r="P844">
        <v>115.19999999999999</v>
      </c>
      <c r="Q844">
        <v>4</v>
      </c>
      <c r="R844">
        <v>25</v>
      </c>
      <c r="S844">
        <v>76.2</v>
      </c>
      <c r="T844">
        <v>2.3333333333333335</v>
      </c>
      <c r="U844">
        <v>13</v>
      </c>
      <c r="V844">
        <v>0.52873563218390807</v>
      </c>
      <c r="W844">
        <v>0.4</v>
      </c>
      <c r="Y844">
        <v>0.14384920634920637</v>
      </c>
      <c r="Z844">
        <v>735</v>
      </c>
      <c r="AA844">
        <v>0.7</v>
      </c>
      <c r="AB844">
        <v>2.3333333333333335</v>
      </c>
      <c r="AH844">
        <v>3.5</v>
      </c>
      <c r="AK844">
        <v>19</v>
      </c>
      <c r="AQ844">
        <v>100</v>
      </c>
      <c r="AR844">
        <v>100</v>
      </c>
      <c r="AS844" t="s">
        <v>756</v>
      </c>
    </row>
    <row r="845" spans="1:45" x14ac:dyDescent="0.25">
      <c r="A845">
        <v>844</v>
      </c>
      <c r="B845" t="s">
        <v>26</v>
      </c>
      <c r="C845" t="s">
        <v>665</v>
      </c>
      <c r="D845" t="s">
        <v>2</v>
      </c>
      <c r="E845" t="s">
        <v>339</v>
      </c>
      <c r="F845" s="138">
        <v>43989</v>
      </c>
      <c r="G845" t="s">
        <v>685</v>
      </c>
      <c r="H845" t="s">
        <v>667</v>
      </c>
      <c r="I845" t="s">
        <v>668</v>
      </c>
      <c r="J845" t="s">
        <v>175</v>
      </c>
      <c r="K845" t="s">
        <v>671</v>
      </c>
      <c r="L845">
        <v>1000</v>
      </c>
      <c r="M845">
        <v>320</v>
      </c>
      <c r="O845">
        <v>288</v>
      </c>
      <c r="P845">
        <v>96</v>
      </c>
      <c r="Q845">
        <v>37</v>
      </c>
      <c r="R845">
        <v>56</v>
      </c>
      <c r="S845">
        <v>76.2</v>
      </c>
      <c r="T845">
        <v>26.833333333333336</v>
      </c>
      <c r="U845">
        <v>32.833333333333336</v>
      </c>
      <c r="V845">
        <v>0.6415770609318997</v>
      </c>
      <c r="W845">
        <v>0.4</v>
      </c>
      <c r="Y845">
        <v>0.46130952380952384</v>
      </c>
      <c r="Z845">
        <v>296</v>
      </c>
      <c r="AA845">
        <v>0.8</v>
      </c>
      <c r="AB845">
        <v>24.833333333333336</v>
      </c>
      <c r="AC845">
        <v>4</v>
      </c>
      <c r="AE845">
        <v>2</v>
      </c>
      <c r="AH845">
        <v>26.333333333333336</v>
      </c>
      <c r="AI845">
        <v>12</v>
      </c>
      <c r="AK845">
        <v>7</v>
      </c>
      <c r="AQ845">
        <v>100</v>
      </c>
      <c r="AR845">
        <v>100</v>
      </c>
      <c r="AS845" t="s">
        <v>756</v>
      </c>
    </row>
    <row r="846" spans="1:45" x14ac:dyDescent="0.25">
      <c r="A846">
        <v>845</v>
      </c>
      <c r="B846" t="s">
        <v>26</v>
      </c>
      <c r="C846" t="s">
        <v>665</v>
      </c>
      <c r="D846" t="s">
        <v>2</v>
      </c>
      <c r="E846" t="s">
        <v>339</v>
      </c>
      <c r="F846" s="138">
        <v>43989</v>
      </c>
      <c r="G846" t="s">
        <v>685</v>
      </c>
      <c r="H846" t="s">
        <v>667</v>
      </c>
      <c r="I846" t="s">
        <v>668</v>
      </c>
      <c r="J846" t="s">
        <v>416</v>
      </c>
      <c r="K846" t="s">
        <v>671</v>
      </c>
      <c r="L846">
        <v>1000</v>
      </c>
      <c r="M846">
        <v>320</v>
      </c>
      <c r="O846">
        <v>254</v>
      </c>
      <c r="P846">
        <v>96</v>
      </c>
      <c r="Q846">
        <v>12</v>
      </c>
      <c r="R846">
        <v>6</v>
      </c>
      <c r="S846">
        <v>63.599999999999994</v>
      </c>
      <c r="T846">
        <v>7.5</v>
      </c>
      <c r="U846">
        <v>6.666666666666667</v>
      </c>
      <c r="V846">
        <v>0.78703703703703709</v>
      </c>
      <c r="W846">
        <v>0.4</v>
      </c>
      <c r="Y846">
        <v>0.10123734533183353</v>
      </c>
      <c r="Z846">
        <v>233</v>
      </c>
      <c r="AA846">
        <v>0.65</v>
      </c>
      <c r="AB846">
        <v>5</v>
      </c>
      <c r="AC846">
        <v>4</v>
      </c>
      <c r="AE846">
        <v>3</v>
      </c>
      <c r="AH846">
        <v>6.166666666666667</v>
      </c>
      <c r="AK846">
        <v>1</v>
      </c>
      <c r="AQ846">
        <v>100</v>
      </c>
      <c r="AR846">
        <v>100</v>
      </c>
      <c r="AS846" t="s">
        <v>756</v>
      </c>
    </row>
    <row r="847" spans="1:45" x14ac:dyDescent="0.25">
      <c r="A847">
        <v>846</v>
      </c>
      <c r="B847" t="s">
        <v>26</v>
      </c>
      <c r="C847" t="s">
        <v>665</v>
      </c>
      <c r="D847" t="s">
        <v>2</v>
      </c>
      <c r="E847" t="s">
        <v>339</v>
      </c>
      <c r="F847" s="138">
        <v>43989</v>
      </c>
      <c r="G847" t="s">
        <v>685</v>
      </c>
      <c r="H847" t="s">
        <v>667</v>
      </c>
      <c r="I847" t="s">
        <v>677</v>
      </c>
      <c r="J847" t="s">
        <v>405</v>
      </c>
      <c r="K847" t="s">
        <v>671</v>
      </c>
      <c r="L847">
        <v>1000</v>
      </c>
      <c r="M847">
        <v>320</v>
      </c>
      <c r="O847">
        <v>288</v>
      </c>
      <c r="P847">
        <v>96</v>
      </c>
      <c r="Q847">
        <v>15</v>
      </c>
      <c r="R847">
        <v>33</v>
      </c>
      <c r="S847">
        <v>63.599999999999994</v>
      </c>
      <c r="T847">
        <v>10.333333333333334</v>
      </c>
      <c r="U847">
        <v>18.833333333333332</v>
      </c>
      <c r="V847">
        <v>0.60763888888888884</v>
      </c>
      <c r="W847">
        <v>0.4</v>
      </c>
      <c r="Y847">
        <v>0.23809523809523811</v>
      </c>
      <c r="Z847">
        <v>366</v>
      </c>
      <c r="AA847">
        <v>0.65</v>
      </c>
      <c r="AB847">
        <v>10.333333333333334</v>
      </c>
      <c r="AH847">
        <v>18.833333333333332</v>
      </c>
      <c r="AQ847">
        <v>100</v>
      </c>
      <c r="AR847">
        <v>100</v>
      </c>
      <c r="AS847" t="s">
        <v>755</v>
      </c>
    </row>
    <row r="848" spans="1:45" x14ac:dyDescent="0.25">
      <c r="A848">
        <v>847</v>
      </c>
      <c r="B848" t="s">
        <v>26</v>
      </c>
      <c r="C848" t="s">
        <v>665</v>
      </c>
      <c r="D848" t="s">
        <v>2</v>
      </c>
      <c r="E848" t="s">
        <v>339</v>
      </c>
      <c r="F848" s="138">
        <v>43989</v>
      </c>
      <c r="G848" t="s">
        <v>682</v>
      </c>
      <c r="H848" t="s">
        <v>687</v>
      </c>
      <c r="I848" t="s">
        <v>697</v>
      </c>
      <c r="J848" t="s">
        <v>467</v>
      </c>
      <c r="K848" t="s">
        <v>671</v>
      </c>
      <c r="L848">
        <v>1000</v>
      </c>
      <c r="M848">
        <v>320</v>
      </c>
      <c r="O848">
        <v>320</v>
      </c>
      <c r="P848">
        <v>57.599999999999994</v>
      </c>
      <c r="Q848">
        <v>10</v>
      </c>
      <c r="R848">
        <v>50</v>
      </c>
      <c r="S848">
        <v>28</v>
      </c>
      <c r="T848">
        <v>3</v>
      </c>
      <c r="U848">
        <v>35.333333333333336</v>
      </c>
      <c r="V848">
        <v>0.63888888888888895</v>
      </c>
      <c r="W848">
        <v>0.24</v>
      </c>
      <c r="Y848">
        <v>0.26785714285714285</v>
      </c>
      <c r="Z848">
        <v>310</v>
      </c>
      <c r="AA848">
        <v>0.65</v>
      </c>
      <c r="AB848">
        <v>3</v>
      </c>
      <c r="AH848">
        <v>32.833333333333336</v>
      </c>
      <c r="AI848">
        <v>1</v>
      </c>
      <c r="AJ848">
        <v>6</v>
      </c>
      <c r="AQ848">
        <v>100</v>
      </c>
      <c r="AR848">
        <v>100</v>
      </c>
      <c r="AS848" t="s">
        <v>755</v>
      </c>
    </row>
    <row r="849" spans="1:45" x14ac:dyDescent="0.25">
      <c r="A849">
        <v>848</v>
      </c>
      <c r="B849" t="s">
        <v>26</v>
      </c>
      <c r="C849" t="s">
        <v>665</v>
      </c>
      <c r="D849" t="s">
        <v>2</v>
      </c>
      <c r="E849" t="s">
        <v>339</v>
      </c>
      <c r="F849" s="138">
        <v>43989</v>
      </c>
      <c r="G849" t="s">
        <v>682</v>
      </c>
      <c r="H849" t="s">
        <v>687</v>
      </c>
      <c r="I849" t="s">
        <v>697</v>
      </c>
      <c r="J849" t="s">
        <v>487</v>
      </c>
      <c r="K849" t="s">
        <v>671</v>
      </c>
      <c r="L849">
        <v>1000</v>
      </c>
      <c r="M849">
        <v>320</v>
      </c>
      <c r="O849">
        <v>320</v>
      </c>
      <c r="P849">
        <v>57.599999999999994</v>
      </c>
      <c r="R849">
        <v>67</v>
      </c>
      <c r="S849">
        <v>28</v>
      </c>
      <c r="T849">
        <v>0</v>
      </c>
      <c r="U849">
        <v>30.666666666666668</v>
      </c>
      <c r="V849">
        <v>0.45771144278606968</v>
      </c>
      <c r="W849">
        <v>0.24</v>
      </c>
      <c r="Y849">
        <v>0.29910714285714285</v>
      </c>
      <c r="Z849">
        <v>403</v>
      </c>
      <c r="AA849">
        <v>0.65</v>
      </c>
      <c r="AH849">
        <v>30.666666666666668</v>
      </c>
      <c r="AQ849">
        <v>100</v>
      </c>
      <c r="AR849">
        <v>100</v>
      </c>
      <c r="AS849" t="s">
        <v>755</v>
      </c>
    </row>
    <row r="850" spans="1:45" x14ac:dyDescent="0.25">
      <c r="A850">
        <v>849</v>
      </c>
      <c r="B850" t="s">
        <v>26</v>
      </c>
      <c r="C850" t="s">
        <v>665</v>
      </c>
      <c r="D850" t="s">
        <v>2</v>
      </c>
      <c r="E850" t="s">
        <v>339</v>
      </c>
      <c r="F850" s="138">
        <v>43989</v>
      </c>
      <c r="G850" t="s">
        <v>682</v>
      </c>
      <c r="H850" t="s">
        <v>687</v>
      </c>
      <c r="I850" t="s">
        <v>707</v>
      </c>
      <c r="J850" t="s">
        <v>480</v>
      </c>
      <c r="K850" t="s">
        <v>671</v>
      </c>
      <c r="L850">
        <v>1000</v>
      </c>
      <c r="M850">
        <v>320</v>
      </c>
      <c r="O850">
        <v>320</v>
      </c>
      <c r="P850">
        <v>57.599999999999994</v>
      </c>
      <c r="R850">
        <v>49</v>
      </c>
      <c r="S850">
        <v>28</v>
      </c>
      <c r="T850">
        <v>0</v>
      </c>
      <c r="U850">
        <v>17.25</v>
      </c>
      <c r="V850">
        <v>0.35204081632653061</v>
      </c>
      <c r="W850">
        <v>0.24</v>
      </c>
      <c r="Y850">
        <v>0.21875</v>
      </c>
      <c r="Z850">
        <v>336</v>
      </c>
      <c r="AA850">
        <v>0.65</v>
      </c>
      <c r="AI850">
        <v>22</v>
      </c>
      <c r="AJ850">
        <v>14</v>
      </c>
      <c r="AK850">
        <v>13</v>
      </c>
      <c r="AQ850">
        <v>100</v>
      </c>
      <c r="AR850">
        <v>100</v>
      </c>
      <c r="AS850" t="s">
        <v>755</v>
      </c>
    </row>
    <row r="851" spans="1:45" x14ac:dyDescent="0.25">
      <c r="A851">
        <v>850</v>
      </c>
      <c r="B851" t="s">
        <v>26</v>
      </c>
      <c r="C851" t="s">
        <v>665</v>
      </c>
      <c r="D851" t="s">
        <v>2</v>
      </c>
      <c r="E851" t="s">
        <v>339</v>
      </c>
      <c r="F851" s="138">
        <v>43989</v>
      </c>
      <c r="G851" t="s">
        <v>682</v>
      </c>
      <c r="H851" t="s">
        <v>687</v>
      </c>
      <c r="I851" t="s">
        <v>707</v>
      </c>
      <c r="J851" t="s">
        <v>468</v>
      </c>
      <c r="K851" t="s">
        <v>671</v>
      </c>
      <c r="L851">
        <v>1000</v>
      </c>
      <c r="M851">
        <v>320</v>
      </c>
      <c r="O851">
        <v>160</v>
      </c>
      <c r="P851">
        <v>57.599999999999994</v>
      </c>
      <c r="Q851">
        <v>4</v>
      </c>
      <c r="R851">
        <v>50</v>
      </c>
      <c r="S851">
        <v>28</v>
      </c>
      <c r="T851">
        <v>1.3333333333333333</v>
      </c>
      <c r="U851">
        <v>18.708333333333336</v>
      </c>
      <c r="V851">
        <v>0.37114197530864201</v>
      </c>
      <c r="W851">
        <v>0.24</v>
      </c>
      <c r="Y851">
        <v>0.48214285714285715</v>
      </c>
      <c r="Z851">
        <v>230</v>
      </c>
      <c r="AA851">
        <v>0.65</v>
      </c>
      <c r="AB851">
        <v>1.3333333333333333</v>
      </c>
      <c r="AH851">
        <v>2.3333333333333335</v>
      </c>
      <c r="AI851">
        <v>3</v>
      </c>
      <c r="AJ851">
        <v>3</v>
      </c>
      <c r="AK851">
        <v>29</v>
      </c>
      <c r="AQ851">
        <v>100</v>
      </c>
      <c r="AR851">
        <v>100</v>
      </c>
      <c r="AS851" t="s">
        <v>755</v>
      </c>
    </row>
    <row r="852" spans="1:45" x14ac:dyDescent="0.25">
      <c r="A852">
        <v>851</v>
      </c>
      <c r="B852" t="s">
        <v>26</v>
      </c>
      <c r="C852" t="s">
        <v>665</v>
      </c>
      <c r="D852" t="s">
        <v>2</v>
      </c>
      <c r="E852" t="s">
        <v>339</v>
      </c>
      <c r="F852" s="138">
        <v>43989</v>
      </c>
      <c r="G852" t="s">
        <v>682</v>
      </c>
      <c r="H852" t="s">
        <v>687</v>
      </c>
      <c r="I852" t="s">
        <v>673</v>
      </c>
      <c r="J852" t="s">
        <v>473</v>
      </c>
      <c r="K852" t="s">
        <v>671</v>
      </c>
      <c r="L852">
        <v>1000</v>
      </c>
      <c r="M852">
        <v>320</v>
      </c>
      <c r="O852">
        <v>320</v>
      </c>
      <c r="P852">
        <v>57.599999999999994</v>
      </c>
      <c r="Q852">
        <v>5</v>
      </c>
      <c r="R852">
        <v>41</v>
      </c>
      <c r="S852">
        <v>28</v>
      </c>
      <c r="T852">
        <v>3.3333333333333335</v>
      </c>
      <c r="U852">
        <v>25.625</v>
      </c>
      <c r="V852">
        <v>0.62952898550724634</v>
      </c>
      <c r="W852">
        <v>0.24</v>
      </c>
      <c r="Y852">
        <v>0.20535714285714285</v>
      </c>
      <c r="Z852">
        <v>336</v>
      </c>
      <c r="AA852">
        <v>0.65</v>
      </c>
      <c r="AB852">
        <v>3.3333333333333335</v>
      </c>
      <c r="AH852">
        <v>19</v>
      </c>
      <c r="AI852">
        <v>11</v>
      </c>
      <c r="AJ852">
        <v>1</v>
      </c>
      <c r="AK852">
        <v>7</v>
      </c>
      <c r="AQ852">
        <v>100</v>
      </c>
      <c r="AR852">
        <v>100</v>
      </c>
      <c r="AS852" t="s">
        <v>755</v>
      </c>
    </row>
    <row r="853" spans="1:45" x14ac:dyDescent="0.25">
      <c r="A853">
        <v>852</v>
      </c>
      <c r="B853" t="s">
        <v>26</v>
      </c>
      <c r="C853" t="s">
        <v>665</v>
      </c>
      <c r="D853" t="s">
        <v>2</v>
      </c>
      <c r="E853" t="s">
        <v>339</v>
      </c>
      <c r="F853" s="138">
        <v>43989</v>
      </c>
      <c r="G853" t="s">
        <v>682</v>
      </c>
      <c r="H853" t="s">
        <v>687</v>
      </c>
      <c r="I853" t="s">
        <v>708</v>
      </c>
      <c r="J853" t="s">
        <v>486</v>
      </c>
      <c r="K853" t="s">
        <v>671</v>
      </c>
      <c r="L853">
        <v>1000</v>
      </c>
      <c r="M853">
        <v>320</v>
      </c>
      <c r="O853">
        <v>320</v>
      </c>
      <c r="P853">
        <v>57.599999999999994</v>
      </c>
      <c r="R853">
        <v>59</v>
      </c>
      <c r="S853">
        <v>28</v>
      </c>
      <c r="T853">
        <v>0</v>
      </c>
      <c r="U853">
        <v>37.041666666666671</v>
      </c>
      <c r="V853">
        <v>0.62782485875706218</v>
      </c>
      <c r="W853">
        <v>0.24</v>
      </c>
      <c r="Y853">
        <v>0.26339285714285715</v>
      </c>
      <c r="Z853">
        <v>533</v>
      </c>
      <c r="AA853">
        <v>0.65</v>
      </c>
      <c r="AH853">
        <v>19.666666666666668</v>
      </c>
      <c r="AI853">
        <v>11</v>
      </c>
      <c r="AJ853">
        <v>19</v>
      </c>
      <c r="AK853">
        <v>15</v>
      </c>
      <c r="AQ853">
        <v>100</v>
      </c>
      <c r="AR853">
        <v>100</v>
      </c>
      <c r="AS853" t="s">
        <v>755</v>
      </c>
    </row>
    <row r="854" spans="1:45" x14ac:dyDescent="0.25">
      <c r="A854">
        <v>853</v>
      </c>
      <c r="B854" t="s">
        <v>26</v>
      </c>
      <c r="C854" t="s">
        <v>665</v>
      </c>
      <c r="D854" t="s">
        <v>2</v>
      </c>
      <c r="E854" t="s">
        <v>339</v>
      </c>
      <c r="F854" s="138">
        <v>43989</v>
      </c>
      <c r="G854" t="s">
        <v>682</v>
      </c>
      <c r="H854" t="s">
        <v>687</v>
      </c>
      <c r="I854" t="s">
        <v>709</v>
      </c>
      <c r="J854" t="s">
        <v>474</v>
      </c>
      <c r="K854" t="s">
        <v>671</v>
      </c>
      <c r="L854">
        <v>1000</v>
      </c>
      <c r="M854">
        <v>320</v>
      </c>
      <c r="O854">
        <v>320</v>
      </c>
      <c r="P854">
        <v>57.599999999999994</v>
      </c>
      <c r="Q854">
        <v>5</v>
      </c>
      <c r="R854">
        <v>36</v>
      </c>
      <c r="S854">
        <v>28</v>
      </c>
      <c r="T854">
        <v>6.666666666666667</v>
      </c>
      <c r="U854">
        <v>22.916666666666668</v>
      </c>
      <c r="V854">
        <v>0.72154471544715448</v>
      </c>
      <c r="W854">
        <v>0.24</v>
      </c>
      <c r="Y854">
        <v>0.18303571428571427</v>
      </c>
      <c r="Z854">
        <v>387</v>
      </c>
      <c r="AA854">
        <v>0.65</v>
      </c>
      <c r="AB854">
        <v>4.666666666666667</v>
      </c>
      <c r="AC854">
        <v>2</v>
      </c>
      <c r="AD854">
        <v>4</v>
      </c>
      <c r="AH854">
        <v>16.666666666666668</v>
      </c>
      <c r="AI854">
        <v>9</v>
      </c>
      <c r="AJ854">
        <v>8</v>
      </c>
      <c r="AK854">
        <v>2</v>
      </c>
      <c r="AQ854">
        <v>100</v>
      </c>
      <c r="AR854">
        <v>100</v>
      </c>
      <c r="AS854" t="s">
        <v>755</v>
      </c>
    </row>
    <row r="855" spans="1:45" x14ac:dyDescent="0.25">
      <c r="A855">
        <v>854</v>
      </c>
      <c r="B855" t="s">
        <v>26</v>
      </c>
      <c r="C855" t="s">
        <v>665</v>
      </c>
      <c r="D855" t="s">
        <v>2</v>
      </c>
      <c r="E855" t="s">
        <v>339</v>
      </c>
      <c r="F855" s="138">
        <v>43989</v>
      </c>
      <c r="G855" t="s">
        <v>682</v>
      </c>
      <c r="H855" t="s">
        <v>687</v>
      </c>
      <c r="I855" t="s">
        <v>709</v>
      </c>
      <c r="J855" t="s">
        <v>483</v>
      </c>
      <c r="K855" t="s">
        <v>671</v>
      </c>
      <c r="L855">
        <v>1000</v>
      </c>
      <c r="M855">
        <v>320</v>
      </c>
      <c r="O855">
        <v>320</v>
      </c>
      <c r="P855">
        <v>57.599999999999994</v>
      </c>
      <c r="Q855">
        <v>5</v>
      </c>
      <c r="R855">
        <v>35</v>
      </c>
      <c r="S855">
        <v>28</v>
      </c>
      <c r="T855">
        <v>3.8333333333333335</v>
      </c>
      <c r="U855">
        <v>29.125</v>
      </c>
      <c r="V855">
        <v>0.82395833333333335</v>
      </c>
      <c r="W855">
        <v>0.24</v>
      </c>
      <c r="Y855">
        <v>0.17857142857142858</v>
      </c>
      <c r="Z855">
        <v>343</v>
      </c>
      <c r="AA855">
        <v>0.65</v>
      </c>
      <c r="AB855">
        <v>3.8333333333333335</v>
      </c>
      <c r="AH855">
        <v>21</v>
      </c>
      <c r="AJ855">
        <v>15</v>
      </c>
      <c r="AK855">
        <v>5</v>
      </c>
      <c r="AQ855">
        <v>100</v>
      </c>
      <c r="AR855">
        <v>100</v>
      </c>
      <c r="AS855" t="s">
        <v>755</v>
      </c>
    </row>
    <row r="856" spans="1:45" x14ac:dyDescent="0.25">
      <c r="A856">
        <v>855</v>
      </c>
      <c r="B856" t="s">
        <v>26</v>
      </c>
      <c r="C856" t="s">
        <v>665</v>
      </c>
      <c r="D856" t="s">
        <v>2</v>
      </c>
      <c r="E856" t="s">
        <v>339</v>
      </c>
      <c r="F856" s="138">
        <v>43989</v>
      </c>
      <c r="G856" t="s">
        <v>684</v>
      </c>
      <c r="H856" t="s">
        <v>687</v>
      </c>
      <c r="I856" t="s">
        <v>673</v>
      </c>
      <c r="J856" t="s">
        <v>454</v>
      </c>
      <c r="K856" t="s">
        <v>669</v>
      </c>
      <c r="L856">
        <v>1250</v>
      </c>
      <c r="M856">
        <v>320</v>
      </c>
      <c r="O856">
        <v>272</v>
      </c>
      <c r="P856">
        <v>72</v>
      </c>
      <c r="R856">
        <v>37</v>
      </c>
      <c r="S856">
        <v>35.200000000000003</v>
      </c>
      <c r="T856">
        <v>0</v>
      </c>
      <c r="U856">
        <v>9.5</v>
      </c>
      <c r="V856">
        <v>0.25675675675675674</v>
      </c>
      <c r="W856">
        <v>0.24</v>
      </c>
      <c r="Y856">
        <v>0.19432773109243701</v>
      </c>
      <c r="Z856">
        <v>307</v>
      </c>
      <c r="AA856">
        <v>0.65</v>
      </c>
      <c r="AI856">
        <v>19</v>
      </c>
      <c r="AJ856">
        <v>10</v>
      </c>
      <c r="AK856">
        <v>2</v>
      </c>
      <c r="AQ856">
        <v>100</v>
      </c>
      <c r="AR856">
        <v>100</v>
      </c>
      <c r="AS856" t="s">
        <v>755</v>
      </c>
    </row>
    <row r="857" spans="1:45" x14ac:dyDescent="0.25">
      <c r="A857">
        <v>856</v>
      </c>
      <c r="B857" t="s">
        <v>26</v>
      </c>
      <c r="C857" t="s">
        <v>665</v>
      </c>
      <c r="D857" t="s">
        <v>2</v>
      </c>
      <c r="E857" t="s">
        <v>339</v>
      </c>
      <c r="F857" s="138">
        <v>43989</v>
      </c>
      <c r="G857" t="s">
        <v>684</v>
      </c>
      <c r="H857" t="s">
        <v>687</v>
      </c>
      <c r="I857" t="s">
        <v>704</v>
      </c>
      <c r="J857" t="s">
        <v>453</v>
      </c>
      <c r="K857" t="s">
        <v>669</v>
      </c>
      <c r="L857">
        <v>1250</v>
      </c>
      <c r="M857">
        <v>320</v>
      </c>
      <c r="O857">
        <v>253</v>
      </c>
      <c r="P857">
        <v>72</v>
      </c>
      <c r="Q857">
        <v>10</v>
      </c>
      <c r="R857">
        <v>25</v>
      </c>
      <c r="S857">
        <v>35.200000000000003</v>
      </c>
      <c r="T857">
        <v>10.166666666666668</v>
      </c>
      <c r="U857">
        <v>20.958333333333336</v>
      </c>
      <c r="V857">
        <v>0.88928571428571435</v>
      </c>
      <c r="W857">
        <v>0.24</v>
      </c>
      <c r="Y857">
        <v>0.19762845849802371</v>
      </c>
      <c r="Z857">
        <v>357</v>
      </c>
      <c r="AA857">
        <v>0.65</v>
      </c>
      <c r="AB857">
        <v>6.166666666666667</v>
      </c>
      <c r="AC857">
        <v>4</v>
      </c>
      <c r="AD857">
        <v>4</v>
      </c>
      <c r="AE857">
        <v>3</v>
      </c>
      <c r="AH857">
        <v>11.833333333333334</v>
      </c>
      <c r="AI857">
        <v>7</v>
      </c>
      <c r="AJ857">
        <v>13</v>
      </c>
      <c r="AK857">
        <v>5</v>
      </c>
      <c r="AQ857">
        <v>100</v>
      </c>
      <c r="AR857">
        <v>100</v>
      </c>
      <c r="AS857" t="s">
        <v>755</v>
      </c>
    </row>
    <row r="858" spans="1:45" x14ac:dyDescent="0.25">
      <c r="A858">
        <v>857</v>
      </c>
      <c r="B858" t="s">
        <v>26</v>
      </c>
      <c r="C858" t="s">
        <v>665</v>
      </c>
      <c r="D858" t="s">
        <v>2</v>
      </c>
      <c r="E858" t="s">
        <v>339</v>
      </c>
      <c r="F858" s="138">
        <v>43989</v>
      </c>
      <c r="G858" t="s">
        <v>684</v>
      </c>
      <c r="H858" t="s">
        <v>687</v>
      </c>
      <c r="I858" t="s">
        <v>705</v>
      </c>
      <c r="J858" t="s">
        <v>459</v>
      </c>
      <c r="K858" t="s">
        <v>669</v>
      </c>
      <c r="L858">
        <v>1250</v>
      </c>
      <c r="M858">
        <v>320</v>
      </c>
      <c r="O858">
        <v>298</v>
      </c>
      <c r="P858">
        <v>72</v>
      </c>
      <c r="Q858">
        <v>4</v>
      </c>
      <c r="R858">
        <v>24</v>
      </c>
      <c r="S858">
        <v>35.200000000000003</v>
      </c>
      <c r="T858">
        <v>2</v>
      </c>
      <c r="U858">
        <v>9.5</v>
      </c>
      <c r="V858">
        <v>0.4107142857142857</v>
      </c>
      <c r="W858">
        <v>0.24</v>
      </c>
      <c r="Y858">
        <v>0.13422818791946309</v>
      </c>
      <c r="Z858">
        <v>313</v>
      </c>
      <c r="AA858">
        <v>0.65</v>
      </c>
      <c r="AC858">
        <v>4</v>
      </c>
      <c r="AE858">
        <v>2</v>
      </c>
      <c r="AH858">
        <v>2</v>
      </c>
      <c r="AI858">
        <v>10</v>
      </c>
      <c r="AK858">
        <v>10</v>
      </c>
      <c r="AQ858">
        <v>100</v>
      </c>
      <c r="AR858">
        <v>100</v>
      </c>
      <c r="AS858" t="s">
        <v>755</v>
      </c>
    </row>
    <row r="859" spans="1:45" x14ac:dyDescent="0.25">
      <c r="A859">
        <v>858</v>
      </c>
      <c r="B859" t="s">
        <v>26</v>
      </c>
      <c r="C859" t="s">
        <v>665</v>
      </c>
      <c r="D859" t="s">
        <v>2</v>
      </c>
      <c r="E859" t="s">
        <v>339</v>
      </c>
      <c r="F859" s="138">
        <v>43989</v>
      </c>
      <c r="G859" t="s">
        <v>684</v>
      </c>
      <c r="H859" t="s">
        <v>687</v>
      </c>
      <c r="I859" t="s">
        <v>697</v>
      </c>
      <c r="J859" t="s">
        <v>460</v>
      </c>
      <c r="K859" t="s">
        <v>669</v>
      </c>
      <c r="L859">
        <v>1250</v>
      </c>
      <c r="M859">
        <v>320</v>
      </c>
      <c r="O859">
        <v>320</v>
      </c>
      <c r="P859">
        <v>72</v>
      </c>
      <c r="Q859">
        <v>20</v>
      </c>
      <c r="R859">
        <v>37</v>
      </c>
      <c r="S859">
        <v>35.200000000000003</v>
      </c>
      <c r="T859">
        <v>6.666666666666667</v>
      </c>
      <c r="U859">
        <v>26</v>
      </c>
      <c r="V859">
        <v>0.57309941520467833</v>
      </c>
      <c r="W859">
        <v>0.24</v>
      </c>
      <c r="Y859">
        <v>0.2544642857142857</v>
      </c>
      <c r="Z859">
        <v>352</v>
      </c>
      <c r="AA859">
        <v>0.65</v>
      </c>
      <c r="AB859">
        <v>6.666666666666667</v>
      </c>
      <c r="AH859">
        <v>23.5</v>
      </c>
      <c r="AK859">
        <v>5</v>
      </c>
      <c r="AQ859">
        <v>100</v>
      </c>
      <c r="AR859">
        <v>100</v>
      </c>
      <c r="AS859" t="s">
        <v>755</v>
      </c>
    </row>
    <row r="860" spans="1:45" x14ac:dyDescent="0.25">
      <c r="A860">
        <v>859</v>
      </c>
      <c r="B860" t="s">
        <v>26</v>
      </c>
      <c r="C860" t="s">
        <v>665</v>
      </c>
      <c r="D860" t="s">
        <v>2</v>
      </c>
      <c r="E860" t="s">
        <v>339</v>
      </c>
      <c r="F860" s="138">
        <v>43989</v>
      </c>
      <c r="G860" t="s">
        <v>710</v>
      </c>
      <c r="H860" t="s">
        <v>687</v>
      </c>
      <c r="I860" t="s">
        <v>668</v>
      </c>
      <c r="J860" t="s">
        <v>498</v>
      </c>
      <c r="K860" t="s">
        <v>711</v>
      </c>
      <c r="L860">
        <v>180</v>
      </c>
      <c r="M860">
        <v>144</v>
      </c>
      <c r="O860">
        <v>112</v>
      </c>
      <c r="P860">
        <v>22.8</v>
      </c>
      <c r="Q860">
        <v>3</v>
      </c>
      <c r="R860">
        <v>7</v>
      </c>
      <c r="S860">
        <v>8.4</v>
      </c>
      <c r="T860">
        <v>1.6666666666666665</v>
      </c>
      <c r="U860">
        <v>2.583333333333333</v>
      </c>
      <c r="V860">
        <v>0.42499999999999999</v>
      </c>
      <c r="W860">
        <v>0.24</v>
      </c>
      <c r="Y860">
        <v>0.12755102040816327</v>
      </c>
      <c r="Z860">
        <v>185</v>
      </c>
      <c r="AA860">
        <v>0.65</v>
      </c>
      <c r="AB860">
        <v>1.6666666666666665</v>
      </c>
      <c r="AH860">
        <v>1.8333333333333333</v>
      </c>
      <c r="AI860">
        <v>3</v>
      </c>
      <c r="AQ860">
        <v>50</v>
      </c>
      <c r="AR860">
        <v>50</v>
      </c>
      <c r="AS860" t="s">
        <v>755</v>
      </c>
    </row>
    <row r="861" spans="1:45" x14ac:dyDescent="0.25">
      <c r="A861">
        <v>860</v>
      </c>
      <c r="B861" t="s">
        <v>26</v>
      </c>
      <c r="C861" t="s">
        <v>665</v>
      </c>
      <c r="D861" t="s">
        <v>2</v>
      </c>
      <c r="E861" t="s">
        <v>339</v>
      </c>
      <c r="F861" s="138">
        <v>43989</v>
      </c>
      <c r="G861" t="s">
        <v>710</v>
      </c>
      <c r="H861" t="s">
        <v>687</v>
      </c>
      <c r="I861" t="s">
        <v>668</v>
      </c>
      <c r="J861" t="s">
        <v>499</v>
      </c>
      <c r="K861" t="s">
        <v>711</v>
      </c>
      <c r="L861">
        <v>180</v>
      </c>
      <c r="M861">
        <v>144</v>
      </c>
      <c r="O861">
        <v>192</v>
      </c>
      <c r="P861">
        <v>22.8</v>
      </c>
      <c r="Q861">
        <v>3</v>
      </c>
      <c r="R861">
        <v>5</v>
      </c>
      <c r="S861">
        <v>8.4</v>
      </c>
      <c r="T861">
        <v>1.3333333333333333</v>
      </c>
      <c r="U861">
        <v>2.5</v>
      </c>
      <c r="V861">
        <v>0.47916666666666663</v>
      </c>
      <c r="W861">
        <v>0.24</v>
      </c>
      <c r="Y861">
        <v>5.9523809523809534E-2</v>
      </c>
      <c r="Z861">
        <v>45</v>
      </c>
      <c r="AA861">
        <v>0.7</v>
      </c>
      <c r="AB861">
        <v>1.3333333333333333</v>
      </c>
      <c r="AH861">
        <v>2.5</v>
      </c>
      <c r="AQ861">
        <v>50</v>
      </c>
      <c r="AR861">
        <v>50</v>
      </c>
      <c r="AS861" t="s">
        <v>755</v>
      </c>
    </row>
    <row r="862" spans="1:45" x14ac:dyDescent="0.25">
      <c r="A862">
        <v>861</v>
      </c>
      <c r="B862" t="s">
        <v>26</v>
      </c>
      <c r="C862" t="s">
        <v>665</v>
      </c>
      <c r="D862" t="s">
        <v>2</v>
      </c>
      <c r="E862" t="s">
        <v>339</v>
      </c>
      <c r="F862" s="138">
        <v>43989</v>
      </c>
      <c r="G862" t="s">
        <v>710</v>
      </c>
      <c r="H862" t="s">
        <v>687</v>
      </c>
      <c r="I862" t="s">
        <v>668</v>
      </c>
      <c r="J862" t="s">
        <v>496</v>
      </c>
      <c r="K862" t="s">
        <v>711</v>
      </c>
      <c r="L862">
        <v>180</v>
      </c>
      <c r="M862">
        <v>144</v>
      </c>
      <c r="O862">
        <v>128</v>
      </c>
      <c r="P862">
        <v>22.8</v>
      </c>
      <c r="Q862">
        <v>5</v>
      </c>
      <c r="R862">
        <v>11</v>
      </c>
      <c r="S862">
        <v>8.4</v>
      </c>
      <c r="T862">
        <v>3.6666666666666665</v>
      </c>
      <c r="U862">
        <v>8</v>
      </c>
      <c r="V862">
        <v>0.72916666666666663</v>
      </c>
      <c r="W862">
        <v>0.24</v>
      </c>
      <c r="Y862">
        <v>0.17857142857142858</v>
      </c>
      <c r="Z862">
        <v>115</v>
      </c>
      <c r="AA862">
        <v>0.75</v>
      </c>
      <c r="AB862">
        <v>3.6666666666666665</v>
      </c>
      <c r="AH862">
        <v>8</v>
      </c>
      <c r="AQ862">
        <v>50</v>
      </c>
      <c r="AR862">
        <v>50</v>
      </c>
      <c r="AS862" t="s">
        <v>755</v>
      </c>
    </row>
    <row r="863" spans="1:45" x14ac:dyDescent="0.25">
      <c r="A863">
        <v>862</v>
      </c>
      <c r="B863" t="s">
        <v>26</v>
      </c>
      <c r="C863" t="s">
        <v>665</v>
      </c>
      <c r="D863" t="s">
        <v>2</v>
      </c>
      <c r="E863" t="s">
        <v>339</v>
      </c>
      <c r="F863" s="138">
        <v>43989</v>
      </c>
      <c r="G863" t="s">
        <v>710</v>
      </c>
      <c r="H863" t="s">
        <v>687</v>
      </c>
      <c r="I863" t="s">
        <v>668</v>
      </c>
      <c r="J863" t="s">
        <v>497</v>
      </c>
      <c r="K863" t="s">
        <v>711</v>
      </c>
      <c r="L863">
        <v>180</v>
      </c>
      <c r="M863">
        <v>144</v>
      </c>
      <c r="O863">
        <v>144</v>
      </c>
      <c r="P863">
        <v>22.8</v>
      </c>
      <c r="Q863">
        <v>8</v>
      </c>
      <c r="R863">
        <v>4</v>
      </c>
      <c r="S863">
        <v>8.4</v>
      </c>
      <c r="T863">
        <v>2.5</v>
      </c>
      <c r="U863">
        <v>1.5833333333333333</v>
      </c>
      <c r="V863">
        <v>0.34027777777777773</v>
      </c>
      <c r="W863">
        <v>0.24</v>
      </c>
      <c r="Y863">
        <v>0.11904761904761905</v>
      </c>
      <c r="Z863">
        <v>223</v>
      </c>
      <c r="AA863">
        <v>0.65</v>
      </c>
      <c r="AC863">
        <v>2</v>
      </c>
      <c r="AE863">
        <v>1</v>
      </c>
      <c r="AF863">
        <v>2</v>
      </c>
      <c r="AH863">
        <v>0.33333333333333331</v>
      </c>
      <c r="AI863">
        <v>1</v>
      </c>
      <c r="AK863">
        <v>2</v>
      </c>
      <c r="AQ863">
        <v>50</v>
      </c>
      <c r="AR863">
        <v>50</v>
      </c>
      <c r="AS863" t="s">
        <v>755</v>
      </c>
    </row>
    <row r="864" spans="1:45" x14ac:dyDescent="0.25">
      <c r="A864">
        <v>863</v>
      </c>
      <c r="B864" t="s">
        <v>26</v>
      </c>
      <c r="C864" t="s">
        <v>665</v>
      </c>
      <c r="D864" t="s">
        <v>2</v>
      </c>
      <c r="E864" t="s">
        <v>339</v>
      </c>
      <c r="F864" s="138">
        <v>43989</v>
      </c>
      <c r="G864" t="s">
        <v>710</v>
      </c>
      <c r="H864" t="s">
        <v>687</v>
      </c>
      <c r="I864" t="s">
        <v>668</v>
      </c>
      <c r="J864" t="s">
        <v>494</v>
      </c>
      <c r="K864" t="s">
        <v>711</v>
      </c>
      <c r="L864">
        <v>180</v>
      </c>
      <c r="M864">
        <v>144</v>
      </c>
      <c r="O864">
        <v>96</v>
      </c>
      <c r="P864">
        <v>22.8</v>
      </c>
      <c r="Q864">
        <v>1</v>
      </c>
      <c r="R864">
        <v>2</v>
      </c>
      <c r="S864">
        <v>8.4</v>
      </c>
      <c r="T864">
        <v>0.75</v>
      </c>
      <c r="U864">
        <v>1.5</v>
      </c>
      <c r="V864">
        <v>0.75</v>
      </c>
      <c r="W864">
        <v>0.24</v>
      </c>
      <c r="Y864">
        <v>4.4642857142857151E-2</v>
      </c>
      <c r="Z864">
        <v>95</v>
      </c>
      <c r="AA864">
        <v>0.65</v>
      </c>
      <c r="AF864">
        <v>1</v>
      </c>
      <c r="AL864">
        <v>2</v>
      </c>
      <c r="AQ864">
        <v>50</v>
      </c>
      <c r="AR864">
        <v>50</v>
      </c>
      <c r="AS864" t="s">
        <v>755</v>
      </c>
    </row>
    <row r="865" spans="1:45" x14ac:dyDescent="0.25">
      <c r="A865">
        <v>864</v>
      </c>
      <c r="B865" t="s">
        <v>26</v>
      </c>
      <c r="C865" t="s">
        <v>665</v>
      </c>
      <c r="D865" t="s">
        <v>2</v>
      </c>
      <c r="E865" t="s">
        <v>339</v>
      </c>
      <c r="F865" s="138">
        <v>43989</v>
      </c>
      <c r="G865" t="s">
        <v>710</v>
      </c>
      <c r="H865" t="s">
        <v>687</v>
      </c>
      <c r="I865" t="s">
        <v>668</v>
      </c>
      <c r="J865" t="s">
        <v>500</v>
      </c>
      <c r="K865" t="s">
        <v>711</v>
      </c>
      <c r="L865">
        <v>180</v>
      </c>
      <c r="M865">
        <v>144</v>
      </c>
      <c r="O865">
        <v>154</v>
      </c>
      <c r="P865">
        <v>22.8</v>
      </c>
      <c r="Q865">
        <v>5</v>
      </c>
      <c r="R865">
        <v>6</v>
      </c>
      <c r="S865">
        <v>8.4</v>
      </c>
      <c r="T865">
        <v>2</v>
      </c>
      <c r="U865">
        <v>2.6666666666666665</v>
      </c>
      <c r="V865">
        <v>0.4242424242424242</v>
      </c>
      <c r="W865">
        <v>0.24</v>
      </c>
      <c r="Y865">
        <v>0.10204081632653061</v>
      </c>
      <c r="Z865">
        <v>42</v>
      </c>
      <c r="AA865">
        <v>0.7</v>
      </c>
      <c r="AB865">
        <v>2</v>
      </c>
      <c r="AH865">
        <v>2.6666666666666665</v>
      </c>
      <c r="AQ865">
        <v>50</v>
      </c>
      <c r="AR865">
        <v>50</v>
      </c>
      <c r="AS865" t="s">
        <v>755</v>
      </c>
    </row>
    <row r="866" spans="1:45" x14ac:dyDescent="0.25">
      <c r="A866">
        <v>865</v>
      </c>
      <c r="B866" t="s">
        <v>26</v>
      </c>
      <c r="C866" t="s">
        <v>665</v>
      </c>
      <c r="D866" t="s">
        <v>2</v>
      </c>
      <c r="E866" t="s">
        <v>339</v>
      </c>
      <c r="F866" s="138">
        <v>43989</v>
      </c>
      <c r="G866" t="s">
        <v>710</v>
      </c>
      <c r="H866" t="s">
        <v>687</v>
      </c>
      <c r="I866" t="s">
        <v>668</v>
      </c>
      <c r="J866" t="s">
        <v>495</v>
      </c>
      <c r="K866" t="s">
        <v>711</v>
      </c>
      <c r="L866">
        <v>180</v>
      </c>
      <c r="M866">
        <v>144</v>
      </c>
      <c r="O866">
        <v>224</v>
      </c>
      <c r="P866">
        <v>22.8</v>
      </c>
      <c r="Q866">
        <v>7</v>
      </c>
      <c r="R866">
        <v>10</v>
      </c>
      <c r="S866">
        <v>8.4</v>
      </c>
      <c r="T866">
        <v>7.666666666666667</v>
      </c>
      <c r="U866">
        <v>7.5</v>
      </c>
      <c r="V866">
        <v>0.89215686274509809</v>
      </c>
      <c r="W866">
        <v>0.24</v>
      </c>
      <c r="Y866">
        <v>0.10841836734693878</v>
      </c>
      <c r="Z866">
        <v>161</v>
      </c>
      <c r="AA866">
        <v>0.65</v>
      </c>
      <c r="AB866">
        <v>7.666666666666667</v>
      </c>
      <c r="AH866">
        <v>7.5</v>
      </c>
      <c r="AQ866">
        <v>50</v>
      </c>
      <c r="AR866">
        <v>50</v>
      </c>
      <c r="AS866" t="s">
        <v>755</v>
      </c>
    </row>
    <row r="867" spans="1:45" x14ac:dyDescent="0.25">
      <c r="A867">
        <v>866</v>
      </c>
      <c r="B867" t="s">
        <v>26</v>
      </c>
      <c r="C867" t="s">
        <v>665</v>
      </c>
      <c r="D867" t="s">
        <v>2</v>
      </c>
      <c r="E867" t="s">
        <v>339</v>
      </c>
      <c r="F867" s="138">
        <v>43989</v>
      </c>
      <c r="G867" t="s">
        <v>712</v>
      </c>
      <c r="H867" t="s">
        <v>687</v>
      </c>
      <c r="I867" t="s">
        <v>668</v>
      </c>
      <c r="J867" t="s">
        <v>466</v>
      </c>
      <c r="K867" t="s">
        <v>711</v>
      </c>
      <c r="L867">
        <v>288</v>
      </c>
      <c r="M867">
        <v>162</v>
      </c>
      <c r="O867">
        <v>196</v>
      </c>
      <c r="P867">
        <v>34.56</v>
      </c>
      <c r="Q867">
        <v>1</v>
      </c>
      <c r="R867">
        <v>7</v>
      </c>
      <c r="S867">
        <v>15</v>
      </c>
      <c r="T867">
        <v>1.3333333333333333</v>
      </c>
      <c r="U867">
        <v>5.833333333333333</v>
      </c>
      <c r="V867">
        <v>0.89583333333333326</v>
      </c>
      <c r="W867">
        <v>0.24</v>
      </c>
      <c r="Y867">
        <v>0.11904761904761907</v>
      </c>
      <c r="Z867">
        <v>140</v>
      </c>
      <c r="AA867">
        <v>0.65</v>
      </c>
      <c r="AB867">
        <v>1.3333333333333333</v>
      </c>
      <c r="AH867">
        <v>5.833333333333333</v>
      </c>
      <c r="AQ867">
        <v>50</v>
      </c>
      <c r="AR867">
        <v>50</v>
      </c>
      <c r="AS867" t="s">
        <v>755</v>
      </c>
    </row>
    <row r="868" spans="1:45" x14ac:dyDescent="0.25">
      <c r="A868">
        <v>867</v>
      </c>
      <c r="B868" t="s">
        <v>26</v>
      </c>
      <c r="C868" t="s">
        <v>678</v>
      </c>
      <c r="D868" t="s">
        <v>2</v>
      </c>
      <c r="E868" t="s">
        <v>339</v>
      </c>
      <c r="F868" s="138">
        <v>43989</v>
      </c>
      <c r="G868" t="s">
        <v>682</v>
      </c>
      <c r="H868" t="s">
        <v>667</v>
      </c>
      <c r="I868" t="s">
        <v>679</v>
      </c>
      <c r="J868" t="s">
        <v>437</v>
      </c>
      <c r="K868" t="s">
        <v>671</v>
      </c>
      <c r="L868">
        <v>1000</v>
      </c>
      <c r="M868">
        <v>320</v>
      </c>
      <c r="O868">
        <v>288</v>
      </c>
      <c r="P868">
        <v>134.4</v>
      </c>
      <c r="R868">
        <v>50</v>
      </c>
      <c r="S868">
        <v>76.2</v>
      </c>
      <c r="T868">
        <v>0</v>
      </c>
      <c r="U868">
        <v>29.5</v>
      </c>
      <c r="V868">
        <v>0.59</v>
      </c>
      <c r="W868">
        <v>0.4</v>
      </c>
      <c r="Y868">
        <v>0.24801587301587302</v>
      </c>
      <c r="Z868">
        <v>340</v>
      </c>
      <c r="AA868">
        <v>0.75</v>
      </c>
      <c r="AH868">
        <v>29.5</v>
      </c>
      <c r="AQ868">
        <v>100</v>
      </c>
      <c r="AR868">
        <v>100</v>
      </c>
      <c r="AS868" t="s">
        <v>755</v>
      </c>
    </row>
    <row r="869" spans="1:45" x14ac:dyDescent="0.25">
      <c r="A869">
        <v>868</v>
      </c>
      <c r="B869" t="s">
        <v>26</v>
      </c>
      <c r="C869" t="s">
        <v>678</v>
      </c>
      <c r="D869" t="s">
        <v>2</v>
      </c>
      <c r="E869" t="s">
        <v>339</v>
      </c>
      <c r="F869" s="138">
        <v>43989</v>
      </c>
      <c r="G869" t="s">
        <v>682</v>
      </c>
      <c r="H869" t="s">
        <v>687</v>
      </c>
      <c r="I869" t="s">
        <v>688</v>
      </c>
      <c r="J869" t="s">
        <v>492</v>
      </c>
      <c r="K869" t="s">
        <v>671</v>
      </c>
      <c r="L869">
        <v>1000</v>
      </c>
      <c r="M869">
        <v>320</v>
      </c>
      <c r="O869">
        <v>90</v>
      </c>
      <c r="P869">
        <v>57.599999999999994</v>
      </c>
      <c r="R869">
        <v>10</v>
      </c>
      <c r="S869">
        <v>21</v>
      </c>
      <c r="T869">
        <v>0</v>
      </c>
      <c r="U869">
        <v>5</v>
      </c>
      <c r="V869">
        <v>0.5</v>
      </c>
      <c r="W869">
        <v>0.4</v>
      </c>
      <c r="Y869">
        <v>0.15873015873015875</v>
      </c>
      <c r="Z869">
        <v>125</v>
      </c>
      <c r="AA869">
        <v>0.65</v>
      </c>
      <c r="AK869">
        <v>10</v>
      </c>
      <c r="AQ869">
        <v>50</v>
      </c>
      <c r="AR869">
        <v>50</v>
      </c>
      <c r="AS869" t="s">
        <v>755</v>
      </c>
    </row>
    <row r="870" spans="1:45" x14ac:dyDescent="0.25">
      <c r="A870">
        <v>869</v>
      </c>
      <c r="B870" t="s">
        <v>26</v>
      </c>
      <c r="C870" t="s">
        <v>678</v>
      </c>
      <c r="D870" t="s">
        <v>2</v>
      </c>
      <c r="E870" t="s">
        <v>339</v>
      </c>
      <c r="F870" s="138">
        <v>43989</v>
      </c>
      <c r="G870" t="s">
        <v>682</v>
      </c>
      <c r="H870" t="s">
        <v>687</v>
      </c>
      <c r="I870" t="s">
        <v>686</v>
      </c>
      <c r="J870" t="s">
        <v>491</v>
      </c>
      <c r="K870" t="s">
        <v>671</v>
      </c>
      <c r="L870">
        <v>1000</v>
      </c>
      <c r="M870">
        <v>320</v>
      </c>
      <c r="O870">
        <v>336</v>
      </c>
      <c r="P870">
        <v>57.599999999999994</v>
      </c>
      <c r="R870">
        <v>25</v>
      </c>
      <c r="S870">
        <v>21</v>
      </c>
      <c r="T870">
        <v>0</v>
      </c>
      <c r="U870">
        <v>10.5</v>
      </c>
      <c r="V870">
        <v>0.42</v>
      </c>
      <c r="W870">
        <v>0.4</v>
      </c>
      <c r="Y870">
        <v>0.10629251700680273</v>
      </c>
      <c r="Z870">
        <v>590</v>
      </c>
      <c r="AA870">
        <v>0.8</v>
      </c>
      <c r="AH870">
        <v>10.5</v>
      </c>
      <c r="AQ870">
        <v>100</v>
      </c>
      <c r="AR870">
        <v>100</v>
      </c>
      <c r="AS870" t="s">
        <v>755</v>
      </c>
    </row>
    <row r="871" spans="1:45" x14ac:dyDescent="0.25">
      <c r="A871">
        <v>870</v>
      </c>
      <c r="B871" t="s">
        <v>26</v>
      </c>
      <c r="C871" t="s">
        <v>678</v>
      </c>
      <c r="D871" t="s">
        <v>2</v>
      </c>
      <c r="E871" t="s">
        <v>339</v>
      </c>
      <c r="F871" s="138">
        <v>43989</v>
      </c>
      <c r="G871" t="s">
        <v>676</v>
      </c>
      <c r="H871" t="s">
        <v>667</v>
      </c>
      <c r="I871" t="s">
        <v>679</v>
      </c>
      <c r="J871" t="s">
        <v>380</v>
      </c>
      <c r="K871" t="s">
        <v>669</v>
      </c>
      <c r="L871">
        <v>1200</v>
      </c>
      <c r="M871">
        <v>480</v>
      </c>
      <c r="O871">
        <v>352</v>
      </c>
      <c r="P871">
        <v>69</v>
      </c>
      <c r="Q871">
        <v>31</v>
      </c>
      <c r="R871">
        <v>58</v>
      </c>
      <c r="S871">
        <v>26.4</v>
      </c>
      <c r="T871">
        <v>10.666666666666668</v>
      </c>
      <c r="U871">
        <v>41.666666666666664</v>
      </c>
      <c r="V871">
        <v>0.58801498127340823</v>
      </c>
      <c r="W871">
        <v>0.24</v>
      </c>
      <c r="Y871">
        <v>0.36120129870129875</v>
      </c>
      <c r="Z871">
        <v>397</v>
      </c>
      <c r="AA871">
        <v>0.65</v>
      </c>
      <c r="AB871">
        <v>6.166666666666667</v>
      </c>
      <c r="AE871">
        <v>9</v>
      </c>
      <c r="AH871">
        <v>6.166666666666667</v>
      </c>
      <c r="AK871">
        <v>71</v>
      </c>
      <c r="AQ871">
        <v>200</v>
      </c>
      <c r="AR871">
        <v>200</v>
      </c>
      <c r="AS871" t="s">
        <v>756</v>
      </c>
    </row>
    <row r="872" spans="1:45" x14ac:dyDescent="0.25">
      <c r="A872">
        <v>871</v>
      </c>
      <c r="B872" t="s">
        <v>26</v>
      </c>
      <c r="C872" t="s">
        <v>678</v>
      </c>
      <c r="D872" t="s">
        <v>2</v>
      </c>
      <c r="E872" t="s">
        <v>339</v>
      </c>
      <c r="F872" s="138">
        <v>43989</v>
      </c>
      <c r="G872" t="s">
        <v>684</v>
      </c>
      <c r="H872" t="s">
        <v>687</v>
      </c>
      <c r="I872" t="s">
        <v>706</v>
      </c>
      <c r="J872" t="s">
        <v>456</v>
      </c>
      <c r="K872" t="s">
        <v>669</v>
      </c>
      <c r="L872">
        <v>1250</v>
      </c>
      <c r="M872">
        <v>320</v>
      </c>
      <c r="O872">
        <v>320</v>
      </c>
      <c r="P872">
        <v>72</v>
      </c>
      <c r="R872">
        <v>28</v>
      </c>
      <c r="S872">
        <v>26.4</v>
      </c>
      <c r="T872">
        <v>0</v>
      </c>
      <c r="U872">
        <v>19.833333333333332</v>
      </c>
      <c r="V872">
        <v>0.70833333333333326</v>
      </c>
      <c r="W872">
        <v>0.24</v>
      </c>
      <c r="Y872">
        <v>0.125</v>
      </c>
      <c r="Z872">
        <v>355</v>
      </c>
      <c r="AA872">
        <v>0.65</v>
      </c>
      <c r="AH872">
        <v>19.833333333333332</v>
      </c>
      <c r="AQ872">
        <v>100</v>
      </c>
      <c r="AR872">
        <v>100</v>
      </c>
      <c r="AS872" t="s">
        <v>755</v>
      </c>
    </row>
    <row r="873" spans="1:45" x14ac:dyDescent="0.25">
      <c r="A873">
        <v>872</v>
      </c>
      <c r="B873" t="s">
        <v>26</v>
      </c>
      <c r="C873" t="s">
        <v>678</v>
      </c>
      <c r="D873" t="s">
        <v>2</v>
      </c>
      <c r="E873" t="s">
        <v>339</v>
      </c>
      <c r="F873" s="138">
        <v>43989</v>
      </c>
      <c r="G873" t="s">
        <v>684</v>
      </c>
      <c r="H873" t="s">
        <v>687</v>
      </c>
      <c r="I873" t="s">
        <v>698</v>
      </c>
      <c r="J873" t="s">
        <v>458</v>
      </c>
      <c r="K873" t="s">
        <v>669</v>
      </c>
      <c r="L873">
        <v>1250</v>
      </c>
      <c r="M873">
        <v>320</v>
      </c>
      <c r="O873">
        <v>352</v>
      </c>
      <c r="P873">
        <v>72</v>
      </c>
      <c r="R873">
        <v>11</v>
      </c>
      <c r="S873">
        <v>26.4</v>
      </c>
      <c r="T873">
        <v>0</v>
      </c>
      <c r="U873">
        <v>6</v>
      </c>
      <c r="V873">
        <v>0.54545454545454541</v>
      </c>
      <c r="W873">
        <v>0.24</v>
      </c>
      <c r="Y873">
        <v>4.4642857142857144E-2</v>
      </c>
      <c r="Z873">
        <v>366</v>
      </c>
      <c r="AA873">
        <v>0.65</v>
      </c>
      <c r="AK873">
        <v>9</v>
      </c>
      <c r="AL873">
        <v>2</v>
      </c>
      <c r="AQ873">
        <v>100</v>
      </c>
      <c r="AR873">
        <v>100</v>
      </c>
      <c r="AS873" t="s">
        <v>755</v>
      </c>
    </row>
    <row r="874" spans="1:45" x14ac:dyDescent="0.25">
      <c r="A874">
        <v>873</v>
      </c>
      <c r="B874" t="s">
        <v>26</v>
      </c>
      <c r="C874" t="s">
        <v>678</v>
      </c>
      <c r="D874" t="s">
        <v>2</v>
      </c>
      <c r="E874" t="s">
        <v>339</v>
      </c>
      <c r="F874" s="138">
        <v>43989</v>
      </c>
      <c r="G874" t="s">
        <v>685</v>
      </c>
      <c r="H874" t="s">
        <v>667</v>
      </c>
      <c r="I874" t="s">
        <v>679</v>
      </c>
      <c r="J874" t="s">
        <v>444</v>
      </c>
      <c r="K874" t="s">
        <v>671</v>
      </c>
      <c r="L874">
        <v>1000</v>
      </c>
      <c r="M874">
        <v>320</v>
      </c>
      <c r="O874">
        <v>352</v>
      </c>
      <c r="P874">
        <v>96</v>
      </c>
      <c r="Q874">
        <v>17</v>
      </c>
      <c r="R874">
        <v>35</v>
      </c>
      <c r="S874">
        <v>76.2</v>
      </c>
      <c r="T874">
        <v>15</v>
      </c>
      <c r="U874">
        <v>20.083333333333332</v>
      </c>
      <c r="V874">
        <v>0.67467948717948711</v>
      </c>
      <c r="W874">
        <v>0.4</v>
      </c>
      <c r="Y874">
        <v>0.21103896103896105</v>
      </c>
      <c r="Z874">
        <v>412</v>
      </c>
      <c r="AA874">
        <v>0.7</v>
      </c>
      <c r="AB874">
        <v>13.5</v>
      </c>
      <c r="AC874">
        <v>6</v>
      </c>
      <c r="AH874">
        <v>19.833333333333332</v>
      </c>
      <c r="AI874">
        <v>1</v>
      </c>
      <c r="AQ874">
        <v>100</v>
      </c>
      <c r="AR874">
        <v>100</v>
      </c>
      <c r="AS874" t="s">
        <v>756</v>
      </c>
    </row>
    <row r="875" spans="1:45" x14ac:dyDescent="0.25">
      <c r="A875">
        <v>874</v>
      </c>
      <c r="B875" t="s">
        <v>26</v>
      </c>
      <c r="C875" t="s">
        <v>678</v>
      </c>
      <c r="D875" t="s">
        <v>2</v>
      </c>
      <c r="E875" t="s">
        <v>339</v>
      </c>
      <c r="F875" s="138">
        <v>43989</v>
      </c>
      <c r="G875" t="s">
        <v>685</v>
      </c>
      <c r="H875" t="s">
        <v>667</v>
      </c>
      <c r="I875" t="s">
        <v>686</v>
      </c>
      <c r="J875" t="s">
        <v>234</v>
      </c>
      <c r="K875" t="s">
        <v>671</v>
      </c>
      <c r="L875">
        <v>1000</v>
      </c>
      <c r="M875">
        <v>320</v>
      </c>
      <c r="O875">
        <v>273</v>
      </c>
      <c r="P875">
        <v>96</v>
      </c>
      <c r="R875">
        <v>26</v>
      </c>
      <c r="S875">
        <v>76.2</v>
      </c>
      <c r="T875">
        <v>0</v>
      </c>
      <c r="U875">
        <v>10</v>
      </c>
      <c r="V875">
        <v>0.38461538461538464</v>
      </c>
      <c r="W875">
        <v>0.4</v>
      </c>
      <c r="Y875">
        <v>0.1360544217687075</v>
      </c>
      <c r="Z875">
        <v>442</v>
      </c>
      <c r="AA875">
        <v>0.7</v>
      </c>
      <c r="AH875">
        <v>10</v>
      </c>
      <c r="AQ875">
        <v>100</v>
      </c>
      <c r="AR875">
        <v>100</v>
      </c>
      <c r="AS875" t="s">
        <v>756</v>
      </c>
    </row>
    <row r="876" spans="1:45" x14ac:dyDescent="0.25">
      <c r="A876">
        <v>875</v>
      </c>
      <c r="B876" t="s">
        <v>26</v>
      </c>
      <c r="C876" t="s">
        <v>678</v>
      </c>
      <c r="D876" t="s">
        <v>2</v>
      </c>
      <c r="E876" t="s">
        <v>339</v>
      </c>
      <c r="F876" s="138">
        <v>43989</v>
      </c>
      <c r="G876" t="s">
        <v>685</v>
      </c>
      <c r="H876" t="s">
        <v>687</v>
      </c>
      <c r="I876" t="s">
        <v>688</v>
      </c>
      <c r="J876" t="s">
        <v>414</v>
      </c>
      <c r="K876" t="s">
        <v>671</v>
      </c>
      <c r="L876">
        <v>1000</v>
      </c>
      <c r="M876">
        <v>320</v>
      </c>
      <c r="O876">
        <v>256</v>
      </c>
      <c r="P876">
        <v>72</v>
      </c>
      <c r="R876">
        <v>24</v>
      </c>
      <c r="S876">
        <v>21</v>
      </c>
      <c r="T876">
        <v>0</v>
      </c>
      <c r="U876">
        <v>15.333333333333334</v>
      </c>
      <c r="V876">
        <v>0.63888888888888895</v>
      </c>
      <c r="W876">
        <v>0.24</v>
      </c>
      <c r="Y876">
        <v>0.13392857142857142</v>
      </c>
      <c r="Z876">
        <v>266</v>
      </c>
      <c r="AA876">
        <v>0.65</v>
      </c>
      <c r="AH876">
        <v>11.333333333333334</v>
      </c>
      <c r="AI876">
        <v>1</v>
      </c>
      <c r="AJ876">
        <v>2</v>
      </c>
      <c r="AK876">
        <v>6</v>
      </c>
      <c r="AQ876">
        <v>100</v>
      </c>
      <c r="AR876">
        <v>100</v>
      </c>
      <c r="AS876" t="s">
        <v>755</v>
      </c>
    </row>
    <row r="877" spans="1:45" x14ac:dyDescent="0.25">
      <c r="A877">
        <v>876</v>
      </c>
      <c r="B877" t="s">
        <v>26</v>
      </c>
      <c r="C877" t="s">
        <v>678</v>
      </c>
      <c r="D877" t="s">
        <v>2</v>
      </c>
      <c r="E877" t="s">
        <v>339</v>
      </c>
      <c r="F877" s="138">
        <v>43989</v>
      </c>
      <c r="G877" t="s">
        <v>685</v>
      </c>
      <c r="H877" t="s">
        <v>687</v>
      </c>
      <c r="I877" t="s">
        <v>688</v>
      </c>
      <c r="J877" t="s">
        <v>412</v>
      </c>
      <c r="K877" t="s">
        <v>671</v>
      </c>
      <c r="L877">
        <v>1000</v>
      </c>
      <c r="M877">
        <v>320</v>
      </c>
      <c r="O877">
        <v>256</v>
      </c>
      <c r="P877">
        <v>72</v>
      </c>
      <c r="R877">
        <v>25</v>
      </c>
      <c r="S877">
        <v>21</v>
      </c>
      <c r="T877">
        <v>0</v>
      </c>
      <c r="U877">
        <v>11.916666666666666</v>
      </c>
      <c r="V877">
        <v>0.47666666666666663</v>
      </c>
      <c r="W877">
        <v>0.24</v>
      </c>
      <c r="Y877">
        <v>0.13950892857142858</v>
      </c>
      <c r="Z877">
        <v>267</v>
      </c>
      <c r="AA877">
        <v>0.65</v>
      </c>
      <c r="AH877">
        <v>9.1666666666666661</v>
      </c>
      <c r="AI877">
        <v>2</v>
      </c>
      <c r="AJ877">
        <v>2</v>
      </c>
      <c r="AK877">
        <v>3</v>
      </c>
      <c r="AQ877">
        <v>100</v>
      </c>
      <c r="AR877">
        <v>100</v>
      </c>
      <c r="AS877" t="s">
        <v>755</v>
      </c>
    </row>
    <row r="878" spans="1:45" x14ac:dyDescent="0.25">
      <c r="A878">
        <v>877</v>
      </c>
      <c r="B878" t="s">
        <v>26</v>
      </c>
      <c r="C878" t="s">
        <v>678</v>
      </c>
      <c r="D878" t="s">
        <v>2</v>
      </c>
      <c r="E878" t="s">
        <v>339</v>
      </c>
      <c r="F878" s="138">
        <v>43989</v>
      </c>
      <c r="G878" t="s">
        <v>685</v>
      </c>
      <c r="H878" t="s">
        <v>687</v>
      </c>
      <c r="I878" t="s">
        <v>688</v>
      </c>
      <c r="J878" t="s">
        <v>418</v>
      </c>
      <c r="K878" t="s">
        <v>671</v>
      </c>
      <c r="L878">
        <v>1000</v>
      </c>
      <c r="M878">
        <v>320</v>
      </c>
      <c r="O878">
        <v>256</v>
      </c>
      <c r="P878">
        <v>72</v>
      </c>
      <c r="R878">
        <v>22</v>
      </c>
      <c r="S878">
        <v>21</v>
      </c>
      <c r="T878">
        <v>0</v>
      </c>
      <c r="U878">
        <v>17.083333333333336</v>
      </c>
      <c r="V878">
        <v>0.7765151515151516</v>
      </c>
      <c r="W878">
        <v>0.24</v>
      </c>
      <c r="Y878">
        <v>0.12276785714285715</v>
      </c>
      <c r="Z878">
        <v>355</v>
      </c>
      <c r="AA878">
        <v>0.65</v>
      </c>
      <c r="AH878">
        <v>14.333333333333334</v>
      </c>
      <c r="AI878">
        <v>3</v>
      </c>
      <c r="AJ878">
        <v>0</v>
      </c>
      <c r="AK878">
        <v>4</v>
      </c>
      <c r="AQ878">
        <v>100</v>
      </c>
      <c r="AR878">
        <v>100</v>
      </c>
      <c r="AS878" t="s">
        <v>755</v>
      </c>
    </row>
    <row r="879" spans="1:45" x14ac:dyDescent="0.25">
      <c r="A879">
        <v>878</v>
      </c>
      <c r="B879" t="s">
        <v>26</v>
      </c>
      <c r="C879" t="s">
        <v>680</v>
      </c>
      <c r="D879" t="s">
        <v>2</v>
      </c>
      <c r="E879" t="s">
        <v>339</v>
      </c>
      <c r="F879" s="138">
        <v>43989</v>
      </c>
      <c r="G879" t="s">
        <v>666</v>
      </c>
      <c r="H879" t="s">
        <v>667</v>
      </c>
      <c r="I879" t="s">
        <v>681</v>
      </c>
      <c r="J879" t="s">
        <v>236</v>
      </c>
      <c r="K879" t="s">
        <v>669</v>
      </c>
      <c r="L879">
        <v>2700</v>
      </c>
      <c r="M879">
        <v>648</v>
      </c>
      <c r="O879">
        <v>728</v>
      </c>
      <c r="P879">
        <v>195</v>
      </c>
      <c r="Q879">
        <v>66</v>
      </c>
      <c r="R879">
        <v>121</v>
      </c>
      <c r="S879">
        <v>127.8</v>
      </c>
      <c r="T879">
        <v>59.357142857142854</v>
      </c>
      <c r="U879">
        <v>113.60714285714286</v>
      </c>
      <c r="V879">
        <v>0.92494270435446913</v>
      </c>
      <c r="W879">
        <v>0.4</v>
      </c>
      <c r="Y879">
        <v>0.23744113029827318</v>
      </c>
      <c r="Z879">
        <v>754</v>
      </c>
      <c r="AA879">
        <v>0.7</v>
      </c>
      <c r="AB879">
        <v>51.857142857142854</v>
      </c>
      <c r="AE879">
        <v>15</v>
      </c>
      <c r="AH879">
        <v>103.85714285714286</v>
      </c>
      <c r="AI879">
        <v>5</v>
      </c>
      <c r="AK879">
        <v>17</v>
      </c>
      <c r="AQ879">
        <v>250</v>
      </c>
      <c r="AR879">
        <v>250</v>
      </c>
      <c r="AS879" t="s">
        <v>756</v>
      </c>
    </row>
    <row r="880" spans="1:45" x14ac:dyDescent="0.25">
      <c r="A880">
        <v>879</v>
      </c>
      <c r="B880" t="s">
        <v>26</v>
      </c>
      <c r="C880" t="s">
        <v>680</v>
      </c>
      <c r="D880" t="s">
        <v>2</v>
      </c>
      <c r="E880" t="s">
        <v>339</v>
      </c>
      <c r="F880" s="138">
        <v>43989</v>
      </c>
      <c r="G880" t="s">
        <v>666</v>
      </c>
      <c r="H880" t="s">
        <v>667</v>
      </c>
      <c r="I880" t="s">
        <v>681</v>
      </c>
      <c r="J880" t="s">
        <v>428</v>
      </c>
      <c r="K880" t="s">
        <v>669</v>
      </c>
      <c r="L880">
        <v>2700</v>
      </c>
      <c r="M880">
        <v>648</v>
      </c>
      <c r="O880">
        <v>740</v>
      </c>
      <c r="P880">
        <v>195</v>
      </c>
      <c r="Q880">
        <v>46</v>
      </c>
      <c r="R880">
        <v>138</v>
      </c>
      <c r="S880">
        <v>127.8</v>
      </c>
      <c r="T880">
        <v>24.428571428571427</v>
      </c>
      <c r="U880">
        <v>111.96428571428571</v>
      </c>
      <c r="V880">
        <v>0.74126552795031053</v>
      </c>
      <c r="W880">
        <v>0.4</v>
      </c>
      <c r="Y880">
        <v>0.26640926640926643</v>
      </c>
      <c r="Z880">
        <v>720</v>
      </c>
      <c r="AA880">
        <v>0.7</v>
      </c>
      <c r="AB880">
        <v>24.428571428571427</v>
      </c>
      <c r="AH880">
        <v>89.714285714285708</v>
      </c>
      <c r="AI880">
        <v>25</v>
      </c>
      <c r="AK880">
        <v>18</v>
      </c>
      <c r="AM880">
        <v>7</v>
      </c>
      <c r="AQ880">
        <v>250</v>
      </c>
      <c r="AR880">
        <v>250</v>
      </c>
      <c r="AS880" t="s">
        <v>756</v>
      </c>
    </row>
    <row r="881" spans="1:45" x14ac:dyDescent="0.25">
      <c r="A881">
        <v>880</v>
      </c>
      <c r="B881" t="s">
        <v>26</v>
      </c>
      <c r="C881" t="s">
        <v>680</v>
      </c>
      <c r="D881" t="s">
        <v>2</v>
      </c>
      <c r="E881" t="s">
        <v>339</v>
      </c>
      <c r="F881" s="138">
        <v>43989</v>
      </c>
      <c r="G881" t="s">
        <v>670</v>
      </c>
      <c r="H881" t="s">
        <v>667</v>
      </c>
      <c r="I881" t="s">
        <v>681</v>
      </c>
      <c r="J881" t="s">
        <v>375</v>
      </c>
      <c r="K881" t="s">
        <v>671</v>
      </c>
      <c r="L881">
        <v>1200</v>
      </c>
      <c r="M881">
        <v>384</v>
      </c>
      <c r="O881">
        <v>780</v>
      </c>
      <c r="P881">
        <v>116</v>
      </c>
      <c r="Q881">
        <v>72</v>
      </c>
      <c r="R881">
        <v>209</v>
      </c>
      <c r="S881">
        <v>75.599999999999994</v>
      </c>
      <c r="T881">
        <v>84.857142857142861</v>
      </c>
      <c r="U881">
        <v>188.42857142857142</v>
      </c>
      <c r="V881">
        <v>0.97254702592780884</v>
      </c>
      <c r="W881">
        <v>0.4</v>
      </c>
      <c r="Y881">
        <v>0.38278388278388276</v>
      </c>
      <c r="Z881">
        <v>877</v>
      </c>
      <c r="AA881">
        <v>0.7</v>
      </c>
      <c r="AB881">
        <v>83.857142857142861</v>
      </c>
      <c r="AC881">
        <v>4</v>
      </c>
      <c r="AH881">
        <v>185.42857142857142</v>
      </c>
      <c r="AK881">
        <v>6</v>
      </c>
      <c r="AQ881">
        <v>250</v>
      </c>
      <c r="AR881">
        <v>250</v>
      </c>
      <c r="AS881" t="s">
        <v>756</v>
      </c>
    </row>
    <row r="882" spans="1:45" x14ac:dyDescent="0.25">
      <c r="A882">
        <v>881</v>
      </c>
      <c r="B882" t="s">
        <v>26</v>
      </c>
      <c r="C882" t="s">
        <v>680</v>
      </c>
      <c r="D882" t="s">
        <v>2</v>
      </c>
      <c r="E882" t="s">
        <v>339</v>
      </c>
      <c r="F882" s="138">
        <v>43989</v>
      </c>
      <c r="G882" t="s">
        <v>670</v>
      </c>
      <c r="H882" t="s">
        <v>667</v>
      </c>
      <c r="I882" t="s">
        <v>681</v>
      </c>
      <c r="J882" t="s">
        <v>376</v>
      </c>
      <c r="K882" t="s">
        <v>671</v>
      </c>
      <c r="L882">
        <v>1200</v>
      </c>
      <c r="M882">
        <v>384</v>
      </c>
      <c r="O882">
        <v>564</v>
      </c>
      <c r="P882">
        <v>116</v>
      </c>
      <c r="Q882">
        <v>14</v>
      </c>
      <c r="R882">
        <v>88</v>
      </c>
      <c r="S882">
        <v>75.599999999999994</v>
      </c>
      <c r="T882">
        <v>14.857142857142858</v>
      </c>
      <c r="U882">
        <v>74.321428571428569</v>
      </c>
      <c r="V882">
        <v>0.87429971988795518</v>
      </c>
      <c r="W882">
        <v>0.4</v>
      </c>
      <c r="Y882">
        <v>0.22289766970618036</v>
      </c>
      <c r="Z882">
        <v>756</v>
      </c>
      <c r="AA882">
        <v>0.7</v>
      </c>
      <c r="AB882">
        <v>14.857142857142858</v>
      </c>
      <c r="AH882">
        <v>73.571428571428569</v>
      </c>
      <c r="AI882">
        <v>1</v>
      </c>
      <c r="AK882">
        <v>1</v>
      </c>
      <c r="AQ882">
        <v>150</v>
      </c>
      <c r="AR882">
        <v>150</v>
      </c>
      <c r="AS882" t="s">
        <v>756</v>
      </c>
    </row>
    <row r="883" spans="1:45" x14ac:dyDescent="0.25">
      <c r="A883">
        <v>882</v>
      </c>
      <c r="B883" t="s">
        <v>26</v>
      </c>
      <c r="C883" t="s">
        <v>680</v>
      </c>
      <c r="D883" t="s">
        <v>2</v>
      </c>
      <c r="E883" t="s">
        <v>339</v>
      </c>
      <c r="F883" s="138">
        <v>43989</v>
      </c>
      <c r="G883" t="s">
        <v>670</v>
      </c>
      <c r="H883" t="s">
        <v>667</v>
      </c>
      <c r="I883" t="s">
        <v>681</v>
      </c>
      <c r="J883" t="s">
        <v>369</v>
      </c>
      <c r="K883" t="s">
        <v>671</v>
      </c>
      <c r="L883">
        <v>1200</v>
      </c>
      <c r="M883">
        <v>384</v>
      </c>
      <c r="O883">
        <v>480</v>
      </c>
      <c r="P883">
        <v>116</v>
      </c>
      <c r="Q883">
        <v>39</v>
      </c>
      <c r="R883">
        <v>48</v>
      </c>
      <c r="S883">
        <v>75.599999999999994</v>
      </c>
      <c r="T883">
        <v>33.357142857142854</v>
      </c>
      <c r="U883">
        <v>33.839285714285715</v>
      </c>
      <c r="V883">
        <v>0.77237274220032837</v>
      </c>
      <c r="W883">
        <v>0.4</v>
      </c>
      <c r="Y883">
        <v>0.14285714285714285</v>
      </c>
      <c r="Z883">
        <v>507</v>
      </c>
      <c r="AA883">
        <v>0.6</v>
      </c>
      <c r="AB883">
        <v>32.857142857142854</v>
      </c>
      <c r="AC883">
        <v>2</v>
      </c>
      <c r="AH883">
        <v>28.714285714285715</v>
      </c>
      <c r="AI883">
        <v>6</v>
      </c>
      <c r="AJ883">
        <v>3</v>
      </c>
      <c r="AK883">
        <v>5</v>
      </c>
      <c r="AQ883">
        <v>150</v>
      </c>
      <c r="AR883">
        <v>150</v>
      </c>
      <c r="AS883" t="s">
        <v>756</v>
      </c>
    </row>
    <row r="884" spans="1:45" x14ac:dyDescent="0.25">
      <c r="A884">
        <v>883</v>
      </c>
      <c r="B884" t="s">
        <v>26</v>
      </c>
      <c r="C884" t="s">
        <v>680</v>
      </c>
      <c r="D884" t="s">
        <v>2</v>
      </c>
      <c r="E884" t="s">
        <v>339</v>
      </c>
      <c r="F884" s="138">
        <v>43989</v>
      </c>
      <c r="G884" t="s">
        <v>670</v>
      </c>
      <c r="H884" t="s">
        <v>667</v>
      </c>
      <c r="I884" t="s">
        <v>681</v>
      </c>
      <c r="J884" t="s">
        <v>373</v>
      </c>
      <c r="K884" t="s">
        <v>671</v>
      </c>
      <c r="L884">
        <v>1200</v>
      </c>
      <c r="M884">
        <v>384</v>
      </c>
      <c r="O884">
        <v>288</v>
      </c>
      <c r="P884">
        <v>116</v>
      </c>
      <c r="Q884">
        <v>37</v>
      </c>
      <c r="R884">
        <v>46</v>
      </c>
      <c r="S884">
        <v>75.599999999999994</v>
      </c>
      <c r="T884">
        <v>24.928571428571427</v>
      </c>
      <c r="U884">
        <v>36.535714285714285</v>
      </c>
      <c r="V884">
        <v>0.74053356282271943</v>
      </c>
      <c r="W884">
        <v>0.4</v>
      </c>
      <c r="Y884">
        <v>0.22817460317460317</v>
      </c>
      <c r="Z884">
        <v>340</v>
      </c>
      <c r="AA884">
        <v>0.6</v>
      </c>
      <c r="AB884">
        <v>20.428571428571427</v>
      </c>
      <c r="AC884">
        <v>7</v>
      </c>
      <c r="AD884">
        <v>2</v>
      </c>
      <c r="AE884">
        <v>4</v>
      </c>
      <c r="AH884">
        <v>29.285714285714285</v>
      </c>
      <c r="AI884">
        <v>10</v>
      </c>
      <c r="AJ884">
        <v>2</v>
      </c>
      <c r="AK884">
        <v>8</v>
      </c>
      <c r="AQ884">
        <v>150</v>
      </c>
      <c r="AR884">
        <v>150</v>
      </c>
      <c r="AS884" t="s">
        <v>755</v>
      </c>
    </row>
    <row r="885" spans="1:45" x14ac:dyDescent="0.25">
      <c r="A885">
        <v>884</v>
      </c>
      <c r="B885" t="s">
        <v>26</v>
      </c>
      <c r="C885" t="s">
        <v>680</v>
      </c>
      <c r="D885" t="s">
        <v>2</v>
      </c>
      <c r="E885" t="s">
        <v>339</v>
      </c>
      <c r="F885" s="138">
        <v>43989</v>
      </c>
      <c r="G885" t="s">
        <v>670</v>
      </c>
      <c r="H885" t="s">
        <v>667</v>
      </c>
      <c r="I885" t="s">
        <v>681</v>
      </c>
      <c r="J885" t="s">
        <v>374</v>
      </c>
      <c r="K885" t="s">
        <v>671</v>
      </c>
      <c r="L885">
        <v>1200</v>
      </c>
      <c r="M885">
        <v>384</v>
      </c>
      <c r="O885">
        <v>644</v>
      </c>
      <c r="P885">
        <v>116</v>
      </c>
      <c r="Q885">
        <v>85</v>
      </c>
      <c r="R885">
        <v>30</v>
      </c>
      <c r="S885">
        <v>75.599999999999994</v>
      </c>
      <c r="T885">
        <v>78.678571428571431</v>
      </c>
      <c r="U885">
        <v>23.928571428571427</v>
      </c>
      <c r="V885">
        <v>0.89223602484472053</v>
      </c>
      <c r="W885">
        <v>0.4</v>
      </c>
      <c r="Y885">
        <v>6.6548358473824315E-2</v>
      </c>
      <c r="Z885">
        <v>624</v>
      </c>
      <c r="AA885">
        <v>0.65</v>
      </c>
      <c r="AB885">
        <v>69.428571428571431</v>
      </c>
      <c r="AC885">
        <v>13</v>
      </c>
      <c r="AE885">
        <v>12</v>
      </c>
      <c r="AH885">
        <v>20.428571428571427</v>
      </c>
      <c r="AI885">
        <v>10</v>
      </c>
      <c r="AK885">
        <v>2</v>
      </c>
      <c r="AQ885">
        <v>150</v>
      </c>
      <c r="AR885">
        <v>150</v>
      </c>
      <c r="AS885" t="s">
        <v>756</v>
      </c>
    </row>
    <row r="886" spans="1:45" x14ac:dyDescent="0.25">
      <c r="A886">
        <v>885</v>
      </c>
      <c r="B886" t="s">
        <v>26</v>
      </c>
      <c r="C886" t="s">
        <v>680</v>
      </c>
      <c r="D886" t="s">
        <v>2</v>
      </c>
      <c r="E886" t="s">
        <v>339</v>
      </c>
      <c r="F886" s="138">
        <v>43989</v>
      </c>
      <c r="G886" t="s">
        <v>670</v>
      </c>
      <c r="H886" t="s">
        <v>667</v>
      </c>
      <c r="I886" t="s">
        <v>681</v>
      </c>
      <c r="J886" t="s">
        <v>384</v>
      </c>
      <c r="K886" t="s">
        <v>671</v>
      </c>
      <c r="L886">
        <v>1200</v>
      </c>
      <c r="M886">
        <v>384</v>
      </c>
      <c r="O886">
        <v>224</v>
      </c>
      <c r="P886">
        <v>116</v>
      </c>
      <c r="Q886">
        <v>8</v>
      </c>
      <c r="R886">
        <v>32</v>
      </c>
      <c r="S886">
        <v>75.599999999999994</v>
      </c>
      <c r="T886">
        <v>4.7142857142857144</v>
      </c>
      <c r="U886">
        <v>24.428571428571427</v>
      </c>
      <c r="V886">
        <v>0.72857142857142854</v>
      </c>
      <c r="W886">
        <v>0.4</v>
      </c>
      <c r="Y886">
        <v>0.20408163265306126</v>
      </c>
      <c r="Z886">
        <v>287</v>
      </c>
      <c r="AA886">
        <v>0.6</v>
      </c>
      <c r="AB886">
        <v>4.7142857142857144</v>
      </c>
      <c r="AH886">
        <v>24.428571428571427</v>
      </c>
      <c r="AQ886">
        <v>150</v>
      </c>
      <c r="AR886">
        <v>150</v>
      </c>
      <c r="AS886" t="s">
        <v>755</v>
      </c>
    </row>
    <row r="887" spans="1:45" x14ac:dyDescent="0.25">
      <c r="A887">
        <v>886</v>
      </c>
      <c r="B887" t="s">
        <v>26</v>
      </c>
      <c r="C887" t="s">
        <v>680</v>
      </c>
      <c r="D887" t="s">
        <v>2</v>
      </c>
      <c r="E887" t="s">
        <v>339</v>
      </c>
      <c r="F887" s="138">
        <v>43989</v>
      </c>
      <c r="G887" t="s">
        <v>670</v>
      </c>
      <c r="H887" t="s">
        <v>667</v>
      </c>
      <c r="I887" t="s">
        <v>681</v>
      </c>
      <c r="J887" t="s">
        <v>386</v>
      </c>
      <c r="K887" t="s">
        <v>671</v>
      </c>
      <c r="L887">
        <v>1200</v>
      </c>
      <c r="M887">
        <v>384</v>
      </c>
      <c r="O887">
        <v>276</v>
      </c>
      <c r="P887">
        <v>116</v>
      </c>
      <c r="Q887">
        <v>17</v>
      </c>
      <c r="R887">
        <v>32</v>
      </c>
      <c r="S887">
        <v>75.599999999999994</v>
      </c>
      <c r="T887">
        <v>10.642857142857142</v>
      </c>
      <c r="U887">
        <v>25</v>
      </c>
      <c r="V887">
        <v>0.72740524781341098</v>
      </c>
      <c r="W887">
        <v>0.4</v>
      </c>
      <c r="Y887">
        <v>0.16563146997929606</v>
      </c>
      <c r="Z887">
        <v>277</v>
      </c>
      <c r="AA887">
        <v>0.6</v>
      </c>
      <c r="AB887">
        <v>8.1428571428571423</v>
      </c>
      <c r="AE887">
        <v>5</v>
      </c>
      <c r="AH887">
        <v>22</v>
      </c>
      <c r="AK887">
        <v>6</v>
      </c>
      <c r="AQ887">
        <v>150</v>
      </c>
      <c r="AR887">
        <v>150</v>
      </c>
      <c r="AS887" t="s">
        <v>755</v>
      </c>
    </row>
    <row r="888" spans="1:45" x14ac:dyDescent="0.25">
      <c r="A888">
        <v>887</v>
      </c>
      <c r="B888" t="s">
        <v>26</v>
      </c>
      <c r="C888" t="s">
        <v>680</v>
      </c>
      <c r="D888" t="s">
        <v>2</v>
      </c>
      <c r="E888" t="s">
        <v>339</v>
      </c>
      <c r="F888" s="138">
        <v>43989</v>
      </c>
      <c r="G888" t="s">
        <v>682</v>
      </c>
      <c r="H888" t="s">
        <v>667</v>
      </c>
      <c r="I888" t="s">
        <v>681</v>
      </c>
      <c r="J888" t="s">
        <v>397</v>
      </c>
      <c r="K888" t="s">
        <v>671</v>
      </c>
      <c r="L888">
        <v>1200</v>
      </c>
      <c r="M888">
        <v>320</v>
      </c>
      <c r="O888">
        <v>196</v>
      </c>
      <c r="P888">
        <v>96</v>
      </c>
      <c r="Q888">
        <v>3</v>
      </c>
      <c r="R888">
        <v>31</v>
      </c>
      <c r="S888">
        <v>63</v>
      </c>
      <c r="T888">
        <v>2.2857142857142856</v>
      </c>
      <c r="U888">
        <v>24.428571428571427</v>
      </c>
      <c r="V888">
        <v>0.78571428571428559</v>
      </c>
      <c r="W888">
        <v>0.4</v>
      </c>
      <c r="Y888">
        <v>0.22594752186588923</v>
      </c>
      <c r="Z888">
        <v>246</v>
      </c>
      <c r="AA888">
        <v>0.65</v>
      </c>
      <c r="AB888">
        <v>2.2857142857142856</v>
      </c>
      <c r="AH888">
        <v>23.428571428571427</v>
      </c>
      <c r="AK888">
        <v>2</v>
      </c>
      <c r="AQ888">
        <v>150</v>
      </c>
      <c r="AR888">
        <v>150</v>
      </c>
      <c r="AS888" t="s">
        <v>755</v>
      </c>
    </row>
    <row r="889" spans="1:45" x14ac:dyDescent="0.25">
      <c r="A889">
        <v>888</v>
      </c>
      <c r="B889" t="s">
        <v>26</v>
      </c>
      <c r="C889" t="s">
        <v>680</v>
      </c>
      <c r="D889" t="s">
        <v>2</v>
      </c>
      <c r="E889" t="s">
        <v>339</v>
      </c>
      <c r="F889" s="138">
        <v>43989</v>
      </c>
      <c r="G889" t="s">
        <v>682</v>
      </c>
      <c r="H889" t="s">
        <v>687</v>
      </c>
      <c r="I889" t="s">
        <v>681</v>
      </c>
      <c r="J889" t="s">
        <v>493</v>
      </c>
      <c r="K889" t="s">
        <v>671</v>
      </c>
      <c r="L889">
        <v>1000</v>
      </c>
      <c r="M889">
        <v>320</v>
      </c>
      <c r="O889">
        <v>192</v>
      </c>
      <c r="P889">
        <v>96</v>
      </c>
      <c r="Q889">
        <v>1</v>
      </c>
      <c r="R889">
        <v>38</v>
      </c>
      <c r="S889">
        <v>63</v>
      </c>
      <c r="T889">
        <v>0.42857142857142855</v>
      </c>
      <c r="U889">
        <v>29.464285714285715</v>
      </c>
      <c r="V889">
        <v>0.76648351648351642</v>
      </c>
      <c r="W889">
        <v>0.24</v>
      </c>
      <c r="Y889">
        <v>0.28273809523809529</v>
      </c>
      <c r="Z889">
        <v>206</v>
      </c>
      <c r="AA889">
        <v>0.6</v>
      </c>
      <c r="AB889">
        <v>0.42857142857142855</v>
      </c>
      <c r="AH889">
        <v>28.714285714285715</v>
      </c>
      <c r="AI889">
        <v>1</v>
      </c>
      <c r="AK889">
        <v>1</v>
      </c>
      <c r="AQ889">
        <v>150</v>
      </c>
      <c r="AR889">
        <v>150</v>
      </c>
      <c r="AS889" t="s">
        <v>755</v>
      </c>
    </row>
    <row r="890" spans="1:45" x14ac:dyDescent="0.25">
      <c r="A890">
        <v>889</v>
      </c>
      <c r="B890" t="s">
        <v>26</v>
      </c>
      <c r="C890" t="s">
        <v>680</v>
      </c>
      <c r="D890" t="s">
        <v>2</v>
      </c>
      <c r="E890" t="s">
        <v>339</v>
      </c>
      <c r="F890" s="138">
        <v>43989</v>
      </c>
      <c r="G890" t="s">
        <v>676</v>
      </c>
      <c r="H890" t="s">
        <v>667</v>
      </c>
      <c r="I890" t="s">
        <v>681</v>
      </c>
      <c r="J890" t="s">
        <v>379</v>
      </c>
      <c r="K890" t="s">
        <v>669</v>
      </c>
      <c r="L890">
        <v>1200</v>
      </c>
      <c r="M890">
        <v>384</v>
      </c>
      <c r="O890">
        <v>384</v>
      </c>
      <c r="P890">
        <v>116</v>
      </c>
      <c r="Q890">
        <v>2</v>
      </c>
      <c r="R890">
        <v>44</v>
      </c>
      <c r="S890">
        <v>75.599999999999994</v>
      </c>
      <c r="T890">
        <v>0.8571428571428571</v>
      </c>
      <c r="U890">
        <v>38.428571428571431</v>
      </c>
      <c r="V890">
        <v>0.85403726708074534</v>
      </c>
      <c r="W890">
        <v>0.4</v>
      </c>
      <c r="Y890">
        <v>0.16369047619047622</v>
      </c>
      <c r="Z890">
        <v>400</v>
      </c>
      <c r="AA890">
        <v>0.6</v>
      </c>
      <c r="AB890">
        <v>0.8571428571428571</v>
      </c>
      <c r="AH890">
        <v>25.428571428571427</v>
      </c>
      <c r="AI890">
        <v>2</v>
      </c>
      <c r="AK890">
        <v>25</v>
      </c>
      <c r="AQ890">
        <v>150</v>
      </c>
      <c r="AR890">
        <v>150</v>
      </c>
      <c r="AS890" t="s">
        <v>756</v>
      </c>
    </row>
    <row r="891" spans="1:45" x14ac:dyDescent="0.25">
      <c r="A891">
        <v>890</v>
      </c>
      <c r="B891" t="s">
        <v>26</v>
      </c>
      <c r="C891" t="s">
        <v>680</v>
      </c>
      <c r="D891" t="s">
        <v>2</v>
      </c>
      <c r="E891" t="s">
        <v>339</v>
      </c>
      <c r="F891" s="138">
        <v>43989</v>
      </c>
      <c r="G891" t="s">
        <v>676</v>
      </c>
      <c r="H891" t="s">
        <v>667</v>
      </c>
      <c r="I891" t="s">
        <v>681</v>
      </c>
      <c r="J891" t="s">
        <v>378</v>
      </c>
      <c r="K891" t="s">
        <v>669</v>
      </c>
      <c r="L891">
        <v>1200</v>
      </c>
      <c r="M891">
        <v>384</v>
      </c>
      <c r="O891">
        <v>320</v>
      </c>
      <c r="P891">
        <v>116</v>
      </c>
      <c r="Q891">
        <v>6</v>
      </c>
      <c r="R891">
        <v>45</v>
      </c>
      <c r="S891">
        <v>75.599999999999994</v>
      </c>
      <c r="T891">
        <v>3.5</v>
      </c>
      <c r="U891">
        <v>40.964285714285715</v>
      </c>
      <c r="V891">
        <v>0.87184873949579833</v>
      </c>
      <c r="W891">
        <v>0.4</v>
      </c>
      <c r="Y891">
        <v>0.20089285714285715</v>
      </c>
      <c r="Z891">
        <v>350</v>
      </c>
      <c r="AA891">
        <v>0.6</v>
      </c>
      <c r="AB891">
        <v>3</v>
      </c>
      <c r="AE891">
        <v>1</v>
      </c>
      <c r="AH891">
        <v>32.714285714285715</v>
      </c>
      <c r="AI891">
        <v>5</v>
      </c>
      <c r="AK891">
        <v>14</v>
      </c>
      <c r="AQ891">
        <v>150</v>
      </c>
      <c r="AR891">
        <v>150</v>
      </c>
      <c r="AS891" t="s">
        <v>756</v>
      </c>
    </row>
    <row r="892" spans="1:45" x14ac:dyDescent="0.25">
      <c r="A892">
        <v>891</v>
      </c>
      <c r="B892" t="s">
        <v>26</v>
      </c>
      <c r="C892" t="s">
        <v>680</v>
      </c>
      <c r="D892" t="s">
        <v>2</v>
      </c>
      <c r="E892" t="s">
        <v>339</v>
      </c>
      <c r="F892" s="138">
        <v>43989</v>
      </c>
      <c r="G892" t="s">
        <v>676</v>
      </c>
      <c r="H892" t="s">
        <v>667</v>
      </c>
      <c r="I892" t="s">
        <v>681</v>
      </c>
      <c r="J892" t="s">
        <v>377</v>
      </c>
      <c r="K892" t="s">
        <v>669</v>
      </c>
      <c r="L892">
        <v>1200</v>
      </c>
      <c r="M892">
        <v>384</v>
      </c>
      <c r="O892">
        <v>304</v>
      </c>
      <c r="P892">
        <v>116</v>
      </c>
      <c r="Q892">
        <v>15</v>
      </c>
      <c r="R892">
        <v>59</v>
      </c>
      <c r="S892">
        <v>75.599999999999994</v>
      </c>
      <c r="T892">
        <v>10.428571428571429</v>
      </c>
      <c r="U892">
        <v>39.107142857142861</v>
      </c>
      <c r="V892">
        <v>0.66940154440154453</v>
      </c>
      <c r="W892">
        <v>0.4</v>
      </c>
      <c r="Y892">
        <v>0.27725563909774437</v>
      </c>
      <c r="Z892">
        <v>592</v>
      </c>
      <c r="AA892">
        <v>0.6</v>
      </c>
      <c r="AB892">
        <v>10.428571428571429</v>
      </c>
      <c r="AH892">
        <v>24.857142857142858</v>
      </c>
      <c r="AI892">
        <v>3</v>
      </c>
      <c r="AK892">
        <v>27</v>
      </c>
      <c r="AQ892">
        <v>150</v>
      </c>
      <c r="AR892">
        <v>150</v>
      </c>
      <c r="AS892" t="s">
        <v>756</v>
      </c>
    </row>
    <row r="893" spans="1:45" x14ac:dyDescent="0.25">
      <c r="A893">
        <v>892</v>
      </c>
      <c r="B893" t="s">
        <v>26</v>
      </c>
      <c r="C893" t="s">
        <v>680</v>
      </c>
      <c r="D893" t="s">
        <v>2</v>
      </c>
      <c r="E893" t="s">
        <v>339</v>
      </c>
      <c r="F893" s="138">
        <v>43989</v>
      </c>
      <c r="G893" t="s">
        <v>685</v>
      </c>
      <c r="H893" t="s">
        <v>667</v>
      </c>
      <c r="I893" t="s">
        <v>681</v>
      </c>
      <c r="J893" t="s">
        <v>258</v>
      </c>
      <c r="K893" t="s">
        <v>671</v>
      </c>
      <c r="L893">
        <v>1000</v>
      </c>
      <c r="M893">
        <v>320</v>
      </c>
      <c r="O893">
        <v>264</v>
      </c>
      <c r="P893">
        <v>96</v>
      </c>
      <c r="R893">
        <v>47</v>
      </c>
      <c r="S893">
        <v>63</v>
      </c>
      <c r="T893">
        <v>0</v>
      </c>
      <c r="U893">
        <v>28.857142857142858</v>
      </c>
      <c r="V893">
        <v>0.61398176291793316</v>
      </c>
      <c r="W893">
        <v>0.4</v>
      </c>
      <c r="Y893">
        <v>0.25432900432900435</v>
      </c>
      <c r="Z893">
        <v>291</v>
      </c>
      <c r="AA893">
        <v>0.6</v>
      </c>
      <c r="AH893">
        <v>28.857142857142858</v>
      </c>
      <c r="AQ893">
        <v>150</v>
      </c>
      <c r="AR893">
        <v>150</v>
      </c>
      <c r="AS893" t="s">
        <v>755</v>
      </c>
    </row>
    <row r="894" spans="1:45" x14ac:dyDescent="0.25">
      <c r="A894">
        <v>893</v>
      </c>
      <c r="B894" t="s">
        <v>26</v>
      </c>
      <c r="C894" t="s">
        <v>680</v>
      </c>
      <c r="D894" t="s">
        <v>2</v>
      </c>
      <c r="E894" t="s">
        <v>339</v>
      </c>
      <c r="F894" s="138">
        <v>43989</v>
      </c>
      <c r="G894" t="s">
        <v>685</v>
      </c>
      <c r="H894" t="s">
        <v>667</v>
      </c>
      <c r="I894" t="s">
        <v>681</v>
      </c>
      <c r="J894" t="s">
        <v>261</v>
      </c>
      <c r="K894" t="s">
        <v>671</v>
      </c>
      <c r="L894">
        <v>1000</v>
      </c>
      <c r="M894">
        <v>320</v>
      </c>
      <c r="O894">
        <v>275</v>
      </c>
      <c r="P894">
        <v>96</v>
      </c>
      <c r="R894">
        <v>50</v>
      </c>
      <c r="S894">
        <v>63</v>
      </c>
      <c r="T894">
        <v>0</v>
      </c>
      <c r="U894">
        <v>40.464285714285715</v>
      </c>
      <c r="V894">
        <v>0.80928571428571427</v>
      </c>
      <c r="W894">
        <v>0.4</v>
      </c>
      <c r="Y894">
        <v>0.25974025974025972</v>
      </c>
      <c r="Z894">
        <v>415</v>
      </c>
      <c r="AA894">
        <v>0.6</v>
      </c>
      <c r="AH894">
        <v>39.714285714285715</v>
      </c>
      <c r="AI894">
        <v>1</v>
      </c>
      <c r="AK894">
        <v>1</v>
      </c>
      <c r="AQ894">
        <v>150</v>
      </c>
      <c r="AR894">
        <v>150</v>
      </c>
      <c r="AS894" t="s">
        <v>755</v>
      </c>
    </row>
    <row r="895" spans="1:45" x14ac:dyDescent="0.25">
      <c r="A895">
        <v>894</v>
      </c>
      <c r="B895" t="s">
        <v>26</v>
      </c>
      <c r="C895" t="s">
        <v>680</v>
      </c>
      <c r="D895" t="s">
        <v>2</v>
      </c>
      <c r="E895" t="s">
        <v>339</v>
      </c>
      <c r="F895" s="138">
        <v>43989</v>
      </c>
      <c r="G895" t="s">
        <v>685</v>
      </c>
      <c r="H895" t="s">
        <v>667</v>
      </c>
      <c r="I895" t="s">
        <v>681</v>
      </c>
      <c r="J895" t="s">
        <v>264</v>
      </c>
      <c r="K895" t="s">
        <v>671</v>
      </c>
      <c r="L895">
        <v>1000</v>
      </c>
      <c r="M895">
        <v>320</v>
      </c>
      <c r="O895">
        <v>292</v>
      </c>
      <c r="P895">
        <v>96</v>
      </c>
      <c r="R895">
        <v>27</v>
      </c>
      <c r="S895">
        <v>63</v>
      </c>
      <c r="T895">
        <v>0</v>
      </c>
      <c r="U895">
        <v>22.285714285714285</v>
      </c>
      <c r="V895">
        <v>0.82539682539682535</v>
      </c>
      <c r="W895">
        <v>0.4</v>
      </c>
      <c r="Y895">
        <v>0.1320939334637965</v>
      </c>
      <c r="Z895">
        <v>317</v>
      </c>
      <c r="AA895">
        <v>0.6</v>
      </c>
      <c r="AH895">
        <v>22.285714285714285</v>
      </c>
      <c r="AQ895">
        <v>150</v>
      </c>
      <c r="AR895">
        <v>150</v>
      </c>
      <c r="AS895" t="s">
        <v>755</v>
      </c>
    </row>
    <row r="896" spans="1:45" x14ac:dyDescent="0.25">
      <c r="A896">
        <v>895</v>
      </c>
      <c r="B896" t="s">
        <v>26</v>
      </c>
      <c r="C896" t="s">
        <v>680</v>
      </c>
      <c r="D896" t="s">
        <v>2</v>
      </c>
      <c r="E896" t="s">
        <v>339</v>
      </c>
      <c r="F896" s="138">
        <v>43989</v>
      </c>
      <c r="G896" t="s">
        <v>685</v>
      </c>
      <c r="H896" t="s">
        <v>667</v>
      </c>
      <c r="I896" t="s">
        <v>681</v>
      </c>
      <c r="J896" t="s">
        <v>445</v>
      </c>
      <c r="K896" t="s">
        <v>671</v>
      </c>
      <c r="L896">
        <v>1000</v>
      </c>
      <c r="M896">
        <v>320</v>
      </c>
      <c r="O896">
        <v>264</v>
      </c>
      <c r="P896">
        <v>96</v>
      </c>
      <c r="Q896">
        <v>8</v>
      </c>
      <c r="R896">
        <v>45</v>
      </c>
      <c r="S896">
        <v>63</v>
      </c>
      <c r="T896">
        <v>5.4285714285714288</v>
      </c>
      <c r="U896">
        <v>36.321428571428569</v>
      </c>
      <c r="V896">
        <v>0.78773584905660377</v>
      </c>
      <c r="W896">
        <v>0.4</v>
      </c>
      <c r="Y896">
        <v>0.24350649350649353</v>
      </c>
      <c r="Z896">
        <v>285</v>
      </c>
      <c r="AA896">
        <v>0.6</v>
      </c>
      <c r="AB896">
        <v>5.4285714285714288</v>
      </c>
      <c r="AH896">
        <v>34.571428571428569</v>
      </c>
      <c r="AI896">
        <v>5</v>
      </c>
      <c r="AK896">
        <v>1</v>
      </c>
      <c r="AQ896">
        <v>150</v>
      </c>
      <c r="AR896">
        <v>150</v>
      </c>
      <c r="AS896" t="s">
        <v>755</v>
      </c>
    </row>
    <row r="897" spans="1:45" x14ac:dyDescent="0.25">
      <c r="A897">
        <v>896</v>
      </c>
      <c r="B897" t="s">
        <v>26</v>
      </c>
      <c r="C897" t="s">
        <v>680</v>
      </c>
      <c r="D897" t="s">
        <v>2</v>
      </c>
      <c r="E897" t="s">
        <v>339</v>
      </c>
      <c r="F897" s="138">
        <v>43989</v>
      </c>
      <c r="G897" t="s">
        <v>685</v>
      </c>
      <c r="H897" t="s">
        <v>667</v>
      </c>
      <c r="I897" t="s">
        <v>681</v>
      </c>
      <c r="J897" t="s">
        <v>259</v>
      </c>
      <c r="K897" t="s">
        <v>671</v>
      </c>
      <c r="L897">
        <v>1000</v>
      </c>
      <c r="M897">
        <v>320</v>
      </c>
      <c r="O897">
        <v>292</v>
      </c>
      <c r="P897">
        <v>96</v>
      </c>
      <c r="Q897">
        <v>1</v>
      </c>
      <c r="R897">
        <v>33</v>
      </c>
      <c r="S897">
        <v>63</v>
      </c>
      <c r="T897">
        <v>0.8571428571428571</v>
      </c>
      <c r="U897">
        <v>19.642857142857142</v>
      </c>
      <c r="V897">
        <v>0.6029411764705882</v>
      </c>
      <c r="W897">
        <v>0.4</v>
      </c>
      <c r="Y897">
        <v>0.16144814090019571</v>
      </c>
      <c r="Z897">
        <v>290</v>
      </c>
      <c r="AA897">
        <v>0.6</v>
      </c>
      <c r="AB897">
        <v>0.8571428571428571</v>
      </c>
      <c r="AH897">
        <v>19.142857142857142</v>
      </c>
      <c r="AK897">
        <v>1</v>
      </c>
      <c r="AQ897">
        <v>150</v>
      </c>
      <c r="AR897">
        <v>150</v>
      </c>
      <c r="AS897" t="s">
        <v>755</v>
      </c>
    </row>
    <row r="898" spans="1:45" x14ac:dyDescent="0.25">
      <c r="A898">
        <v>897</v>
      </c>
      <c r="B898" t="s">
        <v>26</v>
      </c>
      <c r="C898" t="s">
        <v>680</v>
      </c>
      <c r="D898" t="s">
        <v>2</v>
      </c>
      <c r="E898" t="s">
        <v>339</v>
      </c>
      <c r="F898" s="138">
        <v>43989</v>
      </c>
      <c r="G898" t="s">
        <v>685</v>
      </c>
      <c r="H898" t="s">
        <v>667</v>
      </c>
      <c r="I898" t="s">
        <v>681</v>
      </c>
      <c r="J898" t="s">
        <v>260</v>
      </c>
      <c r="K898" t="s">
        <v>671</v>
      </c>
      <c r="L898">
        <v>1000</v>
      </c>
      <c r="M898">
        <v>320</v>
      </c>
      <c r="O898">
        <v>267</v>
      </c>
      <c r="P898">
        <v>96</v>
      </c>
      <c r="Q898">
        <v>3</v>
      </c>
      <c r="R898">
        <v>35</v>
      </c>
      <c r="S898">
        <v>63</v>
      </c>
      <c r="T898">
        <v>2.8571428571428572</v>
      </c>
      <c r="U898">
        <v>22.642857142857142</v>
      </c>
      <c r="V898">
        <v>0.67105263157894735</v>
      </c>
      <c r="W898">
        <v>0.4</v>
      </c>
      <c r="Y898">
        <v>0.18726591760299627</v>
      </c>
      <c r="Z898">
        <v>275</v>
      </c>
      <c r="AA898">
        <v>0.6</v>
      </c>
      <c r="AB898">
        <v>2.8571428571428572</v>
      </c>
      <c r="AH898">
        <v>22.142857142857142</v>
      </c>
      <c r="AK898">
        <v>1</v>
      </c>
      <c r="AQ898">
        <v>150</v>
      </c>
      <c r="AR898">
        <v>150</v>
      </c>
      <c r="AS898" t="s">
        <v>755</v>
      </c>
    </row>
    <row r="899" spans="1:45" x14ac:dyDescent="0.25">
      <c r="A899">
        <v>898</v>
      </c>
      <c r="B899" t="s">
        <v>26</v>
      </c>
      <c r="C899" t="s">
        <v>680</v>
      </c>
      <c r="D899" t="s">
        <v>2</v>
      </c>
      <c r="E899" t="s">
        <v>339</v>
      </c>
      <c r="F899" s="138">
        <v>43989</v>
      </c>
      <c r="G899" t="s">
        <v>685</v>
      </c>
      <c r="H899" t="s">
        <v>667</v>
      </c>
      <c r="I899" t="s">
        <v>681</v>
      </c>
      <c r="J899" t="s">
        <v>446</v>
      </c>
      <c r="K899" t="s">
        <v>671</v>
      </c>
      <c r="L899">
        <v>1000</v>
      </c>
      <c r="M899">
        <v>320</v>
      </c>
      <c r="O899">
        <v>267</v>
      </c>
      <c r="P899">
        <v>96</v>
      </c>
      <c r="Q899">
        <v>3</v>
      </c>
      <c r="R899">
        <v>35</v>
      </c>
      <c r="S899">
        <v>63</v>
      </c>
      <c r="T899">
        <v>1.2857142857142858</v>
      </c>
      <c r="U899">
        <v>29.571428571428573</v>
      </c>
      <c r="V899">
        <v>0.81203007518796999</v>
      </c>
      <c r="W899">
        <v>0.4</v>
      </c>
      <c r="Y899">
        <v>0.18726591760299627</v>
      </c>
      <c r="Z899">
        <v>287</v>
      </c>
      <c r="AA899">
        <v>0.6</v>
      </c>
      <c r="AB899">
        <v>1.2857142857142858</v>
      </c>
      <c r="AH899">
        <v>29.571428571428573</v>
      </c>
      <c r="AQ899">
        <v>150</v>
      </c>
      <c r="AR899">
        <v>150</v>
      </c>
      <c r="AS899" t="s">
        <v>755</v>
      </c>
    </row>
    <row r="900" spans="1:45" x14ac:dyDescent="0.25">
      <c r="A900">
        <v>899</v>
      </c>
      <c r="B900" t="s">
        <v>26</v>
      </c>
      <c r="C900" t="s">
        <v>680</v>
      </c>
      <c r="D900" t="s">
        <v>2</v>
      </c>
      <c r="E900" t="s">
        <v>339</v>
      </c>
      <c r="F900" s="138">
        <v>43989</v>
      </c>
      <c r="G900" t="s">
        <v>685</v>
      </c>
      <c r="H900" t="s">
        <v>667</v>
      </c>
      <c r="I900" t="s">
        <v>681</v>
      </c>
      <c r="J900" t="s">
        <v>413</v>
      </c>
      <c r="K900" t="s">
        <v>671</v>
      </c>
      <c r="L900">
        <v>1000</v>
      </c>
      <c r="M900">
        <v>320</v>
      </c>
      <c r="O900">
        <v>368</v>
      </c>
      <c r="P900">
        <v>96</v>
      </c>
      <c r="R900">
        <v>60</v>
      </c>
      <c r="S900">
        <v>63</v>
      </c>
      <c r="T900">
        <v>0</v>
      </c>
      <c r="U900">
        <v>48.714285714285715</v>
      </c>
      <c r="V900">
        <v>0.81190476190476191</v>
      </c>
      <c r="W900">
        <v>0.4</v>
      </c>
      <c r="Y900">
        <v>0.23291925465838512</v>
      </c>
      <c r="Z900">
        <v>372</v>
      </c>
      <c r="AA900">
        <v>0.6</v>
      </c>
      <c r="AH900">
        <v>48.714285714285715</v>
      </c>
      <c r="AQ900">
        <v>150</v>
      </c>
      <c r="AR900">
        <v>150</v>
      </c>
      <c r="AS900" t="s">
        <v>756</v>
      </c>
    </row>
    <row r="901" spans="1:45" x14ac:dyDescent="0.25">
      <c r="A901">
        <v>900</v>
      </c>
      <c r="B901" t="s">
        <v>26</v>
      </c>
      <c r="C901" t="s">
        <v>680</v>
      </c>
      <c r="D901" t="s">
        <v>2</v>
      </c>
      <c r="E901" t="s">
        <v>339</v>
      </c>
      <c r="F901" s="138">
        <v>43989</v>
      </c>
      <c r="G901" t="s">
        <v>685</v>
      </c>
      <c r="H901" t="s">
        <v>667</v>
      </c>
      <c r="I901" t="s">
        <v>681</v>
      </c>
      <c r="J901" t="s">
        <v>404</v>
      </c>
      <c r="K901" t="s">
        <v>671</v>
      </c>
      <c r="L901">
        <v>1000</v>
      </c>
      <c r="M901">
        <v>320</v>
      </c>
      <c r="O901">
        <v>384</v>
      </c>
      <c r="P901">
        <v>96</v>
      </c>
      <c r="Q901">
        <v>3</v>
      </c>
      <c r="R901">
        <v>73</v>
      </c>
      <c r="S901">
        <v>63</v>
      </c>
      <c r="T901">
        <v>0.9642857142857143</v>
      </c>
      <c r="U901">
        <v>48.482142857142854</v>
      </c>
      <c r="V901">
        <v>0.65061090225563911</v>
      </c>
      <c r="W901">
        <v>0.4</v>
      </c>
      <c r="Y901">
        <v>0.27157738095238099</v>
      </c>
      <c r="Z901">
        <v>459</v>
      </c>
      <c r="AA901">
        <v>0.65</v>
      </c>
      <c r="AB901">
        <v>0.7142857142857143</v>
      </c>
      <c r="AC901">
        <v>1</v>
      </c>
      <c r="AH901">
        <v>47.857142857142854</v>
      </c>
      <c r="AI901">
        <v>1</v>
      </c>
      <c r="AJ901">
        <v>1</v>
      </c>
      <c r="AQ901">
        <v>150</v>
      </c>
      <c r="AR901">
        <v>150</v>
      </c>
      <c r="AS901" t="s">
        <v>756</v>
      </c>
    </row>
    <row r="902" spans="1:45" x14ac:dyDescent="0.25">
      <c r="A902">
        <v>901</v>
      </c>
      <c r="B902" t="s">
        <v>26</v>
      </c>
      <c r="C902" t="s">
        <v>680</v>
      </c>
      <c r="D902" t="s">
        <v>2</v>
      </c>
      <c r="E902" t="s">
        <v>339</v>
      </c>
      <c r="F902" s="138">
        <v>43989</v>
      </c>
      <c r="G902" t="s">
        <v>685</v>
      </c>
      <c r="H902" t="s">
        <v>667</v>
      </c>
      <c r="I902" t="s">
        <v>681</v>
      </c>
      <c r="J902" t="s">
        <v>252</v>
      </c>
      <c r="K902" t="s">
        <v>671</v>
      </c>
      <c r="L902">
        <v>1000</v>
      </c>
      <c r="M902">
        <v>320</v>
      </c>
      <c r="O902">
        <v>430</v>
      </c>
      <c r="P902">
        <v>96</v>
      </c>
      <c r="Q902">
        <v>4</v>
      </c>
      <c r="R902">
        <v>57</v>
      </c>
      <c r="S902">
        <v>63</v>
      </c>
      <c r="T902">
        <v>1.7678571428571428</v>
      </c>
      <c r="U902">
        <v>48.196428571428569</v>
      </c>
      <c r="V902">
        <v>0.81908665105386413</v>
      </c>
      <c r="W902">
        <v>0.4</v>
      </c>
      <c r="Y902">
        <v>0.18936877076411959</v>
      </c>
      <c r="Z902">
        <v>714</v>
      </c>
      <c r="AA902">
        <v>0.65</v>
      </c>
      <c r="AB902">
        <v>1.1428571428571428</v>
      </c>
      <c r="AC902">
        <v>1</v>
      </c>
      <c r="AD902">
        <v>1</v>
      </c>
      <c r="AH902">
        <v>46.571428571428569</v>
      </c>
      <c r="AI902">
        <v>3</v>
      </c>
      <c r="AJ902">
        <v>1</v>
      </c>
      <c r="AK902">
        <v>1</v>
      </c>
      <c r="AQ902">
        <v>150</v>
      </c>
      <c r="AR902">
        <v>150</v>
      </c>
      <c r="AS902" t="s">
        <v>756</v>
      </c>
    </row>
    <row r="903" spans="1:45" x14ac:dyDescent="0.25">
      <c r="A903">
        <v>902</v>
      </c>
      <c r="B903" t="s">
        <v>26</v>
      </c>
      <c r="C903" t="s">
        <v>680</v>
      </c>
      <c r="D903" t="s">
        <v>2</v>
      </c>
      <c r="E903" t="s">
        <v>339</v>
      </c>
      <c r="F903" s="138">
        <v>43989</v>
      </c>
      <c r="G903" t="s">
        <v>685</v>
      </c>
      <c r="H903" t="s">
        <v>667</v>
      </c>
      <c r="I903" t="s">
        <v>681</v>
      </c>
      <c r="J903" t="s">
        <v>251</v>
      </c>
      <c r="K903" t="s">
        <v>671</v>
      </c>
      <c r="L903">
        <v>1000</v>
      </c>
      <c r="M903">
        <v>320</v>
      </c>
      <c r="O903">
        <v>728</v>
      </c>
      <c r="P903">
        <v>96</v>
      </c>
      <c r="Q903">
        <v>11</v>
      </c>
      <c r="R903">
        <v>105</v>
      </c>
      <c r="S903">
        <v>63</v>
      </c>
      <c r="T903">
        <v>12.857142857142858</v>
      </c>
      <c r="U903">
        <v>75.571428571428569</v>
      </c>
      <c r="V903">
        <v>0.76231527093596063</v>
      </c>
      <c r="W903">
        <v>0.4</v>
      </c>
      <c r="Y903">
        <v>0.20604395604395606</v>
      </c>
      <c r="Z903">
        <v>703</v>
      </c>
      <c r="AA903">
        <v>0.7</v>
      </c>
      <c r="AB903">
        <v>6.8571428571428568</v>
      </c>
      <c r="AE903">
        <v>3</v>
      </c>
      <c r="AF903">
        <v>6</v>
      </c>
      <c r="AH903">
        <v>75.571428571428569</v>
      </c>
      <c r="AQ903">
        <v>250</v>
      </c>
      <c r="AR903">
        <v>250</v>
      </c>
      <c r="AS903" t="s">
        <v>756</v>
      </c>
    </row>
    <row r="904" spans="1:45" x14ac:dyDescent="0.25">
      <c r="A904">
        <v>903</v>
      </c>
      <c r="B904" t="s">
        <v>26</v>
      </c>
      <c r="C904" t="s">
        <v>680</v>
      </c>
      <c r="D904" t="s">
        <v>2</v>
      </c>
      <c r="E904" t="s">
        <v>339</v>
      </c>
      <c r="F904" s="138">
        <v>43989</v>
      </c>
      <c r="G904" t="s">
        <v>685</v>
      </c>
      <c r="H904" t="s">
        <v>667</v>
      </c>
      <c r="I904" t="s">
        <v>681</v>
      </c>
      <c r="J904" t="s">
        <v>417</v>
      </c>
      <c r="K904" t="s">
        <v>671</v>
      </c>
      <c r="L904">
        <v>1000</v>
      </c>
      <c r="M904">
        <v>320</v>
      </c>
      <c r="O904">
        <v>568</v>
      </c>
      <c r="P904">
        <v>96</v>
      </c>
      <c r="Q904">
        <v>31</v>
      </c>
      <c r="R904">
        <v>120</v>
      </c>
      <c r="S904">
        <v>63</v>
      </c>
      <c r="T904">
        <v>25.517857142857142</v>
      </c>
      <c r="U904">
        <v>129.78571428571428</v>
      </c>
      <c r="V904">
        <v>1.0285004730368967</v>
      </c>
      <c r="W904">
        <v>0.4</v>
      </c>
      <c r="Y904">
        <v>0.30181086519114692</v>
      </c>
      <c r="Z904">
        <v>780</v>
      </c>
      <c r="AA904">
        <v>0.7</v>
      </c>
      <c r="AB904">
        <v>20.142857142857142</v>
      </c>
      <c r="AC904">
        <v>8</v>
      </c>
      <c r="AD904">
        <v>9</v>
      </c>
      <c r="AH904">
        <v>122.28571428571429</v>
      </c>
      <c r="AI904">
        <v>10</v>
      </c>
      <c r="AK904">
        <v>10</v>
      </c>
      <c r="AQ904">
        <v>250</v>
      </c>
      <c r="AR904">
        <v>250</v>
      </c>
      <c r="AS904" t="s">
        <v>756</v>
      </c>
    </row>
    <row r="905" spans="1:45" x14ac:dyDescent="0.25">
      <c r="A905">
        <v>904</v>
      </c>
      <c r="B905" t="s">
        <v>26</v>
      </c>
      <c r="C905" t="s">
        <v>680</v>
      </c>
      <c r="D905" t="s">
        <v>2</v>
      </c>
      <c r="E905" t="s">
        <v>339</v>
      </c>
      <c r="F905" s="138">
        <v>43989</v>
      </c>
      <c r="G905" t="s">
        <v>685</v>
      </c>
      <c r="H905" t="s">
        <v>667</v>
      </c>
      <c r="I905" t="s">
        <v>681</v>
      </c>
      <c r="J905" t="s">
        <v>254</v>
      </c>
      <c r="K905" t="s">
        <v>671</v>
      </c>
      <c r="L905">
        <v>1000</v>
      </c>
      <c r="M905">
        <v>320</v>
      </c>
      <c r="O905">
        <v>368</v>
      </c>
      <c r="P905">
        <v>96</v>
      </c>
      <c r="Q905">
        <v>7</v>
      </c>
      <c r="R905">
        <v>62</v>
      </c>
      <c r="S905">
        <v>63</v>
      </c>
      <c r="T905">
        <v>3</v>
      </c>
      <c r="U905">
        <v>55.285714285714285</v>
      </c>
      <c r="V905">
        <v>0.84472049689440998</v>
      </c>
      <c r="W905">
        <v>0.4</v>
      </c>
      <c r="Y905">
        <v>0.24068322981366463</v>
      </c>
      <c r="Z905">
        <v>453</v>
      </c>
      <c r="AA905">
        <v>0.6</v>
      </c>
      <c r="AB905">
        <v>3</v>
      </c>
      <c r="AH905">
        <v>48.285714285714285</v>
      </c>
      <c r="AI905">
        <v>8</v>
      </c>
      <c r="AK905">
        <v>10</v>
      </c>
      <c r="AQ905">
        <v>150</v>
      </c>
      <c r="AR905">
        <v>150</v>
      </c>
      <c r="AS905" t="s">
        <v>756</v>
      </c>
    </row>
    <row r="906" spans="1:45" x14ac:dyDescent="0.25">
      <c r="A906">
        <v>905</v>
      </c>
      <c r="B906" t="s">
        <v>26</v>
      </c>
      <c r="C906" t="s">
        <v>680</v>
      </c>
      <c r="D906" t="s">
        <v>2</v>
      </c>
      <c r="E906" t="s">
        <v>339</v>
      </c>
      <c r="F906" s="138">
        <v>43989</v>
      </c>
      <c r="G906" t="s">
        <v>685</v>
      </c>
      <c r="H906" t="s">
        <v>667</v>
      </c>
      <c r="I906" t="s">
        <v>681</v>
      </c>
      <c r="J906" t="s">
        <v>255</v>
      </c>
      <c r="K906" t="s">
        <v>671</v>
      </c>
      <c r="L906">
        <v>1000</v>
      </c>
      <c r="M906">
        <v>320</v>
      </c>
      <c r="O906">
        <v>240</v>
      </c>
      <c r="P906">
        <v>96</v>
      </c>
      <c r="Q906">
        <v>12</v>
      </c>
      <c r="R906">
        <v>47</v>
      </c>
      <c r="S906">
        <v>63</v>
      </c>
      <c r="T906">
        <v>3.7678571428571428</v>
      </c>
      <c r="U906">
        <v>28.517857142857142</v>
      </c>
      <c r="V906">
        <v>0.54721549636803868</v>
      </c>
      <c r="W906">
        <v>0.4</v>
      </c>
      <c r="Y906">
        <v>0.27976190476190477</v>
      </c>
      <c r="Z906">
        <v>208</v>
      </c>
      <c r="AA906">
        <v>0.6</v>
      </c>
      <c r="AB906">
        <v>3.1428571428571428</v>
      </c>
      <c r="AC906">
        <v>1</v>
      </c>
      <c r="AD906">
        <v>1</v>
      </c>
      <c r="AH906">
        <v>26.142857142857142</v>
      </c>
      <c r="AI906">
        <v>4</v>
      </c>
      <c r="AJ906">
        <v>1</v>
      </c>
      <c r="AK906">
        <v>2</v>
      </c>
      <c r="AQ906">
        <v>150</v>
      </c>
      <c r="AR906">
        <v>150</v>
      </c>
      <c r="AS906" t="s">
        <v>755</v>
      </c>
    </row>
    <row r="907" spans="1:45" x14ac:dyDescent="0.25">
      <c r="A907">
        <v>906</v>
      </c>
      <c r="B907" t="s">
        <v>26</v>
      </c>
      <c r="C907" t="s">
        <v>680</v>
      </c>
      <c r="D907" t="s">
        <v>2</v>
      </c>
      <c r="E907" t="s">
        <v>339</v>
      </c>
      <c r="F907" s="138">
        <v>43989</v>
      </c>
      <c r="G907" t="s">
        <v>685</v>
      </c>
      <c r="H907" t="s">
        <v>667</v>
      </c>
      <c r="I907" t="s">
        <v>681</v>
      </c>
      <c r="J907" t="s">
        <v>448</v>
      </c>
      <c r="K907" t="s">
        <v>671</v>
      </c>
      <c r="L907">
        <v>1000</v>
      </c>
      <c r="M907">
        <v>320</v>
      </c>
      <c r="O907">
        <v>384</v>
      </c>
      <c r="P907">
        <v>96</v>
      </c>
      <c r="Q907">
        <v>5</v>
      </c>
      <c r="R907">
        <v>44</v>
      </c>
      <c r="S907">
        <v>63</v>
      </c>
      <c r="T907">
        <v>4.1428571428571432</v>
      </c>
      <c r="U907">
        <v>42.285714285714285</v>
      </c>
      <c r="V907">
        <v>0.94752186588921283</v>
      </c>
      <c r="W907">
        <v>0.4</v>
      </c>
      <c r="Y907">
        <v>0.16369047619047622</v>
      </c>
      <c r="Z907">
        <v>402</v>
      </c>
      <c r="AA907">
        <v>0.6</v>
      </c>
      <c r="AB907">
        <v>4.1428571428571432</v>
      </c>
      <c r="AH907">
        <v>42.285714285714285</v>
      </c>
      <c r="AQ907">
        <v>150</v>
      </c>
      <c r="AR907">
        <v>150</v>
      </c>
      <c r="AS907" t="s">
        <v>755</v>
      </c>
    </row>
    <row r="908" spans="1:45" x14ac:dyDescent="0.25">
      <c r="A908">
        <v>907</v>
      </c>
      <c r="B908" t="s">
        <v>26</v>
      </c>
      <c r="C908" t="s">
        <v>680</v>
      </c>
      <c r="D908" t="s">
        <v>2</v>
      </c>
      <c r="E908" t="s">
        <v>339</v>
      </c>
      <c r="F908" s="138">
        <v>43989</v>
      </c>
      <c r="G908" t="s">
        <v>685</v>
      </c>
      <c r="H908" t="s">
        <v>667</v>
      </c>
      <c r="I908" t="s">
        <v>681</v>
      </c>
      <c r="J908" t="s">
        <v>406</v>
      </c>
      <c r="K908" t="s">
        <v>671</v>
      </c>
      <c r="L908">
        <v>1000</v>
      </c>
      <c r="M908">
        <v>320</v>
      </c>
      <c r="O908">
        <v>320</v>
      </c>
      <c r="P908">
        <v>96</v>
      </c>
      <c r="Q908">
        <v>11</v>
      </c>
      <c r="R908">
        <v>44</v>
      </c>
      <c r="S908">
        <v>63</v>
      </c>
      <c r="T908">
        <v>6.5</v>
      </c>
      <c r="U908">
        <v>33.375</v>
      </c>
      <c r="V908">
        <v>0.72499999999999998</v>
      </c>
      <c r="W908">
        <v>0.4</v>
      </c>
      <c r="Y908">
        <v>0.19642857142857142</v>
      </c>
      <c r="Z908">
        <v>317</v>
      </c>
      <c r="AA908">
        <v>0.6</v>
      </c>
      <c r="AB908">
        <v>5</v>
      </c>
      <c r="AE908">
        <v>3</v>
      </c>
      <c r="AH908">
        <v>31</v>
      </c>
      <c r="AI908">
        <v>3</v>
      </c>
      <c r="AJ908">
        <v>3</v>
      </c>
      <c r="AK908">
        <v>1</v>
      </c>
      <c r="AQ908">
        <v>150</v>
      </c>
      <c r="AR908">
        <v>150</v>
      </c>
      <c r="AS908" t="s">
        <v>755</v>
      </c>
    </row>
    <row r="909" spans="1:45" x14ac:dyDescent="0.25">
      <c r="A909">
        <v>908</v>
      </c>
      <c r="B909" t="s">
        <v>26</v>
      </c>
      <c r="C909" t="s">
        <v>680</v>
      </c>
      <c r="D909" t="s">
        <v>2</v>
      </c>
      <c r="E909" t="s">
        <v>339</v>
      </c>
      <c r="F909" s="138">
        <v>43989</v>
      </c>
      <c r="G909" t="s">
        <v>685</v>
      </c>
      <c r="H909" t="s">
        <v>667</v>
      </c>
      <c r="I909" t="s">
        <v>681</v>
      </c>
      <c r="J909" t="s">
        <v>422</v>
      </c>
      <c r="K909" t="s">
        <v>671</v>
      </c>
      <c r="L909">
        <v>1000</v>
      </c>
      <c r="M909">
        <v>320</v>
      </c>
      <c r="O909">
        <v>198</v>
      </c>
      <c r="P909">
        <v>96</v>
      </c>
      <c r="Q909">
        <v>9</v>
      </c>
      <c r="R909">
        <v>31</v>
      </c>
      <c r="S909">
        <v>63</v>
      </c>
      <c r="T909">
        <v>8.3571428571428577</v>
      </c>
      <c r="U909">
        <v>22.214285714285715</v>
      </c>
      <c r="V909">
        <v>0.76428571428571435</v>
      </c>
      <c r="W909">
        <v>0.4</v>
      </c>
      <c r="Y909">
        <v>0.22366522366522368</v>
      </c>
      <c r="Z909">
        <v>356</v>
      </c>
      <c r="AA909">
        <v>0.6</v>
      </c>
      <c r="AB909">
        <v>6.8571428571428568</v>
      </c>
      <c r="AE909">
        <v>3</v>
      </c>
      <c r="AH909">
        <v>21.714285714285715</v>
      </c>
      <c r="AK909">
        <v>1</v>
      </c>
      <c r="AQ909">
        <v>150</v>
      </c>
      <c r="AR909">
        <v>150</v>
      </c>
      <c r="AS909" t="s">
        <v>755</v>
      </c>
    </row>
    <row r="910" spans="1:45" x14ac:dyDescent="0.25">
      <c r="A910">
        <v>909</v>
      </c>
      <c r="B910" t="s">
        <v>26</v>
      </c>
      <c r="C910" t="s">
        <v>680</v>
      </c>
      <c r="D910" t="s">
        <v>2</v>
      </c>
      <c r="E910" t="s">
        <v>339</v>
      </c>
      <c r="F910" s="138">
        <v>43989</v>
      </c>
      <c r="G910" t="s">
        <v>685</v>
      </c>
      <c r="H910" t="s">
        <v>667</v>
      </c>
      <c r="I910" t="s">
        <v>681</v>
      </c>
      <c r="J910" t="s">
        <v>424</v>
      </c>
      <c r="K910" t="s">
        <v>671</v>
      </c>
      <c r="L910">
        <v>1000</v>
      </c>
      <c r="M910">
        <v>320</v>
      </c>
      <c r="O910">
        <v>246</v>
      </c>
      <c r="P910">
        <v>96</v>
      </c>
      <c r="Q910">
        <v>2</v>
      </c>
      <c r="R910">
        <v>31</v>
      </c>
      <c r="S910">
        <v>63</v>
      </c>
      <c r="T910">
        <v>0.7142857142857143</v>
      </c>
      <c r="U910">
        <v>25.107142857142858</v>
      </c>
      <c r="V910">
        <v>0.78246753246753253</v>
      </c>
      <c r="W910">
        <v>0.4</v>
      </c>
      <c r="Y910">
        <v>0.18002322880371663</v>
      </c>
      <c r="Z910">
        <v>256</v>
      </c>
      <c r="AA910">
        <v>0.6</v>
      </c>
      <c r="AB910">
        <v>0.7142857142857143</v>
      </c>
      <c r="AH910">
        <v>24.857142857142858</v>
      </c>
      <c r="AI910">
        <v>1</v>
      </c>
      <c r="AQ910">
        <v>150</v>
      </c>
      <c r="AR910">
        <v>150</v>
      </c>
      <c r="AS910" t="s">
        <v>755</v>
      </c>
    </row>
    <row r="911" spans="1:45" x14ac:dyDescent="0.25">
      <c r="A911">
        <v>910</v>
      </c>
      <c r="B911" t="s">
        <v>26</v>
      </c>
      <c r="C911" t="s">
        <v>680</v>
      </c>
      <c r="D911" t="s">
        <v>2</v>
      </c>
      <c r="E911" t="s">
        <v>339</v>
      </c>
      <c r="F911" s="138">
        <v>43989</v>
      </c>
      <c r="G911" t="s">
        <v>685</v>
      </c>
      <c r="H911" t="s">
        <v>667</v>
      </c>
      <c r="I911" t="s">
        <v>681</v>
      </c>
      <c r="J911" t="s">
        <v>410</v>
      </c>
      <c r="K911" t="s">
        <v>671</v>
      </c>
      <c r="L911">
        <v>1000</v>
      </c>
      <c r="M911">
        <v>320</v>
      </c>
      <c r="O911">
        <v>242</v>
      </c>
      <c r="P911">
        <v>96</v>
      </c>
      <c r="R911">
        <v>42</v>
      </c>
      <c r="S911">
        <v>63</v>
      </c>
      <c r="T911">
        <v>0</v>
      </c>
      <c r="U911">
        <v>36.428571428571431</v>
      </c>
      <c r="V911">
        <v>0.86734693877551028</v>
      </c>
      <c r="W911">
        <v>0.4</v>
      </c>
      <c r="Y911">
        <v>0.2479338842975207</v>
      </c>
      <c r="Z911">
        <v>231</v>
      </c>
      <c r="AA911">
        <v>0.6</v>
      </c>
      <c r="AH911">
        <v>36.428571428571431</v>
      </c>
      <c r="AQ911">
        <v>150</v>
      </c>
      <c r="AR911">
        <v>150</v>
      </c>
      <c r="AS911" t="s">
        <v>755</v>
      </c>
    </row>
    <row r="912" spans="1:45" x14ac:dyDescent="0.25">
      <c r="A912">
        <v>911</v>
      </c>
      <c r="B912" t="s">
        <v>26</v>
      </c>
      <c r="C912" t="s">
        <v>680</v>
      </c>
      <c r="D912" t="s">
        <v>2</v>
      </c>
      <c r="E912" t="s">
        <v>339</v>
      </c>
      <c r="F912" s="138">
        <v>43989</v>
      </c>
      <c r="G912" t="s">
        <v>685</v>
      </c>
      <c r="H912" t="s">
        <v>667</v>
      </c>
      <c r="I912" t="s">
        <v>681</v>
      </c>
      <c r="J912" t="s">
        <v>421</v>
      </c>
      <c r="K912" t="s">
        <v>671</v>
      </c>
      <c r="L912">
        <v>1000</v>
      </c>
      <c r="M912">
        <v>320</v>
      </c>
      <c r="O912">
        <v>248</v>
      </c>
      <c r="P912">
        <v>96</v>
      </c>
      <c r="Q912">
        <v>6</v>
      </c>
      <c r="R912">
        <v>35</v>
      </c>
      <c r="S912">
        <v>63</v>
      </c>
      <c r="T912">
        <v>2.4285714285714284</v>
      </c>
      <c r="U912">
        <v>28</v>
      </c>
      <c r="V912">
        <v>0.74216027874564461</v>
      </c>
      <c r="W912">
        <v>0.4</v>
      </c>
      <c r="Y912">
        <v>0.20161290322580647</v>
      </c>
      <c r="Z912">
        <v>280</v>
      </c>
      <c r="AA912">
        <v>0.6</v>
      </c>
      <c r="AB912">
        <v>2.4285714285714284</v>
      </c>
      <c r="AH912">
        <v>28</v>
      </c>
      <c r="AQ912">
        <v>150</v>
      </c>
      <c r="AR912">
        <v>150</v>
      </c>
      <c r="AS912" t="s">
        <v>755</v>
      </c>
    </row>
    <row r="913" spans="1:45" x14ac:dyDescent="0.25">
      <c r="A913">
        <v>912</v>
      </c>
      <c r="B913" t="s">
        <v>26</v>
      </c>
      <c r="C913" t="s">
        <v>680</v>
      </c>
      <c r="D913" t="s">
        <v>2</v>
      </c>
      <c r="E913" t="s">
        <v>339</v>
      </c>
      <c r="F913" s="138">
        <v>43989</v>
      </c>
      <c r="G913" t="s">
        <v>685</v>
      </c>
      <c r="H913" t="s">
        <v>667</v>
      </c>
      <c r="I913" t="s">
        <v>681</v>
      </c>
      <c r="J913" t="s">
        <v>426</v>
      </c>
      <c r="K913" t="s">
        <v>671</v>
      </c>
      <c r="L913">
        <v>1000</v>
      </c>
      <c r="M913">
        <v>320</v>
      </c>
      <c r="O913">
        <v>224</v>
      </c>
      <c r="P913">
        <v>96</v>
      </c>
      <c r="Q913">
        <v>4</v>
      </c>
      <c r="R913">
        <v>22</v>
      </c>
      <c r="S913">
        <v>63</v>
      </c>
      <c r="T913">
        <v>1.75</v>
      </c>
      <c r="U913">
        <v>22.053571428571427</v>
      </c>
      <c r="V913">
        <v>0.91552197802197799</v>
      </c>
      <c r="W913">
        <v>0.4</v>
      </c>
      <c r="Y913">
        <v>0.14030612244897961</v>
      </c>
      <c r="Z913">
        <v>220</v>
      </c>
      <c r="AA913">
        <v>0.6</v>
      </c>
      <c r="AB913">
        <v>1</v>
      </c>
      <c r="AC913">
        <v>1</v>
      </c>
      <c r="AE913">
        <v>1</v>
      </c>
      <c r="AH913">
        <v>21.428571428571427</v>
      </c>
      <c r="AI913">
        <v>1</v>
      </c>
      <c r="AJ913">
        <v>1</v>
      </c>
      <c r="AQ913">
        <v>150</v>
      </c>
      <c r="AR913">
        <v>150</v>
      </c>
      <c r="AS913" t="s">
        <v>755</v>
      </c>
    </row>
    <row r="914" spans="1:45" x14ac:dyDescent="0.25">
      <c r="A914">
        <v>913</v>
      </c>
      <c r="B914" t="s">
        <v>26</v>
      </c>
      <c r="C914" t="s">
        <v>680</v>
      </c>
      <c r="D914" t="s">
        <v>2</v>
      </c>
      <c r="E914" t="s">
        <v>339</v>
      </c>
      <c r="F914" s="138">
        <v>43989</v>
      </c>
      <c r="G914" t="s">
        <v>685</v>
      </c>
      <c r="H914" t="s">
        <v>667</v>
      </c>
      <c r="I914" t="s">
        <v>681</v>
      </c>
      <c r="J914" t="s">
        <v>447</v>
      </c>
      <c r="K914" t="s">
        <v>671</v>
      </c>
      <c r="L914">
        <v>1000</v>
      </c>
      <c r="M914">
        <v>320</v>
      </c>
      <c r="O914">
        <v>240</v>
      </c>
      <c r="P914">
        <v>96</v>
      </c>
      <c r="Q914">
        <v>8</v>
      </c>
      <c r="R914">
        <v>50</v>
      </c>
      <c r="S914">
        <v>63</v>
      </c>
      <c r="T914">
        <v>3.25</v>
      </c>
      <c r="U914">
        <v>35.410714285714285</v>
      </c>
      <c r="V914">
        <v>0.66656403940886699</v>
      </c>
      <c r="W914">
        <v>0.4</v>
      </c>
      <c r="Y914">
        <v>0.29761904761904762</v>
      </c>
      <c r="Z914">
        <v>274</v>
      </c>
      <c r="AA914">
        <v>0.6</v>
      </c>
      <c r="AB914">
        <v>2</v>
      </c>
      <c r="AC914">
        <v>3</v>
      </c>
      <c r="AE914">
        <v>1</v>
      </c>
      <c r="AH914">
        <v>32.285714285714285</v>
      </c>
      <c r="AI914">
        <v>1</v>
      </c>
      <c r="AJ914">
        <v>1</v>
      </c>
      <c r="AK914">
        <v>5</v>
      </c>
      <c r="AQ914">
        <v>150</v>
      </c>
      <c r="AR914">
        <v>150</v>
      </c>
      <c r="AS914" t="s">
        <v>755</v>
      </c>
    </row>
    <row r="915" spans="1:45" x14ac:dyDescent="0.25">
      <c r="A915">
        <v>914</v>
      </c>
      <c r="B915" t="s">
        <v>26</v>
      </c>
      <c r="C915" t="s">
        <v>680</v>
      </c>
      <c r="D915" t="s">
        <v>2</v>
      </c>
      <c r="E915" t="s">
        <v>339</v>
      </c>
      <c r="F915" s="138">
        <v>43989</v>
      </c>
      <c r="G915" t="s">
        <v>685</v>
      </c>
      <c r="H915" t="s">
        <v>667</v>
      </c>
      <c r="I915" t="s">
        <v>681</v>
      </c>
      <c r="J915" t="s">
        <v>449</v>
      </c>
      <c r="K915" t="s">
        <v>671</v>
      </c>
      <c r="L915">
        <v>1000</v>
      </c>
      <c r="M915">
        <v>320</v>
      </c>
      <c r="O915">
        <v>244</v>
      </c>
      <c r="P915">
        <v>96</v>
      </c>
      <c r="R915">
        <v>37</v>
      </c>
      <c r="S915">
        <v>63</v>
      </c>
      <c r="T915">
        <v>0</v>
      </c>
      <c r="U915">
        <v>25.714285714285715</v>
      </c>
      <c r="V915">
        <v>0.69498069498069504</v>
      </c>
      <c r="W915">
        <v>0.4</v>
      </c>
      <c r="Y915">
        <v>0.21662763466042156</v>
      </c>
      <c r="Z915">
        <v>262</v>
      </c>
      <c r="AA915">
        <v>0.6</v>
      </c>
      <c r="AH915">
        <v>25.714285714285715</v>
      </c>
      <c r="AQ915">
        <v>150</v>
      </c>
      <c r="AR915">
        <v>150</v>
      </c>
      <c r="AS915" t="s">
        <v>755</v>
      </c>
    </row>
    <row r="916" spans="1:45" x14ac:dyDescent="0.25">
      <c r="A916">
        <v>915</v>
      </c>
      <c r="B916" t="s">
        <v>26</v>
      </c>
      <c r="C916" t="s">
        <v>680</v>
      </c>
      <c r="D916" t="s">
        <v>2</v>
      </c>
      <c r="E916" t="s">
        <v>339</v>
      </c>
      <c r="F916" s="138">
        <v>43989</v>
      </c>
      <c r="G916" t="s">
        <v>685</v>
      </c>
      <c r="H916" t="s">
        <v>667</v>
      </c>
      <c r="I916" t="s">
        <v>681</v>
      </c>
      <c r="J916" t="s">
        <v>427</v>
      </c>
      <c r="K916" t="s">
        <v>671</v>
      </c>
      <c r="L916">
        <v>1000</v>
      </c>
      <c r="M916">
        <v>320</v>
      </c>
      <c r="O916">
        <v>336</v>
      </c>
      <c r="P916">
        <v>96</v>
      </c>
      <c r="Q916">
        <v>4</v>
      </c>
      <c r="R916">
        <v>44</v>
      </c>
      <c r="S916">
        <v>63</v>
      </c>
      <c r="T916">
        <v>1.5714285714285714</v>
      </c>
      <c r="U916">
        <v>38.75</v>
      </c>
      <c r="V916">
        <v>0.84002976190476186</v>
      </c>
      <c r="W916">
        <v>0.4</v>
      </c>
      <c r="Y916">
        <v>0.1870748299319728</v>
      </c>
      <c r="Z916">
        <v>301</v>
      </c>
      <c r="AA916">
        <v>0.6</v>
      </c>
      <c r="AB916">
        <v>1.5714285714285714</v>
      </c>
      <c r="AH916">
        <v>31</v>
      </c>
      <c r="AI916">
        <v>10</v>
      </c>
      <c r="AJ916">
        <v>6</v>
      </c>
      <c r="AK916">
        <v>6</v>
      </c>
      <c r="AQ916">
        <v>150</v>
      </c>
      <c r="AR916">
        <v>150</v>
      </c>
      <c r="AS916" t="s">
        <v>755</v>
      </c>
    </row>
    <row r="917" spans="1:45" x14ac:dyDescent="0.25">
      <c r="A917">
        <v>916</v>
      </c>
      <c r="B917" t="s">
        <v>26</v>
      </c>
      <c r="C917" t="s">
        <v>680</v>
      </c>
      <c r="D917" t="s">
        <v>2</v>
      </c>
      <c r="E917" t="s">
        <v>339</v>
      </c>
      <c r="F917" s="138">
        <v>43989</v>
      </c>
      <c r="G917" t="s">
        <v>710</v>
      </c>
      <c r="H917" t="s">
        <v>687</v>
      </c>
      <c r="I917" t="s">
        <v>681</v>
      </c>
      <c r="J917" t="s">
        <v>506</v>
      </c>
      <c r="K917" t="s">
        <v>711</v>
      </c>
      <c r="L917">
        <v>1000</v>
      </c>
      <c r="M917">
        <v>129.6</v>
      </c>
      <c r="O917">
        <v>176</v>
      </c>
      <c r="P917">
        <v>11</v>
      </c>
      <c r="Q917">
        <v>5</v>
      </c>
      <c r="R917">
        <v>28</v>
      </c>
      <c r="S917">
        <v>8.4</v>
      </c>
      <c r="T917">
        <v>2.8571428571428572</v>
      </c>
      <c r="U917">
        <v>19.714285714285715</v>
      </c>
      <c r="V917">
        <v>0.68398268398268403</v>
      </c>
      <c r="W917">
        <v>0.4</v>
      </c>
      <c r="Y917">
        <v>0.22727272727272729</v>
      </c>
      <c r="Z917">
        <v>178</v>
      </c>
      <c r="AA917">
        <v>0.55000000000000004</v>
      </c>
      <c r="AB917">
        <v>2.8571428571428572</v>
      </c>
      <c r="AH917">
        <v>15.714285714285714</v>
      </c>
      <c r="AI917">
        <v>2</v>
      </c>
      <c r="AK917">
        <v>7</v>
      </c>
      <c r="AQ917">
        <v>100</v>
      </c>
      <c r="AR917">
        <v>100</v>
      </c>
      <c r="AS917" t="s">
        <v>755</v>
      </c>
    </row>
    <row r="918" spans="1:45" x14ac:dyDescent="0.25">
      <c r="A918">
        <v>917</v>
      </c>
      <c r="B918" t="s">
        <v>26</v>
      </c>
      <c r="C918" t="s">
        <v>680</v>
      </c>
      <c r="D918" t="s">
        <v>2</v>
      </c>
      <c r="E918" t="s">
        <v>339</v>
      </c>
      <c r="F918" s="138">
        <v>43989</v>
      </c>
      <c r="G918" t="s">
        <v>710</v>
      </c>
      <c r="H918" t="s">
        <v>687</v>
      </c>
      <c r="I918" t="s">
        <v>681</v>
      </c>
      <c r="J918" t="s">
        <v>502</v>
      </c>
      <c r="K918" t="s">
        <v>711</v>
      </c>
      <c r="L918">
        <v>1000</v>
      </c>
      <c r="M918">
        <v>129.6</v>
      </c>
      <c r="O918">
        <v>64</v>
      </c>
      <c r="P918">
        <v>11</v>
      </c>
      <c r="R918">
        <v>8</v>
      </c>
      <c r="S918">
        <v>8.4</v>
      </c>
      <c r="T918">
        <v>0</v>
      </c>
      <c r="U918">
        <v>7.4285714285714288</v>
      </c>
      <c r="V918">
        <v>0.9285714285714286</v>
      </c>
      <c r="W918">
        <v>0.4</v>
      </c>
      <c r="Y918">
        <v>0.17857142857142858</v>
      </c>
      <c r="Z918">
        <v>67</v>
      </c>
      <c r="AA918">
        <v>0.55000000000000004</v>
      </c>
      <c r="AH918">
        <v>7.4285714285714288</v>
      </c>
      <c r="AQ918">
        <v>100</v>
      </c>
      <c r="AR918">
        <v>100</v>
      </c>
      <c r="AS918" t="s">
        <v>755</v>
      </c>
    </row>
    <row r="919" spans="1:45" x14ac:dyDescent="0.25">
      <c r="A919">
        <v>918</v>
      </c>
      <c r="B919" t="s">
        <v>26</v>
      </c>
      <c r="C919" t="s">
        <v>680</v>
      </c>
      <c r="D919" t="s">
        <v>2</v>
      </c>
      <c r="E919" t="s">
        <v>339</v>
      </c>
      <c r="F919" s="138">
        <v>43989</v>
      </c>
      <c r="G919" t="s">
        <v>710</v>
      </c>
      <c r="H919" t="s">
        <v>687</v>
      </c>
      <c r="I919" t="s">
        <v>681</v>
      </c>
      <c r="J919" t="s">
        <v>507</v>
      </c>
      <c r="K919" t="s">
        <v>711</v>
      </c>
      <c r="L919">
        <v>1000</v>
      </c>
      <c r="M919">
        <v>129.6</v>
      </c>
      <c r="O919">
        <v>160</v>
      </c>
      <c r="P919">
        <v>11</v>
      </c>
      <c r="Q919">
        <v>2</v>
      </c>
      <c r="R919">
        <v>13</v>
      </c>
      <c r="S919">
        <v>8.4</v>
      </c>
      <c r="T919">
        <v>2.5</v>
      </c>
      <c r="U919">
        <v>5.375</v>
      </c>
      <c r="V919">
        <v>0.52500000000000002</v>
      </c>
      <c r="W919">
        <v>0.4</v>
      </c>
      <c r="Y919">
        <v>0.11607142857142858</v>
      </c>
      <c r="Z919">
        <v>169</v>
      </c>
      <c r="AA919">
        <v>0.55000000000000004</v>
      </c>
      <c r="AE919">
        <v>2</v>
      </c>
      <c r="AF919">
        <v>2</v>
      </c>
      <c r="AI919">
        <v>8</v>
      </c>
      <c r="AJ919">
        <v>9</v>
      </c>
      <c r="AQ919">
        <v>100</v>
      </c>
      <c r="AR919">
        <v>100</v>
      </c>
      <c r="AS919" t="s">
        <v>755</v>
      </c>
    </row>
    <row r="920" spans="1:45" x14ac:dyDescent="0.25">
      <c r="A920">
        <v>919</v>
      </c>
      <c r="B920" t="s">
        <v>26</v>
      </c>
      <c r="C920" t="s">
        <v>680</v>
      </c>
      <c r="D920" t="s">
        <v>2</v>
      </c>
      <c r="E920" t="s">
        <v>339</v>
      </c>
      <c r="F920" s="138">
        <v>43989</v>
      </c>
      <c r="G920" t="s">
        <v>710</v>
      </c>
      <c r="H920" t="s">
        <v>687</v>
      </c>
      <c r="I920" t="s">
        <v>681</v>
      </c>
      <c r="J920" t="s">
        <v>501</v>
      </c>
      <c r="K920" t="s">
        <v>711</v>
      </c>
      <c r="L920">
        <v>1000</v>
      </c>
      <c r="M920">
        <v>129.6</v>
      </c>
      <c r="O920">
        <v>128</v>
      </c>
      <c r="P920">
        <v>11</v>
      </c>
      <c r="R920">
        <v>14</v>
      </c>
      <c r="S920">
        <v>8.4</v>
      </c>
      <c r="T920">
        <v>0</v>
      </c>
      <c r="U920">
        <v>9.1428571428571423</v>
      </c>
      <c r="V920">
        <v>0.65306122448979587</v>
      </c>
      <c r="W920">
        <v>0.4</v>
      </c>
      <c r="Y920">
        <v>0.15625</v>
      </c>
      <c r="Z920">
        <v>130</v>
      </c>
      <c r="AA920">
        <v>0.55000000000000004</v>
      </c>
      <c r="AH920">
        <v>9.1428571428571423</v>
      </c>
      <c r="AQ920">
        <v>100</v>
      </c>
      <c r="AR920">
        <v>100</v>
      </c>
      <c r="AS920" t="s">
        <v>755</v>
      </c>
    </row>
    <row r="921" spans="1:45" x14ac:dyDescent="0.25">
      <c r="A921">
        <v>920</v>
      </c>
      <c r="B921" t="s">
        <v>26</v>
      </c>
      <c r="C921" t="s">
        <v>680</v>
      </c>
      <c r="D921" t="s">
        <v>2</v>
      </c>
      <c r="E921" t="s">
        <v>339</v>
      </c>
      <c r="F921" s="138">
        <v>43989</v>
      </c>
      <c r="G921" t="s">
        <v>710</v>
      </c>
      <c r="H921" t="s">
        <v>687</v>
      </c>
      <c r="I921" t="s">
        <v>681</v>
      </c>
      <c r="J921" t="s">
        <v>504</v>
      </c>
      <c r="K921" t="s">
        <v>711</v>
      </c>
      <c r="L921">
        <v>1000</v>
      </c>
      <c r="M921">
        <v>129.6</v>
      </c>
      <c r="O921">
        <v>144</v>
      </c>
      <c r="P921">
        <v>11</v>
      </c>
      <c r="Q921">
        <v>8</v>
      </c>
      <c r="R921">
        <v>27</v>
      </c>
      <c r="S921">
        <v>8.4</v>
      </c>
      <c r="T921">
        <v>3.6428571428571428</v>
      </c>
      <c r="U921">
        <v>16.357142857142858</v>
      </c>
      <c r="V921">
        <v>0.5714285714285714</v>
      </c>
      <c r="W921">
        <v>0.4</v>
      </c>
      <c r="Y921">
        <v>0.26785714285714285</v>
      </c>
      <c r="Z921">
        <v>203</v>
      </c>
      <c r="AA921">
        <v>0.55000000000000004</v>
      </c>
      <c r="AB921">
        <v>3.1428571428571428</v>
      </c>
      <c r="AE921">
        <v>1</v>
      </c>
      <c r="AH921">
        <v>15.857142857142858</v>
      </c>
      <c r="AI921">
        <v>2</v>
      </c>
      <c r="AQ921">
        <v>100</v>
      </c>
      <c r="AR921">
        <v>100</v>
      </c>
      <c r="AS921" t="s">
        <v>755</v>
      </c>
    </row>
    <row r="922" spans="1:45" x14ac:dyDescent="0.25">
      <c r="A922">
        <v>921</v>
      </c>
      <c r="B922" t="s">
        <v>26</v>
      </c>
      <c r="C922" t="s">
        <v>680</v>
      </c>
      <c r="D922" t="s">
        <v>2</v>
      </c>
      <c r="E922" t="s">
        <v>339</v>
      </c>
      <c r="F922" s="138">
        <v>43989</v>
      </c>
      <c r="G922" t="s">
        <v>710</v>
      </c>
      <c r="H922" t="s">
        <v>687</v>
      </c>
      <c r="I922" t="s">
        <v>681</v>
      </c>
      <c r="J922" t="s">
        <v>505</v>
      </c>
      <c r="K922" t="s">
        <v>711</v>
      </c>
      <c r="L922">
        <v>1000</v>
      </c>
      <c r="M922">
        <v>129.6</v>
      </c>
      <c r="O922">
        <v>144</v>
      </c>
      <c r="P922">
        <v>11</v>
      </c>
      <c r="Q922">
        <v>10</v>
      </c>
      <c r="R922">
        <v>33</v>
      </c>
      <c r="S922">
        <v>8.4</v>
      </c>
      <c r="T922">
        <v>4.1428571428571423</v>
      </c>
      <c r="U922">
        <v>16.821428571428569</v>
      </c>
      <c r="V922">
        <v>0.4875415282392026</v>
      </c>
      <c r="W922">
        <v>0.4</v>
      </c>
      <c r="Y922">
        <v>0.32738095238095238</v>
      </c>
      <c r="Z922">
        <v>186</v>
      </c>
      <c r="AA922">
        <v>0.55000000000000004</v>
      </c>
      <c r="AB922">
        <v>3.1428571428571428</v>
      </c>
      <c r="AC922">
        <v>2</v>
      </c>
      <c r="AE922">
        <v>1</v>
      </c>
      <c r="AH922">
        <v>15.571428571428571</v>
      </c>
      <c r="AI922">
        <v>1</v>
      </c>
      <c r="AK922">
        <v>2</v>
      </c>
      <c r="AQ922">
        <v>100</v>
      </c>
      <c r="AR922">
        <v>100</v>
      </c>
      <c r="AS922" t="s">
        <v>755</v>
      </c>
    </row>
    <row r="923" spans="1:45" x14ac:dyDescent="0.25">
      <c r="A923">
        <v>922</v>
      </c>
      <c r="B923" t="s">
        <v>26</v>
      </c>
      <c r="C923" t="s">
        <v>680</v>
      </c>
      <c r="D923" t="s">
        <v>2</v>
      </c>
      <c r="E923" t="s">
        <v>339</v>
      </c>
      <c r="F923" s="138">
        <v>43989</v>
      </c>
      <c r="G923" t="s">
        <v>710</v>
      </c>
      <c r="H923" t="s">
        <v>687</v>
      </c>
      <c r="I923" t="s">
        <v>681</v>
      </c>
      <c r="J923" t="s">
        <v>503</v>
      </c>
      <c r="K923" t="s">
        <v>711</v>
      </c>
      <c r="L923">
        <v>1000</v>
      </c>
      <c r="M923">
        <v>129.6</v>
      </c>
      <c r="O923">
        <v>160</v>
      </c>
      <c r="P923">
        <v>11</v>
      </c>
      <c r="Q923">
        <v>10</v>
      </c>
      <c r="R923">
        <v>31</v>
      </c>
      <c r="S923">
        <v>8.4</v>
      </c>
      <c r="T923">
        <v>5.0714285714285712</v>
      </c>
      <c r="U923">
        <v>20.928571428571427</v>
      </c>
      <c r="V923">
        <v>0.63414634146341464</v>
      </c>
      <c r="W923">
        <v>0.4</v>
      </c>
      <c r="Y923">
        <v>0.2767857142857143</v>
      </c>
      <c r="Z923">
        <v>204</v>
      </c>
      <c r="AA923">
        <v>0.55000000000000004</v>
      </c>
      <c r="AB923">
        <v>4.5714285714285712</v>
      </c>
      <c r="AC923">
        <v>2</v>
      </c>
      <c r="AH923">
        <v>19.428571428571427</v>
      </c>
      <c r="AK923">
        <v>3</v>
      </c>
      <c r="AQ923">
        <v>100</v>
      </c>
      <c r="AR923">
        <v>100</v>
      </c>
      <c r="AS923" t="s">
        <v>755</v>
      </c>
    </row>
    <row r="924" spans="1:45" x14ac:dyDescent="0.25">
      <c r="A924">
        <v>923</v>
      </c>
      <c r="B924" t="s">
        <v>26</v>
      </c>
      <c r="C924" t="s">
        <v>680</v>
      </c>
      <c r="D924" t="s">
        <v>2</v>
      </c>
      <c r="E924" t="s">
        <v>339</v>
      </c>
      <c r="F924" s="138">
        <v>43989</v>
      </c>
      <c r="G924" t="s">
        <v>682</v>
      </c>
      <c r="H924" t="s">
        <v>667</v>
      </c>
      <c r="I924" t="s">
        <v>689</v>
      </c>
      <c r="J924" t="s">
        <v>438</v>
      </c>
      <c r="K924" t="s">
        <v>671</v>
      </c>
      <c r="L924">
        <v>1000</v>
      </c>
      <c r="M924">
        <v>320</v>
      </c>
      <c r="O924">
        <v>248</v>
      </c>
      <c r="P924">
        <v>96</v>
      </c>
      <c r="Q924">
        <v>11</v>
      </c>
      <c r="R924">
        <v>42</v>
      </c>
      <c r="S924">
        <v>63</v>
      </c>
      <c r="T924">
        <v>5.7857142857142856</v>
      </c>
      <c r="U924">
        <v>21.410714285714285</v>
      </c>
      <c r="V924">
        <v>0.51314016172506738</v>
      </c>
      <c r="W924">
        <v>0.4</v>
      </c>
      <c r="Y924">
        <v>0.24193548387096775</v>
      </c>
      <c r="Z924">
        <v>268</v>
      </c>
      <c r="AA924">
        <v>0.6</v>
      </c>
      <c r="AB924">
        <v>5.2857142857142856</v>
      </c>
      <c r="AE924">
        <v>1</v>
      </c>
      <c r="AH924">
        <v>20.285714285714285</v>
      </c>
      <c r="AI924">
        <v>1</v>
      </c>
      <c r="AJ924">
        <v>1</v>
      </c>
      <c r="AK924">
        <v>1</v>
      </c>
      <c r="AQ924">
        <v>150</v>
      </c>
      <c r="AR924">
        <v>150</v>
      </c>
      <c r="AS924" t="s">
        <v>755</v>
      </c>
    </row>
    <row r="925" spans="1:45" x14ac:dyDescent="0.25">
      <c r="A925">
        <v>924</v>
      </c>
      <c r="B925" t="s">
        <v>26</v>
      </c>
      <c r="C925" t="s">
        <v>680</v>
      </c>
      <c r="D925" t="s">
        <v>2</v>
      </c>
      <c r="E925" t="s">
        <v>339</v>
      </c>
      <c r="F925" s="138">
        <v>43989</v>
      </c>
      <c r="G925" t="s">
        <v>685</v>
      </c>
      <c r="H925" t="s">
        <v>667</v>
      </c>
      <c r="I925" t="s">
        <v>689</v>
      </c>
      <c r="J925" t="s">
        <v>423</v>
      </c>
      <c r="K925" t="s">
        <v>671</v>
      </c>
      <c r="L925">
        <v>1000</v>
      </c>
      <c r="M925">
        <v>320</v>
      </c>
      <c r="O925">
        <v>258</v>
      </c>
      <c r="P925">
        <v>96</v>
      </c>
      <c r="Q925">
        <v>18</v>
      </c>
      <c r="R925">
        <v>47</v>
      </c>
      <c r="S925">
        <v>63</v>
      </c>
      <c r="T925">
        <v>3.2142857142857144</v>
      </c>
      <c r="U925">
        <v>35.5</v>
      </c>
      <c r="V925">
        <v>0.5956043956043956</v>
      </c>
      <c r="W925">
        <v>0.4</v>
      </c>
      <c r="Y925">
        <v>0.26024363233665559</v>
      </c>
      <c r="Z925">
        <v>460</v>
      </c>
      <c r="AA925">
        <v>0.6</v>
      </c>
      <c r="AB925">
        <v>1.7142857142857142</v>
      </c>
      <c r="AC925">
        <v>6</v>
      </c>
      <c r="AH925">
        <v>32</v>
      </c>
      <c r="AI925">
        <v>6</v>
      </c>
      <c r="AK925">
        <v>4</v>
      </c>
      <c r="AQ925">
        <v>150</v>
      </c>
      <c r="AR925">
        <v>150</v>
      </c>
      <c r="AS925" t="s">
        <v>755</v>
      </c>
    </row>
    <row r="926" spans="1:45" x14ac:dyDescent="0.25">
      <c r="A926">
        <v>925</v>
      </c>
      <c r="B926" t="s">
        <v>26</v>
      </c>
      <c r="C926" t="s">
        <v>680</v>
      </c>
      <c r="D926" t="s">
        <v>2</v>
      </c>
      <c r="E926" t="s">
        <v>339</v>
      </c>
      <c r="F926" s="138">
        <v>43989</v>
      </c>
      <c r="G926" t="s">
        <v>685</v>
      </c>
      <c r="H926" t="s">
        <v>667</v>
      </c>
      <c r="I926" t="s">
        <v>689</v>
      </c>
      <c r="J926" t="s">
        <v>425</v>
      </c>
      <c r="K926" t="s">
        <v>671</v>
      </c>
      <c r="L926">
        <v>1000</v>
      </c>
      <c r="M926">
        <v>320</v>
      </c>
      <c r="O926">
        <v>284</v>
      </c>
      <c r="P926">
        <v>96</v>
      </c>
      <c r="R926">
        <v>46</v>
      </c>
      <c r="S926">
        <v>63</v>
      </c>
      <c r="T926">
        <v>0</v>
      </c>
      <c r="U926">
        <v>38.785714285714285</v>
      </c>
      <c r="V926">
        <v>0.84316770186335399</v>
      </c>
      <c r="W926">
        <v>0.4</v>
      </c>
      <c r="Y926">
        <v>0.23138832997987929</v>
      </c>
      <c r="Z926">
        <v>426</v>
      </c>
      <c r="AA926">
        <v>0.6</v>
      </c>
      <c r="AH926">
        <v>37.285714285714285</v>
      </c>
      <c r="AI926">
        <v>4</v>
      </c>
      <c r="AK926">
        <v>1</v>
      </c>
      <c r="AQ926">
        <v>150</v>
      </c>
      <c r="AR926">
        <v>150</v>
      </c>
      <c r="AS926" t="s">
        <v>755</v>
      </c>
    </row>
    <row r="927" spans="1:45" x14ac:dyDescent="0.25">
      <c r="A927">
        <v>926</v>
      </c>
      <c r="B927" t="s">
        <v>26</v>
      </c>
      <c r="C927" t="s">
        <v>665</v>
      </c>
      <c r="D927" t="s">
        <v>2</v>
      </c>
      <c r="E927" t="s">
        <v>340</v>
      </c>
      <c r="F927" s="138">
        <v>43995</v>
      </c>
      <c r="G927" t="s">
        <v>666</v>
      </c>
      <c r="H927" t="s">
        <v>667</v>
      </c>
      <c r="I927" t="s">
        <v>668</v>
      </c>
      <c r="J927" t="s">
        <v>129</v>
      </c>
      <c r="K927" t="s">
        <v>669</v>
      </c>
      <c r="L927">
        <v>2700</v>
      </c>
      <c r="M927">
        <v>648</v>
      </c>
      <c r="O927">
        <v>672</v>
      </c>
      <c r="P927">
        <v>194.4</v>
      </c>
      <c r="Q927">
        <v>23</v>
      </c>
      <c r="R927">
        <v>90</v>
      </c>
      <c r="S927">
        <v>128.4</v>
      </c>
      <c r="T927">
        <v>15.583333333333332</v>
      </c>
      <c r="U927">
        <v>74.833333333333329</v>
      </c>
      <c r="V927">
        <v>0.80014749262536866</v>
      </c>
      <c r="W927">
        <v>0.4</v>
      </c>
      <c r="Y927">
        <v>0.24022108843537415</v>
      </c>
      <c r="Z927">
        <v>772</v>
      </c>
      <c r="AA927">
        <v>0.8</v>
      </c>
      <c r="AB927">
        <v>14.333333333333332</v>
      </c>
      <c r="AC927">
        <v>3</v>
      </c>
      <c r="AE927">
        <v>1</v>
      </c>
      <c r="AH927">
        <v>72.333333333333329</v>
      </c>
      <c r="AI927">
        <v>4</v>
      </c>
      <c r="AK927">
        <v>3</v>
      </c>
      <c r="AQ927">
        <v>150</v>
      </c>
      <c r="AR927">
        <v>150</v>
      </c>
      <c r="AS927" t="s">
        <v>756</v>
      </c>
    </row>
    <row r="928" spans="1:45" x14ac:dyDescent="0.25">
      <c r="A928">
        <v>927</v>
      </c>
      <c r="B928" t="s">
        <v>26</v>
      </c>
      <c r="C928" t="s">
        <v>665</v>
      </c>
      <c r="D928" t="s">
        <v>2</v>
      </c>
      <c r="E928" t="s">
        <v>340</v>
      </c>
      <c r="F928" s="138">
        <v>43995</v>
      </c>
      <c r="G928" t="s">
        <v>666</v>
      </c>
      <c r="H928" t="s">
        <v>667</v>
      </c>
      <c r="I928" t="s">
        <v>668</v>
      </c>
      <c r="J928" t="s">
        <v>130</v>
      </c>
      <c r="K928" t="s">
        <v>669</v>
      </c>
      <c r="L928">
        <v>2700</v>
      </c>
      <c r="M928">
        <v>648</v>
      </c>
      <c r="O928">
        <v>536</v>
      </c>
      <c r="P928">
        <v>194.4</v>
      </c>
      <c r="Q928">
        <v>25</v>
      </c>
      <c r="R928">
        <v>64</v>
      </c>
      <c r="S928">
        <v>128.4</v>
      </c>
      <c r="T928">
        <v>22.083333333333336</v>
      </c>
      <c r="U928">
        <v>59.583333333333329</v>
      </c>
      <c r="V928">
        <v>0.91760299625468156</v>
      </c>
      <c r="W928">
        <v>0.4</v>
      </c>
      <c r="Y928">
        <v>0.23720682302771856</v>
      </c>
      <c r="Z928">
        <v>610</v>
      </c>
      <c r="AA928">
        <v>0.8</v>
      </c>
      <c r="AB928">
        <v>19.833333333333336</v>
      </c>
      <c r="AC928">
        <v>1</v>
      </c>
      <c r="AE928">
        <v>4</v>
      </c>
      <c r="AH928">
        <v>50.833333333333329</v>
      </c>
      <c r="AI928">
        <v>1</v>
      </c>
      <c r="AK928">
        <v>17</v>
      </c>
      <c r="AQ928">
        <v>150</v>
      </c>
      <c r="AR928">
        <v>150</v>
      </c>
      <c r="AS928" t="s">
        <v>756</v>
      </c>
    </row>
    <row r="929" spans="1:45" x14ac:dyDescent="0.25">
      <c r="A929">
        <v>928</v>
      </c>
      <c r="B929" t="s">
        <v>26</v>
      </c>
      <c r="C929" t="s">
        <v>665</v>
      </c>
      <c r="D929" t="s">
        <v>2</v>
      </c>
      <c r="E929" t="s">
        <v>340</v>
      </c>
      <c r="F929" s="138">
        <v>43995</v>
      </c>
      <c r="G929" t="s">
        <v>666</v>
      </c>
      <c r="H929" t="s">
        <v>667</v>
      </c>
      <c r="I929" t="s">
        <v>672</v>
      </c>
      <c r="J929" t="s">
        <v>189</v>
      </c>
      <c r="K929" t="s">
        <v>669</v>
      </c>
      <c r="L929">
        <v>2700</v>
      </c>
      <c r="M929">
        <v>648</v>
      </c>
      <c r="O929">
        <v>896</v>
      </c>
      <c r="P929">
        <v>194.4</v>
      </c>
      <c r="Q929">
        <v>46</v>
      </c>
      <c r="R929">
        <v>74</v>
      </c>
      <c r="S929">
        <v>128.4</v>
      </c>
      <c r="T929">
        <v>26.333333333333336</v>
      </c>
      <c r="U929">
        <v>58.666666666666664</v>
      </c>
      <c r="V929">
        <v>0.70833333333333337</v>
      </c>
      <c r="W929">
        <v>0.4</v>
      </c>
      <c r="Y929">
        <v>0.19132653061224492</v>
      </c>
      <c r="Z929">
        <v>910</v>
      </c>
      <c r="AA929">
        <v>0.75</v>
      </c>
      <c r="AB929">
        <v>13.833333333333334</v>
      </c>
      <c r="AE929">
        <v>25</v>
      </c>
      <c r="AH929">
        <v>32.166666666666664</v>
      </c>
      <c r="AK929">
        <v>53</v>
      </c>
      <c r="AQ929">
        <v>150</v>
      </c>
      <c r="AR929">
        <v>150</v>
      </c>
      <c r="AS929" t="s">
        <v>756</v>
      </c>
    </row>
    <row r="930" spans="1:45" x14ac:dyDescent="0.25">
      <c r="A930">
        <v>929</v>
      </c>
      <c r="B930" t="s">
        <v>26</v>
      </c>
      <c r="C930" t="s">
        <v>665</v>
      </c>
      <c r="D930" t="s">
        <v>2</v>
      </c>
      <c r="E930" t="s">
        <v>340</v>
      </c>
      <c r="F930" s="138">
        <v>43995</v>
      </c>
      <c r="G930" t="s">
        <v>670</v>
      </c>
      <c r="H930" t="s">
        <v>667</v>
      </c>
      <c r="I930" t="s">
        <v>672</v>
      </c>
      <c r="J930" t="s">
        <v>190</v>
      </c>
      <c r="K930" t="s">
        <v>671</v>
      </c>
      <c r="L930">
        <v>1200</v>
      </c>
      <c r="M930">
        <v>384</v>
      </c>
      <c r="O930">
        <v>544</v>
      </c>
      <c r="P930">
        <v>115.19999999999999</v>
      </c>
      <c r="Q930">
        <v>18</v>
      </c>
      <c r="R930">
        <v>30</v>
      </c>
      <c r="S930">
        <v>76.2</v>
      </c>
      <c r="T930">
        <v>13.833333333333332</v>
      </c>
      <c r="U930">
        <v>25.833333333333336</v>
      </c>
      <c r="V930">
        <v>0.82638888888888895</v>
      </c>
      <c r="W930">
        <v>0.4</v>
      </c>
      <c r="Y930">
        <v>0.12605042016806725</v>
      </c>
      <c r="Z930">
        <v>743</v>
      </c>
      <c r="AA930">
        <v>0.65</v>
      </c>
      <c r="AB930">
        <v>10.833333333333332</v>
      </c>
      <c r="AE930">
        <v>6</v>
      </c>
      <c r="AH930">
        <v>22.333333333333336</v>
      </c>
      <c r="AK930">
        <v>7</v>
      </c>
      <c r="AQ930">
        <v>100</v>
      </c>
      <c r="AR930">
        <v>100</v>
      </c>
      <c r="AS930" t="s">
        <v>755</v>
      </c>
    </row>
    <row r="931" spans="1:45" x14ac:dyDescent="0.25">
      <c r="A931">
        <v>930</v>
      </c>
      <c r="B931" t="s">
        <v>26</v>
      </c>
      <c r="C931" t="s">
        <v>665</v>
      </c>
      <c r="D931" t="s">
        <v>2</v>
      </c>
      <c r="E931" t="s">
        <v>340</v>
      </c>
      <c r="F931" s="138">
        <v>43995</v>
      </c>
      <c r="G931" t="s">
        <v>670</v>
      </c>
      <c r="H931" t="s">
        <v>667</v>
      </c>
      <c r="I931" t="s">
        <v>672</v>
      </c>
      <c r="J931" t="s">
        <v>191</v>
      </c>
      <c r="K931" t="s">
        <v>671</v>
      </c>
      <c r="L931">
        <v>1200</v>
      </c>
      <c r="M931">
        <v>384</v>
      </c>
      <c r="O931">
        <v>192</v>
      </c>
      <c r="P931">
        <v>115.19999999999999</v>
      </c>
      <c r="Q931">
        <v>8</v>
      </c>
      <c r="R931">
        <v>17</v>
      </c>
      <c r="S931">
        <v>76.2</v>
      </c>
      <c r="T931">
        <v>6.083333333333333</v>
      </c>
      <c r="U931">
        <v>10.666666666666668</v>
      </c>
      <c r="V931">
        <v>0.67</v>
      </c>
      <c r="W931">
        <v>0.4</v>
      </c>
      <c r="Y931">
        <v>0.18601190476190479</v>
      </c>
      <c r="Z931">
        <v>326</v>
      </c>
      <c r="AA931">
        <v>0.7</v>
      </c>
      <c r="AB931">
        <v>4.333333333333333</v>
      </c>
      <c r="AC931">
        <v>3</v>
      </c>
      <c r="AE931">
        <v>2</v>
      </c>
      <c r="AH931">
        <v>6.666666666666667</v>
      </c>
      <c r="AK931">
        <v>8</v>
      </c>
      <c r="AQ931">
        <v>100</v>
      </c>
      <c r="AR931">
        <v>100</v>
      </c>
      <c r="AS931" t="s">
        <v>755</v>
      </c>
    </row>
    <row r="932" spans="1:45" x14ac:dyDescent="0.25">
      <c r="A932">
        <v>931</v>
      </c>
      <c r="B932" t="s">
        <v>26</v>
      </c>
      <c r="C932" t="s">
        <v>665</v>
      </c>
      <c r="D932" t="s">
        <v>2</v>
      </c>
      <c r="E932" t="s">
        <v>340</v>
      </c>
      <c r="F932" s="138">
        <v>43995</v>
      </c>
      <c r="G932" t="s">
        <v>670</v>
      </c>
      <c r="H932" t="s">
        <v>667</v>
      </c>
      <c r="I932" t="s">
        <v>677</v>
      </c>
      <c r="J932" t="s">
        <v>195</v>
      </c>
      <c r="K932" t="s">
        <v>671</v>
      </c>
      <c r="L932">
        <v>1200</v>
      </c>
      <c r="M932">
        <v>384</v>
      </c>
      <c r="O932">
        <v>320</v>
      </c>
      <c r="P932">
        <v>115.19999999999999</v>
      </c>
      <c r="Q932">
        <v>23</v>
      </c>
      <c r="R932">
        <v>40</v>
      </c>
      <c r="S932">
        <v>76.2</v>
      </c>
      <c r="T932">
        <v>5.189054726368159</v>
      </c>
      <c r="U932">
        <v>45.916666666666671</v>
      </c>
      <c r="V932">
        <v>0.81120192687356873</v>
      </c>
      <c r="W932">
        <v>0.4</v>
      </c>
      <c r="Y932">
        <v>0.28125</v>
      </c>
      <c r="Z932">
        <v>408</v>
      </c>
      <c r="AA932">
        <v>0.75</v>
      </c>
      <c r="AB932">
        <v>4.689054726368159</v>
      </c>
      <c r="AC932">
        <v>2</v>
      </c>
      <c r="AH932">
        <v>44.666666666666671</v>
      </c>
      <c r="AI932">
        <v>1</v>
      </c>
      <c r="AK932">
        <v>2</v>
      </c>
      <c r="AQ932">
        <v>100</v>
      </c>
      <c r="AR932">
        <v>100</v>
      </c>
      <c r="AS932" t="s">
        <v>755</v>
      </c>
    </row>
    <row r="933" spans="1:45" x14ac:dyDescent="0.25">
      <c r="A933">
        <v>932</v>
      </c>
      <c r="B933" t="s">
        <v>26</v>
      </c>
      <c r="C933" t="s">
        <v>665</v>
      </c>
      <c r="D933" t="s">
        <v>2</v>
      </c>
      <c r="E933" t="s">
        <v>340</v>
      </c>
      <c r="F933" s="138">
        <v>43995</v>
      </c>
      <c r="G933" t="s">
        <v>670</v>
      </c>
      <c r="H933" t="s">
        <v>667</v>
      </c>
      <c r="I933" t="s">
        <v>677</v>
      </c>
      <c r="J933" t="s">
        <v>196</v>
      </c>
      <c r="K933" t="s">
        <v>671</v>
      </c>
      <c r="L933">
        <v>1200</v>
      </c>
      <c r="M933">
        <v>384</v>
      </c>
      <c r="O933">
        <v>272</v>
      </c>
      <c r="P933">
        <v>115.19999999999999</v>
      </c>
      <c r="Q933">
        <v>16</v>
      </c>
      <c r="R933">
        <v>70</v>
      </c>
      <c r="S933">
        <v>76.2</v>
      </c>
      <c r="T933">
        <v>12.166666666666666</v>
      </c>
      <c r="U933">
        <v>50.166666666666671</v>
      </c>
      <c r="V933">
        <v>0.72480620155038766</v>
      </c>
      <c r="W933">
        <v>0.4</v>
      </c>
      <c r="Y933">
        <v>0.45168067226890762</v>
      </c>
      <c r="Z933">
        <v>287</v>
      </c>
      <c r="AA933">
        <v>0.7</v>
      </c>
      <c r="AB933">
        <v>10.666666666666666</v>
      </c>
      <c r="AC933">
        <v>2</v>
      </c>
      <c r="AE933">
        <v>2</v>
      </c>
      <c r="AH933">
        <v>48.666666666666671</v>
      </c>
      <c r="AI933">
        <v>2</v>
      </c>
      <c r="AK933">
        <v>2</v>
      </c>
      <c r="AQ933">
        <v>80</v>
      </c>
      <c r="AR933">
        <v>80</v>
      </c>
      <c r="AS933" t="s">
        <v>755</v>
      </c>
    </row>
    <row r="934" spans="1:45" x14ac:dyDescent="0.25">
      <c r="A934">
        <v>933</v>
      </c>
      <c r="B934" t="s">
        <v>26</v>
      </c>
      <c r="C934" t="s">
        <v>665</v>
      </c>
      <c r="D934" t="s">
        <v>2</v>
      </c>
      <c r="E934" t="s">
        <v>340</v>
      </c>
      <c r="F934" s="138">
        <v>43995</v>
      </c>
      <c r="G934" t="s">
        <v>670</v>
      </c>
      <c r="H934" t="s">
        <v>667</v>
      </c>
      <c r="I934" t="s">
        <v>673</v>
      </c>
      <c r="J934" t="s">
        <v>370</v>
      </c>
      <c r="K934" t="s">
        <v>671</v>
      </c>
      <c r="L934">
        <v>1200</v>
      </c>
      <c r="M934">
        <v>384</v>
      </c>
      <c r="O934">
        <v>384</v>
      </c>
      <c r="P934">
        <v>115.19999999999999</v>
      </c>
      <c r="Q934">
        <v>21</v>
      </c>
      <c r="R934">
        <v>60</v>
      </c>
      <c r="S934">
        <v>76.2</v>
      </c>
      <c r="T934">
        <v>13.833333333333332</v>
      </c>
      <c r="U934">
        <v>32.25</v>
      </c>
      <c r="V934">
        <v>0.56893004115226331</v>
      </c>
      <c r="W934">
        <v>0.4</v>
      </c>
      <c r="Y934">
        <v>0.30133928571428575</v>
      </c>
      <c r="Z934">
        <v>523</v>
      </c>
      <c r="AA934">
        <v>0.7</v>
      </c>
      <c r="AB934">
        <v>13.333333333333332</v>
      </c>
      <c r="AE934">
        <v>1</v>
      </c>
      <c r="AH934">
        <v>29</v>
      </c>
      <c r="AI934">
        <v>10</v>
      </c>
      <c r="AJ934">
        <v>2</v>
      </c>
      <c r="AQ934">
        <v>80</v>
      </c>
      <c r="AR934">
        <v>80</v>
      </c>
      <c r="AS934" t="s">
        <v>755</v>
      </c>
    </row>
    <row r="935" spans="1:45" x14ac:dyDescent="0.25">
      <c r="A935">
        <v>934</v>
      </c>
      <c r="B935" t="s">
        <v>26</v>
      </c>
      <c r="C935" t="s">
        <v>665</v>
      </c>
      <c r="D935" t="s">
        <v>2</v>
      </c>
      <c r="E935" t="s">
        <v>340</v>
      </c>
      <c r="F935" s="138">
        <v>43995</v>
      </c>
      <c r="G935" t="s">
        <v>682</v>
      </c>
      <c r="H935" t="s">
        <v>667</v>
      </c>
      <c r="I935" t="s">
        <v>668</v>
      </c>
      <c r="J935" t="s">
        <v>151</v>
      </c>
      <c r="K935" t="s">
        <v>671</v>
      </c>
      <c r="L935">
        <v>1000</v>
      </c>
      <c r="M935">
        <v>320</v>
      </c>
      <c r="O935">
        <v>208</v>
      </c>
      <c r="P935">
        <v>96</v>
      </c>
      <c r="Q935">
        <v>15</v>
      </c>
      <c r="R935">
        <v>33</v>
      </c>
      <c r="S935">
        <v>63.599999999999994</v>
      </c>
      <c r="T935">
        <v>5.5</v>
      </c>
      <c r="U935">
        <v>13.333333333333332</v>
      </c>
      <c r="V935">
        <v>0.3923611111111111</v>
      </c>
      <c r="W935">
        <v>0.4</v>
      </c>
      <c r="Y935">
        <v>0.32967032967032966</v>
      </c>
      <c r="Z935">
        <v>198</v>
      </c>
      <c r="AA935">
        <v>0.65</v>
      </c>
      <c r="AC935">
        <v>4</v>
      </c>
      <c r="AE935">
        <v>9</v>
      </c>
      <c r="AH935">
        <v>1.3333333333333333</v>
      </c>
      <c r="AI935">
        <v>10</v>
      </c>
      <c r="AK935">
        <v>19</v>
      </c>
      <c r="AQ935">
        <v>100</v>
      </c>
      <c r="AR935">
        <v>100</v>
      </c>
      <c r="AS935" t="s">
        <v>755</v>
      </c>
    </row>
    <row r="936" spans="1:45" x14ac:dyDescent="0.25">
      <c r="A936">
        <v>935</v>
      </c>
      <c r="B936" t="s">
        <v>26</v>
      </c>
      <c r="C936" t="s">
        <v>665</v>
      </c>
      <c r="D936" t="s">
        <v>2</v>
      </c>
      <c r="E936" t="s">
        <v>340</v>
      </c>
      <c r="F936" s="138">
        <v>43995</v>
      </c>
      <c r="G936" t="s">
        <v>682</v>
      </c>
      <c r="H936" t="s">
        <v>667</v>
      </c>
      <c r="I936" t="s">
        <v>668</v>
      </c>
      <c r="J936" t="s">
        <v>147</v>
      </c>
      <c r="K936" t="s">
        <v>671</v>
      </c>
      <c r="L936">
        <v>1000</v>
      </c>
      <c r="M936">
        <v>320</v>
      </c>
      <c r="O936">
        <v>208</v>
      </c>
      <c r="P936">
        <v>96</v>
      </c>
      <c r="R936">
        <v>24</v>
      </c>
      <c r="S936">
        <v>63.599999999999994</v>
      </c>
      <c r="T936">
        <v>0</v>
      </c>
      <c r="U936">
        <v>11.333333333333334</v>
      </c>
      <c r="V936">
        <v>0.47222222222222227</v>
      </c>
      <c r="W936">
        <v>0.4</v>
      </c>
      <c r="Y936">
        <v>0.16483516483516483</v>
      </c>
      <c r="Z936">
        <v>168</v>
      </c>
      <c r="AA936">
        <v>0.65</v>
      </c>
      <c r="AH936">
        <v>11.333333333333334</v>
      </c>
      <c r="AQ936">
        <v>100</v>
      </c>
      <c r="AR936">
        <v>100</v>
      </c>
      <c r="AS936" t="s">
        <v>755</v>
      </c>
    </row>
    <row r="937" spans="1:45" x14ac:dyDescent="0.25">
      <c r="A937">
        <v>936</v>
      </c>
      <c r="B937" t="s">
        <v>26</v>
      </c>
      <c r="C937" t="s">
        <v>665</v>
      </c>
      <c r="D937" t="s">
        <v>2</v>
      </c>
      <c r="E937" t="s">
        <v>340</v>
      </c>
      <c r="F937" s="138">
        <v>43995</v>
      </c>
      <c r="G937" t="s">
        <v>682</v>
      </c>
      <c r="H937" t="s">
        <v>667</v>
      </c>
      <c r="I937" t="s">
        <v>668</v>
      </c>
      <c r="J937" t="s">
        <v>149</v>
      </c>
      <c r="K937" t="s">
        <v>671</v>
      </c>
      <c r="L937">
        <v>1000</v>
      </c>
      <c r="M937">
        <v>320</v>
      </c>
      <c r="O937">
        <v>256</v>
      </c>
      <c r="P937">
        <v>96</v>
      </c>
      <c r="R937">
        <v>28</v>
      </c>
      <c r="S937">
        <v>63.599999999999994</v>
      </c>
      <c r="T937">
        <v>0</v>
      </c>
      <c r="U937">
        <v>16.25</v>
      </c>
      <c r="V937">
        <v>0.5803571428571429</v>
      </c>
      <c r="W937">
        <v>0.4</v>
      </c>
      <c r="Y937">
        <v>0.15625</v>
      </c>
      <c r="Z937">
        <v>189</v>
      </c>
      <c r="AA937">
        <v>0.7</v>
      </c>
      <c r="AH937">
        <v>15</v>
      </c>
      <c r="AI937">
        <v>3</v>
      </c>
      <c r="AK937">
        <v>1</v>
      </c>
      <c r="AQ937">
        <v>100</v>
      </c>
      <c r="AR937">
        <v>100</v>
      </c>
      <c r="AS937" t="s">
        <v>755</v>
      </c>
    </row>
    <row r="938" spans="1:45" x14ac:dyDescent="0.25">
      <c r="A938">
        <v>937</v>
      </c>
      <c r="B938" t="s">
        <v>26</v>
      </c>
      <c r="C938" t="s">
        <v>665</v>
      </c>
      <c r="D938" t="s">
        <v>2</v>
      </c>
      <c r="E938" t="s">
        <v>340</v>
      </c>
      <c r="F938" s="138">
        <v>43995</v>
      </c>
      <c r="G938" t="s">
        <v>682</v>
      </c>
      <c r="H938" t="s">
        <v>667</v>
      </c>
      <c r="I938" t="s">
        <v>668</v>
      </c>
      <c r="J938" t="s">
        <v>152</v>
      </c>
      <c r="K938" t="s">
        <v>671</v>
      </c>
      <c r="L938">
        <v>1000</v>
      </c>
      <c r="M938">
        <v>320</v>
      </c>
      <c r="O938">
        <v>272</v>
      </c>
      <c r="P938">
        <v>96</v>
      </c>
      <c r="Q938">
        <v>2</v>
      </c>
      <c r="R938">
        <v>23</v>
      </c>
      <c r="S938">
        <v>63.599999999999994</v>
      </c>
      <c r="T938">
        <v>1.1666666666666667</v>
      </c>
      <c r="U938">
        <v>18.25</v>
      </c>
      <c r="V938">
        <v>0.77666666666666673</v>
      </c>
      <c r="W938">
        <v>0.4</v>
      </c>
      <c r="Y938">
        <v>0.13130252100840337</v>
      </c>
      <c r="Z938">
        <v>256</v>
      </c>
      <c r="AA938">
        <v>0.65</v>
      </c>
      <c r="AB938">
        <v>1.1666666666666667</v>
      </c>
      <c r="AH938">
        <v>15.5</v>
      </c>
      <c r="AI938">
        <v>5</v>
      </c>
      <c r="AK938">
        <v>3</v>
      </c>
      <c r="AQ938">
        <v>100</v>
      </c>
      <c r="AR938">
        <v>100</v>
      </c>
      <c r="AS938" t="s">
        <v>755</v>
      </c>
    </row>
    <row r="939" spans="1:45" x14ac:dyDescent="0.25">
      <c r="A939">
        <v>938</v>
      </c>
      <c r="B939" t="s">
        <v>26</v>
      </c>
      <c r="C939" t="s">
        <v>665</v>
      </c>
      <c r="D939" t="s">
        <v>2</v>
      </c>
      <c r="E939" t="s">
        <v>340</v>
      </c>
      <c r="F939" s="138">
        <v>43995</v>
      </c>
      <c r="G939" t="s">
        <v>682</v>
      </c>
      <c r="H939" t="s">
        <v>667</v>
      </c>
      <c r="I939" t="s">
        <v>668</v>
      </c>
      <c r="J939" t="s">
        <v>434</v>
      </c>
      <c r="K939" t="s">
        <v>671</v>
      </c>
      <c r="L939">
        <v>1000</v>
      </c>
      <c r="M939">
        <v>320</v>
      </c>
      <c r="O939">
        <v>208</v>
      </c>
      <c r="P939">
        <v>96</v>
      </c>
      <c r="Q939">
        <v>5</v>
      </c>
      <c r="R939">
        <v>12</v>
      </c>
      <c r="S939">
        <v>63.599999999999994</v>
      </c>
      <c r="T939">
        <v>3.8333333333333335</v>
      </c>
      <c r="U939">
        <v>2</v>
      </c>
      <c r="V939">
        <v>0.34313725490196084</v>
      </c>
      <c r="W939">
        <v>0.4</v>
      </c>
      <c r="Y939">
        <v>0.11675824175824176</v>
      </c>
      <c r="Z939">
        <v>267</v>
      </c>
      <c r="AA939">
        <v>0.65</v>
      </c>
      <c r="AB939">
        <v>3.8333333333333335</v>
      </c>
      <c r="AH939">
        <v>2</v>
      </c>
      <c r="AQ939">
        <v>100</v>
      </c>
      <c r="AR939">
        <v>100</v>
      </c>
      <c r="AS939" t="s">
        <v>755</v>
      </c>
    </row>
    <row r="940" spans="1:45" x14ac:dyDescent="0.25">
      <c r="A940">
        <v>939</v>
      </c>
      <c r="B940" t="s">
        <v>26</v>
      </c>
      <c r="C940" t="s">
        <v>665</v>
      </c>
      <c r="D940" t="s">
        <v>2</v>
      </c>
      <c r="E940" t="s">
        <v>340</v>
      </c>
      <c r="F940" s="138">
        <v>43995</v>
      </c>
      <c r="G940" t="s">
        <v>682</v>
      </c>
      <c r="H940" t="s">
        <v>667</v>
      </c>
      <c r="I940" t="s">
        <v>668</v>
      </c>
      <c r="J940" t="s">
        <v>435</v>
      </c>
      <c r="K940" t="s">
        <v>671</v>
      </c>
      <c r="L940">
        <v>1000</v>
      </c>
      <c r="M940">
        <v>320</v>
      </c>
      <c r="O940">
        <v>208</v>
      </c>
      <c r="P940">
        <v>96</v>
      </c>
      <c r="Q940">
        <v>2</v>
      </c>
      <c r="R940">
        <v>16</v>
      </c>
      <c r="S940">
        <v>63.599999999999994</v>
      </c>
      <c r="T940">
        <v>1.1666666666666667</v>
      </c>
      <c r="U940">
        <v>12.416666666666668</v>
      </c>
      <c r="V940">
        <v>0.75462962962962965</v>
      </c>
      <c r="W940">
        <v>0.4</v>
      </c>
      <c r="Y940">
        <v>0.12362637362637363</v>
      </c>
      <c r="Z940">
        <v>345</v>
      </c>
      <c r="AA940">
        <v>0.65</v>
      </c>
      <c r="AB940">
        <v>1.1666666666666667</v>
      </c>
      <c r="AH940">
        <v>10.666666666666668</v>
      </c>
      <c r="AI940">
        <v>1</v>
      </c>
      <c r="AK940">
        <v>3</v>
      </c>
      <c r="AQ940">
        <v>80</v>
      </c>
      <c r="AR940">
        <v>80</v>
      </c>
      <c r="AS940" t="s">
        <v>755</v>
      </c>
    </row>
    <row r="941" spans="1:45" x14ac:dyDescent="0.25">
      <c r="A941">
        <v>940</v>
      </c>
      <c r="B941" t="s">
        <v>26</v>
      </c>
      <c r="C941" t="s">
        <v>665</v>
      </c>
      <c r="D941" t="s">
        <v>2</v>
      </c>
      <c r="E941" t="s">
        <v>340</v>
      </c>
      <c r="F941" s="138">
        <v>43995</v>
      </c>
      <c r="G941" t="s">
        <v>682</v>
      </c>
      <c r="H941" t="s">
        <v>667</v>
      </c>
      <c r="I941" t="s">
        <v>668</v>
      </c>
      <c r="J941" t="s">
        <v>436</v>
      </c>
      <c r="K941" t="s">
        <v>671</v>
      </c>
      <c r="L941">
        <v>1000</v>
      </c>
      <c r="M941">
        <v>320</v>
      </c>
      <c r="O941">
        <v>288</v>
      </c>
      <c r="P941">
        <v>96</v>
      </c>
      <c r="Q941">
        <v>10</v>
      </c>
      <c r="R941">
        <v>20</v>
      </c>
      <c r="S941">
        <v>63.599999999999994</v>
      </c>
      <c r="T941">
        <v>4.3333333333333339</v>
      </c>
      <c r="U941">
        <v>13.583333333333332</v>
      </c>
      <c r="V941">
        <v>0.5972222222222221</v>
      </c>
      <c r="W941">
        <v>0.4</v>
      </c>
      <c r="Y941">
        <v>0.14880952380952381</v>
      </c>
      <c r="Z941">
        <v>321</v>
      </c>
      <c r="AA941">
        <v>0.65</v>
      </c>
      <c r="AB941">
        <v>2.3333333333333335</v>
      </c>
      <c r="AE941">
        <v>4</v>
      </c>
      <c r="AH941">
        <v>6.833333333333333</v>
      </c>
      <c r="AI941">
        <v>1</v>
      </c>
      <c r="AK941">
        <v>13</v>
      </c>
      <c r="AQ941">
        <v>80</v>
      </c>
      <c r="AR941">
        <v>80</v>
      </c>
      <c r="AS941" t="s">
        <v>755</v>
      </c>
    </row>
    <row r="942" spans="1:45" x14ac:dyDescent="0.25">
      <c r="A942">
        <v>941</v>
      </c>
      <c r="B942" t="s">
        <v>26</v>
      </c>
      <c r="C942" t="s">
        <v>665</v>
      </c>
      <c r="D942" t="s">
        <v>2</v>
      </c>
      <c r="E942" t="s">
        <v>340</v>
      </c>
      <c r="F942" s="138">
        <v>43995</v>
      </c>
      <c r="G942" t="s">
        <v>682</v>
      </c>
      <c r="H942" t="s">
        <v>667</v>
      </c>
      <c r="I942" t="s">
        <v>668</v>
      </c>
      <c r="J942" t="s">
        <v>148</v>
      </c>
      <c r="K942" t="s">
        <v>671</v>
      </c>
      <c r="L942">
        <v>1000</v>
      </c>
      <c r="M942">
        <v>320</v>
      </c>
      <c r="O942">
        <v>160</v>
      </c>
      <c r="P942">
        <v>96</v>
      </c>
      <c r="Q942">
        <v>10</v>
      </c>
      <c r="R942">
        <v>25</v>
      </c>
      <c r="S942">
        <v>63.599999999999994</v>
      </c>
      <c r="T942">
        <v>4.166666666666667</v>
      </c>
      <c r="U942">
        <v>12.333333333333334</v>
      </c>
      <c r="V942">
        <v>0.47142857142857142</v>
      </c>
      <c r="W942">
        <v>0.4</v>
      </c>
      <c r="Y942">
        <v>0.3125</v>
      </c>
      <c r="Z942">
        <v>280</v>
      </c>
      <c r="AA942">
        <v>0.65</v>
      </c>
      <c r="AB942">
        <v>3.666666666666667</v>
      </c>
      <c r="AE942">
        <v>1</v>
      </c>
      <c r="AH942">
        <v>9.3333333333333339</v>
      </c>
      <c r="AI942">
        <v>4</v>
      </c>
      <c r="AK942">
        <v>4</v>
      </c>
      <c r="AQ942">
        <v>80</v>
      </c>
      <c r="AR942">
        <v>80</v>
      </c>
      <c r="AS942" t="s">
        <v>755</v>
      </c>
    </row>
    <row r="943" spans="1:45" x14ac:dyDescent="0.25">
      <c r="A943">
        <v>942</v>
      </c>
      <c r="B943" t="s">
        <v>26</v>
      </c>
      <c r="C943" t="s">
        <v>665</v>
      </c>
      <c r="D943" t="s">
        <v>2</v>
      </c>
      <c r="E943" t="s">
        <v>340</v>
      </c>
      <c r="F943" s="138">
        <v>43995</v>
      </c>
      <c r="G943" t="s">
        <v>683</v>
      </c>
      <c r="H943" t="s">
        <v>667</v>
      </c>
      <c r="I943" t="s">
        <v>668</v>
      </c>
      <c r="J943" t="s">
        <v>391</v>
      </c>
      <c r="K943" t="s">
        <v>669</v>
      </c>
      <c r="L943">
        <v>1500</v>
      </c>
      <c r="M943">
        <v>480</v>
      </c>
      <c r="O943">
        <v>408</v>
      </c>
      <c r="P943">
        <v>144</v>
      </c>
      <c r="Q943">
        <v>12</v>
      </c>
      <c r="R943">
        <v>44</v>
      </c>
      <c r="S943">
        <v>94.8</v>
      </c>
      <c r="T943">
        <v>4.833333333333333</v>
      </c>
      <c r="U943">
        <v>33.416666666666664</v>
      </c>
      <c r="V943">
        <v>0.6830357142857143</v>
      </c>
      <c r="W943">
        <v>0.4</v>
      </c>
      <c r="Y943">
        <v>0.19607843137254904</v>
      </c>
      <c r="Z943">
        <v>434</v>
      </c>
      <c r="AA943">
        <v>0.7</v>
      </c>
      <c r="AB943">
        <v>1.8333333333333333</v>
      </c>
      <c r="AE943">
        <v>6</v>
      </c>
      <c r="AH943">
        <v>26.166666666666664</v>
      </c>
      <c r="AI943">
        <v>5</v>
      </c>
      <c r="AK943">
        <v>12</v>
      </c>
      <c r="AQ943">
        <v>100</v>
      </c>
      <c r="AR943">
        <v>100</v>
      </c>
      <c r="AS943" t="s">
        <v>756</v>
      </c>
    </row>
    <row r="944" spans="1:45" x14ac:dyDescent="0.25">
      <c r="A944">
        <v>943</v>
      </c>
      <c r="B944" t="s">
        <v>26</v>
      </c>
      <c r="C944" t="s">
        <v>665</v>
      </c>
      <c r="D944" t="s">
        <v>2</v>
      </c>
      <c r="E944" t="s">
        <v>340</v>
      </c>
      <c r="F944" s="138">
        <v>43995</v>
      </c>
      <c r="G944" t="s">
        <v>683</v>
      </c>
      <c r="H944" t="s">
        <v>667</v>
      </c>
      <c r="I944" t="s">
        <v>668</v>
      </c>
      <c r="J944" t="s">
        <v>394</v>
      </c>
      <c r="K944" t="s">
        <v>669</v>
      </c>
      <c r="L944">
        <v>1500</v>
      </c>
      <c r="M944">
        <v>480</v>
      </c>
      <c r="O944">
        <v>388</v>
      </c>
      <c r="P944">
        <v>144</v>
      </c>
      <c r="Q944">
        <v>3</v>
      </c>
      <c r="R944">
        <v>24</v>
      </c>
      <c r="S944">
        <v>94.8</v>
      </c>
      <c r="T944">
        <v>0.25</v>
      </c>
      <c r="U944">
        <v>17.166666666666668</v>
      </c>
      <c r="V944">
        <v>0.64506172839506182</v>
      </c>
      <c r="W944">
        <v>0.4</v>
      </c>
      <c r="Y944">
        <v>9.9410898379970553E-2</v>
      </c>
      <c r="Z944">
        <v>489</v>
      </c>
      <c r="AA944">
        <v>0.7</v>
      </c>
      <c r="AC944">
        <v>1</v>
      </c>
      <c r="AH944">
        <v>15.166666666666668</v>
      </c>
      <c r="AI944">
        <v>4</v>
      </c>
      <c r="AK944">
        <v>2</v>
      </c>
      <c r="AQ944">
        <v>100</v>
      </c>
      <c r="AR944">
        <v>100</v>
      </c>
      <c r="AS944" t="s">
        <v>756</v>
      </c>
    </row>
    <row r="945" spans="1:45" x14ac:dyDescent="0.25">
      <c r="A945">
        <v>944</v>
      </c>
      <c r="B945" t="s">
        <v>26</v>
      </c>
      <c r="C945" t="s">
        <v>665</v>
      </c>
      <c r="D945" t="s">
        <v>2</v>
      </c>
      <c r="E945" t="s">
        <v>340</v>
      </c>
      <c r="F945" s="138">
        <v>43995</v>
      </c>
      <c r="G945" t="s">
        <v>683</v>
      </c>
      <c r="H945" t="s">
        <v>667</v>
      </c>
      <c r="I945" t="s">
        <v>668</v>
      </c>
      <c r="J945" t="s">
        <v>392</v>
      </c>
      <c r="K945" t="s">
        <v>669</v>
      </c>
      <c r="L945">
        <v>1500</v>
      </c>
      <c r="M945">
        <v>480</v>
      </c>
      <c r="O945">
        <v>528</v>
      </c>
      <c r="P945">
        <v>144</v>
      </c>
      <c r="Q945">
        <v>9</v>
      </c>
      <c r="R945">
        <v>23</v>
      </c>
      <c r="S945">
        <v>94.8</v>
      </c>
      <c r="T945">
        <v>7.5833333333333339</v>
      </c>
      <c r="U945">
        <v>15.666666666666668</v>
      </c>
      <c r="V945">
        <v>0.7265625</v>
      </c>
      <c r="W945">
        <v>0.4</v>
      </c>
      <c r="Y945">
        <v>8.658008658008659E-2</v>
      </c>
      <c r="Z945">
        <v>712</v>
      </c>
      <c r="AA945">
        <v>0.65</v>
      </c>
      <c r="AB945">
        <v>4.3333333333333339</v>
      </c>
      <c r="AC945">
        <v>5</v>
      </c>
      <c r="AE945">
        <v>4</v>
      </c>
      <c r="AH945">
        <v>12.666666666666668</v>
      </c>
      <c r="AI945">
        <v>2</v>
      </c>
      <c r="AK945">
        <v>5</v>
      </c>
      <c r="AQ945">
        <v>100</v>
      </c>
      <c r="AR945">
        <v>100</v>
      </c>
      <c r="AS945" t="s">
        <v>756</v>
      </c>
    </row>
    <row r="946" spans="1:45" x14ac:dyDescent="0.25">
      <c r="A946">
        <v>945</v>
      </c>
      <c r="B946" t="s">
        <v>26</v>
      </c>
      <c r="C946" t="s">
        <v>665</v>
      </c>
      <c r="D946" t="s">
        <v>2</v>
      </c>
      <c r="E946" t="s">
        <v>340</v>
      </c>
      <c r="F946" s="138">
        <v>43995</v>
      </c>
      <c r="G946" t="s">
        <v>683</v>
      </c>
      <c r="H946" t="s">
        <v>667</v>
      </c>
      <c r="I946" t="s">
        <v>668</v>
      </c>
      <c r="J946" t="s">
        <v>393</v>
      </c>
      <c r="K946" t="s">
        <v>669</v>
      </c>
      <c r="L946">
        <v>1500</v>
      </c>
      <c r="M946">
        <v>480</v>
      </c>
      <c r="O946">
        <v>288</v>
      </c>
      <c r="P946">
        <v>144</v>
      </c>
      <c r="Q946">
        <v>9</v>
      </c>
      <c r="R946">
        <v>45</v>
      </c>
      <c r="S946">
        <v>94.8</v>
      </c>
      <c r="T946">
        <v>3.625</v>
      </c>
      <c r="U946">
        <v>15.25</v>
      </c>
      <c r="V946">
        <v>0.34953703703703703</v>
      </c>
      <c r="W946">
        <v>0.4</v>
      </c>
      <c r="Y946">
        <v>0.26785714285714285</v>
      </c>
      <c r="Z946">
        <v>331</v>
      </c>
      <c r="AA946">
        <v>0.7</v>
      </c>
      <c r="AD946">
        <v>7</v>
      </c>
      <c r="AE946">
        <v>2</v>
      </c>
      <c r="AI946">
        <v>13</v>
      </c>
      <c r="AJ946">
        <v>28</v>
      </c>
      <c r="AK946">
        <v>3</v>
      </c>
      <c r="AQ946">
        <v>100</v>
      </c>
      <c r="AR946">
        <v>100</v>
      </c>
      <c r="AS946" t="s">
        <v>756</v>
      </c>
    </row>
    <row r="947" spans="1:45" x14ac:dyDescent="0.25">
      <c r="A947">
        <v>946</v>
      </c>
      <c r="B947" t="s">
        <v>26</v>
      </c>
      <c r="C947" t="s">
        <v>665</v>
      </c>
      <c r="D947" t="s">
        <v>2</v>
      </c>
      <c r="E947" t="s">
        <v>340</v>
      </c>
      <c r="F947" s="138">
        <v>43995</v>
      </c>
      <c r="G947" t="s">
        <v>675</v>
      </c>
      <c r="H947" t="s">
        <v>667</v>
      </c>
      <c r="I947" t="s">
        <v>668</v>
      </c>
      <c r="J947" t="s">
        <v>164</v>
      </c>
      <c r="K947" t="s">
        <v>669</v>
      </c>
      <c r="L947">
        <v>4200</v>
      </c>
      <c r="M947">
        <v>1008</v>
      </c>
      <c r="O947">
        <v>976</v>
      </c>
      <c r="P947">
        <v>302.39999999999998</v>
      </c>
      <c r="Q947">
        <v>33</v>
      </c>
      <c r="R947">
        <v>84</v>
      </c>
      <c r="S947">
        <v>199.79999999999998</v>
      </c>
      <c r="T947">
        <v>26.916666666666664</v>
      </c>
      <c r="U947">
        <v>80.666666666666671</v>
      </c>
      <c r="V947">
        <v>0.91951566951566954</v>
      </c>
      <c r="W947">
        <v>0.4</v>
      </c>
      <c r="Y947">
        <v>0.17125292740046841</v>
      </c>
      <c r="Z947">
        <v>1098</v>
      </c>
      <c r="AA947">
        <v>0.7</v>
      </c>
      <c r="AB947">
        <v>25.666666666666664</v>
      </c>
      <c r="AC947">
        <v>1</v>
      </c>
      <c r="AE947">
        <v>2</v>
      </c>
      <c r="AH947">
        <v>70.666666666666671</v>
      </c>
      <c r="AI947">
        <v>8</v>
      </c>
      <c r="AK947">
        <v>16</v>
      </c>
      <c r="AQ947">
        <v>150</v>
      </c>
      <c r="AR947">
        <v>150</v>
      </c>
      <c r="AS947" t="s">
        <v>756</v>
      </c>
    </row>
    <row r="948" spans="1:45" x14ac:dyDescent="0.25">
      <c r="A948">
        <v>947</v>
      </c>
      <c r="B948" t="s">
        <v>26</v>
      </c>
      <c r="C948" t="s">
        <v>665</v>
      </c>
      <c r="D948" t="s">
        <v>2</v>
      </c>
      <c r="E948" t="s">
        <v>340</v>
      </c>
      <c r="F948" s="138">
        <v>43995</v>
      </c>
      <c r="G948" t="s">
        <v>676</v>
      </c>
      <c r="H948" t="s">
        <v>667</v>
      </c>
      <c r="I948" t="s">
        <v>668</v>
      </c>
      <c r="J948" t="s">
        <v>165</v>
      </c>
      <c r="K948" t="s">
        <v>669</v>
      </c>
      <c r="L948">
        <v>1200</v>
      </c>
      <c r="M948">
        <v>480</v>
      </c>
      <c r="O948">
        <v>288</v>
      </c>
      <c r="P948">
        <v>115.19999999999999</v>
      </c>
      <c r="Q948">
        <v>23</v>
      </c>
      <c r="R948">
        <v>64</v>
      </c>
      <c r="S948">
        <v>76.2</v>
      </c>
      <c r="T948">
        <v>19.333333333333336</v>
      </c>
      <c r="U948">
        <v>42.833333333333329</v>
      </c>
      <c r="V948">
        <v>0.71455938697318</v>
      </c>
      <c r="W948">
        <v>0.4</v>
      </c>
      <c r="Y948">
        <v>0.43154761904761907</v>
      </c>
      <c r="Z948">
        <v>755</v>
      </c>
      <c r="AA948">
        <v>0.75</v>
      </c>
      <c r="AB948">
        <v>17.333333333333336</v>
      </c>
      <c r="AE948">
        <v>4</v>
      </c>
      <c r="AH948">
        <v>24.833333333333332</v>
      </c>
      <c r="AI948">
        <v>2</v>
      </c>
      <c r="AK948">
        <v>35</v>
      </c>
      <c r="AQ948">
        <v>100</v>
      </c>
      <c r="AR948">
        <v>100</v>
      </c>
      <c r="AS948" t="s">
        <v>756</v>
      </c>
    </row>
    <row r="949" spans="1:45" x14ac:dyDescent="0.25">
      <c r="A949">
        <v>948</v>
      </c>
      <c r="B949" t="s">
        <v>26</v>
      </c>
      <c r="C949" t="s">
        <v>665</v>
      </c>
      <c r="D949" t="s">
        <v>2</v>
      </c>
      <c r="E949" t="s">
        <v>340</v>
      </c>
      <c r="F949" s="138">
        <v>43995</v>
      </c>
      <c r="G949" t="s">
        <v>676</v>
      </c>
      <c r="H949" t="s">
        <v>667</v>
      </c>
      <c r="I949" t="s">
        <v>668</v>
      </c>
      <c r="J949" t="s">
        <v>166</v>
      </c>
      <c r="K949" t="s">
        <v>669</v>
      </c>
      <c r="L949">
        <v>1200</v>
      </c>
      <c r="M949">
        <v>480</v>
      </c>
      <c r="O949">
        <v>480</v>
      </c>
      <c r="P949">
        <v>115.19999999999999</v>
      </c>
      <c r="Q949">
        <v>33</v>
      </c>
      <c r="R949">
        <v>43</v>
      </c>
      <c r="S949">
        <v>76.2</v>
      </c>
      <c r="T949">
        <v>29.666666666666664</v>
      </c>
      <c r="U949">
        <v>38.666666666666664</v>
      </c>
      <c r="V949">
        <v>0.89912280701754377</v>
      </c>
      <c r="W949">
        <v>0.4</v>
      </c>
      <c r="Y949">
        <v>0.22619047619047619</v>
      </c>
      <c r="Z949">
        <v>432</v>
      </c>
      <c r="AA949">
        <v>0.75</v>
      </c>
      <c r="AB949">
        <v>27.666666666666664</v>
      </c>
      <c r="AE949">
        <v>4</v>
      </c>
      <c r="AH949">
        <v>29.166666666666664</v>
      </c>
      <c r="AI949">
        <v>4</v>
      </c>
      <c r="AK949">
        <v>17</v>
      </c>
      <c r="AQ949">
        <v>100</v>
      </c>
      <c r="AR949">
        <v>100</v>
      </c>
      <c r="AS949" t="s">
        <v>756</v>
      </c>
    </row>
    <row r="950" spans="1:45" x14ac:dyDescent="0.25">
      <c r="A950">
        <v>949</v>
      </c>
      <c r="B950" t="s">
        <v>26</v>
      </c>
      <c r="C950" t="s">
        <v>665</v>
      </c>
      <c r="D950" t="s">
        <v>2</v>
      </c>
      <c r="E950" t="s">
        <v>340</v>
      </c>
      <c r="F950" s="138">
        <v>43995</v>
      </c>
      <c r="G950" t="s">
        <v>676</v>
      </c>
      <c r="H950" t="s">
        <v>667</v>
      </c>
      <c r="I950" t="s">
        <v>668</v>
      </c>
      <c r="J950" t="s">
        <v>167</v>
      </c>
      <c r="K950" t="s">
        <v>669</v>
      </c>
      <c r="L950">
        <v>1200</v>
      </c>
      <c r="M950">
        <v>480</v>
      </c>
      <c r="O950">
        <v>272</v>
      </c>
      <c r="P950">
        <v>115.19999999999999</v>
      </c>
      <c r="Q950">
        <v>10</v>
      </c>
      <c r="R950">
        <v>33</v>
      </c>
      <c r="S950">
        <v>76.2</v>
      </c>
      <c r="T950">
        <v>5.3333333333333339</v>
      </c>
      <c r="U950">
        <v>23.666666666666668</v>
      </c>
      <c r="V950">
        <v>0.67441860465116277</v>
      </c>
      <c r="W950">
        <v>0.4</v>
      </c>
      <c r="Y950">
        <v>0.22584033613445381</v>
      </c>
      <c r="Z950">
        <v>300</v>
      </c>
      <c r="AA950">
        <v>0.75</v>
      </c>
      <c r="AB950">
        <v>2.3333333333333335</v>
      </c>
      <c r="AE950">
        <v>6</v>
      </c>
      <c r="AH950">
        <v>18.666666666666668</v>
      </c>
      <c r="AK950">
        <v>10</v>
      </c>
      <c r="AQ950">
        <v>100</v>
      </c>
      <c r="AR950">
        <v>100</v>
      </c>
      <c r="AS950" t="s">
        <v>756</v>
      </c>
    </row>
    <row r="951" spans="1:45" x14ac:dyDescent="0.25">
      <c r="A951">
        <v>950</v>
      </c>
      <c r="B951" t="s">
        <v>26</v>
      </c>
      <c r="C951" t="s">
        <v>665</v>
      </c>
      <c r="D951" t="s">
        <v>2</v>
      </c>
      <c r="E951" t="s">
        <v>340</v>
      </c>
      <c r="F951" s="138">
        <v>43995</v>
      </c>
      <c r="G951" t="s">
        <v>676</v>
      </c>
      <c r="H951" t="s">
        <v>667</v>
      </c>
      <c r="I951" t="s">
        <v>668</v>
      </c>
      <c r="J951" t="s">
        <v>168</v>
      </c>
      <c r="K951" t="s">
        <v>669</v>
      </c>
      <c r="L951">
        <v>1200</v>
      </c>
      <c r="M951">
        <v>480</v>
      </c>
      <c r="O951">
        <v>356</v>
      </c>
      <c r="P951">
        <v>115.19999999999999</v>
      </c>
      <c r="Q951">
        <v>4</v>
      </c>
      <c r="R951">
        <v>23</v>
      </c>
      <c r="S951">
        <v>76.2</v>
      </c>
      <c r="T951">
        <v>2.1666666666666665</v>
      </c>
      <c r="U951">
        <v>12.833333333333332</v>
      </c>
      <c r="V951">
        <v>0.55555555555555547</v>
      </c>
      <c r="W951">
        <v>0.4</v>
      </c>
      <c r="Y951">
        <v>0.10834670947030497</v>
      </c>
      <c r="Z951">
        <v>213</v>
      </c>
      <c r="AA951">
        <v>0.7</v>
      </c>
      <c r="AB951">
        <v>2.1666666666666665</v>
      </c>
      <c r="AH951">
        <v>5.333333333333333</v>
      </c>
      <c r="AK951">
        <v>15</v>
      </c>
      <c r="AQ951">
        <v>100</v>
      </c>
      <c r="AR951">
        <v>100</v>
      </c>
      <c r="AS951" t="s">
        <v>756</v>
      </c>
    </row>
    <row r="952" spans="1:45" x14ac:dyDescent="0.25">
      <c r="A952">
        <v>951</v>
      </c>
      <c r="B952" t="s">
        <v>26</v>
      </c>
      <c r="C952" t="s">
        <v>665</v>
      </c>
      <c r="D952" t="s">
        <v>2</v>
      </c>
      <c r="E952" t="s">
        <v>340</v>
      </c>
      <c r="F952" s="138">
        <v>43995</v>
      </c>
      <c r="G952" t="s">
        <v>685</v>
      </c>
      <c r="H952" t="s">
        <v>667</v>
      </c>
      <c r="I952" t="s">
        <v>668</v>
      </c>
      <c r="J952" t="s">
        <v>175</v>
      </c>
      <c r="K952" t="s">
        <v>671</v>
      </c>
      <c r="L952">
        <v>1000</v>
      </c>
      <c r="M952">
        <v>320</v>
      </c>
      <c r="O952">
        <v>496</v>
      </c>
      <c r="P952">
        <v>96</v>
      </c>
      <c r="Q952">
        <v>19</v>
      </c>
      <c r="R952">
        <v>40</v>
      </c>
      <c r="S952">
        <v>76.2</v>
      </c>
      <c r="T952">
        <v>8</v>
      </c>
      <c r="U952">
        <v>26.25</v>
      </c>
      <c r="V952">
        <v>0.58050847457627119</v>
      </c>
      <c r="W952">
        <v>0.4</v>
      </c>
      <c r="Y952">
        <v>0.16993087557603687</v>
      </c>
      <c r="Z952">
        <v>523</v>
      </c>
      <c r="AA952">
        <v>0.8</v>
      </c>
      <c r="AB952">
        <v>6</v>
      </c>
      <c r="AE952">
        <v>4</v>
      </c>
      <c r="AH952">
        <v>24</v>
      </c>
      <c r="AI952">
        <v>1</v>
      </c>
      <c r="AK952">
        <v>4</v>
      </c>
      <c r="AQ952">
        <v>100</v>
      </c>
      <c r="AR952">
        <v>100</v>
      </c>
      <c r="AS952" t="s">
        <v>756</v>
      </c>
    </row>
    <row r="953" spans="1:45" x14ac:dyDescent="0.25">
      <c r="A953">
        <v>952</v>
      </c>
      <c r="B953" t="s">
        <v>26</v>
      </c>
      <c r="C953" t="s">
        <v>665</v>
      </c>
      <c r="D953" t="s">
        <v>2</v>
      </c>
      <c r="E953" t="s">
        <v>340</v>
      </c>
      <c r="F953" s="138">
        <v>43995</v>
      </c>
      <c r="G953" t="s">
        <v>685</v>
      </c>
      <c r="H953" t="s">
        <v>667</v>
      </c>
      <c r="I953" t="s">
        <v>668</v>
      </c>
      <c r="J953" t="s">
        <v>416</v>
      </c>
      <c r="K953" t="s">
        <v>671</v>
      </c>
      <c r="L953">
        <v>1000</v>
      </c>
      <c r="M953">
        <v>320</v>
      </c>
      <c r="O953">
        <v>256</v>
      </c>
      <c r="P953">
        <v>96</v>
      </c>
      <c r="Q953">
        <v>12</v>
      </c>
      <c r="R953">
        <v>32</v>
      </c>
      <c r="S953">
        <v>63.599999999999994</v>
      </c>
      <c r="T953">
        <v>11.583333333333332</v>
      </c>
      <c r="U953">
        <v>19.333333333333336</v>
      </c>
      <c r="V953">
        <v>0.70265151515151514</v>
      </c>
      <c r="W953">
        <v>0.4</v>
      </c>
      <c r="Y953">
        <v>0.2455357142857143</v>
      </c>
      <c r="Z953">
        <v>308</v>
      </c>
      <c r="AA953">
        <v>0.65</v>
      </c>
      <c r="AB953">
        <v>11.333333333333332</v>
      </c>
      <c r="AC953">
        <v>1</v>
      </c>
      <c r="AH953">
        <v>17.333333333333336</v>
      </c>
      <c r="AI953">
        <v>4</v>
      </c>
      <c r="AK953">
        <v>2</v>
      </c>
      <c r="AQ953">
        <v>100</v>
      </c>
      <c r="AR953">
        <v>100</v>
      </c>
      <c r="AS953" t="s">
        <v>756</v>
      </c>
    </row>
    <row r="954" spans="1:45" x14ac:dyDescent="0.25">
      <c r="A954">
        <v>953</v>
      </c>
      <c r="B954" t="s">
        <v>26</v>
      </c>
      <c r="C954" t="s">
        <v>665</v>
      </c>
      <c r="D954" t="s">
        <v>2</v>
      </c>
      <c r="E954" t="s">
        <v>340</v>
      </c>
      <c r="F954" s="138">
        <v>43995</v>
      </c>
      <c r="G954" t="s">
        <v>685</v>
      </c>
      <c r="H954" t="s">
        <v>667</v>
      </c>
      <c r="I954" t="s">
        <v>677</v>
      </c>
      <c r="J954" t="s">
        <v>405</v>
      </c>
      <c r="K954" t="s">
        <v>671</v>
      </c>
      <c r="L954">
        <v>1000</v>
      </c>
      <c r="M954">
        <v>320</v>
      </c>
      <c r="O954">
        <v>208</v>
      </c>
      <c r="P954">
        <v>96</v>
      </c>
      <c r="R954">
        <v>31</v>
      </c>
      <c r="S954">
        <v>63.599999999999994</v>
      </c>
      <c r="T954">
        <v>0</v>
      </c>
      <c r="U954">
        <v>22.25</v>
      </c>
      <c r="V954">
        <v>0.717741935483871</v>
      </c>
      <c r="W954">
        <v>0.4</v>
      </c>
      <c r="Y954">
        <v>0.21291208791208793</v>
      </c>
      <c r="Z954">
        <v>245</v>
      </c>
      <c r="AA954">
        <v>0.65</v>
      </c>
      <c r="AH954">
        <v>21.5</v>
      </c>
      <c r="AI954">
        <v>1</v>
      </c>
      <c r="AK954">
        <v>1</v>
      </c>
      <c r="AQ954">
        <v>100</v>
      </c>
      <c r="AR954">
        <v>100</v>
      </c>
      <c r="AS954" t="s">
        <v>755</v>
      </c>
    </row>
    <row r="955" spans="1:45" x14ac:dyDescent="0.25">
      <c r="A955">
        <v>954</v>
      </c>
      <c r="B955" t="s">
        <v>26</v>
      </c>
      <c r="C955" t="s">
        <v>665</v>
      </c>
      <c r="D955" t="s">
        <v>2</v>
      </c>
      <c r="E955" t="s">
        <v>340</v>
      </c>
      <c r="F955" s="138">
        <v>43995</v>
      </c>
      <c r="G955" t="s">
        <v>684</v>
      </c>
      <c r="H955" t="s">
        <v>667</v>
      </c>
      <c r="I955" t="s">
        <v>668</v>
      </c>
      <c r="J955" t="s">
        <v>169</v>
      </c>
      <c r="K955" t="s">
        <v>669</v>
      </c>
      <c r="L955">
        <v>1250</v>
      </c>
      <c r="M955">
        <v>320</v>
      </c>
      <c r="O955">
        <v>288</v>
      </c>
      <c r="P955">
        <v>79.2</v>
      </c>
      <c r="Q955">
        <v>12</v>
      </c>
      <c r="R955">
        <v>48</v>
      </c>
      <c r="S955">
        <v>105.60000000000001</v>
      </c>
      <c r="T955">
        <v>12</v>
      </c>
      <c r="U955">
        <v>45.333333333333329</v>
      </c>
      <c r="V955">
        <v>0.95555555555555549</v>
      </c>
      <c r="W955">
        <v>0.4</v>
      </c>
      <c r="Y955">
        <v>0.29761904761904762</v>
      </c>
      <c r="Z955">
        <v>348</v>
      </c>
      <c r="AA955">
        <v>0.65</v>
      </c>
      <c r="AB955">
        <v>12</v>
      </c>
      <c r="AH955">
        <v>45.333333333333329</v>
      </c>
      <c r="AQ955">
        <v>100</v>
      </c>
      <c r="AR955">
        <v>100</v>
      </c>
      <c r="AS955" t="s">
        <v>756</v>
      </c>
    </row>
    <row r="956" spans="1:45" x14ac:dyDescent="0.25">
      <c r="A956">
        <v>955</v>
      </c>
      <c r="B956" t="s">
        <v>26</v>
      </c>
      <c r="C956" t="s">
        <v>665</v>
      </c>
      <c r="D956" t="s">
        <v>2</v>
      </c>
      <c r="E956" t="s">
        <v>340</v>
      </c>
      <c r="F956" s="138">
        <v>43995</v>
      </c>
      <c r="G956" t="s">
        <v>684</v>
      </c>
      <c r="H956" t="s">
        <v>667</v>
      </c>
      <c r="I956" t="s">
        <v>668</v>
      </c>
      <c r="J956" t="s">
        <v>170</v>
      </c>
      <c r="K956" t="s">
        <v>669</v>
      </c>
      <c r="L956">
        <v>1250</v>
      </c>
      <c r="M956">
        <v>320</v>
      </c>
      <c r="O956">
        <v>192</v>
      </c>
      <c r="P956">
        <v>79.2</v>
      </c>
      <c r="Q956">
        <v>4</v>
      </c>
      <c r="R956">
        <v>14</v>
      </c>
      <c r="S956">
        <v>105.60000000000001</v>
      </c>
      <c r="T956">
        <v>2.666666666666667</v>
      </c>
      <c r="U956">
        <v>10.583333333333334</v>
      </c>
      <c r="V956">
        <v>0.73611111111111116</v>
      </c>
      <c r="W956">
        <v>0.4</v>
      </c>
      <c r="Y956">
        <v>0.13392857142857145</v>
      </c>
      <c r="Z956">
        <v>167</v>
      </c>
      <c r="AA956">
        <v>0.65</v>
      </c>
      <c r="AB956">
        <v>2.666666666666667</v>
      </c>
      <c r="AH956">
        <v>9.3333333333333339</v>
      </c>
      <c r="AI956">
        <v>1</v>
      </c>
      <c r="AK956">
        <v>2</v>
      </c>
      <c r="AQ956">
        <v>100</v>
      </c>
      <c r="AR956">
        <v>100</v>
      </c>
      <c r="AS956" t="s">
        <v>756</v>
      </c>
    </row>
    <row r="957" spans="1:45" x14ac:dyDescent="0.25">
      <c r="A957">
        <v>956</v>
      </c>
      <c r="B957" t="s">
        <v>26</v>
      </c>
      <c r="C957" t="s">
        <v>665</v>
      </c>
      <c r="D957" t="s">
        <v>2</v>
      </c>
      <c r="E957" t="s">
        <v>340</v>
      </c>
      <c r="F957" s="138">
        <v>43995</v>
      </c>
      <c r="G957" t="s">
        <v>684</v>
      </c>
      <c r="H957" t="s">
        <v>667</v>
      </c>
      <c r="I957" t="s">
        <v>668</v>
      </c>
      <c r="J957" t="s">
        <v>171</v>
      </c>
      <c r="K957" t="s">
        <v>669</v>
      </c>
      <c r="L957">
        <v>1250</v>
      </c>
      <c r="M957">
        <v>320</v>
      </c>
      <c r="O957">
        <v>240</v>
      </c>
      <c r="P957">
        <v>79.2</v>
      </c>
      <c r="Q957">
        <v>8</v>
      </c>
      <c r="R957">
        <v>73</v>
      </c>
      <c r="S957">
        <v>105.60000000000001</v>
      </c>
      <c r="T957">
        <v>4</v>
      </c>
      <c r="U957">
        <v>41.375</v>
      </c>
      <c r="V957">
        <v>0.56018518518518523</v>
      </c>
      <c r="W957">
        <v>0.4</v>
      </c>
      <c r="Y957">
        <v>0.48214285714285715</v>
      </c>
      <c r="Z957">
        <v>199</v>
      </c>
      <c r="AA957">
        <v>0.65</v>
      </c>
      <c r="AB957">
        <v>3.5</v>
      </c>
      <c r="AE957">
        <v>1</v>
      </c>
      <c r="AH957">
        <v>25</v>
      </c>
      <c r="AJ957">
        <v>15</v>
      </c>
      <c r="AK957">
        <v>18</v>
      </c>
      <c r="AL957">
        <v>1</v>
      </c>
      <c r="AM957">
        <v>1</v>
      </c>
      <c r="AQ957">
        <v>100</v>
      </c>
      <c r="AR957">
        <v>100</v>
      </c>
      <c r="AS957" t="s">
        <v>755</v>
      </c>
    </row>
    <row r="958" spans="1:45" x14ac:dyDescent="0.25">
      <c r="A958">
        <v>957</v>
      </c>
      <c r="B958" t="s">
        <v>26</v>
      </c>
      <c r="C958" t="s">
        <v>665</v>
      </c>
      <c r="D958" t="s">
        <v>2</v>
      </c>
      <c r="E958" t="s">
        <v>340</v>
      </c>
      <c r="F958" s="138">
        <v>43995</v>
      </c>
      <c r="G958" t="s">
        <v>684</v>
      </c>
      <c r="H958" t="s">
        <v>667</v>
      </c>
      <c r="I958" t="s">
        <v>672</v>
      </c>
      <c r="J958" t="s">
        <v>402</v>
      </c>
      <c r="K958" t="s">
        <v>669</v>
      </c>
      <c r="L958">
        <v>1250</v>
      </c>
      <c r="M958">
        <v>320</v>
      </c>
      <c r="O958">
        <v>256</v>
      </c>
      <c r="P958">
        <v>79.2</v>
      </c>
      <c r="R958">
        <v>22</v>
      </c>
      <c r="S958">
        <v>105.60000000000001</v>
      </c>
      <c r="T958">
        <v>0</v>
      </c>
      <c r="U958">
        <v>13.5</v>
      </c>
      <c r="V958">
        <v>0.61363636363636365</v>
      </c>
      <c r="W958">
        <v>0.4</v>
      </c>
      <c r="Y958">
        <v>0.12276785714285715</v>
      </c>
      <c r="Z958">
        <v>307</v>
      </c>
      <c r="AA958">
        <v>0.65</v>
      </c>
      <c r="AH958">
        <v>13.5</v>
      </c>
      <c r="AQ958">
        <v>100</v>
      </c>
      <c r="AR958">
        <v>100</v>
      </c>
      <c r="AS958" t="s">
        <v>755</v>
      </c>
    </row>
    <row r="959" spans="1:45" x14ac:dyDescent="0.25">
      <c r="A959">
        <v>958</v>
      </c>
      <c r="B959" t="s">
        <v>26</v>
      </c>
      <c r="C959" t="s">
        <v>665</v>
      </c>
      <c r="D959" t="s">
        <v>2</v>
      </c>
      <c r="E959" t="s">
        <v>340</v>
      </c>
      <c r="F959" s="138">
        <v>43995</v>
      </c>
      <c r="G959" t="s">
        <v>684</v>
      </c>
      <c r="H959" t="s">
        <v>667</v>
      </c>
      <c r="I959" t="s">
        <v>677</v>
      </c>
      <c r="J959" t="s">
        <v>401</v>
      </c>
      <c r="K959" t="s">
        <v>669</v>
      </c>
      <c r="L959">
        <v>1250</v>
      </c>
      <c r="M959">
        <v>320</v>
      </c>
      <c r="O959">
        <v>256</v>
      </c>
      <c r="P959">
        <v>79.2</v>
      </c>
      <c r="Q959">
        <v>2</v>
      </c>
      <c r="R959">
        <v>32</v>
      </c>
      <c r="S959">
        <v>105.60000000000001</v>
      </c>
      <c r="T959">
        <v>1</v>
      </c>
      <c r="U959">
        <v>20.333333333333336</v>
      </c>
      <c r="V959">
        <v>0.62745098039215697</v>
      </c>
      <c r="W959">
        <v>0.4</v>
      </c>
      <c r="Y959">
        <v>0.18973214285714288</v>
      </c>
      <c r="Z959">
        <v>307</v>
      </c>
      <c r="AA959">
        <v>0.65</v>
      </c>
      <c r="AE959">
        <v>2</v>
      </c>
      <c r="AH959">
        <v>18.333333333333336</v>
      </c>
      <c r="AK959">
        <v>4</v>
      </c>
      <c r="AQ959">
        <v>100</v>
      </c>
      <c r="AR959">
        <v>100</v>
      </c>
      <c r="AS959" t="s">
        <v>755</v>
      </c>
    </row>
    <row r="960" spans="1:45" x14ac:dyDescent="0.25">
      <c r="A960">
        <v>959</v>
      </c>
      <c r="B960" t="s">
        <v>26</v>
      </c>
      <c r="C960" t="s">
        <v>665</v>
      </c>
      <c r="D960" t="s">
        <v>2</v>
      </c>
      <c r="E960" t="s">
        <v>340</v>
      </c>
      <c r="F960" s="138">
        <v>43995</v>
      </c>
      <c r="G960" t="s">
        <v>710</v>
      </c>
      <c r="H960" t="s">
        <v>687</v>
      </c>
      <c r="I960" t="s">
        <v>668</v>
      </c>
      <c r="J960" t="s">
        <v>511</v>
      </c>
      <c r="K960" t="s">
        <v>711</v>
      </c>
      <c r="L960">
        <v>180</v>
      </c>
      <c r="M960">
        <v>129.6</v>
      </c>
      <c r="O960">
        <v>80</v>
      </c>
      <c r="P960">
        <v>22.8</v>
      </c>
      <c r="Q960">
        <v>1</v>
      </c>
      <c r="R960">
        <v>3</v>
      </c>
      <c r="S960">
        <v>8.4</v>
      </c>
      <c r="T960">
        <v>0.5</v>
      </c>
      <c r="U960">
        <v>0.16666666666666666</v>
      </c>
      <c r="V960">
        <v>0.16666666666666666</v>
      </c>
      <c r="W960">
        <v>0.24</v>
      </c>
      <c r="Y960">
        <v>7.1428571428571425E-2</v>
      </c>
      <c r="Z960">
        <v>89</v>
      </c>
      <c r="AA960">
        <v>0.65</v>
      </c>
      <c r="AB960">
        <v>0.5</v>
      </c>
      <c r="AH960">
        <v>0.16666666666666666</v>
      </c>
      <c r="AQ960">
        <v>40</v>
      </c>
      <c r="AR960">
        <v>40</v>
      </c>
      <c r="AS960" t="s">
        <v>755</v>
      </c>
    </row>
    <row r="961" spans="1:45" x14ac:dyDescent="0.25">
      <c r="A961">
        <v>960</v>
      </c>
      <c r="B961" t="s">
        <v>26</v>
      </c>
      <c r="C961" t="s">
        <v>665</v>
      </c>
      <c r="D961" t="s">
        <v>2</v>
      </c>
      <c r="E961" t="s">
        <v>340</v>
      </c>
      <c r="F961" s="138">
        <v>43995</v>
      </c>
      <c r="G961" t="s">
        <v>710</v>
      </c>
      <c r="H961" t="s">
        <v>687</v>
      </c>
      <c r="I961" t="s">
        <v>668</v>
      </c>
      <c r="J961" t="s">
        <v>512</v>
      </c>
      <c r="K961" t="s">
        <v>711</v>
      </c>
      <c r="L961">
        <v>180</v>
      </c>
      <c r="M961">
        <v>129.6</v>
      </c>
      <c r="O961">
        <v>208</v>
      </c>
      <c r="P961">
        <v>22.8</v>
      </c>
      <c r="Q961">
        <v>8</v>
      </c>
      <c r="R961">
        <v>11</v>
      </c>
      <c r="S961">
        <v>8.4</v>
      </c>
      <c r="T961">
        <v>4.166666666666667</v>
      </c>
      <c r="U961">
        <v>7.6666666666666661</v>
      </c>
      <c r="V961">
        <v>0.62280701754385959</v>
      </c>
      <c r="W961">
        <v>0.24</v>
      </c>
      <c r="Y961">
        <v>0.1304945054945055</v>
      </c>
      <c r="Z961">
        <v>132</v>
      </c>
      <c r="AA961">
        <v>0.7</v>
      </c>
      <c r="AB961">
        <v>4.166666666666667</v>
      </c>
      <c r="AH961">
        <v>7.6666666666666661</v>
      </c>
      <c r="AQ961">
        <v>40</v>
      </c>
      <c r="AR961">
        <v>40</v>
      </c>
      <c r="AS961" t="s">
        <v>755</v>
      </c>
    </row>
    <row r="962" spans="1:45" x14ac:dyDescent="0.25">
      <c r="A962">
        <v>961</v>
      </c>
      <c r="B962" t="s">
        <v>26</v>
      </c>
      <c r="C962" t="s">
        <v>665</v>
      </c>
      <c r="D962" t="s">
        <v>2</v>
      </c>
      <c r="E962" t="s">
        <v>340</v>
      </c>
      <c r="F962" s="138">
        <v>43995</v>
      </c>
      <c r="G962" t="s">
        <v>710</v>
      </c>
      <c r="H962" t="s">
        <v>687</v>
      </c>
      <c r="I962" t="s">
        <v>668</v>
      </c>
      <c r="J962" t="s">
        <v>514</v>
      </c>
      <c r="K962" t="s">
        <v>711</v>
      </c>
      <c r="L962">
        <v>180</v>
      </c>
      <c r="M962">
        <v>129.6</v>
      </c>
      <c r="O962">
        <v>96</v>
      </c>
      <c r="P962">
        <v>22.8</v>
      </c>
      <c r="R962">
        <v>5</v>
      </c>
      <c r="S962">
        <v>8.4</v>
      </c>
      <c r="T962">
        <v>0</v>
      </c>
      <c r="U962">
        <v>1.5</v>
      </c>
      <c r="V962">
        <v>0.3</v>
      </c>
      <c r="W962">
        <v>0.24</v>
      </c>
      <c r="Y962">
        <v>7.4404761904761918E-2</v>
      </c>
      <c r="Z962">
        <v>120</v>
      </c>
      <c r="AA962">
        <v>0.75</v>
      </c>
      <c r="AH962">
        <v>1</v>
      </c>
      <c r="AK962">
        <v>1</v>
      </c>
      <c r="AQ962">
        <v>40</v>
      </c>
      <c r="AR962">
        <v>40</v>
      </c>
      <c r="AS962" t="s">
        <v>755</v>
      </c>
    </row>
    <row r="963" spans="1:45" x14ac:dyDescent="0.25">
      <c r="A963">
        <v>962</v>
      </c>
      <c r="B963" t="s">
        <v>26</v>
      </c>
      <c r="C963" t="s">
        <v>665</v>
      </c>
      <c r="D963" t="s">
        <v>2</v>
      </c>
      <c r="E963" t="s">
        <v>340</v>
      </c>
      <c r="F963" s="138">
        <v>43995</v>
      </c>
      <c r="G963" t="s">
        <v>710</v>
      </c>
      <c r="H963" t="s">
        <v>687</v>
      </c>
      <c r="I963" t="s">
        <v>668</v>
      </c>
      <c r="J963" t="s">
        <v>510</v>
      </c>
      <c r="K963" t="s">
        <v>711</v>
      </c>
      <c r="L963">
        <v>180</v>
      </c>
      <c r="M963">
        <v>129.6</v>
      </c>
      <c r="O963">
        <v>80</v>
      </c>
      <c r="P963">
        <v>22.8</v>
      </c>
      <c r="Q963">
        <v>1</v>
      </c>
      <c r="R963">
        <v>18</v>
      </c>
      <c r="S963">
        <v>8.4</v>
      </c>
      <c r="T963">
        <v>0.33333333333333331</v>
      </c>
      <c r="U963">
        <v>8.1666666666666679</v>
      </c>
      <c r="V963">
        <v>0.44736842105263169</v>
      </c>
      <c r="W963">
        <v>0.24</v>
      </c>
      <c r="Y963">
        <v>0.3392857142857143</v>
      </c>
      <c r="Z963">
        <v>87</v>
      </c>
      <c r="AA963">
        <v>0.65</v>
      </c>
      <c r="AB963">
        <v>0.33333333333333331</v>
      </c>
      <c r="AH963">
        <v>8.1666666666666679</v>
      </c>
      <c r="AQ963">
        <v>40</v>
      </c>
      <c r="AR963">
        <v>40</v>
      </c>
      <c r="AS963" t="s">
        <v>755</v>
      </c>
    </row>
    <row r="964" spans="1:45" x14ac:dyDescent="0.25">
      <c r="A964">
        <v>963</v>
      </c>
      <c r="B964" t="s">
        <v>26</v>
      </c>
      <c r="C964" t="s">
        <v>665</v>
      </c>
      <c r="D964" t="s">
        <v>2</v>
      </c>
      <c r="E964" t="s">
        <v>340</v>
      </c>
      <c r="F964" s="138">
        <v>43995</v>
      </c>
      <c r="G964" t="s">
        <v>710</v>
      </c>
      <c r="H964" t="s">
        <v>687</v>
      </c>
      <c r="I964" t="s">
        <v>668</v>
      </c>
      <c r="J964" t="s">
        <v>509</v>
      </c>
      <c r="K964" t="s">
        <v>711</v>
      </c>
      <c r="L964">
        <v>180</v>
      </c>
      <c r="M964">
        <v>129.6</v>
      </c>
      <c r="O964">
        <v>192</v>
      </c>
      <c r="P964">
        <v>22.8</v>
      </c>
      <c r="Q964">
        <v>3</v>
      </c>
      <c r="R964">
        <v>8</v>
      </c>
      <c r="S964">
        <v>8.4</v>
      </c>
      <c r="T964">
        <v>2.333333333333333</v>
      </c>
      <c r="U964">
        <v>4</v>
      </c>
      <c r="V964">
        <v>0.57575757575757569</v>
      </c>
      <c r="W964">
        <v>0.24</v>
      </c>
      <c r="Y964">
        <v>8.184523809523811E-2</v>
      </c>
      <c r="Z964">
        <v>88</v>
      </c>
      <c r="AA964">
        <v>0.65</v>
      </c>
      <c r="AB964">
        <v>2.333333333333333</v>
      </c>
      <c r="AH964">
        <v>4</v>
      </c>
      <c r="AQ964">
        <v>40</v>
      </c>
      <c r="AR964">
        <v>40</v>
      </c>
      <c r="AS964" t="s">
        <v>755</v>
      </c>
    </row>
    <row r="965" spans="1:45" x14ac:dyDescent="0.25">
      <c r="A965">
        <v>964</v>
      </c>
      <c r="B965" t="s">
        <v>26</v>
      </c>
      <c r="C965" t="s">
        <v>665</v>
      </c>
      <c r="D965" t="s">
        <v>2</v>
      </c>
      <c r="E965" t="s">
        <v>340</v>
      </c>
      <c r="F965" s="138">
        <v>43995</v>
      </c>
      <c r="G965" t="s">
        <v>710</v>
      </c>
      <c r="H965" t="s">
        <v>687</v>
      </c>
      <c r="I965" t="s">
        <v>668</v>
      </c>
      <c r="J965" t="s">
        <v>513</v>
      </c>
      <c r="K965" t="s">
        <v>711</v>
      </c>
      <c r="L965">
        <v>180</v>
      </c>
      <c r="M965">
        <v>129.6</v>
      </c>
      <c r="O965">
        <v>144</v>
      </c>
      <c r="P965">
        <v>22.8</v>
      </c>
      <c r="R965">
        <v>12</v>
      </c>
      <c r="S965">
        <v>8.4</v>
      </c>
      <c r="T965">
        <v>0</v>
      </c>
      <c r="U965">
        <v>6.3333333333333339</v>
      </c>
      <c r="V965">
        <v>0.52777777777777779</v>
      </c>
      <c r="W965">
        <v>0.24</v>
      </c>
      <c r="Y965">
        <v>0.11904761904761905</v>
      </c>
      <c r="Z965">
        <v>167</v>
      </c>
      <c r="AA965">
        <v>0.7</v>
      </c>
      <c r="AH965">
        <v>5.8333333333333339</v>
      </c>
      <c r="AK965">
        <v>1</v>
      </c>
      <c r="AQ965">
        <v>40</v>
      </c>
      <c r="AR965">
        <v>40</v>
      </c>
      <c r="AS965" t="s">
        <v>755</v>
      </c>
    </row>
    <row r="966" spans="1:45" x14ac:dyDescent="0.25">
      <c r="A966">
        <v>965</v>
      </c>
      <c r="B966" t="s">
        <v>26</v>
      </c>
      <c r="C966" t="s">
        <v>665</v>
      </c>
      <c r="D966" t="s">
        <v>2</v>
      </c>
      <c r="E966" t="s">
        <v>340</v>
      </c>
      <c r="F966" s="138">
        <v>43995</v>
      </c>
      <c r="G966" t="s">
        <v>710</v>
      </c>
      <c r="H966" t="s">
        <v>687</v>
      </c>
      <c r="I966" t="s">
        <v>668</v>
      </c>
      <c r="J966" t="s">
        <v>515</v>
      </c>
      <c r="K966" t="s">
        <v>711</v>
      </c>
      <c r="L966">
        <v>180</v>
      </c>
      <c r="M966">
        <v>129.6</v>
      </c>
      <c r="O966">
        <v>96</v>
      </c>
      <c r="P966">
        <v>22.8</v>
      </c>
      <c r="Q966">
        <v>5</v>
      </c>
      <c r="R966">
        <v>14</v>
      </c>
      <c r="S966">
        <v>8.4</v>
      </c>
      <c r="T966">
        <v>2.4166666666666665</v>
      </c>
      <c r="U966">
        <v>5.416666666666667</v>
      </c>
      <c r="V966">
        <v>0.41228070175438597</v>
      </c>
      <c r="W966">
        <v>0.24</v>
      </c>
      <c r="Y966">
        <v>0.28273809523809529</v>
      </c>
      <c r="Z966">
        <v>160</v>
      </c>
      <c r="AA966">
        <v>0.65</v>
      </c>
      <c r="AB966">
        <v>2.1666666666666665</v>
      </c>
      <c r="AC966">
        <v>1</v>
      </c>
      <c r="AH966">
        <v>4.666666666666667</v>
      </c>
      <c r="AI966">
        <v>1</v>
      </c>
      <c r="AK966">
        <v>1</v>
      </c>
      <c r="AQ966">
        <v>40</v>
      </c>
      <c r="AR966">
        <v>40</v>
      </c>
      <c r="AS966" t="s">
        <v>755</v>
      </c>
    </row>
    <row r="967" spans="1:45" x14ac:dyDescent="0.25">
      <c r="A967">
        <v>966</v>
      </c>
      <c r="B967" t="s">
        <v>26</v>
      </c>
      <c r="C967" t="s">
        <v>665</v>
      </c>
      <c r="D967" t="s">
        <v>2</v>
      </c>
      <c r="E967" t="s">
        <v>340</v>
      </c>
      <c r="F967" s="138">
        <v>43995</v>
      </c>
      <c r="G967" t="s">
        <v>712</v>
      </c>
      <c r="H967" t="s">
        <v>687</v>
      </c>
      <c r="I967" t="s">
        <v>668</v>
      </c>
      <c r="J967" t="s">
        <v>466</v>
      </c>
      <c r="K967" t="s">
        <v>711</v>
      </c>
      <c r="L967">
        <v>288</v>
      </c>
      <c r="M967">
        <v>162</v>
      </c>
      <c r="O967">
        <v>180</v>
      </c>
      <c r="P967">
        <v>34.56</v>
      </c>
      <c r="Q967">
        <v>5</v>
      </c>
      <c r="R967">
        <v>15</v>
      </c>
      <c r="S967">
        <v>15</v>
      </c>
      <c r="T967">
        <v>1.6666666666666665</v>
      </c>
      <c r="U967">
        <v>6.8333333333333339</v>
      </c>
      <c r="V967">
        <v>0.42499999999999999</v>
      </c>
      <c r="W967">
        <v>0.24</v>
      </c>
      <c r="Y967">
        <v>0.15873015873015875</v>
      </c>
      <c r="Z967">
        <v>188</v>
      </c>
      <c r="AA967">
        <v>0.65</v>
      </c>
      <c r="AB967">
        <v>1.6666666666666665</v>
      </c>
      <c r="AH967">
        <v>6.8333333333333339</v>
      </c>
      <c r="AQ967">
        <v>40</v>
      </c>
      <c r="AR967">
        <v>40</v>
      </c>
      <c r="AS967" t="s">
        <v>755</v>
      </c>
    </row>
    <row r="968" spans="1:45" x14ac:dyDescent="0.25">
      <c r="A968">
        <v>967</v>
      </c>
      <c r="B968" t="s">
        <v>26</v>
      </c>
      <c r="C968" t="s">
        <v>678</v>
      </c>
      <c r="D968" t="s">
        <v>2</v>
      </c>
      <c r="E968" t="s">
        <v>340</v>
      </c>
      <c r="F968" s="138">
        <v>43995</v>
      </c>
      <c r="G968" t="s">
        <v>670</v>
      </c>
      <c r="H968" t="s">
        <v>687</v>
      </c>
      <c r="I968" t="s">
        <v>688</v>
      </c>
      <c r="J968" t="s">
        <v>430</v>
      </c>
      <c r="K968" t="s">
        <v>671</v>
      </c>
      <c r="L968">
        <v>1200</v>
      </c>
      <c r="M968">
        <v>384</v>
      </c>
      <c r="O968">
        <v>304</v>
      </c>
      <c r="P968">
        <v>69</v>
      </c>
      <c r="R968">
        <v>27</v>
      </c>
      <c r="S968">
        <v>25.2</v>
      </c>
      <c r="T968">
        <v>0</v>
      </c>
      <c r="U968">
        <v>31</v>
      </c>
      <c r="V968">
        <v>1.1481481481481481</v>
      </c>
      <c r="W968">
        <v>0.24</v>
      </c>
      <c r="Y968">
        <v>0.12687969924812031</v>
      </c>
      <c r="Z968">
        <v>235</v>
      </c>
      <c r="AA968">
        <v>0.75</v>
      </c>
      <c r="AH968">
        <v>29.5</v>
      </c>
      <c r="AK968">
        <v>3</v>
      </c>
      <c r="AQ968">
        <v>80</v>
      </c>
      <c r="AR968">
        <v>80</v>
      </c>
      <c r="AS968" t="s">
        <v>755</v>
      </c>
    </row>
    <row r="969" spans="1:45" x14ac:dyDescent="0.25">
      <c r="A969">
        <v>968</v>
      </c>
      <c r="B969" t="s">
        <v>26</v>
      </c>
      <c r="C969" t="s">
        <v>678</v>
      </c>
      <c r="D969" t="s">
        <v>2</v>
      </c>
      <c r="E969" t="s">
        <v>340</v>
      </c>
      <c r="F969" s="138">
        <v>43995</v>
      </c>
      <c r="G969" t="s">
        <v>670</v>
      </c>
      <c r="H969" t="s">
        <v>687</v>
      </c>
      <c r="I969" t="s">
        <v>698</v>
      </c>
      <c r="J969" t="s">
        <v>431</v>
      </c>
      <c r="K969" t="s">
        <v>671</v>
      </c>
      <c r="L969">
        <v>1200</v>
      </c>
      <c r="M969">
        <v>384</v>
      </c>
      <c r="O969">
        <v>370</v>
      </c>
      <c r="P969">
        <v>69</v>
      </c>
      <c r="Q969">
        <v>7</v>
      </c>
      <c r="R969">
        <v>20</v>
      </c>
      <c r="S969">
        <v>25.2</v>
      </c>
      <c r="T969">
        <v>5.5</v>
      </c>
      <c r="U969">
        <v>12.625</v>
      </c>
      <c r="V969">
        <v>0.67129629629629628</v>
      </c>
      <c r="W969">
        <v>0.24</v>
      </c>
      <c r="Y969">
        <v>0.10424710424710425</v>
      </c>
      <c r="Z969">
        <v>431</v>
      </c>
      <c r="AA969">
        <v>0.65</v>
      </c>
      <c r="AB969">
        <v>5.5</v>
      </c>
      <c r="AH969">
        <v>10</v>
      </c>
      <c r="AI969">
        <v>3</v>
      </c>
      <c r="AJ969">
        <v>1</v>
      </c>
      <c r="AK969">
        <v>3</v>
      </c>
      <c r="AQ969">
        <v>80</v>
      </c>
      <c r="AR969">
        <v>80</v>
      </c>
      <c r="AS969" t="s">
        <v>755</v>
      </c>
    </row>
    <row r="970" spans="1:45" x14ac:dyDescent="0.25">
      <c r="A970">
        <v>969</v>
      </c>
      <c r="B970" t="s">
        <v>26</v>
      </c>
      <c r="C970" t="s">
        <v>678</v>
      </c>
      <c r="D970" t="s">
        <v>2</v>
      </c>
      <c r="E970" t="s">
        <v>340</v>
      </c>
      <c r="F970" s="138">
        <v>43995</v>
      </c>
      <c r="G970" t="s">
        <v>670</v>
      </c>
      <c r="H970" t="s">
        <v>687</v>
      </c>
      <c r="I970" t="s">
        <v>713</v>
      </c>
      <c r="J970" t="s">
        <v>508</v>
      </c>
      <c r="K970" t="s">
        <v>671</v>
      </c>
      <c r="L970">
        <v>1200</v>
      </c>
      <c r="M970">
        <v>384</v>
      </c>
      <c r="O970">
        <v>384</v>
      </c>
      <c r="P970">
        <v>69</v>
      </c>
      <c r="Q970">
        <v>17</v>
      </c>
      <c r="R970">
        <v>15</v>
      </c>
      <c r="S970">
        <v>25.2</v>
      </c>
      <c r="T970">
        <v>14.5</v>
      </c>
      <c r="U970">
        <v>14.833333333333334</v>
      </c>
      <c r="V970">
        <v>0.91666666666666674</v>
      </c>
      <c r="W970">
        <v>0.24</v>
      </c>
      <c r="Y970">
        <v>0.11904761904761907</v>
      </c>
      <c r="Z970">
        <v>392</v>
      </c>
      <c r="AA970">
        <v>0.8</v>
      </c>
      <c r="AB970">
        <v>14</v>
      </c>
      <c r="AE970">
        <v>1</v>
      </c>
      <c r="AH970">
        <v>14.333333333333334</v>
      </c>
      <c r="AK970">
        <v>1</v>
      </c>
      <c r="AQ970">
        <v>80</v>
      </c>
      <c r="AR970">
        <v>80</v>
      </c>
      <c r="AS970" t="s">
        <v>755</v>
      </c>
    </row>
    <row r="971" spans="1:45" x14ac:dyDescent="0.25">
      <c r="A971">
        <v>970</v>
      </c>
      <c r="B971" t="s">
        <v>26</v>
      </c>
      <c r="C971" t="s">
        <v>678</v>
      </c>
      <c r="D971" t="s">
        <v>2</v>
      </c>
      <c r="E971" t="s">
        <v>340</v>
      </c>
      <c r="F971" s="138">
        <v>43995</v>
      </c>
      <c r="G971" t="s">
        <v>670</v>
      </c>
      <c r="H971" t="s">
        <v>687</v>
      </c>
      <c r="I971" t="s">
        <v>699</v>
      </c>
      <c r="J971" t="s">
        <v>429</v>
      </c>
      <c r="K971" t="s">
        <v>671</v>
      </c>
      <c r="L971">
        <v>1200</v>
      </c>
      <c r="M971">
        <v>384</v>
      </c>
      <c r="O971">
        <v>384</v>
      </c>
      <c r="P971">
        <v>69</v>
      </c>
      <c r="Q971">
        <v>7</v>
      </c>
      <c r="R971">
        <v>39</v>
      </c>
      <c r="S971">
        <v>25.2</v>
      </c>
      <c r="T971">
        <v>6.25</v>
      </c>
      <c r="U971">
        <v>13.916666666666666</v>
      </c>
      <c r="V971">
        <v>0.43840579710144922</v>
      </c>
      <c r="W971">
        <v>0.24</v>
      </c>
      <c r="Y971">
        <v>0.17113095238095241</v>
      </c>
      <c r="Z971">
        <v>410</v>
      </c>
      <c r="AA971">
        <v>0.65</v>
      </c>
      <c r="AB971">
        <v>5.5</v>
      </c>
      <c r="AC971">
        <v>1</v>
      </c>
      <c r="AE971">
        <v>1</v>
      </c>
      <c r="AH971">
        <v>8.1666666666666661</v>
      </c>
      <c r="AI971">
        <v>7</v>
      </c>
      <c r="AK971">
        <v>8</v>
      </c>
      <c r="AQ971">
        <v>80</v>
      </c>
      <c r="AR971">
        <v>80</v>
      </c>
      <c r="AS971" t="s">
        <v>755</v>
      </c>
    </row>
    <row r="972" spans="1:45" x14ac:dyDescent="0.25">
      <c r="A972">
        <v>971</v>
      </c>
      <c r="B972" t="s">
        <v>26</v>
      </c>
      <c r="C972" t="s">
        <v>678</v>
      </c>
      <c r="D972" t="s">
        <v>2</v>
      </c>
      <c r="E972" t="s">
        <v>340</v>
      </c>
      <c r="F972" s="138">
        <v>43995</v>
      </c>
      <c r="G972" t="s">
        <v>682</v>
      </c>
      <c r="H972" t="s">
        <v>667</v>
      </c>
      <c r="I972" t="s">
        <v>679</v>
      </c>
      <c r="J972" t="s">
        <v>437</v>
      </c>
      <c r="K972" t="s">
        <v>671</v>
      </c>
      <c r="L972">
        <v>1000</v>
      </c>
      <c r="M972">
        <v>320</v>
      </c>
      <c r="O972">
        <v>256</v>
      </c>
      <c r="P972">
        <v>57.599999999999994</v>
      </c>
      <c r="R972">
        <v>49</v>
      </c>
      <c r="S972">
        <v>21</v>
      </c>
      <c r="T972">
        <v>0</v>
      </c>
      <c r="U972">
        <v>25</v>
      </c>
      <c r="V972">
        <v>0.51020408163265307</v>
      </c>
      <c r="W972">
        <v>0.24</v>
      </c>
      <c r="Y972">
        <v>0.2734375</v>
      </c>
      <c r="Z972">
        <v>295</v>
      </c>
      <c r="AA972">
        <v>0.65</v>
      </c>
      <c r="AH972">
        <v>25</v>
      </c>
      <c r="AQ972">
        <v>80</v>
      </c>
      <c r="AR972">
        <v>80</v>
      </c>
      <c r="AS972" t="s">
        <v>755</v>
      </c>
    </row>
    <row r="973" spans="1:45" x14ac:dyDescent="0.25">
      <c r="A973">
        <v>972</v>
      </c>
      <c r="B973" t="s">
        <v>26</v>
      </c>
      <c r="C973" t="s">
        <v>678</v>
      </c>
      <c r="D973" t="s">
        <v>2</v>
      </c>
      <c r="E973" t="s">
        <v>340</v>
      </c>
      <c r="F973" s="138">
        <v>43995</v>
      </c>
      <c r="G973" t="s">
        <v>676</v>
      </c>
      <c r="H973" t="s">
        <v>667</v>
      </c>
      <c r="I973" t="s">
        <v>679</v>
      </c>
      <c r="J973" t="s">
        <v>380</v>
      </c>
      <c r="K973" t="s">
        <v>669</v>
      </c>
      <c r="L973">
        <v>1200</v>
      </c>
      <c r="M973">
        <v>384</v>
      </c>
      <c r="O973">
        <v>384</v>
      </c>
      <c r="P973">
        <v>115.19999999999999</v>
      </c>
      <c r="Q973">
        <v>11</v>
      </c>
      <c r="R973">
        <v>67</v>
      </c>
      <c r="S973">
        <v>26.4</v>
      </c>
      <c r="T973">
        <v>12</v>
      </c>
      <c r="U973">
        <v>31.166666666666668</v>
      </c>
      <c r="V973">
        <v>0.55341880341880345</v>
      </c>
      <c r="W973">
        <v>0.4</v>
      </c>
      <c r="Y973">
        <v>0.29017857142857145</v>
      </c>
      <c r="Z973">
        <v>438</v>
      </c>
      <c r="AA973">
        <v>0.7</v>
      </c>
      <c r="AB973">
        <v>6</v>
      </c>
      <c r="AE973">
        <v>12</v>
      </c>
      <c r="AH973">
        <v>6.166666666666667</v>
      </c>
      <c r="AK973">
        <v>50</v>
      </c>
      <c r="AQ973">
        <v>100</v>
      </c>
      <c r="AR973">
        <v>100</v>
      </c>
      <c r="AS973" t="s">
        <v>756</v>
      </c>
    </row>
    <row r="974" spans="1:45" x14ac:dyDescent="0.25">
      <c r="A974">
        <v>973</v>
      </c>
      <c r="B974" t="s">
        <v>26</v>
      </c>
      <c r="C974" t="s">
        <v>678</v>
      </c>
      <c r="D974" t="s">
        <v>2</v>
      </c>
      <c r="E974" t="s">
        <v>340</v>
      </c>
      <c r="F974" s="138">
        <v>43995</v>
      </c>
      <c r="G974" t="s">
        <v>685</v>
      </c>
      <c r="H974" t="s">
        <v>667</v>
      </c>
      <c r="I974" t="s">
        <v>679</v>
      </c>
      <c r="J974" t="s">
        <v>444</v>
      </c>
      <c r="K974" t="s">
        <v>671</v>
      </c>
      <c r="L974">
        <v>1000</v>
      </c>
      <c r="M974">
        <v>320</v>
      </c>
      <c r="O974">
        <v>288</v>
      </c>
      <c r="P974">
        <v>96</v>
      </c>
      <c r="Q974">
        <v>10</v>
      </c>
      <c r="R974">
        <v>50</v>
      </c>
      <c r="S974">
        <v>76.2</v>
      </c>
      <c r="T974">
        <v>8.6666666666666661</v>
      </c>
      <c r="U974">
        <v>31.083333333333332</v>
      </c>
      <c r="V974">
        <v>0.66249999999999998</v>
      </c>
      <c r="W974">
        <v>0.4</v>
      </c>
      <c r="Y974">
        <v>0.29761904761904762</v>
      </c>
      <c r="Z974">
        <v>509</v>
      </c>
      <c r="AA974">
        <v>0.65</v>
      </c>
      <c r="AB974">
        <v>8.6666666666666661</v>
      </c>
      <c r="AH974">
        <v>29.333333333333332</v>
      </c>
      <c r="AI974">
        <v>3</v>
      </c>
      <c r="AK974">
        <v>2</v>
      </c>
      <c r="AQ974">
        <v>100</v>
      </c>
      <c r="AR974">
        <v>100</v>
      </c>
      <c r="AS974" t="s">
        <v>756</v>
      </c>
    </row>
    <row r="975" spans="1:45" x14ac:dyDescent="0.25">
      <c r="A975">
        <v>974</v>
      </c>
      <c r="B975" t="s">
        <v>26</v>
      </c>
      <c r="C975" t="s">
        <v>678</v>
      </c>
      <c r="D975" t="s">
        <v>2</v>
      </c>
      <c r="E975" t="s">
        <v>340</v>
      </c>
      <c r="F975" s="138">
        <v>43995</v>
      </c>
      <c r="G975" t="s">
        <v>685</v>
      </c>
      <c r="H975" t="s">
        <v>667</v>
      </c>
      <c r="I975" t="s">
        <v>686</v>
      </c>
      <c r="J975" t="s">
        <v>234</v>
      </c>
      <c r="K975" t="s">
        <v>671</v>
      </c>
      <c r="L975">
        <v>1000</v>
      </c>
      <c r="M975">
        <v>320</v>
      </c>
      <c r="O975">
        <v>368</v>
      </c>
      <c r="P975">
        <v>96</v>
      </c>
      <c r="R975">
        <v>46</v>
      </c>
      <c r="S975">
        <v>76.2</v>
      </c>
      <c r="T975">
        <v>0</v>
      </c>
      <c r="U975">
        <v>27</v>
      </c>
      <c r="V975">
        <v>0.58695652173913049</v>
      </c>
      <c r="W975">
        <v>0.4</v>
      </c>
      <c r="Y975">
        <v>0.1785714285714286</v>
      </c>
      <c r="Z975">
        <v>557</v>
      </c>
      <c r="AA975">
        <v>0.65</v>
      </c>
      <c r="AH975">
        <v>25</v>
      </c>
      <c r="AK975">
        <v>4</v>
      </c>
      <c r="AQ975">
        <v>100</v>
      </c>
      <c r="AR975">
        <v>100</v>
      </c>
      <c r="AS975" t="s">
        <v>755</v>
      </c>
    </row>
    <row r="976" spans="1:45" x14ac:dyDescent="0.25">
      <c r="A976">
        <v>975</v>
      </c>
      <c r="B976" t="s">
        <v>26</v>
      </c>
      <c r="C976" t="s">
        <v>678</v>
      </c>
      <c r="D976" t="s">
        <v>2</v>
      </c>
      <c r="E976" t="s">
        <v>340</v>
      </c>
      <c r="F976" s="138">
        <v>43995</v>
      </c>
      <c r="G976" t="s">
        <v>685</v>
      </c>
      <c r="H976" t="s">
        <v>687</v>
      </c>
      <c r="I976" t="s">
        <v>688</v>
      </c>
      <c r="J976" t="s">
        <v>414</v>
      </c>
      <c r="K976" t="s">
        <v>671</v>
      </c>
      <c r="L976">
        <v>1000</v>
      </c>
      <c r="M976">
        <v>320</v>
      </c>
      <c r="O976">
        <v>232</v>
      </c>
      <c r="P976">
        <v>21</v>
      </c>
      <c r="R976">
        <v>21</v>
      </c>
      <c r="S976">
        <v>21</v>
      </c>
      <c r="T976">
        <v>0</v>
      </c>
      <c r="U976">
        <v>15</v>
      </c>
      <c r="V976">
        <v>0.7142857142857143</v>
      </c>
      <c r="W976">
        <v>0.24</v>
      </c>
      <c r="Y976">
        <v>0.12931034482758622</v>
      </c>
      <c r="Z976">
        <v>240</v>
      </c>
      <c r="AA976">
        <v>0.65</v>
      </c>
      <c r="AH976">
        <v>13</v>
      </c>
      <c r="AK976">
        <v>4</v>
      </c>
      <c r="AQ976">
        <v>80</v>
      </c>
      <c r="AR976">
        <v>80</v>
      </c>
      <c r="AS976" t="s">
        <v>755</v>
      </c>
    </row>
    <row r="977" spans="1:45" x14ac:dyDescent="0.25">
      <c r="A977">
        <v>976</v>
      </c>
      <c r="B977" t="s">
        <v>26</v>
      </c>
      <c r="C977" t="s">
        <v>678</v>
      </c>
      <c r="D977" t="s">
        <v>2</v>
      </c>
      <c r="E977" t="s">
        <v>340</v>
      </c>
      <c r="F977" s="138">
        <v>43995</v>
      </c>
      <c r="G977" t="s">
        <v>685</v>
      </c>
      <c r="H977" t="s">
        <v>687</v>
      </c>
      <c r="I977" t="s">
        <v>688</v>
      </c>
      <c r="J977" t="s">
        <v>412</v>
      </c>
      <c r="K977" t="s">
        <v>671</v>
      </c>
      <c r="L977">
        <v>1000</v>
      </c>
      <c r="M977">
        <v>320</v>
      </c>
      <c r="O977">
        <v>232</v>
      </c>
      <c r="P977">
        <v>21</v>
      </c>
      <c r="R977">
        <v>27</v>
      </c>
      <c r="S977">
        <v>21</v>
      </c>
      <c r="T977">
        <v>0</v>
      </c>
      <c r="U977">
        <v>20.666666666666668</v>
      </c>
      <c r="V977">
        <v>0.76543209876543217</v>
      </c>
      <c r="W977">
        <v>0.24</v>
      </c>
      <c r="Y977">
        <v>0.166256157635468</v>
      </c>
      <c r="Z977">
        <v>240</v>
      </c>
      <c r="AA977">
        <v>0.65</v>
      </c>
      <c r="AH977">
        <v>16.666666666666668</v>
      </c>
      <c r="AI977">
        <v>2</v>
      </c>
      <c r="AK977">
        <v>7</v>
      </c>
      <c r="AQ977">
        <v>80</v>
      </c>
      <c r="AR977">
        <v>80</v>
      </c>
      <c r="AS977" t="s">
        <v>755</v>
      </c>
    </row>
    <row r="978" spans="1:45" x14ac:dyDescent="0.25">
      <c r="A978">
        <v>977</v>
      </c>
      <c r="B978" t="s">
        <v>26</v>
      </c>
      <c r="C978" t="s">
        <v>678</v>
      </c>
      <c r="D978" t="s">
        <v>2</v>
      </c>
      <c r="E978" t="s">
        <v>340</v>
      </c>
      <c r="F978" s="138">
        <v>43995</v>
      </c>
      <c r="G978" t="s">
        <v>685</v>
      </c>
      <c r="H978" t="s">
        <v>687</v>
      </c>
      <c r="I978" t="s">
        <v>688</v>
      </c>
      <c r="J978" t="s">
        <v>418</v>
      </c>
      <c r="K978" t="s">
        <v>671</v>
      </c>
      <c r="L978">
        <v>1000</v>
      </c>
      <c r="M978">
        <v>320</v>
      </c>
      <c r="O978">
        <v>232</v>
      </c>
      <c r="P978">
        <v>21</v>
      </c>
      <c r="R978">
        <v>23</v>
      </c>
      <c r="S978">
        <v>21</v>
      </c>
      <c r="T978">
        <v>0</v>
      </c>
      <c r="U978">
        <v>18.083333333333336</v>
      </c>
      <c r="V978">
        <v>0.78623188405797106</v>
      </c>
      <c r="W978">
        <v>0.24</v>
      </c>
      <c r="Y978">
        <v>0.14162561576354682</v>
      </c>
      <c r="Z978">
        <v>266</v>
      </c>
      <c r="AA978">
        <v>0.65</v>
      </c>
      <c r="AH978">
        <v>15.333333333333334</v>
      </c>
      <c r="AI978">
        <v>1</v>
      </c>
      <c r="AK978">
        <v>5</v>
      </c>
      <c r="AQ978">
        <v>80</v>
      </c>
      <c r="AR978">
        <v>80</v>
      </c>
      <c r="AS978" t="s">
        <v>755</v>
      </c>
    </row>
    <row r="979" spans="1:45" x14ac:dyDescent="0.25">
      <c r="A979">
        <v>978</v>
      </c>
      <c r="B979" t="s">
        <v>26</v>
      </c>
      <c r="C979" t="s">
        <v>680</v>
      </c>
      <c r="D979" t="s">
        <v>2</v>
      </c>
      <c r="E979" t="s">
        <v>340</v>
      </c>
      <c r="F979" s="138">
        <v>43995</v>
      </c>
      <c r="G979" t="s">
        <v>666</v>
      </c>
      <c r="H979" t="s">
        <v>667</v>
      </c>
      <c r="I979" t="s">
        <v>681</v>
      </c>
      <c r="J979" t="s">
        <v>236</v>
      </c>
      <c r="K979" t="s">
        <v>669</v>
      </c>
      <c r="L979">
        <v>2700</v>
      </c>
      <c r="M979">
        <v>648</v>
      </c>
      <c r="O979">
        <v>840</v>
      </c>
      <c r="P979">
        <v>194.4</v>
      </c>
      <c r="Q979">
        <v>46</v>
      </c>
      <c r="R979">
        <v>145</v>
      </c>
      <c r="S979">
        <v>127.8</v>
      </c>
      <c r="T979">
        <v>31.142857142857142</v>
      </c>
      <c r="U979">
        <v>142.85714285714286</v>
      </c>
      <c r="V979">
        <v>0.91099476439790572</v>
      </c>
      <c r="W979">
        <v>0.4</v>
      </c>
      <c r="Y979">
        <v>0.24659863945578231</v>
      </c>
      <c r="Z979">
        <v>864</v>
      </c>
      <c r="AA979">
        <v>0.7</v>
      </c>
      <c r="AB979">
        <v>26.142857142857142</v>
      </c>
      <c r="AE979">
        <v>10</v>
      </c>
      <c r="AH979">
        <v>132.85714285714286</v>
      </c>
      <c r="AJ979">
        <v>4</v>
      </c>
      <c r="AK979">
        <v>17</v>
      </c>
      <c r="AQ979">
        <v>250</v>
      </c>
      <c r="AR979">
        <v>250</v>
      </c>
      <c r="AS979" t="s">
        <v>756</v>
      </c>
    </row>
    <row r="980" spans="1:45" x14ac:dyDescent="0.25">
      <c r="A980">
        <v>979</v>
      </c>
      <c r="B980" t="s">
        <v>26</v>
      </c>
      <c r="C980" t="s">
        <v>680</v>
      </c>
      <c r="D980" t="s">
        <v>2</v>
      </c>
      <c r="E980" t="s">
        <v>340</v>
      </c>
      <c r="F980" s="138">
        <v>43995</v>
      </c>
      <c r="G980" t="s">
        <v>666</v>
      </c>
      <c r="H980" t="s">
        <v>667</v>
      </c>
      <c r="I980" t="s">
        <v>681</v>
      </c>
      <c r="J980" t="s">
        <v>428</v>
      </c>
      <c r="K980" t="s">
        <v>669</v>
      </c>
      <c r="L980">
        <v>2700</v>
      </c>
      <c r="M980">
        <v>648</v>
      </c>
      <c r="O980">
        <v>849</v>
      </c>
      <c r="P980">
        <v>194.4</v>
      </c>
      <c r="Q980">
        <v>46</v>
      </c>
      <c r="R980">
        <v>133</v>
      </c>
      <c r="S980">
        <v>127.8</v>
      </c>
      <c r="T980">
        <v>29.5</v>
      </c>
      <c r="U980">
        <v>102.10714285714286</v>
      </c>
      <c r="V980">
        <v>0.73523543495610533</v>
      </c>
      <c r="W980">
        <v>0.4</v>
      </c>
      <c r="Y980">
        <v>0.22379269729093051</v>
      </c>
      <c r="Z980">
        <v>998</v>
      </c>
      <c r="AA980">
        <v>0.7</v>
      </c>
      <c r="AB980">
        <v>16</v>
      </c>
      <c r="AE980">
        <v>27</v>
      </c>
      <c r="AH980">
        <v>86.857142857142861</v>
      </c>
      <c r="AI980">
        <v>27</v>
      </c>
      <c r="AK980">
        <v>17</v>
      </c>
      <c r="AQ980">
        <v>250</v>
      </c>
      <c r="AR980">
        <v>250</v>
      </c>
      <c r="AS980" t="s">
        <v>756</v>
      </c>
    </row>
    <row r="981" spans="1:45" x14ac:dyDescent="0.25">
      <c r="A981">
        <v>980</v>
      </c>
      <c r="B981" t="s">
        <v>26</v>
      </c>
      <c r="C981" t="s">
        <v>680</v>
      </c>
      <c r="D981" t="s">
        <v>2</v>
      </c>
      <c r="E981" t="s">
        <v>340</v>
      </c>
      <c r="F981" s="138">
        <v>43995</v>
      </c>
      <c r="G981" t="s">
        <v>684</v>
      </c>
      <c r="H981" t="s">
        <v>667</v>
      </c>
      <c r="I981" t="s">
        <v>681</v>
      </c>
      <c r="J981" t="s">
        <v>403</v>
      </c>
      <c r="K981" t="s">
        <v>669</v>
      </c>
      <c r="L981">
        <v>1200</v>
      </c>
      <c r="M981">
        <v>400</v>
      </c>
      <c r="O981">
        <v>670</v>
      </c>
      <c r="P981">
        <v>120</v>
      </c>
      <c r="Q981">
        <v>15</v>
      </c>
      <c r="R981">
        <v>102</v>
      </c>
      <c r="S981">
        <v>79.2</v>
      </c>
      <c r="T981">
        <v>9.3214285714285712</v>
      </c>
      <c r="U981">
        <v>76.767857142857139</v>
      </c>
      <c r="V981">
        <v>0.73580586080586075</v>
      </c>
      <c r="W981">
        <v>0.4</v>
      </c>
      <c r="Y981">
        <v>0.21748400852878466</v>
      </c>
      <c r="Z981">
        <v>727</v>
      </c>
      <c r="AA981">
        <v>0.7</v>
      </c>
      <c r="AB981">
        <v>8.5714285714285712</v>
      </c>
      <c r="AC981">
        <v>3</v>
      </c>
      <c r="AH981">
        <v>73.142857142857139</v>
      </c>
      <c r="AI981">
        <v>2</v>
      </c>
      <c r="AJ981">
        <v>7</v>
      </c>
      <c r="AK981">
        <v>1</v>
      </c>
      <c r="AQ981">
        <v>250</v>
      </c>
      <c r="AR981">
        <v>250</v>
      </c>
      <c r="AS981" t="s">
        <v>755</v>
      </c>
    </row>
    <row r="982" spans="1:45" x14ac:dyDescent="0.25">
      <c r="A982">
        <v>981</v>
      </c>
      <c r="B982" t="s">
        <v>26</v>
      </c>
      <c r="C982" t="s">
        <v>680</v>
      </c>
      <c r="D982" t="s">
        <v>2</v>
      </c>
      <c r="E982" t="s">
        <v>340</v>
      </c>
      <c r="F982" s="138">
        <v>43995</v>
      </c>
      <c r="G982" t="s">
        <v>684</v>
      </c>
      <c r="H982" t="s">
        <v>667</v>
      </c>
      <c r="I982" t="s">
        <v>681</v>
      </c>
      <c r="J982" t="s">
        <v>398</v>
      </c>
      <c r="K982" t="s">
        <v>669</v>
      </c>
      <c r="L982">
        <v>1200</v>
      </c>
      <c r="M982">
        <v>400</v>
      </c>
      <c r="O982">
        <v>372</v>
      </c>
      <c r="P982">
        <v>120</v>
      </c>
      <c r="Q982">
        <v>23</v>
      </c>
      <c r="R982">
        <v>59</v>
      </c>
      <c r="S982">
        <v>79.2</v>
      </c>
      <c r="T982">
        <v>14.714285714285714</v>
      </c>
      <c r="U982">
        <v>43.357142857142854</v>
      </c>
      <c r="V982">
        <v>0.70818815331010454</v>
      </c>
      <c r="W982">
        <v>0.4</v>
      </c>
      <c r="Y982">
        <v>0.22657450076804916</v>
      </c>
      <c r="Z982">
        <v>415</v>
      </c>
      <c r="AA982">
        <v>0.65</v>
      </c>
      <c r="AB982">
        <v>9.7142857142857135</v>
      </c>
      <c r="AE982">
        <v>10</v>
      </c>
      <c r="AH982">
        <v>38.857142857142854</v>
      </c>
      <c r="AK982">
        <v>9</v>
      </c>
      <c r="AQ982">
        <v>150</v>
      </c>
      <c r="AR982">
        <v>150</v>
      </c>
      <c r="AS982" t="s">
        <v>755</v>
      </c>
    </row>
    <row r="983" spans="1:45" x14ac:dyDescent="0.25">
      <c r="A983">
        <v>982</v>
      </c>
      <c r="B983" t="s">
        <v>26</v>
      </c>
      <c r="C983" t="s">
        <v>680</v>
      </c>
      <c r="D983" t="s">
        <v>2</v>
      </c>
      <c r="E983" t="s">
        <v>340</v>
      </c>
      <c r="F983" s="138">
        <v>43995</v>
      </c>
      <c r="G983" t="s">
        <v>684</v>
      </c>
      <c r="H983" t="s">
        <v>667</v>
      </c>
      <c r="I983" t="s">
        <v>681</v>
      </c>
      <c r="J983" t="s">
        <v>399</v>
      </c>
      <c r="K983" t="s">
        <v>669</v>
      </c>
      <c r="L983">
        <v>1200</v>
      </c>
      <c r="M983">
        <v>400</v>
      </c>
      <c r="O983">
        <v>264</v>
      </c>
      <c r="P983">
        <v>120</v>
      </c>
      <c r="Q983">
        <v>13</v>
      </c>
      <c r="R983">
        <v>33</v>
      </c>
      <c r="S983">
        <v>79.2</v>
      </c>
      <c r="T983">
        <v>7.4285714285714288</v>
      </c>
      <c r="U983">
        <v>23.178571428571427</v>
      </c>
      <c r="V983">
        <v>0.66537267080745333</v>
      </c>
      <c r="W983">
        <v>0.4</v>
      </c>
      <c r="Y983">
        <v>0.17857142857142858</v>
      </c>
      <c r="Z983">
        <v>307</v>
      </c>
      <c r="AA983">
        <v>0.65</v>
      </c>
      <c r="AB983">
        <v>5.4285714285714288</v>
      </c>
      <c r="AC983">
        <v>2</v>
      </c>
      <c r="AE983">
        <v>3</v>
      </c>
      <c r="AH983">
        <v>19.428571428571427</v>
      </c>
      <c r="AI983">
        <v>3</v>
      </c>
      <c r="AK983">
        <v>6</v>
      </c>
      <c r="AQ983">
        <v>150</v>
      </c>
      <c r="AR983">
        <v>150</v>
      </c>
      <c r="AS983" t="s">
        <v>755</v>
      </c>
    </row>
    <row r="984" spans="1:45" x14ac:dyDescent="0.25">
      <c r="A984">
        <v>983</v>
      </c>
      <c r="B984" t="s">
        <v>26</v>
      </c>
      <c r="C984" t="s">
        <v>680</v>
      </c>
      <c r="D984" t="s">
        <v>2</v>
      </c>
      <c r="E984" t="s">
        <v>340</v>
      </c>
      <c r="F984" s="138">
        <v>43995</v>
      </c>
      <c r="G984" t="s">
        <v>682</v>
      </c>
      <c r="H984" t="s">
        <v>667</v>
      </c>
      <c r="I984" t="s">
        <v>681</v>
      </c>
      <c r="J984" t="s">
        <v>397</v>
      </c>
      <c r="K984" t="s">
        <v>671</v>
      </c>
      <c r="L984">
        <v>1200</v>
      </c>
      <c r="M984">
        <v>320</v>
      </c>
      <c r="O984">
        <v>384</v>
      </c>
      <c r="P984">
        <v>96</v>
      </c>
      <c r="Q984">
        <v>19</v>
      </c>
      <c r="R984">
        <v>32</v>
      </c>
      <c r="S984">
        <v>63</v>
      </c>
      <c r="T984">
        <v>11.714285714285714</v>
      </c>
      <c r="U984">
        <v>20.535714285714285</v>
      </c>
      <c r="V984">
        <v>0.63235294117647056</v>
      </c>
      <c r="W984">
        <v>0.4</v>
      </c>
      <c r="Y984">
        <v>0.11904761904761907</v>
      </c>
      <c r="Z984">
        <v>472</v>
      </c>
      <c r="AA984">
        <v>0.6</v>
      </c>
      <c r="AB984">
        <v>10.714285714285714</v>
      </c>
      <c r="AE984">
        <v>2</v>
      </c>
      <c r="AH984">
        <v>18.285714285714285</v>
      </c>
      <c r="AI984">
        <v>1</v>
      </c>
      <c r="AK984">
        <v>4</v>
      </c>
      <c r="AQ984">
        <v>150</v>
      </c>
      <c r="AR984">
        <v>150</v>
      </c>
      <c r="AS984" t="s">
        <v>755</v>
      </c>
    </row>
    <row r="985" spans="1:45" x14ac:dyDescent="0.25">
      <c r="A985">
        <v>984</v>
      </c>
      <c r="B985" t="s">
        <v>26</v>
      </c>
      <c r="C985" t="s">
        <v>680</v>
      </c>
      <c r="D985" t="s">
        <v>2</v>
      </c>
      <c r="E985" t="s">
        <v>340</v>
      </c>
      <c r="F985" s="138">
        <v>43995</v>
      </c>
      <c r="G985" t="s">
        <v>676</v>
      </c>
      <c r="H985" t="s">
        <v>667</v>
      </c>
      <c r="I985" t="s">
        <v>681</v>
      </c>
      <c r="J985" t="s">
        <v>379</v>
      </c>
      <c r="K985" t="s">
        <v>669</v>
      </c>
      <c r="L985">
        <v>1200</v>
      </c>
      <c r="M985">
        <v>384</v>
      </c>
      <c r="O985">
        <v>382</v>
      </c>
      <c r="P985">
        <v>115.19999999999999</v>
      </c>
      <c r="Q985">
        <v>19</v>
      </c>
      <c r="R985">
        <v>63</v>
      </c>
      <c r="S985">
        <v>75.599999999999994</v>
      </c>
      <c r="T985">
        <v>12.285714285714286</v>
      </c>
      <c r="U985">
        <v>47.571428571428569</v>
      </c>
      <c r="V985">
        <v>0.72996515679442509</v>
      </c>
      <c r="W985">
        <v>0.4</v>
      </c>
      <c r="Y985">
        <v>0.23560209424083772</v>
      </c>
      <c r="Z985">
        <v>431</v>
      </c>
      <c r="AA985">
        <v>0.65</v>
      </c>
      <c r="AB985">
        <v>11.285714285714286</v>
      </c>
      <c r="AE985">
        <v>2</v>
      </c>
      <c r="AH985">
        <v>36.571428571428569</v>
      </c>
      <c r="AK985">
        <v>22</v>
      </c>
      <c r="AQ985">
        <v>150</v>
      </c>
      <c r="AR985">
        <v>150</v>
      </c>
      <c r="AS985" t="s">
        <v>756</v>
      </c>
    </row>
    <row r="986" spans="1:45" x14ac:dyDescent="0.25">
      <c r="A986">
        <v>985</v>
      </c>
      <c r="B986" t="s">
        <v>26</v>
      </c>
      <c r="C986" t="s">
        <v>680</v>
      </c>
      <c r="D986" t="s">
        <v>2</v>
      </c>
      <c r="E986" t="s">
        <v>340</v>
      </c>
      <c r="F986" s="138">
        <v>43995</v>
      </c>
      <c r="G986" t="s">
        <v>676</v>
      </c>
      <c r="H986" t="s">
        <v>667</v>
      </c>
      <c r="I986" t="s">
        <v>681</v>
      </c>
      <c r="J986" t="s">
        <v>378</v>
      </c>
      <c r="K986" t="s">
        <v>669</v>
      </c>
      <c r="L986">
        <v>1200</v>
      </c>
      <c r="M986">
        <v>384</v>
      </c>
      <c r="O986">
        <v>420</v>
      </c>
      <c r="P986">
        <v>115.19999999999999</v>
      </c>
      <c r="R986">
        <v>49</v>
      </c>
      <c r="S986">
        <v>75.599999999999994</v>
      </c>
      <c r="T986">
        <v>0</v>
      </c>
      <c r="U986">
        <v>40.821428571428569</v>
      </c>
      <c r="V986">
        <v>0.83309037900874627</v>
      </c>
      <c r="W986">
        <v>0.4</v>
      </c>
      <c r="Y986">
        <v>0.16666666666666666</v>
      </c>
      <c r="Z986">
        <v>592</v>
      </c>
      <c r="AA986">
        <v>0.65</v>
      </c>
      <c r="AH986">
        <v>39.571428571428569</v>
      </c>
      <c r="AI986">
        <v>1</v>
      </c>
      <c r="AK986">
        <v>2</v>
      </c>
      <c r="AQ986">
        <v>150</v>
      </c>
      <c r="AR986">
        <v>150</v>
      </c>
      <c r="AS986" t="s">
        <v>756</v>
      </c>
    </row>
    <row r="987" spans="1:45" x14ac:dyDescent="0.25">
      <c r="A987">
        <v>986</v>
      </c>
      <c r="B987" t="s">
        <v>26</v>
      </c>
      <c r="C987" t="s">
        <v>680</v>
      </c>
      <c r="D987" t="s">
        <v>2</v>
      </c>
      <c r="E987" t="s">
        <v>340</v>
      </c>
      <c r="F987" s="138">
        <v>43995</v>
      </c>
      <c r="G987" t="s">
        <v>676</v>
      </c>
      <c r="H987" t="s">
        <v>667</v>
      </c>
      <c r="I987" t="s">
        <v>681</v>
      </c>
      <c r="J987" t="s">
        <v>377</v>
      </c>
      <c r="K987" t="s">
        <v>669</v>
      </c>
      <c r="L987">
        <v>1200</v>
      </c>
      <c r="M987">
        <v>384</v>
      </c>
      <c r="O987">
        <v>369</v>
      </c>
      <c r="P987">
        <v>115.19999999999999</v>
      </c>
      <c r="Q987">
        <v>22</v>
      </c>
      <c r="R987">
        <v>47</v>
      </c>
      <c r="S987">
        <v>75.599999999999994</v>
      </c>
      <c r="T987">
        <v>15.571428571428571</v>
      </c>
      <c r="U987">
        <v>38.571428571428569</v>
      </c>
      <c r="V987">
        <v>0.78467908902691508</v>
      </c>
      <c r="W987">
        <v>0.4</v>
      </c>
      <c r="Y987">
        <v>0.18195896244676732</v>
      </c>
      <c r="Z987">
        <v>520</v>
      </c>
      <c r="AA987">
        <v>0.65</v>
      </c>
      <c r="AB987">
        <v>14.571428571428571</v>
      </c>
      <c r="AE987">
        <v>2</v>
      </c>
      <c r="AH987">
        <v>29.571428571428573</v>
      </c>
      <c r="AK987">
        <v>18</v>
      </c>
      <c r="AQ987">
        <v>150</v>
      </c>
      <c r="AR987">
        <v>150</v>
      </c>
      <c r="AS987" t="s">
        <v>756</v>
      </c>
    </row>
    <row r="988" spans="1:45" x14ac:dyDescent="0.25">
      <c r="A988">
        <v>987</v>
      </c>
      <c r="B988" t="s">
        <v>26</v>
      </c>
      <c r="C988" t="s">
        <v>680</v>
      </c>
      <c r="D988" t="s">
        <v>2</v>
      </c>
      <c r="E988" t="s">
        <v>340</v>
      </c>
      <c r="F988" s="138">
        <v>43995</v>
      </c>
      <c r="G988" t="s">
        <v>685</v>
      </c>
      <c r="H988" t="s">
        <v>667</v>
      </c>
      <c r="I988" t="s">
        <v>681</v>
      </c>
      <c r="J988" t="s">
        <v>258</v>
      </c>
      <c r="K988" t="s">
        <v>671</v>
      </c>
      <c r="L988">
        <v>1000</v>
      </c>
      <c r="M988">
        <v>320</v>
      </c>
      <c r="O988">
        <v>276</v>
      </c>
      <c r="P988">
        <v>96</v>
      </c>
      <c r="R988">
        <v>60</v>
      </c>
      <c r="S988">
        <v>63</v>
      </c>
      <c r="T988">
        <v>0</v>
      </c>
      <c r="U988">
        <v>30.142857142857142</v>
      </c>
      <c r="V988">
        <v>0.50238095238095237</v>
      </c>
      <c r="W988">
        <v>0.4</v>
      </c>
      <c r="Y988">
        <v>0.31055900621118016</v>
      </c>
      <c r="Z988">
        <v>296</v>
      </c>
      <c r="AA988">
        <v>0.6</v>
      </c>
      <c r="AH988">
        <v>30.142857142857142</v>
      </c>
      <c r="AQ988">
        <v>150</v>
      </c>
      <c r="AR988">
        <v>150</v>
      </c>
      <c r="AS988" t="s">
        <v>755</v>
      </c>
    </row>
    <row r="989" spans="1:45" x14ac:dyDescent="0.25">
      <c r="A989">
        <v>988</v>
      </c>
      <c r="B989" t="s">
        <v>26</v>
      </c>
      <c r="C989" t="s">
        <v>680</v>
      </c>
      <c r="D989" t="s">
        <v>2</v>
      </c>
      <c r="E989" t="s">
        <v>340</v>
      </c>
      <c r="F989" s="138">
        <v>43995</v>
      </c>
      <c r="G989" t="s">
        <v>685</v>
      </c>
      <c r="H989" t="s">
        <v>667</v>
      </c>
      <c r="I989" t="s">
        <v>681</v>
      </c>
      <c r="J989" t="s">
        <v>261</v>
      </c>
      <c r="K989" t="s">
        <v>671</v>
      </c>
      <c r="L989">
        <v>1000</v>
      </c>
      <c r="M989">
        <v>320</v>
      </c>
      <c r="O989">
        <v>220</v>
      </c>
      <c r="P989">
        <v>96</v>
      </c>
      <c r="R989">
        <v>40</v>
      </c>
      <c r="S989">
        <v>63</v>
      </c>
      <c r="T989">
        <v>0</v>
      </c>
      <c r="U989">
        <v>30.285714285714285</v>
      </c>
      <c r="V989">
        <v>0.75714285714285712</v>
      </c>
      <c r="W989">
        <v>0.4</v>
      </c>
      <c r="Y989">
        <v>0.25974025974025972</v>
      </c>
      <c r="Z989">
        <v>400</v>
      </c>
      <c r="AA989">
        <v>0.6</v>
      </c>
      <c r="AH989">
        <v>30.285714285714285</v>
      </c>
      <c r="AQ989">
        <v>150</v>
      </c>
      <c r="AR989">
        <v>150</v>
      </c>
      <c r="AS989" t="s">
        <v>755</v>
      </c>
    </row>
    <row r="990" spans="1:45" x14ac:dyDescent="0.25">
      <c r="A990">
        <v>989</v>
      </c>
      <c r="B990" t="s">
        <v>26</v>
      </c>
      <c r="C990" t="s">
        <v>680</v>
      </c>
      <c r="D990" t="s">
        <v>2</v>
      </c>
      <c r="E990" t="s">
        <v>340</v>
      </c>
      <c r="F990" s="138">
        <v>43995</v>
      </c>
      <c r="G990" t="s">
        <v>685</v>
      </c>
      <c r="H990" t="s">
        <v>667</v>
      </c>
      <c r="I990" t="s">
        <v>681</v>
      </c>
      <c r="J990" t="s">
        <v>264</v>
      </c>
      <c r="K990" t="s">
        <v>671</v>
      </c>
      <c r="L990">
        <v>1000</v>
      </c>
      <c r="M990">
        <v>320</v>
      </c>
      <c r="O990">
        <v>260</v>
      </c>
      <c r="P990">
        <v>96</v>
      </c>
      <c r="Q990">
        <v>8</v>
      </c>
      <c r="R990">
        <v>39</v>
      </c>
      <c r="S990">
        <v>63</v>
      </c>
      <c r="T990">
        <v>4.9642857142857144</v>
      </c>
      <c r="U990">
        <v>28.714285714285715</v>
      </c>
      <c r="V990">
        <v>0.71656534954407303</v>
      </c>
      <c r="W990">
        <v>0.4</v>
      </c>
      <c r="Y990">
        <v>0.21428571428571427</v>
      </c>
      <c r="Z990">
        <v>281</v>
      </c>
      <c r="AA990">
        <v>0.6</v>
      </c>
      <c r="AB990">
        <v>3.7142857142857144</v>
      </c>
      <c r="AC990">
        <v>1</v>
      </c>
      <c r="AE990">
        <v>2</v>
      </c>
      <c r="AH990">
        <v>27.714285714285715</v>
      </c>
      <c r="AK990">
        <v>2</v>
      </c>
      <c r="AQ990">
        <v>150</v>
      </c>
      <c r="AR990">
        <v>150</v>
      </c>
      <c r="AS990" t="s">
        <v>755</v>
      </c>
    </row>
    <row r="991" spans="1:45" x14ac:dyDescent="0.25">
      <c r="A991">
        <v>990</v>
      </c>
      <c r="B991" t="s">
        <v>26</v>
      </c>
      <c r="C991" t="s">
        <v>680</v>
      </c>
      <c r="D991" t="s">
        <v>2</v>
      </c>
      <c r="E991" t="s">
        <v>340</v>
      </c>
      <c r="F991" s="138">
        <v>43995</v>
      </c>
      <c r="G991" t="s">
        <v>685</v>
      </c>
      <c r="H991" t="s">
        <v>667</v>
      </c>
      <c r="I991" t="s">
        <v>681</v>
      </c>
      <c r="J991" t="s">
        <v>445</v>
      </c>
      <c r="K991" t="s">
        <v>671</v>
      </c>
      <c r="L991">
        <v>1000</v>
      </c>
      <c r="M991">
        <v>320</v>
      </c>
      <c r="O991">
        <v>276</v>
      </c>
      <c r="P991">
        <v>96</v>
      </c>
      <c r="Q991">
        <v>6</v>
      </c>
      <c r="R991">
        <v>54</v>
      </c>
      <c r="S991">
        <v>63</v>
      </c>
      <c r="T991">
        <v>4.1428571428571432</v>
      </c>
      <c r="U991">
        <v>37.142857142857146</v>
      </c>
      <c r="V991">
        <v>0.6880952380952382</v>
      </c>
      <c r="W991">
        <v>0.4</v>
      </c>
      <c r="Y991">
        <v>0.27950310559006214</v>
      </c>
      <c r="Z991">
        <v>295</v>
      </c>
      <c r="AA991">
        <v>0.6</v>
      </c>
      <c r="AB991">
        <v>4.1428571428571432</v>
      </c>
      <c r="AH991">
        <v>37.142857142857146</v>
      </c>
      <c r="AQ991">
        <v>150</v>
      </c>
      <c r="AR991">
        <v>150</v>
      </c>
      <c r="AS991" t="s">
        <v>755</v>
      </c>
    </row>
    <row r="992" spans="1:45" x14ac:dyDescent="0.25">
      <c r="A992">
        <v>991</v>
      </c>
      <c r="B992" t="s">
        <v>26</v>
      </c>
      <c r="C992" t="s">
        <v>680</v>
      </c>
      <c r="D992" t="s">
        <v>2</v>
      </c>
      <c r="E992" t="s">
        <v>340</v>
      </c>
      <c r="F992" s="138">
        <v>43995</v>
      </c>
      <c r="G992" t="s">
        <v>685</v>
      </c>
      <c r="H992" t="s">
        <v>667</v>
      </c>
      <c r="I992" t="s">
        <v>681</v>
      </c>
      <c r="J992" t="s">
        <v>259</v>
      </c>
      <c r="K992" t="s">
        <v>671</v>
      </c>
      <c r="L992">
        <v>1000</v>
      </c>
      <c r="M992">
        <v>320</v>
      </c>
      <c r="O992">
        <v>244</v>
      </c>
      <c r="P992">
        <v>96</v>
      </c>
      <c r="Q992">
        <v>3</v>
      </c>
      <c r="R992">
        <v>48</v>
      </c>
      <c r="S992">
        <v>63</v>
      </c>
      <c r="T992">
        <v>1.25</v>
      </c>
      <c r="U992">
        <v>27.857142857142858</v>
      </c>
      <c r="V992">
        <v>0.57072829131652658</v>
      </c>
      <c r="W992">
        <v>0.4</v>
      </c>
      <c r="Y992">
        <v>0.28103044496487123</v>
      </c>
      <c r="Z992">
        <v>221</v>
      </c>
      <c r="AA992">
        <v>0.6</v>
      </c>
      <c r="AB992">
        <v>1</v>
      </c>
      <c r="AC992">
        <v>1</v>
      </c>
      <c r="AH992">
        <v>26.857142857142858</v>
      </c>
      <c r="AK992">
        <v>2</v>
      </c>
      <c r="AQ992">
        <v>150</v>
      </c>
      <c r="AR992">
        <v>150</v>
      </c>
      <c r="AS992" t="s">
        <v>755</v>
      </c>
    </row>
    <row r="993" spans="1:45" x14ac:dyDescent="0.25">
      <c r="A993">
        <v>992</v>
      </c>
      <c r="B993" t="s">
        <v>26</v>
      </c>
      <c r="C993" t="s">
        <v>680</v>
      </c>
      <c r="D993" t="s">
        <v>2</v>
      </c>
      <c r="E993" t="s">
        <v>340</v>
      </c>
      <c r="F993" s="138">
        <v>43995</v>
      </c>
      <c r="G993" t="s">
        <v>685</v>
      </c>
      <c r="H993" t="s">
        <v>667</v>
      </c>
      <c r="I993" t="s">
        <v>681</v>
      </c>
      <c r="J993" t="s">
        <v>260</v>
      </c>
      <c r="K993" t="s">
        <v>671</v>
      </c>
      <c r="L993">
        <v>1000</v>
      </c>
      <c r="M993">
        <v>320</v>
      </c>
      <c r="O993">
        <v>292</v>
      </c>
      <c r="P993">
        <v>96</v>
      </c>
      <c r="Q993">
        <v>2</v>
      </c>
      <c r="R993">
        <v>49</v>
      </c>
      <c r="S993">
        <v>63</v>
      </c>
      <c r="T993">
        <v>0.5714285714285714</v>
      </c>
      <c r="U993">
        <v>28.642857142857142</v>
      </c>
      <c r="V993">
        <v>0.57282913165266114</v>
      </c>
      <c r="W993">
        <v>0.4</v>
      </c>
      <c r="Y993">
        <v>0.23972602739726029</v>
      </c>
      <c r="Z993">
        <v>340</v>
      </c>
      <c r="AA993">
        <v>0.6</v>
      </c>
      <c r="AB993">
        <v>0.5714285714285714</v>
      </c>
      <c r="AH993">
        <v>27.142857142857142</v>
      </c>
      <c r="AK993">
        <v>3</v>
      </c>
      <c r="AQ993">
        <v>150</v>
      </c>
      <c r="AR993">
        <v>150</v>
      </c>
      <c r="AS993" t="s">
        <v>755</v>
      </c>
    </row>
    <row r="994" spans="1:45" x14ac:dyDescent="0.25">
      <c r="A994">
        <v>993</v>
      </c>
      <c r="B994" t="s">
        <v>26</v>
      </c>
      <c r="C994" t="s">
        <v>680</v>
      </c>
      <c r="D994" t="s">
        <v>2</v>
      </c>
      <c r="E994" t="s">
        <v>340</v>
      </c>
      <c r="F994" s="138">
        <v>43995</v>
      </c>
      <c r="G994" t="s">
        <v>685</v>
      </c>
      <c r="H994" t="s">
        <v>667</v>
      </c>
      <c r="I994" t="s">
        <v>681</v>
      </c>
      <c r="J994" t="s">
        <v>446</v>
      </c>
      <c r="K994" t="s">
        <v>671</v>
      </c>
      <c r="L994">
        <v>1000</v>
      </c>
      <c r="M994">
        <v>320</v>
      </c>
      <c r="O994">
        <v>226</v>
      </c>
      <c r="P994">
        <v>96</v>
      </c>
      <c r="Q994">
        <v>1</v>
      </c>
      <c r="R994">
        <v>51</v>
      </c>
      <c r="S994">
        <v>63</v>
      </c>
      <c r="T994">
        <v>0.42857142857142855</v>
      </c>
      <c r="U994">
        <v>37.178571428571431</v>
      </c>
      <c r="V994">
        <v>0.72321428571428581</v>
      </c>
      <c r="W994">
        <v>0.4</v>
      </c>
      <c r="Y994">
        <v>0.32237673830594188</v>
      </c>
      <c r="Z994">
        <v>226</v>
      </c>
      <c r="AA994">
        <v>0.6</v>
      </c>
      <c r="AB994">
        <v>0.42857142857142855</v>
      </c>
      <c r="AH994">
        <v>32.428571428571431</v>
      </c>
      <c r="AI994">
        <v>1</v>
      </c>
      <c r="AL994">
        <v>6</v>
      </c>
      <c r="AQ994">
        <v>150</v>
      </c>
      <c r="AR994">
        <v>150</v>
      </c>
      <c r="AS994" t="s">
        <v>755</v>
      </c>
    </row>
    <row r="995" spans="1:45" x14ac:dyDescent="0.25">
      <c r="A995">
        <v>994</v>
      </c>
      <c r="B995" t="s">
        <v>26</v>
      </c>
      <c r="C995" t="s">
        <v>680</v>
      </c>
      <c r="D995" t="s">
        <v>2</v>
      </c>
      <c r="E995" t="s">
        <v>340</v>
      </c>
      <c r="F995" s="138">
        <v>43995</v>
      </c>
      <c r="G995" t="s">
        <v>685</v>
      </c>
      <c r="H995" t="s">
        <v>667</v>
      </c>
      <c r="I995" t="s">
        <v>681</v>
      </c>
      <c r="J995" t="s">
        <v>413</v>
      </c>
      <c r="K995" t="s">
        <v>671</v>
      </c>
      <c r="L995">
        <v>1000</v>
      </c>
      <c r="M995">
        <v>320</v>
      </c>
      <c r="O995">
        <v>302</v>
      </c>
      <c r="P995">
        <v>96</v>
      </c>
      <c r="Q995">
        <v>2</v>
      </c>
      <c r="R995">
        <v>71</v>
      </c>
      <c r="S995">
        <v>63</v>
      </c>
      <c r="T995">
        <v>0.75</v>
      </c>
      <c r="U995">
        <v>64.803571428571431</v>
      </c>
      <c r="V995">
        <v>0.89799412915851273</v>
      </c>
      <c r="W995">
        <v>0.4</v>
      </c>
      <c r="Y995">
        <v>0.33585619678334916</v>
      </c>
      <c r="Z995">
        <v>319</v>
      </c>
      <c r="AA995">
        <v>0.65</v>
      </c>
      <c r="AC995">
        <v>1</v>
      </c>
      <c r="AE995">
        <v>1</v>
      </c>
      <c r="AH995">
        <v>64.428571428571431</v>
      </c>
      <c r="AJ995">
        <v>1</v>
      </c>
      <c r="AQ995">
        <v>150</v>
      </c>
      <c r="AR995">
        <v>150</v>
      </c>
      <c r="AS995" t="s">
        <v>755</v>
      </c>
    </row>
    <row r="996" spans="1:45" x14ac:dyDescent="0.25">
      <c r="A996">
        <v>995</v>
      </c>
      <c r="B996" t="s">
        <v>26</v>
      </c>
      <c r="C996" t="s">
        <v>680</v>
      </c>
      <c r="D996" t="s">
        <v>2</v>
      </c>
      <c r="E996" t="s">
        <v>340</v>
      </c>
      <c r="F996" s="138">
        <v>43995</v>
      </c>
      <c r="G996" t="s">
        <v>685</v>
      </c>
      <c r="H996" t="s">
        <v>667</v>
      </c>
      <c r="I996" t="s">
        <v>681</v>
      </c>
      <c r="J996" t="s">
        <v>404</v>
      </c>
      <c r="K996" t="s">
        <v>671</v>
      </c>
      <c r="L996">
        <v>1000</v>
      </c>
      <c r="M996">
        <v>320</v>
      </c>
      <c r="O996">
        <v>352</v>
      </c>
      <c r="P996">
        <v>96</v>
      </c>
      <c r="Q996">
        <v>4</v>
      </c>
      <c r="R996">
        <v>67</v>
      </c>
      <c r="S996">
        <v>63</v>
      </c>
      <c r="T996">
        <v>1.5178571428571428</v>
      </c>
      <c r="U996">
        <v>50.089285714285715</v>
      </c>
      <c r="V996">
        <v>0.72686116700201209</v>
      </c>
      <c r="W996">
        <v>0.4</v>
      </c>
      <c r="Y996">
        <v>0.27191558441558444</v>
      </c>
      <c r="Z996">
        <v>350</v>
      </c>
      <c r="AA996">
        <v>0.65</v>
      </c>
      <c r="AB996">
        <v>1.1428571428571428</v>
      </c>
      <c r="AD996">
        <v>1</v>
      </c>
      <c r="AH996">
        <v>48.714285714285715</v>
      </c>
      <c r="AJ996">
        <v>1</v>
      </c>
      <c r="AK996">
        <v>2</v>
      </c>
      <c r="AQ996">
        <v>150</v>
      </c>
      <c r="AR996">
        <v>150</v>
      </c>
      <c r="AS996" t="s">
        <v>755</v>
      </c>
    </row>
    <row r="997" spans="1:45" x14ac:dyDescent="0.25">
      <c r="A997">
        <v>996</v>
      </c>
      <c r="B997" t="s">
        <v>26</v>
      </c>
      <c r="C997" t="s">
        <v>680</v>
      </c>
      <c r="D997" t="s">
        <v>2</v>
      </c>
      <c r="E997" t="s">
        <v>340</v>
      </c>
      <c r="F997" s="138">
        <v>43995</v>
      </c>
      <c r="G997" t="s">
        <v>685</v>
      </c>
      <c r="H997" t="s">
        <v>667</v>
      </c>
      <c r="I997" t="s">
        <v>681</v>
      </c>
      <c r="J997" t="s">
        <v>252</v>
      </c>
      <c r="K997" t="s">
        <v>671</v>
      </c>
      <c r="L997">
        <v>1000</v>
      </c>
      <c r="M997">
        <v>320</v>
      </c>
      <c r="O997">
        <v>352</v>
      </c>
      <c r="P997">
        <v>96</v>
      </c>
      <c r="Q997">
        <v>1</v>
      </c>
      <c r="R997">
        <v>77</v>
      </c>
      <c r="S997">
        <v>63</v>
      </c>
      <c r="T997">
        <v>0.7142857142857143</v>
      </c>
      <c r="U997">
        <v>66.714285714285708</v>
      </c>
      <c r="V997">
        <v>0.86446886446886428</v>
      </c>
      <c r="W997">
        <v>0.4</v>
      </c>
      <c r="Y997">
        <v>0.31250000000000006</v>
      </c>
      <c r="Z997">
        <v>483</v>
      </c>
      <c r="AA997">
        <v>0.65</v>
      </c>
      <c r="AB997">
        <v>0.7142857142857143</v>
      </c>
      <c r="AH997">
        <v>65.714285714285708</v>
      </c>
      <c r="AK997">
        <v>2</v>
      </c>
      <c r="AQ997">
        <v>250</v>
      </c>
      <c r="AR997">
        <v>250</v>
      </c>
      <c r="AS997" t="s">
        <v>755</v>
      </c>
    </row>
    <row r="998" spans="1:45" x14ac:dyDescent="0.25">
      <c r="A998">
        <v>997</v>
      </c>
      <c r="B998" t="s">
        <v>26</v>
      </c>
      <c r="C998" t="s">
        <v>680</v>
      </c>
      <c r="D998" t="s">
        <v>2</v>
      </c>
      <c r="E998" t="s">
        <v>340</v>
      </c>
      <c r="F998" s="138">
        <v>43995</v>
      </c>
      <c r="G998" t="s">
        <v>685</v>
      </c>
      <c r="H998" t="s">
        <v>667</v>
      </c>
      <c r="I998" t="s">
        <v>681</v>
      </c>
      <c r="J998" t="s">
        <v>251</v>
      </c>
      <c r="K998" t="s">
        <v>671</v>
      </c>
      <c r="L998">
        <v>1000</v>
      </c>
      <c r="M998">
        <v>320</v>
      </c>
      <c r="O998">
        <v>652</v>
      </c>
      <c r="P998">
        <v>96</v>
      </c>
      <c r="Q998">
        <v>9</v>
      </c>
      <c r="R998">
        <v>101</v>
      </c>
      <c r="S998">
        <v>63</v>
      </c>
      <c r="T998">
        <v>5.5357142857142856</v>
      </c>
      <c r="U998">
        <v>70.285714285714292</v>
      </c>
      <c r="V998">
        <v>0.68928571428571439</v>
      </c>
      <c r="W998">
        <v>0.4</v>
      </c>
      <c r="Y998">
        <v>0.22129710780017531</v>
      </c>
      <c r="Z998">
        <v>595</v>
      </c>
      <c r="AA998">
        <v>0.7</v>
      </c>
      <c r="AB998">
        <v>5.2857142857142856</v>
      </c>
      <c r="AC998">
        <v>1</v>
      </c>
      <c r="AH998">
        <v>64.285714285714292</v>
      </c>
      <c r="AI998">
        <v>1</v>
      </c>
      <c r="AK998">
        <v>5</v>
      </c>
      <c r="AL998">
        <v>3</v>
      </c>
      <c r="AM998">
        <v>1</v>
      </c>
      <c r="AQ998">
        <v>250</v>
      </c>
      <c r="AR998">
        <v>250</v>
      </c>
      <c r="AS998" t="s">
        <v>755</v>
      </c>
    </row>
    <row r="999" spans="1:45" x14ac:dyDescent="0.25">
      <c r="A999">
        <v>998</v>
      </c>
      <c r="B999" t="s">
        <v>26</v>
      </c>
      <c r="C999" t="s">
        <v>680</v>
      </c>
      <c r="D999" t="s">
        <v>2</v>
      </c>
      <c r="E999" t="s">
        <v>340</v>
      </c>
      <c r="F999" s="138">
        <v>43995</v>
      </c>
      <c r="G999" t="s">
        <v>685</v>
      </c>
      <c r="H999" t="s">
        <v>667</v>
      </c>
      <c r="I999" t="s">
        <v>681</v>
      </c>
      <c r="J999" t="s">
        <v>417</v>
      </c>
      <c r="K999" t="s">
        <v>671</v>
      </c>
      <c r="L999">
        <v>1000</v>
      </c>
      <c r="M999">
        <v>320</v>
      </c>
      <c r="O999">
        <v>600</v>
      </c>
      <c r="P999">
        <v>96</v>
      </c>
      <c r="Q999">
        <v>28</v>
      </c>
      <c r="R999">
        <v>97</v>
      </c>
      <c r="S999">
        <v>63</v>
      </c>
      <c r="T999">
        <v>21.964285714285715</v>
      </c>
      <c r="U999">
        <v>90.571428571428569</v>
      </c>
      <c r="V999">
        <v>0.90028571428571424</v>
      </c>
      <c r="W999">
        <v>0.4</v>
      </c>
      <c r="Y999">
        <v>0.23095238095238096</v>
      </c>
      <c r="Z999">
        <v>742</v>
      </c>
      <c r="AA999">
        <v>0.7</v>
      </c>
      <c r="AB999">
        <v>17.714285714285715</v>
      </c>
      <c r="AC999">
        <v>5</v>
      </c>
      <c r="AE999">
        <v>6</v>
      </c>
      <c r="AH999">
        <v>85.571428571428569</v>
      </c>
      <c r="AI999">
        <v>7</v>
      </c>
      <c r="AJ999">
        <v>2</v>
      </c>
      <c r="AK999">
        <v>5</v>
      </c>
      <c r="AQ999">
        <v>250</v>
      </c>
      <c r="AR999">
        <v>250</v>
      </c>
      <c r="AS999" t="s">
        <v>755</v>
      </c>
    </row>
    <row r="1000" spans="1:45" x14ac:dyDescent="0.25">
      <c r="A1000">
        <v>999</v>
      </c>
      <c r="B1000" t="s">
        <v>26</v>
      </c>
      <c r="C1000" t="s">
        <v>680</v>
      </c>
      <c r="D1000" t="s">
        <v>2</v>
      </c>
      <c r="E1000" t="s">
        <v>340</v>
      </c>
      <c r="F1000" s="138">
        <v>43995</v>
      </c>
      <c r="G1000" t="s">
        <v>685</v>
      </c>
      <c r="H1000" t="s">
        <v>667</v>
      </c>
      <c r="I1000" t="s">
        <v>681</v>
      </c>
      <c r="J1000" t="s">
        <v>254</v>
      </c>
      <c r="K1000" t="s">
        <v>671</v>
      </c>
      <c r="L1000">
        <v>1000</v>
      </c>
      <c r="M1000">
        <v>320</v>
      </c>
      <c r="O1000">
        <v>320</v>
      </c>
      <c r="P1000">
        <v>96</v>
      </c>
      <c r="Q1000">
        <v>14</v>
      </c>
      <c r="R1000">
        <v>51</v>
      </c>
      <c r="S1000">
        <v>63</v>
      </c>
      <c r="T1000">
        <v>10.785714285714286</v>
      </c>
      <c r="U1000">
        <v>53.678571428571431</v>
      </c>
      <c r="V1000">
        <v>0.9917582417582419</v>
      </c>
      <c r="W1000">
        <v>0.4</v>
      </c>
      <c r="Y1000">
        <v>0.22767857142857142</v>
      </c>
      <c r="Z1000">
        <v>349</v>
      </c>
      <c r="AA1000">
        <v>0.65</v>
      </c>
      <c r="AB1000">
        <v>8.2857142857142865</v>
      </c>
      <c r="AC1000">
        <v>2</v>
      </c>
      <c r="AE1000">
        <v>4</v>
      </c>
      <c r="AH1000">
        <v>46.428571428571431</v>
      </c>
      <c r="AI1000">
        <v>5</v>
      </c>
      <c r="AK1000">
        <v>12</v>
      </c>
      <c r="AQ1000">
        <v>150</v>
      </c>
      <c r="AR1000">
        <v>150</v>
      </c>
      <c r="AS1000" t="s">
        <v>755</v>
      </c>
    </row>
    <row r="1001" spans="1:45" x14ac:dyDescent="0.25">
      <c r="A1001">
        <v>1000</v>
      </c>
      <c r="B1001" t="s">
        <v>26</v>
      </c>
      <c r="C1001" t="s">
        <v>680</v>
      </c>
      <c r="D1001" t="s">
        <v>2</v>
      </c>
      <c r="E1001" t="s">
        <v>340</v>
      </c>
      <c r="F1001" s="138">
        <v>43995</v>
      </c>
      <c r="G1001" t="s">
        <v>685</v>
      </c>
      <c r="H1001" t="s">
        <v>667</v>
      </c>
      <c r="I1001" t="s">
        <v>681</v>
      </c>
      <c r="J1001" t="s">
        <v>255</v>
      </c>
      <c r="K1001" t="s">
        <v>671</v>
      </c>
      <c r="L1001">
        <v>1000</v>
      </c>
      <c r="M1001">
        <v>320</v>
      </c>
      <c r="O1001">
        <v>224</v>
      </c>
      <c r="P1001">
        <v>96</v>
      </c>
      <c r="Q1001">
        <v>3</v>
      </c>
      <c r="R1001">
        <v>65</v>
      </c>
      <c r="S1001">
        <v>63</v>
      </c>
      <c r="T1001">
        <v>1.9642857142857142</v>
      </c>
      <c r="U1001">
        <v>45.214285714285715</v>
      </c>
      <c r="V1001">
        <v>0.69380252100840334</v>
      </c>
      <c r="W1001">
        <v>0.4</v>
      </c>
      <c r="Y1001">
        <v>0.41454081632653067</v>
      </c>
      <c r="Z1001">
        <v>288</v>
      </c>
      <c r="AA1001">
        <v>0.6</v>
      </c>
      <c r="AB1001">
        <v>1.7142857142857142</v>
      </c>
      <c r="AC1001">
        <v>1</v>
      </c>
      <c r="AH1001">
        <v>43.714285714285715</v>
      </c>
      <c r="AI1001">
        <v>2</v>
      </c>
      <c r="AK1001">
        <v>2</v>
      </c>
      <c r="AQ1001">
        <v>150</v>
      </c>
      <c r="AR1001">
        <v>150</v>
      </c>
      <c r="AS1001" t="s">
        <v>755</v>
      </c>
    </row>
    <row r="1002" spans="1:45" x14ac:dyDescent="0.25">
      <c r="A1002">
        <v>1001</v>
      </c>
      <c r="B1002" t="s">
        <v>26</v>
      </c>
      <c r="C1002" t="s">
        <v>680</v>
      </c>
      <c r="D1002" t="s">
        <v>2</v>
      </c>
      <c r="E1002" t="s">
        <v>340</v>
      </c>
      <c r="F1002" s="138">
        <v>43995</v>
      </c>
      <c r="G1002" t="s">
        <v>685</v>
      </c>
      <c r="H1002" t="s">
        <v>667</v>
      </c>
      <c r="I1002" t="s">
        <v>681</v>
      </c>
      <c r="J1002" t="s">
        <v>448</v>
      </c>
      <c r="K1002" t="s">
        <v>671</v>
      </c>
      <c r="L1002">
        <v>1000</v>
      </c>
      <c r="M1002">
        <v>320</v>
      </c>
      <c r="O1002">
        <v>368</v>
      </c>
      <c r="P1002">
        <v>96</v>
      </c>
      <c r="Q1002">
        <v>6</v>
      </c>
      <c r="R1002">
        <v>40</v>
      </c>
      <c r="S1002">
        <v>63</v>
      </c>
      <c r="T1002">
        <v>4.7857142857142856</v>
      </c>
      <c r="U1002">
        <v>41.642857142857146</v>
      </c>
      <c r="V1002">
        <v>1.0093167701863355</v>
      </c>
      <c r="W1002">
        <v>0.4</v>
      </c>
      <c r="Y1002">
        <v>0.15527950310559008</v>
      </c>
      <c r="Z1002">
        <v>407</v>
      </c>
      <c r="AA1002">
        <v>0.6</v>
      </c>
      <c r="AB1002">
        <v>4.2857142857142856</v>
      </c>
      <c r="AC1002">
        <v>2</v>
      </c>
      <c r="AH1002">
        <v>41.142857142857146</v>
      </c>
      <c r="AK1002">
        <v>1</v>
      </c>
      <c r="AQ1002">
        <v>150</v>
      </c>
      <c r="AR1002">
        <v>150</v>
      </c>
      <c r="AS1002" t="s">
        <v>755</v>
      </c>
    </row>
    <row r="1003" spans="1:45" x14ac:dyDescent="0.25">
      <c r="A1003">
        <v>1002</v>
      </c>
      <c r="B1003" t="s">
        <v>26</v>
      </c>
      <c r="C1003" t="s">
        <v>680</v>
      </c>
      <c r="D1003" t="s">
        <v>2</v>
      </c>
      <c r="E1003" t="s">
        <v>340</v>
      </c>
      <c r="F1003" s="138">
        <v>43995</v>
      </c>
      <c r="G1003" t="s">
        <v>685</v>
      </c>
      <c r="H1003" t="s">
        <v>667</v>
      </c>
      <c r="I1003" t="s">
        <v>681</v>
      </c>
      <c r="J1003" t="s">
        <v>406</v>
      </c>
      <c r="K1003" t="s">
        <v>671</v>
      </c>
      <c r="L1003">
        <v>1000</v>
      </c>
      <c r="M1003">
        <v>320</v>
      </c>
      <c r="O1003">
        <v>300</v>
      </c>
      <c r="P1003">
        <v>96</v>
      </c>
      <c r="Q1003">
        <v>21</v>
      </c>
      <c r="R1003">
        <v>52</v>
      </c>
      <c r="S1003">
        <v>63</v>
      </c>
      <c r="T1003">
        <v>11.785714285714286</v>
      </c>
      <c r="U1003">
        <v>38.285714285714285</v>
      </c>
      <c r="V1003">
        <v>0.68590998043052831</v>
      </c>
      <c r="W1003">
        <v>0.4</v>
      </c>
      <c r="Y1003">
        <v>0.24761904761904763</v>
      </c>
      <c r="Z1003">
        <v>528</v>
      </c>
      <c r="AA1003">
        <v>0.6</v>
      </c>
      <c r="AB1003">
        <v>10.285714285714286</v>
      </c>
      <c r="AE1003">
        <v>3</v>
      </c>
      <c r="AH1003">
        <v>36.285714285714285</v>
      </c>
      <c r="AK1003">
        <v>4</v>
      </c>
      <c r="AQ1003">
        <v>150</v>
      </c>
      <c r="AR1003">
        <v>150</v>
      </c>
      <c r="AS1003" t="s">
        <v>755</v>
      </c>
    </row>
    <row r="1004" spans="1:45" x14ac:dyDescent="0.25">
      <c r="A1004">
        <v>1003</v>
      </c>
      <c r="B1004" t="s">
        <v>26</v>
      </c>
      <c r="C1004" t="s">
        <v>680</v>
      </c>
      <c r="D1004" t="s">
        <v>2</v>
      </c>
      <c r="E1004" t="s">
        <v>340</v>
      </c>
      <c r="F1004" s="138">
        <v>43995</v>
      </c>
      <c r="G1004" t="s">
        <v>685</v>
      </c>
      <c r="H1004" t="s">
        <v>667</v>
      </c>
      <c r="I1004" t="s">
        <v>681</v>
      </c>
      <c r="J1004" t="s">
        <v>422</v>
      </c>
      <c r="K1004" t="s">
        <v>671</v>
      </c>
      <c r="L1004">
        <v>1000</v>
      </c>
      <c r="M1004">
        <v>320</v>
      </c>
      <c r="O1004">
        <v>196</v>
      </c>
      <c r="P1004">
        <v>96</v>
      </c>
      <c r="Q1004">
        <v>5</v>
      </c>
      <c r="R1004">
        <v>38</v>
      </c>
      <c r="S1004">
        <v>63</v>
      </c>
      <c r="T1004">
        <v>4.6428571428571423</v>
      </c>
      <c r="U1004">
        <v>26.642857142857142</v>
      </c>
      <c r="V1004">
        <v>0.72757475083056478</v>
      </c>
      <c r="W1004">
        <v>0.4</v>
      </c>
      <c r="Y1004">
        <v>0.27696793002915454</v>
      </c>
      <c r="Z1004">
        <v>214</v>
      </c>
      <c r="AA1004">
        <v>0.6</v>
      </c>
      <c r="AB1004">
        <v>3.1428571428571428</v>
      </c>
      <c r="AE1004">
        <v>3</v>
      </c>
      <c r="AH1004">
        <v>26.142857142857142</v>
      </c>
      <c r="AK1004">
        <v>1</v>
      </c>
      <c r="AQ1004">
        <v>150</v>
      </c>
      <c r="AR1004">
        <v>150</v>
      </c>
      <c r="AS1004" t="s">
        <v>755</v>
      </c>
    </row>
    <row r="1005" spans="1:45" x14ac:dyDescent="0.25">
      <c r="A1005">
        <v>1004</v>
      </c>
      <c r="B1005" t="s">
        <v>26</v>
      </c>
      <c r="C1005" t="s">
        <v>680</v>
      </c>
      <c r="D1005" t="s">
        <v>2</v>
      </c>
      <c r="E1005" t="s">
        <v>340</v>
      </c>
      <c r="F1005" s="138">
        <v>43995</v>
      </c>
      <c r="G1005" t="s">
        <v>685</v>
      </c>
      <c r="H1005" t="s">
        <v>667</v>
      </c>
      <c r="I1005" t="s">
        <v>681</v>
      </c>
      <c r="J1005" t="s">
        <v>424</v>
      </c>
      <c r="K1005" t="s">
        <v>671</v>
      </c>
      <c r="L1005">
        <v>1000</v>
      </c>
      <c r="M1005">
        <v>320</v>
      </c>
      <c r="O1005">
        <v>256</v>
      </c>
      <c r="P1005">
        <v>96</v>
      </c>
      <c r="Q1005">
        <v>1</v>
      </c>
      <c r="R1005">
        <v>34</v>
      </c>
      <c r="S1005">
        <v>63</v>
      </c>
      <c r="T1005">
        <v>0.2857142857142857</v>
      </c>
      <c r="U1005">
        <v>26.142857142857142</v>
      </c>
      <c r="V1005">
        <v>0.75510204081632648</v>
      </c>
      <c r="W1005">
        <v>0.4</v>
      </c>
      <c r="Y1005">
        <v>0.18973214285714288</v>
      </c>
      <c r="Z1005">
        <v>272</v>
      </c>
      <c r="AA1005">
        <v>0.6</v>
      </c>
      <c r="AB1005">
        <v>0.2857142857142857</v>
      </c>
      <c r="AH1005">
        <v>26.142857142857142</v>
      </c>
      <c r="AQ1005">
        <v>150</v>
      </c>
      <c r="AR1005">
        <v>150</v>
      </c>
      <c r="AS1005" t="s">
        <v>755</v>
      </c>
    </row>
    <row r="1006" spans="1:45" x14ac:dyDescent="0.25">
      <c r="A1006">
        <v>1005</v>
      </c>
      <c r="B1006" t="s">
        <v>26</v>
      </c>
      <c r="C1006" t="s">
        <v>680</v>
      </c>
      <c r="D1006" t="s">
        <v>2</v>
      </c>
      <c r="E1006" t="s">
        <v>340</v>
      </c>
      <c r="F1006" s="138">
        <v>43995</v>
      </c>
      <c r="G1006" t="s">
        <v>685</v>
      </c>
      <c r="H1006" t="s">
        <v>667</v>
      </c>
      <c r="I1006" t="s">
        <v>681</v>
      </c>
      <c r="J1006" t="s">
        <v>410</v>
      </c>
      <c r="K1006" t="s">
        <v>671</v>
      </c>
      <c r="L1006">
        <v>1000</v>
      </c>
      <c r="M1006">
        <v>320</v>
      </c>
      <c r="O1006">
        <v>292</v>
      </c>
      <c r="P1006">
        <v>96</v>
      </c>
      <c r="R1006">
        <v>51</v>
      </c>
      <c r="S1006">
        <v>63</v>
      </c>
      <c r="T1006">
        <v>0</v>
      </c>
      <c r="U1006">
        <v>50.928571428571431</v>
      </c>
      <c r="V1006">
        <v>0.99859943977591037</v>
      </c>
      <c r="W1006">
        <v>0.4</v>
      </c>
      <c r="Y1006">
        <v>0.24951076320939336</v>
      </c>
      <c r="Z1006">
        <v>338</v>
      </c>
      <c r="AA1006">
        <v>0.6</v>
      </c>
      <c r="AH1006">
        <v>46.428571428571431</v>
      </c>
      <c r="AJ1006">
        <v>2</v>
      </c>
      <c r="AK1006">
        <v>4</v>
      </c>
      <c r="AL1006">
        <v>1</v>
      </c>
      <c r="AM1006">
        <v>1</v>
      </c>
      <c r="AQ1006">
        <v>150</v>
      </c>
      <c r="AR1006">
        <v>150</v>
      </c>
      <c r="AS1006" t="s">
        <v>755</v>
      </c>
    </row>
    <row r="1007" spans="1:45" x14ac:dyDescent="0.25">
      <c r="A1007">
        <v>1006</v>
      </c>
      <c r="B1007" t="s">
        <v>26</v>
      </c>
      <c r="C1007" t="s">
        <v>680</v>
      </c>
      <c r="D1007" t="s">
        <v>2</v>
      </c>
      <c r="E1007" t="s">
        <v>340</v>
      </c>
      <c r="F1007" s="138">
        <v>43995</v>
      </c>
      <c r="G1007" t="s">
        <v>685</v>
      </c>
      <c r="H1007" t="s">
        <v>667</v>
      </c>
      <c r="I1007" t="s">
        <v>681</v>
      </c>
      <c r="J1007" t="s">
        <v>421</v>
      </c>
      <c r="K1007" t="s">
        <v>671</v>
      </c>
      <c r="L1007">
        <v>1000</v>
      </c>
      <c r="M1007">
        <v>320</v>
      </c>
      <c r="O1007">
        <v>264</v>
      </c>
      <c r="P1007">
        <v>96</v>
      </c>
      <c r="Q1007">
        <v>13</v>
      </c>
      <c r="R1007">
        <v>39</v>
      </c>
      <c r="S1007">
        <v>63</v>
      </c>
      <c r="T1007">
        <v>7.2142857142857144</v>
      </c>
      <c r="U1007">
        <v>26.803571428571427</v>
      </c>
      <c r="V1007">
        <v>0.65418956043956034</v>
      </c>
      <c r="W1007">
        <v>0.4</v>
      </c>
      <c r="Y1007">
        <v>0.21103896103896105</v>
      </c>
      <c r="Z1007">
        <v>299</v>
      </c>
      <c r="AA1007">
        <v>0.6</v>
      </c>
      <c r="AB1007">
        <v>5.7142857142857144</v>
      </c>
      <c r="AC1007">
        <v>4</v>
      </c>
      <c r="AE1007">
        <v>1</v>
      </c>
      <c r="AH1007">
        <v>26.428571428571427</v>
      </c>
      <c r="AJ1007">
        <v>1</v>
      </c>
      <c r="AQ1007">
        <v>150</v>
      </c>
      <c r="AR1007">
        <v>150</v>
      </c>
      <c r="AS1007" t="s">
        <v>755</v>
      </c>
    </row>
    <row r="1008" spans="1:45" x14ac:dyDescent="0.25">
      <c r="A1008">
        <v>1007</v>
      </c>
      <c r="B1008" t="s">
        <v>26</v>
      </c>
      <c r="C1008" t="s">
        <v>680</v>
      </c>
      <c r="D1008" t="s">
        <v>2</v>
      </c>
      <c r="E1008" t="s">
        <v>340</v>
      </c>
      <c r="F1008" s="138">
        <v>43995</v>
      </c>
      <c r="G1008" t="s">
        <v>685</v>
      </c>
      <c r="H1008" t="s">
        <v>667</v>
      </c>
      <c r="I1008" t="s">
        <v>681</v>
      </c>
      <c r="J1008" t="s">
        <v>426</v>
      </c>
      <c r="K1008" t="s">
        <v>671</v>
      </c>
      <c r="L1008">
        <v>1000</v>
      </c>
      <c r="M1008">
        <v>320</v>
      </c>
      <c r="O1008">
        <v>160</v>
      </c>
      <c r="P1008">
        <v>96</v>
      </c>
      <c r="Q1008">
        <v>19</v>
      </c>
      <c r="R1008">
        <v>42</v>
      </c>
      <c r="S1008">
        <v>63</v>
      </c>
      <c r="T1008">
        <v>9.7857142857142865</v>
      </c>
      <c r="U1008">
        <v>22.571428571428573</v>
      </c>
      <c r="V1008">
        <v>0.53044496487119441</v>
      </c>
      <c r="W1008">
        <v>0.4</v>
      </c>
      <c r="Y1008">
        <v>0.375</v>
      </c>
      <c r="Z1008">
        <v>170</v>
      </c>
      <c r="AA1008">
        <v>0.6</v>
      </c>
      <c r="AB1008">
        <v>8.2857142857142865</v>
      </c>
      <c r="AE1008">
        <v>3</v>
      </c>
      <c r="AH1008">
        <v>20.571428571428573</v>
      </c>
      <c r="AK1008">
        <v>4</v>
      </c>
      <c r="AQ1008">
        <v>150</v>
      </c>
      <c r="AR1008">
        <v>150</v>
      </c>
      <c r="AS1008" t="s">
        <v>755</v>
      </c>
    </row>
    <row r="1009" spans="1:45" x14ac:dyDescent="0.25">
      <c r="A1009">
        <v>1008</v>
      </c>
      <c r="B1009" t="s">
        <v>26</v>
      </c>
      <c r="C1009" t="s">
        <v>680</v>
      </c>
      <c r="D1009" t="s">
        <v>2</v>
      </c>
      <c r="E1009" t="s">
        <v>340</v>
      </c>
      <c r="F1009" s="138">
        <v>43995</v>
      </c>
      <c r="G1009" t="s">
        <v>685</v>
      </c>
      <c r="H1009" t="s">
        <v>667</v>
      </c>
      <c r="I1009" t="s">
        <v>681</v>
      </c>
      <c r="J1009" t="s">
        <v>447</v>
      </c>
      <c r="K1009" t="s">
        <v>671</v>
      </c>
      <c r="L1009">
        <v>1000</v>
      </c>
      <c r="M1009">
        <v>320</v>
      </c>
      <c r="O1009">
        <v>210</v>
      </c>
      <c r="P1009">
        <v>96</v>
      </c>
      <c r="Q1009">
        <v>13</v>
      </c>
      <c r="R1009">
        <v>30</v>
      </c>
      <c r="S1009">
        <v>63</v>
      </c>
      <c r="T1009">
        <v>14</v>
      </c>
      <c r="U1009">
        <v>33.892857142857139</v>
      </c>
      <c r="V1009">
        <v>1.1137873754152823</v>
      </c>
      <c r="W1009">
        <v>0.4</v>
      </c>
      <c r="Y1009">
        <v>0.20408163265306123</v>
      </c>
      <c r="Z1009">
        <v>352</v>
      </c>
      <c r="AA1009">
        <v>0.6</v>
      </c>
      <c r="AB1009">
        <v>10</v>
      </c>
      <c r="AC1009">
        <v>16</v>
      </c>
      <c r="AH1009">
        <v>30.142857142857142</v>
      </c>
      <c r="AI1009">
        <v>12</v>
      </c>
      <c r="AJ1009">
        <v>2</v>
      </c>
      <c r="AQ1009">
        <v>150</v>
      </c>
      <c r="AR1009">
        <v>150</v>
      </c>
      <c r="AS1009" t="s">
        <v>755</v>
      </c>
    </row>
    <row r="1010" spans="1:45" x14ac:dyDescent="0.25">
      <c r="A1010">
        <v>1009</v>
      </c>
      <c r="B1010" t="s">
        <v>26</v>
      </c>
      <c r="C1010" t="s">
        <v>680</v>
      </c>
      <c r="D1010" t="s">
        <v>2</v>
      </c>
      <c r="E1010" t="s">
        <v>340</v>
      </c>
      <c r="F1010" s="138">
        <v>43995</v>
      </c>
      <c r="G1010" t="s">
        <v>685</v>
      </c>
      <c r="H1010" t="s">
        <v>667</v>
      </c>
      <c r="I1010" t="s">
        <v>681</v>
      </c>
      <c r="J1010" t="s">
        <v>449</v>
      </c>
      <c r="K1010" t="s">
        <v>671</v>
      </c>
      <c r="L1010">
        <v>1000</v>
      </c>
      <c r="M1010">
        <v>320</v>
      </c>
      <c r="O1010">
        <v>208</v>
      </c>
      <c r="P1010">
        <v>96</v>
      </c>
      <c r="Q1010">
        <v>3</v>
      </c>
      <c r="R1010">
        <v>39</v>
      </c>
      <c r="S1010">
        <v>63</v>
      </c>
      <c r="T1010">
        <v>1.7142857142857142</v>
      </c>
      <c r="U1010">
        <v>31.267857142857142</v>
      </c>
      <c r="V1010">
        <v>0.78528911564625847</v>
      </c>
      <c r="W1010">
        <v>0.4</v>
      </c>
      <c r="Y1010">
        <v>0.26785714285714285</v>
      </c>
      <c r="Z1010">
        <v>234</v>
      </c>
      <c r="AA1010">
        <v>0.6</v>
      </c>
      <c r="AB1010">
        <v>1.7142857142857142</v>
      </c>
      <c r="AH1010">
        <v>26.142857142857142</v>
      </c>
      <c r="AI1010">
        <v>3</v>
      </c>
      <c r="AJ1010">
        <v>5</v>
      </c>
      <c r="AK1010">
        <v>5</v>
      </c>
      <c r="AQ1010">
        <v>150</v>
      </c>
      <c r="AR1010">
        <v>150</v>
      </c>
      <c r="AS1010" t="s">
        <v>755</v>
      </c>
    </row>
    <row r="1011" spans="1:45" x14ac:dyDescent="0.25">
      <c r="A1011">
        <v>1010</v>
      </c>
      <c r="B1011" t="s">
        <v>26</v>
      </c>
      <c r="C1011" t="s">
        <v>680</v>
      </c>
      <c r="D1011" t="s">
        <v>2</v>
      </c>
      <c r="E1011" t="s">
        <v>340</v>
      </c>
      <c r="F1011" s="138">
        <v>43995</v>
      </c>
      <c r="G1011" t="s">
        <v>685</v>
      </c>
      <c r="H1011" t="s">
        <v>667</v>
      </c>
      <c r="I1011" t="s">
        <v>681</v>
      </c>
      <c r="J1011" t="s">
        <v>427</v>
      </c>
      <c r="K1011" t="s">
        <v>671</v>
      </c>
      <c r="L1011">
        <v>1000</v>
      </c>
      <c r="M1011">
        <v>320</v>
      </c>
      <c r="O1011">
        <v>210</v>
      </c>
      <c r="P1011">
        <v>96</v>
      </c>
      <c r="Q1011">
        <v>13</v>
      </c>
      <c r="R1011">
        <v>30</v>
      </c>
      <c r="S1011">
        <v>63</v>
      </c>
      <c r="T1011">
        <v>14</v>
      </c>
      <c r="U1011">
        <v>33.892857142857139</v>
      </c>
      <c r="V1011">
        <v>1.1137873754152823</v>
      </c>
      <c r="W1011">
        <v>0.4</v>
      </c>
      <c r="Y1011">
        <v>0.20408163265306123</v>
      </c>
      <c r="Z1011">
        <v>352</v>
      </c>
      <c r="AA1011">
        <v>0.6</v>
      </c>
      <c r="AB1011">
        <v>10</v>
      </c>
      <c r="AC1011">
        <v>16</v>
      </c>
      <c r="AH1011">
        <v>30.142857142857142</v>
      </c>
      <c r="AI1011">
        <v>12</v>
      </c>
      <c r="AJ1011">
        <v>2</v>
      </c>
      <c r="AQ1011">
        <v>150</v>
      </c>
      <c r="AR1011">
        <v>150</v>
      </c>
      <c r="AS1011" t="s">
        <v>755</v>
      </c>
    </row>
    <row r="1012" spans="1:45" x14ac:dyDescent="0.25">
      <c r="A1012">
        <v>1011</v>
      </c>
      <c r="B1012" t="s">
        <v>26</v>
      </c>
      <c r="C1012" t="s">
        <v>680</v>
      </c>
      <c r="D1012" t="s">
        <v>2</v>
      </c>
      <c r="E1012" t="s">
        <v>340</v>
      </c>
      <c r="F1012" s="138">
        <v>43995</v>
      </c>
      <c r="G1012" t="s">
        <v>710</v>
      </c>
      <c r="H1012" t="s">
        <v>687</v>
      </c>
      <c r="I1012" t="s">
        <v>681</v>
      </c>
      <c r="J1012" t="s">
        <v>516</v>
      </c>
      <c r="K1012" t="s">
        <v>711</v>
      </c>
      <c r="L1012">
        <v>180</v>
      </c>
      <c r="M1012">
        <v>129.6</v>
      </c>
      <c r="O1012">
        <v>128</v>
      </c>
      <c r="P1012">
        <v>23.4</v>
      </c>
      <c r="Q1012">
        <v>3</v>
      </c>
      <c r="R1012">
        <v>17</v>
      </c>
      <c r="S1012">
        <v>8.4</v>
      </c>
      <c r="T1012">
        <v>2.2857142857142856</v>
      </c>
      <c r="U1012">
        <v>16.142857142857142</v>
      </c>
      <c r="V1012">
        <v>0.92142857142857137</v>
      </c>
      <c r="W1012">
        <v>0.4</v>
      </c>
      <c r="Y1012">
        <v>0.18973214285714288</v>
      </c>
      <c r="Z1012">
        <v>115</v>
      </c>
      <c r="AA1012">
        <v>0.5</v>
      </c>
      <c r="AB1012">
        <v>2.2857142857142856</v>
      </c>
      <c r="AH1012">
        <v>15.142857142857142</v>
      </c>
      <c r="AK1012">
        <v>2</v>
      </c>
      <c r="AQ1012">
        <v>100</v>
      </c>
      <c r="AR1012">
        <v>100</v>
      </c>
      <c r="AS1012" t="s">
        <v>755</v>
      </c>
    </row>
    <row r="1013" spans="1:45" x14ac:dyDescent="0.25">
      <c r="A1013">
        <v>1012</v>
      </c>
      <c r="B1013" t="s">
        <v>26</v>
      </c>
      <c r="C1013" t="s">
        <v>680</v>
      </c>
      <c r="D1013" t="s">
        <v>2</v>
      </c>
      <c r="E1013" t="s">
        <v>340</v>
      </c>
      <c r="F1013" s="138">
        <v>43995</v>
      </c>
      <c r="G1013" t="s">
        <v>710</v>
      </c>
      <c r="H1013" t="s">
        <v>687</v>
      </c>
      <c r="I1013" t="s">
        <v>681</v>
      </c>
      <c r="J1013" t="s">
        <v>519</v>
      </c>
      <c r="K1013" t="s">
        <v>711</v>
      </c>
      <c r="L1013">
        <v>180</v>
      </c>
      <c r="M1013">
        <v>129.6</v>
      </c>
      <c r="O1013">
        <v>120</v>
      </c>
      <c r="P1013">
        <v>23.4</v>
      </c>
      <c r="Q1013">
        <v>3</v>
      </c>
      <c r="R1013">
        <v>16</v>
      </c>
      <c r="S1013">
        <v>8.4</v>
      </c>
      <c r="T1013">
        <v>1.4285714285714286</v>
      </c>
      <c r="U1013">
        <v>10</v>
      </c>
      <c r="V1013">
        <v>0.60150375939849621</v>
      </c>
      <c r="W1013">
        <v>0.4</v>
      </c>
      <c r="Y1013">
        <v>0.19047619047619047</v>
      </c>
      <c r="Z1013">
        <v>178</v>
      </c>
      <c r="AA1013">
        <v>0.5</v>
      </c>
      <c r="AB1013">
        <v>1.4285714285714286</v>
      </c>
      <c r="AH1013">
        <v>10</v>
      </c>
      <c r="AQ1013">
        <v>100</v>
      </c>
      <c r="AR1013">
        <v>100</v>
      </c>
      <c r="AS1013" t="s">
        <v>755</v>
      </c>
    </row>
    <row r="1014" spans="1:45" x14ac:dyDescent="0.25">
      <c r="A1014">
        <v>1013</v>
      </c>
      <c r="B1014" t="s">
        <v>26</v>
      </c>
      <c r="C1014" t="s">
        <v>680</v>
      </c>
      <c r="D1014" t="s">
        <v>2</v>
      </c>
      <c r="E1014" t="s">
        <v>340</v>
      </c>
      <c r="F1014" s="138">
        <v>43995</v>
      </c>
      <c r="G1014" t="s">
        <v>710</v>
      </c>
      <c r="H1014" t="s">
        <v>687</v>
      </c>
      <c r="I1014" t="s">
        <v>681</v>
      </c>
      <c r="J1014" t="s">
        <v>520</v>
      </c>
      <c r="K1014" t="s">
        <v>711</v>
      </c>
      <c r="L1014">
        <v>180</v>
      </c>
      <c r="M1014">
        <v>129.6</v>
      </c>
      <c r="O1014">
        <v>114</v>
      </c>
      <c r="P1014">
        <v>23.4</v>
      </c>
      <c r="R1014">
        <v>17</v>
      </c>
      <c r="S1014">
        <v>8.4</v>
      </c>
      <c r="T1014">
        <v>0</v>
      </c>
      <c r="U1014">
        <v>13.857142857142858</v>
      </c>
      <c r="V1014">
        <v>0.81512605042016806</v>
      </c>
      <c r="W1014">
        <v>0.4</v>
      </c>
      <c r="Y1014">
        <v>0.2130325814536341</v>
      </c>
      <c r="Z1014">
        <v>123</v>
      </c>
      <c r="AA1014">
        <v>0.5</v>
      </c>
      <c r="AH1014">
        <v>12.857142857142858</v>
      </c>
      <c r="AK1014">
        <v>2</v>
      </c>
      <c r="AQ1014">
        <v>100</v>
      </c>
      <c r="AR1014">
        <v>100</v>
      </c>
      <c r="AS1014" t="s">
        <v>755</v>
      </c>
    </row>
    <row r="1015" spans="1:45" x14ac:dyDescent="0.25">
      <c r="A1015">
        <v>1014</v>
      </c>
      <c r="B1015" t="s">
        <v>26</v>
      </c>
      <c r="C1015" t="s">
        <v>680</v>
      </c>
      <c r="D1015" t="s">
        <v>2</v>
      </c>
      <c r="E1015" t="s">
        <v>340</v>
      </c>
      <c r="F1015" s="138">
        <v>43995</v>
      </c>
      <c r="G1015" t="s">
        <v>710</v>
      </c>
      <c r="H1015" t="s">
        <v>687</v>
      </c>
      <c r="I1015" t="s">
        <v>681</v>
      </c>
      <c r="J1015" t="s">
        <v>518</v>
      </c>
      <c r="K1015" t="s">
        <v>711</v>
      </c>
      <c r="L1015">
        <v>180</v>
      </c>
      <c r="M1015">
        <v>129.6</v>
      </c>
      <c r="O1015">
        <v>32</v>
      </c>
      <c r="P1015">
        <v>23.4</v>
      </c>
      <c r="R1015">
        <v>25</v>
      </c>
      <c r="S1015">
        <v>8.4</v>
      </c>
      <c r="T1015">
        <v>0</v>
      </c>
      <c r="U1015">
        <v>14</v>
      </c>
      <c r="V1015">
        <v>0.56000000000000005</v>
      </c>
      <c r="W1015">
        <v>0.4</v>
      </c>
      <c r="Y1015">
        <v>1.1160714285714286</v>
      </c>
      <c r="Z1015">
        <v>51</v>
      </c>
      <c r="AA1015">
        <v>0.5</v>
      </c>
      <c r="AH1015">
        <v>14</v>
      </c>
      <c r="AQ1015">
        <v>100</v>
      </c>
      <c r="AR1015">
        <v>100</v>
      </c>
      <c r="AS1015" t="s">
        <v>755</v>
      </c>
    </row>
    <row r="1016" spans="1:45" x14ac:dyDescent="0.25">
      <c r="A1016">
        <v>1015</v>
      </c>
      <c r="B1016" t="s">
        <v>26</v>
      </c>
      <c r="C1016" t="s">
        <v>680</v>
      </c>
      <c r="D1016" t="s">
        <v>2</v>
      </c>
      <c r="E1016" t="s">
        <v>340</v>
      </c>
      <c r="F1016" s="138">
        <v>43995</v>
      </c>
      <c r="G1016" t="s">
        <v>710</v>
      </c>
      <c r="H1016" t="s">
        <v>687</v>
      </c>
      <c r="I1016" t="s">
        <v>681</v>
      </c>
      <c r="J1016" t="s">
        <v>517</v>
      </c>
      <c r="K1016" t="s">
        <v>711</v>
      </c>
      <c r="L1016">
        <v>180</v>
      </c>
      <c r="M1016">
        <v>129.6</v>
      </c>
      <c r="O1016">
        <v>64</v>
      </c>
      <c r="P1016">
        <v>23.4</v>
      </c>
      <c r="R1016">
        <v>24</v>
      </c>
      <c r="S1016">
        <v>8.4</v>
      </c>
      <c r="T1016">
        <v>0</v>
      </c>
      <c r="U1016">
        <v>11.142857142857142</v>
      </c>
      <c r="V1016">
        <v>0.46428571428571425</v>
      </c>
      <c r="W1016">
        <v>0.4</v>
      </c>
      <c r="Y1016">
        <v>0.5357142857142857</v>
      </c>
      <c r="Z1016">
        <v>63</v>
      </c>
      <c r="AA1016">
        <v>0.5</v>
      </c>
      <c r="AH1016">
        <v>11.142857142857142</v>
      </c>
      <c r="AQ1016">
        <v>100</v>
      </c>
      <c r="AR1016">
        <v>100</v>
      </c>
      <c r="AS1016" t="s">
        <v>755</v>
      </c>
    </row>
    <row r="1017" spans="1:45" x14ac:dyDescent="0.25">
      <c r="A1017">
        <v>1016</v>
      </c>
      <c r="B1017" t="s">
        <v>26</v>
      </c>
      <c r="C1017" t="s">
        <v>680</v>
      </c>
      <c r="D1017" t="s">
        <v>2</v>
      </c>
      <c r="E1017" t="s">
        <v>340</v>
      </c>
      <c r="F1017" s="138">
        <v>43995</v>
      </c>
      <c r="G1017" t="s">
        <v>710</v>
      </c>
      <c r="H1017" t="s">
        <v>687</v>
      </c>
      <c r="I1017" t="s">
        <v>681</v>
      </c>
      <c r="J1017" t="s">
        <v>522</v>
      </c>
      <c r="K1017" t="s">
        <v>711</v>
      </c>
      <c r="L1017">
        <v>180</v>
      </c>
      <c r="M1017">
        <v>129.6</v>
      </c>
      <c r="O1017">
        <v>110</v>
      </c>
      <c r="P1017">
        <v>23.4</v>
      </c>
      <c r="R1017">
        <v>12</v>
      </c>
      <c r="S1017">
        <v>8.4</v>
      </c>
      <c r="T1017">
        <v>0</v>
      </c>
      <c r="U1017">
        <v>12.857142857142858</v>
      </c>
      <c r="V1017">
        <v>1.0714285714285714</v>
      </c>
      <c r="W1017">
        <v>0.4</v>
      </c>
      <c r="Y1017">
        <v>0.15584415584415584</v>
      </c>
      <c r="Z1017">
        <v>179</v>
      </c>
      <c r="AA1017">
        <v>0.5</v>
      </c>
      <c r="AH1017">
        <v>12.857142857142858</v>
      </c>
      <c r="AQ1017">
        <v>100</v>
      </c>
      <c r="AR1017">
        <v>100</v>
      </c>
      <c r="AS1017" t="s">
        <v>755</v>
      </c>
    </row>
    <row r="1018" spans="1:45" x14ac:dyDescent="0.25">
      <c r="A1018">
        <v>1017</v>
      </c>
      <c r="B1018" t="s">
        <v>26</v>
      </c>
      <c r="C1018" t="s">
        <v>680</v>
      </c>
      <c r="D1018" t="s">
        <v>2</v>
      </c>
      <c r="E1018" t="s">
        <v>340</v>
      </c>
      <c r="F1018" s="138">
        <v>43995</v>
      </c>
      <c r="G1018" t="s">
        <v>710</v>
      </c>
      <c r="H1018" t="s">
        <v>687</v>
      </c>
      <c r="I1018" t="s">
        <v>681</v>
      </c>
      <c r="J1018" t="s">
        <v>521</v>
      </c>
      <c r="K1018" t="s">
        <v>711</v>
      </c>
      <c r="L1018">
        <v>180</v>
      </c>
      <c r="M1018">
        <v>129.6</v>
      </c>
      <c r="O1018">
        <v>64</v>
      </c>
      <c r="P1018">
        <v>23.4</v>
      </c>
      <c r="R1018">
        <v>24</v>
      </c>
      <c r="S1018">
        <v>8.4</v>
      </c>
      <c r="T1018">
        <v>0</v>
      </c>
      <c r="U1018">
        <v>10.285714285714286</v>
      </c>
      <c r="V1018">
        <v>0.4285714285714286</v>
      </c>
      <c r="W1018">
        <v>0.4</v>
      </c>
      <c r="Y1018">
        <v>0.5357142857142857</v>
      </c>
      <c r="Z1018">
        <v>64</v>
      </c>
      <c r="AA1018">
        <v>0.5</v>
      </c>
      <c r="AH1018">
        <v>10.285714285714286</v>
      </c>
      <c r="AQ1018">
        <v>100</v>
      </c>
      <c r="AR1018">
        <v>100</v>
      </c>
      <c r="AS1018" t="s">
        <v>755</v>
      </c>
    </row>
    <row r="1019" spans="1:45" x14ac:dyDescent="0.25">
      <c r="A1019">
        <v>1018</v>
      </c>
      <c r="B1019" t="s">
        <v>26</v>
      </c>
      <c r="C1019" t="s">
        <v>680</v>
      </c>
      <c r="D1019" t="s">
        <v>2</v>
      </c>
      <c r="E1019" t="s">
        <v>340</v>
      </c>
      <c r="F1019" s="138">
        <v>43995</v>
      </c>
      <c r="G1019" t="s">
        <v>670</v>
      </c>
      <c r="H1019" t="s">
        <v>667</v>
      </c>
      <c r="I1019" t="s">
        <v>690</v>
      </c>
      <c r="J1019" t="s">
        <v>388</v>
      </c>
      <c r="K1019" t="s">
        <v>671</v>
      </c>
      <c r="L1019">
        <v>1200</v>
      </c>
      <c r="M1019">
        <v>384</v>
      </c>
      <c r="O1019">
        <v>392</v>
      </c>
      <c r="P1019">
        <v>115.19999999999999</v>
      </c>
      <c r="Q1019">
        <v>17</v>
      </c>
      <c r="R1019">
        <v>66</v>
      </c>
      <c r="S1019">
        <v>50.400000000000006</v>
      </c>
      <c r="T1019">
        <v>7.7142857142857144</v>
      </c>
      <c r="U1019">
        <v>34.464285714285715</v>
      </c>
      <c r="V1019">
        <v>0.50817555938037873</v>
      </c>
      <c r="W1019">
        <v>0.4</v>
      </c>
      <c r="Y1019">
        <v>0.24052478134110788</v>
      </c>
      <c r="Z1019">
        <v>460</v>
      </c>
      <c r="AA1019">
        <v>0.6</v>
      </c>
      <c r="AB1019">
        <v>7.7142857142857144</v>
      </c>
      <c r="AH1019">
        <v>28.714285714285715</v>
      </c>
      <c r="AI1019">
        <v>4</v>
      </c>
      <c r="AJ1019">
        <v>6</v>
      </c>
      <c r="AK1019">
        <v>2</v>
      </c>
      <c r="AL1019">
        <v>2</v>
      </c>
      <c r="AQ1019">
        <v>150</v>
      </c>
      <c r="AR1019">
        <v>150</v>
      </c>
      <c r="AS1019" t="s">
        <v>755</v>
      </c>
    </row>
    <row r="1020" spans="1:45" x14ac:dyDescent="0.25">
      <c r="A1020">
        <v>1019</v>
      </c>
      <c r="B1020" t="s">
        <v>26</v>
      </c>
      <c r="C1020" t="s">
        <v>680</v>
      </c>
      <c r="D1020" t="s">
        <v>2</v>
      </c>
      <c r="E1020" t="s">
        <v>340</v>
      </c>
      <c r="F1020" s="138">
        <v>43995</v>
      </c>
      <c r="G1020" t="s">
        <v>670</v>
      </c>
      <c r="H1020" t="s">
        <v>687</v>
      </c>
      <c r="I1020" t="s">
        <v>691</v>
      </c>
      <c r="J1020" t="s">
        <v>390</v>
      </c>
      <c r="K1020" t="s">
        <v>671</v>
      </c>
      <c r="L1020">
        <v>1200</v>
      </c>
      <c r="M1020">
        <v>384</v>
      </c>
      <c r="O1020">
        <v>388</v>
      </c>
      <c r="P1020">
        <v>69</v>
      </c>
      <c r="R1020">
        <v>39</v>
      </c>
      <c r="S1020">
        <v>25.2</v>
      </c>
      <c r="T1020">
        <v>0</v>
      </c>
      <c r="U1020">
        <v>26</v>
      </c>
      <c r="V1020">
        <v>0.66666666666666663</v>
      </c>
      <c r="W1020">
        <v>0.24</v>
      </c>
      <c r="Y1020">
        <v>0.14359351988217969</v>
      </c>
      <c r="Z1020">
        <v>435</v>
      </c>
      <c r="AA1020">
        <v>0.55000000000000004</v>
      </c>
      <c r="AH1020">
        <v>26</v>
      </c>
      <c r="AQ1020">
        <v>150</v>
      </c>
      <c r="AR1020">
        <v>150</v>
      </c>
      <c r="AS1020" t="s">
        <v>755</v>
      </c>
    </row>
    <row r="1021" spans="1:45" x14ac:dyDescent="0.25">
      <c r="A1021">
        <v>1020</v>
      </c>
      <c r="B1021" t="s">
        <v>26</v>
      </c>
      <c r="C1021" t="s">
        <v>680</v>
      </c>
      <c r="D1021" t="s">
        <v>2</v>
      </c>
      <c r="E1021" t="s">
        <v>340</v>
      </c>
      <c r="F1021" s="138">
        <v>43995</v>
      </c>
      <c r="G1021" t="s">
        <v>670</v>
      </c>
      <c r="H1021" t="s">
        <v>687</v>
      </c>
      <c r="I1021" t="s">
        <v>692</v>
      </c>
      <c r="J1021" t="s">
        <v>383</v>
      </c>
      <c r="K1021" t="s">
        <v>671</v>
      </c>
      <c r="L1021">
        <v>1200</v>
      </c>
      <c r="M1021">
        <v>384</v>
      </c>
      <c r="O1021">
        <v>368</v>
      </c>
      <c r="P1021">
        <v>69</v>
      </c>
      <c r="R1021">
        <v>47</v>
      </c>
      <c r="S1021">
        <v>25.2</v>
      </c>
      <c r="T1021">
        <v>0</v>
      </c>
      <c r="U1021">
        <v>30.285714285714285</v>
      </c>
      <c r="V1021">
        <v>0.64437689969604861</v>
      </c>
      <c r="W1021">
        <v>0.24</v>
      </c>
      <c r="Y1021">
        <v>0.18245341614906835</v>
      </c>
      <c r="Z1021">
        <v>436</v>
      </c>
      <c r="AA1021">
        <v>0.55000000000000004</v>
      </c>
      <c r="AH1021">
        <v>30.285714285714285</v>
      </c>
      <c r="AQ1021">
        <v>150</v>
      </c>
      <c r="AR1021">
        <v>150</v>
      </c>
      <c r="AS1021" t="s">
        <v>755</v>
      </c>
    </row>
    <row r="1022" spans="1:45" x14ac:dyDescent="0.25">
      <c r="A1022">
        <v>1021</v>
      </c>
      <c r="B1022" t="s">
        <v>26</v>
      </c>
      <c r="C1022" t="s">
        <v>680</v>
      </c>
      <c r="D1022" t="s">
        <v>2</v>
      </c>
      <c r="E1022" t="s">
        <v>340</v>
      </c>
      <c r="F1022" s="138">
        <v>43995</v>
      </c>
      <c r="G1022" t="s">
        <v>670</v>
      </c>
      <c r="H1022" t="s">
        <v>687</v>
      </c>
      <c r="I1022" t="s">
        <v>693</v>
      </c>
      <c r="J1022" t="s">
        <v>385</v>
      </c>
      <c r="K1022" t="s">
        <v>671</v>
      </c>
      <c r="L1022">
        <v>1200</v>
      </c>
      <c r="M1022">
        <v>384</v>
      </c>
      <c r="O1022">
        <v>352</v>
      </c>
      <c r="P1022">
        <v>69</v>
      </c>
      <c r="R1022">
        <v>40</v>
      </c>
      <c r="S1022">
        <v>25.2</v>
      </c>
      <c r="T1022">
        <v>0</v>
      </c>
      <c r="U1022">
        <v>25.285714285714285</v>
      </c>
      <c r="V1022">
        <v>0.63214285714285712</v>
      </c>
      <c r="W1022">
        <v>0.24</v>
      </c>
      <c r="Y1022">
        <v>0.16233766233766236</v>
      </c>
      <c r="Z1022">
        <v>390</v>
      </c>
      <c r="AA1022">
        <v>0.55000000000000004</v>
      </c>
      <c r="AH1022">
        <v>25.285714285714285</v>
      </c>
      <c r="AQ1022">
        <v>150</v>
      </c>
      <c r="AR1022">
        <v>150</v>
      </c>
      <c r="AS1022" t="s">
        <v>755</v>
      </c>
    </row>
    <row r="1023" spans="1:45" x14ac:dyDescent="0.25">
      <c r="A1023">
        <v>1022</v>
      </c>
      <c r="B1023" t="s">
        <v>26</v>
      </c>
      <c r="C1023" t="s">
        <v>680</v>
      </c>
      <c r="D1023" t="s">
        <v>2</v>
      </c>
      <c r="E1023" t="s">
        <v>340</v>
      </c>
      <c r="F1023" s="138">
        <v>43995</v>
      </c>
      <c r="G1023" t="s">
        <v>670</v>
      </c>
      <c r="H1023" t="s">
        <v>687</v>
      </c>
      <c r="I1023" t="s">
        <v>694</v>
      </c>
      <c r="J1023" t="s">
        <v>381</v>
      </c>
      <c r="K1023" t="s">
        <v>671</v>
      </c>
      <c r="L1023">
        <v>1200</v>
      </c>
      <c r="M1023">
        <v>384</v>
      </c>
      <c r="O1023">
        <v>388</v>
      </c>
      <c r="P1023">
        <v>69</v>
      </c>
      <c r="R1023">
        <v>51</v>
      </c>
      <c r="S1023">
        <v>25.2</v>
      </c>
      <c r="T1023">
        <v>0</v>
      </c>
      <c r="U1023">
        <v>24.160714285714285</v>
      </c>
      <c r="V1023">
        <v>0.47373949579831931</v>
      </c>
      <c r="W1023">
        <v>0.24</v>
      </c>
      <c r="Y1023">
        <v>0.18777614138438883</v>
      </c>
      <c r="Z1023">
        <v>421</v>
      </c>
      <c r="AA1023">
        <v>0.55000000000000004</v>
      </c>
      <c r="AH1023">
        <v>19.285714285714285</v>
      </c>
      <c r="AI1023">
        <v>12</v>
      </c>
      <c r="AJ1023">
        <v>5</v>
      </c>
      <c r="AQ1023">
        <v>150</v>
      </c>
      <c r="AR1023">
        <v>150</v>
      </c>
      <c r="AS1023" t="s">
        <v>755</v>
      </c>
    </row>
    <row r="1024" spans="1:45" x14ac:dyDescent="0.25">
      <c r="A1024">
        <v>1023</v>
      </c>
      <c r="B1024" t="s">
        <v>26</v>
      </c>
      <c r="C1024" t="s">
        <v>680</v>
      </c>
      <c r="D1024" t="s">
        <v>2</v>
      </c>
      <c r="E1024" t="s">
        <v>340</v>
      </c>
      <c r="F1024" s="138">
        <v>43995</v>
      </c>
      <c r="G1024" t="s">
        <v>670</v>
      </c>
      <c r="H1024" t="s">
        <v>687</v>
      </c>
      <c r="I1024" t="s">
        <v>695</v>
      </c>
      <c r="J1024" t="s">
        <v>387</v>
      </c>
      <c r="K1024" t="s">
        <v>671</v>
      </c>
      <c r="L1024">
        <v>1200</v>
      </c>
      <c r="M1024">
        <v>384</v>
      </c>
      <c r="O1024">
        <v>416</v>
      </c>
      <c r="P1024">
        <v>69</v>
      </c>
      <c r="R1024">
        <v>43</v>
      </c>
      <c r="S1024">
        <v>25.2</v>
      </c>
      <c r="T1024">
        <v>0</v>
      </c>
      <c r="U1024">
        <v>23.821428571428573</v>
      </c>
      <c r="V1024">
        <v>0.5539867109634552</v>
      </c>
      <c r="W1024">
        <v>0.24</v>
      </c>
      <c r="Y1024">
        <v>0.14766483516483517</v>
      </c>
      <c r="Z1024">
        <v>425</v>
      </c>
      <c r="AA1024">
        <v>0.55000000000000004</v>
      </c>
      <c r="AH1024">
        <v>22.571428571428573</v>
      </c>
      <c r="AI1024">
        <v>1</v>
      </c>
      <c r="AK1024">
        <v>2</v>
      </c>
      <c r="AQ1024">
        <v>150</v>
      </c>
      <c r="AR1024">
        <v>150</v>
      </c>
      <c r="AS1024" t="s">
        <v>755</v>
      </c>
    </row>
    <row r="1025" spans="1:45" x14ac:dyDescent="0.25">
      <c r="A1025">
        <v>1024</v>
      </c>
      <c r="B1025" t="s">
        <v>26</v>
      </c>
      <c r="C1025" t="s">
        <v>680</v>
      </c>
      <c r="D1025" t="s">
        <v>2</v>
      </c>
      <c r="E1025" t="s">
        <v>340</v>
      </c>
      <c r="F1025" s="138">
        <v>43995</v>
      </c>
      <c r="G1025" t="s">
        <v>670</v>
      </c>
      <c r="H1025" t="s">
        <v>687</v>
      </c>
      <c r="I1025" t="s">
        <v>696</v>
      </c>
      <c r="J1025" t="s">
        <v>389</v>
      </c>
      <c r="K1025" t="s">
        <v>671</v>
      </c>
      <c r="L1025">
        <v>1200</v>
      </c>
      <c r="M1025">
        <v>384</v>
      </c>
      <c r="O1025">
        <v>336</v>
      </c>
      <c r="P1025">
        <v>69</v>
      </c>
      <c r="Q1025">
        <v>11</v>
      </c>
      <c r="R1025">
        <v>43</v>
      </c>
      <c r="S1025">
        <v>25.2</v>
      </c>
      <c r="T1025">
        <v>4.7142857142857144</v>
      </c>
      <c r="U1025">
        <v>22.428571428571427</v>
      </c>
      <c r="V1025">
        <v>0.50264550264550267</v>
      </c>
      <c r="W1025">
        <v>0.24</v>
      </c>
      <c r="Y1025">
        <v>0.18282312925170069</v>
      </c>
      <c r="Z1025">
        <v>395</v>
      </c>
      <c r="AA1025">
        <v>0.55000000000000004</v>
      </c>
      <c r="AB1025">
        <v>4.7142857142857144</v>
      </c>
      <c r="AH1025">
        <v>19.428571428571427</v>
      </c>
      <c r="AI1025">
        <v>3</v>
      </c>
      <c r="AJ1025">
        <v>2</v>
      </c>
      <c r="AK1025">
        <v>3</v>
      </c>
      <c r="AQ1025">
        <v>150</v>
      </c>
      <c r="AR1025">
        <v>150</v>
      </c>
      <c r="AS1025" t="s">
        <v>755</v>
      </c>
    </row>
    <row r="1026" spans="1:45" x14ac:dyDescent="0.25">
      <c r="A1026">
        <v>1025</v>
      </c>
      <c r="B1026" t="s">
        <v>26</v>
      </c>
      <c r="C1026" t="s">
        <v>680</v>
      </c>
      <c r="D1026" t="s">
        <v>2</v>
      </c>
      <c r="E1026" t="s">
        <v>340</v>
      </c>
      <c r="F1026" s="138">
        <v>43995</v>
      </c>
      <c r="G1026" t="s">
        <v>670</v>
      </c>
      <c r="H1026" t="s">
        <v>687</v>
      </c>
      <c r="I1026" t="s">
        <v>701</v>
      </c>
      <c r="J1026" t="s">
        <v>433</v>
      </c>
      <c r="K1026" t="s">
        <v>671</v>
      </c>
      <c r="L1026">
        <v>1200</v>
      </c>
      <c r="M1026">
        <v>384</v>
      </c>
      <c r="O1026">
        <v>388</v>
      </c>
      <c r="P1026">
        <v>69</v>
      </c>
      <c r="R1026">
        <v>41</v>
      </c>
      <c r="S1026">
        <v>25.2</v>
      </c>
      <c r="T1026">
        <v>0</v>
      </c>
      <c r="U1026">
        <v>30.714285714285715</v>
      </c>
      <c r="V1026">
        <v>0.74912891986062724</v>
      </c>
      <c r="W1026">
        <v>0.24</v>
      </c>
      <c r="Y1026">
        <v>0.15095729013254788</v>
      </c>
      <c r="Z1026">
        <v>398</v>
      </c>
      <c r="AA1026">
        <v>0.55000000000000004</v>
      </c>
      <c r="AH1026">
        <v>30.714285714285715</v>
      </c>
      <c r="AQ1026">
        <v>150</v>
      </c>
      <c r="AR1026">
        <v>150</v>
      </c>
      <c r="AS1026" t="s">
        <v>755</v>
      </c>
    </row>
    <row r="1027" spans="1:45" x14ac:dyDescent="0.25">
      <c r="A1027">
        <v>1026</v>
      </c>
      <c r="B1027" t="s">
        <v>26</v>
      </c>
      <c r="C1027" t="s">
        <v>680</v>
      </c>
      <c r="D1027" t="s">
        <v>2</v>
      </c>
      <c r="E1027" t="s">
        <v>340</v>
      </c>
      <c r="F1027" s="138">
        <v>43995</v>
      </c>
      <c r="G1027" t="s">
        <v>670</v>
      </c>
      <c r="H1027" t="s">
        <v>687</v>
      </c>
      <c r="I1027" t="s">
        <v>702</v>
      </c>
      <c r="J1027" t="s">
        <v>432</v>
      </c>
      <c r="K1027" t="s">
        <v>671</v>
      </c>
      <c r="L1027">
        <v>1200</v>
      </c>
      <c r="M1027">
        <v>384</v>
      </c>
      <c r="O1027">
        <v>374</v>
      </c>
      <c r="P1027">
        <v>69</v>
      </c>
      <c r="Q1027">
        <v>3</v>
      </c>
      <c r="R1027">
        <v>38</v>
      </c>
      <c r="S1027">
        <v>25.2</v>
      </c>
      <c r="T1027">
        <v>1.7142857142857142</v>
      </c>
      <c r="U1027">
        <v>26.25</v>
      </c>
      <c r="V1027">
        <v>0.68205574912891986</v>
      </c>
      <c r="W1027">
        <v>0.24</v>
      </c>
      <c r="Y1027">
        <v>0.14514896867838042</v>
      </c>
      <c r="Z1027">
        <v>414</v>
      </c>
      <c r="AA1027">
        <v>0.55000000000000004</v>
      </c>
      <c r="AB1027">
        <v>1.7142857142857142</v>
      </c>
      <c r="AH1027">
        <v>25</v>
      </c>
      <c r="AI1027">
        <v>1</v>
      </c>
      <c r="AK1027">
        <v>2</v>
      </c>
      <c r="AQ1027">
        <v>150</v>
      </c>
      <c r="AR1027">
        <v>150</v>
      </c>
      <c r="AS1027" t="s">
        <v>755</v>
      </c>
    </row>
    <row r="1028" spans="1:45" x14ac:dyDescent="0.25">
      <c r="A1028">
        <v>1027</v>
      </c>
      <c r="B1028" t="s">
        <v>26</v>
      </c>
      <c r="C1028" t="s">
        <v>680</v>
      </c>
      <c r="D1028" t="s">
        <v>2</v>
      </c>
      <c r="E1028" t="s">
        <v>340</v>
      </c>
      <c r="F1028" s="138">
        <v>43995</v>
      </c>
      <c r="G1028" t="s">
        <v>670</v>
      </c>
      <c r="H1028" t="s">
        <v>667</v>
      </c>
      <c r="I1028" t="s">
        <v>689</v>
      </c>
      <c r="J1028" t="s">
        <v>307</v>
      </c>
      <c r="K1028" t="s">
        <v>671</v>
      </c>
      <c r="L1028">
        <v>1200</v>
      </c>
      <c r="M1028">
        <v>384</v>
      </c>
      <c r="O1028">
        <v>362</v>
      </c>
      <c r="P1028">
        <v>115.19999999999999</v>
      </c>
      <c r="Q1028">
        <v>28</v>
      </c>
      <c r="R1028">
        <v>56</v>
      </c>
      <c r="S1028">
        <v>50.400000000000006</v>
      </c>
      <c r="T1028">
        <v>24.392857142857142</v>
      </c>
      <c r="U1028">
        <v>47.714285714285715</v>
      </c>
      <c r="V1028">
        <v>0.85841836734693877</v>
      </c>
      <c r="W1028">
        <v>0.4</v>
      </c>
      <c r="Y1028">
        <v>0.22099447513812157</v>
      </c>
      <c r="Z1028">
        <v>350</v>
      </c>
      <c r="AA1028">
        <v>0.6</v>
      </c>
      <c r="AB1028">
        <v>23.142857142857142</v>
      </c>
      <c r="AC1028">
        <v>5</v>
      </c>
      <c r="AH1028">
        <v>43.714285714285715</v>
      </c>
      <c r="AI1028">
        <v>6</v>
      </c>
      <c r="AK1028">
        <v>5</v>
      </c>
      <c r="AQ1028">
        <v>150</v>
      </c>
      <c r="AR1028">
        <v>150</v>
      </c>
      <c r="AS1028" t="s">
        <v>755</v>
      </c>
    </row>
    <row r="1029" spans="1:45" x14ac:dyDescent="0.25">
      <c r="A1029">
        <v>1028</v>
      </c>
      <c r="B1029" t="s">
        <v>26</v>
      </c>
      <c r="C1029" t="s">
        <v>680</v>
      </c>
      <c r="D1029" t="s">
        <v>2</v>
      </c>
      <c r="E1029" t="s">
        <v>340</v>
      </c>
      <c r="F1029" s="138">
        <v>43995</v>
      </c>
      <c r="G1029" t="s">
        <v>684</v>
      </c>
      <c r="H1029" t="s">
        <v>667</v>
      </c>
      <c r="I1029" t="s">
        <v>689</v>
      </c>
      <c r="J1029" t="s">
        <v>400</v>
      </c>
      <c r="K1029" t="s">
        <v>669</v>
      </c>
      <c r="L1029">
        <v>1000</v>
      </c>
      <c r="M1029">
        <v>400</v>
      </c>
      <c r="O1029">
        <v>366</v>
      </c>
      <c r="P1029">
        <v>120</v>
      </c>
      <c r="Q1029">
        <v>8</v>
      </c>
      <c r="R1029">
        <v>32</v>
      </c>
      <c r="S1029">
        <v>79.2</v>
      </c>
      <c r="T1029">
        <v>7</v>
      </c>
      <c r="U1029">
        <v>34.571428571428569</v>
      </c>
      <c r="V1029">
        <v>1.0392857142857141</v>
      </c>
      <c r="W1029">
        <v>0.4</v>
      </c>
      <c r="Y1029">
        <v>0.1249024199843872</v>
      </c>
      <c r="Z1029">
        <v>389</v>
      </c>
      <c r="AA1029">
        <v>0.6</v>
      </c>
      <c r="AB1029">
        <v>7</v>
      </c>
      <c r="AH1029">
        <v>34.571428571428569</v>
      </c>
      <c r="AQ1029">
        <v>150</v>
      </c>
      <c r="AR1029">
        <v>150</v>
      </c>
      <c r="AS1029" t="s">
        <v>755</v>
      </c>
    </row>
    <row r="1030" spans="1:45" x14ac:dyDescent="0.25">
      <c r="A1030">
        <v>1029</v>
      </c>
      <c r="B1030" t="s">
        <v>26</v>
      </c>
      <c r="C1030" t="s">
        <v>680</v>
      </c>
      <c r="D1030" t="s">
        <v>2</v>
      </c>
      <c r="E1030" t="s">
        <v>340</v>
      </c>
      <c r="F1030" s="138">
        <v>43995</v>
      </c>
      <c r="G1030" t="s">
        <v>682</v>
      </c>
      <c r="H1030" t="s">
        <v>667</v>
      </c>
      <c r="I1030" t="s">
        <v>689</v>
      </c>
      <c r="J1030" t="s">
        <v>438</v>
      </c>
      <c r="K1030" t="s">
        <v>671</v>
      </c>
      <c r="L1030">
        <v>1000</v>
      </c>
      <c r="M1030">
        <v>320</v>
      </c>
      <c r="O1030">
        <v>296</v>
      </c>
      <c r="P1030">
        <v>96</v>
      </c>
      <c r="Q1030">
        <v>22</v>
      </c>
      <c r="R1030">
        <v>59</v>
      </c>
      <c r="S1030">
        <v>63</v>
      </c>
      <c r="T1030">
        <v>8.0535714285714288</v>
      </c>
      <c r="U1030">
        <v>34.535714285714285</v>
      </c>
      <c r="V1030">
        <v>0.52579365079365081</v>
      </c>
      <c r="W1030">
        <v>0.4</v>
      </c>
      <c r="Y1030">
        <v>0.28474903474903479</v>
      </c>
      <c r="Z1030">
        <v>312</v>
      </c>
      <c r="AA1030">
        <v>0.6</v>
      </c>
      <c r="AB1030">
        <v>7.4285714285714288</v>
      </c>
      <c r="AC1030">
        <v>1</v>
      </c>
      <c r="AD1030">
        <v>1</v>
      </c>
      <c r="AH1030">
        <v>33.285714285714285</v>
      </c>
      <c r="AI1030">
        <v>1</v>
      </c>
      <c r="AK1030">
        <v>2</v>
      </c>
      <c r="AQ1030">
        <v>150</v>
      </c>
      <c r="AR1030">
        <v>150</v>
      </c>
      <c r="AS1030" t="s">
        <v>755</v>
      </c>
    </row>
    <row r="1031" spans="1:45" x14ac:dyDescent="0.25">
      <c r="A1031">
        <v>1030</v>
      </c>
      <c r="B1031" t="s">
        <v>26</v>
      </c>
      <c r="C1031" t="s">
        <v>680</v>
      </c>
      <c r="D1031" t="s">
        <v>2</v>
      </c>
      <c r="E1031" t="s">
        <v>340</v>
      </c>
      <c r="F1031" s="138">
        <v>43995</v>
      </c>
      <c r="G1031" t="s">
        <v>685</v>
      </c>
      <c r="H1031" t="s">
        <v>667</v>
      </c>
      <c r="I1031" t="s">
        <v>689</v>
      </c>
      <c r="J1031" t="s">
        <v>423</v>
      </c>
      <c r="K1031" t="s">
        <v>671</v>
      </c>
      <c r="L1031">
        <v>1000</v>
      </c>
      <c r="M1031">
        <v>320</v>
      </c>
      <c r="O1031">
        <v>324</v>
      </c>
      <c r="P1031">
        <v>96</v>
      </c>
      <c r="Q1031">
        <v>3</v>
      </c>
      <c r="R1031">
        <v>36</v>
      </c>
      <c r="S1031">
        <v>63</v>
      </c>
      <c r="T1031">
        <v>1.5</v>
      </c>
      <c r="U1031">
        <v>35.642857142857146</v>
      </c>
      <c r="V1031">
        <v>0.95238095238095244</v>
      </c>
      <c r="W1031">
        <v>0.4</v>
      </c>
      <c r="Y1031">
        <v>0.15873015873015875</v>
      </c>
      <c r="Z1031">
        <v>346</v>
      </c>
      <c r="AA1031">
        <v>0.6</v>
      </c>
      <c r="AB1031">
        <v>1</v>
      </c>
      <c r="AE1031">
        <v>1</v>
      </c>
      <c r="AH1031">
        <v>35.142857142857146</v>
      </c>
      <c r="AI1031">
        <v>2</v>
      </c>
      <c r="AQ1031">
        <v>150</v>
      </c>
      <c r="AR1031">
        <v>150</v>
      </c>
      <c r="AS1031" t="s">
        <v>755</v>
      </c>
    </row>
    <row r="1032" spans="1:45" x14ac:dyDescent="0.25">
      <c r="A1032">
        <v>1031</v>
      </c>
      <c r="B1032" t="s">
        <v>26</v>
      </c>
      <c r="C1032" t="s">
        <v>680</v>
      </c>
      <c r="D1032" t="s">
        <v>2</v>
      </c>
      <c r="E1032" t="s">
        <v>340</v>
      </c>
      <c r="F1032" s="138">
        <v>43995</v>
      </c>
      <c r="G1032" t="s">
        <v>685</v>
      </c>
      <c r="H1032" t="s">
        <v>667</v>
      </c>
      <c r="I1032" t="s">
        <v>689</v>
      </c>
      <c r="J1032" t="s">
        <v>425</v>
      </c>
      <c r="K1032" t="s">
        <v>671</v>
      </c>
      <c r="L1032">
        <v>1000</v>
      </c>
      <c r="M1032">
        <v>320</v>
      </c>
      <c r="O1032">
        <v>376</v>
      </c>
      <c r="P1032">
        <v>96</v>
      </c>
      <c r="R1032">
        <v>46</v>
      </c>
      <c r="S1032">
        <v>63</v>
      </c>
      <c r="T1032">
        <v>0</v>
      </c>
      <c r="U1032">
        <v>43.857142857142854</v>
      </c>
      <c r="V1032">
        <v>0.95341614906832295</v>
      </c>
      <c r="W1032">
        <v>0.4</v>
      </c>
      <c r="Y1032">
        <v>0.17477203647416414</v>
      </c>
      <c r="Z1032">
        <v>444</v>
      </c>
      <c r="AA1032">
        <v>0.6</v>
      </c>
      <c r="AH1032">
        <v>43.857142857142854</v>
      </c>
      <c r="AQ1032">
        <v>150</v>
      </c>
      <c r="AR1032">
        <v>150</v>
      </c>
      <c r="AS1032" t="s">
        <v>755</v>
      </c>
    </row>
    <row r="1033" spans="1:45" x14ac:dyDescent="0.25">
      <c r="A1033">
        <v>1032</v>
      </c>
      <c r="B1033" t="s">
        <v>26</v>
      </c>
      <c r="C1033" t="s">
        <v>665</v>
      </c>
      <c r="D1033" t="s">
        <v>2</v>
      </c>
      <c r="E1033" t="s">
        <v>340</v>
      </c>
      <c r="F1033" s="138">
        <v>43996</v>
      </c>
      <c r="G1033" t="s">
        <v>666</v>
      </c>
      <c r="H1033" t="s">
        <v>667</v>
      </c>
      <c r="I1033" t="s">
        <v>668</v>
      </c>
      <c r="J1033" t="s">
        <v>129</v>
      </c>
      <c r="K1033" t="s">
        <v>669</v>
      </c>
      <c r="L1033">
        <v>2700</v>
      </c>
      <c r="M1033">
        <v>648</v>
      </c>
      <c r="O1033">
        <v>1104</v>
      </c>
      <c r="P1033">
        <v>194.4</v>
      </c>
      <c r="Q1033">
        <v>42</v>
      </c>
      <c r="R1033">
        <v>133</v>
      </c>
      <c r="S1033">
        <v>128.4</v>
      </c>
      <c r="T1033">
        <v>25.75</v>
      </c>
      <c r="U1033">
        <v>113.08333333333333</v>
      </c>
      <c r="V1033">
        <v>0.79333333333333322</v>
      </c>
      <c r="W1033">
        <v>0.4</v>
      </c>
      <c r="Y1033">
        <v>0.22644927536231885</v>
      </c>
      <c r="Z1033">
        <v>1468</v>
      </c>
      <c r="AA1033">
        <v>0.8</v>
      </c>
      <c r="AB1033">
        <v>22.5</v>
      </c>
      <c r="AC1033">
        <v>7</v>
      </c>
      <c r="AE1033">
        <v>3</v>
      </c>
      <c r="AH1033">
        <v>108.33333333333333</v>
      </c>
      <c r="AI1033">
        <v>3</v>
      </c>
      <c r="AK1033">
        <v>8</v>
      </c>
      <c r="AQ1033">
        <v>150</v>
      </c>
      <c r="AR1033">
        <v>150</v>
      </c>
      <c r="AS1033" t="s">
        <v>756</v>
      </c>
    </row>
    <row r="1034" spans="1:45" x14ac:dyDescent="0.25">
      <c r="A1034">
        <v>1033</v>
      </c>
      <c r="B1034" t="s">
        <v>26</v>
      </c>
      <c r="C1034" t="s">
        <v>665</v>
      </c>
      <c r="D1034" t="s">
        <v>2</v>
      </c>
      <c r="E1034" t="s">
        <v>340</v>
      </c>
      <c r="F1034" s="138">
        <v>43996</v>
      </c>
      <c r="G1034" t="s">
        <v>666</v>
      </c>
      <c r="H1034" t="s">
        <v>667</v>
      </c>
      <c r="I1034" t="s">
        <v>668</v>
      </c>
      <c r="J1034" t="s">
        <v>130</v>
      </c>
      <c r="K1034" t="s">
        <v>669</v>
      </c>
      <c r="L1034">
        <v>2700</v>
      </c>
      <c r="M1034">
        <v>648</v>
      </c>
      <c r="O1034">
        <v>656</v>
      </c>
      <c r="P1034">
        <v>194.4</v>
      </c>
      <c r="Q1034">
        <v>85</v>
      </c>
      <c r="R1034">
        <v>156</v>
      </c>
      <c r="S1034">
        <v>128.4</v>
      </c>
      <c r="T1034">
        <v>52.5</v>
      </c>
      <c r="U1034">
        <v>129.91666666666669</v>
      </c>
      <c r="V1034">
        <v>0.75691562932226841</v>
      </c>
      <c r="W1034">
        <v>0.4</v>
      </c>
      <c r="Y1034">
        <v>0.52482578397212543</v>
      </c>
      <c r="Z1034">
        <v>988</v>
      </c>
      <c r="AA1034">
        <v>0.8</v>
      </c>
      <c r="AB1034">
        <v>39</v>
      </c>
      <c r="AC1034">
        <v>22</v>
      </c>
      <c r="AE1034">
        <v>16</v>
      </c>
      <c r="AH1034">
        <v>110.16666666666667</v>
      </c>
      <c r="AI1034">
        <v>15</v>
      </c>
      <c r="AK1034">
        <v>32</v>
      </c>
      <c r="AQ1034">
        <v>150</v>
      </c>
      <c r="AR1034">
        <v>150</v>
      </c>
      <c r="AS1034" t="s">
        <v>756</v>
      </c>
    </row>
    <row r="1035" spans="1:45" x14ac:dyDescent="0.25">
      <c r="A1035">
        <v>1034</v>
      </c>
      <c r="B1035" t="s">
        <v>26</v>
      </c>
      <c r="C1035" t="s">
        <v>665</v>
      </c>
      <c r="D1035" t="s">
        <v>2</v>
      </c>
      <c r="E1035" t="s">
        <v>340</v>
      </c>
      <c r="F1035" s="138">
        <v>43996</v>
      </c>
      <c r="G1035" t="s">
        <v>666</v>
      </c>
      <c r="H1035" t="s">
        <v>667</v>
      </c>
      <c r="I1035" t="s">
        <v>672</v>
      </c>
      <c r="J1035" t="s">
        <v>189</v>
      </c>
      <c r="K1035" t="s">
        <v>669</v>
      </c>
      <c r="L1035">
        <v>2700</v>
      </c>
      <c r="M1035">
        <v>648</v>
      </c>
      <c r="O1035">
        <v>1456</v>
      </c>
      <c r="P1035">
        <v>194.4</v>
      </c>
      <c r="Q1035">
        <v>85</v>
      </c>
      <c r="R1035">
        <v>186</v>
      </c>
      <c r="S1035">
        <v>128.4</v>
      </c>
      <c r="T1035">
        <v>47</v>
      </c>
      <c r="U1035">
        <v>112.5</v>
      </c>
      <c r="V1035">
        <v>0.58856088560885611</v>
      </c>
      <c r="W1035">
        <v>0.4</v>
      </c>
      <c r="Y1035">
        <v>0.26589481946624804</v>
      </c>
      <c r="Z1035">
        <v>1497</v>
      </c>
      <c r="AA1035">
        <v>0.75</v>
      </c>
      <c r="AB1035">
        <v>27</v>
      </c>
      <c r="AE1035">
        <v>40</v>
      </c>
      <c r="AH1035">
        <v>83.5</v>
      </c>
      <c r="AK1035">
        <v>58</v>
      </c>
      <c r="AQ1035">
        <v>150</v>
      </c>
      <c r="AR1035">
        <v>150</v>
      </c>
      <c r="AS1035" t="s">
        <v>756</v>
      </c>
    </row>
    <row r="1036" spans="1:45" x14ac:dyDescent="0.25">
      <c r="A1036">
        <v>1035</v>
      </c>
      <c r="B1036" t="s">
        <v>26</v>
      </c>
      <c r="C1036" t="s">
        <v>665</v>
      </c>
      <c r="D1036" t="s">
        <v>2</v>
      </c>
      <c r="E1036" t="s">
        <v>340</v>
      </c>
      <c r="F1036" s="138">
        <v>43996</v>
      </c>
      <c r="G1036" t="s">
        <v>670</v>
      </c>
      <c r="H1036" t="s">
        <v>667</v>
      </c>
      <c r="I1036" t="s">
        <v>672</v>
      </c>
      <c r="J1036" t="s">
        <v>190</v>
      </c>
      <c r="K1036" t="s">
        <v>671</v>
      </c>
      <c r="L1036">
        <v>1200</v>
      </c>
      <c r="M1036">
        <v>384</v>
      </c>
      <c r="O1036">
        <v>368</v>
      </c>
      <c r="P1036">
        <v>115.19999999999999</v>
      </c>
      <c r="Q1036">
        <v>31</v>
      </c>
      <c r="R1036">
        <v>80</v>
      </c>
      <c r="S1036">
        <v>76.2</v>
      </c>
      <c r="T1036">
        <v>22.166666666666668</v>
      </c>
      <c r="U1036">
        <v>61.5</v>
      </c>
      <c r="V1036">
        <v>0.75375375375375375</v>
      </c>
      <c r="W1036">
        <v>0.4</v>
      </c>
      <c r="Y1036">
        <v>0.43090062111801247</v>
      </c>
      <c r="Z1036">
        <v>400</v>
      </c>
      <c r="AA1036">
        <v>0.65</v>
      </c>
      <c r="AB1036">
        <v>18.166666666666668</v>
      </c>
      <c r="AE1036">
        <v>8</v>
      </c>
      <c r="AH1036">
        <v>53</v>
      </c>
      <c r="AK1036">
        <v>17</v>
      </c>
      <c r="AQ1036">
        <v>100</v>
      </c>
      <c r="AR1036">
        <v>100</v>
      </c>
      <c r="AS1036" t="s">
        <v>755</v>
      </c>
    </row>
    <row r="1037" spans="1:45" x14ac:dyDescent="0.25">
      <c r="A1037">
        <v>1036</v>
      </c>
      <c r="B1037" t="s">
        <v>26</v>
      </c>
      <c r="C1037" t="s">
        <v>665</v>
      </c>
      <c r="D1037" t="s">
        <v>2</v>
      </c>
      <c r="E1037" t="s">
        <v>340</v>
      </c>
      <c r="F1037" s="138">
        <v>43996</v>
      </c>
      <c r="G1037" t="s">
        <v>670</v>
      </c>
      <c r="H1037" t="s">
        <v>667</v>
      </c>
      <c r="I1037" t="s">
        <v>672</v>
      </c>
      <c r="J1037" t="s">
        <v>191</v>
      </c>
      <c r="K1037" t="s">
        <v>671</v>
      </c>
      <c r="L1037">
        <v>1200</v>
      </c>
      <c r="M1037">
        <v>384</v>
      </c>
      <c r="O1037">
        <v>352</v>
      </c>
      <c r="P1037">
        <v>115.19999999999999</v>
      </c>
      <c r="Q1037">
        <v>24</v>
      </c>
      <c r="R1037">
        <v>46</v>
      </c>
      <c r="S1037">
        <v>76.2</v>
      </c>
      <c r="T1037">
        <v>17.75</v>
      </c>
      <c r="U1037">
        <v>30.5</v>
      </c>
      <c r="V1037">
        <v>0.68928571428571428</v>
      </c>
      <c r="W1037">
        <v>0.4</v>
      </c>
      <c r="Y1037">
        <v>0.28409090909090912</v>
      </c>
      <c r="Z1037">
        <v>470</v>
      </c>
      <c r="AA1037">
        <v>0.7</v>
      </c>
      <c r="AB1037">
        <v>16</v>
      </c>
      <c r="AC1037">
        <v>1</v>
      </c>
      <c r="AE1037">
        <v>3</v>
      </c>
      <c r="AH1037">
        <v>26.5</v>
      </c>
      <c r="AI1037">
        <v>2</v>
      </c>
      <c r="AK1037">
        <v>7</v>
      </c>
      <c r="AQ1037">
        <v>100</v>
      </c>
      <c r="AR1037">
        <v>100</v>
      </c>
      <c r="AS1037" t="s">
        <v>755</v>
      </c>
    </row>
    <row r="1038" spans="1:45" x14ac:dyDescent="0.25">
      <c r="A1038">
        <v>1037</v>
      </c>
      <c r="B1038" t="s">
        <v>26</v>
      </c>
      <c r="C1038" t="s">
        <v>665</v>
      </c>
      <c r="D1038" t="s">
        <v>2</v>
      </c>
      <c r="E1038" t="s">
        <v>340</v>
      </c>
      <c r="F1038" s="138">
        <v>43996</v>
      </c>
      <c r="G1038" t="s">
        <v>670</v>
      </c>
      <c r="H1038" t="s">
        <v>667</v>
      </c>
      <c r="I1038" t="s">
        <v>677</v>
      </c>
      <c r="J1038" t="s">
        <v>195</v>
      </c>
      <c r="K1038" t="s">
        <v>671</v>
      </c>
      <c r="L1038">
        <v>1200</v>
      </c>
      <c r="M1038">
        <v>384</v>
      </c>
      <c r="O1038">
        <v>384</v>
      </c>
      <c r="P1038">
        <v>115.19999999999999</v>
      </c>
      <c r="Q1038">
        <v>49</v>
      </c>
      <c r="R1038">
        <v>63</v>
      </c>
      <c r="S1038">
        <v>76.2</v>
      </c>
      <c r="T1038">
        <v>39.166666666666664</v>
      </c>
      <c r="U1038">
        <v>48.666666666666671</v>
      </c>
      <c r="V1038">
        <v>0.78422619047619058</v>
      </c>
      <c r="W1038">
        <v>0.4</v>
      </c>
      <c r="Y1038">
        <v>0.41666666666666674</v>
      </c>
      <c r="Z1038">
        <v>786</v>
      </c>
      <c r="AA1038">
        <v>0.75</v>
      </c>
      <c r="AB1038">
        <v>37.666666666666664</v>
      </c>
      <c r="AC1038">
        <v>6</v>
      </c>
      <c r="AH1038">
        <v>46.166666666666671</v>
      </c>
      <c r="AI1038">
        <v>4</v>
      </c>
      <c r="AK1038">
        <v>3</v>
      </c>
      <c r="AQ1038">
        <v>100</v>
      </c>
      <c r="AR1038">
        <v>100</v>
      </c>
      <c r="AS1038" t="s">
        <v>755</v>
      </c>
    </row>
    <row r="1039" spans="1:45" x14ac:dyDescent="0.25">
      <c r="A1039">
        <v>1038</v>
      </c>
      <c r="B1039" t="s">
        <v>26</v>
      </c>
      <c r="C1039" t="s">
        <v>665</v>
      </c>
      <c r="D1039" t="s">
        <v>2</v>
      </c>
      <c r="E1039" t="s">
        <v>340</v>
      </c>
      <c r="F1039" s="138">
        <v>43996</v>
      </c>
      <c r="G1039" t="s">
        <v>670</v>
      </c>
      <c r="H1039" t="s">
        <v>667</v>
      </c>
      <c r="I1039" t="s">
        <v>677</v>
      </c>
      <c r="J1039" t="s">
        <v>196</v>
      </c>
      <c r="K1039" t="s">
        <v>671</v>
      </c>
      <c r="L1039">
        <v>1200</v>
      </c>
      <c r="M1039">
        <v>384</v>
      </c>
      <c r="O1039">
        <v>432</v>
      </c>
      <c r="P1039">
        <v>115.19999999999999</v>
      </c>
      <c r="Q1039">
        <v>24</v>
      </c>
      <c r="R1039">
        <v>120</v>
      </c>
      <c r="S1039">
        <v>76.2</v>
      </c>
      <c r="T1039">
        <v>13.916666666666666</v>
      </c>
      <c r="U1039">
        <v>97.25</v>
      </c>
      <c r="V1039">
        <v>0.77199074074074081</v>
      </c>
      <c r="W1039">
        <v>0.4</v>
      </c>
      <c r="Y1039">
        <v>0.47619047619047622</v>
      </c>
      <c r="Z1039">
        <v>544</v>
      </c>
      <c r="AA1039">
        <v>0.7</v>
      </c>
      <c r="AB1039">
        <v>12.666666666666666</v>
      </c>
      <c r="AC1039">
        <v>5</v>
      </c>
      <c r="AH1039">
        <v>94</v>
      </c>
      <c r="AI1039">
        <v>3</v>
      </c>
      <c r="AK1039">
        <v>5</v>
      </c>
      <c r="AQ1039">
        <v>80</v>
      </c>
      <c r="AR1039">
        <v>80</v>
      </c>
      <c r="AS1039" t="s">
        <v>755</v>
      </c>
    </row>
    <row r="1040" spans="1:45" x14ac:dyDescent="0.25">
      <c r="A1040">
        <v>1039</v>
      </c>
      <c r="B1040" t="s">
        <v>26</v>
      </c>
      <c r="C1040" t="s">
        <v>665</v>
      </c>
      <c r="D1040" t="s">
        <v>2</v>
      </c>
      <c r="E1040" t="s">
        <v>340</v>
      </c>
      <c r="F1040" s="138">
        <v>43996</v>
      </c>
      <c r="G1040" t="s">
        <v>670</v>
      </c>
      <c r="H1040" t="s">
        <v>667</v>
      </c>
      <c r="I1040" t="s">
        <v>673</v>
      </c>
      <c r="J1040" t="s">
        <v>370</v>
      </c>
      <c r="K1040" t="s">
        <v>671</v>
      </c>
      <c r="L1040">
        <v>1200</v>
      </c>
      <c r="M1040">
        <v>384</v>
      </c>
      <c r="O1040">
        <v>384</v>
      </c>
      <c r="P1040">
        <v>115.19999999999999</v>
      </c>
      <c r="Q1040">
        <v>36</v>
      </c>
      <c r="R1040">
        <v>86</v>
      </c>
      <c r="S1040">
        <v>76.2</v>
      </c>
      <c r="T1040">
        <v>25.833333333333336</v>
      </c>
      <c r="U1040">
        <v>41.75</v>
      </c>
      <c r="V1040">
        <v>0.55396174863387981</v>
      </c>
      <c r="W1040">
        <v>0.4</v>
      </c>
      <c r="Y1040">
        <v>0.45386904761904767</v>
      </c>
      <c r="Z1040">
        <v>645</v>
      </c>
      <c r="AA1040">
        <v>0.7</v>
      </c>
      <c r="AB1040">
        <v>23.833333333333336</v>
      </c>
      <c r="AE1040">
        <v>4</v>
      </c>
      <c r="AH1040">
        <v>37.5</v>
      </c>
      <c r="AI1040">
        <v>11</v>
      </c>
      <c r="AJ1040">
        <v>4</v>
      </c>
      <c r="AQ1040">
        <v>80</v>
      </c>
      <c r="AR1040">
        <v>80</v>
      </c>
      <c r="AS1040" t="s">
        <v>755</v>
      </c>
    </row>
    <row r="1041" spans="1:45" x14ac:dyDescent="0.25">
      <c r="A1041">
        <v>1040</v>
      </c>
      <c r="B1041" t="s">
        <v>26</v>
      </c>
      <c r="C1041" t="s">
        <v>665</v>
      </c>
      <c r="D1041" t="s">
        <v>2</v>
      </c>
      <c r="E1041" t="s">
        <v>340</v>
      </c>
      <c r="F1041" s="138">
        <v>43996</v>
      </c>
      <c r="G1041" t="s">
        <v>682</v>
      </c>
      <c r="H1041" t="s">
        <v>667</v>
      </c>
      <c r="I1041" t="s">
        <v>668</v>
      </c>
      <c r="J1041" t="s">
        <v>151</v>
      </c>
      <c r="K1041" t="s">
        <v>671</v>
      </c>
      <c r="L1041">
        <v>1000</v>
      </c>
      <c r="M1041">
        <v>320</v>
      </c>
      <c r="O1041">
        <v>240</v>
      </c>
      <c r="P1041">
        <v>96</v>
      </c>
      <c r="Q1041">
        <v>21</v>
      </c>
      <c r="R1041">
        <v>59</v>
      </c>
      <c r="S1041">
        <v>63.599999999999994</v>
      </c>
      <c r="T1041">
        <v>8.75</v>
      </c>
      <c r="U1041">
        <v>27.25</v>
      </c>
      <c r="V1041">
        <v>0.45</v>
      </c>
      <c r="W1041">
        <v>0.4</v>
      </c>
      <c r="Y1041">
        <v>0.47619047619047616</v>
      </c>
      <c r="Z1041">
        <v>310</v>
      </c>
      <c r="AA1041">
        <v>0.65</v>
      </c>
      <c r="AC1041">
        <v>7</v>
      </c>
      <c r="AE1041">
        <v>14</v>
      </c>
      <c r="AH1041">
        <v>0.5</v>
      </c>
      <c r="AI1041">
        <v>17</v>
      </c>
      <c r="AK1041">
        <v>45</v>
      </c>
      <c r="AQ1041">
        <v>100</v>
      </c>
      <c r="AR1041">
        <v>100</v>
      </c>
      <c r="AS1041" t="s">
        <v>755</v>
      </c>
    </row>
    <row r="1042" spans="1:45" x14ac:dyDescent="0.25">
      <c r="A1042">
        <v>1041</v>
      </c>
      <c r="B1042" t="s">
        <v>26</v>
      </c>
      <c r="C1042" t="s">
        <v>665</v>
      </c>
      <c r="D1042" t="s">
        <v>2</v>
      </c>
      <c r="E1042" t="s">
        <v>340</v>
      </c>
      <c r="F1042" s="138">
        <v>43996</v>
      </c>
      <c r="G1042" t="s">
        <v>682</v>
      </c>
      <c r="H1042" t="s">
        <v>667</v>
      </c>
      <c r="I1042" t="s">
        <v>668</v>
      </c>
      <c r="J1042" t="s">
        <v>147</v>
      </c>
      <c r="K1042" t="s">
        <v>671</v>
      </c>
      <c r="L1042">
        <v>1000</v>
      </c>
      <c r="M1042">
        <v>320</v>
      </c>
      <c r="O1042">
        <v>400</v>
      </c>
      <c r="P1042">
        <v>96</v>
      </c>
      <c r="R1042">
        <v>40</v>
      </c>
      <c r="S1042">
        <v>63.599999999999994</v>
      </c>
      <c r="T1042">
        <v>0</v>
      </c>
      <c r="U1042">
        <v>14.333333333333334</v>
      </c>
      <c r="V1042">
        <v>0.35833333333333334</v>
      </c>
      <c r="W1042">
        <v>0.4</v>
      </c>
      <c r="Y1042">
        <v>0.14285714285714285</v>
      </c>
      <c r="Z1042">
        <v>400</v>
      </c>
      <c r="AA1042">
        <v>0.65</v>
      </c>
      <c r="AH1042">
        <v>14.333333333333334</v>
      </c>
      <c r="AQ1042">
        <v>100</v>
      </c>
      <c r="AR1042">
        <v>100</v>
      </c>
      <c r="AS1042" t="s">
        <v>755</v>
      </c>
    </row>
    <row r="1043" spans="1:45" x14ac:dyDescent="0.25">
      <c r="A1043">
        <v>1042</v>
      </c>
      <c r="B1043" t="s">
        <v>26</v>
      </c>
      <c r="C1043" t="s">
        <v>665</v>
      </c>
      <c r="D1043" t="s">
        <v>2</v>
      </c>
      <c r="E1043" t="s">
        <v>340</v>
      </c>
      <c r="F1043" s="138">
        <v>43996</v>
      </c>
      <c r="G1043" t="s">
        <v>682</v>
      </c>
      <c r="H1043" t="s">
        <v>667</v>
      </c>
      <c r="I1043" t="s">
        <v>668</v>
      </c>
      <c r="J1043" t="s">
        <v>149</v>
      </c>
      <c r="K1043" t="s">
        <v>671</v>
      </c>
      <c r="L1043">
        <v>1000</v>
      </c>
      <c r="M1043">
        <v>320</v>
      </c>
      <c r="O1043">
        <v>288</v>
      </c>
      <c r="P1043">
        <v>96</v>
      </c>
      <c r="R1043">
        <v>58</v>
      </c>
      <c r="S1043">
        <v>63.599999999999994</v>
      </c>
      <c r="T1043">
        <v>0</v>
      </c>
      <c r="U1043">
        <v>21</v>
      </c>
      <c r="V1043">
        <v>0.36206896551724138</v>
      </c>
      <c r="W1043">
        <v>0.4</v>
      </c>
      <c r="Y1043">
        <v>0.28769841269841273</v>
      </c>
      <c r="Z1043">
        <v>223</v>
      </c>
      <c r="AA1043">
        <v>0.7</v>
      </c>
      <c r="AH1043">
        <v>19</v>
      </c>
      <c r="AI1043">
        <v>4</v>
      </c>
      <c r="AK1043">
        <v>2</v>
      </c>
      <c r="AQ1043">
        <v>100</v>
      </c>
      <c r="AR1043">
        <v>100</v>
      </c>
      <c r="AS1043" t="s">
        <v>755</v>
      </c>
    </row>
    <row r="1044" spans="1:45" x14ac:dyDescent="0.25">
      <c r="A1044">
        <v>1043</v>
      </c>
      <c r="B1044" t="s">
        <v>26</v>
      </c>
      <c r="C1044" t="s">
        <v>665</v>
      </c>
      <c r="D1044" t="s">
        <v>2</v>
      </c>
      <c r="E1044" t="s">
        <v>340</v>
      </c>
      <c r="F1044" s="138">
        <v>43996</v>
      </c>
      <c r="G1044" t="s">
        <v>682</v>
      </c>
      <c r="H1044" t="s">
        <v>667</v>
      </c>
      <c r="I1044" t="s">
        <v>668</v>
      </c>
      <c r="J1044" t="s">
        <v>152</v>
      </c>
      <c r="K1044" t="s">
        <v>671</v>
      </c>
      <c r="L1044">
        <v>1000</v>
      </c>
      <c r="M1044">
        <v>320</v>
      </c>
      <c r="O1044">
        <v>352</v>
      </c>
      <c r="P1044">
        <v>96</v>
      </c>
      <c r="Q1044">
        <v>6</v>
      </c>
      <c r="R1044">
        <v>25</v>
      </c>
      <c r="S1044">
        <v>63.599999999999994</v>
      </c>
      <c r="T1044">
        <v>4.666666666666667</v>
      </c>
      <c r="U1044">
        <v>21.583333333333332</v>
      </c>
      <c r="V1044">
        <v>0.84677419354838712</v>
      </c>
      <c r="W1044">
        <v>0.4</v>
      </c>
      <c r="Y1044">
        <v>0.12581168831168832</v>
      </c>
      <c r="Z1044">
        <v>290</v>
      </c>
      <c r="AA1044">
        <v>0.65</v>
      </c>
      <c r="AB1044">
        <v>4.666666666666667</v>
      </c>
      <c r="AH1044">
        <v>20.333333333333332</v>
      </c>
      <c r="AI1044">
        <v>1</v>
      </c>
      <c r="AK1044">
        <v>2</v>
      </c>
      <c r="AQ1044">
        <v>100</v>
      </c>
      <c r="AR1044">
        <v>100</v>
      </c>
      <c r="AS1044" t="s">
        <v>755</v>
      </c>
    </row>
    <row r="1045" spans="1:45" x14ac:dyDescent="0.25">
      <c r="A1045">
        <v>1044</v>
      </c>
      <c r="B1045" t="s">
        <v>26</v>
      </c>
      <c r="C1045" t="s">
        <v>665</v>
      </c>
      <c r="D1045" t="s">
        <v>2</v>
      </c>
      <c r="E1045" t="s">
        <v>340</v>
      </c>
      <c r="F1045" s="138">
        <v>43996</v>
      </c>
      <c r="G1045" t="s">
        <v>682</v>
      </c>
      <c r="H1045" t="s">
        <v>667</v>
      </c>
      <c r="I1045" t="s">
        <v>668</v>
      </c>
      <c r="J1045" t="s">
        <v>434</v>
      </c>
      <c r="K1045" t="s">
        <v>671</v>
      </c>
      <c r="L1045">
        <v>1000</v>
      </c>
      <c r="M1045">
        <v>320</v>
      </c>
      <c r="O1045">
        <v>240</v>
      </c>
      <c r="P1045">
        <v>96</v>
      </c>
      <c r="Q1045">
        <v>2</v>
      </c>
      <c r="R1045">
        <v>2</v>
      </c>
      <c r="S1045">
        <v>63.599999999999994</v>
      </c>
      <c r="T1045">
        <v>1.3333333333333333</v>
      </c>
      <c r="U1045">
        <v>2.1666666666666665</v>
      </c>
      <c r="V1045">
        <v>0.875</v>
      </c>
      <c r="W1045">
        <v>0.4</v>
      </c>
      <c r="Y1045">
        <v>2.3809523809523808E-2</v>
      </c>
      <c r="Z1045">
        <v>225</v>
      </c>
      <c r="AA1045">
        <v>0.65</v>
      </c>
      <c r="AB1045">
        <v>1.3333333333333333</v>
      </c>
      <c r="AH1045">
        <v>2.1666666666666665</v>
      </c>
      <c r="AQ1045">
        <v>100</v>
      </c>
      <c r="AR1045">
        <v>100</v>
      </c>
      <c r="AS1045" t="s">
        <v>755</v>
      </c>
    </row>
    <row r="1046" spans="1:45" x14ac:dyDescent="0.25">
      <c r="A1046">
        <v>1045</v>
      </c>
      <c r="B1046" t="s">
        <v>26</v>
      </c>
      <c r="C1046" t="s">
        <v>665</v>
      </c>
      <c r="D1046" t="s">
        <v>2</v>
      </c>
      <c r="E1046" t="s">
        <v>340</v>
      </c>
      <c r="F1046" s="138">
        <v>43996</v>
      </c>
      <c r="G1046" t="s">
        <v>682</v>
      </c>
      <c r="H1046" t="s">
        <v>667</v>
      </c>
      <c r="I1046" t="s">
        <v>668</v>
      </c>
      <c r="J1046" t="s">
        <v>435</v>
      </c>
      <c r="K1046" t="s">
        <v>671</v>
      </c>
      <c r="L1046">
        <v>1000</v>
      </c>
      <c r="M1046">
        <v>320</v>
      </c>
      <c r="O1046">
        <v>320</v>
      </c>
      <c r="P1046">
        <v>96</v>
      </c>
      <c r="Q1046">
        <v>8</v>
      </c>
      <c r="R1046">
        <v>22</v>
      </c>
      <c r="S1046">
        <v>63.599999999999994</v>
      </c>
      <c r="T1046">
        <v>4.166666666666667</v>
      </c>
      <c r="U1046">
        <v>14.5</v>
      </c>
      <c r="V1046">
        <v>0.62222222222222223</v>
      </c>
      <c r="W1046">
        <v>0.4</v>
      </c>
      <c r="Y1046">
        <v>0.13392857142857142</v>
      </c>
      <c r="Z1046">
        <v>424</v>
      </c>
      <c r="AA1046">
        <v>0.65</v>
      </c>
      <c r="AB1046">
        <v>3.166666666666667</v>
      </c>
      <c r="AE1046">
        <v>2</v>
      </c>
      <c r="AH1046">
        <v>14</v>
      </c>
      <c r="AK1046">
        <v>1</v>
      </c>
      <c r="AQ1046">
        <v>80</v>
      </c>
      <c r="AR1046">
        <v>80</v>
      </c>
      <c r="AS1046" t="s">
        <v>755</v>
      </c>
    </row>
    <row r="1047" spans="1:45" x14ac:dyDescent="0.25">
      <c r="A1047">
        <v>1046</v>
      </c>
      <c r="B1047" t="s">
        <v>26</v>
      </c>
      <c r="C1047" t="s">
        <v>665</v>
      </c>
      <c r="D1047" t="s">
        <v>2</v>
      </c>
      <c r="E1047" t="s">
        <v>340</v>
      </c>
      <c r="F1047" s="138">
        <v>43996</v>
      </c>
      <c r="G1047" t="s">
        <v>682</v>
      </c>
      <c r="H1047" t="s">
        <v>667</v>
      </c>
      <c r="I1047" t="s">
        <v>668</v>
      </c>
      <c r="J1047" t="s">
        <v>436</v>
      </c>
      <c r="K1047" t="s">
        <v>671</v>
      </c>
      <c r="L1047">
        <v>1000</v>
      </c>
      <c r="M1047">
        <v>320</v>
      </c>
      <c r="O1047">
        <v>288</v>
      </c>
      <c r="P1047">
        <v>96</v>
      </c>
      <c r="Q1047">
        <v>7</v>
      </c>
      <c r="R1047">
        <v>29</v>
      </c>
      <c r="S1047">
        <v>63.599999999999994</v>
      </c>
      <c r="T1047">
        <v>4.8333333333333339</v>
      </c>
      <c r="U1047">
        <v>18.166666666666664</v>
      </c>
      <c r="V1047">
        <v>0.63888888888888884</v>
      </c>
      <c r="W1047">
        <v>0.4</v>
      </c>
      <c r="Y1047">
        <v>0.17857142857142858</v>
      </c>
      <c r="Z1047">
        <v>412</v>
      </c>
      <c r="AA1047">
        <v>0.65</v>
      </c>
      <c r="AB1047">
        <v>3.8333333333333335</v>
      </c>
      <c r="AE1047">
        <v>2</v>
      </c>
      <c r="AH1047">
        <v>6.1666666666666661</v>
      </c>
      <c r="AI1047">
        <v>2</v>
      </c>
      <c r="AK1047">
        <v>23</v>
      </c>
      <c r="AQ1047">
        <v>80</v>
      </c>
      <c r="AR1047">
        <v>80</v>
      </c>
      <c r="AS1047" t="s">
        <v>755</v>
      </c>
    </row>
    <row r="1048" spans="1:45" x14ac:dyDescent="0.25">
      <c r="A1048">
        <v>1047</v>
      </c>
      <c r="B1048" t="s">
        <v>26</v>
      </c>
      <c r="C1048" t="s">
        <v>665</v>
      </c>
      <c r="D1048" t="s">
        <v>2</v>
      </c>
      <c r="E1048" t="s">
        <v>340</v>
      </c>
      <c r="F1048" s="138">
        <v>43996</v>
      </c>
      <c r="G1048" t="s">
        <v>682</v>
      </c>
      <c r="H1048" t="s">
        <v>667</v>
      </c>
      <c r="I1048" t="s">
        <v>668</v>
      </c>
      <c r="J1048" t="s">
        <v>148</v>
      </c>
      <c r="K1048" t="s">
        <v>671</v>
      </c>
      <c r="L1048">
        <v>1000</v>
      </c>
      <c r="M1048">
        <v>320</v>
      </c>
      <c r="O1048">
        <v>208</v>
      </c>
      <c r="P1048">
        <v>96</v>
      </c>
      <c r="Q1048">
        <v>11</v>
      </c>
      <c r="R1048">
        <v>43</v>
      </c>
      <c r="S1048">
        <v>63.599999999999994</v>
      </c>
      <c r="T1048">
        <v>6.333333333333333</v>
      </c>
      <c r="U1048">
        <v>21.75</v>
      </c>
      <c r="V1048">
        <v>0.52006172839506171</v>
      </c>
      <c r="W1048">
        <v>0.4</v>
      </c>
      <c r="Y1048">
        <v>0.37087912087912089</v>
      </c>
      <c r="Z1048">
        <v>278</v>
      </c>
      <c r="AA1048">
        <v>0.65</v>
      </c>
      <c r="AB1048">
        <v>4.333333333333333</v>
      </c>
      <c r="AE1048">
        <v>4</v>
      </c>
      <c r="AH1048">
        <v>18</v>
      </c>
      <c r="AI1048">
        <v>3</v>
      </c>
      <c r="AK1048">
        <v>6</v>
      </c>
      <c r="AQ1048">
        <v>80</v>
      </c>
      <c r="AR1048">
        <v>80</v>
      </c>
      <c r="AS1048" t="s">
        <v>755</v>
      </c>
    </row>
    <row r="1049" spans="1:45" x14ac:dyDescent="0.25">
      <c r="A1049">
        <v>1048</v>
      </c>
      <c r="B1049" t="s">
        <v>26</v>
      </c>
      <c r="C1049" t="s">
        <v>665</v>
      </c>
      <c r="D1049" t="s">
        <v>2</v>
      </c>
      <c r="E1049" t="s">
        <v>340</v>
      </c>
      <c r="F1049" s="138">
        <v>43996</v>
      </c>
      <c r="G1049" t="s">
        <v>683</v>
      </c>
      <c r="H1049" t="s">
        <v>667</v>
      </c>
      <c r="I1049" t="s">
        <v>668</v>
      </c>
      <c r="J1049" t="s">
        <v>391</v>
      </c>
      <c r="K1049" t="s">
        <v>669</v>
      </c>
      <c r="L1049">
        <v>1500</v>
      </c>
      <c r="M1049">
        <v>480</v>
      </c>
      <c r="O1049">
        <v>416</v>
      </c>
      <c r="P1049">
        <v>144</v>
      </c>
      <c r="Q1049">
        <v>33</v>
      </c>
      <c r="R1049">
        <v>92</v>
      </c>
      <c r="S1049">
        <v>94.8</v>
      </c>
      <c r="T1049">
        <v>20.166666666666664</v>
      </c>
      <c r="U1049">
        <v>51.666666666666664</v>
      </c>
      <c r="V1049">
        <v>0.57466666666666666</v>
      </c>
      <c r="W1049">
        <v>0.4</v>
      </c>
      <c r="Y1049">
        <v>0.42925824175824179</v>
      </c>
      <c r="Z1049">
        <v>342</v>
      </c>
      <c r="AA1049">
        <v>0.7</v>
      </c>
      <c r="AB1049">
        <v>12.666666666666666</v>
      </c>
      <c r="AE1049">
        <v>15</v>
      </c>
      <c r="AH1049">
        <v>30.166666666666664</v>
      </c>
      <c r="AI1049">
        <v>16</v>
      </c>
      <c r="AK1049">
        <v>35</v>
      </c>
      <c r="AQ1049">
        <v>100</v>
      </c>
      <c r="AR1049">
        <v>100</v>
      </c>
      <c r="AS1049" t="s">
        <v>756</v>
      </c>
    </row>
    <row r="1050" spans="1:45" x14ac:dyDescent="0.25">
      <c r="A1050">
        <v>1049</v>
      </c>
      <c r="B1050" t="s">
        <v>26</v>
      </c>
      <c r="C1050" t="s">
        <v>665</v>
      </c>
      <c r="D1050" t="s">
        <v>2</v>
      </c>
      <c r="E1050" t="s">
        <v>340</v>
      </c>
      <c r="F1050" s="138">
        <v>43996</v>
      </c>
      <c r="G1050" t="s">
        <v>683</v>
      </c>
      <c r="H1050" t="s">
        <v>667</v>
      </c>
      <c r="I1050" t="s">
        <v>668</v>
      </c>
      <c r="J1050" t="s">
        <v>394</v>
      </c>
      <c r="K1050" t="s">
        <v>669</v>
      </c>
      <c r="L1050">
        <v>1500</v>
      </c>
      <c r="M1050">
        <v>480</v>
      </c>
      <c r="O1050">
        <v>448</v>
      </c>
      <c r="P1050">
        <v>144</v>
      </c>
      <c r="Q1050">
        <v>9</v>
      </c>
      <c r="R1050">
        <v>47</v>
      </c>
      <c r="S1050">
        <v>94.8</v>
      </c>
      <c r="T1050">
        <v>4.5833333333333339</v>
      </c>
      <c r="U1050">
        <v>32.208333333333336</v>
      </c>
      <c r="V1050">
        <v>0.65699404761904767</v>
      </c>
      <c r="W1050">
        <v>0.4</v>
      </c>
      <c r="Y1050">
        <v>0.1785714285714286</v>
      </c>
      <c r="Z1050">
        <v>435</v>
      </c>
      <c r="AA1050">
        <v>0.7</v>
      </c>
      <c r="AB1050">
        <v>3.3333333333333335</v>
      </c>
      <c r="AC1050">
        <v>3</v>
      </c>
      <c r="AE1050">
        <v>1</v>
      </c>
      <c r="AH1050">
        <v>25.833333333333336</v>
      </c>
      <c r="AI1050">
        <v>9</v>
      </c>
      <c r="AJ1050">
        <v>3</v>
      </c>
      <c r="AK1050">
        <v>6</v>
      </c>
      <c r="AQ1050">
        <v>100</v>
      </c>
      <c r="AR1050">
        <v>100</v>
      </c>
      <c r="AS1050" t="s">
        <v>756</v>
      </c>
    </row>
    <row r="1051" spans="1:45" x14ac:dyDescent="0.25">
      <c r="A1051">
        <v>1050</v>
      </c>
      <c r="B1051" t="s">
        <v>26</v>
      </c>
      <c r="C1051" t="s">
        <v>665</v>
      </c>
      <c r="D1051" t="s">
        <v>2</v>
      </c>
      <c r="E1051" t="s">
        <v>340</v>
      </c>
      <c r="F1051" s="138">
        <v>43996</v>
      </c>
      <c r="G1051" t="s">
        <v>683</v>
      </c>
      <c r="H1051" t="s">
        <v>667</v>
      </c>
      <c r="I1051" t="s">
        <v>668</v>
      </c>
      <c r="J1051" t="s">
        <v>392</v>
      </c>
      <c r="K1051" t="s">
        <v>669</v>
      </c>
      <c r="L1051">
        <v>1500</v>
      </c>
      <c r="M1051">
        <v>480</v>
      </c>
      <c r="O1051">
        <v>528</v>
      </c>
      <c r="P1051">
        <v>144</v>
      </c>
      <c r="Q1051">
        <v>16</v>
      </c>
      <c r="R1051">
        <v>41</v>
      </c>
      <c r="S1051">
        <v>94.8</v>
      </c>
      <c r="T1051">
        <v>9.875</v>
      </c>
      <c r="U1051">
        <v>29.666666666666664</v>
      </c>
      <c r="V1051">
        <v>0.69371345029239762</v>
      </c>
      <c r="W1051">
        <v>0.4</v>
      </c>
      <c r="Y1051">
        <v>0.15422077922077923</v>
      </c>
      <c r="Z1051">
        <v>805</v>
      </c>
      <c r="AA1051">
        <v>0.65</v>
      </c>
      <c r="AB1051">
        <v>7.5</v>
      </c>
      <c r="AC1051">
        <v>4</v>
      </c>
      <c r="AD1051">
        <v>1</v>
      </c>
      <c r="AE1051">
        <v>2</v>
      </c>
      <c r="AH1051">
        <v>26.666666666666664</v>
      </c>
      <c r="AI1051">
        <v>4</v>
      </c>
      <c r="AK1051">
        <v>4</v>
      </c>
      <c r="AQ1051">
        <v>100</v>
      </c>
      <c r="AR1051">
        <v>100</v>
      </c>
      <c r="AS1051" t="s">
        <v>756</v>
      </c>
    </row>
    <row r="1052" spans="1:45" x14ac:dyDescent="0.25">
      <c r="A1052">
        <v>1051</v>
      </c>
      <c r="B1052" t="s">
        <v>26</v>
      </c>
      <c r="C1052" t="s">
        <v>665</v>
      </c>
      <c r="D1052" t="s">
        <v>2</v>
      </c>
      <c r="E1052" t="s">
        <v>340</v>
      </c>
      <c r="F1052" s="138">
        <v>43996</v>
      </c>
      <c r="G1052" t="s">
        <v>683</v>
      </c>
      <c r="H1052" t="s">
        <v>667</v>
      </c>
      <c r="I1052" t="s">
        <v>668</v>
      </c>
      <c r="J1052" t="s">
        <v>393</v>
      </c>
      <c r="K1052" t="s">
        <v>669</v>
      </c>
      <c r="L1052">
        <v>1500</v>
      </c>
      <c r="M1052">
        <v>480</v>
      </c>
      <c r="O1052">
        <v>544</v>
      </c>
      <c r="P1052">
        <v>144</v>
      </c>
      <c r="Q1052">
        <v>10</v>
      </c>
      <c r="R1052">
        <v>60</v>
      </c>
      <c r="S1052">
        <v>94.8</v>
      </c>
      <c r="T1052">
        <v>4</v>
      </c>
      <c r="U1052">
        <v>28.5</v>
      </c>
      <c r="V1052">
        <v>0.4642857142857143</v>
      </c>
      <c r="W1052">
        <v>0.4</v>
      </c>
      <c r="Y1052">
        <v>0.18382352941176472</v>
      </c>
      <c r="Z1052">
        <v>345</v>
      </c>
      <c r="AA1052">
        <v>0.7</v>
      </c>
      <c r="AD1052">
        <v>8</v>
      </c>
      <c r="AE1052">
        <v>2</v>
      </c>
      <c r="AI1052">
        <v>5</v>
      </c>
      <c r="AJ1052">
        <v>6</v>
      </c>
      <c r="AK1052">
        <v>50</v>
      </c>
      <c r="AQ1052">
        <v>100</v>
      </c>
      <c r="AR1052">
        <v>100</v>
      </c>
      <c r="AS1052" t="s">
        <v>756</v>
      </c>
    </row>
    <row r="1053" spans="1:45" x14ac:dyDescent="0.25">
      <c r="A1053">
        <v>1052</v>
      </c>
      <c r="B1053" t="s">
        <v>26</v>
      </c>
      <c r="C1053" t="s">
        <v>665</v>
      </c>
      <c r="D1053" t="s">
        <v>2</v>
      </c>
      <c r="E1053" t="s">
        <v>340</v>
      </c>
      <c r="F1053" s="138">
        <v>43996</v>
      </c>
      <c r="G1053" t="s">
        <v>675</v>
      </c>
      <c r="H1053" t="s">
        <v>667</v>
      </c>
      <c r="I1053" t="s">
        <v>668</v>
      </c>
      <c r="J1053" t="s">
        <v>164</v>
      </c>
      <c r="K1053" t="s">
        <v>669</v>
      </c>
      <c r="L1053">
        <v>4200</v>
      </c>
      <c r="M1053">
        <v>1008</v>
      </c>
      <c r="O1053">
        <v>784</v>
      </c>
      <c r="P1053">
        <v>302.39999999999998</v>
      </c>
      <c r="Q1053">
        <v>70</v>
      </c>
      <c r="R1053">
        <v>106</v>
      </c>
      <c r="S1053">
        <v>199.79999999999998</v>
      </c>
      <c r="T1053">
        <v>60.625</v>
      </c>
      <c r="U1053">
        <v>102.66666666666666</v>
      </c>
      <c r="V1053">
        <v>0.92779356060606055</v>
      </c>
      <c r="W1053">
        <v>0.4</v>
      </c>
      <c r="Y1053">
        <v>0.32069970845481049</v>
      </c>
      <c r="Z1053">
        <v>643</v>
      </c>
      <c r="AA1053">
        <v>0.7</v>
      </c>
      <c r="AB1053">
        <v>53.5</v>
      </c>
      <c r="AC1053">
        <v>2</v>
      </c>
      <c r="AD1053">
        <v>3</v>
      </c>
      <c r="AE1053">
        <v>11</v>
      </c>
      <c r="AH1053">
        <v>89.166666666666657</v>
      </c>
      <c r="AI1053">
        <v>12</v>
      </c>
      <c r="AK1053">
        <v>21</v>
      </c>
      <c r="AQ1053">
        <v>150</v>
      </c>
      <c r="AR1053">
        <v>150</v>
      </c>
      <c r="AS1053" t="s">
        <v>756</v>
      </c>
    </row>
    <row r="1054" spans="1:45" x14ac:dyDescent="0.25">
      <c r="A1054">
        <v>1053</v>
      </c>
      <c r="B1054" t="s">
        <v>26</v>
      </c>
      <c r="C1054" t="s">
        <v>665</v>
      </c>
      <c r="D1054" t="s">
        <v>2</v>
      </c>
      <c r="E1054" t="s">
        <v>340</v>
      </c>
      <c r="F1054" s="138">
        <v>43996</v>
      </c>
      <c r="G1054" t="s">
        <v>676</v>
      </c>
      <c r="H1054" t="s">
        <v>667</v>
      </c>
      <c r="I1054" t="s">
        <v>668</v>
      </c>
      <c r="J1054" t="s">
        <v>165</v>
      </c>
      <c r="K1054" t="s">
        <v>669</v>
      </c>
      <c r="L1054">
        <v>1200</v>
      </c>
      <c r="M1054">
        <v>480</v>
      </c>
      <c r="O1054">
        <v>496</v>
      </c>
      <c r="P1054">
        <v>115.19999999999999</v>
      </c>
      <c r="Q1054">
        <v>49</v>
      </c>
      <c r="R1054">
        <v>63</v>
      </c>
      <c r="S1054">
        <v>76.2</v>
      </c>
      <c r="T1054">
        <v>35.666666666666664</v>
      </c>
      <c r="U1054">
        <v>39.5</v>
      </c>
      <c r="V1054">
        <v>0.67113095238095233</v>
      </c>
      <c r="W1054">
        <v>0.4</v>
      </c>
      <c r="Y1054">
        <v>0.32258064516129031</v>
      </c>
      <c r="Z1054">
        <v>770</v>
      </c>
      <c r="AA1054">
        <v>0.75</v>
      </c>
      <c r="AB1054">
        <v>23.666666666666664</v>
      </c>
      <c r="AE1054">
        <v>24</v>
      </c>
      <c r="AH1054">
        <v>32</v>
      </c>
      <c r="AI1054">
        <v>10</v>
      </c>
      <c r="AK1054">
        <v>10</v>
      </c>
      <c r="AQ1054">
        <v>100</v>
      </c>
      <c r="AR1054">
        <v>100</v>
      </c>
      <c r="AS1054" t="s">
        <v>756</v>
      </c>
    </row>
    <row r="1055" spans="1:45" x14ac:dyDescent="0.25">
      <c r="A1055">
        <v>1054</v>
      </c>
      <c r="B1055" t="s">
        <v>26</v>
      </c>
      <c r="C1055" t="s">
        <v>665</v>
      </c>
      <c r="D1055" t="s">
        <v>2</v>
      </c>
      <c r="E1055" t="s">
        <v>340</v>
      </c>
      <c r="F1055" s="138">
        <v>43996</v>
      </c>
      <c r="G1055" t="s">
        <v>676</v>
      </c>
      <c r="H1055" t="s">
        <v>667</v>
      </c>
      <c r="I1055" t="s">
        <v>668</v>
      </c>
      <c r="J1055" t="s">
        <v>166</v>
      </c>
      <c r="K1055" t="s">
        <v>669</v>
      </c>
      <c r="L1055">
        <v>1200</v>
      </c>
      <c r="M1055">
        <v>480</v>
      </c>
      <c r="O1055">
        <v>516</v>
      </c>
      <c r="P1055">
        <v>115.19999999999999</v>
      </c>
      <c r="Q1055">
        <v>89</v>
      </c>
      <c r="R1055">
        <v>105</v>
      </c>
      <c r="S1055">
        <v>76.2</v>
      </c>
      <c r="T1055">
        <v>78</v>
      </c>
      <c r="U1055">
        <v>88.25</v>
      </c>
      <c r="V1055">
        <v>0.85695876288659789</v>
      </c>
      <c r="W1055">
        <v>0.4</v>
      </c>
      <c r="Y1055">
        <v>0.53709856035437431</v>
      </c>
      <c r="Z1055">
        <v>1076</v>
      </c>
      <c r="AA1055">
        <v>0.75</v>
      </c>
      <c r="AB1055">
        <v>60.5</v>
      </c>
      <c r="AE1055">
        <v>35</v>
      </c>
      <c r="AH1055">
        <v>46</v>
      </c>
      <c r="AI1055">
        <v>11</v>
      </c>
      <c r="AK1055">
        <v>79</v>
      </c>
      <c r="AQ1055">
        <v>100</v>
      </c>
      <c r="AR1055">
        <v>100</v>
      </c>
      <c r="AS1055" t="s">
        <v>756</v>
      </c>
    </row>
    <row r="1056" spans="1:45" x14ac:dyDescent="0.25">
      <c r="A1056">
        <v>1055</v>
      </c>
      <c r="B1056" t="s">
        <v>26</v>
      </c>
      <c r="C1056" t="s">
        <v>665</v>
      </c>
      <c r="D1056" t="s">
        <v>2</v>
      </c>
      <c r="E1056" t="s">
        <v>340</v>
      </c>
      <c r="F1056" s="138">
        <v>43996</v>
      </c>
      <c r="G1056" t="s">
        <v>676</v>
      </c>
      <c r="H1056" t="s">
        <v>667</v>
      </c>
      <c r="I1056" t="s">
        <v>668</v>
      </c>
      <c r="J1056" t="s">
        <v>167</v>
      </c>
      <c r="K1056" t="s">
        <v>669</v>
      </c>
      <c r="L1056">
        <v>1200</v>
      </c>
      <c r="M1056">
        <v>480</v>
      </c>
      <c r="O1056">
        <v>336</v>
      </c>
      <c r="P1056">
        <v>115.19999999999999</v>
      </c>
      <c r="Q1056">
        <v>9</v>
      </c>
      <c r="R1056">
        <v>56</v>
      </c>
      <c r="S1056">
        <v>76.2</v>
      </c>
      <c r="T1056">
        <v>4.333333333333333</v>
      </c>
      <c r="U1056">
        <v>35.666666666666671</v>
      </c>
      <c r="V1056">
        <v>0.61538461538461553</v>
      </c>
      <c r="W1056">
        <v>0.4</v>
      </c>
      <c r="Y1056">
        <v>0.27636054421768708</v>
      </c>
      <c r="Z1056">
        <v>412</v>
      </c>
      <c r="AA1056">
        <v>0.75</v>
      </c>
      <c r="AB1056">
        <v>2.833333333333333</v>
      </c>
      <c r="AE1056">
        <v>3</v>
      </c>
      <c r="AH1056">
        <v>30.166666666666668</v>
      </c>
      <c r="AI1056">
        <v>4</v>
      </c>
      <c r="AK1056">
        <v>9</v>
      </c>
      <c r="AQ1056">
        <v>100</v>
      </c>
      <c r="AR1056">
        <v>100</v>
      </c>
      <c r="AS1056" t="s">
        <v>756</v>
      </c>
    </row>
    <row r="1057" spans="1:45" x14ac:dyDescent="0.25">
      <c r="A1057">
        <v>1056</v>
      </c>
      <c r="B1057" t="s">
        <v>26</v>
      </c>
      <c r="C1057" t="s">
        <v>665</v>
      </c>
      <c r="D1057" t="s">
        <v>2</v>
      </c>
      <c r="E1057" t="s">
        <v>340</v>
      </c>
      <c r="F1057" s="138">
        <v>43996</v>
      </c>
      <c r="G1057" t="s">
        <v>676</v>
      </c>
      <c r="H1057" t="s">
        <v>667</v>
      </c>
      <c r="I1057" t="s">
        <v>668</v>
      </c>
      <c r="J1057" t="s">
        <v>168</v>
      </c>
      <c r="K1057" t="s">
        <v>669</v>
      </c>
      <c r="L1057">
        <v>1200</v>
      </c>
      <c r="M1057">
        <v>480</v>
      </c>
      <c r="O1057">
        <v>452</v>
      </c>
      <c r="P1057">
        <v>115.19999999999999</v>
      </c>
      <c r="Q1057">
        <v>10</v>
      </c>
      <c r="R1057">
        <v>38</v>
      </c>
      <c r="S1057">
        <v>76.2</v>
      </c>
      <c r="T1057">
        <v>6</v>
      </c>
      <c r="U1057">
        <v>22.166666666666664</v>
      </c>
      <c r="V1057">
        <v>0.58680555555555547</v>
      </c>
      <c r="W1057">
        <v>0.4</v>
      </c>
      <c r="Y1057">
        <v>0.15170670037926676</v>
      </c>
      <c r="Z1057">
        <v>314</v>
      </c>
      <c r="AA1057">
        <v>0.7</v>
      </c>
      <c r="AB1057">
        <v>6</v>
      </c>
      <c r="AH1057">
        <v>7.1666666666666661</v>
      </c>
      <c r="AK1057">
        <v>30</v>
      </c>
      <c r="AQ1057">
        <v>100</v>
      </c>
      <c r="AR1057">
        <v>100</v>
      </c>
      <c r="AS1057" t="s">
        <v>756</v>
      </c>
    </row>
    <row r="1058" spans="1:45" x14ac:dyDescent="0.25">
      <c r="A1058">
        <v>1057</v>
      </c>
      <c r="B1058" t="s">
        <v>26</v>
      </c>
      <c r="C1058" t="s">
        <v>665</v>
      </c>
      <c r="D1058" t="s">
        <v>2</v>
      </c>
      <c r="E1058" t="s">
        <v>340</v>
      </c>
      <c r="F1058" s="138">
        <v>43996</v>
      </c>
      <c r="G1058" t="s">
        <v>685</v>
      </c>
      <c r="H1058" t="s">
        <v>667</v>
      </c>
      <c r="I1058" t="s">
        <v>668</v>
      </c>
      <c r="J1058" t="s">
        <v>175</v>
      </c>
      <c r="K1058" t="s">
        <v>671</v>
      </c>
      <c r="L1058">
        <v>1000</v>
      </c>
      <c r="M1058">
        <v>320</v>
      </c>
      <c r="O1058">
        <v>416</v>
      </c>
      <c r="P1058">
        <v>96</v>
      </c>
      <c r="Q1058">
        <v>22</v>
      </c>
      <c r="R1058">
        <v>51</v>
      </c>
      <c r="S1058">
        <v>76.2</v>
      </c>
      <c r="T1058">
        <v>11.5</v>
      </c>
      <c r="U1058">
        <v>43</v>
      </c>
      <c r="V1058">
        <v>0.74657534246575341</v>
      </c>
      <c r="W1058">
        <v>0.4</v>
      </c>
      <c r="Y1058">
        <v>0.25068681318681318</v>
      </c>
      <c r="Z1058">
        <v>489</v>
      </c>
      <c r="AA1058">
        <v>0.8</v>
      </c>
      <c r="AB1058">
        <v>10</v>
      </c>
      <c r="AC1058">
        <v>2</v>
      </c>
      <c r="AE1058">
        <v>2</v>
      </c>
      <c r="AH1058">
        <v>39</v>
      </c>
      <c r="AI1058">
        <v>2</v>
      </c>
      <c r="AK1058">
        <v>7</v>
      </c>
      <c r="AQ1058">
        <v>100</v>
      </c>
      <c r="AR1058">
        <v>100</v>
      </c>
      <c r="AS1058" t="s">
        <v>756</v>
      </c>
    </row>
    <row r="1059" spans="1:45" x14ac:dyDescent="0.25">
      <c r="A1059">
        <v>1058</v>
      </c>
      <c r="B1059" t="s">
        <v>26</v>
      </c>
      <c r="C1059" t="s">
        <v>665</v>
      </c>
      <c r="D1059" t="s">
        <v>2</v>
      </c>
      <c r="E1059" t="s">
        <v>340</v>
      </c>
      <c r="F1059" s="138">
        <v>43996</v>
      </c>
      <c r="G1059" t="s">
        <v>685</v>
      </c>
      <c r="H1059" t="s">
        <v>667</v>
      </c>
      <c r="I1059" t="s">
        <v>668</v>
      </c>
      <c r="J1059" t="s">
        <v>416</v>
      </c>
      <c r="K1059" t="s">
        <v>671</v>
      </c>
      <c r="L1059">
        <v>1000</v>
      </c>
      <c r="M1059">
        <v>320</v>
      </c>
      <c r="O1059">
        <v>240</v>
      </c>
      <c r="P1059">
        <v>96</v>
      </c>
      <c r="Q1059">
        <v>26</v>
      </c>
      <c r="R1059">
        <v>42</v>
      </c>
      <c r="S1059">
        <v>63.599999999999994</v>
      </c>
      <c r="T1059">
        <v>18.25</v>
      </c>
      <c r="U1059">
        <v>31.25</v>
      </c>
      <c r="V1059">
        <v>0.7279411764705882</v>
      </c>
      <c r="W1059">
        <v>0.4</v>
      </c>
      <c r="Y1059">
        <v>0.40476190476190477</v>
      </c>
      <c r="Z1059">
        <v>380</v>
      </c>
      <c r="AA1059">
        <v>0.65</v>
      </c>
      <c r="AB1059">
        <v>17</v>
      </c>
      <c r="AC1059">
        <v>3</v>
      </c>
      <c r="AE1059">
        <v>1</v>
      </c>
      <c r="AH1059">
        <v>28.5</v>
      </c>
      <c r="AI1059">
        <v>5</v>
      </c>
      <c r="AK1059">
        <v>3</v>
      </c>
      <c r="AQ1059">
        <v>100</v>
      </c>
      <c r="AR1059">
        <v>100</v>
      </c>
      <c r="AS1059" t="s">
        <v>756</v>
      </c>
    </row>
    <row r="1060" spans="1:45" x14ac:dyDescent="0.25">
      <c r="A1060">
        <v>1059</v>
      </c>
      <c r="B1060" t="s">
        <v>26</v>
      </c>
      <c r="C1060" t="s">
        <v>665</v>
      </c>
      <c r="D1060" t="s">
        <v>2</v>
      </c>
      <c r="E1060" t="s">
        <v>340</v>
      </c>
      <c r="F1060" s="138">
        <v>43996</v>
      </c>
      <c r="G1060" t="s">
        <v>685</v>
      </c>
      <c r="H1060" t="s">
        <v>667</v>
      </c>
      <c r="I1060" t="s">
        <v>677</v>
      </c>
      <c r="J1060" t="s">
        <v>405</v>
      </c>
      <c r="K1060" t="s">
        <v>671</v>
      </c>
      <c r="L1060">
        <v>1000</v>
      </c>
      <c r="M1060">
        <v>320</v>
      </c>
      <c r="O1060">
        <v>368</v>
      </c>
      <c r="P1060">
        <v>96</v>
      </c>
      <c r="R1060">
        <v>54</v>
      </c>
      <c r="S1060">
        <v>63.599999999999994</v>
      </c>
      <c r="T1060">
        <v>0</v>
      </c>
      <c r="U1060">
        <v>43.833333333333336</v>
      </c>
      <c r="V1060">
        <v>0.81172839506172845</v>
      </c>
      <c r="W1060">
        <v>0.4</v>
      </c>
      <c r="Y1060">
        <v>0.20962732919254662</v>
      </c>
      <c r="Z1060">
        <v>334</v>
      </c>
      <c r="AA1060">
        <v>0.65</v>
      </c>
      <c r="AH1060">
        <v>40.333333333333336</v>
      </c>
      <c r="AI1060">
        <v>4</v>
      </c>
      <c r="AK1060">
        <v>5</v>
      </c>
      <c r="AQ1060">
        <v>100</v>
      </c>
      <c r="AR1060">
        <v>100</v>
      </c>
      <c r="AS1060" t="s">
        <v>755</v>
      </c>
    </row>
    <row r="1061" spans="1:45" x14ac:dyDescent="0.25">
      <c r="A1061">
        <v>1060</v>
      </c>
      <c r="B1061" t="s">
        <v>26</v>
      </c>
      <c r="C1061" t="s">
        <v>665</v>
      </c>
      <c r="D1061" t="s">
        <v>2</v>
      </c>
      <c r="E1061" t="s">
        <v>340</v>
      </c>
      <c r="F1061" s="138">
        <v>43996</v>
      </c>
      <c r="G1061" t="s">
        <v>684</v>
      </c>
      <c r="H1061" t="s">
        <v>667</v>
      </c>
      <c r="I1061" t="s">
        <v>668</v>
      </c>
      <c r="J1061" t="s">
        <v>169</v>
      </c>
      <c r="K1061" t="s">
        <v>669</v>
      </c>
      <c r="L1061">
        <v>1250</v>
      </c>
      <c r="M1061">
        <v>320</v>
      </c>
      <c r="O1061">
        <v>256</v>
      </c>
      <c r="P1061">
        <v>79.2</v>
      </c>
      <c r="Q1061">
        <v>28</v>
      </c>
      <c r="R1061">
        <v>79</v>
      </c>
      <c r="S1061">
        <v>28</v>
      </c>
      <c r="T1061">
        <v>16.416666666666668</v>
      </c>
      <c r="U1061">
        <v>60.083333333333336</v>
      </c>
      <c r="V1061">
        <v>0.71495327102803741</v>
      </c>
      <c r="W1061">
        <v>0.4</v>
      </c>
      <c r="Y1061">
        <v>0.5970982142857143</v>
      </c>
      <c r="Z1061">
        <v>460</v>
      </c>
      <c r="AA1061">
        <v>0.65</v>
      </c>
      <c r="AB1061">
        <v>6.666666666666667</v>
      </c>
      <c r="AE1061">
        <v>8</v>
      </c>
      <c r="AF1061">
        <v>5</v>
      </c>
      <c r="AG1061">
        <v>2</v>
      </c>
      <c r="AH1061">
        <v>47.833333333333336</v>
      </c>
      <c r="AK1061">
        <v>17</v>
      </c>
      <c r="AL1061">
        <v>5</v>
      </c>
      <c r="AQ1061">
        <v>100</v>
      </c>
      <c r="AR1061">
        <v>100</v>
      </c>
      <c r="AS1061" t="s">
        <v>756</v>
      </c>
    </row>
    <row r="1062" spans="1:45" x14ac:dyDescent="0.25">
      <c r="A1062">
        <v>1061</v>
      </c>
      <c r="B1062" t="s">
        <v>26</v>
      </c>
      <c r="C1062" t="s">
        <v>665</v>
      </c>
      <c r="D1062" t="s">
        <v>2</v>
      </c>
      <c r="E1062" t="s">
        <v>340</v>
      </c>
      <c r="F1062" s="138">
        <v>43996</v>
      </c>
      <c r="G1062" t="s">
        <v>684</v>
      </c>
      <c r="H1062" t="s">
        <v>667</v>
      </c>
      <c r="I1062" t="s">
        <v>668</v>
      </c>
      <c r="J1062" t="s">
        <v>170</v>
      </c>
      <c r="K1062" t="s">
        <v>669</v>
      </c>
      <c r="L1062">
        <v>1250</v>
      </c>
      <c r="M1062">
        <v>320</v>
      </c>
      <c r="O1062">
        <v>240</v>
      </c>
      <c r="P1062">
        <v>79.2</v>
      </c>
      <c r="Q1062">
        <v>12</v>
      </c>
      <c r="R1062">
        <v>36</v>
      </c>
      <c r="S1062">
        <v>35.200000000000003</v>
      </c>
      <c r="T1062">
        <v>12.166666666666668</v>
      </c>
      <c r="U1062">
        <v>30</v>
      </c>
      <c r="V1062">
        <v>0.87847222222222232</v>
      </c>
      <c r="W1062">
        <v>0.24</v>
      </c>
      <c r="Y1062">
        <v>0.2857142857142857</v>
      </c>
      <c r="Z1062">
        <v>300</v>
      </c>
      <c r="AA1062">
        <v>0.65</v>
      </c>
      <c r="AB1062">
        <v>12.166666666666668</v>
      </c>
      <c r="AH1062">
        <v>25</v>
      </c>
      <c r="AI1062">
        <v>8</v>
      </c>
      <c r="AK1062">
        <v>6</v>
      </c>
      <c r="AQ1062">
        <v>100</v>
      </c>
      <c r="AR1062">
        <v>100</v>
      </c>
      <c r="AS1062" t="s">
        <v>756</v>
      </c>
    </row>
    <row r="1063" spans="1:45" x14ac:dyDescent="0.25">
      <c r="A1063">
        <v>1062</v>
      </c>
      <c r="B1063" t="s">
        <v>26</v>
      </c>
      <c r="C1063" t="s">
        <v>665</v>
      </c>
      <c r="D1063" t="s">
        <v>2</v>
      </c>
      <c r="E1063" t="s">
        <v>340</v>
      </c>
      <c r="F1063" s="138">
        <v>43996</v>
      </c>
      <c r="G1063" t="s">
        <v>684</v>
      </c>
      <c r="H1063" t="s">
        <v>667</v>
      </c>
      <c r="I1063" t="s">
        <v>668</v>
      </c>
      <c r="J1063" t="s">
        <v>171</v>
      </c>
      <c r="K1063" t="s">
        <v>669</v>
      </c>
      <c r="L1063">
        <v>1250</v>
      </c>
      <c r="M1063">
        <v>320</v>
      </c>
      <c r="O1063">
        <v>384</v>
      </c>
      <c r="P1063">
        <v>79.2</v>
      </c>
      <c r="Q1063">
        <v>41</v>
      </c>
      <c r="R1063">
        <v>90</v>
      </c>
      <c r="S1063">
        <v>35.200000000000003</v>
      </c>
      <c r="T1063">
        <v>15.5</v>
      </c>
      <c r="U1063">
        <v>42.375</v>
      </c>
      <c r="V1063">
        <v>0.44179389312977096</v>
      </c>
      <c r="W1063">
        <v>0.24</v>
      </c>
      <c r="Y1063">
        <v>0.48735119047619058</v>
      </c>
      <c r="Z1063">
        <v>362</v>
      </c>
      <c r="AA1063">
        <v>0.65</v>
      </c>
      <c r="AC1063">
        <v>18</v>
      </c>
      <c r="AD1063">
        <v>6</v>
      </c>
      <c r="AE1063">
        <v>16</v>
      </c>
      <c r="AF1063">
        <v>1</v>
      </c>
      <c r="AI1063">
        <v>26</v>
      </c>
      <c r="AJ1063">
        <v>19</v>
      </c>
      <c r="AK1063">
        <v>35</v>
      </c>
      <c r="AL1063">
        <v>11</v>
      </c>
      <c r="AM1063">
        <v>3</v>
      </c>
      <c r="AQ1063">
        <v>100</v>
      </c>
      <c r="AR1063">
        <v>100</v>
      </c>
      <c r="AS1063" t="s">
        <v>755</v>
      </c>
    </row>
    <row r="1064" spans="1:45" x14ac:dyDescent="0.25">
      <c r="A1064">
        <v>1063</v>
      </c>
      <c r="B1064" t="s">
        <v>26</v>
      </c>
      <c r="C1064" t="s">
        <v>665</v>
      </c>
      <c r="D1064" t="s">
        <v>2</v>
      </c>
      <c r="E1064" t="s">
        <v>340</v>
      </c>
      <c r="F1064" s="138">
        <v>43996</v>
      </c>
      <c r="G1064" t="s">
        <v>684</v>
      </c>
      <c r="H1064" t="s">
        <v>667</v>
      </c>
      <c r="I1064" t="s">
        <v>672</v>
      </c>
      <c r="J1064" t="s">
        <v>402</v>
      </c>
      <c r="K1064" t="s">
        <v>669</v>
      </c>
      <c r="L1064">
        <v>1250</v>
      </c>
      <c r="M1064">
        <v>320</v>
      </c>
      <c r="O1064">
        <v>320</v>
      </c>
      <c r="P1064">
        <v>79.2</v>
      </c>
      <c r="R1064">
        <v>50</v>
      </c>
      <c r="S1064">
        <v>35.200000000000003</v>
      </c>
      <c r="T1064">
        <v>0</v>
      </c>
      <c r="U1064">
        <v>28.666666666666668</v>
      </c>
      <c r="V1064">
        <v>0.57333333333333336</v>
      </c>
      <c r="W1064">
        <v>0.24</v>
      </c>
      <c r="Y1064">
        <v>0.22321428571428573</v>
      </c>
      <c r="Z1064">
        <v>357</v>
      </c>
      <c r="AA1064">
        <v>0.65</v>
      </c>
      <c r="AH1064">
        <v>28.666666666666668</v>
      </c>
      <c r="AQ1064">
        <v>100</v>
      </c>
      <c r="AR1064">
        <v>100</v>
      </c>
      <c r="AS1064" t="s">
        <v>755</v>
      </c>
    </row>
    <row r="1065" spans="1:45" x14ac:dyDescent="0.25">
      <c r="A1065">
        <v>1064</v>
      </c>
      <c r="B1065" t="s">
        <v>26</v>
      </c>
      <c r="C1065" t="s">
        <v>665</v>
      </c>
      <c r="D1065" t="s">
        <v>2</v>
      </c>
      <c r="E1065" t="s">
        <v>340</v>
      </c>
      <c r="F1065" s="138">
        <v>43996</v>
      </c>
      <c r="G1065" t="s">
        <v>684</v>
      </c>
      <c r="H1065" t="s">
        <v>667</v>
      </c>
      <c r="I1065" t="s">
        <v>677</v>
      </c>
      <c r="J1065" t="s">
        <v>401</v>
      </c>
      <c r="K1065" t="s">
        <v>669</v>
      </c>
      <c r="L1065">
        <v>1250</v>
      </c>
      <c r="M1065">
        <v>320</v>
      </c>
      <c r="O1065">
        <v>336</v>
      </c>
      <c r="P1065">
        <v>79.2</v>
      </c>
      <c r="Q1065">
        <v>22</v>
      </c>
      <c r="R1065">
        <v>58</v>
      </c>
      <c r="S1065">
        <v>35.200000000000003</v>
      </c>
      <c r="T1065">
        <v>12.833333333333332</v>
      </c>
      <c r="U1065">
        <v>30.708333333333336</v>
      </c>
      <c r="V1065">
        <v>0.54427083333333337</v>
      </c>
      <c r="W1065">
        <v>0.24</v>
      </c>
      <c r="Y1065">
        <v>0.3401360544217687</v>
      </c>
      <c r="Z1065">
        <v>454</v>
      </c>
      <c r="AA1065">
        <v>0.65</v>
      </c>
      <c r="AB1065">
        <v>12.333333333333332</v>
      </c>
      <c r="AC1065">
        <v>2</v>
      </c>
      <c r="AH1065">
        <v>24.833333333333336</v>
      </c>
      <c r="AI1065">
        <v>9</v>
      </c>
      <c r="AJ1065">
        <v>3</v>
      </c>
      <c r="AK1065">
        <v>5</v>
      </c>
      <c r="AQ1065">
        <v>100</v>
      </c>
      <c r="AR1065">
        <v>100</v>
      </c>
      <c r="AS1065" t="s">
        <v>755</v>
      </c>
    </row>
    <row r="1066" spans="1:45" x14ac:dyDescent="0.25">
      <c r="A1066">
        <v>1065</v>
      </c>
      <c r="B1066" t="s">
        <v>26</v>
      </c>
      <c r="C1066" t="s">
        <v>665</v>
      </c>
      <c r="D1066" t="s">
        <v>2</v>
      </c>
      <c r="E1066" t="s">
        <v>340</v>
      </c>
      <c r="F1066" s="138">
        <v>43996</v>
      </c>
      <c r="G1066" t="s">
        <v>710</v>
      </c>
      <c r="H1066" t="s">
        <v>687</v>
      </c>
      <c r="I1066" t="s">
        <v>668</v>
      </c>
      <c r="J1066" t="s">
        <v>511</v>
      </c>
      <c r="K1066" t="s">
        <v>711</v>
      </c>
      <c r="L1066">
        <v>180</v>
      </c>
      <c r="M1066">
        <v>129.6</v>
      </c>
      <c r="O1066">
        <v>112</v>
      </c>
      <c r="P1066">
        <v>22.8</v>
      </c>
      <c r="Q1066">
        <v>7</v>
      </c>
      <c r="R1066">
        <v>5</v>
      </c>
      <c r="S1066">
        <v>8.4</v>
      </c>
      <c r="T1066">
        <v>3.6666666666666665</v>
      </c>
      <c r="U1066">
        <v>3.166666666666667</v>
      </c>
      <c r="V1066">
        <v>0.56944444444444453</v>
      </c>
      <c r="W1066">
        <v>0.24</v>
      </c>
      <c r="Y1066">
        <v>0.15306122448979592</v>
      </c>
      <c r="Z1066">
        <v>109</v>
      </c>
      <c r="AA1066">
        <v>0.65</v>
      </c>
      <c r="AB1066">
        <v>3.1666666666666665</v>
      </c>
      <c r="AE1066">
        <v>1</v>
      </c>
      <c r="AH1066">
        <v>1.1666666666666667</v>
      </c>
      <c r="AK1066">
        <v>4</v>
      </c>
      <c r="AQ1066">
        <v>40</v>
      </c>
      <c r="AR1066">
        <v>40</v>
      </c>
      <c r="AS1066" t="s">
        <v>755</v>
      </c>
    </row>
    <row r="1067" spans="1:45" x14ac:dyDescent="0.25">
      <c r="A1067">
        <v>1066</v>
      </c>
      <c r="B1067" t="s">
        <v>26</v>
      </c>
      <c r="C1067" t="s">
        <v>665</v>
      </c>
      <c r="D1067" t="s">
        <v>2</v>
      </c>
      <c r="E1067" t="s">
        <v>340</v>
      </c>
      <c r="F1067" s="138">
        <v>43996</v>
      </c>
      <c r="G1067" t="s">
        <v>710</v>
      </c>
      <c r="H1067" t="s">
        <v>687</v>
      </c>
      <c r="I1067" t="s">
        <v>668</v>
      </c>
      <c r="J1067" t="s">
        <v>512</v>
      </c>
      <c r="K1067" t="s">
        <v>711</v>
      </c>
      <c r="L1067">
        <v>180</v>
      </c>
      <c r="M1067">
        <v>129.6</v>
      </c>
      <c r="O1067">
        <v>48</v>
      </c>
      <c r="P1067">
        <v>22.8</v>
      </c>
      <c r="Q1067">
        <v>10</v>
      </c>
      <c r="R1067">
        <v>8</v>
      </c>
      <c r="S1067">
        <v>8.4</v>
      </c>
      <c r="T1067">
        <v>5.8333333333333339</v>
      </c>
      <c r="U1067">
        <v>3.333333333333333</v>
      </c>
      <c r="V1067">
        <v>0.5092592592592593</v>
      </c>
      <c r="W1067">
        <v>0.24</v>
      </c>
      <c r="Y1067">
        <v>0.53571428571428581</v>
      </c>
      <c r="Z1067">
        <v>55</v>
      </c>
      <c r="AA1067">
        <v>0.7</v>
      </c>
      <c r="AB1067">
        <v>5.8333333333333339</v>
      </c>
      <c r="AH1067">
        <v>3.333333333333333</v>
      </c>
      <c r="AQ1067">
        <v>40</v>
      </c>
      <c r="AR1067">
        <v>40</v>
      </c>
      <c r="AS1067" t="s">
        <v>755</v>
      </c>
    </row>
    <row r="1068" spans="1:45" x14ac:dyDescent="0.25">
      <c r="A1068">
        <v>1067</v>
      </c>
      <c r="B1068" t="s">
        <v>26</v>
      </c>
      <c r="C1068" t="s">
        <v>665</v>
      </c>
      <c r="D1068" t="s">
        <v>2</v>
      </c>
      <c r="E1068" t="s">
        <v>340</v>
      </c>
      <c r="F1068" s="138">
        <v>43996</v>
      </c>
      <c r="G1068" t="s">
        <v>710</v>
      </c>
      <c r="H1068" t="s">
        <v>687</v>
      </c>
      <c r="I1068" t="s">
        <v>668</v>
      </c>
      <c r="J1068" t="s">
        <v>514</v>
      </c>
      <c r="K1068" t="s">
        <v>711</v>
      </c>
      <c r="L1068">
        <v>180</v>
      </c>
      <c r="M1068">
        <v>129.6</v>
      </c>
      <c r="O1068">
        <v>128</v>
      </c>
      <c r="P1068">
        <v>22.8</v>
      </c>
      <c r="R1068">
        <v>4</v>
      </c>
      <c r="S1068">
        <v>8.4</v>
      </c>
      <c r="T1068">
        <v>0</v>
      </c>
      <c r="U1068">
        <v>1.3333333333333333</v>
      </c>
      <c r="V1068">
        <v>0.33333333333333331</v>
      </c>
      <c r="W1068">
        <v>0.24</v>
      </c>
      <c r="Y1068">
        <v>4.4642857142857144E-2</v>
      </c>
      <c r="Z1068">
        <v>145</v>
      </c>
      <c r="AA1068">
        <v>0.75</v>
      </c>
      <c r="AH1068">
        <v>1.3333333333333333</v>
      </c>
      <c r="AQ1068">
        <v>40</v>
      </c>
      <c r="AR1068">
        <v>40</v>
      </c>
      <c r="AS1068" t="s">
        <v>755</v>
      </c>
    </row>
    <row r="1069" spans="1:45" x14ac:dyDescent="0.25">
      <c r="A1069">
        <v>1068</v>
      </c>
      <c r="B1069" t="s">
        <v>26</v>
      </c>
      <c r="C1069" t="s">
        <v>665</v>
      </c>
      <c r="D1069" t="s">
        <v>2</v>
      </c>
      <c r="E1069" t="s">
        <v>340</v>
      </c>
      <c r="F1069" s="138">
        <v>43996</v>
      </c>
      <c r="G1069" t="s">
        <v>710</v>
      </c>
      <c r="H1069" t="s">
        <v>687</v>
      </c>
      <c r="I1069" t="s">
        <v>668</v>
      </c>
      <c r="J1069" t="s">
        <v>510</v>
      </c>
      <c r="K1069" t="s">
        <v>711</v>
      </c>
      <c r="L1069">
        <v>180</v>
      </c>
      <c r="M1069">
        <v>129.6</v>
      </c>
      <c r="O1069">
        <v>128</v>
      </c>
      <c r="P1069">
        <v>22.8</v>
      </c>
      <c r="Q1069">
        <v>13</v>
      </c>
      <c r="R1069">
        <v>10</v>
      </c>
      <c r="S1069">
        <v>8.4</v>
      </c>
      <c r="T1069">
        <v>5.166666666666667</v>
      </c>
      <c r="U1069">
        <v>4.666666666666667</v>
      </c>
      <c r="V1069">
        <v>0.42753623188405798</v>
      </c>
      <c r="W1069">
        <v>0.24</v>
      </c>
      <c r="Y1069">
        <v>0.2566964285714286</v>
      </c>
      <c r="Z1069">
        <v>201</v>
      </c>
      <c r="AA1069">
        <v>0.65</v>
      </c>
      <c r="AB1069">
        <v>5.166666666666667</v>
      </c>
      <c r="AH1069">
        <v>4.666666666666667</v>
      </c>
      <c r="AQ1069">
        <v>40</v>
      </c>
      <c r="AR1069">
        <v>40</v>
      </c>
      <c r="AS1069" t="s">
        <v>755</v>
      </c>
    </row>
    <row r="1070" spans="1:45" x14ac:dyDescent="0.25">
      <c r="A1070">
        <v>1069</v>
      </c>
      <c r="B1070" t="s">
        <v>26</v>
      </c>
      <c r="C1070" t="s">
        <v>665</v>
      </c>
      <c r="D1070" t="s">
        <v>2</v>
      </c>
      <c r="E1070" t="s">
        <v>340</v>
      </c>
      <c r="F1070" s="138">
        <v>43996</v>
      </c>
      <c r="G1070" t="s">
        <v>710</v>
      </c>
      <c r="H1070" t="s">
        <v>687</v>
      </c>
      <c r="I1070" t="s">
        <v>668</v>
      </c>
      <c r="J1070" t="s">
        <v>509</v>
      </c>
      <c r="K1070" t="s">
        <v>711</v>
      </c>
      <c r="L1070">
        <v>180</v>
      </c>
      <c r="M1070">
        <v>129.6</v>
      </c>
      <c r="O1070">
        <v>144</v>
      </c>
      <c r="P1070">
        <v>22.8</v>
      </c>
      <c r="Q1070">
        <v>2</v>
      </c>
      <c r="R1070">
        <v>6</v>
      </c>
      <c r="S1070">
        <v>8.4</v>
      </c>
      <c r="T1070">
        <v>0.83333333333333326</v>
      </c>
      <c r="U1070">
        <v>2.5</v>
      </c>
      <c r="V1070">
        <v>0.41666666666666663</v>
      </c>
      <c r="W1070">
        <v>0.24</v>
      </c>
      <c r="Y1070">
        <v>7.9365079365079361E-2</v>
      </c>
      <c r="Z1070">
        <v>70</v>
      </c>
      <c r="AA1070">
        <v>0.65</v>
      </c>
      <c r="AB1070">
        <v>0.83333333333333326</v>
      </c>
      <c r="AH1070">
        <v>2.5</v>
      </c>
      <c r="AQ1070">
        <v>40</v>
      </c>
      <c r="AR1070">
        <v>40</v>
      </c>
      <c r="AS1070" t="s">
        <v>755</v>
      </c>
    </row>
    <row r="1071" spans="1:45" x14ac:dyDescent="0.25">
      <c r="A1071">
        <v>1070</v>
      </c>
      <c r="B1071" t="s">
        <v>26</v>
      </c>
      <c r="C1071" t="s">
        <v>665</v>
      </c>
      <c r="D1071" t="s">
        <v>2</v>
      </c>
      <c r="E1071" t="s">
        <v>340</v>
      </c>
      <c r="F1071" s="138">
        <v>43996</v>
      </c>
      <c r="G1071" t="s">
        <v>710</v>
      </c>
      <c r="H1071" t="s">
        <v>687</v>
      </c>
      <c r="I1071" t="s">
        <v>668</v>
      </c>
      <c r="J1071" t="s">
        <v>513</v>
      </c>
      <c r="K1071" t="s">
        <v>711</v>
      </c>
      <c r="L1071">
        <v>180</v>
      </c>
      <c r="M1071">
        <v>129.6</v>
      </c>
      <c r="O1071">
        <v>128</v>
      </c>
      <c r="P1071">
        <v>22.8</v>
      </c>
      <c r="Q1071">
        <v>1</v>
      </c>
      <c r="R1071">
        <v>7</v>
      </c>
      <c r="S1071">
        <v>8.4</v>
      </c>
      <c r="T1071">
        <v>1</v>
      </c>
      <c r="U1071">
        <v>8.8333333333333321</v>
      </c>
      <c r="V1071">
        <v>1.2291666666666665</v>
      </c>
      <c r="W1071">
        <v>0.24</v>
      </c>
      <c r="Y1071">
        <v>8.9285714285714288E-2</v>
      </c>
      <c r="Z1071">
        <v>134</v>
      </c>
      <c r="AA1071">
        <v>0.7</v>
      </c>
      <c r="AB1071">
        <v>1</v>
      </c>
      <c r="AH1071">
        <v>6.833333333333333</v>
      </c>
      <c r="AK1071">
        <v>4</v>
      </c>
      <c r="AQ1071">
        <v>40</v>
      </c>
      <c r="AR1071">
        <v>40</v>
      </c>
      <c r="AS1071" t="s">
        <v>755</v>
      </c>
    </row>
    <row r="1072" spans="1:45" x14ac:dyDescent="0.25">
      <c r="A1072">
        <v>1071</v>
      </c>
      <c r="B1072" t="s">
        <v>26</v>
      </c>
      <c r="C1072" t="s">
        <v>665</v>
      </c>
      <c r="D1072" t="s">
        <v>2</v>
      </c>
      <c r="E1072" t="s">
        <v>340</v>
      </c>
      <c r="F1072" s="138">
        <v>43996</v>
      </c>
      <c r="G1072" t="s">
        <v>710</v>
      </c>
      <c r="H1072" t="s">
        <v>687</v>
      </c>
      <c r="I1072" t="s">
        <v>668</v>
      </c>
      <c r="J1072" t="s">
        <v>515</v>
      </c>
      <c r="K1072" t="s">
        <v>711</v>
      </c>
      <c r="L1072">
        <v>180</v>
      </c>
      <c r="M1072">
        <v>129.6</v>
      </c>
      <c r="O1072">
        <v>128</v>
      </c>
      <c r="P1072">
        <v>22.8</v>
      </c>
      <c r="Q1072">
        <v>6</v>
      </c>
      <c r="R1072">
        <v>8</v>
      </c>
      <c r="S1072">
        <v>8.4</v>
      </c>
      <c r="T1072">
        <v>2.75</v>
      </c>
      <c r="U1072">
        <v>4.5</v>
      </c>
      <c r="V1072">
        <v>0.5178571428571429</v>
      </c>
      <c r="W1072">
        <v>0.24</v>
      </c>
      <c r="Y1072">
        <v>0.15625</v>
      </c>
      <c r="Z1072">
        <v>154</v>
      </c>
      <c r="AA1072">
        <v>0.65</v>
      </c>
      <c r="AB1072">
        <v>2</v>
      </c>
      <c r="AC1072">
        <v>1</v>
      </c>
      <c r="AE1072">
        <v>1</v>
      </c>
      <c r="AH1072">
        <v>4</v>
      </c>
      <c r="AK1072">
        <v>1</v>
      </c>
      <c r="AQ1072">
        <v>40</v>
      </c>
      <c r="AR1072">
        <v>40</v>
      </c>
      <c r="AS1072" t="s">
        <v>755</v>
      </c>
    </row>
    <row r="1073" spans="1:45" x14ac:dyDescent="0.25">
      <c r="A1073">
        <v>1072</v>
      </c>
      <c r="B1073" t="s">
        <v>26</v>
      </c>
      <c r="C1073" t="s">
        <v>665</v>
      </c>
      <c r="D1073" t="s">
        <v>2</v>
      </c>
      <c r="E1073" t="s">
        <v>340</v>
      </c>
      <c r="F1073" s="138">
        <v>43996</v>
      </c>
      <c r="G1073" t="s">
        <v>712</v>
      </c>
      <c r="H1073" t="s">
        <v>687</v>
      </c>
      <c r="I1073" t="s">
        <v>668</v>
      </c>
      <c r="J1073" t="s">
        <v>466</v>
      </c>
      <c r="K1073" t="s">
        <v>711</v>
      </c>
      <c r="L1073">
        <v>288</v>
      </c>
      <c r="M1073">
        <v>162</v>
      </c>
      <c r="O1073">
        <v>212</v>
      </c>
      <c r="P1073">
        <v>34.56</v>
      </c>
      <c r="Q1073">
        <v>1</v>
      </c>
      <c r="R1073">
        <v>15</v>
      </c>
      <c r="S1073">
        <v>15</v>
      </c>
      <c r="T1073">
        <v>0.5</v>
      </c>
      <c r="U1073">
        <v>5.8333333333333339</v>
      </c>
      <c r="V1073">
        <v>0.39583333333333337</v>
      </c>
      <c r="W1073">
        <v>0.24</v>
      </c>
      <c r="Y1073">
        <v>0.20408163265306126</v>
      </c>
      <c r="Z1073">
        <v>89</v>
      </c>
      <c r="AA1073">
        <v>0.65</v>
      </c>
      <c r="AB1073">
        <v>0.5</v>
      </c>
      <c r="AH1073">
        <v>5.8333333333333339</v>
      </c>
      <c r="AQ1073">
        <v>40</v>
      </c>
      <c r="AR1073">
        <v>40</v>
      </c>
      <c r="AS1073" t="s">
        <v>755</v>
      </c>
    </row>
    <row r="1074" spans="1:45" x14ac:dyDescent="0.25">
      <c r="A1074">
        <v>1073</v>
      </c>
      <c r="B1074" t="s">
        <v>26</v>
      </c>
      <c r="C1074" t="s">
        <v>678</v>
      </c>
      <c r="D1074" t="s">
        <v>2</v>
      </c>
      <c r="E1074" t="s">
        <v>340</v>
      </c>
      <c r="F1074" s="138">
        <v>43996</v>
      </c>
      <c r="G1074" t="s">
        <v>670</v>
      </c>
      <c r="H1074" t="s">
        <v>687</v>
      </c>
      <c r="I1074" t="s">
        <v>688</v>
      </c>
      <c r="J1074" t="s">
        <v>430</v>
      </c>
      <c r="K1074" t="s">
        <v>671</v>
      </c>
      <c r="L1074">
        <v>1200</v>
      </c>
      <c r="M1074">
        <v>384</v>
      </c>
      <c r="O1074">
        <v>336</v>
      </c>
      <c r="P1074">
        <v>69</v>
      </c>
      <c r="R1074">
        <v>31</v>
      </c>
      <c r="S1074">
        <v>76.2</v>
      </c>
      <c r="T1074">
        <v>0</v>
      </c>
      <c r="U1074">
        <v>26</v>
      </c>
      <c r="V1074">
        <v>0.83870967741935487</v>
      </c>
      <c r="W1074">
        <v>0.24</v>
      </c>
      <c r="Y1074">
        <v>0.13180272108843538</v>
      </c>
      <c r="Z1074">
        <v>420</v>
      </c>
      <c r="AA1074">
        <v>0.75</v>
      </c>
      <c r="AH1074">
        <v>22</v>
      </c>
      <c r="AK1074">
        <v>8</v>
      </c>
      <c r="AQ1074">
        <v>100</v>
      </c>
      <c r="AR1074">
        <v>100</v>
      </c>
      <c r="AS1074" t="s">
        <v>755</v>
      </c>
    </row>
    <row r="1075" spans="1:45" x14ac:dyDescent="0.25">
      <c r="A1075">
        <v>1074</v>
      </c>
      <c r="B1075" t="s">
        <v>26</v>
      </c>
      <c r="C1075" t="s">
        <v>678</v>
      </c>
      <c r="D1075" t="s">
        <v>2</v>
      </c>
      <c r="E1075" t="s">
        <v>340</v>
      </c>
      <c r="F1075" s="138">
        <v>43996</v>
      </c>
      <c r="G1075" t="s">
        <v>670</v>
      </c>
      <c r="H1075" t="s">
        <v>687</v>
      </c>
      <c r="I1075" t="s">
        <v>698</v>
      </c>
      <c r="J1075" t="s">
        <v>431</v>
      </c>
      <c r="K1075" t="s">
        <v>671</v>
      </c>
      <c r="L1075">
        <v>1200</v>
      </c>
      <c r="M1075">
        <v>384</v>
      </c>
      <c r="O1075">
        <v>375</v>
      </c>
      <c r="P1075">
        <v>69</v>
      </c>
      <c r="Q1075">
        <v>10</v>
      </c>
      <c r="R1075">
        <v>24</v>
      </c>
      <c r="S1075">
        <v>21</v>
      </c>
      <c r="T1075">
        <v>4.833333333333333</v>
      </c>
      <c r="U1075">
        <v>8.9166666666666679</v>
      </c>
      <c r="V1075">
        <v>0.40441176470588236</v>
      </c>
      <c r="W1075">
        <v>0.24</v>
      </c>
      <c r="Y1075">
        <v>0.12952380952380951</v>
      </c>
      <c r="Z1075">
        <v>355</v>
      </c>
      <c r="AA1075">
        <v>0.65</v>
      </c>
      <c r="AB1075">
        <v>4.833333333333333</v>
      </c>
      <c r="AH1075">
        <v>7.166666666666667</v>
      </c>
      <c r="AI1075">
        <v>2</v>
      </c>
      <c r="AJ1075">
        <v>2</v>
      </c>
      <c r="AK1075">
        <v>1</v>
      </c>
      <c r="AQ1075">
        <v>80</v>
      </c>
      <c r="AR1075">
        <v>80</v>
      </c>
      <c r="AS1075" t="s">
        <v>755</v>
      </c>
    </row>
    <row r="1076" spans="1:45" x14ac:dyDescent="0.25">
      <c r="A1076">
        <v>1075</v>
      </c>
      <c r="B1076" t="s">
        <v>26</v>
      </c>
      <c r="C1076" t="s">
        <v>678</v>
      </c>
      <c r="D1076" t="s">
        <v>2</v>
      </c>
      <c r="E1076" t="s">
        <v>340</v>
      </c>
      <c r="F1076" s="138">
        <v>43996</v>
      </c>
      <c r="G1076" t="s">
        <v>670</v>
      </c>
      <c r="H1076" t="s">
        <v>687</v>
      </c>
      <c r="I1076" t="s">
        <v>713</v>
      </c>
      <c r="J1076" t="s">
        <v>508</v>
      </c>
      <c r="K1076" t="s">
        <v>671</v>
      </c>
      <c r="L1076">
        <v>1200</v>
      </c>
      <c r="M1076">
        <v>384</v>
      </c>
      <c r="O1076">
        <v>367</v>
      </c>
      <c r="P1076">
        <v>69</v>
      </c>
      <c r="Q1076">
        <v>24</v>
      </c>
      <c r="R1076">
        <v>23</v>
      </c>
      <c r="S1076">
        <v>21</v>
      </c>
      <c r="T1076">
        <v>21.666666666666668</v>
      </c>
      <c r="U1076">
        <v>23.166666666666668</v>
      </c>
      <c r="V1076">
        <v>0.95390070921985826</v>
      </c>
      <c r="W1076">
        <v>0.24</v>
      </c>
      <c r="Y1076">
        <v>0.18295056442195409</v>
      </c>
      <c r="Z1076">
        <v>470</v>
      </c>
      <c r="AA1076">
        <v>0.8</v>
      </c>
      <c r="AB1076">
        <v>21.666666666666668</v>
      </c>
      <c r="AH1076">
        <v>23.166666666666668</v>
      </c>
      <c r="AQ1076">
        <v>100</v>
      </c>
      <c r="AR1076">
        <v>100</v>
      </c>
      <c r="AS1076" t="s">
        <v>755</v>
      </c>
    </row>
    <row r="1077" spans="1:45" x14ac:dyDescent="0.25">
      <c r="A1077">
        <v>1076</v>
      </c>
      <c r="B1077" t="s">
        <v>26</v>
      </c>
      <c r="C1077" t="s">
        <v>678</v>
      </c>
      <c r="D1077" t="s">
        <v>2</v>
      </c>
      <c r="E1077" t="s">
        <v>340</v>
      </c>
      <c r="F1077" s="138">
        <v>43996</v>
      </c>
      <c r="G1077" t="s">
        <v>670</v>
      </c>
      <c r="H1077" t="s">
        <v>687</v>
      </c>
      <c r="I1077" t="s">
        <v>699</v>
      </c>
      <c r="J1077" t="s">
        <v>429</v>
      </c>
      <c r="K1077" t="s">
        <v>671</v>
      </c>
      <c r="L1077">
        <v>1200</v>
      </c>
      <c r="M1077">
        <v>384</v>
      </c>
      <c r="O1077">
        <v>384</v>
      </c>
      <c r="P1077">
        <v>69</v>
      </c>
      <c r="Q1077">
        <v>12</v>
      </c>
      <c r="R1077">
        <v>35</v>
      </c>
      <c r="S1077">
        <v>26.4</v>
      </c>
      <c r="T1077">
        <v>11.5</v>
      </c>
      <c r="U1077">
        <v>17.125</v>
      </c>
      <c r="V1077">
        <v>0.60904255319148937</v>
      </c>
      <c r="W1077">
        <v>0.24</v>
      </c>
      <c r="Y1077">
        <v>0.17485119047619049</v>
      </c>
      <c r="Z1077">
        <v>358</v>
      </c>
      <c r="AA1077">
        <v>0.65</v>
      </c>
      <c r="AB1077">
        <v>8</v>
      </c>
      <c r="AC1077">
        <v>2</v>
      </c>
      <c r="AE1077">
        <v>6</v>
      </c>
      <c r="AH1077">
        <v>10.5</v>
      </c>
      <c r="AI1077">
        <v>6</v>
      </c>
      <c r="AJ1077">
        <v>3</v>
      </c>
      <c r="AK1077">
        <v>8</v>
      </c>
      <c r="AQ1077">
        <v>100</v>
      </c>
      <c r="AR1077">
        <v>100</v>
      </c>
      <c r="AS1077" t="s">
        <v>755</v>
      </c>
    </row>
    <row r="1078" spans="1:45" x14ac:dyDescent="0.25">
      <c r="A1078">
        <v>1077</v>
      </c>
      <c r="B1078" t="s">
        <v>26</v>
      </c>
      <c r="C1078" t="s">
        <v>678</v>
      </c>
      <c r="D1078" t="s">
        <v>2</v>
      </c>
      <c r="E1078" t="s">
        <v>340</v>
      </c>
      <c r="F1078" s="138">
        <v>43996</v>
      </c>
      <c r="G1078" t="s">
        <v>682</v>
      </c>
      <c r="H1078" t="s">
        <v>667</v>
      </c>
      <c r="I1078" t="s">
        <v>679</v>
      </c>
      <c r="J1078" t="s">
        <v>437</v>
      </c>
      <c r="K1078" t="s">
        <v>671</v>
      </c>
      <c r="L1078">
        <v>1000</v>
      </c>
      <c r="M1078">
        <v>320</v>
      </c>
      <c r="O1078">
        <v>256</v>
      </c>
      <c r="P1078">
        <v>57.599999999999994</v>
      </c>
      <c r="Q1078">
        <v>14</v>
      </c>
      <c r="R1078">
        <v>33</v>
      </c>
      <c r="S1078">
        <v>26.4</v>
      </c>
      <c r="T1078">
        <v>10.5</v>
      </c>
      <c r="U1078">
        <v>13</v>
      </c>
      <c r="V1078">
        <v>0.5</v>
      </c>
      <c r="W1078">
        <v>0.24</v>
      </c>
      <c r="Y1078">
        <v>0.26227678571428575</v>
      </c>
      <c r="Z1078">
        <v>384</v>
      </c>
      <c r="AA1078">
        <v>0.65</v>
      </c>
      <c r="AB1078">
        <v>10.5</v>
      </c>
      <c r="AH1078">
        <v>13</v>
      </c>
      <c r="AQ1078">
        <v>100</v>
      </c>
      <c r="AR1078">
        <v>100</v>
      </c>
      <c r="AS1078" t="s">
        <v>755</v>
      </c>
    </row>
    <row r="1079" spans="1:45" x14ac:dyDescent="0.25">
      <c r="A1079">
        <v>1078</v>
      </c>
      <c r="B1079" t="s">
        <v>26</v>
      </c>
      <c r="C1079" t="s">
        <v>678</v>
      </c>
      <c r="D1079" t="s">
        <v>2</v>
      </c>
      <c r="E1079" t="s">
        <v>340</v>
      </c>
      <c r="F1079" s="138">
        <v>43996</v>
      </c>
      <c r="G1079" t="s">
        <v>676</v>
      </c>
      <c r="H1079" t="s">
        <v>667</v>
      </c>
      <c r="I1079" t="s">
        <v>679</v>
      </c>
      <c r="J1079" t="s">
        <v>380</v>
      </c>
      <c r="K1079" t="s">
        <v>669</v>
      </c>
      <c r="L1079">
        <v>1200</v>
      </c>
      <c r="M1079">
        <v>384</v>
      </c>
      <c r="O1079">
        <v>384</v>
      </c>
      <c r="P1079">
        <v>115.19999999999999</v>
      </c>
      <c r="Q1079">
        <v>13</v>
      </c>
      <c r="R1079">
        <v>75</v>
      </c>
      <c r="S1079">
        <v>26.4</v>
      </c>
      <c r="T1079">
        <v>8.8333333333333339</v>
      </c>
      <c r="U1079">
        <v>38.5</v>
      </c>
      <c r="V1079">
        <v>0.53787878787878796</v>
      </c>
      <c r="W1079">
        <v>0.4</v>
      </c>
      <c r="Y1079">
        <v>0.32738095238095244</v>
      </c>
      <c r="Z1079">
        <v>466</v>
      </c>
      <c r="AA1079">
        <v>0.65</v>
      </c>
      <c r="AB1079">
        <v>2.8333333333333335</v>
      </c>
      <c r="AE1079">
        <v>12</v>
      </c>
      <c r="AH1079">
        <v>13</v>
      </c>
      <c r="AK1079">
        <v>51</v>
      </c>
      <c r="AQ1079">
        <v>100</v>
      </c>
      <c r="AR1079">
        <v>100</v>
      </c>
      <c r="AS1079" t="s">
        <v>756</v>
      </c>
    </row>
    <row r="1080" spans="1:45" x14ac:dyDescent="0.25">
      <c r="A1080">
        <v>1079</v>
      </c>
      <c r="B1080" t="s">
        <v>26</v>
      </c>
      <c r="C1080" t="s">
        <v>678</v>
      </c>
      <c r="D1080" t="s">
        <v>2</v>
      </c>
      <c r="E1080" t="s">
        <v>340</v>
      </c>
      <c r="F1080" s="138">
        <v>43996</v>
      </c>
      <c r="G1080" t="s">
        <v>685</v>
      </c>
      <c r="H1080" t="s">
        <v>667</v>
      </c>
      <c r="I1080" t="s">
        <v>679</v>
      </c>
      <c r="J1080" t="s">
        <v>444</v>
      </c>
      <c r="K1080" t="s">
        <v>671</v>
      </c>
      <c r="L1080">
        <v>1000</v>
      </c>
      <c r="M1080">
        <v>320</v>
      </c>
      <c r="O1080">
        <v>378</v>
      </c>
      <c r="P1080">
        <v>96</v>
      </c>
      <c r="Q1080">
        <v>12</v>
      </c>
      <c r="R1080">
        <v>50</v>
      </c>
      <c r="S1080">
        <v>76.2</v>
      </c>
      <c r="T1080">
        <v>9.125</v>
      </c>
      <c r="U1080">
        <v>31.666666666666668</v>
      </c>
      <c r="V1080">
        <v>0.65793010752688175</v>
      </c>
      <c r="W1080">
        <v>0.4</v>
      </c>
      <c r="Y1080">
        <v>0.23431594860166291</v>
      </c>
      <c r="Z1080">
        <v>611</v>
      </c>
      <c r="AA1080">
        <v>0.7</v>
      </c>
      <c r="AB1080">
        <v>8.125</v>
      </c>
      <c r="AC1080">
        <v>2</v>
      </c>
      <c r="AD1080">
        <v>0</v>
      </c>
      <c r="AE1080">
        <v>1</v>
      </c>
      <c r="AH1080">
        <v>29.666666666666668</v>
      </c>
      <c r="AI1080">
        <v>4</v>
      </c>
      <c r="AJ1080">
        <v>0</v>
      </c>
      <c r="AK1080">
        <v>2</v>
      </c>
      <c r="AQ1080">
        <v>100</v>
      </c>
      <c r="AR1080">
        <v>100</v>
      </c>
      <c r="AS1080" t="s">
        <v>756</v>
      </c>
    </row>
    <row r="1081" spans="1:45" x14ac:dyDescent="0.25">
      <c r="A1081">
        <v>1080</v>
      </c>
      <c r="B1081" t="s">
        <v>26</v>
      </c>
      <c r="C1081" t="s">
        <v>678</v>
      </c>
      <c r="D1081" t="s">
        <v>2</v>
      </c>
      <c r="E1081" t="s">
        <v>340</v>
      </c>
      <c r="F1081" s="138">
        <v>43996</v>
      </c>
      <c r="G1081" t="s">
        <v>685</v>
      </c>
      <c r="H1081" t="s">
        <v>667</v>
      </c>
      <c r="I1081" t="s">
        <v>686</v>
      </c>
      <c r="J1081" t="s">
        <v>234</v>
      </c>
      <c r="K1081" t="s">
        <v>671</v>
      </c>
      <c r="L1081">
        <v>1000</v>
      </c>
      <c r="M1081">
        <v>320</v>
      </c>
      <c r="O1081">
        <v>272</v>
      </c>
      <c r="P1081">
        <v>96</v>
      </c>
      <c r="R1081">
        <v>31</v>
      </c>
      <c r="S1081">
        <v>76.2</v>
      </c>
      <c r="T1081">
        <v>0</v>
      </c>
      <c r="U1081">
        <v>18.5</v>
      </c>
      <c r="V1081">
        <v>0.59677419354838712</v>
      </c>
      <c r="W1081">
        <v>0.4</v>
      </c>
      <c r="Y1081">
        <v>0.1628151260504202</v>
      </c>
      <c r="Z1081">
        <v>403</v>
      </c>
      <c r="AA1081">
        <v>0.7</v>
      </c>
      <c r="AH1081">
        <v>18.5</v>
      </c>
      <c r="AQ1081">
        <v>100</v>
      </c>
      <c r="AR1081">
        <v>100</v>
      </c>
      <c r="AS1081" t="s">
        <v>756</v>
      </c>
    </row>
    <row r="1082" spans="1:45" x14ac:dyDescent="0.25">
      <c r="A1082">
        <v>1081</v>
      </c>
      <c r="B1082" t="s">
        <v>26</v>
      </c>
      <c r="C1082" t="s">
        <v>678</v>
      </c>
      <c r="D1082" t="s">
        <v>2</v>
      </c>
      <c r="E1082" t="s">
        <v>340</v>
      </c>
      <c r="F1082" s="138">
        <v>43996</v>
      </c>
      <c r="G1082" t="s">
        <v>685</v>
      </c>
      <c r="H1082" t="s">
        <v>687</v>
      </c>
      <c r="I1082" t="s">
        <v>688</v>
      </c>
      <c r="J1082" t="s">
        <v>414</v>
      </c>
      <c r="K1082" t="s">
        <v>671</v>
      </c>
      <c r="L1082">
        <v>1000</v>
      </c>
      <c r="M1082">
        <v>320</v>
      </c>
      <c r="O1082">
        <v>272</v>
      </c>
      <c r="P1082">
        <v>21</v>
      </c>
      <c r="R1082">
        <v>21</v>
      </c>
      <c r="S1082">
        <v>21</v>
      </c>
      <c r="T1082">
        <v>0</v>
      </c>
      <c r="U1082">
        <v>19.416666666666668</v>
      </c>
      <c r="V1082">
        <v>0.92460317460317465</v>
      </c>
      <c r="W1082">
        <v>0.24</v>
      </c>
      <c r="Y1082">
        <v>0.11029411764705883</v>
      </c>
      <c r="Z1082">
        <v>266</v>
      </c>
      <c r="AA1082">
        <v>0.65</v>
      </c>
      <c r="AH1082">
        <v>16.666666666666668</v>
      </c>
      <c r="AI1082">
        <v>1</v>
      </c>
      <c r="AK1082">
        <v>5</v>
      </c>
      <c r="AQ1082">
        <v>80</v>
      </c>
      <c r="AR1082">
        <v>80</v>
      </c>
      <c r="AS1082" t="s">
        <v>755</v>
      </c>
    </row>
    <row r="1083" spans="1:45" x14ac:dyDescent="0.25">
      <c r="A1083">
        <v>1082</v>
      </c>
      <c r="B1083" t="s">
        <v>26</v>
      </c>
      <c r="C1083" t="s">
        <v>678</v>
      </c>
      <c r="D1083" t="s">
        <v>2</v>
      </c>
      <c r="E1083" t="s">
        <v>340</v>
      </c>
      <c r="F1083" s="138">
        <v>43996</v>
      </c>
      <c r="G1083" t="s">
        <v>685</v>
      </c>
      <c r="H1083" t="s">
        <v>687</v>
      </c>
      <c r="I1083" t="s">
        <v>688</v>
      </c>
      <c r="J1083" t="s">
        <v>412</v>
      </c>
      <c r="K1083" t="s">
        <v>671</v>
      </c>
      <c r="L1083">
        <v>1000</v>
      </c>
      <c r="M1083">
        <v>320</v>
      </c>
      <c r="O1083">
        <v>272</v>
      </c>
      <c r="P1083">
        <v>21</v>
      </c>
      <c r="R1083">
        <v>31</v>
      </c>
      <c r="S1083">
        <v>21</v>
      </c>
      <c r="T1083">
        <v>0</v>
      </c>
      <c r="U1083">
        <v>17</v>
      </c>
      <c r="V1083">
        <v>0.54838709677419351</v>
      </c>
      <c r="W1083">
        <v>0.24</v>
      </c>
      <c r="Y1083">
        <v>0.1628151260504202</v>
      </c>
      <c r="Z1083">
        <v>248</v>
      </c>
      <c r="AA1083">
        <v>0.65</v>
      </c>
      <c r="AH1083">
        <v>14.5</v>
      </c>
      <c r="AK1083">
        <v>5</v>
      </c>
      <c r="AQ1083">
        <v>80</v>
      </c>
      <c r="AR1083">
        <v>80</v>
      </c>
      <c r="AS1083" t="s">
        <v>755</v>
      </c>
    </row>
    <row r="1084" spans="1:45" x14ac:dyDescent="0.25">
      <c r="A1084">
        <v>1083</v>
      </c>
      <c r="B1084" t="s">
        <v>26</v>
      </c>
      <c r="C1084" t="s">
        <v>678</v>
      </c>
      <c r="D1084" t="s">
        <v>2</v>
      </c>
      <c r="E1084" t="s">
        <v>340</v>
      </c>
      <c r="F1084" s="138">
        <v>43996</v>
      </c>
      <c r="G1084" t="s">
        <v>685</v>
      </c>
      <c r="H1084" t="s">
        <v>687</v>
      </c>
      <c r="I1084" t="s">
        <v>688</v>
      </c>
      <c r="J1084" t="s">
        <v>418</v>
      </c>
      <c r="K1084" t="s">
        <v>671</v>
      </c>
      <c r="L1084">
        <v>1000</v>
      </c>
      <c r="M1084">
        <v>320</v>
      </c>
      <c r="O1084">
        <v>272</v>
      </c>
      <c r="P1084">
        <v>21</v>
      </c>
      <c r="R1084">
        <v>23</v>
      </c>
      <c r="S1084">
        <v>21</v>
      </c>
      <c r="T1084">
        <v>0</v>
      </c>
      <c r="U1084">
        <v>14.958333333333334</v>
      </c>
      <c r="V1084">
        <v>0.65036231884057971</v>
      </c>
      <c r="W1084">
        <v>0.24</v>
      </c>
      <c r="Y1084">
        <v>0.12079831932773111</v>
      </c>
      <c r="Z1084">
        <v>255</v>
      </c>
      <c r="AA1084">
        <v>0.65</v>
      </c>
      <c r="AH1084">
        <v>12.833333333333334</v>
      </c>
      <c r="AJ1084">
        <v>3</v>
      </c>
      <c r="AK1084">
        <v>2</v>
      </c>
      <c r="AQ1084">
        <v>80</v>
      </c>
      <c r="AR1084">
        <v>80</v>
      </c>
      <c r="AS1084" t="s">
        <v>755</v>
      </c>
    </row>
    <row r="1085" spans="1:45" x14ac:dyDescent="0.25">
      <c r="A1085">
        <v>1084</v>
      </c>
      <c r="B1085" t="s">
        <v>26</v>
      </c>
      <c r="C1085" t="s">
        <v>680</v>
      </c>
      <c r="D1085" t="s">
        <v>2</v>
      </c>
      <c r="E1085" t="s">
        <v>340</v>
      </c>
      <c r="F1085" s="138">
        <v>43996</v>
      </c>
      <c r="G1085" t="s">
        <v>666</v>
      </c>
      <c r="H1085" t="s">
        <v>667</v>
      </c>
      <c r="I1085" t="s">
        <v>681</v>
      </c>
      <c r="J1085" t="s">
        <v>236</v>
      </c>
      <c r="K1085" t="s">
        <v>669</v>
      </c>
      <c r="L1085">
        <v>2700</v>
      </c>
      <c r="M1085">
        <v>648</v>
      </c>
      <c r="O1085">
        <v>860</v>
      </c>
      <c r="P1085">
        <v>194.4</v>
      </c>
      <c r="Q1085">
        <v>70</v>
      </c>
      <c r="R1085">
        <v>147</v>
      </c>
      <c r="S1085">
        <v>127.8</v>
      </c>
      <c r="T1085">
        <v>57.5</v>
      </c>
      <c r="U1085">
        <v>162.35714285714286</v>
      </c>
      <c r="V1085">
        <v>1.0131665569453587</v>
      </c>
      <c r="W1085">
        <v>0.4</v>
      </c>
      <c r="Y1085">
        <v>0.2441860465116279</v>
      </c>
      <c r="Z1085">
        <v>1108</v>
      </c>
      <c r="AA1085">
        <v>0.7</v>
      </c>
      <c r="AB1085">
        <v>50</v>
      </c>
      <c r="AE1085">
        <v>15</v>
      </c>
      <c r="AH1085">
        <v>142.85714285714286</v>
      </c>
      <c r="AI1085">
        <v>6</v>
      </c>
      <c r="AJ1085">
        <v>4</v>
      </c>
      <c r="AK1085">
        <v>33</v>
      </c>
      <c r="AQ1085">
        <v>250</v>
      </c>
      <c r="AR1085">
        <v>250</v>
      </c>
      <c r="AS1085" t="s">
        <v>756</v>
      </c>
    </row>
    <row r="1086" spans="1:45" x14ac:dyDescent="0.25">
      <c r="A1086">
        <v>1085</v>
      </c>
      <c r="B1086" t="s">
        <v>26</v>
      </c>
      <c r="C1086" t="s">
        <v>680</v>
      </c>
      <c r="D1086" t="s">
        <v>2</v>
      </c>
      <c r="E1086" t="s">
        <v>340</v>
      </c>
      <c r="F1086" s="138">
        <v>43996</v>
      </c>
      <c r="G1086" t="s">
        <v>666</v>
      </c>
      <c r="H1086" t="s">
        <v>667</v>
      </c>
      <c r="I1086" t="s">
        <v>681</v>
      </c>
      <c r="J1086" t="s">
        <v>428</v>
      </c>
      <c r="K1086" t="s">
        <v>669</v>
      </c>
      <c r="L1086">
        <v>2700</v>
      </c>
      <c r="M1086">
        <v>648</v>
      </c>
      <c r="O1086">
        <v>884</v>
      </c>
      <c r="P1086">
        <v>194.4</v>
      </c>
      <c r="Q1086">
        <v>31</v>
      </c>
      <c r="R1086">
        <v>146</v>
      </c>
      <c r="S1086">
        <v>127.8</v>
      </c>
      <c r="T1086">
        <v>29.571428571428573</v>
      </c>
      <c r="U1086">
        <v>121.07142857142857</v>
      </c>
      <c r="V1086">
        <v>0.85108958837772397</v>
      </c>
      <c r="W1086">
        <v>0.4</v>
      </c>
      <c r="Y1086">
        <v>0.23594053005817714</v>
      </c>
      <c r="Z1086">
        <v>991</v>
      </c>
      <c r="AA1086">
        <v>0.7</v>
      </c>
      <c r="AB1086">
        <v>23.571428571428573</v>
      </c>
      <c r="AE1086">
        <v>12</v>
      </c>
      <c r="AH1086">
        <v>100.57142857142857</v>
      </c>
      <c r="AI1086">
        <v>24</v>
      </c>
      <c r="AK1086">
        <v>29</v>
      </c>
      <c r="AQ1086">
        <v>250</v>
      </c>
      <c r="AR1086">
        <v>250</v>
      </c>
      <c r="AS1086" t="s">
        <v>756</v>
      </c>
    </row>
    <row r="1087" spans="1:45" x14ac:dyDescent="0.25">
      <c r="A1087">
        <v>1086</v>
      </c>
      <c r="B1087" t="s">
        <v>26</v>
      </c>
      <c r="C1087" t="s">
        <v>680</v>
      </c>
      <c r="D1087" t="s">
        <v>2</v>
      </c>
      <c r="E1087" t="s">
        <v>340</v>
      </c>
      <c r="F1087" s="138">
        <v>43996</v>
      </c>
      <c r="G1087" t="s">
        <v>684</v>
      </c>
      <c r="H1087" t="s">
        <v>667</v>
      </c>
      <c r="I1087" t="s">
        <v>681</v>
      </c>
      <c r="J1087" t="s">
        <v>403</v>
      </c>
      <c r="K1087" t="s">
        <v>669</v>
      </c>
      <c r="L1087">
        <v>1200</v>
      </c>
      <c r="M1087">
        <v>400</v>
      </c>
      <c r="O1087">
        <v>638</v>
      </c>
      <c r="P1087">
        <v>120</v>
      </c>
      <c r="Q1087">
        <v>17</v>
      </c>
      <c r="R1087">
        <v>107</v>
      </c>
      <c r="S1087">
        <v>79.2</v>
      </c>
      <c r="T1087">
        <v>9.25</v>
      </c>
      <c r="U1087">
        <v>83.142857142857139</v>
      </c>
      <c r="V1087">
        <v>0.74510368663594462</v>
      </c>
      <c r="W1087">
        <v>0.4</v>
      </c>
      <c r="Y1087">
        <v>0.23958799820868787</v>
      </c>
      <c r="Z1087">
        <v>683</v>
      </c>
      <c r="AA1087">
        <v>0.7</v>
      </c>
      <c r="AB1087">
        <v>7</v>
      </c>
      <c r="AC1087">
        <v>3</v>
      </c>
      <c r="AE1087">
        <v>3</v>
      </c>
      <c r="AH1087">
        <v>79.142857142857139</v>
      </c>
      <c r="AI1087">
        <v>1</v>
      </c>
      <c r="AJ1087">
        <v>10</v>
      </c>
      <c r="AQ1087">
        <v>250</v>
      </c>
      <c r="AR1087">
        <v>250</v>
      </c>
      <c r="AS1087" t="s">
        <v>756</v>
      </c>
    </row>
    <row r="1088" spans="1:45" x14ac:dyDescent="0.25">
      <c r="A1088">
        <v>1087</v>
      </c>
      <c r="B1088" t="s">
        <v>26</v>
      </c>
      <c r="C1088" t="s">
        <v>680</v>
      </c>
      <c r="D1088" t="s">
        <v>2</v>
      </c>
      <c r="E1088" t="s">
        <v>340</v>
      </c>
      <c r="F1088" s="138">
        <v>43996</v>
      </c>
      <c r="G1088" t="s">
        <v>684</v>
      </c>
      <c r="H1088" t="s">
        <v>667</v>
      </c>
      <c r="I1088" t="s">
        <v>681</v>
      </c>
      <c r="J1088" t="s">
        <v>398</v>
      </c>
      <c r="K1088" t="s">
        <v>669</v>
      </c>
      <c r="L1088">
        <v>1200</v>
      </c>
      <c r="M1088">
        <v>400</v>
      </c>
      <c r="O1088">
        <v>272</v>
      </c>
      <c r="P1088">
        <v>120</v>
      </c>
      <c r="Q1088">
        <v>27</v>
      </c>
      <c r="R1088">
        <v>59</v>
      </c>
      <c r="S1088">
        <v>79.2</v>
      </c>
      <c r="T1088">
        <v>20.142857142857142</v>
      </c>
      <c r="U1088">
        <v>49.928571428571431</v>
      </c>
      <c r="V1088">
        <v>0.8147840531561461</v>
      </c>
      <c r="W1088">
        <v>0.4</v>
      </c>
      <c r="Y1088">
        <v>0.30987394957983194</v>
      </c>
      <c r="Z1088">
        <v>315</v>
      </c>
      <c r="AA1088">
        <v>0.65</v>
      </c>
      <c r="AB1088">
        <v>16.142857142857142</v>
      </c>
      <c r="AE1088">
        <v>8</v>
      </c>
      <c r="AH1088">
        <v>46.428571428571431</v>
      </c>
      <c r="AK1088">
        <v>7</v>
      </c>
      <c r="AQ1088">
        <v>150</v>
      </c>
      <c r="AR1088">
        <v>150</v>
      </c>
      <c r="AS1088" t="s">
        <v>755</v>
      </c>
    </row>
    <row r="1089" spans="1:45" x14ac:dyDescent="0.25">
      <c r="A1089">
        <v>1088</v>
      </c>
      <c r="B1089" t="s">
        <v>26</v>
      </c>
      <c r="C1089" t="s">
        <v>680</v>
      </c>
      <c r="D1089" t="s">
        <v>2</v>
      </c>
      <c r="E1089" t="s">
        <v>340</v>
      </c>
      <c r="F1089" s="138">
        <v>43996</v>
      </c>
      <c r="G1089" t="s">
        <v>684</v>
      </c>
      <c r="H1089" t="s">
        <v>667</v>
      </c>
      <c r="I1089" t="s">
        <v>681</v>
      </c>
      <c r="J1089" t="s">
        <v>399</v>
      </c>
      <c r="K1089" t="s">
        <v>669</v>
      </c>
      <c r="L1089">
        <v>1200</v>
      </c>
      <c r="M1089">
        <v>400</v>
      </c>
      <c r="O1089">
        <v>252</v>
      </c>
      <c r="P1089">
        <v>120</v>
      </c>
      <c r="Q1089">
        <v>9</v>
      </c>
      <c r="R1089">
        <v>49</v>
      </c>
      <c r="S1089">
        <v>79.2</v>
      </c>
      <c r="T1089">
        <v>4.8928571428571432</v>
      </c>
      <c r="U1089">
        <v>31.857142857142858</v>
      </c>
      <c r="V1089">
        <v>0.63362068965517238</v>
      </c>
      <c r="W1089">
        <v>0.4</v>
      </c>
      <c r="Y1089">
        <v>0.27777777777777779</v>
      </c>
      <c r="Z1089">
        <v>284</v>
      </c>
      <c r="AA1089">
        <v>0.65</v>
      </c>
      <c r="AB1089">
        <v>4.1428571428571432</v>
      </c>
      <c r="AC1089">
        <v>1</v>
      </c>
      <c r="AE1089">
        <v>1</v>
      </c>
      <c r="AH1089">
        <v>27.857142857142858</v>
      </c>
      <c r="AI1089">
        <v>2</v>
      </c>
      <c r="AK1089">
        <v>7</v>
      </c>
      <c r="AQ1089">
        <v>150</v>
      </c>
      <c r="AR1089">
        <v>150</v>
      </c>
      <c r="AS1089" t="s">
        <v>755</v>
      </c>
    </row>
    <row r="1090" spans="1:45" x14ac:dyDescent="0.25">
      <c r="A1090">
        <v>1089</v>
      </c>
      <c r="B1090" t="s">
        <v>26</v>
      </c>
      <c r="C1090" t="s">
        <v>680</v>
      </c>
      <c r="D1090" t="s">
        <v>2</v>
      </c>
      <c r="E1090" t="s">
        <v>340</v>
      </c>
      <c r="F1090" s="138">
        <v>43996</v>
      </c>
      <c r="G1090" t="s">
        <v>682</v>
      </c>
      <c r="H1090" t="s">
        <v>667</v>
      </c>
      <c r="I1090" t="s">
        <v>681</v>
      </c>
      <c r="J1090" t="s">
        <v>397</v>
      </c>
      <c r="K1090" t="s">
        <v>671</v>
      </c>
      <c r="L1090">
        <v>1200</v>
      </c>
      <c r="M1090">
        <v>320</v>
      </c>
      <c r="O1090">
        <v>224</v>
      </c>
      <c r="P1090">
        <v>96</v>
      </c>
      <c r="Q1090">
        <v>21</v>
      </c>
      <c r="R1090">
        <v>47</v>
      </c>
      <c r="S1090">
        <v>63</v>
      </c>
      <c r="T1090">
        <v>14.214285714285714</v>
      </c>
      <c r="U1090">
        <v>29.142857142857142</v>
      </c>
      <c r="V1090">
        <v>0.63760504201680668</v>
      </c>
      <c r="W1090">
        <v>0.4</v>
      </c>
      <c r="Y1090">
        <v>0.29974489795918369</v>
      </c>
      <c r="Z1090">
        <v>350</v>
      </c>
      <c r="AA1090">
        <v>0.6</v>
      </c>
      <c r="AB1090">
        <v>13.714285714285714</v>
      </c>
      <c r="AE1090">
        <v>1</v>
      </c>
      <c r="AH1090">
        <v>27.142857142857142</v>
      </c>
      <c r="AK1090">
        <v>4</v>
      </c>
      <c r="AQ1090">
        <v>150</v>
      </c>
      <c r="AR1090">
        <v>150</v>
      </c>
      <c r="AS1090" t="s">
        <v>755</v>
      </c>
    </row>
    <row r="1091" spans="1:45" x14ac:dyDescent="0.25">
      <c r="A1091">
        <v>1090</v>
      </c>
      <c r="B1091" t="s">
        <v>26</v>
      </c>
      <c r="C1091" t="s">
        <v>680</v>
      </c>
      <c r="D1091" t="s">
        <v>2</v>
      </c>
      <c r="E1091" t="s">
        <v>340</v>
      </c>
      <c r="F1091" s="138">
        <v>43996</v>
      </c>
      <c r="G1091" t="s">
        <v>676</v>
      </c>
      <c r="H1091" t="s">
        <v>667</v>
      </c>
      <c r="I1091" t="s">
        <v>681</v>
      </c>
      <c r="J1091" t="s">
        <v>379</v>
      </c>
      <c r="K1091" t="s">
        <v>669</v>
      </c>
      <c r="L1091">
        <v>1200</v>
      </c>
      <c r="M1091">
        <v>384</v>
      </c>
      <c r="O1091">
        <v>320</v>
      </c>
      <c r="P1091">
        <v>115.19999999999999</v>
      </c>
      <c r="Q1091">
        <v>8</v>
      </c>
      <c r="R1091">
        <v>54</v>
      </c>
      <c r="S1091">
        <v>75.599999999999994</v>
      </c>
      <c r="T1091">
        <v>4</v>
      </c>
      <c r="U1091">
        <v>36.785714285714285</v>
      </c>
      <c r="V1091">
        <v>0.65783410138248843</v>
      </c>
      <c r="W1091">
        <v>0.4</v>
      </c>
      <c r="Y1091">
        <v>0.24107142857142858</v>
      </c>
      <c r="Z1091">
        <v>394</v>
      </c>
      <c r="AA1091">
        <v>0.65</v>
      </c>
      <c r="AC1091">
        <v>2</v>
      </c>
      <c r="AE1091">
        <v>7</v>
      </c>
      <c r="AH1091">
        <v>25.285714285714285</v>
      </c>
      <c r="AK1091">
        <v>23</v>
      </c>
      <c r="AQ1091">
        <v>150</v>
      </c>
      <c r="AR1091">
        <v>150</v>
      </c>
      <c r="AS1091" t="s">
        <v>755</v>
      </c>
    </row>
    <row r="1092" spans="1:45" x14ac:dyDescent="0.25">
      <c r="A1092">
        <v>1091</v>
      </c>
      <c r="B1092" t="s">
        <v>26</v>
      </c>
      <c r="C1092" t="s">
        <v>680</v>
      </c>
      <c r="D1092" t="s">
        <v>2</v>
      </c>
      <c r="E1092" t="s">
        <v>340</v>
      </c>
      <c r="F1092" s="138">
        <v>43996</v>
      </c>
      <c r="G1092" t="s">
        <v>676</v>
      </c>
      <c r="H1092" t="s">
        <v>667</v>
      </c>
      <c r="I1092" t="s">
        <v>681</v>
      </c>
      <c r="J1092" t="s">
        <v>378</v>
      </c>
      <c r="K1092" t="s">
        <v>669</v>
      </c>
      <c r="L1092">
        <v>1200</v>
      </c>
      <c r="M1092">
        <v>384</v>
      </c>
      <c r="O1092">
        <v>425</v>
      </c>
      <c r="P1092">
        <v>115.19999999999999</v>
      </c>
      <c r="Q1092">
        <v>4</v>
      </c>
      <c r="R1092">
        <v>40</v>
      </c>
      <c r="S1092">
        <v>75.599999999999994</v>
      </c>
      <c r="T1092">
        <v>3.0178571428571428</v>
      </c>
      <c r="U1092">
        <v>34.607142857142861</v>
      </c>
      <c r="V1092">
        <v>0.85511363636363658</v>
      </c>
      <c r="W1092">
        <v>0.4</v>
      </c>
      <c r="Y1092">
        <v>0.13445378151260504</v>
      </c>
      <c r="Z1092">
        <v>555</v>
      </c>
      <c r="AA1092">
        <v>0.65</v>
      </c>
      <c r="AB1092">
        <v>2.1428571428571428</v>
      </c>
      <c r="AC1092">
        <v>2</v>
      </c>
      <c r="AD1092">
        <v>1</v>
      </c>
      <c r="AH1092">
        <v>26.857142857142858</v>
      </c>
      <c r="AI1092">
        <v>1</v>
      </c>
      <c r="AK1092">
        <v>15</v>
      </c>
      <c r="AQ1092">
        <v>150</v>
      </c>
      <c r="AR1092">
        <v>150</v>
      </c>
      <c r="AS1092" t="s">
        <v>755</v>
      </c>
    </row>
    <row r="1093" spans="1:45" x14ac:dyDescent="0.25">
      <c r="A1093">
        <v>1092</v>
      </c>
      <c r="B1093" t="s">
        <v>26</v>
      </c>
      <c r="C1093" t="s">
        <v>680</v>
      </c>
      <c r="D1093" t="s">
        <v>2</v>
      </c>
      <c r="E1093" t="s">
        <v>340</v>
      </c>
      <c r="F1093" s="138">
        <v>43996</v>
      </c>
      <c r="G1093" t="s">
        <v>676</v>
      </c>
      <c r="H1093" t="s">
        <v>667</v>
      </c>
      <c r="I1093" t="s">
        <v>681</v>
      </c>
      <c r="J1093" t="s">
        <v>377</v>
      </c>
      <c r="K1093" t="s">
        <v>669</v>
      </c>
      <c r="L1093">
        <v>1200</v>
      </c>
      <c r="M1093">
        <v>384</v>
      </c>
      <c r="O1093">
        <v>324</v>
      </c>
      <c r="P1093">
        <v>115.19999999999999</v>
      </c>
      <c r="Q1093">
        <v>25</v>
      </c>
      <c r="R1093">
        <v>54</v>
      </c>
      <c r="S1093">
        <v>75.599999999999994</v>
      </c>
      <c r="T1093">
        <v>15.428571428571429</v>
      </c>
      <c r="U1093">
        <v>34.285714285714285</v>
      </c>
      <c r="V1093">
        <v>0.62929475587703432</v>
      </c>
      <c r="W1093">
        <v>0.4</v>
      </c>
      <c r="Y1093">
        <v>0.23809523809523811</v>
      </c>
      <c r="Z1093">
        <v>565</v>
      </c>
      <c r="AA1093">
        <v>0.65</v>
      </c>
      <c r="AB1093">
        <v>11.428571428571429</v>
      </c>
      <c r="AE1093">
        <v>8</v>
      </c>
      <c r="AH1093">
        <v>22.285714285714285</v>
      </c>
      <c r="AI1093">
        <v>2</v>
      </c>
      <c r="AK1093">
        <v>23</v>
      </c>
      <c r="AQ1093">
        <v>150</v>
      </c>
      <c r="AR1093">
        <v>150</v>
      </c>
      <c r="AS1093" t="s">
        <v>755</v>
      </c>
    </row>
    <row r="1094" spans="1:45" x14ac:dyDescent="0.25">
      <c r="A1094">
        <v>1093</v>
      </c>
      <c r="B1094" t="s">
        <v>26</v>
      </c>
      <c r="C1094" t="s">
        <v>680</v>
      </c>
      <c r="D1094" t="s">
        <v>2</v>
      </c>
      <c r="E1094" t="s">
        <v>340</v>
      </c>
      <c r="F1094" s="138">
        <v>43996</v>
      </c>
      <c r="G1094" t="s">
        <v>685</v>
      </c>
      <c r="H1094" t="s">
        <v>667</v>
      </c>
      <c r="I1094" t="s">
        <v>681</v>
      </c>
      <c r="J1094" t="s">
        <v>258</v>
      </c>
      <c r="K1094" t="s">
        <v>671</v>
      </c>
      <c r="L1094">
        <v>1000</v>
      </c>
      <c r="M1094">
        <v>320</v>
      </c>
      <c r="O1094">
        <v>276</v>
      </c>
      <c r="P1094">
        <v>96</v>
      </c>
      <c r="R1094">
        <v>56</v>
      </c>
      <c r="S1094">
        <v>63</v>
      </c>
      <c r="T1094">
        <v>0</v>
      </c>
      <c r="U1094">
        <v>31</v>
      </c>
      <c r="V1094">
        <v>0.5535714285714286</v>
      </c>
      <c r="W1094">
        <v>0.4</v>
      </c>
      <c r="Y1094">
        <v>0.28985507246376813</v>
      </c>
      <c r="Z1094">
        <v>295</v>
      </c>
      <c r="AA1094">
        <v>0.6</v>
      </c>
      <c r="AH1094">
        <v>31</v>
      </c>
      <c r="AQ1094">
        <v>150</v>
      </c>
      <c r="AR1094">
        <v>150</v>
      </c>
      <c r="AS1094" t="s">
        <v>755</v>
      </c>
    </row>
    <row r="1095" spans="1:45" x14ac:dyDescent="0.25">
      <c r="A1095">
        <v>1094</v>
      </c>
      <c r="B1095" t="s">
        <v>26</v>
      </c>
      <c r="C1095" t="s">
        <v>680</v>
      </c>
      <c r="D1095" t="s">
        <v>2</v>
      </c>
      <c r="E1095" t="s">
        <v>340</v>
      </c>
      <c r="F1095" s="138">
        <v>43996</v>
      </c>
      <c r="G1095" t="s">
        <v>685</v>
      </c>
      <c r="H1095" t="s">
        <v>667</v>
      </c>
      <c r="I1095" t="s">
        <v>681</v>
      </c>
      <c r="J1095" t="s">
        <v>261</v>
      </c>
      <c r="K1095" t="s">
        <v>671</v>
      </c>
      <c r="L1095">
        <v>1000</v>
      </c>
      <c r="M1095">
        <v>320</v>
      </c>
      <c r="O1095">
        <v>240</v>
      </c>
      <c r="P1095">
        <v>96</v>
      </c>
      <c r="R1095">
        <v>52</v>
      </c>
      <c r="S1095">
        <v>63</v>
      </c>
      <c r="T1095">
        <v>0</v>
      </c>
      <c r="U1095">
        <v>37.571428571428569</v>
      </c>
      <c r="V1095">
        <v>0.72252747252747251</v>
      </c>
      <c r="W1095">
        <v>0.4</v>
      </c>
      <c r="Y1095">
        <v>0.30952380952380953</v>
      </c>
      <c r="Z1095">
        <v>400</v>
      </c>
      <c r="AA1095">
        <v>0.6</v>
      </c>
      <c r="AH1095">
        <v>36.571428571428569</v>
      </c>
      <c r="AK1095">
        <v>2</v>
      </c>
      <c r="AQ1095">
        <v>150</v>
      </c>
      <c r="AR1095">
        <v>150</v>
      </c>
      <c r="AS1095" t="s">
        <v>755</v>
      </c>
    </row>
    <row r="1096" spans="1:45" x14ac:dyDescent="0.25">
      <c r="A1096">
        <v>1095</v>
      </c>
      <c r="B1096" t="s">
        <v>26</v>
      </c>
      <c r="C1096" t="s">
        <v>680</v>
      </c>
      <c r="D1096" t="s">
        <v>2</v>
      </c>
      <c r="E1096" t="s">
        <v>340</v>
      </c>
      <c r="F1096" s="138">
        <v>43996</v>
      </c>
      <c r="G1096" t="s">
        <v>685</v>
      </c>
      <c r="H1096" t="s">
        <v>667</v>
      </c>
      <c r="I1096" t="s">
        <v>681</v>
      </c>
      <c r="J1096" t="s">
        <v>264</v>
      </c>
      <c r="K1096" t="s">
        <v>671</v>
      </c>
      <c r="L1096">
        <v>1000</v>
      </c>
      <c r="M1096">
        <v>320</v>
      </c>
      <c r="O1096">
        <v>192</v>
      </c>
      <c r="P1096">
        <v>96</v>
      </c>
      <c r="Q1096">
        <v>7</v>
      </c>
      <c r="R1096">
        <v>53</v>
      </c>
      <c r="S1096">
        <v>63</v>
      </c>
      <c r="T1096">
        <v>2.6785714285714288</v>
      </c>
      <c r="U1096">
        <v>34.392857142857146</v>
      </c>
      <c r="V1096">
        <v>0.61785714285714299</v>
      </c>
      <c r="W1096">
        <v>0.4</v>
      </c>
      <c r="Y1096">
        <v>0.39434523809523814</v>
      </c>
      <c r="Z1096">
        <v>213</v>
      </c>
      <c r="AA1096">
        <v>0.6</v>
      </c>
      <c r="AB1096">
        <v>0.42857142857142855</v>
      </c>
      <c r="AC1096">
        <v>5</v>
      </c>
      <c r="AE1096">
        <v>2</v>
      </c>
      <c r="AH1096">
        <v>33.142857142857146</v>
      </c>
      <c r="AI1096">
        <v>5</v>
      </c>
      <c r="AQ1096">
        <v>150</v>
      </c>
      <c r="AR1096">
        <v>150</v>
      </c>
      <c r="AS1096" t="s">
        <v>755</v>
      </c>
    </row>
    <row r="1097" spans="1:45" x14ac:dyDescent="0.25">
      <c r="A1097">
        <v>1096</v>
      </c>
      <c r="B1097" t="s">
        <v>26</v>
      </c>
      <c r="C1097" t="s">
        <v>680</v>
      </c>
      <c r="D1097" t="s">
        <v>2</v>
      </c>
      <c r="E1097" t="s">
        <v>340</v>
      </c>
      <c r="F1097" s="138">
        <v>43996</v>
      </c>
      <c r="G1097" t="s">
        <v>685</v>
      </c>
      <c r="H1097" t="s">
        <v>667</v>
      </c>
      <c r="I1097" t="s">
        <v>681</v>
      </c>
      <c r="J1097" t="s">
        <v>445</v>
      </c>
      <c r="K1097" t="s">
        <v>671</v>
      </c>
      <c r="L1097">
        <v>1000</v>
      </c>
      <c r="M1097">
        <v>320</v>
      </c>
      <c r="O1097">
        <v>240</v>
      </c>
      <c r="P1097">
        <v>96</v>
      </c>
      <c r="Q1097">
        <v>9</v>
      </c>
      <c r="R1097">
        <v>48</v>
      </c>
      <c r="S1097">
        <v>63</v>
      </c>
      <c r="T1097">
        <v>6.1785714285714288</v>
      </c>
      <c r="U1097">
        <v>27.857142857142858</v>
      </c>
      <c r="V1097">
        <v>0.59711779448621549</v>
      </c>
      <c r="W1097">
        <v>0.4</v>
      </c>
      <c r="Y1097">
        <v>0.2857142857142857</v>
      </c>
      <c r="Z1097">
        <v>291</v>
      </c>
      <c r="AA1097">
        <v>0.6</v>
      </c>
      <c r="AB1097">
        <v>2.4285714285714284</v>
      </c>
      <c r="AF1097">
        <v>5</v>
      </c>
      <c r="AH1097">
        <v>21.857142857142858</v>
      </c>
      <c r="AL1097">
        <v>8</v>
      </c>
      <c r="AQ1097">
        <v>150</v>
      </c>
      <c r="AR1097">
        <v>150</v>
      </c>
      <c r="AS1097" t="s">
        <v>755</v>
      </c>
    </row>
    <row r="1098" spans="1:45" x14ac:dyDescent="0.25">
      <c r="A1098">
        <v>1097</v>
      </c>
      <c r="B1098" t="s">
        <v>26</v>
      </c>
      <c r="C1098" t="s">
        <v>680</v>
      </c>
      <c r="D1098" t="s">
        <v>2</v>
      </c>
      <c r="E1098" t="s">
        <v>340</v>
      </c>
      <c r="F1098" s="138">
        <v>43996</v>
      </c>
      <c r="G1098" t="s">
        <v>685</v>
      </c>
      <c r="H1098" t="s">
        <v>667</v>
      </c>
      <c r="I1098" t="s">
        <v>681</v>
      </c>
      <c r="J1098" t="s">
        <v>259</v>
      </c>
      <c r="K1098" t="s">
        <v>671</v>
      </c>
      <c r="L1098">
        <v>1000</v>
      </c>
      <c r="M1098">
        <v>320</v>
      </c>
      <c r="O1098">
        <v>276</v>
      </c>
      <c r="P1098">
        <v>96</v>
      </c>
      <c r="Q1098">
        <v>4</v>
      </c>
      <c r="R1098">
        <v>32</v>
      </c>
      <c r="S1098">
        <v>63</v>
      </c>
      <c r="T1098">
        <v>1.3571428571428572</v>
      </c>
      <c r="U1098">
        <v>19.928571428571427</v>
      </c>
      <c r="V1098">
        <v>0.59126984126984128</v>
      </c>
      <c r="W1098">
        <v>0.4</v>
      </c>
      <c r="Y1098">
        <v>0.16563146997929606</v>
      </c>
      <c r="Z1098">
        <v>296</v>
      </c>
      <c r="AA1098">
        <v>0.6</v>
      </c>
      <c r="AB1098">
        <v>0.8571428571428571</v>
      </c>
      <c r="AC1098">
        <v>2</v>
      </c>
      <c r="AH1098">
        <v>19.428571428571427</v>
      </c>
      <c r="AK1098">
        <v>1</v>
      </c>
      <c r="AQ1098">
        <v>150</v>
      </c>
      <c r="AR1098">
        <v>150</v>
      </c>
      <c r="AS1098" t="s">
        <v>755</v>
      </c>
    </row>
    <row r="1099" spans="1:45" x14ac:dyDescent="0.25">
      <c r="A1099">
        <v>1098</v>
      </c>
      <c r="B1099" t="s">
        <v>26</v>
      </c>
      <c r="C1099" t="s">
        <v>680</v>
      </c>
      <c r="D1099" t="s">
        <v>2</v>
      </c>
      <c r="E1099" t="s">
        <v>340</v>
      </c>
      <c r="F1099" s="138">
        <v>43996</v>
      </c>
      <c r="G1099" t="s">
        <v>685</v>
      </c>
      <c r="H1099" t="s">
        <v>667</v>
      </c>
      <c r="I1099" t="s">
        <v>681</v>
      </c>
      <c r="J1099" t="s">
        <v>260</v>
      </c>
      <c r="K1099" t="s">
        <v>671</v>
      </c>
      <c r="L1099">
        <v>1000</v>
      </c>
      <c r="M1099">
        <v>320</v>
      </c>
      <c r="O1099">
        <v>320</v>
      </c>
      <c r="P1099">
        <v>96</v>
      </c>
      <c r="Q1099">
        <v>6</v>
      </c>
      <c r="R1099">
        <v>38</v>
      </c>
      <c r="S1099">
        <v>63</v>
      </c>
      <c r="T1099">
        <v>2.6428571428571428</v>
      </c>
      <c r="U1099">
        <v>23.142857142857142</v>
      </c>
      <c r="V1099">
        <v>0.58603896103896103</v>
      </c>
      <c r="W1099">
        <v>0.4</v>
      </c>
      <c r="Y1099">
        <v>0.16964285714285715</v>
      </c>
      <c r="Z1099">
        <v>360</v>
      </c>
      <c r="AA1099">
        <v>0.6</v>
      </c>
      <c r="AB1099">
        <v>2.1428571428571428</v>
      </c>
      <c r="AC1099">
        <v>2</v>
      </c>
      <c r="AH1099">
        <v>22.142857142857142</v>
      </c>
      <c r="AK1099">
        <v>2</v>
      </c>
      <c r="AQ1099">
        <v>150</v>
      </c>
      <c r="AR1099">
        <v>150</v>
      </c>
      <c r="AS1099" t="s">
        <v>755</v>
      </c>
    </row>
    <row r="1100" spans="1:45" x14ac:dyDescent="0.25">
      <c r="A1100">
        <v>1099</v>
      </c>
      <c r="B1100" t="s">
        <v>26</v>
      </c>
      <c r="C1100" t="s">
        <v>680</v>
      </c>
      <c r="D1100" t="s">
        <v>2</v>
      </c>
      <c r="E1100" t="s">
        <v>340</v>
      </c>
      <c r="F1100" s="138">
        <v>43996</v>
      </c>
      <c r="G1100" t="s">
        <v>685</v>
      </c>
      <c r="H1100" t="s">
        <v>667</v>
      </c>
      <c r="I1100" t="s">
        <v>681</v>
      </c>
      <c r="J1100" t="s">
        <v>446</v>
      </c>
      <c r="K1100" t="s">
        <v>671</v>
      </c>
      <c r="L1100">
        <v>1000</v>
      </c>
      <c r="M1100">
        <v>320</v>
      </c>
      <c r="O1100">
        <v>144</v>
      </c>
      <c r="P1100">
        <v>96</v>
      </c>
      <c r="Q1100">
        <v>1</v>
      </c>
      <c r="R1100">
        <v>35</v>
      </c>
      <c r="S1100">
        <v>63</v>
      </c>
      <c r="T1100">
        <v>0.5714285714285714</v>
      </c>
      <c r="U1100">
        <v>27.214285714285715</v>
      </c>
      <c r="V1100">
        <v>0.77182539682539686</v>
      </c>
      <c r="W1100">
        <v>0.4</v>
      </c>
      <c r="Y1100">
        <v>0.34722222222222221</v>
      </c>
      <c r="Z1100">
        <v>144</v>
      </c>
      <c r="AA1100">
        <v>0.6</v>
      </c>
      <c r="AB1100">
        <v>0.5714285714285714</v>
      </c>
      <c r="AH1100">
        <v>23.714285714285715</v>
      </c>
      <c r="AK1100">
        <v>7</v>
      </c>
      <c r="AQ1100">
        <v>150</v>
      </c>
      <c r="AR1100">
        <v>150</v>
      </c>
      <c r="AS1100" t="s">
        <v>755</v>
      </c>
    </row>
    <row r="1101" spans="1:45" x14ac:dyDescent="0.25">
      <c r="A1101">
        <v>1100</v>
      </c>
      <c r="B1101" t="s">
        <v>26</v>
      </c>
      <c r="C1101" t="s">
        <v>680</v>
      </c>
      <c r="D1101" t="s">
        <v>2</v>
      </c>
      <c r="E1101" t="s">
        <v>340</v>
      </c>
      <c r="F1101" s="138">
        <v>43996</v>
      </c>
      <c r="G1101" t="s">
        <v>685</v>
      </c>
      <c r="H1101" t="s">
        <v>667</v>
      </c>
      <c r="I1101" t="s">
        <v>681</v>
      </c>
      <c r="J1101" t="s">
        <v>413</v>
      </c>
      <c r="K1101" t="s">
        <v>671</v>
      </c>
      <c r="L1101">
        <v>1000</v>
      </c>
      <c r="M1101">
        <v>320</v>
      </c>
      <c r="O1101">
        <v>304</v>
      </c>
      <c r="P1101">
        <v>96</v>
      </c>
      <c r="Q1101">
        <v>1</v>
      </c>
      <c r="R1101">
        <v>91</v>
      </c>
      <c r="S1101">
        <v>63</v>
      </c>
      <c r="T1101">
        <v>0.5</v>
      </c>
      <c r="U1101">
        <v>73.517857142857139</v>
      </c>
      <c r="V1101">
        <v>0.80454192546583847</v>
      </c>
      <c r="W1101">
        <v>0.4</v>
      </c>
      <c r="Y1101">
        <v>0.42763157894736847</v>
      </c>
      <c r="Z1101">
        <v>396</v>
      </c>
      <c r="AA1101">
        <v>0.65</v>
      </c>
      <c r="AE1101">
        <v>1</v>
      </c>
      <c r="AH1101">
        <v>73.142857142857139</v>
      </c>
      <c r="AJ1101">
        <v>1</v>
      </c>
      <c r="AQ1101">
        <v>150</v>
      </c>
      <c r="AR1101">
        <v>150</v>
      </c>
      <c r="AS1101" t="s">
        <v>755</v>
      </c>
    </row>
    <row r="1102" spans="1:45" x14ac:dyDescent="0.25">
      <c r="A1102">
        <v>1101</v>
      </c>
      <c r="B1102" t="s">
        <v>26</v>
      </c>
      <c r="C1102" t="s">
        <v>680</v>
      </c>
      <c r="D1102" t="s">
        <v>2</v>
      </c>
      <c r="E1102" t="s">
        <v>340</v>
      </c>
      <c r="F1102" s="138">
        <v>43996</v>
      </c>
      <c r="G1102" t="s">
        <v>685</v>
      </c>
      <c r="H1102" t="s">
        <v>667</v>
      </c>
      <c r="I1102" t="s">
        <v>681</v>
      </c>
      <c r="J1102" t="s">
        <v>404</v>
      </c>
      <c r="K1102" t="s">
        <v>671</v>
      </c>
      <c r="L1102">
        <v>1000</v>
      </c>
      <c r="M1102">
        <v>320</v>
      </c>
      <c r="O1102">
        <v>352</v>
      </c>
      <c r="P1102">
        <v>96</v>
      </c>
      <c r="Q1102">
        <v>3</v>
      </c>
      <c r="R1102">
        <v>59</v>
      </c>
      <c r="S1102">
        <v>63</v>
      </c>
      <c r="T1102">
        <v>1.5178571428571428</v>
      </c>
      <c r="U1102">
        <v>53.5</v>
      </c>
      <c r="V1102">
        <v>0.8873847926267282</v>
      </c>
      <c r="W1102">
        <v>0.4</v>
      </c>
      <c r="Y1102">
        <v>0.23944805194805197</v>
      </c>
      <c r="Z1102">
        <v>435</v>
      </c>
      <c r="AA1102">
        <v>0.65</v>
      </c>
      <c r="AB1102">
        <v>1.1428571428571428</v>
      </c>
      <c r="AD1102">
        <v>1</v>
      </c>
      <c r="AH1102">
        <v>53</v>
      </c>
      <c r="AK1102">
        <v>1</v>
      </c>
      <c r="AQ1102">
        <v>150</v>
      </c>
      <c r="AR1102">
        <v>150</v>
      </c>
      <c r="AS1102" t="s">
        <v>755</v>
      </c>
    </row>
    <row r="1103" spans="1:45" x14ac:dyDescent="0.25">
      <c r="A1103">
        <v>1102</v>
      </c>
      <c r="B1103" t="s">
        <v>26</v>
      </c>
      <c r="C1103" t="s">
        <v>680</v>
      </c>
      <c r="D1103" t="s">
        <v>2</v>
      </c>
      <c r="E1103" t="s">
        <v>340</v>
      </c>
      <c r="F1103" s="138">
        <v>43996</v>
      </c>
      <c r="G1103" t="s">
        <v>685</v>
      </c>
      <c r="H1103" t="s">
        <v>667</v>
      </c>
      <c r="I1103" t="s">
        <v>681</v>
      </c>
      <c r="J1103" t="s">
        <v>252</v>
      </c>
      <c r="K1103" t="s">
        <v>671</v>
      </c>
      <c r="L1103">
        <v>1000</v>
      </c>
      <c r="M1103">
        <v>320</v>
      </c>
      <c r="O1103">
        <v>325</v>
      </c>
      <c r="P1103">
        <v>96</v>
      </c>
      <c r="Q1103">
        <v>3</v>
      </c>
      <c r="R1103">
        <v>97</v>
      </c>
      <c r="S1103">
        <v>63</v>
      </c>
      <c r="T1103">
        <v>2.2857142857142856</v>
      </c>
      <c r="U1103">
        <v>69.803571428571431</v>
      </c>
      <c r="V1103">
        <v>0.72089285714285722</v>
      </c>
      <c r="W1103">
        <v>0.4</v>
      </c>
      <c r="Y1103">
        <v>0.42637362637362641</v>
      </c>
      <c r="Z1103">
        <v>556</v>
      </c>
      <c r="AA1103">
        <v>0.65</v>
      </c>
      <c r="AB1103">
        <v>2.2857142857142856</v>
      </c>
      <c r="AH1103">
        <v>64.428571428571431</v>
      </c>
      <c r="AI1103">
        <v>4</v>
      </c>
      <c r="AJ1103">
        <v>1</v>
      </c>
      <c r="AK1103">
        <v>8</v>
      </c>
      <c r="AQ1103">
        <v>250</v>
      </c>
      <c r="AR1103">
        <v>250</v>
      </c>
      <c r="AS1103" t="s">
        <v>755</v>
      </c>
    </row>
    <row r="1104" spans="1:45" x14ac:dyDescent="0.25">
      <c r="A1104">
        <v>1103</v>
      </c>
      <c r="B1104" t="s">
        <v>26</v>
      </c>
      <c r="C1104" t="s">
        <v>680</v>
      </c>
      <c r="D1104" t="s">
        <v>2</v>
      </c>
      <c r="E1104" t="s">
        <v>340</v>
      </c>
      <c r="F1104" s="138">
        <v>43996</v>
      </c>
      <c r="G1104" t="s">
        <v>685</v>
      </c>
      <c r="H1104" t="s">
        <v>667</v>
      </c>
      <c r="I1104" t="s">
        <v>681</v>
      </c>
      <c r="J1104" t="s">
        <v>251</v>
      </c>
      <c r="K1104" t="s">
        <v>671</v>
      </c>
      <c r="L1104">
        <v>1000</v>
      </c>
      <c r="M1104">
        <v>320</v>
      </c>
      <c r="O1104">
        <v>704</v>
      </c>
      <c r="P1104">
        <v>96</v>
      </c>
      <c r="Q1104">
        <v>12</v>
      </c>
      <c r="R1104">
        <v>102</v>
      </c>
      <c r="S1104">
        <v>63</v>
      </c>
      <c r="T1104">
        <v>7.7142857142857144</v>
      </c>
      <c r="U1104">
        <v>79.392857142857139</v>
      </c>
      <c r="V1104">
        <v>0.76409774436090216</v>
      </c>
      <c r="W1104">
        <v>0.4</v>
      </c>
      <c r="Y1104">
        <v>0.20698051948051949</v>
      </c>
      <c r="Z1104">
        <v>767</v>
      </c>
      <c r="AA1104">
        <v>0.7</v>
      </c>
      <c r="AB1104">
        <v>7.7142857142857144</v>
      </c>
      <c r="AH1104">
        <v>73.142857142857139</v>
      </c>
      <c r="AI1104">
        <v>1</v>
      </c>
      <c r="AK1104">
        <v>3</v>
      </c>
      <c r="AL1104">
        <v>2</v>
      </c>
      <c r="AM1104">
        <v>3</v>
      </c>
      <c r="AQ1104">
        <v>250</v>
      </c>
      <c r="AR1104">
        <v>250</v>
      </c>
      <c r="AS1104" t="s">
        <v>755</v>
      </c>
    </row>
    <row r="1105" spans="1:45" x14ac:dyDescent="0.25">
      <c r="A1105">
        <v>1104</v>
      </c>
      <c r="B1105" t="s">
        <v>26</v>
      </c>
      <c r="C1105" t="s">
        <v>680</v>
      </c>
      <c r="D1105" t="s">
        <v>2</v>
      </c>
      <c r="E1105" t="s">
        <v>340</v>
      </c>
      <c r="F1105" s="138">
        <v>43996</v>
      </c>
      <c r="G1105" t="s">
        <v>685</v>
      </c>
      <c r="H1105" t="s">
        <v>667</v>
      </c>
      <c r="I1105" t="s">
        <v>681</v>
      </c>
      <c r="J1105" t="s">
        <v>417</v>
      </c>
      <c r="K1105" t="s">
        <v>671</v>
      </c>
      <c r="L1105">
        <v>1000</v>
      </c>
      <c r="M1105">
        <v>320</v>
      </c>
      <c r="O1105">
        <v>496</v>
      </c>
      <c r="P1105">
        <v>96</v>
      </c>
      <c r="Q1105">
        <v>26</v>
      </c>
      <c r="R1105">
        <v>94</v>
      </c>
      <c r="S1105">
        <v>63</v>
      </c>
      <c r="T1105">
        <v>19.321428571428573</v>
      </c>
      <c r="U1105">
        <v>82.428571428571431</v>
      </c>
      <c r="V1105">
        <v>0.84791666666666665</v>
      </c>
      <c r="W1105">
        <v>0.4</v>
      </c>
      <c r="Y1105">
        <v>0.27073732718894011</v>
      </c>
      <c r="Z1105">
        <v>832</v>
      </c>
      <c r="AA1105">
        <v>0.7</v>
      </c>
      <c r="AB1105">
        <v>16.571428571428573</v>
      </c>
      <c r="AC1105">
        <v>3</v>
      </c>
      <c r="AE1105">
        <v>4</v>
      </c>
      <c r="AH1105">
        <v>78.428571428571431</v>
      </c>
      <c r="AK1105">
        <v>8</v>
      </c>
      <c r="AQ1105">
        <v>250</v>
      </c>
      <c r="AR1105">
        <v>250</v>
      </c>
      <c r="AS1105" t="s">
        <v>755</v>
      </c>
    </row>
    <row r="1106" spans="1:45" x14ac:dyDescent="0.25">
      <c r="A1106">
        <v>1105</v>
      </c>
      <c r="B1106" t="s">
        <v>26</v>
      </c>
      <c r="C1106" t="s">
        <v>680</v>
      </c>
      <c r="D1106" t="s">
        <v>2</v>
      </c>
      <c r="E1106" t="s">
        <v>340</v>
      </c>
      <c r="F1106" s="138">
        <v>43996</v>
      </c>
      <c r="G1106" t="s">
        <v>685</v>
      </c>
      <c r="H1106" t="s">
        <v>667</v>
      </c>
      <c r="I1106" t="s">
        <v>681</v>
      </c>
      <c r="J1106" t="s">
        <v>254</v>
      </c>
      <c r="K1106" t="s">
        <v>671</v>
      </c>
      <c r="L1106">
        <v>1000</v>
      </c>
      <c r="M1106">
        <v>320</v>
      </c>
      <c r="O1106">
        <v>340</v>
      </c>
      <c r="P1106">
        <v>96</v>
      </c>
      <c r="Q1106">
        <v>11</v>
      </c>
      <c r="R1106">
        <v>67</v>
      </c>
      <c r="S1106">
        <v>63</v>
      </c>
      <c r="T1106">
        <v>5.6428571428571432</v>
      </c>
      <c r="U1106">
        <v>56.607142857142854</v>
      </c>
      <c r="V1106">
        <v>0.79807692307692313</v>
      </c>
      <c r="W1106">
        <v>0.4</v>
      </c>
      <c r="Y1106">
        <v>0.28151260504201686</v>
      </c>
      <c r="Z1106">
        <v>397</v>
      </c>
      <c r="AA1106">
        <v>0.65</v>
      </c>
      <c r="AB1106">
        <v>5.1428571428571432</v>
      </c>
      <c r="AC1106">
        <v>2</v>
      </c>
      <c r="AH1106">
        <v>50.857142857142854</v>
      </c>
      <c r="AI1106">
        <v>9</v>
      </c>
      <c r="AK1106">
        <v>7</v>
      </c>
      <c r="AQ1106">
        <v>150</v>
      </c>
      <c r="AR1106">
        <v>150</v>
      </c>
      <c r="AS1106" t="s">
        <v>755</v>
      </c>
    </row>
    <row r="1107" spans="1:45" x14ac:dyDescent="0.25">
      <c r="A1107">
        <v>1106</v>
      </c>
      <c r="B1107" t="s">
        <v>26</v>
      </c>
      <c r="C1107" t="s">
        <v>680</v>
      </c>
      <c r="D1107" t="s">
        <v>2</v>
      </c>
      <c r="E1107" t="s">
        <v>340</v>
      </c>
      <c r="F1107" s="138">
        <v>43996</v>
      </c>
      <c r="G1107" t="s">
        <v>685</v>
      </c>
      <c r="H1107" t="s">
        <v>667</v>
      </c>
      <c r="I1107" t="s">
        <v>681</v>
      </c>
      <c r="J1107" t="s">
        <v>255</v>
      </c>
      <c r="K1107" t="s">
        <v>671</v>
      </c>
      <c r="L1107">
        <v>1000</v>
      </c>
      <c r="M1107">
        <v>320</v>
      </c>
      <c r="O1107">
        <v>416</v>
      </c>
      <c r="P1107">
        <v>96</v>
      </c>
      <c r="Q1107">
        <v>10</v>
      </c>
      <c r="R1107">
        <v>57</v>
      </c>
      <c r="S1107">
        <v>63</v>
      </c>
      <c r="T1107">
        <v>6.1428571428571432</v>
      </c>
      <c r="U1107">
        <v>39.642857142857146</v>
      </c>
      <c r="V1107">
        <v>0.68336886993603418</v>
      </c>
      <c r="W1107">
        <v>0.4</v>
      </c>
      <c r="Y1107">
        <v>0.19574175824175824</v>
      </c>
      <c r="Z1107">
        <v>445</v>
      </c>
      <c r="AA1107">
        <v>0.6</v>
      </c>
      <c r="AB1107">
        <v>5.1428571428571432</v>
      </c>
      <c r="AE1107">
        <v>2</v>
      </c>
      <c r="AH1107">
        <v>38.142857142857146</v>
      </c>
      <c r="AI1107">
        <v>6</v>
      </c>
      <c r="AQ1107">
        <v>150</v>
      </c>
      <c r="AR1107">
        <v>150</v>
      </c>
      <c r="AS1107" t="s">
        <v>755</v>
      </c>
    </row>
    <row r="1108" spans="1:45" x14ac:dyDescent="0.25">
      <c r="A1108">
        <v>1107</v>
      </c>
      <c r="B1108" t="s">
        <v>26</v>
      </c>
      <c r="C1108" t="s">
        <v>680</v>
      </c>
      <c r="D1108" t="s">
        <v>2</v>
      </c>
      <c r="E1108" t="s">
        <v>340</v>
      </c>
      <c r="F1108" s="138">
        <v>43996</v>
      </c>
      <c r="G1108" t="s">
        <v>685</v>
      </c>
      <c r="H1108" t="s">
        <v>667</v>
      </c>
      <c r="I1108" t="s">
        <v>681</v>
      </c>
      <c r="J1108" t="s">
        <v>448</v>
      </c>
      <c r="K1108" t="s">
        <v>671</v>
      </c>
      <c r="L1108">
        <v>1000</v>
      </c>
      <c r="M1108">
        <v>320</v>
      </c>
      <c r="O1108">
        <v>336</v>
      </c>
      <c r="P1108">
        <v>96</v>
      </c>
      <c r="Q1108">
        <v>3</v>
      </c>
      <c r="R1108">
        <v>45</v>
      </c>
      <c r="S1108">
        <v>63</v>
      </c>
      <c r="T1108">
        <v>1</v>
      </c>
      <c r="U1108">
        <v>43.642857142857146</v>
      </c>
      <c r="V1108">
        <v>0.93005952380952384</v>
      </c>
      <c r="W1108">
        <v>0.4</v>
      </c>
      <c r="Y1108">
        <v>0.19132653061224492</v>
      </c>
      <c r="Z1108">
        <v>382</v>
      </c>
      <c r="AA1108">
        <v>0.6</v>
      </c>
      <c r="AB1108">
        <v>1</v>
      </c>
      <c r="AH1108">
        <v>43.142857142857146</v>
      </c>
      <c r="AK1108">
        <v>1</v>
      </c>
      <c r="AQ1108">
        <v>150</v>
      </c>
      <c r="AR1108">
        <v>150</v>
      </c>
      <c r="AS1108" t="s">
        <v>755</v>
      </c>
    </row>
    <row r="1109" spans="1:45" x14ac:dyDescent="0.25">
      <c r="A1109">
        <v>1108</v>
      </c>
      <c r="B1109" t="s">
        <v>26</v>
      </c>
      <c r="C1109" t="s">
        <v>680</v>
      </c>
      <c r="D1109" t="s">
        <v>2</v>
      </c>
      <c r="E1109" t="s">
        <v>340</v>
      </c>
      <c r="F1109" s="138">
        <v>43996</v>
      </c>
      <c r="G1109" t="s">
        <v>685</v>
      </c>
      <c r="H1109" t="s">
        <v>667</v>
      </c>
      <c r="I1109" t="s">
        <v>681</v>
      </c>
      <c r="J1109" t="s">
        <v>406</v>
      </c>
      <c r="K1109" t="s">
        <v>671</v>
      </c>
      <c r="L1109">
        <v>1000</v>
      </c>
      <c r="M1109">
        <v>320</v>
      </c>
      <c r="O1109">
        <v>322</v>
      </c>
      <c r="P1109">
        <v>96</v>
      </c>
      <c r="Q1109">
        <v>11</v>
      </c>
      <c r="R1109">
        <v>53</v>
      </c>
      <c r="S1109">
        <v>63</v>
      </c>
      <c r="T1109">
        <v>9</v>
      </c>
      <c r="U1109">
        <v>43.857142857142854</v>
      </c>
      <c r="V1109">
        <v>0.8258928571428571</v>
      </c>
      <c r="W1109">
        <v>0.4</v>
      </c>
      <c r="Y1109">
        <v>0.23513753327417927</v>
      </c>
      <c r="Z1109">
        <v>398</v>
      </c>
      <c r="AA1109">
        <v>0.6</v>
      </c>
      <c r="AB1109">
        <v>8</v>
      </c>
      <c r="AC1109">
        <v>2</v>
      </c>
      <c r="AE1109">
        <v>1</v>
      </c>
      <c r="AH1109">
        <v>40.857142857142854</v>
      </c>
      <c r="AI1109">
        <v>2</v>
      </c>
      <c r="AK1109">
        <v>5</v>
      </c>
      <c r="AQ1109">
        <v>150</v>
      </c>
      <c r="AR1109">
        <v>150</v>
      </c>
      <c r="AS1109" t="s">
        <v>755</v>
      </c>
    </row>
    <row r="1110" spans="1:45" x14ac:dyDescent="0.25">
      <c r="A1110">
        <v>1109</v>
      </c>
      <c r="B1110" t="s">
        <v>26</v>
      </c>
      <c r="C1110" t="s">
        <v>680</v>
      </c>
      <c r="D1110" t="s">
        <v>2</v>
      </c>
      <c r="E1110" t="s">
        <v>340</v>
      </c>
      <c r="F1110" s="138">
        <v>43996</v>
      </c>
      <c r="G1110" t="s">
        <v>685</v>
      </c>
      <c r="H1110" t="s">
        <v>667</v>
      </c>
      <c r="I1110" t="s">
        <v>681</v>
      </c>
      <c r="J1110" t="s">
        <v>422</v>
      </c>
      <c r="K1110" t="s">
        <v>671</v>
      </c>
      <c r="L1110">
        <v>1000</v>
      </c>
      <c r="M1110">
        <v>320</v>
      </c>
      <c r="O1110">
        <v>276</v>
      </c>
      <c r="P1110">
        <v>96</v>
      </c>
      <c r="Q1110">
        <v>5</v>
      </c>
      <c r="R1110">
        <v>41</v>
      </c>
      <c r="S1110">
        <v>63</v>
      </c>
      <c r="T1110">
        <v>3.25</v>
      </c>
      <c r="U1110">
        <v>31</v>
      </c>
      <c r="V1110">
        <v>0.74456521739130432</v>
      </c>
      <c r="W1110">
        <v>0.4</v>
      </c>
      <c r="Y1110">
        <v>0.21221532091097309</v>
      </c>
      <c r="Z1110">
        <v>290</v>
      </c>
      <c r="AA1110">
        <v>0.6</v>
      </c>
      <c r="AB1110">
        <v>3</v>
      </c>
      <c r="AC1110">
        <v>1</v>
      </c>
      <c r="AH1110">
        <v>30</v>
      </c>
      <c r="AK1110">
        <v>2</v>
      </c>
      <c r="AQ1110">
        <v>150</v>
      </c>
      <c r="AR1110">
        <v>150</v>
      </c>
      <c r="AS1110" t="s">
        <v>755</v>
      </c>
    </row>
    <row r="1111" spans="1:45" x14ac:dyDescent="0.25">
      <c r="A1111">
        <v>1110</v>
      </c>
      <c r="B1111" t="s">
        <v>26</v>
      </c>
      <c r="C1111" t="s">
        <v>680</v>
      </c>
      <c r="D1111" t="s">
        <v>2</v>
      </c>
      <c r="E1111" t="s">
        <v>340</v>
      </c>
      <c r="F1111" s="138">
        <v>43996</v>
      </c>
      <c r="G1111" t="s">
        <v>685</v>
      </c>
      <c r="H1111" t="s">
        <v>667</v>
      </c>
      <c r="I1111" t="s">
        <v>681</v>
      </c>
      <c r="J1111" t="s">
        <v>424</v>
      </c>
      <c r="K1111" t="s">
        <v>671</v>
      </c>
      <c r="L1111">
        <v>1000</v>
      </c>
      <c r="M1111">
        <v>320</v>
      </c>
      <c r="O1111">
        <v>256</v>
      </c>
      <c r="P1111">
        <v>96</v>
      </c>
      <c r="Q1111">
        <v>7</v>
      </c>
      <c r="R1111">
        <v>34</v>
      </c>
      <c r="S1111">
        <v>63</v>
      </c>
      <c r="T1111">
        <v>3.1964285714285716</v>
      </c>
      <c r="U1111">
        <v>21.178571428571427</v>
      </c>
      <c r="V1111">
        <v>0.59451219512195119</v>
      </c>
      <c r="W1111">
        <v>0.4</v>
      </c>
      <c r="Y1111">
        <v>0.18973214285714288</v>
      </c>
      <c r="Z1111">
        <v>319</v>
      </c>
      <c r="AA1111">
        <v>0.6</v>
      </c>
      <c r="AB1111">
        <v>2.5714285714285716</v>
      </c>
      <c r="AC1111">
        <v>1</v>
      </c>
      <c r="AD1111">
        <v>1</v>
      </c>
      <c r="AH1111">
        <v>18.428571428571427</v>
      </c>
      <c r="AI1111">
        <v>2</v>
      </c>
      <c r="AJ1111">
        <v>2</v>
      </c>
      <c r="AK1111">
        <v>3</v>
      </c>
      <c r="AQ1111">
        <v>150</v>
      </c>
      <c r="AR1111">
        <v>150</v>
      </c>
      <c r="AS1111" t="s">
        <v>755</v>
      </c>
    </row>
    <row r="1112" spans="1:45" x14ac:dyDescent="0.25">
      <c r="A1112">
        <v>1111</v>
      </c>
      <c r="B1112" t="s">
        <v>26</v>
      </c>
      <c r="C1112" t="s">
        <v>680</v>
      </c>
      <c r="D1112" t="s">
        <v>2</v>
      </c>
      <c r="E1112" t="s">
        <v>340</v>
      </c>
      <c r="F1112" s="138">
        <v>43996</v>
      </c>
      <c r="G1112" t="s">
        <v>685</v>
      </c>
      <c r="H1112" t="s">
        <v>667</v>
      </c>
      <c r="I1112" t="s">
        <v>681</v>
      </c>
      <c r="J1112" t="s">
        <v>410</v>
      </c>
      <c r="K1112" t="s">
        <v>671</v>
      </c>
      <c r="L1112">
        <v>1000</v>
      </c>
      <c r="M1112">
        <v>320</v>
      </c>
      <c r="O1112">
        <v>192</v>
      </c>
      <c r="P1112">
        <v>96</v>
      </c>
      <c r="R1112">
        <v>55</v>
      </c>
      <c r="S1112">
        <v>63</v>
      </c>
      <c r="T1112">
        <v>0</v>
      </c>
      <c r="U1112">
        <v>46.375</v>
      </c>
      <c r="V1112">
        <v>0.84318181818181814</v>
      </c>
      <c r="W1112">
        <v>0.4</v>
      </c>
      <c r="Y1112">
        <v>0.40922619047619052</v>
      </c>
      <c r="Z1112">
        <v>227</v>
      </c>
      <c r="AA1112">
        <v>0.6</v>
      </c>
      <c r="AH1112">
        <v>42</v>
      </c>
      <c r="AI1112">
        <v>2</v>
      </c>
      <c r="AJ1112">
        <v>1</v>
      </c>
      <c r="AK1112">
        <v>4</v>
      </c>
      <c r="AL1112">
        <v>2</v>
      </c>
      <c r="AQ1112">
        <v>150</v>
      </c>
      <c r="AR1112">
        <v>150</v>
      </c>
      <c r="AS1112" t="s">
        <v>755</v>
      </c>
    </row>
    <row r="1113" spans="1:45" x14ac:dyDescent="0.25">
      <c r="A1113">
        <v>1112</v>
      </c>
      <c r="B1113" t="s">
        <v>26</v>
      </c>
      <c r="C1113" t="s">
        <v>680</v>
      </c>
      <c r="D1113" t="s">
        <v>2</v>
      </c>
      <c r="E1113" t="s">
        <v>340</v>
      </c>
      <c r="F1113" s="138">
        <v>43996</v>
      </c>
      <c r="G1113" t="s">
        <v>685</v>
      </c>
      <c r="H1113" t="s">
        <v>667</v>
      </c>
      <c r="I1113" t="s">
        <v>681</v>
      </c>
      <c r="J1113" t="s">
        <v>421</v>
      </c>
      <c r="K1113" t="s">
        <v>671</v>
      </c>
      <c r="L1113">
        <v>1000</v>
      </c>
      <c r="M1113">
        <v>320</v>
      </c>
      <c r="O1113">
        <v>264</v>
      </c>
      <c r="P1113">
        <v>96</v>
      </c>
      <c r="Q1113">
        <v>33</v>
      </c>
      <c r="R1113">
        <v>48</v>
      </c>
      <c r="S1113">
        <v>63</v>
      </c>
      <c r="T1113">
        <v>20.928571428571427</v>
      </c>
      <c r="U1113">
        <v>41.107142857142854</v>
      </c>
      <c r="V1113">
        <v>0.76587301587301582</v>
      </c>
      <c r="W1113">
        <v>0.4</v>
      </c>
      <c r="Y1113">
        <v>0.25974025974025977</v>
      </c>
      <c r="Z1113">
        <v>296</v>
      </c>
      <c r="AA1113">
        <v>0.6</v>
      </c>
      <c r="AB1113">
        <v>16.428571428571427</v>
      </c>
      <c r="AC1113">
        <v>9</v>
      </c>
      <c r="AD1113">
        <v>6</v>
      </c>
      <c r="AH1113">
        <v>36.857142857142854</v>
      </c>
      <c r="AI1113">
        <v>5</v>
      </c>
      <c r="AK1113">
        <v>6</v>
      </c>
      <c r="AQ1113">
        <v>150</v>
      </c>
      <c r="AR1113">
        <v>150</v>
      </c>
      <c r="AS1113" t="s">
        <v>755</v>
      </c>
    </row>
    <row r="1114" spans="1:45" x14ac:dyDescent="0.25">
      <c r="A1114">
        <v>1113</v>
      </c>
      <c r="B1114" t="s">
        <v>26</v>
      </c>
      <c r="C1114" t="s">
        <v>680</v>
      </c>
      <c r="D1114" t="s">
        <v>2</v>
      </c>
      <c r="E1114" t="s">
        <v>340</v>
      </c>
      <c r="F1114" s="138">
        <v>43996</v>
      </c>
      <c r="G1114" t="s">
        <v>685</v>
      </c>
      <c r="H1114" t="s">
        <v>667</v>
      </c>
      <c r="I1114" t="s">
        <v>681</v>
      </c>
      <c r="J1114" t="s">
        <v>426</v>
      </c>
      <c r="K1114" t="s">
        <v>671</v>
      </c>
      <c r="L1114">
        <v>1000</v>
      </c>
      <c r="M1114">
        <v>320</v>
      </c>
      <c r="O1114">
        <v>192</v>
      </c>
      <c r="P1114">
        <v>96</v>
      </c>
      <c r="R1114">
        <v>36</v>
      </c>
      <c r="S1114">
        <v>63</v>
      </c>
      <c r="T1114">
        <v>0</v>
      </c>
      <c r="U1114">
        <v>31.571428571428573</v>
      </c>
      <c r="V1114">
        <v>0.87698412698412698</v>
      </c>
      <c r="W1114">
        <v>0.4</v>
      </c>
      <c r="Y1114">
        <v>0.2678571428571429</v>
      </c>
      <c r="Z1114">
        <v>240</v>
      </c>
      <c r="AA1114">
        <v>0.6</v>
      </c>
      <c r="AH1114">
        <v>31.571428571428573</v>
      </c>
      <c r="AQ1114">
        <v>150</v>
      </c>
      <c r="AR1114">
        <v>150</v>
      </c>
      <c r="AS1114" t="s">
        <v>755</v>
      </c>
    </row>
    <row r="1115" spans="1:45" x14ac:dyDescent="0.25">
      <c r="A1115">
        <v>1114</v>
      </c>
      <c r="B1115" t="s">
        <v>26</v>
      </c>
      <c r="C1115" t="s">
        <v>680</v>
      </c>
      <c r="D1115" t="s">
        <v>2</v>
      </c>
      <c r="E1115" t="s">
        <v>340</v>
      </c>
      <c r="F1115" s="138">
        <v>43996</v>
      </c>
      <c r="G1115" t="s">
        <v>685</v>
      </c>
      <c r="H1115" t="s">
        <v>667</v>
      </c>
      <c r="I1115" t="s">
        <v>681</v>
      </c>
      <c r="J1115" t="s">
        <v>447</v>
      </c>
      <c r="K1115" t="s">
        <v>671</v>
      </c>
      <c r="L1115">
        <v>1000</v>
      </c>
      <c r="M1115">
        <v>320</v>
      </c>
      <c r="O1115">
        <v>256</v>
      </c>
      <c r="P1115">
        <v>96</v>
      </c>
      <c r="Q1115">
        <v>5</v>
      </c>
      <c r="R1115">
        <v>64</v>
      </c>
      <c r="S1115">
        <v>63</v>
      </c>
      <c r="T1115">
        <v>3.0892857142857144</v>
      </c>
      <c r="U1115">
        <v>45.25</v>
      </c>
      <c r="V1115">
        <v>0.70056935817805388</v>
      </c>
      <c r="W1115">
        <v>0.4</v>
      </c>
      <c r="Y1115">
        <v>0.35714285714285715</v>
      </c>
      <c r="Z1115">
        <v>383</v>
      </c>
      <c r="AA1115">
        <v>0.6</v>
      </c>
      <c r="AB1115">
        <v>2.7142857142857144</v>
      </c>
      <c r="AD1115">
        <v>1</v>
      </c>
      <c r="AH1115">
        <v>42</v>
      </c>
      <c r="AJ1115">
        <v>6</v>
      </c>
      <c r="AK1115">
        <v>2</v>
      </c>
      <c r="AQ1115">
        <v>150</v>
      </c>
      <c r="AR1115">
        <v>150</v>
      </c>
      <c r="AS1115" t="s">
        <v>755</v>
      </c>
    </row>
    <row r="1116" spans="1:45" x14ac:dyDescent="0.25">
      <c r="A1116">
        <v>1115</v>
      </c>
      <c r="B1116" t="s">
        <v>26</v>
      </c>
      <c r="C1116" t="s">
        <v>680</v>
      </c>
      <c r="D1116" t="s">
        <v>2</v>
      </c>
      <c r="E1116" t="s">
        <v>340</v>
      </c>
      <c r="F1116" s="138">
        <v>43996</v>
      </c>
      <c r="G1116" t="s">
        <v>685</v>
      </c>
      <c r="H1116" t="s">
        <v>667</v>
      </c>
      <c r="I1116" t="s">
        <v>681</v>
      </c>
      <c r="J1116" t="s">
        <v>449</v>
      </c>
      <c r="K1116" t="s">
        <v>671</v>
      </c>
      <c r="L1116">
        <v>1000</v>
      </c>
      <c r="M1116">
        <v>320</v>
      </c>
      <c r="O1116">
        <v>240</v>
      </c>
      <c r="P1116">
        <v>96</v>
      </c>
      <c r="Q1116">
        <v>5</v>
      </c>
      <c r="R1116">
        <v>62</v>
      </c>
      <c r="S1116">
        <v>63</v>
      </c>
      <c r="T1116">
        <v>3.1428571428571428</v>
      </c>
      <c r="U1116">
        <v>41.625</v>
      </c>
      <c r="V1116">
        <v>0.6681769722814499</v>
      </c>
      <c r="W1116">
        <v>0.4</v>
      </c>
      <c r="Y1116">
        <v>0.36904761904761907</v>
      </c>
      <c r="Z1116">
        <v>408</v>
      </c>
      <c r="AA1116">
        <v>0.6</v>
      </c>
      <c r="AB1116">
        <v>3.1428571428571428</v>
      </c>
      <c r="AH1116">
        <v>29</v>
      </c>
      <c r="AI1116">
        <v>9</v>
      </c>
      <c r="AJ1116">
        <v>9</v>
      </c>
      <c r="AK1116">
        <v>14</v>
      </c>
      <c r="AQ1116">
        <v>150</v>
      </c>
      <c r="AR1116">
        <v>150</v>
      </c>
      <c r="AS1116" t="s">
        <v>755</v>
      </c>
    </row>
    <row r="1117" spans="1:45" x14ac:dyDescent="0.25">
      <c r="A1117">
        <v>1116</v>
      </c>
      <c r="B1117" t="s">
        <v>26</v>
      </c>
      <c r="C1117" t="s">
        <v>680</v>
      </c>
      <c r="D1117" t="s">
        <v>2</v>
      </c>
      <c r="E1117" t="s">
        <v>340</v>
      </c>
      <c r="F1117" s="138">
        <v>43996</v>
      </c>
      <c r="G1117" t="s">
        <v>685</v>
      </c>
      <c r="H1117" t="s">
        <v>667</v>
      </c>
      <c r="I1117" t="s">
        <v>681</v>
      </c>
      <c r="J1117" t="s">
        <v>427</v>
      </c>
      <c r="K1117" t="s">
        <v>671</v>
      </c>
      <c r="L1117">
        <v>1000</v>
      </c>
      <c r="M1117">
        <v>320</v>
      </c>
      <c r="O1117">
        <v>230</v>
      </c>
      <c r="P1117">
        <v>96</v>
      </c>
      <c r="Q1117">
        <v>9</v>
      </c>
      <c r="R1117">
        <v>45</v>
      </c>
      <c r="S1117">
        <v>63</v>
      </c>
      <c r="T1117">
        <v>4.4285714285714288</v>
      </c>
      <c r="U1117">
        <v>48.803571428571431</v>
      </c>
      <c r="V1117">
        <v>0.98578042328042337</v>
      </c>
      <c r="W1117">
        <v>0.4</v>
      </c>
      <c r="Y1117">
        <v>0.27950310559006208</v>
      </c>
      <c r="Z1117">
        <v>412</v>
      </c>
      <c r="AA1117">
        <v>0.6</v>
      </c>
      <c r="AB1117">
        <v>3.4285714285714284</v>
      </c>
      <c r="AC1117">
        <v>4</v>
      </c>
      <c r="AH1117">
        <v>46.428571428571431</v>
      </c>
      <c r="AI1117">
        <v>5</v>
      </c>
      <c r="AJ1117">
        <v>3</v>
      </c>
      <c r="AQ1117">
        <v>150</v>
      </c>
      <c r="AR1117">
        <v>150</v>
      </c>
      <c r="AS1117" t="s">
        <v>755</v>
      </c>
    </row>
    <row r="1118" spans="1:45" x14ac:dyDescent="0.25">
      <c r="A1118">
        <v>1117</v>
      </c>
      <c r="B1118" t="s">
        <v>26</v>
      </c>
      <c r="C1118" t="s">
        <v>680</v>
      </c>
      <c r="D1118" t="s">
        <v>2</v>
      </c>
      <c r="E1118" t="s">
        <v>340</v>
      </c>
      <c r="F1118" s="138">
        <v>43996</v>
      </c>
      <c r="G1118" t="s">
        <v>710</v>
      </c>
      <c r="H1118" t="s">
        <v>687</v>
      </c>
      <c r="I1118" t="s">
        <v>681</v>
      </c>
      <c r="J1118" t="s">
        <v>516</v>
      </c>
      <c r="K1118" t="s">
        <v>711</v>
      </c>
      <c r="L1118">
        <v>180</v>
      </c>
      <c r="M1118">
        <v>129.6</v>
      </c>
      <c r="O1118">
        <v>118</v>
      </c>
      <c r="P1118">
        <v>23.4</v>
      </c>
      <c r="Q1118">
        <v>2</v>
      </c>
      <c r="R1118">
        <v>15</v>
      </c>
      <c r="S1118">
        <v>8.4</v>
      </c>
      <c r="T1118">
        <v>1.1428571428571428</v>
      </c>
      <c r="U1118">
        <v>12.071428571428571</v>
      </c>
      <c r="V1118">
        <v>0.7773109243697478</v>
      </c>
      <c r="W1118">
        <v>0.4</v>
      </c>
      <c r="Y1118">
        <v>0.18159806295399517</v>
      </c>
      <c r="Z1118">
        <v>118</v>
      </c>
      <c r="AA1118">
        <v>0.5</v>
      </c>
      <c r="AB1118">
        <v>1.1428571428571428</v>
      </c>
      <c r="AH1118">
        <v>9.5714285714285712</v>
      </c>
      <c r="AK1118">
        <v>5</v>
      </c>
      <c r="AQ1118">
        <v>100</v>
      </c>
      <c r="AR1118">
        <v>100</v>
      </c>
      <c r="AS1118" t="s">
        <v>755</v>
      </c>
    </row>
    <row r="1119" spans="1:45" x14ac:dyDescent="0.25">
      <c r="A1119">
        <v>1118</v>
      </c>
      <c r="B1119" t="s">
        <v>26</v>
      </c>
      <c r="C1119" t="s">
        <v>680</v>
      </c>
      <c r="D1119" t="s">
        <v>2</v>
      </c>
      <c r="E1119" t="s">
        <v>340</v>
      </c>
      <c r="F1119" s="138">
        <v>43996</v>
      </c>
      <c r="G1119" t="s">
        <v>710</v>
      </c>
      <c r="H1119" t="s">
        <v>687</v>
      </c>
      <c r="I1119" t="s">
        <v>681</v>
      </c>
      <c r="J1119" t="s">
        <v>519</v>
      </c>
      <c r="K1119" t="s">
        <v>711</v>
      </c>
      <c r="L1119">
        <v>180</v>
      </c>
      <c r="M1119">
        <v>129.6</v>
      </c>
      <c r="O1119">
        <v>128</v>
      </c>
      <c r="P1119">
        <v>23.4</v>
      </c>
      <c r="Q1119">
        <v>3</v>
      </c>
      <c r="R1119">
        <v>14</v>
      </c>
      <c r="S1119">
        <v>8.4</v>
      </c>
      <c r="T1119">
        <v>1.7142857142857142</v>
      </c>
      <c r="U1119">
        <v>11.428571428571429</v>
      </c>
      <c r="V1119">
        <v>0.77310924369747891</v>
      </c>
      <c r="W1119">
        <v>0.4</v>
      </c>
      <c r="Y1119">
        <v>0.15625</v>
      </c>
      <c r="Z1119">
        <v>177</v>
      </c>
      <c r="AA1119">
        <v>0.5</v>
      </c>
      <c r="AB1119">
        <v>1.7142857142857142</v>
      </c>
      <c r="AH1119">
        <v>11.428571428571429</v>
      </c>
      <c r="AQ1119">
        <v>100</v>
      </c>
      <c r="AR1119">
        <v>100</v>
      </c>
      <c r="AS1119" t="s">
        <v>755</v>
      </c>
    </row>
    <row r="1120" spans="1:45" x14ac:dyDescent="0.25">
      <c r="A1120">
        <v>1119</v>
      </c>
      <c r="B1120" t="s">
        <v>26</v>
      </c>
      <c r="C1120" t="s">
        <v>680</v>
      </c>
      <c r="D1120" t="s">
        <v>2</v>
      </c>
      <c r="E1120" t="s">
        <v>340</v>
      </c>
      <c r="F1120" s="138">
        <v>43996</v>
      </c>
      <c r="G1120" t="s">
        <v>710</v>
      </c>
      <c r="H1120" t="s">
        <v>687</v>
      </c>
      <c r="I1120" t="s">
        <v>681</v>
      </c>
      <c r="J1120" t="s">
        <v>520</v>
      </c>
      <c r="K1120" t="s">
        <v>711</v>
      </c>
      <c r="L1120">
        <v>180</v>
      </c>
      <c r="M1120">
        <v>129.6</v>
      </c>
      <c r="O1120">
        <v>96</v>
      </c>
      <c r="P1120">
        <v>23.4</v>
      </c>
      <c r="Q1120">
        <v>1</v>
      </c>
      <c r="R1120">
        <v>21</v>
      </c>
      <c r="S1120">
        <v>8.4</v>
      </c>
      <c r="T1120">
        <v>1</v>
      </c>
      <c r="U1120">
        <v>13.285714285714286</v>
      </c>
      <c r="V1120">
        <v>0.64935064935064934</v>
      </c>
      <c r="W1120">
        <v>0.4</v>
      </c>
      <c r="Y1120">
        <v>0.31250000000000006</v>
      </c>
      <c r="Z1120">
        <v>101</v>
      </c>
      <c r="AA1120">
        <v>0.5</v>
      </c>
      <c r="AB1120">
        <v>1</v>
      </c>
      <c r="AH1120">
        <v>13.285714285714286</v>
      </c>
      <c r="AQ1120">
        <v>100</v>
      </c>
      <c r="AR1120">
        <v>100</v>
      </c>
      <c r="AS1120" t="s">
        <v>755</v>
      </c>
    </row>
    <row r="1121" spans="1:45" x14ac:dyDescent="0.25">
      <c r="A1121">
        <v>1120</v>
      </c>
      <c r="B1121" t="s">
        <v>26</v>
      </c>
      <c r="C1121" t="s">
        <v>680</v>
      </c>
      <c r="D1121" t="s">
        <v>2</v>
      </c>
      <c r="E1121" t="s">
        <v>340</v>
      </c>
      <c r="F1121" s="138">
        <v>43996</v>
      </c>
      <c r="G1121" t="s">
        <v>710</v>
      </c>
      <c r="H1121" t="s">
        <v>687</v>
      </c>
      <c r="I1121" t="s">
        <v>681</v>
      </c>
      <c r="J1121" t="s">
        <v>518</v>
      </c>
      <c r="K1121" t="s">
        <v>711</v>
      </c>
      <c r="L1121">
        <v>180</v>
      </c>
      <c r="M1121">
        <v>129.6</v>
      </c>
      <c r="O1121">
        <v>90</v>
      </c>
      <c r="P1121">
        <v>23.4</v>
      </c>
      <c r="Q1121">
        <v>1</v>
      </c>
      <c r="R1121">
        <v>17</v>
      </c>
      <c r="S1121">
        <v>8.4</v>
      </c>
      <c r="T1121">
        <v>0.42857142857142855</v>
      </c>
      <c r="U1121">
        <v>10.142857142857142</v>
      </c>
      <c r="V1121">
        <v>0.58730158730158732</v>
      </c>
      <c r="W1121">
        <v>0.4</v>
      </c>
      <c r="Y1121">
        <v>0.26984126984126988</v>
      </c>
      <c r="Z1121">
        <v>92</v>
      </c>
      <c r="AA1121">
        <v>0.5</v>
      </c>
      <c r="AB1121">
        <v>0.42857142857142855</v>
      </c>
      <c r="AH1121">
        <v>10.142857142857142</v>
      </c>
      <c r="AQ1121">
        <v>100</v>
      </c>
      <c r="AR1121">
        <v>100</v>
      </c>
      <c r="AS1121" t="s">
        <v>755</v>
      </c>
    </row>
    <row r="1122" spans="1:45" x14ac:dyDescent="0.25">
      <c r="A1122">
        <v>1121</v>
      </c>
      <c r="B1122" t="s">
        <v>26</v>
      </c>
      <c r="C1122" t="s">
        <v>680</v>
      </c>
      <c r="D1122" t="s">
        <v>2</v>
      </c>
      <c r="E1122" t="s">
        <v>340</v>
      </c>
      <c r="F1122" s="138">
        <v>43996</v>
      </c>
      <c r="G1122" t="s">
        <v>710</v>
      </c>
      <c r="H1122" t="s">
        <v>687</v>
      </c>
      <c r="I1122" t="s">
        <v>681</v>
      </c>
      <c r="J1122" t="s">
        <v>517</v>
      </c>
      <c r="K1122" t="s">
        <v>711</v>
      </c>
      <c r="L1122">
        <v>180</v>
      </c>
      <c r="M1122">
        <v>129.6</v>
      </c>
      <c r="O1122">
        <v>90</v>
      </c>
      <c r="P1122">
        <v>23.4</v>
      </c>
      <c r="Q1122">
        <v>1</v>
      </c>
      <c r="R1122">
        <v>10</v>
      </c>
      <c r="S1122">
        <v>8.4</v>
      </c>
      <c r="T1122">
        <v>0.42857142857142855</v>
      </c>
      <c r="U1122">
        <v>9.4285714285714288</v>
      </c>
      <c r="V1122">
        <v>0.89610389610389618</v>
      </c>
      <c r="W1122">
        <v>0.4</v>
      </c>
      <c r="Y1122">
        <v>0.15873015873015875</v>
      </c>
      <c r="Z1122">
        <v>92</v>
      </c>
      <c r="AA1122">
        <v>0.5</v>
      </c>
      <c r="AB1122">
        <v>0.42857142857142855</v>
      </c>
      <c r="AH1122">
        <v>9.4285714285714288</v>
      </c>
      <c r="AQ1122">
        <v>100</v>
      </c>
      <c r="AR1122">
        <v>100</v>
      </c>
      <c r="AS1122" t="s">
        <v>755</v>
      </c>
    </row>
    <row r="1123" spans="1:45" x14ac:dyDescent="0.25">
      <c r="A1123">
        <v>1122</v>
      </c>
      <c r="B1123" t="s">
        <v>26</v>
      </c>
      <c r="C1123" t="s">
        <v>680</v>
      </c>
      <c r="D1123" t="s">
        <v>2</v>
      </c>
      <c r="E1123" t="s">
        <v>340</v>
      </c>
      <c r="F1123" s="138">
        <v>43996</v>
      </c>
      <c r="G1123" t="s">
        <v>710</v>
      </c>
      <c r="H1123" t="s">
        <v>687</v>
      </c>
      <c r="I1123" t="s">
        <v>681</v>
      </c>
      <c r="J1123" t="s">
        <v>522</v>
      </c>
      <c r="K1123" t="s">
        <v>711</v>
      </c>
      <c r="L1123">
        <v>180</v>
      </c>
      <c r="M1123">
        <v>129.6</v>
      </c>
      <c r="O1123">
        <v>110</v>
      </c>
      <c r="P1123">
        <v>23.4</v>
      </c>
      <c r="Q1123">
        <v>8</v>
      </c>
      <c r="R1123">
        <v>19</v>
      </c>
      <c r="S1123">
        <v>8.4</v>
      </c>
      <c r="T1123">
        <v>4</v>
      </c>
      <c r="U1123">
        <v>11.071428571428571</v>
      </c>
      <c r="V1123">
        <v>0.55820105820105814</v>
      </c>
      <c r="W1123">
        <v>0.4</v>
      </c>
      <c r="Y1123">
        <v>0.24675324675324675</v>
      </c>
      <c r="Z1123">
        <v>195</v>
      </c>
      <c r="AA1123">
        <v>0.5</v>
      </c>
      <c r="AE1123">
        <v>8</v>
      </c>
      <c r="AH1123">
        <v>4.5714285714285712</v>
      </c>
      <c r="AK1123">
        <v>13</v>
      </c>
      <c r="AQ1123">
        <v>100</v>
      </c>
      <c r="AR1123">
        <v>100</v>
      </c>
      <c r="AS1123" t="s">
        <v>755</v>
      </c>
    </row>
    <row r="1124" spans="1:45" x14ac:dyDescent="0.25">
      <c r="A1124">
        <v>1123</v>
      </c>
      <c r="B1124" t="s">
        <v>26</v>
      </c>
      <c r="C1124" t="s">
        <v>680</v>
      </c>
      <c r="D1124" t="s">
        <v>2</v>
      </c>
      <c r="E1124" t="s">
        <v>340</v>
      </c>
      <c r="F1124" s="138">
        <v>43996</v>
      </c>
      <c r="G1124" t="s">
        <v>710</v>
      </c>
      <c r="H1124" t="s">
        <v>687</v>
      </c>
      <c r="I1124" t="s">
        <v>681</v>
      </c>
      <c r="J1124" t="s">
        <v>521</v>
      </c>
      <c r="K1124" t="s">
        <v>711</v>
      </c>
      <c r="L1124">
        <v>180</v>
      </c>
      <c r="M1124">
        <v>129.6</v>
      </c>
      <c r="O1124">
        <v>106</v>
      </c>
      <c r="P1124">
        <v>23.4</v>
      </c>
      <c r="R1124">
        <v>19</v>
      </c>
      <c r="S1124">
        <v>8.4</v>
      </c>
      <c r="T1124">
        <v>0</v>
      </c>
      <c r="U1124">
        <v>12.857142857142858</v>
      </c>
      <c r="V1124">
        <v>0.67669172932330834</v>
      </c>
      <c r="W1124">
        <v>0.4</v>
      </c>
      <c r="Y1124">
        <v>0.2560646900269542</v>
      </c>
      <c r="Z1124">
        <v>118</v>
      </c>
      <c r="AA1124">
        <v>0.5</v>
      </c>
      <c r="AH1124">
        <v>12.857142857142858</v>
      </c>
      <c r="AQ1124">
        <v>100</v>
      </c>
      <c r="AR1124">
        <v>100</v>
      </c>
      <c r="AS1124" t="s">
        <v>755</v>
      </c>
    </row>
    <row r="1125" spans="1:45" x14ac:dyDescent="0.25">
      <c r="A1125">
        <v>1124</v>
      </c>
      <c r="B1125" t="s">
        <v>26</v>
      </c>
      <c r="C1125" t="s">
        <v>680</v>
      </c>
      <c r="D1125" t="s">
        <v>2</v>
      </c>
      <c r="E1125" t="s">
        <v>340</v>
      </c>
      <c r="F1125" s="138">
        <v>43996</v>
      </c>
      <c r="G1125" t="s">
        <v>670</v>
      </c>
      <c r="H1125" t="s">
        <v>667</v>
      </c>
      <c r="I1125" t="s">
        <v>690</v>
      </c>
      <c r="J1125" t="s">
        <v>388</v>
      </c>
      <c r="K1125" t="s">
        <v>671</v>
      </c>
      <c r="L1125">
        <v>1200</v>
      </c>
      <c r="M1125">
        <v>384</v>
      </c>
      <c r="O1125">
        <v>368</v>
      </c>
      <c r="P1125">
        <v>115.19999999999999</v>
      </c>
      <c r="Q1125">
        <v>21</v>
      </c>
      <c r="R1125">
        <v>83</v>
      </c>
      <c r="S1125">
        <v>50.400000000000006</v>
      </c>
      <c r="T1125">
        <v>10.714285714285714</v>
      </c>
      <c r="U1125">
        <v>45.982142857142854</v>
      </c>
      <c r="V1125">
        <v>0.54515796703296704</v>
      </c>
      <c r="W1125">
        <v>0.4</v>
      </c>
      <c r="Y1125">
        <v>0.32220496894409945</v>
      </c>
      <c r="Z1125">
        <v>430</v>
      </c>
      <c r="AA1125">
        <v>0.6</v>
      </c>
      <c r="AB1125">
        <v>10.714285714285714</v>
      </c>
      <c r="AH1125">
        <v>37.857142857142854</v>
      </c>
      <c r="AI1125">
        <v>5</v>
      </c>
      <c r="AJ1125">
        <v>5</v>
      </c>
      <c r="AK1125">
        <v>4</v>
      </c>
      <c r="AL1125">
        <v>4</v>
      </c>
      <c r="AQ1125">
        <v>150</v>
      </c>
      <c r="AR1125">
        <v>150</v>
      </c>
      <c r="AS1125" t="s">
        <v>755</v>
      </c>
    </row>
    <row r="1126" spans="1:45" x14ac:dyDescent="0.25">
      <c r="A1126">
        <v>1125</v>
      </c>
      <c r="B1126" t="s">
        <v>26</v>
      </c>
      <c r="C1126" t="s">
        <v>680</v>
      </c>
      <c r="D1126" t="s">
        <v>2</v>
      </c>
      <c r="E1126" t="s">
        <v>340</v>
      </c>
      <c r="F1126" s="138">
        <v>43996</v>
      </c>
      <c r="G1126" t="s">
        <v>670</v>
      </c>
      <c r="H1126" t="s">
        <v>687</v>
      </c>
      <c r="I1126" t="s">
        <v>691</v>
      </c>
      <c r="J1126" t="s">
        <v>390</v>
      </c>
      <c r="K1126" t="s">
        <v>671</v>
      </c>
      <c r="L1126">
        <v>1200</v>
      </c>
      <c r="M1126">
        <v>384</v>
      </c>
      <c r="O1126">
        <v>408</v>
      </c>
      <c r="P1126">
        <v>69</v>
      </c>
      <c r="Q1126">
        <v>4</v>
      </c>
      <c r="R1126">
        <v>28</v>
      </c>
      <c r="S1126">
        <v>25.2</v>
      </c>
      <c r="T1126">
        <v>3.1428571428571428</v>
      </c>
      <c r="U1126">
        <v>20.428571428571427</v>
      </c>
      <c r="V1126">
        <v>0.73660714285714279</v>
      </c>
      <c r="W1126">
        <v>0.24</v>
      </c>
      <c r="Y1126">
        <v>9.8039215686274522E-2</v>
      </c>
      <c r="Z1126">
        <v>438</v>
      </c>
      <c r="AA1126">
        <v>0.55000000000000004</v>
      </c>
      <c r="AB1126">
        <v>3.1428571428571428</v>
      </c>
      <c r="AH1126">
        <v>20.428571428571427</v>
      </c>
      <c r="AQ1126">
        <v>150</v>
      </c>
      <c r="AR1126">
        <v>150</v>
      </c>
      <c r="AS1126" t="s">
        <v>755</v>
      </c>
    </row>
    <row r="1127" spans="1:45" x14ac:dyDescent="0.25">
      <c r="A1127">
        <v>1126</v>
      </c>
      <c r="B1127" t="s">
        <v>26</v>
      </c>
      <c r="C1127" t="s">
        <v>680</v>
      </c>
      <c r="D1127" t="s">
        <v>2</v>
      </c>
      <c r="E1127" t="s">
        <v>340</v>
      </c>
      <c r="F1127" s="138">
        <v>43996</v>
      </c>
      <c r="G1127" t="s">
        <v>670</v>
      </c>
      <c r="H1127" t="s">
        <v>687</v>
      </c>
      <c r="I1127" t="s">
        <v>692</v>
      </c>
      <c r="J1127" t="s">
        <v>383</v>
      </c>
      <c r="K1127" t="s">
        <v>671</v>
      </c>
      <c r="L1127">
        <v>1200</v>
      </c>
      <c r="M1127">
        <v>384</v>
      </c>
      <c r="O1127">
        <v>368</v>
      </c>
      <c r="P1127">
        <v>69</v>
      </c>
      <c r="R1127">
        <v>43</v>
      </c>
      <c r="S1127">
        <v>25.2</v>
      </c>
      <c r="T1127">
        <v>0</v>
      </c>
      <c r="U1127">
        <v>28</v>
      </c>
      <c r="V1127">
        <v>0.65116279069767447</v>
      </c>
      <c r="W1127">
        <v>0.24</v>
      </c>
      <c r="Y1127">
        <v>0.16692546583850934</v>
      </c>
      <c r="Z1127">
        <v>462</v>
      </c>
      <c r="AA1127">
        <v>0.55000000000000004</v>
      </c>
      <c r="AH1127">
        <v>28</v>
      </c>
      <c r="AQ1127">
        <v>150</v>
      </c>
      <c r="AR1127">
        <v>150</v>
      </c>
      <c r="AS1127" t="s">
        <v>755</v>
      </c>
    </row>
    <row r="1128" spans="1:45" x14ac:dyDescent="0.25">
      <c r="A1128">
        <v>1127</v>
      </c>
      <c r="B1128" t="s">
        <v>26</v>
      </c>
      <c r="C1128" t="s">
        <v>680</v>
      </c>
      <c r="D1128" t="s">
        <v>2</v>
      </c>
      <c r="E1128" t="s">
        <v>340</v>
      </c>
      <c r="F1128" s="138">
        <v>43996</v>
      </c>
      <c r="G1128" t="s">
        <v>670</v>
      </c>
      <c r="H1128" t="s">
        <v>687</v>
      </c>
      <c r="I1128" t="s">
        <v>693</v>
      </c>
      <c r="J1128" t="s">
        <v>385</v>
      </c>
      <c r="K1128" t="s">
        <v>671</v>
      </c>
      <c r="L1128">
        <v>1200</v>
      </c>
      <c r="M1128">
        <v>384</v>
      </c>
      <c r="O1128">
        <v>400</v>
      </c>
      <c r="P1128">
        <v>69</v>
      </c>
      <c r="R1128">
        <v>35</v>
      </c>
      <c r="S1128">
        <v>25.2</v>
      </c>
      <c r="T1128">
        <v>0</v>
      </c>
      <c r="U1128">
        <v>21.375</v>
      </c>
      <c r="V1128">
        <v>0.61071428571428577</v>
      </c>
      <c r="W1128">
        <v>0.24</v>
      </c>
      <c r="Y1128">
        <v>0.125</v>
      </c>
      <c r="Z1128">
        <v>512</v>
      </c>
      <c r="AA1128">
        <v>0.55000000000000004</v>
      </c>
      <c r="AH1128">
        <v>20</v>
      </c>
      <c r="AI1128">
        <v>4</v>
      </c>
      <c r="AJ1128">
        <v>1</v>
      </c>
      <c r="AQ1128">
        <v>150</v>
      </c>
      <c r="AR1128">
        <v>150</v>
      </c>
      <c r="AS1128" t="s">
        <v>755</v>
      </c>
    </row>
    <row r="1129" spans="1:45" x14ac:dyDescent="0.25">
      <c r="A1129">
        <v>1128</v>
      </c>
      <c r="B1129" t="s">
        <v>26</v>
      </c>
      <c r="C1129" t="s">
        <v>680</v>
      </c>
      <c r="D1129" t="s">
        <v>2</v>
      </c>
      <c r="E1129" t="s">
        <v>340</v>
      </c>
      <c r="F1129" s="138">
        <v>43996</v>
      </c>
      <c r="G1129" t="s">
        <v>670</v>
      </c>
      <c r="H1129" t="s">
        <v>687</v>
      </c>
      <c r="I1129" t="s">
        <v>694</v>
      </c>
      <c r="J1129" t="s">
        <v>381</v>
      </c>
      <c r="K1129" t="s">
        <v>671</v>
      </c>
      <c r="L1129">
        <v>1200</v>
      </c>
      <c r="M1129">
        <v>384</v>
      </c>
      <c r="O1129">
        <v>368</v>
      </c>
      <c r="P1129">
        <v>69</v>
      </c>
      <c r="R1129">
        <v>53</v>
      </c>
      <c r="S1129">
        <v>25.2</v>
      </c>
      <c r="T1129">
        <v>0</v>
      </c>
      <c r="U1129">
        <v>29.5</v>
      </c>
      <c r="V1129">
        <v>0.55660377358490565</v>
      </c>
      <c r="W1129">
        <v>0.24</v>
      </c>
      <c r="Y1129">
        <v>0.20574534161490685</v>
      </c>
      <c r="Z1129">
        <v>380</v>
      </c>
      <c r="AA1129">
        <v>0.55000000000000004</v>
      </c>
      <c r="AH1129">
        <v>26</v>
      </c>
      <c r="AI1129">
        <v>8</v>
      </c>
      <c r="AJ1129">
        <v>4</v>
      </c>
      <c r="AQ1129">
        <v>150</v>
      </c>
      <c r="AR1129">
        <v>150</v>
      </c>
      <c r="AS1129" t="s">
        <v>755</v>
      </c>
    </row>
    <row r="1130" spans="1:45" x14ac:dyDescent="0.25">
      <c r="A1130">
        <v>1129</v>
      </c>
      <c r="B1130" t="s">
        <v>26</v>
      </c>
      <c r="C1130" t="s">
        <v>680</v>
      </c>
      <c r="D1130" t="s">
        <v>2</v>
      </c>
      <c r="E1130" t="s">
        <v>340</v>
      </c>
      <c r="F1130" s="138">
        <v>43996</v>
      </c>
      <c r="G1130" t="s">
        <v>670</v>
      </c>
      <c r="H1130" t="s">
        <v>687</v>
      </c>
      <c r="I1130" t="s">
        <v>695</v>
      </c>
      <c r="J1130" t="s">
        <v>387</v>
      </c>
      <c r="K1130" t="s">
        <v>671</v>
      </c>
      <c r="L1130">
        <v>1200</v>
      </c>
      <c r="M1130">
        <v>384</v>
      </c>
      <c r="O1130">
        <v>336</v>
      </c>
      <c r="P1130">
        <v>69</v>
      </c>
      <c r="R1130">
        <v>19</v>
      </c>
      <c r="S1130">
        <v>25.2</v>
      </c>
      <c r="T1130">
        <v>0</v>
      </c>
      <c r="U1130">
        <v>8.8214285714285712</v>
      </c>
      <c r="V1130">
        <v>0.46428571428571425</v>
      </c>
      <c r="W1130">
        <v>0.24</v>
      </c>
      <c r="Y1130">
        <v>8.0782312925170074E-2</v>
      </c>
      <c r="Z1130">
        <v>342</v>
      </c>
      <c r="AA1130">
        <v>0.55000000000000004</v>
      </c>
      <c r="AH1130">
        <v>5.5714285714285712</v>
      </c>
      <c r="AI1130">
        <v>5</v>
      </c>
      <c r="AK1130">
        <v>4</v>
      </c>
      <c r="AQ1130">
        <v>150</v>
      </c>
      <c r="AR1130">
        <v>150</v>
      </c>
      <c r="AS1130" t="s">
        <v>755</v>
      </c>
    </row>
    <row r="1131" spans="1:45" x14ac:dyDescent="0.25">
      <c r="A1131">
        <v>1130</v>
      </c>
      <c r="B1131" t="s">
        <v>26</v>
      </c>
      <c r="C1131" t="s">
        <v>680</v>
      </c>
      <c r="D1131" t="s">
        <v>2</v>
      </c>
      <c r="E1131" t="s">
        <v>340</v>
      </c>
      <c r="F1131" s="138">
        <v>43996</v>
      </c>
      <c r="G1131" t="s">
        <v>670</v>
      </c>
      <c r="H1131" t="s">
        <v>687</v>
      </c>
      <c r="I1131" t="s">
        <v>696</v>
      </c>
      <c r="J1131" t="s">
        <v>389</v>
      </c>
      <c r="K1131" t="s">
        <v>671</v>
      </c>
      <c r="L1131">
        <v>1200</v>
      </c>
      <c r="M1131">
        <v>384</v>
      </c>
      <c r="O1131">
        <v>464</v>
      </c>
      <c r="P1131">
        <v>69</v>
      </c>
      <c r="Q1131">
        <v>8</v>
      </c>
      <c r="R1131">
        <v>55</v>
      </c>
      <c r="S1131">
        <v>25.2</v>
      </c>
      <c r="T1131">
        <v>3.4285714285714284</v>
      </c>
      <c r="U1131">
        <v>25.839285714285715</v>
      </c>
      <c r="V1131">
        <v>0.46456916099773243</v>
      </c>
      <c r="W1131">
        <v>0.24</v>
      </c>
      <c r="Y1131">
        <v>0.16933497536945816</v>
      </c>
      <c r="Z1131">
        <v>508</v>
      </c>
      <c r="AA1131">
        <v>0.55000000000000004</v>
      </c>
      <c r="AB1131">
        <v>3.4285714285714284</v>
      </c>
      <c r="AH1131">
        <v>23.714285714285715</v>
      </c>
      <c r="AI1131">
        <v>2</v>
      </c>
      <c r="AJ1131">
        <v>3</v>
      </c>
      <c r="AK1131">
        <v>1</v>
      </c>
      <c r="AQ1131">
        <v>150</v>
      </c>
      <c r="AR1131">
        <v>150</v>
      </c>
      <c r="AS1131" t="s">
        <v>755</v>
      </c>
    </row>
    <row r="1132" spans="1:45" x14ac:dyDescent="0.25">
      <c r="A1132">
        <v>1131</v>
      </c>
      <c r="B1132" t="s">
        <v>26</v>
      </c>
      <c r="C1132" t="s">
        <v>680</v>
      </c>
      <c r="D1132" t="s">
        <v>2</v>
      </c>
      <c r="E1132" t="s">
        <v>340</v>
      </c>
      <c r="F1132" s="138">
        <v>43996</v>
      </c>
      <c r="G1132" t="s">
        <v>670</v>
      </c>
      <c r="H1132" t="s">
        <v>687</v>
      </c>
      <c r="I1132" t="s">
        <v>701</v>
      </c>
      <c r="J1132" t="s">
        <v>433</v>
      </c>
      <c r="K1132" t="s">
        <v>671</v>
      </c>
      <c r="L1132">
        <v>1200</v>
      </c>
      <c r="M1132">
        <v>384</v>
      </c>
      <c r="O1132">
        <v>360</v>
      </c>
      <c r="P1132">
        <v>69</v>
      </c>
      <c r="Q1132">
        <v>10</v>
      </c>
      <c r="R1132">
        <v>48</v>
      </c>
      <c r="S1132">
        <v>25.2</v>
      </c>
      <c r="T1132">
        <v>3.2857142857142856</v>
      </c>
      <c r="U1132">
        <v>21.5</v>
      </c>
      <c r="V1132">
        <v>0.42733990147783252</v>
      </c>
      <c r="W1132">
        <v>0.24</v>
      </c>
      <c r="Y1132">
        <v>0.19047619047619049</v>
      </c>
      <c r="Z1132">
        <v>416</v>
      </c>
      <c r="AA1132">
        <v>0.55000000000000004</v>
      </c>
      <c r="AB1132">
        <v>2.2857142857142856</v>
      </c>
      <c r="AC1132">
        <v>4</v>
      </c>
      <c r="AH1132">
        <v>15</v>
      </c>
      <c r="AI1132">
        <v>8</v>
      </c>
      <c r="AK1132">
        <v>9</v>
      </c>
      <c r="AQ1132">
        <v>150</v>
      </c>
      <c r="AR1132">
        <v>150</v>
      </c>
      <c r="AS1132" t="s">
        <v>755</v>
      </c>
    </row>
    <row r="1133" spans="1:45" x14ac:dyDescent="0.25">
      <c r="A1133">
        <v>1132</v>
      </c>
      <c r="B1133" t="s">
        <v>26</v>
      </c>
      <c r="C1133" t="s">
        <v>680</v>
      </c>
      <c r="D1133" t="s">
        <v>2</v>
      </c>
      <c r="E1133" t="s">
        <v>340</v>
      </c>
      <c r="F1133" s="138">
        <v>43996</v>
      </c>
      <c r="G1133" t="s">
        <v>670</v>
      </c>
      <c r="H1133" t="s">
        <v>687</v>
      </c>
      <c r="I1133" t="s">
        <v>702</v>
      </c>
      <c r="J1133" t="s">
        <v>432</v>
      </c>
      <c r="K1133" t="s">
        <v>671</v>
      </c>
      <c r="L1133">
        <v>1200</v>
      </c>
      <c r="M1133">
        <v>384</v>
      </c>
      <c r="O1133">
        <v>372</v>
      </c>
      <c r="P1133">
        <v>69</v>
      </c>
      <c r="Q1133">
        <v>6</v>
      </c>
      <c r="R1133">
        <v>33</v>
      </c>
      <c r="S1133">
        <v>25.2</v>
      </c>
      <c r="T1133">
        <v>3.7857142857142856</v>
      </c>
      <c r="U1133">
        <v>22.571428571428573</v>
      </c>
      <c r="V1133">
        <v>0.67582417582417587</v>
      </c>
      <c r="W1133">
        <v>0.24</v>
      </c>
      <c r="Y1133">
        <v>0.12672811059907835</v>
      </c>
      <c r="Z1133">
        <v>437</v>
      </c>
      <c r="AA1133">
        <v>0.55000000000000004</v>
      </c>
      <c r="AB1133">
        <v>3.2857142857142856</v>
      </c>
      <c r="AC1133">
        <v>2</v>
      </c>
      <c r="AH1133">
        <v>20.571428571428573</v>
      </c>
      <c r="AI1133">
        <v>2</v>
      </c>
      <c r="AK1133">
        <v>3</v>
      </c>
      <c r="AQ1133">
        <v>150</v>
      </c>
      <c r="AR1133">
        <v>150</v>
      </c>
      <c r="AS1133" t="s">
        <v>755</v>
      </c>
    </row>
    <row r="1134" spans="1:45" x14ac:dyDescent="0.25">
      <c r="A1134">
        <v>1133</v>
      </c>
      <c r="B1134" t="s">
        <v>26</v>
      </c>
      <c r="C1134" t="s">
        <v>680</v>
      </c>
      <c r="D1134" t="s">
        <v>2</v>
      </c>
      <c r="E1134" t="s">
        <v>340</v>
      </c>
      <c r="F1134" s="138">
        <v>43996</v>
      </c>
      <c r="G1134" t="s">
        <v>670</v>
      </c>
      <c r="H1134" t="s">
        <v>667</v>
      </c>
      <c r="I1134" t="s">
        <v>689</v>
      </c>
      <c r="J1134" t="s">
        <v>307</v>
      </c>
      <c r="K1134" t="s">
        <v>671</v>
      </c>
      <c r="L1134">
        <v>1200</v>
      </c>
      <c r="M1134">
        <v>384</v>
      </c>
      <c r="O1134">
        <v>360</v>
      </c>
      <c r="P1134">
        <v>115.19999999999999</v>
      </c>
      <c r="Q1134">
        <v>34</v>
      </c>
      <c r="R1134">
        <v>77</v>
      </c>
      <c r="S1134">
        <v>50.400000000000006</v>
      </c>
      <c r="T1134">
        <v>26.535714285714285</v>
      </c>
      <c r="U1134">
        <v>67.357142857142861</v>
      </c>
      <c r="V1134">
        <v>0.84588159588159584</v>
      </c>
      <c r="W1134">
        <v>0.4</v>
      </c>
      <c r="Y1134">
        <v>0.30555555555555558</v>
      </c>
      <c r="Z1134">
        <v>361</v>
      </c>
      <c r="AA1134">
        <v>0.6</v>
      </c>
      <c r="AB1134">
        <v>24.285714285714285</v>
      </c>
      <c r="AC1134">
        <v>9</v>
      </c>
      <c r="AH1134">
        <v>62.857142857142854</v>
      </c>
      <c r="AI1134">
        <v>8</v>
      </c>
      <c r="AK1134">
        <v>5</v>
      </c>
      <c r="AQ1134">
        <v>150</v>
      </c>
      <c r="AR1134">
        <v>150</v>
      </c>
      <c r="AS1134" t="s">
        <v>755</v>
      </c>
    </row>
    <row r="1135" spans="1:45" x14ac:dyDescent="0.25">
      <c r="A1135">
        <v>1134</v>
      </c>
      <c r="B1135" t="s">
        <v>26</v>
      </c>
      <c r="C1135" t="s">
        <v>680</v>
      </c>
      <c r="D1135" t="s">
        <v>2</v>
      </c>
      <c r="E1135" t="s">
        <v>340</v>
      </c>
      <c r="F1135" s="138">
        <v>43996</v>
      </c>
      <c r="G1135" t="s">
        <v>684</v>
      </c>
      <c r="H1135" t="s">
        <v>667</v>
      </c>
      <c r="I1135" t="s">
        <v>689</v>
      </c>
      <c r="J1135" t="s">
        <v>400</v>
      </c>
      <c r="K1135" t="s">
        <v>669</v>
      </c>
      <c r="L1135">
        <v>1000</v>
      </c>
      <c r="M1135">
        <v>400</v>
      </c>
      <c r="O1135">
        <v>376</v>
      </c>
      <c r="P1135">
        <v>120</v>
      </c>
      <c r="Q1135">
        <v>9</v>
      </c>
      <c r="R1135">
        <v>43</v>
      </c>
      <c r="S1135">
        <v>79.2</v>
      </c>
      <c r="T1135">
        <v>6.5714285714285712</v>
      </c>
      <c r="U1135">
        <v>44.571428571428569</v>
      </c>
      <c r="V1135">
        <v>0.98351648351648346</v>
      </c>
      <c r="W1135">
        <v>0.4</v>
      </c>
      <c r="Y1135">
        <v>0.16337386018237082</v>
      </c>
      <c r="Z1135">
        <v>435</v>
      </c>
      <c r="AA1135">
        <v>0.6</v>
      </c>
      <c r="AB1135">
        <v>6.5714285714285712</v>
      </c>
      <c r="AH1135">
        <v>44.571428571428569</v>
      </c>
      <c r="AQ1135">
        <v>150</v>
      </c>
      <c r="AR1135">
        <v>150</v>
      </c>
      <c r="AS1135" t="s">
        <v>755</v>
      </c>
    </row>
    <row r="1136" spans="1:45" x14ac:dyDescent="0.25">
      <c r="A1136">
        <v>1135</v>
      </c>
      <c r="B1136" t="s">
        <v>26</v>
      </c>
      <c r="C1136" t="s">
        <v>680</v>
      </c>
      <c r="D1136" t="s">
        <v>2</v>
      </c>
      <c r="E1136" t="s">
        <v>340</v>
      </c>
      <c r="F1136" s="138">
        <v>43996</v>
      </c>
      <c r="G1136" t="s">
        <v>682</v>
      </c>
      <c r="H1136" t="s">
        <v>667</v>
      </c>
      <c r="I1136" t="s">
        <v>689</v>
      </c>
      <c r="J1136" t="s">
        <v>438</v>
      </c>
      <c r="K1136" t="s">
        <v>671</v>
      </c>
      <c r="L1136">
        <v>1000</v>
      </c>
      <c r="M1136">
        <v>320</v>
      </c>
      <c r="O1136">
        <v>376</v>
      </c>
      <c r="P1136">
        <v>96</v>
      </c>
      <c r="Q1136">
        <v>28</v>
      </c>
      <c r="R1136">
        <v>67</v>
      </c>
      <c r="S1136">
        <v>63</v>
      </c>
      <c r="T1136">
        <v>13.660714285714286</v>
      </c>
      <c r="U1136">
        <v>32.625</v>
      </c>
      <c r="V1136">
        <v>0.48721804511278194</v>
      </c>
      <c r="W1136">
        <v>0.4</v>
      </c>
      <c r="Y1136">
        <v>0.25455927051671734</v>
      </c>
      <c r="Z1136">
        <v>411</v>
      </c>
      <c r="AA1136">
        <v>0.6</v>
      </c>
      <c r="AB1136">
        <v>12.285714285714286</v>
      </c>
      <c r="AC1136">
        <v>2</v>
      </c>
      <c r="AD1136">
        <v>1</v>
      </c>
      <c r="AE1136">
        <v>1</v>
      </c>
      <c r="AH1136">
        <v>31</v>
      </c>
      <c r="AI1136">
        <v>1</v>
      </c>
      <c r="AJ1136">
        <v>1</v>
      </c>
      <c r="AK1136">
        <v>2</v>
      </c>
      <c r="AQ1136">
        <v>150</v>
      </c>
      <c r="AR1136">
        <v>150</v>
      </c>
      <c r="AS1136" t="s">
        <v>755</v>
      </c>
    </row>
    <row r="1137" spans="1:45" x14ac:dyDescent="0.25">
      <c r="A1137">
        <v>1136</v>
      </c>
      <c r="B1137" t="s">
        <v>26</v>
      </c>
      <c r="C1137" t="s">
        <v>680</v>
      </c>
      <c r="D1137" t="s">
        <v>2</v>
      </c>
      <c r="E1137" t="s">
        <v>340</v>
      </c>
      <c r="F1137" s="138">
        <v>43996</v>
      </c>
      <c r="G1137" t="s">
        <v>685</v>
      </c>
      <c r="H1137" t="s">
        <v>667</v>
      </c>
      <c r="I1137" t="s">
        <v>689</v>
      </c>
      <c r="J1137" t="s">
        <v>423</v>
      </c>
      <c r="K1137" t="s">
        <v>671</v>
      </c>
      <c r="L1137">
        <v>1000</v>
      </c>
      <c r="M1137">
        <v>320</v>
      </c>
      <c r="O1137">
        <v>344</v>
      </c>
      <c r="P1137">
        <v>96</v>
      </c>
      <c r="Q1137">
        <v>22</v>
      </c>
      <c r="R1137">
        <v>39</v>
      </c>
      <c r="S1137">
        <v>63</v>
      </c>
      <c r="T1137">
        <v>10.178571428571429</v>
      </c>
      <c r="U1137">
        <v>38.785714285714285</v>
      </c>
      <c r="V1137">
        <v>0.80269320843091341</v>
      </c>
      <c r="W1137">
        <v>0.4</v>
      </c>
      <c r="Y1137">
        <v>0.16196013289036545</v>
      </c>
      <c r="Z1137">
        <v>348</v>
      </c>
      <c r="AA1137">
        <v>0.6</v>
      </c>
      <c r="AB1137">
        <v>5.4285714285714288</v>
      </c>
      <c r="AC1137">
        <v>3</v>
      </c>
      <c r="AE1137">
        <v>8</v>
      </c>
      <c r="AH1137">
        <v>37.285714285714285</v>
      </c>
      <c r="AK1137">
        <v>3</v>
      </c>
      <c r="AQ1137">
        <v>150</v>
      </c>
      <c r="AR1137">
        <v>150</v>
      </c>
      <c r="AS1137" t="s">
        <v>755</v>
      </c>
    </row>
    <row r="1138" spans="1:45" x14ac:dyDescent="0.25">
      <c r="A1138">
        <v>1137</v>
      </c>
      <c r="B1138" t="s">
        <v>26</v>
      </c>
      <c r="C1138" t="s">
        <v>680</v>
      </c>
      <c r="D1138" t="s">
        <v>2</v>
      </c>
      <c r="E1138" t="s">
        <v>340</v>
      </c>
      <c r="F1138" s="138">
        <v>43996</v>
      </c>
      <c r="G1138" t="s">
        <v>685</v>
      </c>
      <c r="H1138" t="s">
        <v>667</v>
      </c>
      <c r="I1138" t="s">
        <v>689</v>
      </c>
      <c r="J1138" t="s">
        <v>425</v>
      </c>
      <c r="K1138" t="s">
        <v>671</v>
      </c>
      <c r="L1138">
        <v>1000</v>
      </c>
      <c r="M1138">
        <v>320</v>
      </c>
      <c r="O1138">
        <v>376</v>
      </c>
      <c r="P1138">
        <v>96</v>
      </c>
      <c r="Q1138">
        <v>5</v>
      </c>
      <c r="R1138">
        <v>54</v>
      </c>
      <c r="S1138">
        <v>63</v>
      </c>
      <c r="T1138">
        <v>3.6785714285714284</v>
      </c>
      <c r="U1138">
        <v>45.5</v>
      </c>
      <c r="V1138">
        <v>0.83353510895883776</v>
      </c>
      <c r="W1138">
        <v>0.4</v>
      </c>
      <c r="Y1138">
        <v>0.20516717325227965</v>
      </c>
      <c r="Z1138">
        <v>370</v>
      </c>
      <c r="AA1138">
        <v>0.6</v>
      </c>
      <c r="AB1138">
        <v>3.4285714285714284</v>
      </c>
      <c r="AC1138">
        <v>1</v>
      </c>
      <c r="AH1138">
        <v>45</v>
      </c>
      <c r="AI1138">
        <v>2</v>
      </c>
      <c r="AQ1138">
        <v>150</v>
      </c>
      <c r="AR1138">
        <v>150</v>
      </c>
      <c r="AS1138" t="s">
        <v>755</v>
      </c>
    </row>
    <row r="1139" spans="1:45" x14ac:dyDescent="0.25">
      <c r="A1139">
        <v>1138</v>
      </c>
      <c r="B1139" t="s">
        <v>26</v>
      </c>
      <c r="C1139" t="s">
        <v>665</v>
      </c>
      <c r="D1139" t="s">
        <v>2</v>
      </c>
      <c r="E1139" t="s">
        <v>341</v>
      </c>
      <c r="F1139" s="138">
        <v>43998</v>
      </c>
      <c r="G1139" t="s">
        <v>670</v>
      </c>
      <c r="H1139" t="s">
        <v>667</v>
      </c>
      <c r="I1139" t="s">
        <v>673</v>
      </c>
      <c r="J1139" t="s">
        <v>370</v>
      </c>
      <c r="K1139" t="s">
        <v>671</v>
      </c>
      <c r="L1139">
        <v>1200</v>
      </c>
      <c r="M1139">
        <v>384</v>
      </c>
      <c r="O1139">
        <v>288</v>
      </c>
      <c r="P1139">
        <v>115.19999999999999</v>
      </c>
      <c r="Q1139">
        <v>11</v>
      </c>
      <c r="R1139">
        <v>39</v>
      </c>
      <c r="S1139">
        <v>76.2</v>
      </c>
      <c r="T1139">
        <v>4</v>
      </c>
      <c r="U1139">
        <v>18</v>
      </c>
      <c r="V1139">
        <v>0.44</v>
      </c>
      <c r="W1139">
        <v>0.4</v>
      </c>
      <c r="Y1139">
        <v>0.24801587301587302</v>
      </c>
      <c r="Z1139">
        <v>344</v>
      </c>
      <c r="AA1139">
        <v>0.6</v>
      </c>
      <c r="AB1139">
        <v>4</v>
      </c>
      <c r="AH1139">
        <v>18</v>
      </c>
      <c r="AQ1139">
        <v>50</v>
      </c>
      <c r="AR1139">
        <v>50</v>
      </c>
      <c r="AS1139" t="s">
        <v>755</v>
      </c>
    </row>
    <row r="1140" spans="1:45" x14ac:dyDescent="0.25">
      <c r="A1140">
        <v>1139</v>
      </c>
      <c r="B1140" t="s">
        <v>26</v>
      </c>
      <c r="C1140" t="s">
        <v>665</v>
      </c>
      <c r="D1140" t="s">
        <v>2</v>
      </c>
      <c r="E1140" t="s">
        <v>341</v>
      </c>
      <c r="F1140" s="138">
        <v>43998</v>
      </c>
      <c r="G1140" t="s">
        <v>670</v>
      </c>
      <c r="H1140" t="s">
        <v>667</v>
      </c>
      <c r="I1140" t="s">
        <v>674</v>
      </c>
      <c r="J1140" t="s">
        <v>371</v>
      </c>
      <c r="K1140" t="s">
        <v>671</v>
      </c>
      <c r="L1140">
        <v>1200</v>
      </c>
      <c r="M1140">
        <v>384</v>
      </c>
      <c r="O1140">
        <v>288</v>
      </c>
      <c r="P1140">
        <v>115.19999999999999</v>
      </c>
      <c r="R1140">
        <v>15</v>
      </c>
      <c r="S1140">
        <v>76.2</v>
      </c>
      <c r="T1140">
        <v>0</v>
      </c>
      <c r="U1140">
        <v>4.75</v>
      </c>
      <c r="V1140">
        <v>0.31666666666666665</v>
      </c>
      <c r="W1140">
        <v>0.4</v>
      </c>
      <c r="Y1140">
        <v>7.4404761904761904E-2</v>
      </c>
      <c r="Z1140">
        <v>352</v>
      </c>
      <c r="AA1140">
        <v>0.6</v>
      </c>
      <c r="AI1140">
        <v>11</v>
      </c>
      <c r="AK1140">
        <v>4</v>
      </c>
      <c r="AQ1140">
        <v>50</v>
      </c>
      <c r="AR1140">
        <v>50</v>
      </c>
      <c r="AS1140" t="s">
        <v>755</v>
      </c>
    </row>
    <row r="1141" spans="1:45" x14ac:dyDescent="0.25">
      <c r="A1141">
        <v>1140</v>
      </c>
      <c r="B1141" t="s">
        <v>26</v>
      </c>
      <c r="C1141" t="s">
        <v>665</v>
      </c>
      <c r="D1141" t="s">
        <v>2</v>
      </c>
      <c r="E1141" t="s">
        <v>341</v>
      </c>
      <c r="F1141" s="138">
        <v>43999</v>
      </c>
      <c r="G1141" t="s">
        <v>670</v>
      </c>
      <c r="H1141" t="s">
        <v>667</v>
      </c>
      <c r="I1141" t="s">
        <v>673</v>
      </c>
      <c r="J1141" t="s">
        <v>370</v>
      </c>
      <c r="K1141" t="s">
        <v>671</v>
      </c>
      <c r="L1141">
        <v>1200</v>
      </c>
      <c r="M1141">
        <v>384</v>
      </c>
      <c r="O1141">
        <v>312</v>
      </c>
      <c r="P1141">
        <v>115.19999999999999</v>
      </c>
      <c r="Q1141">
        <v>16</v>
      </c>
      <c r="R1141">
        <v>36</v>
      </c>
      <c r="S1141">
        <v>76.2</v>
      </c>
      <c r="T1141">
        <v>7.5</v>
      </c>
      <c r="U1141">
        <v>16.666666666666668</v>
      </c>
      <c r="V1141">
        <v>0.46474358974358976</v>
      </c>
      <c r="W1141">
        <v>0.4</v>
      </c>
      <c r="Y1141">
        <v>0.23809523809523811</v>
      </c>
      <c r="Z1141">
        <v>422</v>
      </c>
      <c r="AA1141">
        <v>0.6</v>
      </c>
      <c r="AB1141">
        <v>7.5</v>
      </c>
      <c r="AH1141">
        <v>16.666666666666668</v>
      </c>
      <c r="AQ1141">
        <v>50</v>
      </c>
      <c r="AR1141">
        <v>50</v>
      </c>
      <c r="AS1141" t="s">
        <v>755</v>
      </c>
    </row>
    <row r="1142" spans="1:45" x14ac:dyDescent="0.25">
      <c r="A1142">
        <v>1141</v>
      </c>
      <c r="B1142" t="s">
        <v>26</v>
      </c>
      <c r="C1142" t="s">
        <v>665</v>
      </c>
      <c r="D1142" t="s">
        <v>2</v>
      </c>
      <c r="E1142" t="s">
        <v>341</v>
      </c>
      <c r="F1142" s="138">
        <v>43999</v>
      </c>
      <c r="G1142" t="s">
        <v>670</v>
      </c>
      <c r="H1142" t="s">
        <v>667</v>
      </c>
      <c r="I1142" t="s">
        <v>674</v>
      </c>
      <c r="J1142" t="s">
        <v>371</v>
      </c>
      <c r="K1142" t="s">
        <v>671</v>
      </c>
      <c r="L1142">
        <v>1200</v>
      </c>
      <c r="M1142">
        <v>384</v>
      </c>
      <c r="O1142">
        <v>288</v>
      </c>
      <c r="P1142">
        <v>115.19999999999999</v>
      </c>
      <c r="Q1142">
        <v>2</v>
      </c>
      <c r="R1142">
        <v>15</v>
      </c>
      <c r="S1142">
        <v>76.2</v>
      </c>
      <c r="T1142">
        <v>0.5</v>
      </c>
      <c r="U1142">
        <v>3.75</v>
      </c>
      <c r="V1142">
        <v>0.25</v>
      </c>
      <c r="W1142">
        <v>0.4</v>
      </c>
      <c r="Y1142">
        <v>8.4325396825396831E-2</v>
      </c>
      <c r="Z1142">
        <v>344</v>
      </c>
      <c r="AA1142">
        <v>0.6</v>
      </c>
      <c r="AC1142">
        <v>2</v>
      </c>
      <c r="AI1142">
        <v>11</v>
      </c>
      <c r="AK1142">
        <v>2</v>
      </c>
      <c r="AQ1142">
        <v>50</v>
      </c>
      <c r="AR1142">
        <v>50</v>
      </c>
      <c r="AS1142" t="s">
        <v>755</v>
      </c>
    </row>
    <row r="1143" spans="1:45" x14ac:dyDescent="0.25">
      <c r="A1143">
        <v>1142</v>
      </c>
      <c r="B1143" t="s">
        <v>26</v>
      </c>
      <c r="C1143" t="s">
        <v>665</v>
      </c>
      <c r="D1143" t="s">
        <v>2</v>
      </c>
      <c r="E1143" t="s">
        <v>341</v>
      </c>
      <c r="F1143" s="138">
        <v>43999</v>
      </c>
      <c r="G1143" t="s">
        <v>670</v>
      </c>
      <c r="H1143" t="s">
        <v>687</v>
      </c>
      <c r="I1143" t="s">
        <v>714</v>
      </c>
      <c r="J1143" t="s">
        <v>523</v>
      </c>
      <c r="K1143" t="s">
        <v>671</v>
      </c>
      <c r="L1143">
        <v>1200</v>
      </c>
      <c r="M1143">
        <v>384</v>
      </c>
      <c r="O1143">
        <v>288</v>
      </c>
      <c r="P1143">
        <v>115.19999999999999</v>
      </c>
      <c r="R1143">
        <v>7</v>
      </c>
      <c r="S1143">
        <v>76.2</v>
      </c>
      <c r="T1143">
        <v>0</v>
      </c>
      <c r="U1143">
        <v>5</v>
      </c>
      <c r="V1143">
        <v>0.7142857142857143</v>
      </c>
      <c r="W1143">
        <v>0.24</v>
      </c>
      <c r="Y1143">
        <v>3.4722222222222224E-2</v>
      </c>
      <c r="Z1143">
        <v>354</v>
      </c>
      <c r="AA1143">
        <v>0.6</v>
      </c>
      <c r="AH1143">
        <v>3</v>
      </c>
      <c r="AK1143">
        <v>4</v>
      </c>
      <c r="AQ1143">
        <v>50</v>
      </c>
      <c r="AR1143">
        <v>50</v>
      </c>
      <c r="AS1143" t="s">
        <v>755</v>
      </c>
    </row>
    <row r="1144" spans="1:45" x14ac:dyDescent="0.25">
      <c r="A1144">
        <v>1143</v>
      </c>
      <c r="B1144" t="s">
        <v>26</v>
      </c>
      <c r="C1144" t="s">
        <v>665</v>
      </c>
      <c r="D1144" t="s">
        <v>2</v>
      </c>
      <c r="E1144" t="s">
        <v>341</v>
      </c>
      <c r="F1144" s="138">
        <v>43999</v>
      </c>
      <c r="G1144" t="s">
        <v>666</v>
      </c>
      <c r="H1144" t="s">
        <v>667</v>
      </c>
      <c r="I1144" t="s">
        <v>668</v>
      </c>
      <c r="J1144" t="s">
        <v>129</v>
      </c>
      <c r="K1144" t="s">
        <v>669</v>
      </c>
      <c r="L1144">
        <v>2700</v>
      </c>
      <c r="M1144">
        <v>648</v>
      </c>
      <c r="O1144">
        <v>576</v>
      </c>
      <c r="P1144">
        <v>194.4</v>
      </c>
      <c r="Q1144">
        <v>15</v>
      </c>
      <c r="R1144">
        <v>99</v>
      </c>
      <c r="S1144">
        <v>128.4</v>
      </c>
      <c r="T1144">
        <v>14.833333333333334</v>
      </c>
      <c r="U1144">
        <v>134</v>
      </c>
      <c r="V1144">
        <v>1.3055555555555556</v>
      </c>
      <c r="W1144">
        <v>0.4</v>
      </c>
      <c r="Y1144">
        <v>0.28273809523809523</v>
      </c>
      <c r="Z1144">
        <v>753</v>
      </c>
      <c r="AA1144">
        <v>0.8</v>
      </c>
      <c r="AB1144">
        <v>14.833333333333334</v>
      </c>
      <c r="AH1144">
        <v>96</v>
      </c>
      <c r="AK1144">
        <v>76</v>
      </c>
      <c r="AQ1144">
        <v>150</v>
      </c>
      <c r="AR1144">
        <v>150</v>
      </c>
      <c r="AS1144" t="s">
        <v>755</v>
      </c>
    </row>
    <row r="1145" spans="1:45" x14ac:dyDescent="0.25">
      <c r="A1145">
        <v>1144</v>
      </c>
      <c r="B1145" t="s">
        <v>26</v>
      </c>
      <c r="C1145" t="s">
        <v>665</v>
      </c>
      <c r="D1145" t="s">
        <v>2</v>
      </c>
      <c r="E1145" t="s">
        <v>341</v>
      </c>
      <c r="F1145" s="138">
        <v>43999</v>
      </c>
      <c r="G1145" t="s">
        <v>666</v>
      </c>
      <c r="H1145" t="s">
        <v>667</v>
      </c>
      <c r="I1145" t="s">
        <v>668</v>
      </c>
      <c r="J1145" t="s">
        <v>130</v>
      </c>
      <c r="K1145" t="s">
        <v>669</v>
      </c>
      <c r="L1145">
        <v>2700</v>
      </c>
      <c r="M1145">
        <v>648</v>
      </c>
      <c r="O1145">
        <v>514</v>
      </c>
      <c r="P1145">
        <v>194.4</v>
      </c>
      <c r="Q1145">
        <v>11</v>
      </c>
      <c r="R1145">
        <v>64</v>
      </c>
      <c r="S1145">
        <v>128.4</v>
      </c>
      <c r="T1145">
        <v>4.3333333333333339</v>
      </c>
      <c r="U1145">
        <v>29.5</v>
      </c>
      <c r="V1145">
        <v>0.45111111111111113</v>
      </c>
      <c r="W1145">
        <v>0.4</v>
      </c>
      <c r="Y1145">
        <v>0.20844913841022794</v>
      </c>
      <c r="Z1145">
        <v>577</v>
      </c>
      <c r="AA1145">
        <v>0.8</v>
      </c>
      <c r="AB1145">
        <v>3.3333333333333335</v>
      </c>
      <c r="AE1145">
        <v>2</v>
      </c>
      <c r="AH1145">
        <v>8.5</v>
      </c>
      <c r="AI1145">
        <v>2</v>
      </c>
      <c r="AK1145">
        <v>41</v>
      </c>
      <c r="AQ1145">
        <v>100</v>
      </c>
      <c r="AR1145">
        <v>100</v>
      </c>
      <c r="AS1145" t="s">
        <v>755</v>
      </c>
    </row>
    <row r="1146" spans="1:45" x14ac:dyDescent="0.25">
      <c r="A1146">
        <v>1145</v>
      </c>
      <c r="B1146" t="s">
        <v>26</v>
      </c>
      <c r="C1146" t="s">
        <v>665</v>
      </c>
      <c r="D1146" t="s">
        <v>2</v>
      </c>
      <c r="E1146" t="s">
        <v>341</v>
      </c>
      <c r="F1146" s="138">
        <v>43999</v>
      </c>
      <c r="G1146" t="s">
        <v>666</v>
      </c>
      <c r="H1146" t="s">
        <v>667</v>
      </c>
      <c r="I1146" t="s">
        <v>672</v>
      </c>
      <c r="J1146" t="s">
        <v>189</v>
      </c>
      <c r="K1146" t="s">
        <v>669</v>
      </c>
      <c r="L1146">
        <v>2700</v>
      </c>
      <c r="M1146">
        <v>648</v>
      </c>
      <c r="O1146">
        <v>608</v>
      </c>
      <c r="P1146">
        <v>194.4</v>
      </c>
      <c r="Q1146">
        <v>60</v>
      </c>
      <c r="R1146">
        <v>67</v>
      </c>
      <c r="S1146">
        <v>128.4</v>
      </c>
      <c r="T1146">
        <v>43.833333333333329</v>
      </c>
      <c r="U1146">
        <v>69.333333333333343</v>
      </c>
      <c r="V1146">
        <v>0.89107611548556431</v>
      </c>
      <c r="W1146">
        <v>0.4</v>
      </c>
      <c r="Y1146">
        <v>0.29840225563909778</v>
      </c>
      <c r="Z1146">
        <v>630</v>
      </c>
      <c r="AA1146">
        <v>0.75</v>
      </c>
      <c r="AB1146">
        <v>27.333333333333332</v>
      </c>
      <c r="AE1146">
        <v>33</v>
      </c>
      <c r="AH1146">
        <v>49.333333333333336</v>
      </c>
      <c r="AK1146">
        <v>40</v>
      </c>
      <c r="AQ1146">
        <v>150</v>
      </c>
      <c r="AR1146">
        <v>150</v>
      </c>
      <c r="AS1146" t="s">
        <v>755</v>
      </c>
    </row>
    <row r="1147" spans="1:45" x14ac:dyDescent="0.25">
      <c r="A1147">
        <v>1146</v>
      </c>
      <c r="B1147" t="s">
        <v>26</v>
      </c>
      <c r="C1147" t="s">
        <v>680</v>
      </c>
      <c r="D1147" t="s">
        <v>2</v>
      </c>
      <c r="E1147" t="s">
        <v>341</v>
      </c>
      <c r="F1147" s="138">
        <v>43999</v>
      </c>
      <c r="G1147" t="s">
        <v>666</v>
      </c>
      <c r="H1147" t="s">
        <v>667</v>
      </c>
      <c r="I1147" t="s">
        <v>681</v>
      </c>
      <c r="J1147" t="s">
        <v>236</v>
      </c>
      <c r="K1147" t="s">
        <v>669</v>
      </c>
      <c r="L1147">
        <v>2700</v>
      </c>
      <c r="M1147">
        <v>648</v>
      </c>
      <c r="O1147">
        <v>500</v>
      </c>
      <c r="P1147">
        <v>194.4</v>
      </c>
      <c r="Q1147">
        <v>53</v>
      </c>
      <c r="R1147">
        <v>156</v>
      </c>
      <c r="S1147">
        <v>127.8</v>
      </c>
      <c r="T1147">
        <v>121.14285714285714</v>
      </c>
      <c r="U1147">
        <v>168.875</v>
      </c>
      <c r="V1147">
        <v>1.3876452494873546</v>
      </c>
      <c r="W1147">
        <v>0.4</v>
      </c>
      <c r="Y1147">
        <v>0.44571428571428573</v>
      </c>
      <c r="Z1147">
        <v>536</v>
      </c>
      <c r="AA1147">
        <v>0.7</v>
      </c>
      <c r="AB1147">
        <v>32</v>
      </c>
      <c r="AC1147">
        <v>1</v>
      </c>
      <c r="AE1147">
        <v>16</v>
      </c>
      <c r="AH1147">
        <v>114.14285714285714</v>
      </c>
      <c r="AI1147">
        <v>8</v>
      </c>
      <c r="AK1147">
        <v>29</v>
      </c>
      <c r="AQ1147">
        <v>150</v>
      </c>
      <c r="AR1147">
        <v>150</v>
      </c>
      <c r="AS1147" t="s">
        <v>755</v>
      </c>
    </row>
    <row r="1148" spans="1:45" x14ac:dyDescent="0.25">
      <c r="A1148">
        <v>1147</v>
      </c>
      <c r="B1148" t="s">
        <v>26</v>
      </c>
      <c r="C1148" t="s">
        <v>680</v>
      </c>
      <c r="D1148" t="s">
        <v>2</v>
      </c>
      <c r="E1148" t="s">
        <v>341</v>
      </c>
      <c r="F1148" s="138">
        <v>43999</v>
      </c>
      <c r="G1148" t="s">
        <v>666</v>
      </c>
      <c r="H1148" t="s">
        <v>667</v>
      </c>
      <c r="I1148" t="s">
        <v>681</v>
      </c>
      <c r="J1148" t="s">
        <v>428</v>
      </c>
      <c r="K1148" t="s">
        <v>669</v>
      </c>
      <c r="L1148">
        <v>2700</v>
      </c>
      <c r="M1148">
        <v>648</v>
      </c>
      <c r="O1148">
        <v>552</v>
      </c>
      <c r="P1148">
        <v>194.4</v>
      </c>
      <c r="Q1148">
        <v>23</v>
      </c>
      <c r="R1148">
        <v>64</v>
      </c>
      <c r="S1148">
        <v>127.8</v>
      </c>
      <c r="T1148">
        <v>53.339285714285715</v>
      </c>
      <c r="U1148">
        <v>157.875</v>
      </c>
      <c r="V1148">
        <v>2.4277504105090313</v>
      </c>
      <c r="W1148">
        <v>0.4</v>
      </c>
      <c r="Y1148">
        <v>0.16563146997929606</v>
      </c>
      <c r="Z1148">
        <v>370</v>
      </c>
      <c r="AA1148">
        <v>0.7</v>
      </c>
      <c r="AB1148">
        <v>16.571428571428573</v>
      </c>
      <c r="AE1148">
        <v>7</v>
      </c>
      <c r="AH1148">
        <v>50.714285714285715</v>
      </c>
      <c r="AI1148">
        <v>6</v>
      </c>
      <c r="AK1148">
        <v>5</v>
      </c>
      <c r="AQ1148">
        <v>150</v>
      </c>
      <c r="AR1148">
        <v>150</v>
      </c>
      <c r="AS1148" t="s">
        <v>755</v>
      </c>
    </row>
    <row r="1149" spans="1:45" x14ac:dyDescent="0.25">
      <c r="A1149">
        <v>1148</v>
      </c>
      <c r="B1149" t="s">
        <v>26</v>
      </c>
      <c r="C1149" t="s">
        <v>665</v>
      </c>
      <c r="D1149" t="s">
        <v>2</v>
      </c>
      <c r="E1149" t="s">
        <v>341</v>
      </c>
      <c r="F1149" s="138">
        <v>44000</v>
      </c>
      <c r="G1149" t="s">
        <v>670</v>
      </c>
      <c r="H1149" t="s">
        <v>667</v>
      </c>
      <c r="I1149" t="s">
        <v>673</v>
      </c>
      <c r="J1149" t="s">
        <v>370</v>
      </c>
      <c r="K1149" t="s">
        <v>671</v>
      </c>
      <c r="L1149">
        <v>1200</v>
      </c>
      <c r="M1149">
        <v>384</v>
      </c>
      <c r="O1149">
        <v>323</v>
      </c>
      <c r="P1149">
        <v>115.19999999999999</v>
      </c>
      <c r="Q1149">
        <v>15</v>
      </c>
      <c r="R1149">
        <v>40</v>
      </c>
      <c r="S1149">
        <v>76.2</v>
      </c>
      <c r="T1149">
        <v>5.833333333333333</v>
      </c>
      <c r="U1149">
        <v>30</v>
      </c>
      <c r="V1149">
        <v>0.6515151515151516</v>
      </c>
      <c r="W1149">
        <v>0.4</v>
      </c>
      <c r="Y1149">
        <v>0.24325519681556834</v>
      </c>
      <c r="Z1149">
        <v>322</v>
      </c>
      <c r="AA1149">
        <v>0.8</v>
      </c>
      <c r="AB1149">
        <v>5.833333333333333</v>
      </c>
      <c r="AH1149">
        <v>30</v>
      </c>
      <c r="AQ1149">
        <v>100</v>
      </c>
      <c r="AR1149">
        <v>100</v>
      </c>
      <c r="AS1149" t="s">
        <v>755</v>
      </c>
    </row>
    <row r="1150" spans="1:45" x14ac:dyDescent="0.25">
      <c r="A1150">
        <v>1149</v>
      </c>
      <c r="B1150" t="s">
        <v>26</v>
      </c>
      <c r="C1150" t="s">
        <v>665</v>
      </c>
      <c r="D1150" t="s">
        <v>2</v>
      </c>
      <c r="E1150" t="s">
        <v>341</v>
      </c>
      <c r="F1150" s="138">
        <v>44000</v>
      </c>
      <c r="G1150" t="s">
        <v>670</v>
      </c>
      <c r="H1150" t="s">
        <v>667</v>
      </c>
      <c r="I1150" t="s">
        <v>674</v>
      </c>
      <c r="J1150" t="s">
        <v>371</v>
      </c>
      <c r="K1150" t="s">
        <v>671</v>
      </c>
      <c r="L1150">
        <v>1200</v>
      </c>
      <c r="M1150">
        <v>384</v>
      </c>
      <c r="O1150">
        <v>288</v>
      </c>
      <c r="P1150">
        <v>115.19999999999999</v>
      </c>
      <c r="Q1150">
        <v>5</v>
      </c>
      <c r="R1150">
        <v>23</v>
      </c>
      <c r="S1150">
        <v>76.2</v>
      </c>
      <c r="T1150">
        <v>0.5</v>
      </c>
      <c r="U1150">
        <v>4.5</v>
      </c>
      <c r="V1150">
        <v>9.0909090909090912E-2</v>
      </c>
      <c r="W1150">
        <v>0.4</v>
      </c>
      <c r="Y1150">
        <v>0.27281746031746035</v>
      </c>
      <c r="Z1150">
        <v>372</v>
      </c>
      <c r="AA1150">
        <v>0.8</v>
      </c>
      <c r="AC1150">
        <v>2</v>
      </c>
      <c r="AI1150">
        <v>12</v>
      </c>
      <c r="AK1150">
        <v>3</v>
      </c>
      <c r="AQ1150">
        <v>50</v>
      </c>
      <c r="AR1150">
        <v>50</v>
      </c>
      <c r="AS1150" t="s">
        <v>755</v>
      </c>
    </row>
    <row r="1151" spans="1:45" x14ac:dyDescent="0.25">
      <c r="A1151">
        <v>1150</v>
      </c>
      <c r="B1151" t="s">
        <v>26</v>
      </c>
      <c r="C1151" t="s">
        <v>665</v>
      </c>
      <c r="D1151" t="s">
        <v>2</v>
      </c>
      <c r="E1151" t="s">
        <v>341</v>
      </c>
      <c r="F1151" s="138">
        <v>44000</v>
      </c>
      <c r="G1151" t="s">
        <v>670</v>
      </c>
      <c r="H1151" t="s">
        <v>687</v>
      </c>
      <c r="I1151" t="s">
        <v>714</v>
      </c>
      <c r="J1151" t="s">
        <v>523</v>
      </c>
      <c r="K1151" t="s">
        <v>671</v>
      </c>
      <c r="L1151">
        <v>1200</v>
      </c>
      <c r="M1151">
        <v>384</v>
      </c>
      <c r="O1151">
        <v>312</v>
      </c>
      <c r="P1151">
        <v>115.19999999999999</v>
      </c>
      <c r="Q1151">
        <v>2</v>
      </c>
      <c r="R1151">
        <v>11</v>
      </c>
      <c r="S1151">
        <v>76.2</v>
      </c>
      <c r="T1151">
        <v>0.83333333333333337</v>
      </c>
      <c r="U1151">
        <v>12.333333333333334</v>
      </c>
      <c r="V1151">
        <v>1.012820512820513</v>
      </c>
      <c r="W1151">
        <v>0.4</v>
      </c>
      <c r="Y1151">
        <v>5.9523809523809527E-2</v>
      </c>
      <c r="Z1151">
        <v>312</v>
      </c>
      <c r="AA1151">
        <v>0.75</v>
      </c>
      <c r="AB1151">
        <v>0.83333333333333337</v>
      </c>
      <c r="AH1151">
        <v>12.333333333333334</v>
      </c>
      <c r="AQ1151">
        <v>50</v>
      </c>
      <c r="AR1151">
        <v>50</v>
      </c>
      <c r="AS1151" t="s">
        <v>755</v>
      </c>
    </row>
    <row r="1152" spans="1:45" x14ac:dyDescent="0.25">
      <c r="A1152">
        <v>1151</v>
      </c>
      <c r="B1152" t="s">
        <v>26</v>
      </c>
      <c r="C1152" t="s">
        <v>665</v>
      </c>
      <c r="D1152" t="s">
        <v>2</v>
      </c>
      <c r="E1152" t="s">
        <v>341</v>
      </c>
      <c r="F1152" s="138">
        <v>44002</v>
      </c>
      <c r="G1152" t="s">
        <v>666</v>
      </c>
      <c r="H1152" t="s">
        <v>667</v>
      </c>
      <c r="I1152" t="s">
        <v>668</v>
      </c>
      <c r="J1152" t="s">
        <v>129</v>
      </c>
      <c r="K1152" t="s">
        <v>669</v>
      </c>
      <c r="L1152">
        <v>2700</v>
      </c>
      <c r="M1152">
        <v>648</v>
      </c>
      <c r="O1152">
        <v>736</v>
      </c>
      <c r="P1152">
        <v>194.4</v>
      </c>
      <c r="Q1152">
        <v>64</v>
      </c>
      <c r="R1152">
        <v>126</v>
      </c>
      <c r="S1152">
        <v>128.4</v>
      </c>
      <c r="T1152">
        <v>52.166666666666664</v>
      </c>
      <c r="U1152">
        <v>111.33333333333334</v>
      </c>
      <c r="V1152">
        <v>0.86052631578947369</v>
      </c>
      <c r="W1152">
        <v>0.4</v>
      </c>
      <c r="Y1152">
        <v>0.36878881987577644</v>
      </c>
      <c r="Z1152">
        <v>1042</v>
      </c>
      <c r="AA1152">
        <v>0.8</v>
      </c>
      <c r="AB1152">
        <v>47.166666666666664</v>
      </c>
      <c r="AC1152">
        <v>2</v>
      </c>
      <c r="AE1152">
        <v>9</v>
      </c>
      <c r="AH1152">
        <v>105.83333333333334</v>
      </c>
      <c r="AI1152">
        <v>4</v>
      </c>
      <c r="AK1152">
        <v>9</v>
      </c>
      <c r="AQ1152">
        <v>200</v>
      </c>
      <c r="AR1152">
        <v>200</v>
      </c>
      <c r="AS1152" t="s">
        <v>756</v>
      </c>
    </row>
    <row r="1153" spans="1:45" x14ac:dyDescent="0.25">
      <c r="A1153">
        <v>1152</v>
      </c>
      <c r="B1153" t="s">
        <v>26</v>
      </c>
      <c r="C1153" t="s">
        <v>665</v>
      </c>
      <c r="D1153" t="s">
        <v>2</v>
      </c>
      <c r="E1153" t="s">
        <v>341</v>
      </c>
      <c r="F1153" s="138">
        <v>44002</v>
      </c>
      <c r="G1153" t="s">
        <v>666</v>
      </c>
      <c r="H1153" t="s">
        <v>667</v>
      </c>
      <c r="I1153" t="s">
        <v>668</v>
      </c>
      <c r="J1153" t="s">
        <v>130</v>
      </c>
      <c r="K1153" t="s">
        <v>669</v>
      </c>
      <c r="L1153">
        <v>2700</v>
      </c>
      <c r="M1153">
        <v>648</v>
      </c>
      <c r="O1153">
        <v>512</v>
      </c>
      <c r="P1153">
        <v>194.4</v>
      </c>
      <c r="Q1153">
        <v>57</v>
      </c>
      <c r="R1153">
        <v>152</v>
      </c>
      <c r="S1153">
        <v>128.4</v>
      </c>
      <c r="T1153">
        <v>40</v>
      </c>
      <c r="U1153">
        <v>111.75</v>
      </c>
      <c r="V1153">
        <v>0.72607655502392343</v>
      </c>
      <c r="W1153">
        <v>0.4</v>
      </c>
      <c r="Y1153">
        <v>0.58314732142857151</v>
      </c>
      <c r="Z1153">
        <v>748</v>
      </c>
      <c r="AA1153">
        <v>0.8</v>
      </c>
      <c r="AB1153">
        <v>30</v>
      </c>
      <c r="AC1153">
        <v>12</v>
      </c>
      <c r="AE1153">
        <v>14</v>
      </c>
      <c r="AH1153">
        <v>76</v>
      </c>
      <c r="AI1153">
        <v>7</v>
      </c>
      <c r="AK1153">
        <v>68</v>
      </c>
      <c r="AQ1153">
        <v>200</v>
      </c>
      <c r="AR1153">
        <v>200</v>
      </c>
      <c r="AS1153" t="s">
        <v>756</v>
      </c>
    </row>
    <row r="1154" spans="1:45" x14ac:dyDescent="0.25">
      <c r="A1154">
        <v>1153</v>
      </c>
      <c r="B1154" t="s">
        <v>26</v>
      </c>
      <c r="C1154" t="s">
        <v>665</v>
      </c>
      <c r="D1154" t="s">
        <v>2</v>
      </c>
      <c r="E1154" t="s">
        <v>341</v>
      </c>
      <c r="F1154" s="138">
        <v>44002</v>
      </c>
      <c r="G1154" t="s">
        <v>666</v>
      </c>
      <c r="H1154" t="s">
        <v>667</v>
      </c>
      <c r="I1154" t="s">
        <v>672</v>
      </c>
      <c r="J1154" t="s">
        <v>189</v>
      </c>
      <c r="K1154" t="s">
        <v>669</v>
      </c>
      <c r="L1154">
        <v>2700</v>
      </c>
      <c r="M1154">
        <v>648</v>
      </c>
      <c r="O1154">
        <v>800</v>
      </c>
      <c r="P1154">
        <v>194.4</v>
      </c>
      <c r="Q1154">
        <v>64</v>
      </c>
      <c r="R1154">
        <v>165</v>
      </c>
      <c r="S1154">
        <v>128.4</v>
      </c>
      <c r="T1154">
        <v>33.666666666666671</v>
      </c>
      <c r="U1154">
        <v>86.916666666666671</v>
      </c>
      <c r="V1154">
        <v>0.52656477438136828</v>
      </c>
      <c r="W1154">
        <v>0.4</v>
      </c>
      <c r="Y1154">
        <v>0.40892857142857142</v>
      </c>
      <c r="Z1154">
        <v>838</v>
      </c>
      <c r="AA1154">
        <v>0.75</v>
      </c>
      <c r="AB1154">
        <v>22.166666666666668</v>
      </c>
      <c r="AC1154">
        <v>6</v>
      </c>
      <c r="AE1154">
        <v>20</v>
      </c>
      <c r="AH1154">
        <v>68.666666666666671</v>
      </c>
      <c r="AI1154">
        <v>11</v>
      </c>
      <c r="AK1154">
        <v>31</v>
      </c>
      <c r="AQ1154">
        <v>200</v>
      </c>
      <c r="AR1154">
        <v>200</v>
      </c>
      <c r="AS1154" t="s">
        <v>756</v>
      </c>
    </row>
    <row r="1155" spans="1:45" x14ac:dyDescent="0.25">
      <c r="A1155">
        <v>1154</v>
      </c>
      <c r="B1155" t="s">
        <v>26</v>
      </c>
      <c r="C1155" t="s">
        <v>665</v>
      </c>
      <c r="D1155" t="s">
        <v>2</v>
      </c>
      <c r="E1155" t="s">
        <v>341</v>
      </c>
      <c r="F1155" s="138">
        <v>44002</v>
      </c>
      <c r="G1155" t="s">
        <v>703</v>
      </c>
      <c r="H1155" t="s">
        <v>667</v>
      </c>
      <c r="I1155" t="s">
        <v>668</v>
      </c>
      <c r="J1155" t="s">
        <v>451</v>
      </c>
      <c r="K1155" t="s">
        <v>669</v>
      </c>
      <c r="L1155">
        <v>1800</v>
      </c>
      <c r="M1155">
        <v>576</v>
      </c>
      <c r="O1155">
        <v>576</v>
      </c>
      <c r="P1155">
        <v>172.79999999999998</v>
      </c>
      <c r="Q1155">
        <v>18</v>
      </c>
      <c r="R1155">
        <v>55</v>
      </c>
      <c r="S1155">
        <v>76.2</v>
      </c>
      <c r="T1155">
        <v>8</v>
      </c>
      <c r="U1155">
        <v>38.5</v>
      </c>
      <c r="V1155">
        <v>0.63698630136986301</v>
      </c>
      <c r="W1155">
        <v>0.4</v>
      </c>
      <c r="Y1155">
        <v>0.1810515873015873</v>
      </c>
      <c r="Z1155">
        <v>180</v>
      </c>
      <c r="AA1155">
        <v>0.75</v>
      </c>
      <c r="AB1155">
        <v>8</v>
      </c>
      <c r="AH1155">
        <v>32</v>
      </c>
      <c r="AK1155">
        <v>5</v>
      </c>
      <c r="AM1155">
        <v>4</v>
      </c>
      <c r="AQ1155">
        <v>150</v>
      </c>
      <c r="AR1155">
        <v>150</v>
      </c>
      <c r="AS1155" t="s">
        <v>756</v>
      </c>
    </row>
    <row r="1156" spans="1:45" x14ac:dyDescent="0.25">
      <c r="A1156">
        <v>1155</v>
      </c>
      <c r="B1156" t="s">
        <v>26</v>
      </c>
      <c r="C1156" t="s">
        <v>665</v>
      </c>
      <c r="D1156" t="s">
        <v>2</v>
      </c>
      <c r="E1156" t="s">
        <v>341</v>
      </c>
      <c r="F1156" s="138">
        <v>44002</v>
      </c>
      <c r="G1156" t="s">
        <v>670</v>
      </c>
      <c r="H1156" t="s">
        <v>667</v>
      </c>
      <c r="I1156" t="s">
        <v>668</v>
      </c>
      <c r="J1156" t="s">
        <v>137</v>
      </c>
      <c r="K1156" t="s">
        <v>671</v>
      </c>
      <c r="L1156">
        <v>1200</v>
      </c>
      <c r="M1156">
        <v>384</v>
      </c>
      <c r="O1156">
        <v>464</v>
      </c>
      <c r="P1156">
        <v>115.19999999999999</v>
      </c>
      <c r="Q1156">
        <v>34</v>
      </c>
      <c r="R1156">
        <v>47</v>
      </c>
      <c r="S1156">
        <v>76.2</v>
      </c>
      <c r="T1156">
        <v>22.583333333333336</v>
      </c>
      <c r="U1156">
        <v>31.333333333333336</v>
      </c>
      <c r="V1156">
        <v>0.66563786008230463</v>
      </c>
      <c r="W1156">
        <v>0.4</v>
      </c>
      <c r="Y1156">
        <v>0.24938423645320201</v>
      </c>
      <c r="Z1156">
        <v>866</v>
      </c>
      <c r="AA1156">
        <v>0.65</v>
      </c>
      <c r="AB1156">
        <v>16.333333333333336</v>
      </c>
      <c r="AC1156">
        <v>3</v>
      </c>
      <c r="AE1156">
        <v>11</v>
      </c>
      <c r="AH1156">
        <v>23.833333333333336</v>
      </c>
      <c r="AI1156">
        <v>8</v>
      </c>
      <c r="AK1156">
        <v>11</v>
      </c>
      <c r="AQ1156">
        <v>100</v>
      </c>
      <c r="AR1156">
        <v>100</v>
      </c>
      <c r="AS1156" t="s">
        <v>756</v>
      </c>
    </row>
    <row r="1157" spans="1:45" x14ac:dyDescent="0.25">
      <c r="A1157">
        <v>1156</v>
      </c>
      <c r="B1157" t="s">
        <v>26</v>
      </c>
      <c r="C1157" t="s">
        <v>665</v>
      </c>
      <c r="D1157" t="s">
        <v>2</v>
      </c>
      <c r="E1157" t="s">
        <v>341</v>
      </c>
      <c r="F1157" s="138">
        <v>44002</v>
      </c>
      <c r="G1157" t="s">
        <v>670</v>
      </c>
      <c r="H1157" t="s">
        <v>667</v>
      </c>
      <c r="I1157" t="s">
        <v>668</v>
      </c>
      <c r="J1157" t="s">
        <v>138</v>
      </c>
      <c r="K1157" t="s">
        <v>671</v>
      </c>
      <c r="L1157">
        <v>1200</v>
      </c>
      <c r="M1157">
        <v>384</v>
      </c>
      <c r="O1157">
        <v>528</v>
      </c>
      <c r="P1157">
        <v>115.19999999999999</v>
      </c>
      <c r="Q1157">
        <v>31</v>
      </c>
      <c r="R1157">
        <v>74</v>
      </c>
      <c r="S1157">
        <v>76.2</v>
      </c>
      <c r="T1157">
        <v>21.25</v>
      </c>
      <c r="U1157">
        <v>47</v>
      </c>
      <c r="V1157">
        <v>0.65</v>
      </c>
      <c r="W1157">
        <v>0.4</v>
      </c>
      <c r="Y1157">
        <v>0.28409090909090912</v>
      </c>
      <c r="Z1157">
        <v>624</v>
      </c>
      <c r="AA1157">
        <v>0.7</v>
      </c>
      <c r="AB1157">
        <v>20</v>
      </c>
      <c r="AC1157">
        <v>1</v>
      </c>
      <c r="AE1157">
        <v>2</v>
      </c>
      <c r="AH1157">
        <v>43.5</v>
      </c>
      <c r="AI1157">
        <v>2</v>
      </c>
      <c r="AK1157">
        <v>6</v>
      </c>
      <c r="AQ1157">
        <v>100</v>
      </c>
      <c r="AR1157">
        <v>100</v>
      </c>
      <c r="AS1157" t="s">
        <v>756</v>
      </c>
    </row>
    <row r="1158" spans="1:45" x14ac:dyDescent="0.25">
      <c r="A1158">
        <v>1157</v>
      </c>
      <c r="B1158" t="s">
        <v>26</v>
      </c>
      <c r="C1158" t="s">
        <v>665</v>
      </c>
      <c r="D1158" t="s">
        <v>2</v>
      </c>
      <c r="E1158" t="s">
        <v>341</v>
      </c>
      <c r="F1158" s="138">
        <v>44002</v>
      </c>
      <c r="G1158" t="s">
        <v>670</v>
      </c>
      <c r="H1158" t="s">
        <v>667</v>
      </c>
      <c r="I1158" t="s">
        <v>668</v>
      </c>
      <c r="J1158" t="s">
        <v>139</v>
      </c>
      <c r="K1158" t="s">
        <v>671</v>
      </c>
      <c r="L1158">
        <v>1200</v>
      </c>
      <c r="M1158">
        <v>384</v>
      </c>
      <c r="O1158">
        <v>322</v>
      </c>
      <c r="P1158">
        <v>115.19999999999999</v>
      </c>
      <c r="Q1158">
        <v>22</v>
      </c>
      <c r="R1158">
        <v>37</v>
      </c>
      <c r="S1158">
        <v>76.2</v>
      </c>
      <c r="T1158">
        <v>18.333333333333332</v>
      </c>
      <c r="U1158">
        <v>26.916666666666668</v>
      </c>
      <c r="V1158">
        <v>0.76694915254237284</v>
      </c>
      <c r="W1158">
        <v>0.4</v>
      </c>
      <c r="Y1158">
        <v>0.261756876663709</v>
      </c>
      <c r="Z1158">
        <v>331</v>
      </c>
      <c r="AA1158">
        <v>0.75</v>
      </c>
      <c r="AB1158">
        <v>17.333333333333332</v>
      </c>
      <c r="AC1158">
        <v>2</v>
      </c>
      <c r="AE1158">
        <v>1</v>
      </c>
      <c r="AH1158">
        <v>26.166666666666668</v>
      </c>
      <c r="AI1158">
        <v>1</v>
      </c>
      <c r="AK1158">
        <v>1</v>
      </c>
      <c r="AQ1158">
        <v>100</v>
      </c>
      <c r="AR1158">
        <v>100</v>
      </c>
      <c r="AS1158" t="s">
        <v>755</v>
      </c>
    </row>
    <row r="1159" spans="1:45" x14ac:dyDescent="0.25">
      <c r="A1159">
        <v>1158</v>
      </c>
      <c r="B1159" t="s">
        <v>26</v>
      </c>
      <c r="C1159" t="s">
        <v>665</v>
      </c>
      <c r="D1159" t="s">
        <v>2</v>
      </c>
      <c r="E1159" t="s">
        <v>341</v>
      </c>
      <c r="F1159" s="138">
        <v>44002</v>
      </c>
      <c r="G1159" t="s">
        <v>670</v>
      </c>
      <c r="H1159" t="s">
        <v>667</v>
      </c>
      <c r="I1159" t="s">
        <v>668</v>
      </c>
      <c r="J1159" t="s">
        <v>140</v>
      </c>
      <c r="K1159" t="s">
        <v>671</v>
      </c>
      <c r="L1159">
        <v>1200</v>
      </c>
      <c r="M1159">
        <v>384</v>
      </c>
      <c r="O1159">
        <v>608</v>
      </c>
      <c r="P1159">
        <v>115.19999999999999</v>
      </c>
      <c r="Q1159">
        <v>15</v>
      </c>
      <c r="R1159">
        <v>50</v>
      </c>
      <c r="S1159">
        <v>76.2</v>
      </c>
      <c r="T1159">
        <v>8.6666666666666679</v>
      </c>
      <c r="U1159">
        <v>26.5</v>
      </c>
      <c r="V1159">
        <v>0.5410256410256411</v>
      </c>
      <c r="W1159">
        <v>0.4</v>
      </c>
      <c r="Y1159">
        <v>0.15272556390977446</v>
      </c>
      <c r="Z1159">
        <v>991</v>
      </c>
      <c r="AA1159">
        <v>0.7</v>
      </c>
      <c r="AB1159">
        <v>6.166666666666667</v>
      </c>
      <c r="AC1159">
        <v>2</v>
      </c>
      <c r="AE1159">
        <v>4</v>
      </c>
      <c r="AH1159">
        <v>20.5</v>
      </c>
      <c r="AI1159">
        <v>4</v>
      </c>
      <c r="AK1159">
        <v>10</v>
      </c>
      <c r="AQ1159">
        <v>100</v>
      </c>
      <c r="AR1159">
        <v>100</v>
      </c>
      <c r="AS1159" t="s">
        <v>756</v>
      </c>
    </row>
    <row r="1160" spans="1:45" x14ac:dyDescent="0.25">
      <c r="A1160">
        <v>1159</v>
      </c>
      <c r="B1160" t="s">
        <v>26</v>
      </c>
      <c r="C1160" t="s">
        <v>665</v>
      </c>
      <c r="D1160" t="s">
        <v>2</v>
      </c>
      <c r="E1160" t="s">
        <v>341</v>
      </c>
      <c r="F1160" s="138">
        <v>44002</v>
      </c>
      <c r="G1160" t="s">
        <v>670</v>
      </c>
      <c r="H1160" t="s">
        <v>667</v>
      </c>
      <c r="I1160" t="s">
        <v>668</v>
      </c>
      <c r="J1160" t="s">
        <v>141</v>
      </c>
      <c r="K1160" t="s">
        <v>671</v>
      </c>
      <c r="L1160">
        <v>1200</v>
      </c>
      <c r="M1160">
        <v>384</v>
      </c>
      <c r="O1160">
        <v>352</v>
      </c>
      <c r="P1160">
        <v>115.19999999999999</v>
      </c>
      <c r="Q1160">
        <v>26</v>
      </c>
      <c r="R1160">
        <v>40</v>
      </c>
      <c r="S1160">
        <v>76.2</v>
      </c>
      <c r="T1160">
        <v>16.916666666666664</v>
      </c>
      <c r="U1160">
        <v>26.833333333333336</v>
      </c>
      <c r="V1160">
        <v>0.66287878787878785</v>
      </c>
      <c r="W1160">
        <v>0.4</v>
      </c>
      <c r="Y1160">
        <v>0.2678571428571429</v>
      </c>
      <c r="Z1160">
        <v>532</v>
      </c>
      <c r="AA1160">
        <v>0.7</v>
      </c>
      <c r="AB1160">
        <v>15.166666666666666</v>
      </c>
      <c r="AC1160">
        <v>1</v>
      </c>
      <c r="AE1160">
        <v>3</v>
      </c>
      <c r="AH1160">
        <v>24.833333333333336</v>
      </c>
      <c r="AK1160">
        <v>4</v>
      </c>
      <c r="AQ1160">
        <v>100</v>
      </c>
      <c r="AR1160">
        <v>100</v>
      </c>
      <c r="AS1160" t="s">
        <v>756</v>
      </c>
    </row>
    <row r="1161" spans="1:45" x14ac:dyDescent="0.25">
      <c r="A1161">
        <v>1160</v>
      </c>
      <c r="B1161" t="s">
        <v>26</v>
      </c>
      <c r="C1161" t="s">
        <v>665</v>
      </c>
      <c r="D1161" t="s">
        <v>2</v>
      </c>
      <c r="E1161" t="s">
        <v>341</v>
      </c>
      <c r="F1161" s="138">
        <v>44002</v>
      </c>
      <c r="G1161" t="s">
        <v>670</v>
      </c>
      <c r="H1161" t="s">
        <v>667</v>
      </c>
      <c r="I1161" t="s">
        <v>668</v>
      </c>
      <c r="J1161" t="s">
        <v>142</v>
      </c>
      <c r="K1161" t="s">
        <v>671</v>
      </c>
      <c r="L1161">
        <v>1200</v>
      </c>
      <c r="M1161">
        <v>384</v>
      </c>
      <c r="O1161">
        <v>464</v>
      </c>
      <c r="P1161">
        <v>115.19999999999999</v>
      </c>
      <c r="Q1161">
        <v>35</v>
      </c>
      <c r="R1161">
        <v>61</v>
      </c>
      <c r="S1161">
        <v>76.2</v>
      </c>
      <c r="T1161">
        <v>31.5</v>
      </c>
      <c r="U1161">
        <v>42.916666666666671</v>
      </c>
      <c r="V1161">
        <v>0.77517361111111116</v>
      </c>
      <c r="W1161">
        <v>0.4</v>
      </c>
      <c r="Y1161">
        <v>0.29556650246305421</v>
      </c>
      <c r="Z1161">
        <v>638</v>
      </c>
      <c r="AA1161">
        <v>0.7</v>
      </c>
      <c r="AB1161">
        <v>27.5</v>
      </c>
      <c r="AC1161">
        <v>2</v>
      </c>
      <c r="AE1161">
        <v>7</v>
      </c>
      <c r="AH1161">
        <v>37.166666666666671</v>
      </c>
      <c r="AI1161">
        <v>7</v>
      </c>
      <c r="AK1161">
        <v>8</v>
      </c>
      <c r="AQ1161">
        <v>100</v>
      </c>
      <c r="AR1161">
        <v>100</v>
      </c>
      <c r="AS1161" t="s">
        <v>756</v>
      </c>
    </row>
    <row r="1162" spans="1:45" x14ac:dyDescent="0.25">
      <c r="A1162">
        <v>1161</v>
      </c>
      <c r="B1162" t="s">
        <v>26</v>
      </c>
      <c r="C1162" t="s">
        <v>665</v>
      </c>
      <c r="D1162" t="s">
        <v>2</v>
      </c>
      <c r="E1162" t="s">
        <v>341</v>
      </c>
      <c r="F1162" s="138">
        <v>44002</v>
      </c>
      <c r="G1162" t="s">
        <v>670</v>
      </c>
      <c r="H1162" t="s">
        <v>667</v>
      </c>
      <c r="I1162" t="s">
        <v>668</v>
      </c>
      <c r="J1162" t="s">
        <v>143</v>
      </c>
      <c r="K1162" t="s">
        <v>671</v>
      </c>
      <c r="L1162">
        <v>1200</v>
      </c>
      <c r="M1162">
        <v>384</v>
      </c>
      <c r="O1162">
        <v>304</v>
      </c>
      <c r="P1162">
        <v>115.19999999999999</v>
      </c>
      <c r="Q1162">
        <v>49</v>
      </c>
      <c r="R1162">
        <v>25</v>
      </c>
      <c r="S1162">
        <v>76.2</v>
      </c>
      <c r="T1162">
        <v>28.833333333333332</v>
      </c>
      <c r="U1162">
        <v>17.833333333333336</v>
      </c>
      <c r="V1162">
        <v>0.63063063063063074</v>
      </c>
      <c r="W1162">
        <v>0.4</v>
      </c>
      <c r="Y1162">
        <v>0.34774436090225569</v>
      </c>
      <c r="Z1162">
        <v>359</v>
      </c>
      <c r="AA1162">
        <v>0.75</v>
      </c>
      <c r="AB1162">
        <v>18.833333333333332</v>
      </c>
      <c r="AE1162">
        <v>20</v>
      </c>
      <c r="AH1162">
        <v>13.333333333333334</v>
      </c>
      <c r="AK1162">
        <v>9</v>
      </c>
      <c r="AQ1162">
        <v>100</v>
      </c>
      <c r="AR1162">
        <v>100</v>
      </c>
      <c r="AS1162" t="s">
        <v>755</v>
      </c>
    </row>
    <row r="1163" spans="1:45" x14ac:dyDescent="0.25">
      <c r="A1163">
        <v>1162</v>
      </c>
      <c r="B1163" t="s">
        <v>26</v>
      </c>
      <c r="C1163" t="s">
        <v>665</v>
      </c>
      <c r="D1163" t="s">
        <v>2</v>
      </c>
      <c r="E1163" t="s">
        <v>341</v>
      </c>
      <c r="F1163" s="138">
        <v>44002</v>
      </c>
      <c r="G1163" t="s">
        <v>670</v>
      </c>
      <c r="H1163" t="s">
        <v>667</v>
      </c>
      <c r="I1163" t="s">
        <v>668</v>
      </c>
      <c r="J1163" t="s">
        <v>144</v>
      </c>
      <c r="K1163" t="s">
        <v>671</v>
      </c>
      <c r="L1163">
        <v>1200</v>
      </c>
      <c r="M1163">
        <v>384</v>
      </c>
      <c r="O1163">
        <v>288</v>
      </c>
      <c r="P1163">
        <v>115.19999999999999</v>
      </c>
      <c r="Q1163">
        <v>27</v>
      </c>
      <c r="R1163">
        <v>63</v>
      </c>
      <c r="S1163">
        <v>76.2</v>
      </c>
      <c r="T1163">
        <v>15.25</v>
      </c>
      <c r="U1163">
        <v>32</v>
      </c>
      <c r="V1163">
        <v>0.52500000000000002</v>
      </c>
      <c r="W1163">
        <v>0.4</v>
      </c>
      <c r="Y1163">
        <v>0.44642857142857145</v>
      </c>
      <c r="Z1163">
        <v>236</v>
      </c>
      <c r="AA1163">
        <v>0.7</v>
      </c>
      <c r="AB1163">
        <v>12</v>
      </c>
      <c r="AC1163">
        <v>5</v>
      </c>
      <c r="AE1163">
        <v>4</v>
      </c>
      <c r="AH1163">
        <v>27</v>
      </c>
      <c r="AI1163">
        <v>4</v>
      </c>
      <c r="AK1163">
        <v>8</v>
      </c>
      <c r="AQ1163">
        <v>100</v>
      </c>
      <c r="AR1163">
        <v>100</v>
      </c>
      <c r="AS1163" t="s">
        <v>755</v>
      </c>
    </row>
    <row r="1164" spans="1:45" x14ac:dyDescent="0.25">
      <c r="A1164">
        <v>1163</v>
      </c>
      <c r="B1164" t="s">
        <v>26</v>
      </c>
      <c r="C1164" t="s">
        <v>665</v>
      </c>
      <c r="D1164" t="s">
        <v>2</v>
      </c>
      <c r="E1164" t="s">
        <v>341</v>
      </c>
      <c r="F1164" s="138">
        <v>44002</v>
      </c>
      <c r="G1164" t="s">
        <v>670</v>
      </c>
      <c r="H1164" t="s">
        <v>667</v>
      </c>
      <c r="I1164" t="s">
        <v>668</v>
      </c>
      <c r="J1164" t="s">
        <v>145</v>
      </c>
      <c r="K1164" t="s">
        <v>671</v>
      </c>
      <c r="L1164">
        <v>1200</v>
      </c>
      <c r="M1164">
        <v>384</v>
      </c>
      <c r="O1164">
        <v>324</v>
      </c>
      <c r="P1164">
        <v>115.19999999999999</v>
      </c>
      <c r="Q1164">
        <v>5</v>
      </c>
      <c r="R1164">
        <v>5</v>
      </c>
      <c r="S1164">
        <v>76.2</v>
      </c>
      <c r="T1164">
        <v>4.0833333333333339</v>
      </c>
      <c r="U1164">
        <v>7</v>
      </c>
      <c r="V1164">
        <v>1.1083333333333334</v>
      </c>
      <c r="W1164">
        <v>0.4</v>
      </c>
      <c r="Y1164">
        <v>4.409171075837743E-2</v>
      </c>
      <c r="Z1164">
        <v>242</v>
      </c>
      <c r="AA1164">
        <v>0.75</v>
      </c>
      <c r="AB1164">
        <v>2.3333333333333335</v>
      </c>
      <c r="AC1164">
        <v>1</v>
      </c>
      <c r="AF1164">
        <v>2</v>
      </c>
      <c r="AH1164">
        <v>4</v>
      </c>
      <c r="AI1164">
        <v>1</v>
      </c>
      <c r="AK1164">
        <v>2</v>
      </c>
      <c r="AL1164">
        <v>1</v>
      </c>
      <c r="AM1164">
        <v>1</v>
      </c>
      <c r="AQ1164">
        <v>100</v>
      </c>
      <c r="AR1164">
        <v>100</v>
      </c>
      <c r="AS1164" t="s">
        <v>755</v>
      </c>
    </row>
    <row r="1165" spans="1:45" x14ac:dyDescent="0.25">
      <c r="A1165">
        <v>1164</v>
      </c>
      <c r="B1165" t="s">
        <v>26</v>
      </c>
      <c r="C1165" t="s">
        <v>665</v>
      </c>
      <c r="D1165" t="s">
        <v>2</v>
      </c>
      <c r="E1165" t="s">
        <v>341</v>
      </c>
      <c r="F1165" s="138">
        <v>44002</v>
      </c>
      <c r="G1165" t="s">
        <v>682</v>
      </c>
      <c r="H1165" t="s">
        <v>667</v>
      </c>
      <c r="I1165" t="s">
        <v>668</v>
      </c>
      <c r="J1165" t="s">
        <v>151</v>
      </c>
      <c r="K1165" t="s">
        <v>671</v>
      </c>
      <c r="L1165">
        <v>1000</v>
      </c>
      <c r="M1165">
        <v>320</v>
      </c>
      <c r="O1165">
        <v>212</v>
      </c>
      <c r="P1165">
        <v>96</v>
      </c>
      <c r="Q1165">
        <v>16</v>
      </c>
      <c r="R1165">
        <v>27</v>
      </c>
      <c r="S1165">
        <v>76.2</v>
      </c>
      <c r="T1165">
        <v>4.25</v>
      </c>
      <c r="U1165">
        <v>14.25</v>
      </c>
      <c r="V1165">
        <v>0.43023255813953487</v>
      </c>
      <c r="W1165">
        <v>0.4</v>
      </c>
      <c r="Y1165">
        <v>0.28975741239892189</v>
      </c>
      <c r="Z1165">
        <v>246</v>
      </c>
      <c r="AA1165">
        <v>0.6</v>
      </c>
      <c r="AC1165">
        <v>7</v>
      </c>
      <c r="AE1165">
        <v>5</v>
      </c>
      <c r="AI1165">
        <v>9</v>
      </c>
      <c r="AK1165">
        <v>24</v>
      </c>
      <c r="AQ1165">
        <v>100</v>
      </c>
      <c r="AR1165">
        <v>100</v>
      </c>
      <c r="AS1165" t="s">
        <v>755</v>
      </c>
    </row>
    <row r="1166" spans="1:45" x14ac:dyDescent="0.25">
      <c r="A1166">
        <v>1165</v>
      </c>
      <c r="B1166" t="s">
        <v>26</v>
      </c>
      <c r="C1166" t="s">
        <v>665</v>
      </c>
      <c r="D1166" t="s">
        <v>2</v>
      </c>
      <c r="E1166" t="s">
        <v>341</v>
      </c>
      <c r="F1166" s="138">
        <v>44002</v>
      </c>
      <c r="G1166" t="s">
        <v>682</v>
      </c>
      <c r="H1166" t="s">
        <v>667</v>
      </c>
      <c r="I1166" t="s">
        <v>668</v>
      </c>
      <c r="J1166" t="s">
        <v>147</v>
      </c>
      <c r="K1166" t="s">
        <v>671</v>
      </c>
      <c r="L1166">
        <v>1000</v>
      </c>
      <c r="M1166">
        <v>320</v>
      </c>
      <c r="O1166">
        <v>224</v>
      </c>
      <c r="P1166">
        <v>96</v>
      </c>
      <c r="R1166">
        <v>39</v>
      </c>
      <c r="S1166">
        <v>63.599999999999994</v>
      </c>
      <c r="T1166">
        <v>0</v>
      </c>
      <c r="U1166">
        <v>21.833333333333336</v>
      </c>
      <c r="V1166">
        <v>0.55982905982905984</v>
      </c>
      <c r="W1166">
        <v>0.4</v>
      </c>
      <c r="Y1166">
        <v>0.24872448979591841</v>
      </c>
      <c r="Z1166">
        <v>312</v>
      </c>
      <c r="AA1166">
        <v>0.65</v>
      </c>
      <c r="AH1166">
        <v>21.833333333333336</v>
      </c>
      <c r="AQ1166">
        <v>100</v>
      </c>
      <c r="AR1166">
        <v>100</v>
      </c>
      <c r="AS1166" t="s">
        <v>755</v>
      </c>
    </row>
    <row r="1167" spans="1:45" x14ac:dyDescent="0.25">
      <c r="A1167">
        <v>1166</v>
      </c>
      <c r="B1167" t="s">
        <v>26</v>
      </c>
      <c r="C1167" t="s">
        <v>665</v>
      </c>
      <c r="D1167" t="s">
        <v>2</v>
      </c>
      <c r="E1167" t="s">
        <v>341</v>
      </c>
      <c r="F1167" s="138">
        <v>44002</v>
      </c>
      <c r="G1167" t="s">
        <v>682</v>
      </c>
      <c r="H1167" t="s">
        <v>667</v>
      </c>
      <c r="I1167" t="s">
        <v>668</v>
      </c>
      <c r="J1167" t="s">
        <v>149</v>
      </c>
      <c r="K1167" t="s">
        <v>671</v>
      </c>
      <c r="L1167">
        <v>1000</v>
      </c>
      <c r="M1167">
        <v>320</v>
      </c>
      <c r="O1167">
        <v>304</v>
      </c>
      <c r="P1167">
        <v>96</v>
      </c>
      <c r="R1167">
        <v>41</v>
      </c>
      <c r="S1167">
        <v>63.599999999999994</v>
      </c>
      <c r="T1167">
        <v>0</v>
      </c>
      <c r="U1167">
        <v>25.833333333333332</v>
      </c>
      <c r="V1167">
        <v>0.63008130081300806</v>
      </c>
      <c r="W1167">
        <v>0.4</v>
      </c>
      <c r="Y1167">
        <v>0.19266917293233085</v>
      </c>
      <c r="Z1167">
        <v>250</v>
      </c>
      <c r="AA1167">
        <v>0.65</v>
      </c>
      <c r="AH1167">
        <v>24.333333333333332</v>
      </c>
      <c r="AK1167">
        <v>3</v>
      </c>
      <c r="AQ1167">
        <v>100</v>
      </c>
      <c r="AR1167">
        <v>100</v>
      </c>
      <c r="AS1167" t="s">
        <v>755</v>
      </c>
    </row>
    <row r="1168" spans="1:45" x14ac:dyDescent="0.25">
      <c r="A1168">
        <v>1167</v>
      </c>
      <c r="B1168" t="s">
        <v>26</v>
      </c>
      <c r="C1168" t="s">
        <v>665</v>
      </c>
      <c r="D1168" t="s">
        <v>2</v>
      </c>
      <c r="E1168" t="s">
        <v>341</v>
      </c>
      <c r="F1168" s="138">
        <v>44002</v>
      </c>
      <c r="G1168" t="s">
        <v>682</v>
      </c>
      <c r="H1168" t="s">
        <v>667</v>
      </c>
      <c r="I1168" t="s">
        <v>668</v>
      </c>
      <c r="J1168" t="s">
        <v>152</v>
      </c>
      <c r="K1168" t="s">
        <v>671</v>
      </c>
      <c r="L1168">
        <v>1000</v>
      </c>
      <c r="M1168">
        <v>320</v>
      </c>
      <c r="O1168">
        <v>288</v>
      </c>
      <c r="P1168">
        <v>96</v>
      </c>
      <c r="Q1168">
        <v>18</v>
      </c>
      <c r="R1168">
        <v>39</v>
      </c>
      <c r="S1168">
        <v>63.599999999999994</v>
      </c>
      <c r="T1168">
        <v>14.5</v>
      </c>
      <c r="U1168">
        <v>35.5</v>
      </c>
      <c r="V1168">
        <v>0.8771929824561403</v>
      </c>
      <c r="W1168">
        <v>0.4</v>
      </c>
      <c r="Y1168">
        <v>0.28273809523809523</v>
      </c>
      <c r="Z1168">
        <v>324</v>
      </c>
      <c r="AA1168">
        <v>0.7</v>
      </c>
      <c r="AB1168">
        <v>13.5</v>
      </c>
      <c r="AE1168">
        <v>2</v>
      </c>
      <c r="AH1168">
        <v>28.5</v>
      </c>
      <c r="AI1168">
        <v>4</v>
      </c>
      <c r="AK1168">
        <v>12</v>
      </c>
      <c r="AQ1168">
        <v>100</v>
      </c>
      <c r="AR1168">
        <v>100</v>
      </c>
      <c r="AS1168" t="s">
        <v>755</v>
      </c>
    </row>
    <row r="1169" spans="1:45" x14ac:dyDescent="0.25">
      <c r="A1169">
        <v>1168</v>
      </c>
      <c r="B1169" t="s">
        <v>26</v>
      </c>
      <c r="C1169" t="s">
        <v>665</v>
      </c>
      <c r="D1169" t="s">
        <v>2</v>
      </c>
      <c r="E1169" t="s">
        <v>341</v>
      </c>
      <c r="F1169" s="138">
        <v>44002</v>
      </c>
      <c r="G1169" t="s">
        <v>682</v>
      </c>
      <c r="H1169" t="s">
        <v>667</v>
      </c>
      <c r="I1169" t="s">
        <v>668</v>
      </c>
      <c r="J1169" t="s">
        <v>153</v>
      </c>
      <c r="K1169" t="s">
        <v>671</v>
      </c>
      <c r="L1169">
        <v>1000</v>
      </c>
      <c r="M1169">
        <v>320</v>
      </c>
      <c r="O1169">
        <v>212</v>
      </c>
      <c r="P1169">
        <v>96</v>
      </c>
      <c r="Q1169">
        <v>7</v>
      </c>
      <c r="R1169">
        <v>12</v>
      </c>
      <c r="S1169">
        <v>63.599999999999994</v>
      </c>
      <c r="T1169">
        <v>3.5</v>
      </c>
      <c r="U1169">
        <v>12</v>
      </c>
      <c r="V1169">
        <v>0.81578947368421051</v>
      </c>
      <c r="W1169">
        <v>0.4</v>
      </c>
      <c r="Y1169">
        <v>0.1280323450134771</v>
      </c>
      <c r="Z1169">
        <v>213</v>
      </c>
      <c r="AA1169">
        <v>0.65</v>
      </c>
      <c r="AB1169">
        <v>3.5</v>
      </c>
      <c r="AH1169">
        <v>12</v>
      </c>
      <c r="AQ1169">
        <v>100</v>
      </c>
      <c r="AR1169">
        <v>100</v>
      </c>
      <c r="AS1169" t="s">
        <v>755</v>
      </c>
    </row>
    <row r="1170" spans="1:45" x14ac:dyDescent="0.25">
      <c r="A1170">
        <v>1169</v>
      </c>
      <c r="B1170" t="s">
        <v>26</v>
      </c>
      <c r="C1170" t="s">
        <v>665</v>
      </c>
      <c r="D1170" t="s">
        <v>2</v>
      </c>
      <c r="E1170" t="s">
        <v>341</v>
      </c>
      <c r="F1170" s="138">
        <v>44002</v>
      </c>
      <c r="G1170" t="s">
        <v>682</v>
      </c>
      <c r="H1170" t="s">
        <v>667</v>
      </c>
      <c r="I1170" t="s">
        <v>668</v>
      </c>
      <c r="J1170" t="s">
        <v>154</v>
      </c>
      <c r="K1170" t="s">
        <v>671</v>
      </c>
      <c r="L1170">
        <v>1000</v>
      </c>
      <c r="M1170">
        <v>320</v>
      </c>
      <c r="O1170">
        <v>272</v>
      </c>
      <c r="P1170">
        <v>96</v>
      </c>
      <c r="Q1170">
        <v>17</v>
      </c>
      <c r="R1170">
        <v>26</v>
      </c>
      <c r="S1170">
        <v>63.599999999999994</v>
      </c>
      <c r="T1170">
        <v>9</v>
      </c>
      <c r="U1170">
        <v>14</v>
      </c>
      <c r="V1170">
        <v>0.53488372093023251</v>
      </c>
      <c r="W1170">
        <v>0.4</v>
      </c>
      <c r="Y1170">
        <v>0.22584033613445381</v>
      </c>
      <c r="Z1170">
        <v>221</v>
      </c>
      <c r="AA1170">
        <v>0.65</v>
      </c>
      <c r="AB1170">
        <v>6</v>
      </c>
      <c r="AE1170">
        <v>6</v>
      </c>
      <c r="AH1170">
        <v>4</v>
      </c>
      <c r="AK1170">
        <v>20</v>
      </c>
      <c r="AQ1170">
        <v>100</v>
      </c>
      <c r="AR1170">
        <v>100</v>
      </c>
      <c r="AS1170" t="s">
        <v>755</v>
      </c>
    </row>
    <row r="1171" spans="1:45" x14ac:dyDescent="0.25">
      <c r="A1171">
        <v>1170</v>
      </c>
      <c r="B1171" t="s">
        <v>26</v>
      </c>
      <c r="C1171" t="s">
        <v>665</v>
      </c>
      <c r="D1171" t="s">
        <v>2</v>
      </c>
      <c r="E1171" t="s">
        <v>341</v>
      </c>
      <c r="F1171" s="138">
        <v>44002</v>
      </c>
      <c r="G1171" t="s">
        <v>682</v>
      </c>
      <c r="H1171" t="s">
        <v>667</v>
      </c>
      <c r="I1171" t="s">
        <v>668</v>
      </c>
      <c r="J1171" t="s">
        <v>150</v>
      </c>
      <c r="K1171" t="s">
        <v>671</v>
      </c>
      <c r="L1171">
        <v>1000</v>
      </c>
      <c r="M1171">
        <v>320</v>
      </c>
      <c r="O1171">
        <v>208</v>
      </c>
      <c r="P1171">
        <v>96</v>
      </c>
      <c r="Q1171">
        <v>7</v>
      </c>
      <c r="R1171">
        <v>24</v>
      </c>
      <c r="S1171">
        <v>63.599999999999994</v>
      </c>
      <c r="T1171">
        <v>2.8333333333333335</v>
      </c>
      <c r="U1171">
        <v>15.166666666666666</v>
      </c>
      <c r="V1171">
        <v>0.58064516129032262</v>
      </c>
      <c r="W1171">
        <v>0.4</v>
      </c>
      <c r="Y1171">
        <v>0.21291208791208793</v>
      </c>
      <c r="Z1171">
        <v>180</v>
      </c>
      <c r="AA1171">
        <v>0.65</v>
      </c>
      <c r="AB1171">
        <v>2.3333333333333335</v>
      </c>
      <c r="AE1171">
        <v>1</v>
      </c>
      <c r="AH1171">
        <v>10.166666666666666</v>
      </c>
      <c r="AK1171">
        <v>10</v>
      </c>
      <c r="AQ1171">
        <v>100</v>
      </c>
      <c r="AR1171">
        <v>100</v>
      </c>
      <c r="AS1171" t="s">
        <v>755</v>
      </c>
    </row>
    <row r="1172" spans="1:45" x14ac:dyDescent="0.25">
      <c r="A1172">
        <v>1171</v>
      </c>
      <c r="B1172" t="s">
        <v>26</v>
      </c>
      <c r="C1172" t="s">
        <v>665</v>
      </c>
      <c r="D1172" t="s">
        <v>2</v>
      </c>
      <c r="E1172" t="s">
        <v>341</v>
      </c>
      <c r="F1172" s="138">
        <v>44002</v>
      </c>
      <c r="G1172" t="s">
        <v>682</v>
      </c>
      <c r="H1172" t="s">
        <v>667</v>
      </c>
      <c r="I1172" t="s">
        <v>668</v>
      </c>
      <c r="J1172" t="s">
        <v>434</v>
      </c>
      <c r="K1172" t="s">
        <v>671</v>
      </c>
      <c r="L1172">
        <v>1000</v>
      </c>
      <c r="M1172">
        <v>320</v>
      </c>
      <c r="O1172">
        <v>288</v>
      </c>
      <c r="P1172">
        <v>96</v>
      </c>
      <c r="Q1172">
        <v>3</v>
      </c>
      <c r="R1172">
        <v>14</v>
      </c>
      <c r="S1172">
        <v>63.599999999999994</v>
      </c>
      <c r="T1172">
        <v>2.3333333333333335</v>
      </c>
      <c r="U1172">
        <v>10.833333333333332</v>
      </c>
      <c r="V1172">
        <v>0.77450980392156854</v>
      </c>
      <c r="W1172">
        <v>0.4</v>
      </c>
      <c r="Y1172">
        <v>8.4325396825396831E-2</v>
      </c>
      <c r="Z1172">
        <v>203</v>
      </c>
      <c r="AA1172">
        <v>0.65</v>
      </c>
      <c r="AB1172">
        <v>2.3333333333333335</v>
      </c>
      <c r="AH1172">
        <v>9.3333333333333321</v>
      </c>
      <c r="AK1172">
        <v>3</v>
      </c>
      <c r="AQ1172">
        <v>100</v>
      </c>
      <c r="AR1172">
        <v>100</v>
      </c>
      <c r="AS1172" t="s">
        <v>755</v>
      </c>
    </row>
    <row r="1173" spans="1:45" x14ac:dyDescent="0.25">
      <c r="A1173">
        <v>1172</v>
      </c>
      <c r="B1173" t="s">
        <v>26</v>
      </c>
      <c r="C1173" t="s">
        <v>665</v>
      </c>
      <c r="D1173" t="s">
        <v>2</v>
      </c>
      <c r="E1173" t="s">
        <v>341</v>
      </c>
      <c r="F1173" s="138">
        <v>44002</v>
      </c>
      <c r="G1173" t="s">
        <v>682</v>
      </c>
      <c r="H1173" t="s">
        <v>667</v>
      </c>
      <c r="I1173" t="s">
        <v>668</v>
      </c>
      <c r="J1173" t="s">
        <v>435</v>
      </c>
      <c r="K1173" t="s">
        <v>671</v>
      </c>
      <c r="L1173">
        <v>1000</v>
      </c>
      <c r="M1173">
        <v>320</v>
      </c>
      <c r="O1173">
        <v>272</v>
      </c>
      <c r="P1173">
        <v>96</v>
      </c>
      <c r="Q1173">
        <v>13</v>
      </c>
      <c r="R1173">
        <v>18</v>
      </c>
      <c r="S1173">
        <v>63.599999999999994</v>
      </c>
      <c r="T1173">
        <v>10.166666666666666</v>
      </c>
      <c r="U1173">
        <v>13.583333333333334</v>
      </c>
      <c r="V1173">
        <v>0.7661290322580645</v>
      </c>
      <c r="W1173">
        <v>0.4</v>
      </c>
      <c r="Y1173">
        <v>0.1628151260504202</v>
      </c>
      <c r="Z1173">
        <v>377</v>
      </c>
      <c r="AA1173">
        <v>0.65</v>
      </c>
      <c r="AB1173">
        <v>9.6666666666666661</v>
      </c>
      <c r="AE1173">
        <v>1</v>
      </c>
      <c r="AH1173">
        <v>12.833333333333334</v>
      </c>
      <c r="AI1173">
        <v>1</v>
      </c>
      <c r="AK1173">
        <v>1</v>
      </c>
      <c r="AQ1173">
        <v>100</v>
      </c>
      <c r="AR1173">
        <v>100</v>
      </c>
      <c r="AS1173" t="s">
        <v>755</v>
      </c>
    </row>
    <row r="1174" spans="1:45" x14ac:dyDescent="0.25">
      <c r="A1174">
        <v>1173</v>
      </c>
      <c r="B1174" t="s">
        <v>26</v>
      </c>
      <c r="C1174" t="s">
        <v>665</v>
      </c>
      <c r="D1174" t="s">
        <v>2</v>
      </c>
      <c r="E1174" t="s">
        <v>341</v>
      </c>
      <c r="F1174" s="138">
        <v>44002</v>
      </c>
      <c r="G1174" t="s">
        <v>682</v>
      </c>
      <c r="H1174" t="s">
        <v>667</v>
      </c>
      <c r="I1174" t="s">
        <v>668</v>
      </c>
      <c r="J1174" t="s">
        <v>436</v>
      </c>
      <c r="K1174" t="s">
        <v>671</v>
      </c>
      <c r="L1174">
        <v>1000</v>
      </c>
      <c r="M1174">
        <v>320</v>
      </c>
      <c r="O1174">
        <v>228</v>
      </c>
      <c r="P1174">
        <v>96</v>
      </c>
      <c r="Q1174">
        <v>3</v>
      </c>
      <c r="R1174">
        <v>16</v>
      </c>
      <c r="S1174">
        <v>63.599999999999994</v>
      </c>
      <c r="T1174">
        <v>1.5</v>
      </c>
      <c r="U1174">
        <v>7.5833333333333339</v>
      </c>
      <c r="V1174">
        <v>0.47807017543859653</v>
      </c>
      <c r="W1174">
        <v>0.4</v>
      </c>
      <c r="Y1174">
        <v>0.11904761904761905</v>
      </c>
      <c r="Z1174">
        <v>289</v>
      </c>
      <c r="AA1174">
        <v>0.65</v>
      </c>
      <c r="AB1174">
        <v>1</v>
      </c>
      <c r="AE1174">
        <v>1</v>
      </c>
      <c r="AH1174">
        <v>5.8333333333333339</v>
      </c>
      <c r="AI1174">
        <v>1</v>
      </c>
      <c r="AK1174">
        <v>3</v>
      </c>
      <c r="AQ1174">
        <v>100</v>
      </c>
      <c r="AR1174">
        <v>100</v>
      </c>
      <c r="AS1174" t="s">
        <v>755</v>
      </c>
    </row>
    <row r="1175" spans="1:45" x14ac:dyDescent="0.25">
      <c r="A1175">
        <v>1174</v>
      </c>
      <c r="B1175" t="s">
        <v>26</v>
      </c>
      <c r="C1175" t="s">
        <v>665</v>
      </c>
      <c r="D1175" t="s">
        <v>2</v>
      </c>
      <c r="E1175" t="s">
        <v>341</v>
      </c>
      <c r="F1175" s="138">
        <v>44002</v>
      </c>
      <c r="G1175" t="s">
        <v>682</v>
      </c>
      <c r="H1175" t="s">
        <v>667</v>
      </c>
      <c r="I1175" t="s">
        <v>668</v>
      </c>
      <c r="J1175" t="s">
        <v>148</v>
      </c>
      <c r="K1175" t="s">
        <v>671</v>
      </c>
      <c r="L1175">
        <v>1000</v>
      </c>
      <c r="M1175">
        <v>320</v>
      </c>
      <c r="O1175">
        <v>228</v>
      </c>
      <c r="P1175">
        <v>96</v>
      </c>
      <c r="Q1175">
        <v>8</v>
      </c>
      <c r="R1175">
        <v>20</v>
      </c>
      <c r="S1175">
        <v>63.599999999999994</v>
      </c>
      <c r="T1175">
        <v>4.583333333333333</v>
      </c>
      <c r="U1175">
        <v>13.416666666666666</v>
      </c>
      <c r="V1175">
        <v>0.6428571428571429</v>
      </c>
      <c r="W1175">
        <v>0.4</v>
      </c>
      <c r="Y1175">
        <v>0.17543859649122809</v>
      </c>
      <c r="Z1175">
        <v>320</v>
      </c>
      <c r="AA1175">
        <v>0.65</v>
      </c>
      <c r="AB1175">
        <v>3.333333333333333</v>
      </c>
      <c r="AD1175">
        <v>2</v>
      </c>
      <c r="AE1175">
        <v>1</v>
      </c>
      <c r="AH1175">
        <v>11.666666666666666</v>
      </c>
      <c r="AI1175">
        <v>1</v>
      </c>
      <c r="AK1175">
        <v>3</v>
      </c>
      <c r="AQ1175">
        <v>100</v>
      </c>
      <c r="AR1175">
        <v>100</v>
      </c>
      <c r="AS1175" t="s">
        <v>755</v>
      </c>
    </row>
    <row r="1176" spans="1:45" x14ac:dyDescent="0.25">
      <c r="A1176">
        <v>1175</v>
      </c>
      <c r="B1176" t="s">
        <v>26</v>
      </c>
      <c r="C1176" t="s">
        <v>665</v>
      </c>
      <c r="D1176" t="s">
        <v>2</v>
      </c>
      <c r="E1176" t="s">
        <v>341</v>
      </c>
      <c r="F1176" s="138">
        <v>44002</v>
      </c>
      <c r="G1176" t="s">
        <v>682</v>
      </c>
      <c r="H1176" t="s">
        <v>667</v>
      </c>
      <c r="I1176" t="s">
        <v>668</v>
      </c>
      <c r="J1176" t="s">
        <v>146</v>
      </c>
      <c r="K1176" t="s">
        <v>671</v>
      </c>
      <c r="L1176">
        <v>1000</v>
      </c>
      <c r="M1176">
        <v>320</v>
      </c>
      <c r="O1176">
        <v>276</v>
      </c>
      <c r="P1176">
        <v>96</v>
      </c>
      <c r="Q1176">
        <v>28</v>
      </c>
      <c r="R1176">
        <v>36</v>
      </c>
      <c r="S1176">
        <v>63.599999999999994</v>
      </c>
      <c r="T1176">
        <v>11.208333333333332</v>
      </c>
      <c r="U1176">
        <v>17.958333333333332</v>
      </c>
      <c r="V1176">
        <v>0.45572916666666663</v>
      </c>
      <c r="W1176">
        <v>0.4</v>
      </c>
      <c r="Y1176">
        <v>0.33126293995859213</v>
      </c>
      <c r="Z1176">
        <v>354</v>
      </c>
      <c r="AA1176">
        <v>0.65</v>
      </c>
      <c r="AB1176">
        <v>5.333333333333333</v>
      </c>
      <c r="AC1176">
        <v>2</v>
      </c>
      <c r="AD1176">
        <v>1</v>
      </c>
      <c r="AE1176">
        <v>10</v>
      </c>
      <c r="AH1176">
        <v>8.8333333333333321</v>
      </c>
      <c r="AI1176">
        <v>6</v>
      </c>
      <c r="AJ1176">
        <v>3</v>
      </c>
      <c r="AK1176">
        <v>13</v>
      </c>
      <c r="AQ1176">
        <v>100</v>
      </c>
      <c r="AR1176">
        <v>100</v>
      </c>
      <c r="AS1176" t="s">
        <v>755</v>
      </c>
    </row>
    <row r="1177" spans="1:45" x14ac:dyDescent="0.25">
      <c r="A1177">
        <v>1176</v>
      </c>
      <c r="B1177" t="s">
        <v>26</v>
      </c>
      <c r="C1177" t="s">
        <v>665</v>
      </c>
      <c r="D1177" t="s">
        <v>2</v>
      </c>
      <c r="E1177" t="s">
        <v>341</v>
      </c>
      <c r="F1177" s="138">
        <v>44002</v>
      </c>
      <c r="G1177" t="s">
        <v>682</v>
      </c>
      <c r="H1177" t="s">
        <v>667</v>
      </c>
      <c r="I1177" t="s">
        <v>668</v>
      </c>
      <c r="J1177" t="s">
        <v>395</v>
      </c>
      <c r="K1177" t="s">
        <v>671</v>
      </c>
      <c r="L1177">
        <v>1000</v>
      </c>
      <c r="M1177">
        <v>320</v>
      </c>
      <c r="O1177">
        <v>240</v>
      </c>
      <c r="P1177">
        <v>96</v>
      </c>
      <c r="Q1177">
        <v>2</v>
      </c>
      <c r="R1177">
        <v>61</v>
      </c>
      <c r="S1177">
        <v>63.599999999999994</v>
      </c>
      <c r="T1177">
        <v>1</v>
      </c>
      <c r="U1177">
        <v>27.708333333333332</v>
      </c>
      <c r="V1177">
        <v>0.45568783068783064</v>
      </c>
      <c r="W1177">
        <v>0.4</v>
      </c>
      <c r="Y1177">
        <v>0.375</v>
      </c>
      <c r="Z1177">
        <v>346</v>
      </c>
      <c r="AA1177">
        <v>0.65</v>
      </c>
      <c r="AB1177">
        <v>1</v>
      </c>
      <c r="AH1177">
        <v>15.833333333333332</v>
      </c>
      <c r="AI1177">
        <v>3</v>
      </c>
      <c r="AJ1177">
        <v>23</v>
      </c>
      <c r="AK1177">
        <v>5</v>
      </c>
      <c r="AQ1177">
        <v>100</v>
      </c>
      <c r="AR1177">
        <v>100</v>
      </c>
      <c r="AS1177" t="s">
        <v>755</v>
      </c>
    </row>
    <row r="1178" spans="1:45" x14ac:dyDescent="0.25">
      <c r="A1178">
        <v>1177</v>
      </c>
      <c r="B1178" t="s">
        <v>26</v>
      </c>
      <c r="C1178" t="s">
        <v>665</v>
      </c>
      <c r="D1178" t="s">
        <v>2</v>
      </c>
      <c r="E1178" t="s">
        <v>341</v>
      </c>
      <c r="F1178" s="138">
        <v>44002</v>
      </c>
      <c r="G1178" t="s">
        <v>682</v>
      </c>
      <c r="H1178" t="s">
        <v>667</v>
      </c>
      <c r="I1178" t="s">
        <v>668</v>
      </c>
      <c r="J1178" t="s">
        <v>396</v>
      </c>
      <c r="K1178" t="s">
        <v>671</v>
      </c>
      <c r="L1178">
        <v>1000</v>
      </c>
      <c r="M1178">
        <v>320</v>
      </c>
      <c r="O1178">
        <v>248</v>
      </c>
      <c r="P1178">
        <v>96</v>
      </c>
      <c r="Q1178">
        <v>19</v>
      </c>
      <c r="R1178">
        <v>54</v>
      </c>
      <c r="S1178">
        <v>63.599999999999994</v>
      </c>
      <c r="T1178">
        <v>6.125</v>
      </c>
      <c r="U1178">
        <v>25.125</v>
      </c>
      <c r="V1178">
        <v>0.42808219178082191</v>
      </c>
      <c r="W1178">
        <v>0.4</v>
      </c>
      <c r="Y1178">
        <v>0.42050691244239635</v>
      </c>
      <c r="Z1178">
        <v>432</v>
      </c>
      <c r="AA1178">
        <v>0.65</v>
      </c>
      <c r="AC1178">
        <v>14</v>
      </c>
      <c r="AD1178">
        <v>7</v>
      </c>
      <c r="AI1178">
        <v>17</v>
      </c>
      <c r="AJ1178">
        <v>9</v>
      </c>
      <c r="AK1178">
        <v>35</v>
      </c>
      <c r="AQ1178">
        <v>100</v>
      </c>
      <c r="AR1178">
        <v>100</v>
      </c>
      <c r="AS1178" t="s">
        <v>755</v>
      </c>
    </row>
    <row r="1179" spans="1:45" x14ac:dyDescent="0.25">
      <c r="A1179">
        <v>1178</v>
      </c>
      <c r="B1179" t="s">
        <v>26</v>
      </c>
      <c r="C1179" t="s">
        <v>665</v>
      </c>
      <c r="D1179" t="s">
        <v>2</v>
      </c>
      <c r="E1179" t="s">
        <v>341</v>
      </c>
      <c r="F1179" s="138">
        <v>44002</v>
      </c>
      <c r="G1179" t="s">
        <v>682</v>
      </c>
      <c r="H1179" t="s">
        <v>667</v>
      </c>
      <c r="I1179" t="s">
        <v>668</v>
      </c>
      <c r="J1179" t="s">
        <v>488</v>
      </c>
      <c r="K1179" t="s">
        <v>671</v>
      </c>
      <c r="L1179">
        <v>1000</v>
      </c>
      <c r="M1179">
        <v>320</v>
      </c>
      <c r="O1179">
        <v>208</v>
      </c>
      <c r="P1179">
        <v>96</v>
      </c>
      <c r="R1179">
        <v>23</v>
      </c>
      <c r="S1179">
        <v>63.599999999999994</v>
      </c>
      <c r="T1179">
        <v>0</v>
      </c>
      <c r="U1179">
        <v>13.5</v>
      </c>
      <c r="V1179">
        <v>0.58695652173913049</v>
      </c>
      <c r="W1179">
        <v>0.4</v>
      </c>
      <c r="Y1179">
        <v>0.15796703296703296</v>
      </c>
      <c r="Z1179">
        <v>259</v>
      </c>
      <c r="AA1179">
        <v>0.65</v>
      </c>
      <c r="AH1179">
        <v>8.5</v>
      </c>
      <c r="AK1179">
        <v>10</v>
      </c>
      <c r="AQ1179">
        <v>100</v>
      </c>
      <c r="AR1179">
        <v>100</v>
      </c>
      <c r="AS1179" t="s">
        <v>755</v>
      </c>
    </row>
    <row r="1180" spans="1:45" x14ac:dyDescent="0.25">
      <c r="A1180">
        <v>1179</v>
      </c>
      <c r="B1180" t="s">
        <v>26</v>
      </c>
      <c r="C1180" t="s">
        <v>665</v>
      </c>
      <c r="D1180" t="s">
        <v>2</v>
      </c>
      <c r="E1180" t="s">
        <v>341</v>
      </c>
      <c r="F1180" s="138">
        <v>44002</v>
      </c>
      <c r="G1180" t="s">
        <v>682</v>
      </c>
      <c r="H1180" t="s">
        <v>667</v>
      </c>
      <c r="I1180" t="s">
        <v>668</v>
      </c>
      <c r="J1180" t="s">
        <v>489</v>
      </c>
      <c r="K1180" t="s">
        <v>671</v>
      </c>
      <c r="L1180">
        <v>1000</v>
      </c>
      <c r="M1180">
        <v>320</v>
      </c>
      <c r="O1180">
        <v>288</v>
      </c>
      <c r="P1180">
        <v>96</v>
      </c>
      <c r="R1180">
        <v>25</v>
      </c>
      <c r="S1180">
        <v>63.599999999999994</v>
      </c>
      <c r="T1180">
        <v>0</v>
      </c>
      <c r="U1180">
        <v>15</v>
      </c>
      <c r="V1180">
        <v>0.6</v>
      </c>
      <c r="W1180">
        <v>0.4</v>
      </c>
      <c r="Y1180">
        <v>0.12400793650793651</v>
      </c>
      <c r="Z1180">
        <v>221</v>
      </c>
      <c r="AA1180">
        <v>0.65</v>
      </c>
      <c r="AH1180">
        <v>13.5</v>
      </c>
      <c r="AK1180">
        <v>3</v>
      </c>
      <c r="AQ1180">
        <v>50</v>
      </c>
      <c r="AR1180">
        <v>50</v>
      </c>
      <c r="AS1180" t="s">
        <v>755</v>
      </c>
    </row>
    <row r="1181" spans="1:45" x14ac:dyDescent="0.25">
      <c r="A1181">
        <v>1180</v>
      </c>
      <c r="B1181" t="s">
        <v>26</v>
      </c>
      <c r="C1181" t="s">
        <v>665</v>
      </c>
      <c r="D1181" t="s">
        <v>2</v>
      </c>
      <c r="E1181" t="s">
        <v>341</v>
      </c>
      <c r="F1181" s="138">
        <v>44002</v>
      </c>
      <c r="G1181" t="s">
        <v>682</v>
      </c>
      <c r="H1181" t="s">
        <v>667</v>
      </c>
      <c r="I1181" t="s">
        <v>668</v>
      </c>
      <c r="J1181" t="s">
        <v>490</v>
      </c>
      <c r="K1181" t="s">
        <v>671</v>
      </c>
      <c r="L1181">
        <v>1000</v>
      </c>
      <c r="M1181">
        <v>320</v>
      </c>
      <c r="O1181">
        <v>212</v>
      </c>
      <c r="P1181">
        <v>96</v>
      </c>
      <c r="R1181">
        <v>9</v>
      </c>
      <c r="S1181">
        <v>63.599999999999994</v>
      </c>
      <c r="T1181">
        <v>0</v>
      </c>
      <c r="U1181">
        <v>4.083333333333333</v>
      </c>
      <c r="V1181">
        <v>0.45370370370370366</v>
      </c>
      <c r="W1181">
        <v>0.4</v>
      </c>
      <c r="Y1181">
        <v>6.0646900269541788E-2</v>
      </c>
      <c r="Z1181">
        <v>214</v>
      </c>
      <c r="AA1181">
        <v>0.65</v>
      </c>
      <c r="AH1181">
        <v>1.3333333333333333</v>
      </c>
      <c r="AI1181">
        <v>4</v>
      </c>
      <c r="AK1181">
        <v>2</v>
      </c>
      <c r="AL1181">
        <v>1</v>
      </c>
      <c r="AQ1181">
        <v>50</v>
      </c>
      <c r="AR1181">
        <v>50</v>
      </c>
      <c r="AS1181" t="s">
        <v>755</v>
      </c>
    </row>
    <row r="1182" spans="1:45" x14ac:dyDescent="0.25">
      <c r="A1182">
        <v>1181</v>
      </c>
      <c r="B1182" t="s">
        <v>26</v>
      </c>
      <c r="C1182" t="s">
        <v>665</v>
      </c>
      <c r="D1182" t="s">
        <v>2</v>
      </c>
      <c r="E1182" t="s">
        <v>341</v>
      </c>
      <c r="F1182" s="138">
        <v>44002</v>
      </c>
      <c r="G1182" t="s">
        <v>682</v>
      </c>
      <c r="H1182" t="s">
        <v>687</v>
      </c>
      <c r="I1182" t="s">
        <v>668</v>
      </c>
      <c r="J1182" t="s">
        <v>472</v>
      </c>
      <c r="K1182" t="s">
        <v>671</v>
      </c>
      <c r="L1182">
        <v>1000</v>
      </c>
      <c r="M1182">
        <v>320</v>
      </c>
      <c r="O1182">
        <v>208</v>
      </c>
      <c r="P1182">
        <v>96</v>
      </c>
      <c r="Q1182">
        <v>7</v>
      </c>
      <c r="R1182">
        <v>16</v>
      </c>
      <c r="S1182">
        <v>63.599999999999994</v>
      </c>
      <c r="T1182">
        <v>4.9166666666666661</v>
      </c>
      <c r="U1182">
        <v>42.833333333333329</v>
      </c>
      <c r="V1182">
        <v>2.0760869565217388</v>
      </c>
      <c r="W1182">
        <v>0.4</v>
      </c>
      <c r="Y1182">
        <v>0.15796703296703296</v>
      </c>
      <c r="Z1182">
        <v>250</v>
      </c>
      <c r="AA1182">
        <v>0.65</v>
      </c>
      <c r="AB1182">
        <v>1.6666666666666665</v>
      </c>
      <c r="AC1182">
        <v>4</v>
      </c>
      <c r="AD1182">
        <v>6</v>
      </c>
      <c r="AH1182">
        <v>12.333333333333332</v>
      </c>
      <c r="AI1182">
        <v>2</v>
      </c>
      <c r="AJ1182">
        <v>48</v>
      </c>
      <c r="AK1182">
        <v>24</v>
      </c>
      <c r="AQ1182">
        <v>50</v>
      </c>
      <c r="AR1182">
        <v>50</v>
      </c>
      <c r="AS1182" t="s">
        <v>755</v>
      </c>
    </row>
    <row r="1183" spans="1:45" x14ac:dyDescent="0.25">
      <c r="A1183">
        <v>1182</v>
      </c>
      <c r="B1183" t="s">
        <v>26</v>
      </c>
      <c r="C1183" t="s">
        <v>665</v>
      </c>
      <c r="D1183" t="s">
        <v>2</v>
      </c>
      <c r="E1183" t="s">
        <v>341</v>
      </c>
      <c r="F1183" s="138">
        <v>44002</v>
      </c>
      <c r="G1183" t="s">
        <v>682</v>
      </c>
      <c r="H1183" t="s">
        <v>687</v>
      </c>
      <c r="I1183" t="s">
        <v>668</v>
      </c>
      <c r="J1183" t="s">
        <v>476</v>
      </c>
      <c r="K1183" t="s">
        <v>671</v>
      </c>
      <c r="L1183">
        <v>1000</v>
      </c>
      <c r="M1183">
        <v>320</v>
      </c>
      <c r="O1183">
        <v>260</v>
      </c>
      <c r="P1183">
        <v>76.800000000000011</v>
      </c>
      <c r="R1183">
        <v>6</v>
      </c>
      <c r="S1183">
        <v>21</v>
      </c>
      <c r="T1183">
        <v>0</v>
      </c>
      <c r="U1183">
        <v>2.8333333333333335</v>
      </c>
      <c r="V1183">
        <v>0.47222222222222227</v>
      </c>
      <c r="W1183">
        <v>0.24</v>
      </c>
      <c r="Y1183">
        <v>3.2967032967032968E-2</v>
      </c>
      <c r="Z1183">
        <v>261</v>
      </c>
      <c r="AA1183">
        <v>0.65</v>
      </c>
      <c r="AH1183">
        <v>1.3333333333333335</v>
      </c>
      <c r="AK1183">
        <v>3</v>
      </c>
      <c r="AQ1183">
        <v>100</v>
      </c>
      <c r="AR1183">
        <v>100</v>
      </c>
      <c r="AS1183" t="s">
        <v>755</v>
      </c>
    </row>
    <row r="1184" spans="1:45" x14ac:dyDescent="0.25">
      <c r="A1184">
        <v>1183</v>
      </c>
      <c r="B1184" t="s">
        <v>26</v>
      </c>
      <c r="C1184" t="s">
        <v>665</v>
      </c>
      <c r="D1184" t="s">
        <v>2</v>
      </c>
      <c r="E1184" t="s">
        <v>341</v>
      </c>
      <c r="F1184" s="138">
        <v>44002</v>
      </c>
      <c r="G1184" t="s">
        <v>682</v>
      </c>
      <c r="H1184" t="s">
        <v>687</v>
      </c>
      <c r="I1184" t="s">
        <v>668</v>
      </c>
      <c r="J1184" t="s">
        <v>477</v>
      </c>
      <c r="K1184" t="s">
        <v>671</v>
      </c>
      <c r="L1184">
        <v>1000</v>
      </c>
      <c r="M1184">
        <v>320</v>
      </c>
      <c r="O1184">
        <v>266</v>
      </c>
      <c r="P1184">
        <v>76.800000000000011</v>
      </c>
      <c r="Q1184">
        <v>3</v>
      </c>
      <c r="R1184">
        <v>5</v>
      </c>
      <c r="S1184">
        <v>21</v>
      </c>
      <c r="T1184">
        <v>2.1666666666666665</v>
      </c>
      <c r="U1184">
        <v>2.6666666666666665</v>
      </c>
      <c r="V1184">
        <v>0.60416666666666663</v>
      </c>
      <c r="W1184">
        <v>0.24</v>
      </c>
      <c r="Y1184">
        <v>4.2964554242749732E-2</v>
      </c>
      <c r="Z1184">
        <v>212</v>
      </c>
      <c r="AA1184">
        <v>0.65</v>
      </c>
      <c r="AB1184">
        <v>2.1666666666666665</v>
      </c>
      <c r="AH1184">
        <v>2.6666666666666665</v>
      </c>
      <c r="AQ1184">
        <v>100</v>
      </c>
      <c r="AR1184">
        <v>100</v>
      </c>
      <c r="AS1184" t="s">
        <v>755</v>
      </c>
    </row>
    <row r="1185" spans="1:45" x14ac:dyDescent="0.25">
      <c r="A1185">
        <v>1184</v>
      </c>
      <c r="B1185" t="s">
        <v>26</v>
      </c>
      <c r="C1185" t="s">
        <v>665</v>
      </c>
      <c r="D1185" t="s">
        <v>2</v>
      </c>
      <c r="E1185" t="s">
        <v>341</v>
      </c>
      <c r="F1185" s="138">
        <v>44002</v>
      </c>
      <c r="G1185" t="s">
        <v>682</v>
      </c>
      <c r="H1185" t="s">
        <v>687</v>
      </c>
      <c r="I1185" t="s">
        <v>668</v>
      </c>
      <c r="J1185" t="s">
        <v>475</v>
      </c>
      <c r="K1185" t="s">
        <v>671</v>
      </c>
      <c r="L1185">
        <v>1000</v>
      </c>
      <c r="M1185">
        <v>320</v>
      </c>
      <c r="O1185">
        <v>213</v>
      </c>
      <c r="P1185">
        <v>76.800000000000011</v>
      </c>
      <c r="Q1185">
        <v>6</v>
      </c>
      <c r="R1185">
        <v>49</v>
      </c>
      <c r="S1185">
        <v>21</v>
      </c>
      <c r="T1185">
        <v>3</v>
      </c>
      <c r="U1185">
        <v>24.5</v>
      </c>
      <c r="V1185">
        <v>0.5</v>
      </c>
      <c r="W1185">
        <v>0.24</v>
      </c>
      <c r="Y1185">
        <v>0.36887994634473509</v>
      </c>
      <c r="Z1185">
        <v>278</v>
      </c>
      <c r="AA1185">
        <v>0.65</v>
      </c>
      <c r="AE1185">
        <v>6</v>
      </c>
      <c r="AK1185">
        <v>49</v>
      </c>
      <c r="AQ1185">
        <v>100</v>
      </c>
      <c r="AR1185">
        <v>100</v>
      </c>
      <c r="AS1185" t="s">
        <v>755</v>
      </c>
    </row>
    <row r="1186" spans="1:45" x14ac:dyDescent="0.25">
      <c r="A1186">
        <v>1185</v>
      </c>
      <c r="B1186" t="s">
        <v>26</v>
      </c>
      <c r="C1186" t="s">
        <v>665</v>
      </c>
      <c r="D1186" t="s">
        <v>2</v>
      </c>
      <c r="E1186" t="s">
        <v>341</v>
      </c>
      <c r="F1186" s="138">
        <v>44002</v>
      </c>
      <c r="G1186" t="s">
        <v>682</v>
      </c>
      <c r="H1186" t="s">
        <v>687</v>
      </c>
      <c r="I1186" t="s">
        <v>668</v>
      </c>
      <c r="J1186" t="s">
        <v>478</v>
      </c>
      <c r="K1186" t="s">
        <v>671</v>
      </c>
      <c r="L1186">
        <v>1000</v>
      </c>
      <c r="M1186">
        <v>320</v>
      </c>
      <c r="O1186">
        <v>320</v>
      </c>
      <c r="P1186">
        <v>76.800000000000011</v>
      </c>
      <c r="Q1186">
        <v>12</v>
      </c>
      <c r="R1186">
        <v>17</v>
      </c>
      <c r="S1186">
        <v>21</v>
      </c>
      <c r="T1186">
        <v>10.041666666666668</v>
      </c>
      <c r="U1186">
        <v>10.166666666666668</v>
      </c>
      <c r="V1186">
        <v>0.69683908045977017</v>
      </c>
      <c r="W1186">
        <v>0.24</v>
      </c>
      <c r="Y1186">
        <v>0.12946428571428573</v>
      </c>
      <c r="Z1186">
        <v>292</v>
      </c>
      <c r="AA1186">
        <v>0.65</v>
      </c>
      <c r="AB1186">
        <v>4.666666666666667</v>
      </c>
      <c r="AC1186">
        <v>3</v>
      </c>
      <c r="AD1186">
        <v>3</v>
      </c>
      <c r="AE1186">
        <v>7</v>
      </c>
      <c r="AH1186">
        <v>4.166666666666667</v>
      </c>
      <c r="AI1186">
        <v>4</v>
      </c>
      <c r="AJ1186">
        <v>8</v>
      </c>
      <c r="AK1186">
        <v>4</v>
      </c>
      <c r="AQ1186">
        <v>100</v>
      </c>
      <c r="AR1186">
        <v>100</v>
      </c>
      <c r="AS1186" t="s">
        <v>755</v>
      </c>
    </row>
    <row r="1187" spans="1:45" x14ac:dyDescent="0.25">
      <c r="A1187">
        <v>1186</v>
      </c>
      <c r="B1187" t="s">
        <v>26</v>
      </c>
      <c r="C1187" t="s">
        <v>665</v>
      </c>
      <c r="D1187" t="s">
        <v>2</v>
      </c>
      <c r="E1187" t="s">
        <v>341</v>
      </c>
      <c r="F1187" s="138">
        <v>44002</v>
      </c>
      <c r="G1187" t="s">
        <v>682</v>
      </c>
      <c r="H1187" t="s">
        <v>687</v>
      </c>
      <c r="I1187" t="s">
        <v>668</v>
      </c>
      <c r="J1187" t="s">
        <v>479</v>
      </c>
      <c r="K1187" t="s">
        <v>671</v>
      </c>
      <c r="L1187">
        <v>1000</v>
      </c>
      <c r="M1187">
        <v>320</v>
      </c>
      <c r="O1187">
        <v>288</v>
      </c>
      <c r="P1187">
        <v>76.800000000000011</v>
      </c>
      <c r="R1187">
        <v>15</v>
      </c>
      <c r="S1187">
        <v>21</v>
      </c>
      <c r="T1187">
        <v>0</v>
      </c>
      <c r="U1187">
        <v>7.833333333333333</v>
      </c>
      <c r="V1187">
        <v>0.52222222222222225</v>
      </c>
      <c r="W1187">
        <v>0.24</v>
      </c>
      <c r="Y1187">
        <v>7.4404761904761904E-2</v>
      </c>
      <c r="Z1187">
        <v>178</v>
      </c>
      <c r="AA1187">
        <v>0.65</v>
      </c>
      <c r="AH1187">
        <v>7.833333333333333</v>
      </c>
      <c r="AQ1187">
        <v>100</v>
      </c>
      <c r="AR1187">
        <v>100</v>
      </c>
      <c r="AS1187" t="s">
        <v>755</v>
      </c>
    </row>
    <row r="1188" spans="1:45" x14ac:dyDescent="0.25">
      <c r="A1188">
        <v>1187</v>
      </c>
      <c r="B1188" t="s">
        <v>26</v>
      </c>
      <c r="C1188" t="s">
        <v>665</v>
      </c>
      <c r="D1188" t="s">
        <v>2</v>
      </c>
      <c r="E1188" t="s">
        <v>341</v>
      </c>
      <c r="F1188" s="138">
        <v>44002</v>
      </c>
      <c r="G1188" t="s">
        <v>682</v>
      </c>
      <c r="H1188" t="s">
        <v>687</v>
      </c>
      <c r="I1188" t="s">
        <v>668</v>
      </c>
      <c r="J1188" t="s">
        <v>463</v>
      </c>
      <c r="K1188" t="s">
        <v>671</v>
      </c>
      <c r="L1188">
        <v>1000</v>
      </c>
      <c r="M1188">
        <v>320</v>
      </c>
      <c r="O1188">
        <v>272</v>
      </c>
      <c r="P1188">
        <v>76.800000000000011</v>
      </c>
      <c r="Q1188">
        <v>2</v>
      </c>
      <c r="R1188">
        <v>8</v>
      </c>
      <c r="S1188">
        <v>21</v>
      </c>
      <c r="T1188">
        <v>1.1666666666666667</v>
      </c>
      <c r="U1188">
        <v>5.833333333333333</v>
      </c>
      <c r="V1188">
        <v>0.7</v>
      </c>
      <c r="W1188">
        <v>0.24</v>
      </c>
      <c r="Y1188">
        <v>5.2521008403361352E-2</v>
      </c>
      <c r="Z1188">
        <v>302</v>
      </c>
      <c r="AA1188">
        <v>0.65</v>
      </c>
      <c r="AB1188">
        <v>1.1666666666666667</v>
      </c>
      <c r="AH1188">
        <v>5.833333333333333</v>
      </c>
      <c r="AQ1188">
        <v>100</v>
      </c>
      <c r="AR1188">
        <v>100</v>
      </c>
      <c r="AS1188" t="s">
        <v>755</v>
      </c>
    </row>
    <row r="1189" spans="1:45" x14ac:dyDescent="0.25">
      <c r="A1189">
        <v>1188</v>
      </c>
      <c r="B1189" t="s">
        <v>26</v>
      </c>
      <c r="C1189" t="s">
        <v>665</v>
      </c>
      <c r="D1189" t="s">
        <v>2</v>
      </c>
      <c r="E1189" t="s">
        <v>341</v>
      </c>
      <c r="F1189" s="138">
        <v>44002</v>
      </c>
      <c r="G1189" t="s">
        <v>682</v>
      </c>
      <c r="H1189" t="s">
        <v>687</v>
      </c>
      <c r="I1189" t="s">
        <v>668</v>
      </c>
      <c r="J1189" t="s">
        <v>481</v>
      </c>
      <c r="K1189" t="s">
        <v>671</v>
      </c>
      <c r="L1189">
        <v>1000</v>
      </c>
      <c r="M1189">
        <v>320</v>
      </c>
      <c r="O1189">
        <v>256</v>
      </c>
      <c r="P1189">
        <v>76.800000000000011</v>
      </c>
      <c r="Q1189">
        <v>11</v>
      </c>
      <c r="R1189">
        <v>44</v>
      </c>
      <c r="S1189">
        <v>21</v>
      </c>
      <c r="T1189">
        <v>5.5</v>
      </c>
      <c r="U1189">
        <v>27.666666666666664</v>
      </c>
      <c r="V1189">
        <v>0.60303030303030303</v>
      </c>
      <c r="W1189">
        <v>0.24</v>
      </c>
      <c r="Y1189">
        <v>0.30691964285714285</v>
      </c>
      <c r="Z1189">
        <v>277</v>
      </c>
      <c r="AA1189">
        <v>0.65</v>
      </c>
      <c r="AB1189">
        <v>4.5</v>
      </c>
      <c r="AE1189">
        <v>2</v>
      </c>
      <c r="AH1189">
        <v>21.666666666666664</v>
      </c>
      <c r="AK1189">
        <v>12</v>
      </c>
      <c r="AQ1189">
        <v>100</v>
      </c>
      <c r="AR1189">
        <v>100</v>
      </c>
      <c r="AS1189" t="s">
        <v>755</v>
      </c>
    </row>
    <row r="1190" spans="1:45" x14ac:dyDescent="0.25">
      <c r="A1190">
        <v>1189</v>
      </c>
      <c r="B1190" t="s">
        <v>26</v>
      </c>
      <c r="C1190" t="s">
        <v>665</v>
      </c>
      <c r="D1190" t="s">
        <v>2</v>
      </c>
      <c r="E1190" t="s">
        <v>341</v>
      </c>
      <c r="F1190" s="138">
        <v>44002</v>
      </c>
      <c r="G1190" t="s">
        <v>682</v>
      </c>
      <c r="H1190" t="s">
        <v>687</v>
      </c>
      <c r="I1190" t="s">
        <v>668</v>
      </c>
      <c r="J1190" t="s">
        <v>482</v>
      </c>
      <c r="K1190" t="s">
        <v>671</v>
      </c>
      <c r="L1190">
        <v>1000</v>
      </c>
      <c r="M1190">
        <v>320</v>
      </c>
      <c r="O1190">
        <v>304</v>
      </c>
      <c r="P1190">
        <v>76.800000000000011</v>
      </c>
      <c r="R1190">
        <v>23</v>
      </c>
      <c r="S1190">
        <v>21</v>
      </c>
      <c r="T1190">
        <v>0</v>
      </c>
      <c r="U1190">
        <v>13.666666666666666</v>
      </c>
      <c r="V1190">
        <v>0.59420289855072461</v>
      </c>
      <c r="W1190">
        <v>0.24</v>
      </c>
      <c r="Y1190">
        <v>0.10808270676691731</v>
      </c>
      <c r="Z1190">
        <v>515</v>
      </c>
      <c r="AA1190">
        <v>0.65</v>
      </c>
      <c r="AH1190">
        <v>10.666666666666666</v>
      </c>
      <c r="AK1190">
        <v>6</v>
      </c>
      <c r="AQ1190">
        <v>100</v>
      </c>
      <c r="AR1190">
        <v>100</v>
      </c>
      <c r="AS1190" t="s">
        <v>755</v>
      </c>
    </row>
    <row r="1191" spans="1:45" x14ac:dyDescent="0.25">
      <c r="A1191">
        <v>1190</v>
      </c>
      <c r="B1191" t="s">
        <v>26</v>
      </c>
      <c r="C1191" t="s">
        <v>665</v>
      </c>
      <c r="D1191" t="s">
        <v>2</v>
      </c>
      <c r="E1191" t="s">
        <v>341</v>
      </c>
      <c r="F1191" s="138">
        <v>44002</v>
      </c>
      <c r="G1191" t="s">
        <v>682</v>
      </c>
      <c r="H1191" t="s">
        <v>687</v>
      </c>
      <c r="I1191" t="s">
        <v>668</v>
      </c>
      <c r="J1191" t="s">
        <v>464</v>
      </c>
      <c r="K1191" t="s">
        <v>671</v>
      </c>
      <c r="L1191">
        <v>1000</v>
      </c>
      <c r="M1191">
        <v>320</v>
      </c>
      <c r="O1191">
        <v>320</v>
      </c>
      <c r="P1191">
        <v>76.800000000000011</v>
      </c>
      <c r="R1191">
        <v>4</v>
      </c>
      <c r="S1191">
        <v>21</v>
      </c>
      <c r="T1191">
        <v>0</v>
      </c>
      <c r="U1191">
        <v>3.6666666666666665</v>
      </c>
      <c r="V1191">
        <v>0.91666666666666663</v>
      </c>
      <c r="W1191">
        <v>0.24</v>
      </c>
      <c r="Y1191">
        <v>1.7857142857142856E-2</v>
      </c>
      <c r="Z1191">
        <v>226</v>
      </c>
      <c r="AA1191">
        <v>0.65</v>
      </c>
      <c r="AH1191">
        <v>3.6666666666666665</v>
      </c>
      <c r="AQ1191">
        <v>100</v>
      </c>
      <c r="AR1191">
        <v>100</v>
      </c>
      <c r="AS1191" t="s">
        <v>755</v>
      </c>
    </row>
    <row r="1192" spans="1:45" x14ac:dyDescent="0.25">
      <c r="A1192">
        <v>1191</v>
      </c>
      <c r="B1192" t="s">
        <v>26</v>
      </c>
      <c r="C1192" t="s">
        <v>665</v>
      </c>
      <c r="D1192" t="s">
        <v>2</v>
      </c>
      <c r="E1192" t="s">
        <v>341</v>
      </c>
      <c r="F1192" s="138">
        <v>44002</v>
      </c>
      <c r="G1192" t="s">
        <v>682</v>
      </c>
      <c r="H1192" t="s">
        <v>687</v>
      </c>
      <c r="I1192" t="s">
        <v>668</v>
      </c>
      <c r="J1192" t="s">
        <v>484</v>
      </c>
      <c r="K1192" t="s">
        <v>671</v>
      </c>
      <c r="L1192">
        <v>1000</v>
      </c>
      <c r="M1192">
        <v>320</v>
      </c>
      <c r="O1192">
        <v>196</v>
      </c>
      <c r="P1192">
        <v>76.800000000000011</v>
      </c>
      <c r="R1192">
        <v>8</v>
      </c>
      <c r="S1192">
        <v>21</v>
      </c>
      <c r="T1192">
        <v>0</v>
      </c>
      <c r="U1192">
        <v>4</v>
      </c>
      <c r="V1192">
        <v>0.5</v>
      </c>
      <c r="W1192">
        <v>0.24</v>
      </c>
      <c r="Y1192">
        <v>5.830903790087464E-2</v>
      </c>
      <c r="Z1192">
        <v>391</v>
      </c>
      <c r="AA1192">
        <v>0.65</v>
      </c>
      <c r="AH1192">
        <v>4</v>
      </c>
      <c r="AQ1192">
        <v>100</v>
      </c>
      <c r="AR1192">
        <v>100</v>
      </c>
      <c r="AS1192" t="s">
        <v>755</v>
      </c>
    </row>
    <row r="1193" spans="1:45" x14ac:dyDescent="0.25">
      <c r="A1193">
        <v>1192</v>
      </c>
      <c r="B1193" t="s">
        <v>26</v>
      </c>
      <c r="C1193" t="s">
        <v>665</v>
      </c>
      <c r="D1193" t="s">
        <v>2</v>
      </c>
      <c r="E1193" t="s">
        <v>341</v>
      </c>
      <c r="F1193" s="138">
        <v>44002</v>
      </c>
      <c r="G1193" t="s">
        <v>682</v>
      </c>
      <c r="H1193" t="s">
        <v>687</v>
      </c>
      <c r="I1193" t="s">
        <v>668</v>
      </c>
      <c r="J1193" t="s">
        <v>465</v>
      </c>
      <c r="K1193" t="s">
        <v>671</v>
      </c>
      <c r="L1193">
        <v>1000</v>
      </c>
      <c r="M1193">
        <v>320</v>
      </c>
      <c r="O1193">
        <v>336</v>
      </c>
      <c r="P1193">
        <v>76.800000000000011</v>
      </c>
      <c r="Q1193">
        <v>6</v>
      </c>
      <c r="R1193">
        <v>15</v>
      </c>
      <c r="S1193">
        <v>21</v>
      </c>
      <c r="T1193">
        <v>2.5</v>
      </c>
      <c r="U1193">
        <v>6</v>
      </c>
      <c r="V1193">
        <v>0.40476190476190477</v>
      </c>
      <c r="W1193">
        <v>0.24</v>
      </c>
      <c r="Y1193">
        <v>8.9285714285714288E-2</v>
      </c>
      <c r="Z1193">
        <v>298</v>
      </c>
      <c r="AA1193">
        <v>0.65</v>
      </c>
      <c r="AB1193">
        <v>2</v>
      </c>
      <c r="AE1193">
        <v>1</v>
      </c>
      <c r="AI1193">
        <v>4</v>
      </c>
      <c r="AK1193">
        <v>10</v>
      </c>
      <c r="AQ1193">
        <v>100</v>
      </c>
      <c r="AR1193">
        <v>100</v>
      </c>
      <c r="AS1193" t="s">
        <v>755</v>
      </c>
    </row>
    <row r="1194" spans="1:45" x14ac:dyDescent="0.25">
      <c r="A1194">
        <v>1193</v>
      </c>
      <c r="B1194" t="s">
        <v>26</v>
      </c>
      <c r="C1194" t="s">
        <v>665</v>
      </c>
      <c r="D1194" t="s">
        <v>2</v>
      </c>
      <c r="E1194" t="s">
        <v>341</v>
      </c>
      <c r="F1194" s="138">
        <v>44002</v>
      </c>
      <c r="G1194" t="s">
        <v>682</v>
      </c>
      <c r="H1194" t="s">
        <v>687</v>
      </c>
      <c r="I1194" t="s">
        <v>668</v>
      </c>
      <c r="J1194" t="s">
        <v>485</v>
      </c>
      <c r="K1194" t="s">
        <v>671</v>
      </c>
      <c r="L1194">
        <v>1000</v>
      </c>
      <c r="M1194">
        <v>320</v>
      </c>
      <c r="O1194">
        <v>400</v>
      </c>
      <c r="P1194">
        <v>76.800000000000011</v>
      </c>
      <c r="Q1194">
        <v>8</v>
      </c>
      <c r="R1194">
        <v>20</v>
      </c>
      <c r="S1194">
        <v>21</v>
      </c>
      <c r="T1194">
        <v>6.5</v>
      </c>
      <c r="U1194">
        <v>17.166666666666664</v>
      </c>
      <c r="V1194">
        <v>0.84523809523809512</v>
      </c>
      <c r="W1194">
        <v>0.24</v>
      </c>
      <c r="Y1194">
        <v>0.1</v>
      </c>
      <c r="Z1194">
        <v>720</v>
      </c>
      <c r="AA1194">
        <v>0.65</v>
      </c>
      <c r="AB1194">
        <v>6.5</v>
      </c>
      <c r="AH1194">
        <v>14.666666666666666</v>
      </c>
      <c r="AK1194">
        <v>5</v>
      </c>
      <c r="AQ1194">
        <v>100</v>
      </c>
      <c r="AR1194">
        <v>100</v>
      </c>
      <c r="AS1194" t="s">
        <v>755</v>
      </c>
    </row>
    <row r="1195" spans="1:45" x14ac:dyDescent="0.25">
      <c r="A1195">
        <v>1194</v>
      </c>
      <c r="B1195" t="s">
        <v>26</v>
      </c>
      <c r="C1195" t="s">
        <v>665</v>
      </c>
      <c r="D1195" t="s">
        <v>2</v>
      </c>
      <c r="E1195" t="s">
        <v>341</v>
      </c>
      <c r="F1195" s="138">
        <v>44002</v>
      </c>
      <c r="G1195" t="s">
        <v>682</v>
      </c>
      <c r="H1195" t="s">
        <v>687</v>
      </c>
      <c r="I1195" t="s">
        <v>668</v>
      </c>
      <c r="J1195" t="s">
        <v>524</v>
      </c>
      <c r="K1195" t="s">
        <v>671</v>
      </c>
      <c r="L1195">
        <v>1000</v>
      </c>
      <c r="M1195">
        <v>320</v>
      </c>
      <c r="O1195">
        <v>320</v>
      </c>
      <c r="P1195">
        <v>76.800000000000011</v>
      </c>
      <c r="Q1195">
        <v>9</v>
      </c>
      <c r="R1195">
        <v>12</v>
      </c>
      <c r="S1195">
        <v>21</v>
      </c>
      <c r="T1195">
        <v>5.3333333333333339</v>
      </c>
      <c r="U1195">
        <v>7.833333333333333</v>
      </c>
      <c r="V1195">
        <v>0.62698412698412709</v>
      </c>
      <c r="W1195">
        <v>0.24</v>
      </c>
      <c r="Y1195">
        <v>9.375E-2</v>
      </c>
      <c r="Z1195">
        <v>386</v>
      </c>
      <c r="AA1195">
        <v>0.65</v>
      </c>
      <c r="AB1195">
        <v>5.3333333333333339</v>
      </c>
      <c r="AH1195">
        <v>7.833333333333333</v>
      </c>
      <c r="AQ1195">
        <v>100</v>
      </c>
      <c r="AR1195">
        <v>100</v>
      </c>
      <c r="AS1195" t="s">
        <v>755</v>
      </c>
    </row>
    <row r="1196" spans="1:45" x14ac:dyDescent="0.25">
      <c r="A1196">
        <v>1195</v>
      </c>
      <c r="B1196" t="s">
        <v>26</v>
      </c>
      <c r="C1196" t="s">
        <v>665</v>
      </c>
      <c r="D1196" t="s">
        <v>2</v>
      </c>
      <c r="E1196" t="s">
        <v>341</v>
      </c>
      <c r="F1196" s="138">
        <v>44002</v>
      </c>
      <c r="G1196" t="s">
        <v>682</v>
      </c>
      <c r="H1196" t="s">
        <v>687</v>
      </c>
      <c r="I1196" t="s">
        <v>672</v>
      </c>
      <c r="J1196" t="s">
        <v>470</v>
      </c>
      <c r="K1196" t="s">
        <v>671</v>
      </c>
      <c r="L1196">
        <v>1000</v>
      </c>
      <c r="M1196">
        <v>320</v>
      </c>
      <c r="O1196">
        <v>260</v>
      </c>
      <c r="P1196">
        <v>76.800000000000011</v>
      </c>
      <c r="Q1196">
        <v>14</v>
      </c>
      <c r="R1196">
        <v>46</v>
      </c>
      <c r="S1196">
        <v>21</v>
      </c>
      <c r="T1196">
        <v>11.166666666666666</v>
      </c>
      <c r="U1196">
        <v>34.333333333333329</v>
      </c>
      <c r="V1196">
        <v>0.75833333333333319</v>
      </c>
      <c r="W1196">
        <v>0.24</v>
      </c>
      <c r="Y1196">
        <v>0.32967032967032966</v>
      </c>
      <c r="Z1196">
        <v>233</v>
      </c>
      <c r="AA1196">
        <v>0.65</v>
      </c>
      <c r="AB1196">
        <v>9.1666666666666661</v>
      </c>
      <c r="AE1196">
        <v>4</v>
      </c>
      <c r="AH1196">
        <v>29.333333333333332</v>
      </c>
      <c r="AK1196">
        <v>10</v>
      </c>
      <c r="AQ1196">
        <v>100</v>
      </c>
      <c r="AR1196">
        <v>100</v>
      </c>
      <c r="AS1196" t="s">
        <v>755</v>
      </c>
    </row>
    <row r="1197" spans="1:45" x14ac:dyDescent="0.25">
      <c r="A1197">
        <v>1196</v>
      </c>
      <c r="B1197" t="s">
        <v>26</v>
      </c>
      <c r="C1197" t="s">
        <v>665</v>
      </c>
      <c r="D1197" t="s">
        <v>2</v>
      </c>
      <c r="E1197" t="s">
        <v>341</v>
      </c>
      <c r="F1197" s="138">
        <v>44002</v>
      </c>
      <c r="G1197" t="s">
        <v>682</v>
      </c>
      <c r="H1197" t="s">
        <v>687</v>
      </c>
      <c r="I1197" t="s">
        <v>672</v>
      </c>
      <c r="J1197" t="s">
        <v>471</v>
      </c>
      <c r="K1197" t="s">
        <v>671</v>
      </c>
      <c r="L1197">
        <v>1000</v>
      </c>
      <c r="M1197">
        <v>320</v>
      </c>
      <c r="O1197">
        <v>260</v>
      </c>
      <c r="P1197">
        <v>76.800000000000011</v>
      </c>
      <c r="Q1197">
        <v>13</v>
      </c>
      <c r="R1197">
        <v>27</v>
      </c>
      <c r="S1197">
        <v>21</v>
      </c>
      <c r="T1197">
        <v>7.166666666666667</v>
      </c>
      <c r="U1197">
        <v>17.833333333333336</v>
      </c>
      <c r="V1197">
        <v>0.62500000000000011</v>
      </c>
      <c r="W1197">
        <v>0.24</v>
      </c>
      <c r="Y1197">
        <v>0.21978021978021978</v>
      </c>
      <c r="Z1197">
        <v>210</v>
      </c>
      <c r="AA1197">
        <v>0.65</v>
      </c>
      <c r="AB1197">
        <v>5.166666666666667</v>
      </c>
      <c r="AE1197">
        <v>4</v>
      </c>
      <c r="AH1197">
        <v>14.333333333333334</v>
      </c>
      <c r="AK1197">
        <v>7</v>
      </c>
      <c r="AQ1197">
        <v>100</v>
      </c>
      <c r="AR1197">
        <v>100</v>
      </c>
      <c r="AS1197" t="s">
        <v>755</v>
      </c>
    </row>
    <row r="1198" spans="1:45" x14ac:dyDescent="0.25">
      <c r="A1198">
        <v>1197</v>
      </c>
      <c r="B1198" t="s">
        <v>26</v>
      </c>
      <c r="C1198" t="s">
        <v>665</v>
      </c>
      <c r="D1198" t="s">
        <v>2</v>
      </c>
      <c r="E1198" t="s">
        <v>341</v>
      </c>
      <c r="F1198" s="138">
        <v>44002</v>
      </c>
      <c r="G1198" t="s">
        <v>682</v>
      </c>
      <c r="H1198" t="s">
        <v>687</v>
      </c>
      <c r="I1198" t="s">
        <v>677</v>
      </c>
      <c r="J1198" t="s">
        <v>469</v>
      </c>
      <c r="K1198" t="s">
        <v>671</v>
      </c>
      <c r="L1198">
        <v>1000</v>
      </c>
      <c r="M1198">
        <v>320</v>
      </c>
      <c r="O1198">
        <v>304</v>
      </c>
      <c r="P1198">
        <v>76.800000000000011</v>
      </c>
      <c r="Q1198">
        <v>19</v>
      </c>
      <c r="R1198">
        <v>50</v>
      </c>
      <c r="S1198">
        <v>21</v>
      </c>
      <c r="T1198">
        <v>11.708333333333332</v>
      </c>
      <c r="U1198">
        <v>25.5</v>
      </c>
      <c r="V1198">
        <v>0.53925120772946855</v>
      </c>
      <c r="W1198">
        <v>0.24</v>
      </c>
      <c r="Y1198">
        <v>0.3242481203007519</v>
      </c>
      <c r="Z1198">
        <v>378</v>
      </c>
      <c r="AA1198">
        <v>0.7</v>
      </c>
      <c r="AB1198">
        <v>11.333333333333332</v>
      </c>
      <c r="AD1198">
        <v>1</v>
      </c>
      <c r="AH1198">
        <v>19.5</v>
      </c>
      <c r="AI1198">
        <v>8</v>
      </c>
      <c r="AK1198">
        <v>8</v>
      </c>
      <c r="AQ1198">
        <v>100</v>
      </c>
      <c r="AR1198">
        <v>100</v>
      </c>
      <c r="AS1198" t="s">
        <v>755</v>
      </c>
    </row>
    <row r="1199" spans="1:45" x14ac:dyDescent="0.25">
      <c r="A1199">
        <v>1198</v>
      </c>
      <c r="B1199" t="s">
        <v>26</v>
      </c>
      <c r="C1199" t="s">
        <v>665</v>
      </c>
      <c r="D1199" t="s">
        <v>2</v>
      </c>
      <c r="E1199" t="s">
        <v>341</v>
      </c>
      <c r="F1199" s="138">
        <v>44002</v>
      </c>
      <c r="G1199" t="s">
        <v>682</v>
      </c>
      <c r="H1199" t="s">
        <v>687</v>
      </c>
      <c r="I1199" t="s">
        <v>697</v>
      </c>
      <c r="J1199" t="s">
        <v>467</v>
      </c>
      <c r="K1199" t="s">
        <v>671</v>
      </c>
      <c r="L1199">
        <v>1000</v>
      </c>
      <c r="M1199">
        <v>320</v>
      </c>
      <c r="O1199">
        <v>288</v>
      </c>
      <c r="P1199">
        <v>57.599999999999994</v>
      </c>
      <c r="R1199">
        <v>27</v>
      </c>
      <c r="S1199">
        <v>28</v>
      </c>
      <c r="T1199">
        <v>0</v>
      </c>
      <c r="U1199">
        <v>38.166666666666671</v>
      </c>
      <c r="V1199">
        <v>1.4135802469135805</v>
      </c>
      <c r="W1199">
        <v>0.24</v>
      </c>
      <c r="Y1199">
        <v>0.13392857142857142</v>
      </c>
      <c r="Z1199">
        <v>387</v>
      </c>
      <c r="AA1199">
        <v>0.65</v>
      </c>
      <c r="AH1199">
        <v>36.166666666666671</v>
      </c>
      <c r="AK1199">
        <v>4</v>
      </c>
      <c r="AQ1199">
        <v>100</v>
      </c>
      <c r="AR1199">
        <v>100</v>
      </c>
      <c r="AS1199" t="s">
        <v>755</v>
      </c>
    </row>
    <row r="1200" spans="1:45" x14ac:dyDescent="0.25">
      <c r="A1200">
        <v>1199</v>
      </c>
      <c r="B1200" t="s">
        <v>26</v>
      </c>
      <c r="C1200" t="s">
        <v>665</v>
      </c>
      <c r="D1200" t="s">
        <v>2</v>
      </c>
      <c r="E1200" t="s">
        <v>341</v>
      </c>
      <c r="F1200" s="138">
        <v>44002</v>
      </c>
      <c r="G1200" t="s">
        <v>682</v>
      </c>
      <c r="H1200" t="s">
        <v>687</v>
      </c>
      <c r="I1200" t="s">
        <v>697</v>
      </c>
      <c r="J1200" t="s">
        <v>487</v>
      </c>
      <c r="K1200" t="s">
        <v>671</v>
      </c>
      <c r="L1200">
        <v>1000</v>
      </c>
      <c r="M1200">
        <v>320</v>
      </c>
      <c r="O1200">
        <v>276</v>
      </c>
      <c r="P1200">
        <v>57.599999999999994</v>
      </c>
      <c r="R1200">
        <v>26</v>
      </c>
      <c r="S1200">
        <v>28</v>
      </c>
      <c r="T1200">
        <v>0</v>
      </c>
      <c r="U1200">
        <v>16.5</v>
      </c>
      <c r="V1200">
        <v>0.63461538461538458</v>
      </c>
      <c r="W1200">
        <v>0.24</v>
      </c>
      <c r="Y1200">
        <v>0.13457556935817805</v>
      </c>
      <c r="Z1200">
        <v>344</v>
      </c>
      <c r="AA1200">
        <v>0.65</v>
      </c>
      <c r="AH1200">
        <v>16.5</v>
      </c>
      <c r="AQ1200">
        <v>100</v>
      </c>
      <c r="AR1200">
        <v>100</v>
      </c>
      <c r="AS1200" t="s">
        <v>755</v>
      </c>
    </row>
    <row r="1201" spans="1:45" x14ac:dyDescent="0.25">
      <c r="A1201">
        <v>1200</v>
      </c>
      <c r="B1201" t="s">
        <v>26</v>
      </c>
      <c r="C1201" t="s">
        <v>665</v>
      </c>
      <c r="D1201" t="s">
        <v>2</v>
      </c>
      <c r="E1201" t="s">
        <v>341</v>
      </c>
      <c r="F1201" s="138">
        <v>44002</v>
      </c>
      <c r="G1201" t="s">
        <v>682</v>
      </c>
      <c r="H1201" t="s">
        <v>687</v>
      </c>
      <c r="I1201" t="s">
        <v>707</v>
      </c>
      <c r="J1201" t="s">
        <v>480</v>
      </c>
      <c r="K1201" t="s">
        <v>671</v>
      </c>
      <c r="L1201">
        <v>1000</v>
      </c>
      <c r="M1201">
        <v>320</v>
      </c>
      <c r="O1201">
        <v>340</v>
      </c>
      <c r="P1201">
        <v>57.599999999999994</v>
      </c>
      <c r="Q1201">
        <v>6</v>
      </c>
      <c r="R1201">
        <v>42</v>
      </c>
      <c r="S1201">
        <v>28</v>
      </c>
      <c r="T1201">
        <v>3</v>
      </c>
      <c r="U1201">
        <v>17.125</v>
      </c>
      <c r="V1201">
        <v>0.41927083333333331</v>
      </c>
      <c r="W1201">
        <v>0.24</v>
      </c>
      <c r="Y1201">
        <v>0.2016806722689076</v>
      </c>
      <c r="Z1201">
        <v>355</v>
      </c>
      <c r="AA1201">
        <v>0.65</v>
      </c>
      <c r="AE1201">
        <v>6</v>
      </c>
      <c r="AI1201">
        <v>10</v>
      </c>
      <c r="AJ1201">
        <v>11</v>
      </c>
      <c r="AK1201">
        <v>21</v>
      </c>
      <c r="AQ1201">
        <v>100</v>
      </c>
      <c r="AR1201">
        <v>100</v>
      </c>
      <c r="AS1201" t="s">
        <v>755</v>
      </c>
    </row>
    <row r="1202" spans="1:45" x14ac:dyDescent="0.25">
      <c r="A1202">
        <v>1201</v>
      </c>
      <c r="B1202" t="s">
        <v>26</v>
      </c>
      <c r="C1202" t="s">
        <v>665</v>
      </c>
      <c r="D1202" t="s">
        <v>2</v>
      </c>
      <c r="E1202" t="s">
        <v>341</v>
      </c>
      <c r="F1202" s="138">
        <v>44002</v>
      </c>
      <c r="G1202" t="s">
        <v>682</v>
      </c>
      <c r="H1202" t="s">
        <v>687</v>
      </c>
      <c r="I1202" t="s">
        <v>707</v>
      </c>
      <c r="J1202" t="s">
        <v>468</v>
      </c>
      <c r="K1202" t="s">
        <v>671</v>
      </c>
      <c r="L1202">
        <v>1000</v>
      </c>
      <c r="M1202">
        <v>320</v>
      </c>
      <c r="O1202">
        <v>224</v>
      </c>
      <c r="P1202">
        <v>57.599999999999994</v>
      </c>
      <c r="Q1202">
        <v>1</v>
      </c>
      <c r="R1202">
        <v>31</v>
      </c>
      <c r="S1202">
        <v>28</v>
      </c>
      <c r="T1202">
        <v>0.5</v>
      </c>
      <c r="U1202">
        <v>14.75</v>
      </c>
      <c r="V1202">
        <v>0.4765625</v>
      </c>
      <c r="W1202">
        <v>0.24</v>
      </c>
      <c r="Y1202">
        <v>0.20408163265306126</v>
      </c>
      <c r="Z1202">
        <v>341</v>
      </c>
      <c r="AA1202">
        <v>0.65</v>
      </c>
      <c r="AE1202">
        <v>1</v>
      </c>
      <c r="AI1202">
        <v>21</v>
      </c>
      <c r="AK1202">
        <v>19</v>
      </c>
      <c r="AQ1202">
        <v>100</v>
      </c>
      <c r="AR1202">
        <v>100</v>
      </c>
      <c r="AS1202" t="s">
        <v>755</v>
      </c>
    </row>
    <row r="1203" spans="1:45" x14ac:dyDescent="0.25">
      <c r="A1203">
        <v>1202</v>
      </c>
      <c r="B1203" t="s">
        <v>26</v>
      </c>
      <c r="C1203" t="s">
        <v>665</v>
      </c>
      <c r="D1203" t="s">
        <v>2</v>
      </c>
      <c r="E1203" t="s">
        <v>341</v>
      </c>
      <c r="F1203" s="138">
        <v>44002</v>
      </c>
      <c r="G1203" t="s">
        <v>682</v>
      </c>
      <c r="H1203" t="s">
        <v>687</v>
      </c>
      <c r="I1203" t="s">
        <v>673</v>
      </c>
      <c r="J1203" t="s">
        <v>473</v>
      </c>
      <c r="K1203" t="s">
        <v>671</v>
      </c>
      <c r="L1203">
        <v>1000</v>
      </c>
      <c r="M1203">
        <v>320</v>
      </c>
      <c r="O1203">
        <v>320</v>
      </c>
      <c r="P1203">
        <v>57.599999999999994</v>
      </c>
      <c r="Q1203">
        <v>7</v>
      </c>
      <c r="R1203">
        <v>39</v>
      </c>
      <c r="S1203">
        <v>28</v>
      </c>
      <c r="T1203">
        <v>4.5</v>
      </c>
      <c r="U1203">
        <v>26.833333333333332</v>
      </c>
      <c r="V1203">
        <v>0.6811594202898551</v>
      </c>
      <c r="W1203">
        <v>0.24</v>
      </c>
      <c r="Y1203">
        <v>0.20535714285714285</v>
      </c>
      <c r="Z1203">
        <v>356</v>
      </c>
      <c r="AA1203">
        <v>0.65</v>
      </c>
      <c r="AB1203">
        <v>4.5</v>
      </c>
      <c r="AH1203">
        <v>21.333333333333332</v>
      </c>
      <c r="AI1203">
        <v>8</v>
      </c>
      <c r="AK1203">
        <v>7</v>
      </c>
      <c r="AQ1203">
        <v>100</v>
      </c>
      <c r="AR1203">
        <v>100</v>
      </c>
      <c r="AS1203" t="s">
        <v>755</v>
      </c>
    </row>
    <row r="1204" spans="1:45" x14ac:dyDescent="0.25">
      <c r="A1204">
        <v>1203</v>
      </c>
      <c r="B1204" t="s">
        <v>26</v>
      </c>
      <c r="C1204" t="s">
        <v>665</v>
      </c>
      <c r="D1204" t="s">
        <v>2</v>
      </c>
      <c r="E1204" t="s">
        <v>341</v>
      </c>
      <c r="F1204" s="138">
        <v>44002</v>
      </c>
      <c r="G1204" t="s">
        <v>682</v>
      </c>
      <c r="H1204" t="s">
        <v>687</v>
      </c>
      <c r="I1204" t="s">
        <v>708</v>
      </c>
      <c r="J1204" t="s">
        <v>486</v>
      </c>
      <c r="K1204" t="s">
        <v>671</v>
      </c>
      <c r="L1204">
        <v>1000</v>
      </c>
      <c r="M1204">
        <v>320</v>
      </c>
      <c r="O1204">
        <v>320</v>
      </c>
      <c r="P1204">
        <v>57.599999999999994</v>
      </c>
      <c r="Q1204">
        <v>22</v>
      </c>
      <c r="R1204">
        <v>56</v>
      </c>
      <c r="S1204">
        <v>28</v>
      </c>
      <c r="T1204">
        <v>7.791666666666667</v>
      </c>
      <c r="U1204">
        <v>20.416666666666664</v>
      </c>
      <c r="V1204">
        <v>0.36164529914529914</v>
      </c>
      <c r="W1204">
        <v>0.24</v>
      </c>
      <c r="Y1204">
        <v>0.3482142857142857</v>
      </c>
      <c r="Z1204">
        <v>550</v>
      </c>
      <c r="AA1204">
        <v>0.65</v>
      </c>
      <c r="AB1204">
        <v>4.166666666666667</v>
      </c>
      <c r="AC1204">
        <v>6</v>
      </c>
      <c r="AD1204">
        <v>3</v>
      </c>
      <c r="AG1204">
        <v>1</v>
      </c>
      <c r="AH1204">
        <v>12.166666666666666</v>
      </c>
      <c r="AI1204">
        <v>8</v>
      </c>
      <c r="AJ1204">
        <v>6</v>
      </c>
      <c r="AK1204">
        <v>1</v>
      </c>
      <c r="AL1204">
        <v>2</v>
      </c>
      <c r="AM1204">
        <v>2</v>
      </c>
      <c r="AQ1204">
        <v>100</v>
      </c>
      <c r="AR1204">
        <v>100</v>
      </c>
      <c r="AS1204" t="s">
        <v>755</v>
      </c>
    </row>
    <row r="1205" spans="1:45" x14ac:dyDescent="0.25">
      <c r="A1205">
        <v>1204</v>
      </c>
      <c r="B1205" t="s">
        <v>26</v>
      </c>
      <c r="C1205" t="s">
        <v>665</v>
      </c>
      <c r="D1205" t="s">
        <v>2</v>
      </c>
      <c r="E1205" t="s">
        <v>341</v>
      </c>
      <c r="F1205" s="138">
        <v>44002</v>
      </c>
      <c r="G1205" t="s">
        <v>682</v>
      </c>
      <c r="H1205" t="s">
        <v>687</v>
      </c>
      <c r="I1205" t="s">
        <v>709</v>
      </c>
      <c r="J1205" t="s">
        <v>474</v>
      </c>
      <c r="K1205" t="s">
        <v>671</v>
      </c>
      <c r="L1205">
        <v>1000</v>
      </c>
      <c r="M1205">
        <v>320</v>
      </c>
      <c r="O1205">
        <v>320</v>
      </c>
      <c r="P1205">
        <v>57.599999999999994</v>
      </c>
      <c r="R1205">
        <v>49</v>
      </c>
      <c r="S1205">
        <v>28</v>
      </c>
      <c r="T1205">
        <v>0</v>
      </c>
      <c r="U1205">
        <v>48.25</v>
      </c>
      <c r="V1205">
        <v>0.98469387755102045</v>
      </c>
      <c r="W1205">
        <v>0.24</v>
      </c>
      <c r="Y1205">
        <v>0.21875</v>
      </c>
      <c r="Z1205">
        <v>344</v>
      </c>
      <c r="AA1205">
        <v>0.65</v>
      </c>
      <c r="AH1205">
        <v>28</v>
      </c>
      <c r="AJ1205">
        <v>22</v>
      </c>
      <c r="AK1205">
        <v>24</v>
      </c>
      <c r="AQ1205">
        <v>100</v>
      </c>
      <c r="AR1205">
        <v>100</v>
      </c>
      <c r="AS1205" t="s">
        <v>755</v>
      </c>
    </row>
    <row r="1206" spans="1:45" x14ac:dyDescent="0.25">
      <c r="A1206">
        <v>1205</v>
      </c>
      <c r="B1206" t="s">
        <v>26</v>
      </c>
      <c r="C1206" t="s">
        <v>665</v>
      </c>
      <c r="D1206" t="s">
        <v>2</v>
      </c>
      <c r="E1206" t="s">
        <v>341</v>
      </c>
      <c r="F1206" s="138">
        <v>44002</v>
      </c>
      <c r="G1206" t="s">
        <v>682</v>
      </c>
      <c r="H1206" t="s">
        <v>687</v>
      </c>
      <c r="I1206" t="s">
        <v>709</v>
      </c>
      <c r="J1206" t="s">
        <v>483</v>
      </c>
      <c r="K1206" t="s">
        <v>671</v>
      </c>
      <c r="L1206">
        <v>1000</v>
      </c>
      <c r="M1206">
        <v>320</v>
      </c>
      <c r="O1206">
        <v>320</v>
      </c>
      <c r="P1206">
        <v>57.599999999999994</v>
      </c>
      <c r="Q1206">
        <v>4</v>
      </c>
      <c r="R1206">
        <v>21</v>
      </c>
      <c r="S1206">
        <v>28</v>
      </c>
      <c r="T1206">
        <v>2.5</v>
      </c>
      <c r="U1206">
        <v>13.333333333333334</v>
      </c>
      <c r="V1206">
        <v>0.6333333333333333</v>
      </c>
      <c r="W1206">
        <v>0.24</v>
      </c>
      <c r="Y1206">
        <v>0.11160714285714286</v>
      </c>
      <c r="Z1206">
        <v>387</v>
      </c>
      <c r="AA1206">
        <v>0.65</v>
      </c>
      <c r="AB1206">
        <v>2.5</v>
      </c>
      <c r="AH1206">
        <v>13.333333333333334</v>
      </c>
      <c r="AQ1206">
        <v>100</v>
      </c>
      <c r="AR1206">
        <v>100</v>
      </c>
      <c r="AS1206" t="s">
        <v>755</v>
      </c>
    </row>
    <row r="1207" spans="1:45" x14ac:dyDescent="0.25">
      <c r="A1207">
        <v>1206</v>
      </c>
      <c r="B1207" t="s">
        <v>26</v>
      </c>
      <c r="C1207" t="s">
        <v>665</v>
      </c>
      <c r="D1207" t="s">
        <v>2</v>
      </c>
      <c r="E1207" t="s">
        <v>341</v>
      </c>
      <c r="F1207" s="138">
        <v>44002</v>
      </c>
      <c r="G1207" t="s">
        <v>683</v>
      </c>
      <c r="H1207" t="s">
        <v>667</v>
      </c>
      <c r="I1207" t="s">
        <v>668</v>
      </c>
      <c r="J1207" t="s">
        <v>391</v>
      </c>
      <c r="K1207" t="s">
        <v>669</v>
      </c>
      <c r="L1207">
        <v>1500</v>
      </c>
      <c r="M1207">
        <v>480</v>
      </c>
      <c r="O1207">
        <v>400</v>
      </c>
      <c r="P1207">
        <v>144</v>
      </c>
      <c r="Q1207">
        <v>30</v>
      </c>
      <c r="R1207">
        <v>76</v>
      </c>
      <c r="S1207">
        <v>94.8</v>
      </c>
      <c r="T1207">
        <v>19.333333333333332</v>
      </c>
      <c r="U1207">
        <v>44.416666666666664</v>
      </c>
      <c r="V1207">
        <v>0.60141509433962259</v>
      </c>
      <c r="W1207">
        <v>0.4</v>
      </c>
      <c r="Y1207">
        <v>0.37857142857142856</v>
      </c>
      <c r="Z1207">
        <v>288</v>
      </c>
      <c r="AA1207">
        <v>0.7</v>
      </c>
      <c r="AB1207">
        <v>14.333333333333332</v>
      </c>
      <c r="AE1207">
        <v>10</v>
      </c>
      <c r="AH1207">
        <v>31.166666666666664</v>
      </c>
      <c r="AI1207">
        <v>11</v>
      </c>
      <c r="AK1207">
        <v>21</v>
      </c>
      <c r="AQ1207">
        <v>100</v>
      </c>
      <c r="AR1207">
        <v>100</v>
      </c>
      <c r="AS1207" t="s">
        <v>756</v>
      </c>
    </row>
    <row r="1208" spans="1:45" x14ac:dyDescent="0.25">
      <c r="A1208">
        <v>1207</v>
      </c>
      <c r="B1208" t="s">
        <v>26</v>
      </c>
      <c r="C1208" t="s">
        <v>665</v>
      </c>
      <c r="D1208" t="s">
        <v>2</v>
      </c>
      <c r="E1208" t="s">
        <v>341</v>
      </c>
      <c r="F1208" s="138">
        <v>44002</v>
      </c>
      <c r="G1208" t="s">
        <v>683</v>
      </c>
      <c r="H1208" t="s">
        <v>667</v>
      </c>
      <c r="I1208" t="s">
        <v>668</v>
      </c>
      <c r="J1208" t="s">
        <v>394</v>
      </c>
      <c r="K1208" t="s">
        <v>669</v>
      </c>
      <c r="L1208">
        <v>1500</v>
      </c>
      <c r="M1208">
        <v>480</v>
      </c>
      <c r="O1208">
        <v>400</v>
      </c>
      <c r="P1208">
        <v>144</v>
      </c>
      <c r="Q1208">
        <v>12</v>
      </c>
      <c r="R1208">
        <v>40</v>
      </c>
      <c r="S1208">
        <v>94.8</v>
      </c>
      <c r="T1208">
        <v>8.5833333333333339</v>
      </c>
      <c r="U1208">
        <v>33.333333333333336</v>
      </c>
      <c r="V1208">
        <v>0.80608974358974372</v>
      </c>
      <c r="W1208">
        <v>0.4</v>
      </c>
      <c r="Y1208">
        <v>0.18571428571428572</v>
      </c>
      <c r="Z1208">
        <v>534</v>
      </c>
      <c r="AA1208">
        <v>0.7</v>
      </c>
      <c r="AB1208">
        <v>5.8333333333333339</v>
      </c>
      <c r="AC1208">
        <v>3</v>
      </c>
      <c r="AE1208">
        <v>4</v>
      </c>
      <c r="AH1208">
        <v>22.833333333333336</v>
      </c>
      <c r="AI1208">
        <v>2</v>
      </c>
      <c r="AK1208">
        <v>20</v>
      </c>
      <c r="AQ1208">
        <v>100</v>
      </c>
      <c r="AR1208">
        <v>100</v>
      </c>
      <c r="AS1208" t="s">
        <v>756</v>
      </c>
    </row>
    <row r="1209" spans="1:45" x14ac:dyDescent="0.25">
      <c r="A1209">
        <v>1208</v>
      </c>
      <c r="B1209" t="s">
        <v>26</v>
      </c>
      <c r="C1209" t="s">
        <v>665</v>
      </c>
      <c r="D1209" t="s">
        <v>2</v>
      </c>
      <c r="E1209" t="s">
        <v>341</v>
      </c>
      <c r="F1209" s="138">
        <v>44002</v>
      </c>
      <c r="G1209" t="s">
        <v>683</v>
      </c>
      <c r="H1209" t="s">
        <v>667</v>
      </c>
      <c r="I1209" t="s">
        <v>668</v>
      </c>
      <c r="J1209" t="s">
        <v>392</v>
      </c>
      <c r="K1209" t="s">
        <v>669</v>
      </c>
      <c r="L1209">
        <v>1500</v>
      </c>
      <c r="M1209">
        <v>480</v>
      </c>
      <c r="O1209">
        <v>480</v>
      </c>
      <c r="P1209">
        <v>144</v>
      </c>
      <c r="Q1209">
        <v>12</v>
      </c>
      <c r="R1209">
        <v>51</v>
      </c>
      <c r="S1209">
        <v>94.8</v>
      </c>
      <c r="T1209">
        <v>5</v>
      </c>
      <c r="U1209">
        <v>23.625</v>
      </c>
      <c r="V1209">
        <v>0.45436507936507936</v>
      </c>
      <c r="W1209">
        <v>0.4</v>
      </c>
      <c r="Y1209">
        <v>0.1875</v>
      </c>
      <c r="Z1209">
        <v>550</v>
      </c>
      <c r="AA1209">
        <v>0.65</v>
      </c>
      <c r="AC1209">
        <v>4</v>
      </c>
      <c r="AE1209">
        <v>8</v>
      </c>
      <c r="AI1209">
        <v>17</v>
      </c>
      <c r="AJ1209">
        <v>1</v>
      </c>
      <c r="AK1209">
        <v>30</v>
      </c>
      <c r="AM1209">
        <v>4</v>
      </c>
      <c r="AQ1209">
        <v>100</v>
      </c>
      <c r="AR1209">
        <v>100</v>
      </c>
      <c r="AS1209" t="s">
        <v>756</v>
      </c>
    </row>
    <row r="1210" spans="1:45" x14ac:dyDescent="0.25">
      <c r="A1210">
        <v>1209</v>
      </c>
      <c r="B1210" t="s">
        <v>26</v>
      </c>
      <c r="C1210" t="s">
        <v>665</v>
      </c>
      <c r="D1210" t="s">
        <v>2</v>
      </c>
      <c r="E1210" t="s">
        <v>341</v>
      </c>
      <c r="F1210" s="138">
        <v>44002</v>
      </c>
      <c r="G1210" t="s">
        <v>683</v>
      </c>
      <c r="H1210" t="s">
        <v>667</v>
      </c>
      <c r="I1210" t="s">
        <v>668</v>
      </c>
      <c r="J1210" t="s">
        <v>393</v>
      </c>
      <c r="K1210" t="s">
        <v>669</v>
      </c>
      <c r="L1210">
        <v>1500</v>
      </c>
      <c r="M1210">
        <v>480</v>
      </c>
      <c r="O1210">
        <v>432</v>
      </c>
      <c r="P1210">
        <v>144</v>
      </c>
      <c r="Q1210">
        <v>25</v>
      </c>
      <c r="R1210">
        <v>60</v>
      </c>
      <c r="S1210">
        <v>94.8</v>
      </c>
      <c r="T1210">
        <v>9.625</v>
      </c>
      <c r="U1210">
        <v>24.125</v>
      </c>
      <c r="V1210">
        <v>0.39705882352941174</v>
      </c>
      <c r="W1210">
        <v>0.4</v>
      </c>
      <c r="Y1210">
        <v>0.2810846560846561</v>
      </c>
      <c r="Z1210">
        <v>409</v>
      </c>
      <c r="AA1210">
        <v>0.7</v>
      </c>
      <c r="AC1210">
        <v>1</v>
      </c>
      <c r="AD1210">
        <v>21</v>
      </c>
      <c r="AE1210">
        <v>3</v>
      </c>
      <c r="AI1210">
        <v>5</v>
      </c>
      <c r="AJ1210">
        <v>21</v>
      </c>
      <c r="AK1210">
        <v>30</v>
      </c>
      <c r="AQ1210">
        <v>100</v>
      </c>
      <c r="AR1210">
        <v>100</v>
      </c>
      <c r="AS1210" t="s">
        <v>756</v>
      </c>
    </row>
    <row r="1211" spans="1:45" x14ac:dyDescent="0.25">
      <c r="A1211">
        <v>1210</v>
      </c>
      <c r="B1211" t="s">
        <v>26</v>
      </c>
      <c r="C1211" t="s">
        <v>665</v>
      </c>
      <c r="D1211" t="s">
        <v>2</v>
      </c>
      <c r="E1211" t="s">
        <v>341</v>
      </c>
      <c r="F1211" s="138">
        <v>44002</v>
      </c>
      <c r="G1211" t="s">
        <v>675</v>
      </c>
      <c r="H1211" t="s">
        <v>667</v>
      </c>
      <c r="I1211" t="s">
        <v>668</v>
      </c>
      <c r="J1211" t="s">
        <v>164</v>
      </c>
      <c r="K1211" t="s">
        <v>669</v>
      </c>
      <c r="L1211">
        <v>4200</v>
      </c>
      <c r="M1211">
        <v>1008</v>
      </c>
      <c r="O1211">
        <v>880</v>
      </c>
      <c r="P1211">
        <v>302.39999999999998</v>
      </c>
      <c r="Q1211">
        <v>36</v>
      </c>
      <c r="R1211">
        <v>90</v>
      </c>
      <c r="S1211">
        <v>199.79999999999998</v>
      </c>
      <c r="T1211">
        <v>31.583333333333332</v>
      </c>
      <c r="U1211">
        <v>87.166666666666671</v>
      </c>
      <c r="V1211">
        <v>0.94246031746031744</v>
      </c>
      <c r="W1211">
        <v>0.4</v>
      </c>
      <c r="Y1211">
        <v>0.20454545454545456</v>
      </c>
      <c r="Z1211">
        <v>927</v>
      </c>
      <c r="AA1211">
        <v>0.7</v>
      </c>
      <c r="AB1211">
        <v>26.833333333333332</v>
      </c>
      <c r="AC1211">
        <v>5</v>
      </c>
      <c r="AE1211">
        <v>7</v>
      </c>
      <c r="AH1211">
        <v>74.166666666666671</v>
      </c>
      <c r="AI1211">
        <v>14</v>
      </c>
      <c r="AK1211">
        <v>19</v>
      </c>
      <c r="AQ1211">
        <v>100</v>
      </c>
      <c r="AR1211">
        <v>100</v>
      </c>
      <c r="AS1211" t="s">
        <v>756</v>
      </c>
    </row>
    <row r="1212" spans="1:45" x14ac:dyDescent="0.25">
      <c r="A1212">
        <v>1211</v>
      </c>
      <c r="B1212" t="s">
        <v>26</v>
      </c>
      <c r="C1212" t="s">
        <v>665</v>
      </c>
      <c r="D1212" t="s">
        <v>2</v>
      </c>
      <c r="E1212" t="s">
        <v>341</v>
      </c>
      <c r="F1212" s="138">
        <v>44002</v>
      </c>
      <c r="G1212" t="s">
        <v>676</v>
      </c>
      <c r="H1212" t="s">
        <v>667</v>
      </c>
      <c r="I1212" t="s">
        <v>668</v>
      </c>
      <c r="J1212" t="s">
        <v>165</v>
      </c>
      <c r="K1212" t="s">
        <v>669</v>
      </c>
      <c r="L1212">
        <v>1200</v>
      </c>
      <c r="M1212">
        <v>480</v>
      </c>
      <c r="O1212">
        <v>448</v>
      </c>
      <c r="P1212">
        <v>115.19999999999999</v>
      </c>
      <c r="Q1212">
        <v>22</v>
      </c>
      <c r="R1212">
        <v>35</v>
      </c>
      <c r="S1212">
        <v>76.2</v>
      </c>
      <c r="T1212">
        <v>14.166666666666668</v>
      </c>
      <c r="U1212">
        <v>30.166666666666668</v>
      </c>
      <c r="V1212">
        <v>0.77777777777777779</v>
      </c>
      <c r="W1212">
        <v>0.4</v>
      </c>
      <c r="Y1212">
        <v>0.18176020408163268</v>
      </c>
      <c r="Z1212">
        <v>464</v>
      </c>
      <c r="AA1212">
        <v>0.75</v>
      </c>
      <c r="AB1212">
        <v>9.6666666666666679</v>
      </c>
      <c r="AE1212">
        <v>9</v>
      </c>
      <c r="AH1212">
        <v>26.166666666666668</v>
      </c>
      <c r="AI1212">
        <v>6</v>
      </c>
      <c r="AK1212">
        <v>5</v>
      </c>
      <c r="AQ1212">
        <v>100</v>
      </c>
      <c r="AR1212">
        <v>100</v>
      </c>
      <c r="AS1212" t="s">
        <v>756</v>
      </c>
    </row>
    <row r="1213" spans="1:45" x14ac:dyDescent="0.25">
      <c r="A1213">
        <v>1212</v>
      </c>
      <c r="B1213" t="s">
        <v>26</v>
      </c>
      <c r="C1213" t="s">
        <v>665</v>
      </c>
      <c r="D1213" t="s">
        <v>2</v>
      </c>
      <c r="E1213" t="s">
        <v>341</v>
      </c>
      <c r="F1213" s="138">
        <v>44002</v>
      </c>
      <c r="G1213" t="s">
        <v>676</v>
      </c>
      <c r="H1213" t="s">
        <v>667</v>
      </c>
      <c r="I1213" t="s">
        <v>668</v>
      </c>
      <c r="J1213" t="s">
        <v>166</v>
      </c>
      <c r="K1213" t="s">
        <v>669</v>
      </c>
      <c r="L1213">
        <v>1200</v>
      </c>
      <c r="M1213">
        <v>480</v>
      </c>
      <c r="O1213">
        <v>400</v>
      </c>
      <c r="P1213">
        <v>115.19999999999999</v>
      </c>
      <c r="Q1213">
        <v>36</v>
      </c>
      <c r="R1213">
        <v>121</v>
      </c>
      <c r="S1213">
        <v>76.2</v>
      </c>
      <c r="T1213">
        <v>25.166666666666668</v>
      </c>
      <c r="U1213">
        <v>108.33333333333333</v>
      </c>
      <c r="V1213">
        <v>0.85031847133757965</v>
      </c>
      <c r="W1213">
        <v>0.4</v>
      </c>
      <c r="Y1213">
        <v>0.56071428571428572</v>
      </c>
      <c r="Z1213">
        <v>744</v>
      </c>
      <c r="AA1213">
        <v>0.75</v>
      </c>
      <c r="AB1213">
        <v>14.666666666666668</v>
      </c>
      <c r="AE1213">
        <v>21</v>
      </c>
      <c r="AH1213">
        <v>90.833333333333329</v>
      </c>
      <c r="AI1213">
        <v>2</v>
      </c>
      <c r="AK1213">
        <v>34</v>
      </c>
      <c r="AQ1213">
        <v>100</v>
      </c>
      <c r="AR1213">
        <v>100</v>
      </c>
      <c r="AS1213" t="s">
        <v>756</v>
      </c>
    </row>
    <row r="1214" spans="1:45" x14ac:dyDescent="0.25">
      <c r="A1214">
        <v>1213</v>
      </c>
      <c r="B1214" t="s">
        <v>26</v>
      </c>
      <c r="C1214" t="s">
        <v>665</v>
      </c>
      <c r="D1214" t="s">
        <v>2</v>
      </c>
      <c r="E1214" t="s">
        <v>341</v>
      </c>
      <c r="F1214" s="138">
        <v>44002</v>
      </c>
      <c r="G1214" t="s">
        <v>676</v>
      </c>
      <c r="H1214" t="s">
        <v>667</v>
      </c>
      <c r="I1214" t="s">
        <v>668</v>
      </c>
      <c r="J1214" t="s">
        <v>167</v>
      </c>
      <c r="K1214" t="s">
        <v>669</v>
      </c>
      <c r="L1214">
        <v>1200</v>
      </c>
      <c r="M1214">
        <v>480</v>
      </c>
      <c r="O1214">
        <v>288</v>
      </c>
      <c r="P1214">
        <v>115.19999999999999</v>
      </c>
      <c r="Q1214">
        <v>4</v>
      </c>
      <c r="R1214">
        <v>48</v>
      </c>
      <c r="S1214">
        <v>76.2</v>
      </c>
      <c r="T1214">
        <v>1.6666666666666665</v>
      </c>
      <c r="U1214">
        <v>34.5</v>
      </c>
      <c r="V1214">
        <v>0.69551282051282048</v>
      </c>
      <c r="W1214">
        <v>0.4</v>
      </c>
      <c r="Y1214">
        <v>0.25793650793650796</v>
      </c>
      <c r="Z1214">
        <v>337</v>
      </c>
      <c r="AA1214">
        <v>0.75</v>
      </c>
      <c r="AB1214">
        <v>0.66666666666666663</v>
      </c>
      <c r="AE1214">
        <v>2</v>
      </c>
      <c r="AH1214">
        <v>31</v>
      </c>
      <c r="AI1214">
        <v>2</v>
      </c>
      <c r="AK1214">
        <v>6</v>
      </c>
      <c r="AQ1214">
        <v>100</v>
      </c>
      <c r="AR1214">
        <v>100</v>
      </c>
      <c r="AS1214" t="s">
        <v>756</v>
      </c>
    </row>
    <row r="1215" spans="1:45" x14ac:dyDescent="0.25">
      <c r="A1215">
        <v>1214</v>
      </c>
      <c r="B1215" t="s">
        <v>26</v>
      </c>
      <c r="C1215" t="s">
        <v>665</v>
      </c>
      <c r="D1215" t="s">
        <v>2</v>
      </c>
      <c r="E1215" t="s">
        <v>341</v>
      </c>
      <c r="F1215" s="138">
        <v>44002</v>
      </c>
      <c r="G1215" t="s">
        <v>676</v>
      </c>
      <c r="H1215" t="s">
        <v>667</v>
      </c>
      <c r="I1215" t="s">
        <v>668</v>
      </c>
      <c r="J1215" t="s">
        <v>168</v>
      </c>
      <c r="K1215" t="s">
        <v>669</v>
      </c>
      <c r="L1215">
        <v>1200</v>
      </c>
      <c r="M1215">
        <v>480</v>
      </c>
      <c r="O1215">
        <v>362</v>
      </c>
      <c r="P1215">
        <v>115.19999999999999</v>
      </c>
      <c r="Q1215">
        <v>5</v>
      </c>
      <c r="R1215">
        <v>34</v>
      </c>
      <c r="S1215">
        <v>76.2</v>
      </c>
      <c r="T1215">
        <v>5.166666666666667</v>
      </c>
      <c r="U1215">
        <v>22.833333333333332</v>
      </c>
      <c r="V1215">
        <v>0.71794871794871795</v>
      </c>
      <c r="W1215">
        <v>0.4</v>
      </c>
      <c r="Y1215">
        <v>0.15390686661404895</v>
      </c>
      <c r="Z1215">
        <v>942</v>
      </c>
      <c r="AA1215">
        <v>0.7</v>
      </c>
      <c r="AB1215">
        <v>5.166666666666667</v>
      </c>
      <c r="AH1215">
        <v>17.833333333333332</v>
      </c>
      <c r="AK1215">
        <v>10</v>
      </c>
      <c r="AQ1215">
        <v>100</v>
      </c>
      <c r="AR1215">
        <v>100</v>
      </c>
      <c r="AS1215" t="s">
        <v>756</v>
      </c>
    </row>
    <row r="1216" spans="1:45" x14ac:dyDescent="0.25">
      <c r="A1216">
        <v>1215</v>
      </c>
      <c r="B1216" t="s">
        <v>26</v>
      </c>
      <c r="C1216" t="s">
        <v>665</v>
      </c>
      <c r="D1216" t="s">
        <v>2</v>
      </c>
      <c r="E1216" t="s">
        <v>341</v>
      </c>
      <c r="F1216" s="138">
        <v>44002</v>
      </c>
      <c r="G1216" t="s">
        <v>676</v>
      </c>
      <c r="H1216" t="s">
        <v>667</v>
      </c>
      <c r="I1216" t="s">
        <v>677</v>
      </c>
      <c r="J1216" t="s">
        <v>440</v>
      </c>
      <c r="K1216" t="s">
        <v>669</v>
      </c>
      <c r="L1216">
        <v>1200</v>
      </c>
      <c r="M1216">
        <v>480</v>
      </c>
      <c r="O1216">
        <v>412</v>
      </c>
      <c r="P1216">
        <v>115.19999999999999</v>
      </c>
      <c r="Q1216">
        <v>17</v>
      </c>
      <c r="R1216">
        <v>41</v>
      </c>
      <c r="S1216">
        <v>63.599999999999994</v>
      </c>
      <c r="T1216">
        <v>7.666666666666667</v>
      </c>
      <c r="U1216">
        <v>18.166666666666668</v>
      </c>
      <c r="V1216">
        <v>0.44540229885057475</v>
      </c>
      <c r="W1216">
        <v>0.4</v>
      </c>
      <c r="Y1216">
        <v>0.2011095700416089</v>
      </c>
      <c r="Z1216">
        <v>337</v>
      </c>
      <c r="AA1216">
        <v>0.8</v>
      </c>
      <c r="AB1216">
        <v>5.666666666666667</v>
      </c>
      <c r="AE1216">
        <v>4</v>
      </c>
      <c r="AH1216">
        <v>16.666666666666668</v>
      </c>
      <c r="AK1216">
        <v>3</v>
      </c>
      <c r="AQ1216">
        <v>100</v>
      </c>
      <c r="AR1216">
        <v>100</v>
      </c>
      <c r="AS1216" t="s">
        <v>755</v>
      </c>
    </row>
    <row r="1217" spans="1:45" x14ac:dyDescent="0.25">
      <c r="A1217">
        <v>1216</v>
      </c>
      <c r="B1217" t="s">
        <v>26</v>
      </c>
      <c r="C1217" t="s">
        <v>665</v>
      </c>
      <c r="D1217" t="s">
        <v>2</v>
      </c>
      <c r="E1217" t="s">
        <v>341</v>
      </c>
      <c r="F1217" s="138">
        <v>44002</v>
      </c>
      <c r="G1217" t="s">
        <v>676</v>
      </c>
      <c r="H1217" t="s">
        <v>687</v>
      </c>
      <c r="I1217" t="s">
        <v>673</v>
      </c>
      <c r="J1217" t="s">
        <v>439</v>
      </c>
      <c r="K1217" t="s">
        <v>669</v>
      </c>
      <c r="L1217">
        <v>1200</v>
      </c>
      <c r="M1217">
        <v>480</v>
      </c>
      <c r="O1217">
        <v>352</v>
      </c>
      <c r="P1217">
        <v>115.19999999999999</v>
      </c>
      <c r="R1217">
        <v>49</v>
      </c>
      <c r="S1217">
        <v>35.200000000000003</v>
      </c>
      <c r="T1217">
        <v>0</v>
      </c>
      <c r="U1217">
        <v>35.833333333333336</v>
      </c>
      <c r="V1217">
        <v>0.73129251700680276</v>
      </c>
      <c r="W1217">
        <v>0.24</v>
      </c>
      <c r="Y1217">
        <v>0.19886363636363638</v>
      </c>
      <c r="Z1217">
        <v>356</v>
      </c>
      <c r="AA1217">
        <v>0.65</v>
      </c>
      <c r="AH1217">
        <v>32.833333333333336</v>
      </c>
      <c r="AI1217">
        <v>2</v>
      </c>
      <c r="AK1217">
        <v>5</v>
      </c>
      <c r="AQ1217">
        <v>100</v>
      </c>
      <c r="AR1217">
        <v>100</v>
      </c>
      <c r="AS1217" t="s">
        <v>755</v>
      </c>
    </row>
    <row r="1218" spans="1:45" x14ac:dyDescent="0.25">
      <c r="A1218">
        <v>1217</v>
      </c>
      <c r="B1218" t="s">
        <v>26</v>
      </c>
      <c r="C1218" t="s">
        <v>665</v>
      </c>
      <c r="D1218" t="s">
        <v>2</v>
      </c>
      <c r="E1218" t="s">
        <v>341</v>
      </c>
      <c r="F1218" s="138">
        <v>44002</v>
      </c>
      <c r="G1218" t="s">
        <v>676</v>
      </c>
      <c r="H1218" t="s">
        <v>667</v>
      </c>
      <c r="I1218" t="s">
        <v>697</v>
      </c>
      <c r="J1218" t="s">
        <v>441</v>
      </c>
      <c r="K1218" t="s">
        <v>669</v>
      </c>
      <c r="L1218">
        <v>1200</v>
      </c>
      <c r="M1218">
        <v>480</v>
      </c>
      <c r="O1218">
        <v>364</v>
      </c>
      <c r="P1218">
        <v>115.19999999999999</v>
      </c>
      <c r="Q1218">
        <v>7</v>
      </c>
      <c r="R1218">
        <v>29</v>
      </c>
      <c r="S1218">
        <v>35.200000000000003</v>
      </c>
      <c r="T1218">
        <v>10.166666666666666</v>
      </c>
      <c r="U1218">
        <v>26.333333333333336</v>
      </c>
      <c r="V1218">
        <v>1.0138888888888888</v>
      </c>
      <c r="W1218">
        <v>0.24</v>
      </c>
      <c r="Y1218">
        <v>0.14128728414442701</v>
      </c>
      <c r="Z1218">
        <v>311</v>
      </c>
      <c r="AA1218">
        <v>0.65</v>
      </c>
      <c r="AB1218">
        <v>9.1666666666666661</v>
      </c>
      <c r="AE1218">
        <v>2</v>
      </c>
      <c r="AH1218">
        <v>25.333333333333336</v>
      </c>
      <c r="AK1218">
        <v>2</v>
      </c>
      <c r="AQ1218">
        <v>80</v>
      </c>
      <c r="AR1218">
        <v>80</v>
      </c>
      <c r="AS1218" t="s">
        <v>755</v>
      </c>
    </row>
    <row r="1219" spans="1:45" x14ac:dyDescent="0.25">
      <c r="A1219">
        <v>1218</v>
      </c>
      <c r="B1219" t="s">
        <v>26</v>
      </c>
      <c r="C1219" t="s">
        <v>665</v>
      </c>
      <c r="D1219" t="s">
        <v>2</v>
      </c>
      <c r="E1219" t="s">
        <v>341</v>
      </c>
      <c r="F1219" s="138">
        <v>44002</v>
      </c>
      <c r="G1219" t="s">
        <v>685</v>
      </c>
      <c r="H1219" t="s">
        <v>667</v>
      </c>
      <c r="I1219" t="s">
        <v>668</v>
      </c>
      <c r="J1219" t="s">
        <v>172</v>
      </c>
      <c r="K1219" t="s">
        <v>671</v>
      </c>
      <c r="L1219">
        <v>1000</v>
      </c>
      <c r="M1219">
        <v>320</v>
      </c>
      <c r="O1219">
        <v>288</v>
      </c>
      <c r="P1219">
        <v>96</v>
      </c>
      <c r="Q1219">
        <v>10</v>
      </c>
      <c r="R1219">
        <v>15</v>
      </c>
      <c r="S1219">
        <v>63.599999999999994</v>
      </c>
      <c r="T1219">
        <v>11.333333333333334</v>
      </c>
      <c r="U1219">
        <v>15.833333333333334</v>
      </c>
      <c r="V1219">
        <v>1.0866666666666667</v>
      </c>
      <c r="W1219">
        <v>0.4</v>
      </c>
      <c r="Y1219">
        <v>0.12400793650793651</v>
      </c>
      <c r="Z1219">
        <v>211</v>
      </c>
      <c r="AA1219">
        <v>0.65</v>
      </c>
      <c r="AB1219">
        <v>11.333333333333334</v>
      </c>
      <c r="AH1219">
        <v>15.833333333333334</v>
      </c>
      <c r="AQ1219">
        <v>100</v>
      </c>
      <c r="AR1219">
        <v>100</v>
      </c>
      <c r="AS1219" t="s">
        <v>755</v>
      </c>
    </row>
    <row r="1220" spans="1:45" x14ac:dyDescent="0.25">
      <c r="A1220">
        <v>1219</v>
      </c>
      <c r="B1220" t="s">
        <v>26</v>
      </c>
      <c r="C1220" t="s">
        <v>665</v>
      </c>
      <c r="D1220" t="s">
        <v>2</v>
      </c>
      <c r="E1220" t="s">
        <v>341</v>
      </c>
      <c r="F1220" s="138">
        <v>44002</v>
      </c>
      <c r="G1220" t="s">
        <v>685</v>
      </c>
      <c r="H1220" t="s">
        <v>667</v>
      </c>
      <c r="I1220" t="s">
        <v>668</v>
      </c>
      <c r="J1220" t="s">
        <v>173</v>
      </c>
      <c r="K1220" t="s">
        <v>671</v>
      </c>
      <c r="L1220">
        <v>1000</v>
      </c>
      <c r="M1220">
        <v>320</v>
      </c>
      <c r="O1220">
        <v>248</v>
      </c>
      <c r="P1220">
        <v>96</v>
      </c>
      <c r="Q1220">
        <v>9</v>
      </c>
      <c r="R1220">
        <v>29</v>
      </c>
      <c r="S1220">
        <v>28</v>
      </c>
      <c r="T1220">
        <v>9.4166666666666661</v>
      </c>
      <c r="U1220">
        <v>31.166666666666664</v>
      </c>
      <c r="V1220">
        <v>1.0679824561403508</v>
      </c>
      <c r="W1220">
        <v>0.4</v>
      </c>
      <c r="Y1220">
        <v>0.21889400921658986</v>
      </c>
      <c r="Z1220">
        <v>426</v>
      </c>
      <c r="AA1220">
        <v>0.65</v>
      </c>
      <c r="AB1220">
        <v>9.1666666666666661</v>
      </c>
      <c r="AC1220">
        <v>1</v>
      </c>
      <c r="AH1220">
        <v>29.666666666666664</v>
      </c>
      <c r="AI1220">
        <v>2</v>
      </c>
      <c r="AK1220">
        <v>2</v>
      </c>
      <c r="AQ1220">
        <v>100</v>
      </c>
      <c r="AR1220">
        <v>100</v>
      </c>
      <c r="AS1220" t="s">
        <v>755</v>
      </c>
    </row>
    <row r="1221" spans="1:45" x14ac:dyDescent="0.25">
      <c r="A1221">
        <v>1220</v>
      </c>
      <c r="B1221" t="s">
        <v>26</v>
      </c>
      <c r="C1221" t="s">
        <v>665</v>
      </c>
      <c r="D1221" t="s">
        <v>2</v>
      </c>
      <c r="E1221" t="s">
        <v>341</v>
      </c>
      <c r="F1221" s="138">
        <v>44002</v>
      </c>
      <c r="G1221" t="s">
        <v>685</v>
      </c>
      <c r="H1221" t="s">
        <v>667</v>
      </c>
      <c r="I1221" t="s">
        <v>668</v>
      </c>
      <c r="J1221" t="s">
        <v>177</v>
      </c>
      <c r="K1221" t="s">
        <v>671</v>
      </c>
      <c r="L1221">
        <v>1000</v>
      </c>
      <c r="M1221">
        <v>320</v>
      </c>
      <c r="O1221">
        <v>224</v>
      </c>
      <c r="P1221">
        <v>96</v>
      </c>
      <c r="Q1221">
        <v>14</v>
      </c>
      <c r="R1221">
        <v>60</v>
      </c>
      <c r="S1221">
        <v>28</v>
      </c>
      <c r="T1221">
        <v>18</v>
      </c>
      <c r="U1221">
        <v>45.916666666666671</v>
      </c>
      <c r="V1221">
        <v>0.86373873873873885</v>
      </c>
      <c r="W1221">
        <v>0.4</v>
      </c>
      <c r="Y1221">
        <v>0.47193877551020413</v>
      </c>
      <c r="Z1221">
        <v>213</v>
      </c>
      <c r="AA1221">
        <v>0.65</v>
      </c>
      <c r="AB1221">
        <v>18</v>
      </c>
      <c r="AH1221">
        <v>43.666666666666671</v>
      </c>
      <c r="AI1221">
        <v>3</v>
      </c>
      <c r="AK1221">
        <v>3</v>
      </c>
      <c r="AQ1221">
        <v>100</v>
      </c>
      <c r="AR1221">
        <v>100</v>
      </c>
      <c r="AS1221" t="s">
        <v>755</v>
      </c>
    </row>
    <row r="1222" spans="1:45" x14ac:dyDescent="0.25">
      <c r="A1222">
        <v>1221</v>
      </c>
      <c r="B1222" t="s">
        <v>26</v>
      </c>
      <c r="C1222" t="s">
        <v>665</v>
      </c>
      <c r="D1222" t="s">
        <v>2</v>
      </c>
      <c r="E1222" t="s">
        <v>341</v>
      </c>
      <c r="F1222" s="138">
        <v>44002</v>
      </c>
      <c r="G1222" t="s">
        <v>685</v>
      </c>
      <c r="H1222" t="s">
        <v>667</v>
      </c>
      <c r="I1222" t="s">
        <v>672</v>
      </c>
      <c r="J1222" t="s">
        <v>407</v>
      </c>
      <c r="K1222" t="s">
        <v>671</v>
      </c>
      <c r="L1222">
        <v>1000</v>
      </c>
      <c r="M1222">
        <v>320</v>
      </c>
      <c r="O1222">
        <v>288</v>
      </c>
      <c r="P1222">
        <v>96</v>
      </c>
      <c r="Q1222">
        <v>7</v>
      </c>
      <c r="R1222">
        <v>32</v>
      </c>
      <c r="S1222">
        <v>28</v>
      </c>
      <c r="T1222">
        <v>4.666666666666667</v>
      </c>
      <c r="U1222">
        <v>23.083333333333336</v>
      </c>
      <c r="V1222">
        <v>0.71153846153846168</v>
      </c>
      <c r="W1222">
        <v>0.4</v>
      </c>
      <c r="Y1222">
        <v>0.19345238095238096</v>
      </c>
      <c r="Z1222">
        <v>224</v>
      </c>
      <c r="AA1222">
        <v>0.65</v>
      </c>
      <c r="AB1222">
        <v>4.166666666666667</v>
      </c>
      <c r="AE1222">
        <v>1</v>
      </c>
      <c r="AH1222">
        <v>22.833333333333336</v>
      </c>
      <c r="AI1222">
        <v>1</v>
      </c>
      <c r="AQ1222">
        <v>100</v>
      </c>
      <c r="AR1222">
        <v>100</v>
      </c>
      <c r="AS1222" t="s">
        <v>755</v>
      </c>
    </row>
    <row r="1223" spans="1:45" x14ac:dyDescent="0.25">
      <c r="A1223">
        <v>1222</v>
      </c>
      <c r="B1223" t="s">
        <v>26</v>
      </c>
      <c r="C1223" t="s">
        <v>665</v>
      </c>
      <c r="D1223" t="s">
        <v>2</v>
      </c>
      <c r="E1223" t="s">
        <v>341</v>
      </c>
      <c r="F1223" s="138">
        <v>44002</v>
      </c>
      <c r="G1223" t="s">
        <v>685</v>
      </c>
      <c r="H1223" t="s">
        <v>667</v>
      </c>
      <c r="I1223" t="s">
        <v>677</v>
      </c>
      <c r="J1223" t="s">
        <v>405</v>
      </c>
      <c r="K1223" t="s">
        <v>671</v>
      </c>
      <c r="L1223">
        <v>1000</v>
      </c>
      <c r="M1223">
        <v>320</v>
      </c>
      <c r="O1223">
        <v>256</v>
      </c>
      <c r="P1223">
        <v>96</v>
      </c>
      <c r="Q1223">
        <v>8</v>
      </c>
      <c r="R1223">
        <v>32</v>
      </c>
      <c r="S1223">
        <v>28</v>
      </c>
      <c r="T1223">
        <v>5.8333333333333339</v>
      </c>
      <c r="U1223">
        <v>24.166666666666664</v>
      </c>
      <c r="V1223">
        <v>0.75</v>
      </c>
      <c r="W1223">
        <v>0.4</v>
      </c>
      <c r="Y1223">
        <v>0.22321428571428573</v>
      </c>
      <c r="Z1223">
        <v>231</v>
      </c>
      <c r="AA1223">
        <v>0.65</v>
      </c>
      <c r="AB1223">
        <v>5.8333333333333339</v>
      </c>
      <c r="AH1223">
        <v>24.166666666666664</v>
      </c>
      <c r="AQ1223">
        <v>100</v>
      </c>
      <c r="AR1223">
        <v>100</v>
      </c>
      <c r="AS1223" t="s">
        <v>755</v>
      </c>
    </row>
    <row r="1224" spans="1:45" x14ac:dyDescent="0.25">
      <c r="A1224">
        <v>1223</v>
      </c>
      <c r="B1224" t="s">
        <v>26</v>
      </c>
      <c r="C1224" t="s">
        <v>665</v>
      </c>
      <c r="D1224" t="s">
        <v>2</v>
      </c>
      <c r="E1224" t="s">
        <v>341</v>
      </c>
      <c r="F1224" s="138">
        <v>44002</v>
      </c>
      <c r="G1224" t="s">
        <v>685</v>
      </c>
      <c r="H1224" t="s">
        <v>687</v>
      </c>
      <c r="I1224" t="s">
        <v>704</v>
      </c>
      <c r="J1224" t="s">
        <v>526</v>
      </c>
      <c r="K1224" t="s">
        <v>671</v>
      </c>
      <c r="L1224">
        <v>1000</v>
      </c>
      <c r="M1224">
        <v>320</v>
      </c>
      <c r="O1224">
        <v>288</v>
      </c>
      <c r="P1224">
        <v>57.599999999999994</v>
      </c>
      <c r="Q1224">
        <v>8</v>
      </c>
      <c r="R1224">
        <v>33</v>
      </c>
      <c r="S1224">
        <v>35.200000000000003</v>
      </c>
      <c r="T1224">
        <v>9.3333333333333321</v>
      </c>
      <c r="U1224">
        <v>14.958333333333334</v>
      </c>
      <c r="V1224">
        <v>0.5924796747967479</v>
      </c>
      <c r="W1224">
        <v>0.24</v>
      </c>
      <c r="Y1224">
        <v>0.20337301587301587</v>
      </c>
      <c r="Z1224">
        <v>432</v>
      </c>
      <c r="AA1224">
        <v>0.65</v>
      </c>
      <c r="AB1224">
        <v>5.333333333333333</v>
      </c>
      <c r="AC1224">
        <v>2</v>
      </c>
      <c r="AE1224">
        <v>7</v>
      </c>
      <c r="AH1224">
        <v>8.3333333333333339</v>
      </c>
      <c r="AI1224">
        <v>5</v>
      </c>
      <c r="AJ1224">
        <v>5</v>
      </c>
      <c r="AK1224">
        <v>7</v>
      </c>
      <c r="AQ1224">
        <v>100</v>
      </c>
      <c r="AR1224">
        <v>100</v>
      </c>
      <c r="AS1224" t="s">
        <v>755</v>
      </c>
    </row>
    <row r="1225" spans="1:45" x14ac:dyDescent="0.25">
      <c r="A1225">
        <v>1224</v>
      </c>
      <c r="B1225" t="s">
        <v>26</v>
      </c>
      <c r="C1225" t="s">
        <v>665</v>
      </c>
      <c r="D1225" t="s">
        <v>2</v>
      </c>
      <c r="E1225" t="s">
        <v>341</v>
      </c>
      <c r="F1225" s="138">
        <v>44002</v>
      </c>
      <c r="G1225" t="s">
        <v>685</v>
      </c>
      <c r="H1225" t="s">
        <v>687</v>
      </c>
      <c r="I1225" t="s">
        <v>705</v>
      </c>
      <c r="J1225" t="s">
        <v>528</v>
      </c>
      <c r="K1225" t="s">
        <v>671</v>
      </c>
      <c r="L1225">
        <v>1000</v>
      </c>
      <c r="M1225">
        <v>320</v>
      </c>
      <c r="O1225">
        <v>284</v>
      </c>
      <c r="P1225">
        <v>57.599999999999994</v>
      </c>
      <c r="Q1225">
        <v>4</v>
      </c>
      <c r="R1225">
        <v>24</v>
      </c>
      <c r="S1225">
        <v>35.200000000000003</v>
      </c>
      <c r="T1225">
        <v>3.3333333333333335</v>
      </c>
      <c r="U1225">
        <v>13.75</v>
      </c>
      <c r="V1225">
        <v>0.61011904761904756</v>
      </c>
      <c r="W1225">
        <v>0.24</v>
      </c>
      <c r="Y1225">
        <v>0.14084507042253522</v>
      </c>
      <c r="Z1225">
        <v>303</v>
      </c>
      <c r="AA1225">
        <v>0.65</v>
      </c>
      <c r="AB1225">
        <v>3.3333333333333335</v>
      </c>
      <c r="AH1225">
        <v>12</v>
      </c>
      <c r="AI1225">
        <v>1</v>
      </c>
      <c r="AK1225">
        <v>3</v>
      </c>
      <c r="AQ1225">
        <v>100</v>
      </c>
      <c r="AR1225">
        <v>100</v>
      </c>
      <c r="AS1225" t="s">
        <v>755</v>
      </c>
    </row>
    <row r="1226" spans="1:45" x14ac:dyDescent="0.25">
      <c r="A1226">
        <v>1225</v>
      </c>
      <c r="B1226" t="s">
        <v>26</v>
      </c>
      <c r="C1226" t="s">
        <v>665</v>
      </c>
      <c r="D1226" t="s">
        <v>2</v>
      </c>
      <c r="E1226" t="s">
        <v>341</v>
      </c>
      <c r="F1226" s="138">
        <v>44002</v>
      </c>
      <c r="G1226" t="s">
        <v>685</v>
      </c>
      <c r="H1226" t="s">
        <v>687</v>
      </c>
      <c r="I1226" t="s">
        <v>708</v>
      </c>
      <c r="J1226" t="s">
        <v>530</v>
      </c>
      <c r="K1226" t="s">
        <v>671</v>
      </c>
      <c r="L1226">
        <v>1000</v>
      </c>
      <c r="M1226">
        <v>320</v>
      </c>
      <c r="O1226">
        <v>320</v>
      </c>
      <c r="P1226">
        <v>57.599999999999994</v>
      </c>
      <c r="Q1226">
        <v>16</v>
      </c>
      <c r="R1226">
        <v>26</v>
      </c>
      <c r="S1226">
        <v>35.200000000000003</v>
      </c>
      <c r="T1226">
        <v>5.5833333333333339</v>
      </c>
      <c r="U1226">
        <v>9</v>
      </c>
      <c r="V1226">
        <v>0.34722222222222221</v>
      </c>
      <c r="W1226">
        <v>0.24</v>
      </c>
      <c r="Y1226">
        <v>0.1875</v>
      </c>
      <c r="Z1226">
        <v>250</v>
      </c>
      <c r="AA1226">
        <v>0.6</v>
      </c>
      <c r="AB1226">
        <v>3.3333333333333335</v>
      </c>
      <c r="AC1226">
        <v>4</v>
      </c>
      <c r="AD1226">
        <v>2</v>
      </c>
      <c r="AE1226">
        <v>1</v>
      </c>
      <c r="AH1226">
        <v>5.5</v>
      </c>
      <c r="AI1226">
        <v>6</v>
      </c>
      <c r="AJ1226">
        <v>4</v>
      </c>
      <c r="AK1226">
        <v>1</v>
      </c>
      <c r="AQ1226">
        <v>100</v>
      </c>
      <c r="AR1226">
        <v>100</v>
      </c>
      <c r="AS1226" t="s">
        <v>755</v>
      </c>
    </row>
    <row r="1227" spans="1:45" x14ac:dyDescent="0.25">
      <c r="A1227">
        <v>1226</v>
      </c>
      <c r="B1227" t="s">
        <v>26</v>
      </c>
      <c r="C1227" t="s">
        <v>665</v>
      </c>
      <c r="D1227" t="s">
        <v>2</v>
      </c>
      <c r="E1227" t="s">
        <v>341</v>
      </c>
      <c r="F1227" s="138">
        <v>44002</v>
      </c>
      <c r="G1227" t="s">
        <v>710</v>
      </c>
      <c r="H1227" t="s">
        <v>687</v>
      </c>
      <c r="I1227" t="s">
        <v>668</v>
      </c>
      <c r="J1227" t="s">
        <v>533</v>
      </c>
      <c r="K1227" t="s">
        <v>711</v>
      </c>
      <c r="L1227">
        <v>180</v>
      </c>
      <c r="M1227">
        <v>144</v>
      </c>
      <c r="O1227">
        <v>112</v>
      </c>
      <c r="P1227">
        <v>22.8</v>
      </c>
      <c r="Q1227">
        <v>2</v>
      </c>
      <c r="R1227">
        <v>11</v>
      </c>
      <c r="S1227">
        <v>8.4</v>
      </c>
      <c r="T1227">
        <v>0.83333333333333326</v>
      </c>
      <c r="U1227">
        <v>8.6666666666666679</v>
      </c>
      <c r="V1227">
        <v>0.73076923076923095</v>
      </c>
      <c r="W1227">
        <v>0.24</v>
      </c>
      <c r="Y1227">
        <v>0.16581632653061226</v>
      </c>
      <c r="Z1227">
        <v>142</v>
      </c>
      <c r="AA1227">
        <v>0.65</v>
      </c>
      <c r="AB1227">
        <v>0.83333333333333326</v>
      </c>
      <c r="AH1227">
        <v>4.666666666666667</v>
      </c>
      <c r="AI1227">
        <v>6</v>
      </c>
      <c r="AJ1227">
        <v>4</v>
      </c>
      <c r="AK1227">
        <v>2</v>
      </c>
      <c r="AQ1227">
        <v>100</v>
      </c>
      <c r="AR1227">
        <v>100</v>
      </c>
      <c r="AS1227" t="s">
        <v>755</v>
      </c>
    </row>
    <row r="1228" spans="1:45" x14ac:dyDescent="0.25">
      <c r="A1228">
        <v>1227</v>
      </c>
      <c r="B1228" t="s">
        <v>26</v>
      </c>
      <c r="C1228" t="s">
        <v>665</v>
      </c>
      <c r="D1228" t="s">
        <v>2</v>
      </c>
      <c r="E1228" t="s">
        <v>341</v>
      </c>
      <c r="F1228" s="138">
        <v>44002</v>
      </c>
      <c r="G1228" t="s">
        <v>710</v>
      </c>
      <c r="H1228" t="s">
        <v>687</v>
      </c>
      <c r="I1228" t="s">
        <v>668</v>
      </c>
      <c r="J1228" t="s">
        <v>536</v>
      </c>
      <c r="K1228" t="s">
        <v>711</v>
      </c>
      <c r="L1228">
        <v>180</v>
      </c>
      <c r="M1228">
        <v>144</v>
      </c>
      <c r="O1228">
        <v>112</v>
      </c>
      <c r="P1228">
        <v>22.8</v>
      </c>
      <c r="Q1228">
        <v>6</v>
      </c>
      <c r="R1228">
        <v>5</v>
      </c>
      <c r="S1228">
        <v>8.4</v>
      </c>
      <c r="T1228">
        <v>5.3333333333333339</v>
      </c>
      <c r="U1228">
        <v>3.6666666666666665</v>
      </c>
      <c r="V1228">
        <v>0.81818181818181823</v>
      </c>
      <c r="W1228">
        <v>0.24</v>
      </c>
      <c r="Y1228">
        <v>0.14030612244897961</v>
      </c>
      <c r="Z1228">
        <v>155</v>
      </c>
      <c r="AA1228">
        <v>0.65</v>
      </c>
      <c r="AB1228">
        <v>5.3333333333333339</v>
      </c>
      <c r="AH1228">
        <v>3.6666666666666665</v>
      </c>
      <c r="AQ1228">
        <v>100</v>
      </c>
      <c r="AR1228">
        <v>100</v>
      </c>
      <c r="AS1228" t="s">
        <v>755</v>
      </c>
    </row>
    <row r="1229" spans="1:45" x14ac:dyDescent="0.25">
      <c r="A1229">
        <v>1228</v>
      </c>
      <c r="B1229" t="s">
        <v>26</v>
      </c>
      <c r="C1229" t="s">
        <v>665</v>
      </c>
      <c r="D1229" t="s">
        <v>2</v>
      </c>
      <c r="E1229" t="s">
        <v>341</v>
      </c>
      <c r="F1229" s="138">
        <v>44002</v>
      </c>
      <c r="G1229" t="s">
        <v>710</v>
      </c>
      <c r="H1229" t="s">
        <v>687</v>
      </c>
      <c r="I1229" t="s">
        <v>668</v>
      </c>
      <c r="J1229" t="s">
        <v>537</v>
      </c>
      <c r="K1229" t="s">
        <v>711</v>
      </c>
      <c r="L1229">
        <v>180</v>
      </c>
      <c r="M1229">
        <v>144</v>
      </c>
      <c r="O1229">
        <v>144</v>
      </c>
      <c r="P1229">
        <v>22.8</v>
      </c>
      <c r="Q1229">
        <v>3</v>
      </c>
      <c r="R1229">
        <v>10</v>
      </c>
      <c r="S1229">
        <v>8.4</v>
      </c>
      <c r="T1229">
        <v>1.5</v>
      </c>
      <c r="U1229">
        <v>4.666666666666667</v>
      </c>
      <c r="V1229">
        <v>0.47435897435897439</v>
      </c>
      <c r="W1229">
        <v>0.24</v>
      </c>
      <c r="Y1229">
        <v>0.12896825396825398</v>
      </c>
      <c r="Z1229">
        <v>100</v>
      </c>
      <c r="AA1229">
        <v>0.65</v>
      </c>
      <c r="AB1229">
        <v>1.5</v>
      </c>
      <c r="AH1229">
        <v>4.666666666666667</v>
      </c>
      <c r="AQ1229">
        <v>100</v>
      </c>
      <c r="AR1229">
        <v>100</v>
      </c>
      <c r="AS1229" t="s">
        <v>755</v>
      </c>
    </row>
    <row r="1230" spans="1:45" x14ac:dyDescent="0.25">
      <c r="A1230">
        <v>1229</v>
      </c>
      <c r="B1230" t="s">
        <v>26</v>
      </c>
      <c r="C1230" t="s">
        <v>665</v>
      </c>
      <c r="D1230" t="s">
        <v>2</v>
      </c>
      <c r="E1230" t="s">
        <v>341</v>
      </c>
      <c r="F1230" s="138">
        <v>44002</v>
      </c>
      <c r="G1230" t="s">
        <v>710</v>
      </c>
      <c r="H1230" t="s">
        <v>687</v>
      </c>
      <c r="I1230" t="s">
        <v>668</v>
      </c>
      <c r="J1230" t="s">
        <v>535</v>
      </c>
      <c r="K1230" t="s">
        <v>711</v>
      </c>
      <c r="L1230">
        <v>180</v>
      </c>
      <c r="M1230">
        <v>144</v>
      </c>
      <c r="O1230">
        <v>124</v>
      </c>
      <c r="P1230">
        <v>22.8</v>
      </c>
      <c r="Q1230">
        <v>6</v>
      </c>
      <c r="R1230">
        <v>9</v>
      </c>
      <c r="S1230">
        <v>8.4</v>
      </c>
      <c r="T1230">
        <v>5.833333333333333</v>
      </c>
      <c r="U1230">
        <v>7</v>
      </c>
      <c r="V1230">
        <v>0.85555555555555551</v>
      </c>
      <c r="W1230">
        <v>0.24</v>
      </c>
      <c r="Y1230">
        <v>0.1728110599078341</v>
      </c>
      <c r="Z1230">
        <v>88</v>
      </c>
      <c r="AA1230">
        <v>0.65</v>
      </c>
      <c r="AB1230">
        <v>5.833333333333333</v>
      </c>
      <c r="AH1230">
        <v>7</v>
      </c>
      <c r="AQ1230">
        <v>100</v>
      </c>
      <c r="AR1230">
        <v>100</v>
      </c>
      <c r="AS1230" t="s">
        <v>755</v>
      </c>
    </row>
    <row r="1231" spans="1:45" x14ac:dyDescent="0.25">
      <c r="A1231">
        <v>1230</v>
      </c>
      <c r="B1231" t="s">
        <v>26</v>
      </c>
      <c r="C1231" t="s">
        <v>665</v>
      </c>
      <c r="D1231" t="s">
        <v>2</v>
      </c>
      <c r="E1231" t="s">
        <v>341</v>
      </c>
      <c r="F1231" s="138">
        <v>44002</v>
      </c>
      <c r="G1231" t="s">
        <v>710</v>
      </c>
      <c r="H1231" t="s">
        <v>687</v>
      </c>
      <c r="I1231" t="s">
        <v>668</v>
      </c>
      <c r="J1231" t="s">
        <v>534</v>
      </c>
      <c r="K1231" t="s">
        <v>711</v>
      </c>
      <c r="L1231">
        <v>180</v>
      </c>
      <c r="M1231">
        <v>144</v>
      </c>
      <c r="O1231">
        <v>112</v>
      </c>
      <c r="P1231">
        <v>22.8</v>
      </c>
      <c r="Q1231">
        <v>1</v>
      </c>
      <c r="R1231">
        <v>7</v>
      </c>
      <c r="S1231">
        <v>8.4</v>
      </c>
      <c r="T1231">
        <v>1.1666666666666667</v>
      </c>
      <c r="U1231">
        <v>5.166666666666667</v>
      </c>
      <c r="V1231">
        <v>0.79166666666666674</v>
      </c>
      <c r="W1231">
        <v>0.24</v>
      </c>
      <c r="Y1231">
        <v>0.10204081632653063</v>
      </c>
      <c r="Z1231">
        <v>174</v>
      </c>
      <c r="AA1231">
        <v>0.65</v>
      </c>
      <c r="AB1231">
        <v>1.1666666666666667</v>
      </c>
      <c r="AH1231">
        <v>5.166666666666667</v>
      </c>
      <c r="AQ1231">
        <v>100</v>
      </c>
      <c r="AR1231">
        <v>100</v>
      </c>
      <c r="AS1231" t="s">
        <v>755</v>
      </c>
    </row>
    <row r="1232" spans="1:45" x14ac:dyDescent="0.25">
      <c r="A1232">
        <v>1231</v>
      </c>
      <c r="B1232" t="s">
        <v>26</v>
      </c>
      <c r="C1232" t="s">
        <v>665</v>
      </c>
      <c r="D1232" t="s">
        <v>2</v>
      </c>
      <c r="E1232" t="s">
        <v>341</v>
      </c>
      <c r="F1232" s="138">
        <v>44002</v>
      </c>
      <c r="G1232" t="s">
        <v>710</v>
      </c>
      <c r="H1232" t="s">
        <v>687</v>
      </c>
      <c r="I1232" t="s">
        <v>668</v>
      </c>
      <c r="J1232" t="s">
        <v>532</v>
      </c>
      <c r="K1232" t="s">
        <v>711</v>
      </c>
      <c r="L1232">
        <v>180</v>
      </c>
      <c r="M1232">
        <v>144</v>
      </c>
      <c r="O1232">
        <v>112</v>
      </c>
      <c r="P1232">
        <v>22.8</v>
      </c>
      <c r="Q1232">
        <v>6</v>
      </c>
      <c r="R1232">
        <v>6</v>
      </c>
      <c r="S1232">
        <v>8.4</v>
      </c>
      <c r="T1232">
        <v>6.333333333333333</v>
      </c>
      <c r="U1232">
        <v>5.833333333333333</v>
      </c>
      <c r="V1232">
        <v>1.0138888888888888</v>
      </c>
      <c r="W1232">
        <v>0.24</v>
      </c>
      <c r="Y1232">
        <v>0.15306122448979592</v>
      </c>
      <c r="Z1232">
        <v>78</v>
      </c>
      <c r="AA1232">
        <v>0.65</v>
      </c>
      <c r="AB1232">
        <v>6.333333333333333</v>
      </c>
      <c r="AH1232">
        <v>5.833333333333333</v>
      </c>
      <c r="AQ1232">
        <v>100</v>
      </c>
      <c r="AR1232">
        <v>100</v>
      </c>
      <c r="AS1232" t="s">
        <v>755</v>
      </c>
    </row>
    <row r="1233" spans="1:45" x14ac:dyDescent="0.25">
      <c r="A1233">
        <v>1232</v>
      </c>
      <c r="B1233" t="s">
        <v>26</v>
      </c>
      <c r="C1233" t="s">
        <v>665</v>
      </c>
      <c r="D1233" t="s">
        <v>2</v>
      </c>
      <c r="E1233" t="s">
        <v>341</v>
      </c>
      <c r="F1233" s="138">
        <v>44002</v>
      </c>
      <c r="G1233" t="s">
        <v>710</v>
      </c>
      <c r="H1233" t="s">
        <v>687</v>
      </c>
      <c r="I1233" t="s">
        <v>668</v>
      </c>
      <c r="J1233" t="s">
        <v>531</v>
      </c>
      <c r="K1233" t="s">
        <v>711</v>
      </c>
      <c r="L1233">
        <v>180</v>
      </c>
      <c r="M1233">
        <v>144</v>
      </c>
      <c r="O1233">
        <v>112</v>
      </c>
      <c r="P1233">
        <v>22.8</v>
      </c>
      <c r="R1233">
        <v>11</v>
      </c>
      <c r="S1233">
        <v>8.4</v>
      </c>
      <c r="T1233">
        <v>0</v>
      </c>
      <c r="U1233">
        <v>4.916666666666667</v>
      </c>
      <c r="V1233">
        <v>0.44696969696969702</v>
      </c>
      <c r="W1233">
        <v>0.24</v>
      </c>
      <c r="Y1233">
        <v>0.14030612244897961</v>
      </c>
      <c r="Z1233">
        <v>90</v>
      </c>
      <c r="AA1233">
        <v>0.65</v>
      </c>
      <c r="AH1233">
        <v>4.666666666666667</v>
      </c>
      <c r="AI1233">
        <v>1</v>
      </c>
      <c r="AQ1233">
        <v>100</v>
      </c>
      <c r="AR1233">
        <v>100</v>
      </c>
      <c r="AS1233" t="s">
        <v>755</v>
      </c>
    </row>
    <row r="1234" spans="1:45" x14ac:dyDescent="0.25">
      <c r="A1234">
        <v>1233</v>
      </c>
      <c r="B1234" t="s">
        <v>26</v>
      </c>
      <c r="C1234" t="s">
        <v>665</v>
      </c>
      <c r="D1234" t="s">
        <v>2</v>
      </c>
      <c r="E1234" t="s">
        <v>341</v>
      </c>
      <c r="F1234" s="138">
        <v>44002</v>
      </c>
      <c r="G1234" t="s">
        <v>685</v>
      </c>
      <c r="H1234" t="s">
        <v>687</v>
      </c>
      <c r="I1234" t="s">
        <v>677</v>
      </c>
      <c r="J1234" t="s">
        <v>529</v>
      </c>
      <c r="K1234" t="s">
        <v>671</v>
      </c>
      <c r="L1234">
        <v>400</v>
      </c>
      <c r="M1234">
        <v>320</v>
      </c>
      <c r="O1234">
        <v>292</v>
      </c>
      <c r="P1234">
        <v>57.599999999999994</v>
      </c>
      <c r="R1234">
        <v>35</v>
      </c>
      <c r="S1234">
        <v>28</v>
      </c>
      <c r="T1234">
        <v>0</v>
      </c>
      <c r="U1234">
        <v>30.5</v>
      </c>
      <c r="V1234">
        <v>0.87142857142857144</v>
      </c>
      <c r="W1234">
        <v>0.24</v>
      </c>
      <c r="Y1234">
        <v>0.17123287671232879</v>
      </c>
      <c r="Z1234">
        <v>265</v>
      </c>
      <c r="AA1234">
        <v>0.65</v>
      </c>
      <c r="AH1234">
        <v>30.5</v>
      </c>
      <c r="AQ1234">
        <v>100</v>
      </c>
      <c r="AR1234">
        <v>100</v>
      </c>
      <c r="AS1234" t="s">
        <v>755</v>
      </c>
    </row>
    <row r="1235" spans="1:45" x14ac:dyDescent="0.25">
      <c r="A1235">
        <v>1234</v>
      </c>
      <c r="B1235" t="s">
        <v>26</v>
      </c>
      <c r="C1235" t="s">
        <v>665</v>
      </c>
      <c r="D1235" t="s">
        <v>2</v>
      </c>
      <c r="E1235" t="s">
        <v>341</v>
      </c>
      <c r="F1235" s="138">
        <v>44002</v>
      </c>
      <c r="G1235" t="s">
        <v>712</v>
      </c>
      <c r="H1235" t="s">
        <v>687</v>
      </c>
      <c r="I1235" t="s">
        <v>668</v>
      </c>
      <c r="J1235" t="s">
        <v>466</v>
      </c>
      <c r="K1235" t="s">
        <v>711</v>
      </c>
      <c r="L1235">
        <v>288</v>
      </c>
      <c r="M1235">
        <v>162</v>
      </c>
      <c r="O1235">
        <v>96</v>
      </c>
      <c r="P1235">
        <v>34.56</v>
      </c>
      <c r="Q1235">
        <v>7</v>
      </c>
      <c r="R1235">
        <v>10</v>
      </c>
      <c r="S1235">
        <v>15</v>
      </c>
      <c r="T1235">
        <v>2.833333333333333</v>
      </c>
      <c r="U1235">
        <v>4.333333333333333</v>
      </c>
      <c r="V1235">
        <v>0.42156862745098034</v>
      </c>
      <c r="W1235">
        <v>0.24</v>
      </c>
      <c r="Y1235">
        <v>0.25297619047619052</v>
      </c>
      <c r="Z1235">
        <v>123</v>
      </c>
      <c r="AA1235">
        <v>0.65</v>
      </c>
      <c r="AB1235">
        <v>2.833333333333333</v>
      </c>
      <c r="AH1235">
        <v>4.333333333333333</v>
      </c>
      <c r="AQ1235">
        <v>50</v>
      </c>
      <c r="AR1235">
        <v>50</v>
      </c>
      <c r="AS1235" t="s">
        <v>755</v>
      </c>
    </row>
    <row r="1236" spans="1:45" x14ac:dyDescent="0.25">
      <c r="A1236">
        <v>1235</v>
      </c>
      <c r="B1236" t="s">
        <v>26</v>
      </c>
      <c r="C1236" t="s">
        <v>665</v>
      </c>
      <c r="D1236" t="s">
        <v>2</v>
      </c>
      <c r="E1236" t="s">
        <v>341</v>
      </c>
      <c r="F1236" s="138">
        <v>44002</v>
      </c>
      <c r="G1236" t="s">
        <v>715</v>
      </c>
      <c r="H1236" t="s">
        <v>687</v>
      </c>
      <c r="I1236" t="s">
        <v>668</v>
      </c>
      <c r="J1236" t="s">
        <v>525</v>
      </c>
      <c r="K1236" t="s">
        <v>711</v>
      </c>
      <c r="L1236">
        <v>180</v>
      </c>
      <c r="M1236">
        <v>144</v>
      </c>
      <c r="O1236">
        <v>160</v>
      </c>
      <c r="P1236">
        <v>22.8</v>
      </c>
      <c r="Q1236">
        <v>12</v>
      </c>
      <c r="R1236">
        <v>32</v>
      </c>
      <c r="S1236">
        <v>8.4</v>
      </c>
      <c r="T1236">
        <v>7</v>
      </c>
      <c r="U1236">
        <v>34.333333333333336</v>
      </c>
      <c r="V1236">
        <v>0.93939393939393945</v>
      </c>
      <c r="W1236">
        <v>0.24</v>
      </c>
      <c r="Y1236">
        <v>0.39285714285714285</v>
      </c>
      <c r="Z1236">
        <v>199</v>
      </c>
      <c r="AA1236">
        <v>0.65</v>
      </c>
      <c r="AB1236">
        <v>7</v>
      </c>
      <c r="AH1236">
        <v>34.333333333333336</v>
      </c>
      <c r="AQ1236">
        <v>50</v>
      </c>
      <c r="AR1236">
        <v>50</v>
      </c>
      <c r="AS1236" t="s">
        <v>755</v>
      </c>
    </row>
    <row r="1237" spans="1:45" x14ac:dyDescent="0.25">
      <c r="A1237">
        <v>1236</v>
      </c>
      <c r="B1237" t="s">
        <v>26</v>
      </c>
      <c r="C1237" t="s">
        <v>678</v>
      </c>
      <c r="D1237" t="s">
        <v>2</v>
      </c>
      <c r="E1237" t="s">
        <v>341</v>
      </c>
      <c r="F1237" s="138">
        <v>44002</v>
      </c>
      <c r="G1237" t="s">
        <v>670</v>
      </c>
      <c r="H1237" t="s">
        <v>667</v>
      </c>
      <c r="I1237" t="s">
        <v>679</v>
      </c>
      <c r="J1237" t="s">
        <v>382</v>
      </c>
      <c r="K1237" t="s">
        <v>671</v>
      </c>
      <c r="L1237">
        <v>1000</v>
      </c>
      <c r="M1237">
        <v>320</v>
      </c>
      <c r="O1237">
        <v>288</v>
      </c>
      <c r="P1237">
        <v>115.19999999999999</v>
      </c>
      <c r="Q1237">
        <v>57</v>
      </c>
      <c r="R1237">
        <v>86</v>
      </c>
      <c r="S1237">
        <v>76.2</v>
      </c>
      <c r="T1237">
        <v>46.666666666666664</v>
      </c>
      <c r="U1237">
        <v>48.916666666666664</v>
      </c>
      <c r="V1237">
        <v>0.6684149184149184</v>
      </c>
      <c r="W1237">
        <v>0.4</v>
      </c>
      <c r="Y1237">
        <v>0.70932539682539686</v>
      </c>
      <c r="Z1237">
        <v>972</v>
      </c>
      <c r="AA1237">
        <v>0.75</v>
      </c>
      <c r="AB1237">
        <v>41.166666666666664</v>
      </c>
      <c r="AC1237">
        <v>2</v>
      </c>
      <c r="AD1237">
        <v>0</v>
      </c>
      <c r="AE1237">
        <v>10</v>
      </c>
      <c r="AH1237">
        <v>44.166666666666664</v>
      </c>
      <c r="AI1237">
        <v>9</v>
      </c>
      <c r="AK1237">
        <v>5</v>
      </c>
      <c r="AQ1237">
        <v>100</v>
      </c>
      <c r="AR1237">
        <v>100</v>
      </c>
      <c r="AS1237" t="s">
        <v>756</v>
      </c>
    </row>
    <row r="1238" spans="1:45" x14ac:dyDescent="0.25">
      <c r="A1238">
        <v>1237</v>
      </c>
      <c r="B1238" t="s">
        <v>26</v>
      </c>
      <c r="C1238" t="s">
        <v>678</v>
      </c>
      <c r="D1238" t="s">
        <v>2</v>
      </c>
      <c r="E1238" t="s">
        <v>341</v>
      </c>
      <c r="F1238" s="138">
        <v>44002</v>
      </c>
      <c r="G1238" t="s">
        <v>670</v>
      </c>
      <c r="H1238" t="s">
        <v>667</v>
      </c>
      <c r="I1238" t="s">
        <v>686</v>
      </c>
      <c r="J1238" t="s">
        <v>233</v>
      </c>
      <c r="K1238" t="s">
        <v>671</v>
      </c>
      <c r="L1238">
        <v>1000</v>
      </c>
      <c r="M1238">
        <v>320</v>
      </c>
      <c r="O1238">
        <v>312</v>
      </c>
      <c r="P1238">
        <v>115.19999999999999</v>
      </c>
      <c r="R1238">
        <v>19</v>
      </c>
      <c r="S1238">
        <v>21</v>
      </c>
      <c r="T1238">
        <v>67</v>
      </c>
      <c r="U1238">
        <v>10.166666666666666</v>
      </c>
      <c r="V1238">
        <v>3.21929824561404</v>
      </c>
      <c r="W1238">
        <v>0.4</v>
      </c>
      <c r="Y1238">
        <v>8.6996336996337006E-2</v>
      </c>
      <c r="Z1238">
        <v>341</v>
      </c>
      <c r="AA1238">
        <v>0.65</v>
      </c>
      <c r="AB1238">
        <v>70</v>
      </c>
      <c r="AH1238">
        <v>10.166666666666666</v>
      </c>
      <c r="AQ1238">
        <v>100</v>
      </c>
      <c r="AR1238">
        <v>100</v>
      </c>
      <c r="AS1238" t="s">
        <v>756</v>
      </c>
    </row>
    <row r="1239" spans="1:45" x14ac:dyDescent="0.25">
      <c r="A1239">
        <v>1238</v>
      </c>
      <c r="B1239" t="s">
        <v>26</v>
      </c>
      <c r="C1239" t="s">
        <v>678</v>
      </c>
      <c r="D1239" t="s">
        <v>2</v>
      </c>
      <c r="E1239" t="s">
        <v>341</v>
      </c>
      <c r="F1239" s="138">
        <v>44002</v>
      </c>
      <c r="G1239" t="s">
        <v>682</v>
      </c>
      <c r="H1239" t="s">
        <v>667</v>
      </c>
      <c r="I1239" t="s">
        <v>679</v>
      </c>
      <c r="J1239" t="s">
        <v>437</v>
      </c>
      <c r="K1239" t="s">
        <v>671</v>
      </c>
      <c r="L1239">
        <v>1000</v>
      </c>
      <c r="M1239">
        <v>320</v>
      </c>
      <c r="O1239">
        <v>320</v>
      </c>
      <c r="P1239">
        <v>96</v>
      </c>
      <c r="Q1239">
        <v>13</v>
      </c>
      <c r="R1239">
        <v>58</v>
      </c>
      <c r="S1239">
        <v>21</v>
      </c>
      <c r="T1239">
        <v>7.5</v>
      </c>
      <c r="U1239">
        <v>28.083333333333332</v>
      </c>
      <c r="V1239">
        <v>0.50117370892018775</v>
      </c>
      <c r="W1239">
        <v>0.24</v>
      </c>
      <c r="Y1239">
        <v>0.3169642857142857</v>
      </c>
      <c r="Z1239">
        <v>508</v>
      </c>
      <c r="AA1239">
        <v>0.8</v>
      </c>
      <c r="AB1239">
        <v>4</v>
      </c>
      <c r="AE1239">
        <v>7</v>
      </c>
      <c r="AH1239">
        <v>23.833333333333332</v>
      </c>
      <c r="AJ1239">
        <v>2</v>
      </c>
      <c r="AK1239">
        <v>7</v>
      </c>
      <c r="AQ1239">
        <v>100</v>
      </c>
      <c r="AR1239">
        <v>100</v>
      </c>
      <c r="AS1239" t="s">
        <v>755</v>
      </c>
    </row>
    <row r="1240" spans="1:45" x14ac:dyDescent="0.25">
      <c r="A1240">
        <v>1239</v>
      </c>
      <c r="B1240" t="s">
        <v>26</v>
      </c>
      <c r="C1240" t="s">
        <v>678</v>
      </c>
      <c r="D1240" t="s">
        <v>2</v>
      </c>
      <c r="E1240" t="s">
        <v>341</v>
      </c>
      <c r="F1240" s="138">
        <v>44002</v>
      </c>
      <c r="G1240" t="s">
        <v>682</v>
      </c>
      <c r="H1240" t="s">
        <v>687</v>
      </c>
      <c r="I1240" t="s">
        <v>688</v>
      </c>
      <c r="J1240" t="s">
        <v>492</v>
      </c>
      <c r="K1240" t="s">
        <v>671</v>
      </c>
      <c r="L1240">
        <v>1000</v>
      </c>
      <c r="M1240">
        <v>320</v>
      </c>
      <c r="O1240">
        <v>326</v>
      </c>
      <c r="P1240">
        <v>96</v>
      </c>
      <c r="R1240">
        <v>19</v>
      </c>
      <c r="S1240">
        <v>26.4</v>
      </c>
      <c r="T1240">
        <v>0</v>
      </c>
      <c r="U1240">
        <v>9.5</v>
      </c>
      <c r="V1240">
        <v>0.5</v>
      </c>
      <c r="W1240">
        <v>0.4</v>
      </c>
      <c r="Y1240">
        <v>8.3260297984224366E-2</v>
      </c>
      <c r="Z1240">
        <v>323</v>
      </c>
      <c r="AA1240">
        <v>0.65</v>
      </c>
      <c r="AK1240">
        <v>19</v>
      </c>
      <c r="AQ1240">
        <v>100</v>
      </c>
      <c r="AR1240">
        <v>100</v>
      </c>
      <c r="AS1240" t="s">
        <v>755</v>
      </c>
    </row>
    <row r="1241" spans="1:45" x14ac:dyDescent="0.25">
      <c r="A1241">
        <v>1240</v>
      </c>
      <c r="B1241" t="s">
        <v>26</v>
      </c>
      <c r="C1241" t="s">
        <v>678</v>
      </c>
      <c r="D1241" t="s">
        <v>2</v>
      </c>
      <c r="E1241" t="s">
        <v>341</v>
      </c>
      <c r="F1241" s="138">
        <v>44002</v>
      </c>
      <c r="G1241" t="s">
        <v>682</v>
      </c>
      <c r="H1241" t="s">
        <v>687</v>
      </c>
      <c r="I1241" t="s">
        <v>686</v>
      </c>
      <c r="J1241" t="s">
        <v>491</v>
      </c>
      <c r="K1241" t="s">
        <v>671</v>
      </c>
      <c r="L1241">
        <v>1000</v>
      </c>
      <c r="M1241">
        <v>320</v>
      </c>
      <c r="O1241">
        <v>336</v>
      </c>
      <c r="P1241">
        <v>96</v>
      </c>
      <c r="R1241">
        <v>28</v>
      </c>
      <c r="S1241">
        <v>26.4</v>
      </c>
      <c r="T1241">
        <v>0</v>
      </c>
      <c r="U1241">
        <v>14.333333333333334</v>
      </c>
      <c r="V1241">
        <v>0.51190476190476197</v>
      </c>
      <c r="W1241">
        <v>0.24</v>
      </c>
      <c r="Y1241">
        <v>0.11904761904761905</v>
      </c>
      <c r="Z1241">
        <v>512</v>
      </c>
      <c r="AA1241">
        <v>0.65</v>
      </c>
      <c r="AH1241">
        <v>14.333333333333334</v>
      </c>
      <c r="AQ1241">
        <v>75</v>
      </c>
      <c r="AR1241">
        <v>75</v>
      </c>
      <c r="AS1241" t="s">
        <v>755</v>
      </c>
    </row>
    <row r="1242" spans="1:45" x14ac:dyDescent="0.25">
      <c r="A1242">
        <v>1241</v>
      </c>
      <c r="B1242" t="s">
        <v>26</v>
      </c>
      <c r="C1242" t="s">
        <v>678</v>
      </c>
      <c r="D1242" t="s">
        <v>2</v>
      </c>
      <c r="E1242" t="s">
        <v>341</v>
      </c>
      <c r="F1242" s="138">
        <v>44002</v>
      </c>
      <c r="G1242" t="s">
        <v>676</v>
      </c>
      <c r="H1242" t="s">
        <v>667</v>
      </c>
      <c r="I1242" t="s">
        <v>679</v>
      </c>
      <c r="J1242" t="s">
        <v>380</v>
      </c>
      <c r="K1242" t="s">
        <v>669</v>
      </c>
      <c r="L1242">
        <v>1200</v>
      </c>
      <c r="M1242">
        <v>480</v>
      </c>
      <c r="O1242">
        <v>394</v>
      </c>
      <c r="P1242">
        <v>72</v>
      </c>
      <c r="Q1242">
        <v>26</v>
      </c>
      <c r="R1242">
        <v>71</v>
      </c>
      <c r="S1242">
        <v>26.4</v>
      </c>
      <c r="T1242">
        <v>12.5</v>
      </c>
      <c r="U1242">
        <v>37.75</v>
      </c>
      <c r="V1242">
        <v>0.51804123711340211</v>
      </c>
      <c r="W1242">
        <v>0.4</v>
      </c>
      <c r="Y1242">
        <v>0.35170413343002183</v>
      </c>
      <c r="Z1242">
        <v>487</v>
      </c>
      <c r="AA1242">
        <v>0.7</v>
      </c>
      <c r="AB1242">
        <v>6</v>
      </c>
      <c r="AE1242">
        <v>13</v>
      </c>
      <c r="AH1242">
        <v>20</v>
      </c>
      <c r="AI1242">
        <v>7</v>
      </c>
      <c r="AK1242">
        <v>32</v>
      </c>
      <c r="AQ1242">
        <v>100</v>
      </c>
      <c r="AR1242">
        <v>100</v>
      </c>
      <c r="AS1242" t="s">
        <v>756</v>
      </c>
    </row>
    <row r="1243" spans="1:45" x14ac:dyDescent="0.25">
      <c r="A1243">
        <v>1242</v>
      </c>
      <c r="B1243" t="s">
        <v>26</v>
      </c>
      <c r="C1243" t="s">
        <v>678</v>
      </c>
      <c r="D1243" t="s">
        <v>2</v>
      </c>
      <c r="E1243" t="s">
        <v>341</v>
      </c>
      <c r="F1243" s="138">
        <v>44002</v>
      </c>
      <c r="G1243" t="s">
        <v>684</v>
      </c>
      <c r="H1243" t="s">
        <v>687</v>
      </c>
      <c r="I1243" t="s">
        <v>679</v>
      </c>
      <c r="J1243" t="s">
        <v>455</v>
      </c>
      <c r="K1243" t="s">
        <v>669</v>
      </c>
      <c r="L1243">
        <v>1250</v>
      </c>
      <c r="M1243">
        <v>400</v>
      </c>
      <c r="O1243">
        <v>352</v>
      </c>
      <c r="P1243">
        <v>72</v>
      </c>
      <c r="Q1243">
        <v>20</v>
      </c>
      <c r="R1243">
        <v>56</v>
      </c>
      <c r="S1243">
        <v>76.2</v>
      </c>
      <c r="T1243">
        <v>13.5</v>
      </c>
      <c r="U1243">
        <v>37.25</v>
      </c>
      <c r="V1243">
        <v>0.66776315789473684</v>
      </c>
      <c r="W1243">
        <v>0.4</v>
      </c>
      <c r="Y1243">
        <v>0.30844155844155846</v>
      </c>
      <c r="Z1243">
        <v>382</v>
      </c>
      <c r="AA1243">
        <v>0.65</v>
      </c>
      <c r="AB1243">
        <v>12.5</v>
      </c>
      <c r="AE1243">
        <v>2</v>
      </c>
      <c r="AH1243">
        <v>32.5</v>
      </c>
      <c r="AI1243">
        <v>4</v>
      </c>
      <c r="AK1243">
        <v>3</v>
      </c>
      <c r="AL1243">
        <v>3</v>
      </c>
      <c r="AQ1243">
        <v>100</v>
      </c>
      <c r="AR1243">
        <v>100</v>
      </c>
      <c r="AS1243" t="s">
        <v>755</v>
      </c>
    </row>
    <row r="1244" spans="1:45" x14ac:dyDescent="0.25">
      <c r="A1244">
        <v>1243</v>
      </c>
      <c r="B1244" t="s">
        <v>26</v>
      </c>
      <c r="C1244" t="s">
        <v>678</v>
      </c>
      <c r="D1244" t="s">
        <v>2</v>
      </c>
      <c r="E1244" t="s">
        <v>341</v>
      </c>
      <c r="F1244" s="138">
        <v>44002</v>
      </c>
      <c r="G1244" t="s">
        <v>684</v>
      </c>
      <c r="H1244" t="s">
        <v>687</v>
      </c>
      <c r="I1244" t="s">
        <v>688</v>
      </c>
      <c r="J1244" t="s">
        <v>457</v>
      </c>
      <c r="K1244" t="s">
        <v>669</v>
      </c>
      <c r="L1244">
        <v>1250</v>
      </c>
      <c r="M1244">
        <v>400</v>
      </c>
      <c r="O1244">
        <v>326</v>
      </c>
      <c r="P1244">
        <v>72</v>
      </c>
      <c r="R1244">
        <v>24</v>
      </c>
      <c r="S1244">
        <v>76.2</v>
      </c>
      <c r="T1244">
        <v>0</v>
      </c>
      <c r="U1244">
        <v>20.708333333333332</v>
      </c>
      <c r="V1244">
        <v>0.86284722222222221</v>
      </c>
      <c r="W1244">
        <v>0.4</v>
      </c>
      <c r="Y1244">
        <v>0.105170902716915</v>
      </c>
      <c r="Z1244">
        <v>325</v>
      </c>
      <c r="AA1244">
        <v>0.65</v>
      </c>
      <c r="AH1244">
        <v>16.833333333333332</v>
      </c>
      <c r="AJ1244">
        <v>1</v>
      </c>
      <c r="AK1244">
        <v>4</v>
      </c>
      <c r="AL1244">
        <v>2</v>
      </c>
      <c r="AQ1244">
        <v>100</v>
      </c>
      <c r="AR1244">
        <v>100</v>
      </c>
      <c r="AS1244" t="s">
        <v>755</v>
      </c>
    </row>
    <row r="1245" spans="1:45" x14ac:dyDescent="0.25">
      <c r="A1245">
        <v>1244</v>
      </c>
      <c r="B1245" t="s">
        <v>26</v>
      </c>
      <c r="C1245" t="s">
        <v>678</v>
      </c>
      <c r="D1245" t="s">
        <v>2</v>
      </c>
      <c r="E1245" t="s">
        <v>341</v>
      </c>
      <c r="F1245" s="138">
        <v>44002</v>
      </c>
      <c r="G1245" t="s">
        <v>685</v>
      </c>
      <c r="H1245" t="s">
        <v>687</v>
      </c>
      <c r="I1245" t="s">
        <v>706</v>
      </c>
      <c r="J1245" t="s">
        <v>527</v>
      </c>
      <c r="K1245" t="s">
        <v>671</v>
      </c>
      <c r="L1245">
        <v>1000</v>
      </c>
      <c r="M1245">
        <v>320</v>
      </c>
      <c r="O1245">
        <v>252</v>
      </c>
      <c r="P1245">
        <v>96</v>
      </c>
      <c r="R1245">
        <v>55</v>
      </c>
      <c r="S1245">
        <v>21</v>
      </c>
      <c r="T1245">
        <v>0</v>
      </c>
      <c r="U1245">
        <v>48.5</v>
      </c>
      <c r="V1245">
        <v>0.88181818181818183</v>
      </c>
      <c r="W1245">
        <v>0.24</v>
      </c>
      <c r="Y1245">
        <v>0.3117913832199547</v>
      </c>
      <c r="Z1245">
        <v>389</v>
      </c>
      <c r="AA1245">
        <v>0.65</v>
      </c>
      <c r="AH1245">
        <v>48.5</v>
      </c>
      <c r="AQ1245">
        <v>100</v>
      </c>
      <c r="AR1245">
        <v>100</v>
      </c>
      <c r="AS1245" t="s">
        <v>755</v>
      </c>
    </row>
    <row r="1246" spans="1:45" x14ac:dyDescent="0.25">
      <c r="A1246">
        <v>1245</v>
      </c>
      <c r="B1246" t="s">
        <v>26</v>
      </c>
      <c r="C1246" t="s">
        <v>678</v>
      </c>
      <c r="D1246" t="s">
        <v>2</v>
      </c>
      <c r="E1246" t="s">
        <v>341</v>
      </c>
      <c r="F1246" s="138">
        <v>44002</v>
      </c>
      <c r="G1246" t="s">
        <v>685</v>
      </c>
      <c r="H1246" t="s">
        <v>687</v>
      </c>
      <c r="I1246" t="s">
        <v>688</v>
      </c>
      <c r="J1246" t="s">
        <v>418</v>
      </c>
      <c r="K1246" t="s">
        <v>671</v>
      </c>
      <c r="L1246">
        <v>1000</v>
      </c>
      <c r="M1246">
        <v>320</v>
      </c>
      <c r="O1246">
        <v>272</v>
      </c>
      <c r="P1246">
        <v>96</v>
      </c>
      <c r="R1246">
        <v>23</v>
      </c>
      <c r="S1246">
        <v>21</v>
      </c>
      <c r="T1246">
        <v>0</v>
      </c>
      <c r="U1246">
        <v>16.833333333333336</v>
      </c>
      <c r="V1246">
        <v>0.73188405797101463</v>
      </c>
      <c r="W1246">
        <v>0.24</v>
      </c>
      <c r="Y1246">
        <v>0.12079831932773111</v>
      </c>
      <c r="Z1246">
        <v>248</v>
      </c>
      <c r="AA1246">
        <v>0.65</v>
      </c>
      <c r="AH1246">
        <v>13.333333333333334</v>
      </c>
      <c r="AK1246">
        <v>7</v>
      </c>
      <c r="AQ1246">
        <v>100</v>
      </c>
      <c r="AR1246">
        <v>100</v>
      </c>
      <c r="AS1246" t="s">
        <v>755</v>
      </c>
    </row>
    <row r="1247" spans="1:45" x14ac:dyDescent="0.25">
      <c r="A1247">
        <v>1246</v>
      </c>
      <c r="B1247" t="s">
        <v>26</v>
      </c>
      <c r="C1247" t="s">
        <v>680</v>
      </c>
      <c r="D1247" t="s">
        <v>2</v>
      </c>
      <c r="E1247" t="s">
        <v>341</v>
      </c>
      <c r="F1247" s="138">
        <v>44002</v>
      </c>
      <c r="G1247" t="s">
        <v>666</v>
      </c>
      <c r="H1247" t="s">
        <v>667</v>
      </c>
      <c r="I1247" t="s">
        <v>681</v>
      </c>
      <c r="J1247" t="s">
        <v>236</v>
      </c>
      <c r="K1247" t="s">
        <v>669</v>
      </c>
      <c r="L1247">
        <v>2700</v>
      </c>
      <c r="M1247">
        <v>648</v>
      </c>
      <c r="O1247">
        <v>980</v>
      </c>
      <c r="P1247">
        <v>194.4</v>
      </c>
      <c r="Q1247">
        <v>49</v>
      </c>
      <c r="R1247">
        <v>126</v>
      </c>
      <c r="S1247">
        <v>127.8</v>
      </c>
      <c r="T1247">
        <v>3.75</v>
      </c>
      <c r="U1247">
        <v>152.25</v>
      </c>
      <c r="V1247">
        <v>0.89142857142857146</v>
      </c>
      <c r="W1247">
        <v>0.4</v>
      </c>
      <c r="Y1247">
        <v>0.25510204081632654</v>
      </c>
      <c r="Z1247">
        <v>1009</v>
      </c>
      <c r="AA1247">
        <v>0.7</v>
      </c>
      <c r="AB1247">
        <v>45.285714285714285</v>
      </c>
      <c r="AE1247">
        <v>10</v>
      </c>
      <c r="AH1247">
        <v>142</v>
      </c>
      <c r="AI1247">
        <v>7</v>
      </c>
      <c r="AJ1247">
        <v>4</v>
      </c>
      <c r="AK1247">
        <v>14</v>
      </c>
      <c r="AQ1247">
        <v>250</v>
      </c>
      <c r="AR1247">
        <v>250</v>
      </c>
      <c r="AS1247" t="s">
        <v>756</v>
      </c>
    </row>
    <row r="1248" spans="1:45" x14ac:dyDescent="0.25">
      <c r="A1248">
        <v>1247</v>
      </c>
      <c r="B1248" t="s">
        <v>26</v>
      </c>
      <c r="C1248" t="s">
        <v>680</v>
      </c>
      <c r="D1248" t="s">
        <v>2</v>
      </c>
      <c r="E1248" t="s">
        <v>341</v>
      </c>
      <c r="F1248" s="138">
        <v>44002</v>
      </c>
      <c r="G1248" t="s">
        <v>666</v>
      </c>
      <c r="H1248" t="s">
        <v>667</v>
      </c>
      <c r="I1248" t="s">
        <v>681</v>
      </c>
      <c r="J1248" t="s">
        <v>428</v>
      </c>
      <c r="K1248" t="s">
        <v>669</v>
      </c>
      <c r="L1248">
        <v>2700</v>
      </c>
      <c r="M1248">
        <v>648</v>
      </c>
      <c r="O1248">
        <v>860</v>
      </c>
      <c r="P1248">
        <v>194.4</v>
      </c>
      <c r="Q1248">
        <v>27</v>
      </c>
      <c r="R1248">
        <v>119</v>
      </c>
      <c r="S1248">
        <v>127.8</v>
      </c>
      <c r="T1248">
        <v>7.5</v>
      </c>
      <c r="U1248">
        <v>109.42857142857143</v>
      </c>
      <c r="V1248">
        <v>0.80088062622309197</v>
      </c>
      <c r="W1248">
        <v>0.4</v>
      </c>
      <c r="Y1248">
        <v>0.2425249169435216</v>
      </c>
      <c r="Z1248">
        <v>909</v>
      </c>
      <c r="AA1248">
        <v>0.7</v>
      </c>
      <c r="AB1248">
        <v>11</v>
      </c>
      <c r="AE1248">
        <v>20</v>
      </c>
      <c r="AH1248">
        <v>100.42857142857143</v>
      </c>
      <c r="AI1248">
        <v>16</v>
      </c>
      <c r="AK1248">
        <v>10</v>
      </c>
      <c r="AQ1248">
        <v>250</v>
      </c>
      <c r="AR1248">
        <v>250</v>
      </c>
      <c r="AS1248" t="s">
        <v>756</v>
      </c>
    </row>
    <row r="1249" spans="1:45" x14ac:dyDescent="0.25">
      <c r="A1249">
        <v>1248</v>
      </c>
      <c r="B1249" t="s">
        <v>26</v>
      </c>
      <c r="C1249" t="s">
        <v>680</v>
      </c>
      <c r="D1249" t="s">
        <v>2</v>
      </c>
      <c r="E1249" t="s">
        <v>341</v>
      </c>
      <c r="F1249" s="138">
        <v>44002</v>
      </c>
      <c r="G1249" t="s">
        <v>670</v>
      </c>
      <c r="H1249" t="s">
        <v>667</v>
      </c>
      <c r="I1249" t="s">
        <v>681</v>
      </c>
      <c r="J1249" t="s">
        <v>375</v>
      </c>
      <c r="K1249" t="s">
        <v>671</v>
      </c>
      <c r="L1249">
        <v>1200</v>
      </c>
      <c r="M1249">
        <v>384</v>
      </c>
      <c r="O1249">
        <v>830</v>
      </c>
      <c r="P1249">
        <v>115.19999999999999</v>
      </c>
      <c r="Q1249">
        <v>53</v>
      </c>
      <c r="R1249">
        <v>170</v>
      </c>
      <c r="S1249">
        <v>75.599999999999994</v>
      </c>
      <c r="T1249">
        <v>4.125</v>
      </c>
      <c r="U1249">
        <v>124.44642857142857</v>
      </c>
      <c r="V1249">
        <v>0.57655349135169753</v>
      </c>
      <c r="W1249">
        <v>0.4</v>
      </c>
      <c r="Y1249">
        <v>0.38382099827882959</v>
      </c>
      <c r="Z1249">
        <v>839</v>
      </c>
      <c r="AA1249">
        <v>0.7</v>
      </c>
      <c r="AB1249">
        <v>40.714285714285715</v>
      </c>
      <c r="AC1249">
        <v>3</v>
      </c>
      <c r="AE1249">
        <v>3</v>
      </c>
      <c r="AH1249">
        <v>121.57142857142857</v>
      </c>
      <c r="AJ1249">
        <v>1</v>
      </c>
      <c r="AK1249">
        <v>5</v>
      </c>
      <c r="AQ1249">
        <v>250</v>
      </c>
      <c r="AR1249">
        <v>250</v>
      </c>
      <c r="AS1249" t="s">
        <v>756</v>
      </c>
    </row>
    <row r="1250" spans="1:45" x14ac:dyDescent="0.25">
      <c r="A1250">
        <v>1249</v>
      </c>
      <c r="B1250" t="s">
        <v>26</v>
      </c>
      <c r="C1250" t="s">
        <v>680</v>
      </c>
      <c r="D1250" t="s">
        <v>2</v>
      </c>
      <c r="E1250" t="s">
        <v>341</v>
      </c>
      <c r="F1250" s="138">
        <v>44002</v>
      </c>
      <c r="G1250" t="s">
        <v>670</v>
      </c>
      <c r="H1250" t="s">
        <v>667</v>
      </c>
      <c r="I1250" t="s">
        <v>681</v>
      </c>
      <c r="J1250" t="s">
        <v>376</v>
      </c>
      <c r="K1250" t="s">
        <v>671</v>
      </c>
      <c r="L1250">
        <v>1200</v>
      </c>
      <c r="M1250">
        <v>384</v>
      </c>
      <c r="O1250">
        <v>352</v>
      </c>
      <c r="P1250">
        <v>115.19999999999999</v>
      </c>
      <c r="Q1250">
        <v>9</v>
      </c>
      <c r="R1250">
        <v>51</v>
      </c>
      <c r="S1250">
        <v>75.599999999999994</v>
      </c>
      <c r="T1250">
        <v>0</v>
      </c>
      <c r="U1250">
        <v>54.071428571428569</v>
      </c>
      <c r="V1250">
        <v>0.90119047619047621</v>
      </c>
      <c r="W1250">
        <v>0.4</v>
      </c>
      <c r="Y1250">
        <v>0.24350649350649353</v>
      </c>
      <c r="Z1250">
        <v>403</v>
      </c>
      <c r="AA1250">
        <v>0.7</v>
      </c>
      <c r="AB1250">
        <v>9.1428571428571423</v>
      </c>
      <c r="AH1250">
        <v>53.571428571428569</v>
      </c>
      <c r="AK1250">
        <v>1</v>
      </c>
      <c r="AQ1250">
        <v>150</v>
      </c>
      <c r="AR1250">
        <v>150</v>
      </c>
      <c r="AS1250" t="s">
        <v>756</v>
      </c>
    </row>
    <row r="1251" spans="1:45" x14ac:dyDescent="0.25">
      <c r="A1251">
        <v>1250</v>
      </c>
      <c r="B1251" t="s">
        <v>26</v>
      </c>
      <c r="C1251" t="s">
        <v>680</v>
      </c>
      <c r="D1251" t="s">
        <v>2</v>
      </c>
      <c r="E1251" t="s">
        <v>341</v>
      </c>
      <c r="F1251" s="138">
        <v>44002</v>
      </c>
      <c r="G1251" t="s">
        <v>670</v>
      </c>
      <c r="H1251" t="s">
        <v>667</v>
      </c>
      <c r="I1251" t="s">
        <v>681</v>
      </c>
      <c r="J1251" t="s">
        <v>369</v>
      </c>
      <c r="K1251" t="s">
        <v>671</v>
      </c>
      <c r="L1251">
        <v>1200</v>
      </c>
      <c r="M1251">
        <v>384</v>
      </c>
      <c r="O1251">
        <v>400</v>
      </c>
      <c r="P1251">
        <v>115.19999999999999</v>
      </c>
      <c r="Q1251">
        <v>18</v>
      </c>
      <c r="R1251">
        <v>89</v>
      </c>
      <c r="S1251">
        <v>75.599999999999994</v>
      </c>
      <c r="T1251">
        <v>4.75</v>
      </c>
      <c r="U1251">
        <v>62.803571428571431</v>
      </c>
      <c r="V1251">
        <v>0.63134178905206939</v>
      </c>
      <c r="W1251">
        <v>0.4</v>
      </c>
      <c r="Y1251">
        <v>0.38214285714285712</v>
      </c>
      <c r="Z1251">
        <v>401</v>
      </c>
      <c r="AA1251">
        <v>0.6</v>
      </c>
      <c r="AB1251">
        <v>9</v>
      </c>
      <c r="AC1251">
        <v>4</v>
      </c>
      <c r="AE1251">
        <v>2</v>
      </c>
      <c r="AH1251">
        <v>58.428571428571431</v>
      </c>
      <c r="AI1251">
        <v>4</v>
      </c>
      <c r="AJ1251">
        <v>1</v>
      </c>
      <c r="AK1251">
        <v>6</v>
      </c>
      <c r="AQ1251">
        <v>150</v>
      </c>
      <c r="AR1251">
        <v>150</v>
      </c>
      <c r="AS1251" t="s">
        <v>756</v>
      </c>
    </row>
    <row r="1252" spans="1:45" x14ac:dyDescent="0.25">
      <c r="A1252">
        <v>1251</v>
      </c>
      <c r="B1252" t="s">
        <v>26</v>
      </c>
      <c r="C1252" t="s">
        <v>680</v>
      </c>
      <c r="D1252" t="s">
        <v>2</v>
      </c>
      <c r="E1252" t="s">
        <v>341</v>
      </c>
      <c r="F1252" s="138">
        <v>44002</v>
      </c>
      <c r="G1252" t="s">
        <v>670</v>
      </c>
      <c r="H1252" t="s">
        <v>667</v>
      </c>
      <c r="I1252" t="s">
        <v>681</v>
      </c>
      <c r="J1252" t="s">
        <v>373</v>
      </c>
      <c r="K1252" t="s">
        <v>671</v>
      </c>
      <c r="L1252">
        <v>1200</v>
      </c>
      <c r="M1252">
        <v>384</v>
      </c>
      <c r="O1252">
        <v>308</v>
      </c>
      <c r="P1252">
        <v>115.19999999999999</v>
      </c>
      <c r="Q1252">
        <v>36</v>
      </c>
      <c r="R1252">
        <v>47</v>
      </c>
      <c r="S1252">
        <v>75.599999999999994</v>
      </c>
      <c r="T1252">
        <v>3.625</v>
      </c>
      <c r="U1252">
        <v>51.285714285714285</v>
      </c>
      <c r="V1252">
        <v>0.66157487091222034</v>
      </c>
      <c r="W1252">
        <v>0.4</v>
      </c>
      <c r="Y1252">
        <v>0.38497217068645639</v>
      </c>
      <c r="Z1252">
        <v>303</v>
      </c>
      <c r="AA1252">
        <v>0.6</v>
      </c>
      <c r="AB1252">
        <v>27.428571428571427</v>
      </c>
      <c r="AC1252">
        <v>1</v>
      </c>
      <c r="AE1252">
        <v>7</v>
      </c>
      <c r="AH1252">
        <v>41.285714285714285</v>
      </c>
      <c r="AI1252">
        <v>10</v>
      </c>
      <c r="AK1252">
        <v>15</v>
      </c>
      <c r="AQ1252">
        <v>150</v>
      </c>
      <c r="AR1252">
        <v>150</v>
      </c>
      <c r="AS1252" t="s">
        <v>756</v>
      </c>
    </row>
    <row r="1253" spans="1:45" x14ac:dyDescent="0.25">
      <c r="A1253">
        <v>1252</v>
      </c>
      <c r="B1253" t="s">
        <v>26</v>
      </c>
      <c r="C1253" t="s">
        <v>680</v>
      </c>
      <c r="D1253" t="s">
        <v>2</v>
      </c>
      <c r="E1253" t="s">
        <v>341</v>
      </c>
      <c r="F1253" s="138">
        <v>44002</v>
      </c>
      <c r="G1253" t="s">
        <v>670</v>
      </c>
      <c r="H1253" t="s">
        <v>667</v>
      </c>
      <c r="I1253" t="s">
        <v>681</v>
      </c>
      <c r="J1253" t="s">
        <v>374</v>
      </c>
      <c r="K1253" t="s">
        <v>671</v>
      </c>
      <c r="L1253">
        <v>1200</v>
      </c>
      <c r="M1253">
        <v>384</v>
      </c>
      <c r="O1253">
        <v>288</v>
      </c>
      <c r="P1253">
        <v>115.19999999999999</v>
      </c>
      <c r="Q1253">
        <v>40</v>
      </c>
      <c r="R1253">
        <v>73</v>
      </c>
      <c r="S1253">
        <v>75.599999999999994</v>
      </c>
      <c r="T1253">
        <v>5.375</v>
      </c>
      <c r="U1253">
        <v>54.375</v>
      </c>
      <c r="V1253">
        <v>0.52876106194690264</v>
      </c>
      <c r="W1253">
        <v>0.4</v>
      </c>
      <c r="Y1253">
        <v>0.56051587301587302</v>
      </c>
      <c r="Z1253">
        <v>295</v>
      </c>
      <c r="AA1253">
        <v>0.65</v>
      </c>
      <c r="AB1253">
        <v>21.857142857142858</v>
      </c>
      <c r="AC1253">
        <v>2</v>
      </c>
      <c r="AE1253">
        <v>9</v>
      </c>
      <c r="AH1253">
        <v>49</v>
      </c>
      <c r="AI1253">
        <v>6</v>
      </c>
      <c r="AJ1253">
        <v>1</v>
      </c>
      <c r="AK1253">
        <v>7</v>
      </c>
      <c r="AQ1253">
        <v>150</v>
      </c>
      <c r="AR1253">
        <v>150</v>
      </c>
      <c r="AS1253" t="s">
        <v>755</v>
      </c>
    </row>
    <row r="1254" spans="1:45" x14ac:dyDescent="0.25">
      <c r="A1254">
        <v>1253</v>
      </c>
      <c r="B1254" t="s">
        <v>26</v>
      </c>
      <c r="C1254" t="s">
        <v>680</v>
      </c>
      <c r="D1254" t="s">
        <v>2</v>
      </c>
      <c r="E1254" t="s">
        <v>341</v>
      </c>
      <c r="F1254" s="138">
        <v>44002</v>
      </c>
      <c r="G1254" t="s">
        <v>670</v>
      </c>
      <c r="H1254" t="s">
        <v>667</v>
      </c>
      <c r="I1254" t="s">
        <v>681</v>
      </c>
      <c r="J1254" t="s">
        <v>384</v>
      </c>
      <c r="K1254" t="s">
        <v>671</v>
      </c>
      <c r="L1254">
        <v>1200</v>
      </c>
      <c r="M1254">
        <v>384</v>
      </c>
      <c r="O1254">
        <v>292</v>
      </c>
      <c r="P1254">
        <v>115.19999999999999</v>
      </c>
      <c r="Q1254">
        <v>9</v>
      </c>
      <c r="R1254">
        <v>34</v>
      </c>
      <c r="S1254">
        <v>75.599999999999994</v>
      </c>
      <c r="T1254">
        <v>0</v>
      </c>
      <c r="U1254">
        <v>20.857142857142858</v>
      </c>
      <c r="V1254">
        <v>0.4850498338870432</v>
      </c>
      <c r="W1254">
        <v>0.4</v>
      </c>
      <c r="Y1254">
        <v>0.21037181996086107</v>
      </c>
      <c r="Z1254">
        <v>291</v>
      </c>
      <c r="AA1254">
        <v>0.6</v>
      </c>
      <c r="AB1254">
        <v>5.4285714285714288</v>
      </c>
      <c r="AH1254">
        <v>20.857142857142858</v>
      </c>
      <c r="AQ1254">
        <v>150</v>
      </c>
      <c r="AR1254">
        <v>150</v>
      </c>
      <c r="AS1254" t="s">
        <v>756</v>
      </c>
    </row>
    <row r="1255" spans="1:45" x14ac:dyDescent="0.25">
      <c r="A1255">
        <v>1254</v>
      </c>
      <c r="B1255" t="s">
        <v>26</v>
      </c>
      <c r="C1255" t="s">
        <v>680</v>
      </c>
      <c r="D1255" t="s">
        <v>2</v>
      </c>
      <c r="E1255" t="s">
        <v>341</v>
      </c>
      <c r="F1255" s="138">
        <v>44002</v>
      </c>
      <c r="G1255" t="s">
        <v>670</v>
      </c>
      <c r="H1255" t="s">
        <v>667</v>
      </c>
      <c r="I1255" t="s">
        <v>681</v>
      </c>
      <c r="J1255" t="s">
        <v>386</v>
      </c>
      <c r="K1255" t="s">
        <v>671</v>
      </c>
      <c r="L1255">
        <v>1200</v>
      </c>
      <c r="M1255">
        <v>384</v>
      </c>
      <c r="O1255">
        <v>276</v>
      </c>
      <c r="P1255">
        <v>115.19999999999999</v>
      </c>
      <c r="Q1255">
        <v>26</v>
      </c>
      <c r="R1255">
        <v>46</v>
      </c>
      <c r="S1255">
        <v>75.599999999999994</v>
      </c>
      <c r="T1255">
        <v>1.125</v>
      </c>
      <c r="U1255">
        <v>31.5</v>
      </c>
      <c r="V1255">
        <v>0.453125</v>
      </c>
      <c r="W1255">
        <v>0.4</v>
      </c>
      <c r="Y1255">
        <v>0.37267080745341619</v>
      </c>
      <c r="Z1255">
        <v>386</v>
      </c>
      <c r="AA1255">
        <v>0.6</v>
      </c>
      <c r="AB1255">
        <v>16.714285714285715</v>
      </c>
      <c r="AE1255">
        <v>3</v>
      </c>
      <c r="AH1255">
        <v>29</v>
      </c>
      <c r="AK1255">
        <v>5</v>
      </c>
      <c r="AQ1255">
        <v>150</v>
      </c>
      <c r="AR1255">
        <v>150</v>
      </c>
      <c r="AS1255" t="s">
        <v>755</v>
      </c>
    </row>
    <row r="1256" spans="1:45" x14ac:dyDescent="0.25">
      <c r="A1256">
        <v>1255</v>
      </c>
      <c r="B1256" t="s">
        <v>26</v>
      </c>
      <c r="C1256" t="s">
        <v>680</v>
      </c>
      <c r="D1256" t="s">
        <v>2</v>
      </c>
      <c r="E1256" t="s">
        <v>341</v>
      </c>
      <c r="F1256" s="138">
        <v>44002</v>
      </c>
      <c r="G1256" t="s">
        <v>682</v>
      </c>
      <c r="H1256" t="s">
        <v>687</v>
      </c>
      <c r="I1256" t="s">
        <v>681</v>
      </c>
      <c r="J1256" t="s">
        <v>493</v>
      </c>
      <c r="K1256" t="s">
        <v>671</v>
      </c>
      <c r="L1256">
        <v>1000</v>
      </c>
      <c r="M1256">
        <v>320</v>
      </c>
      <c r="O1256">
        <v>228</v>
      </c>
      <c r="P1256">
        <v>96</v>
      </c>
      <c r="Q1256">
        <v>1</v>
      </c>
      <c r="R1256">
        <v>36</v>
      </c>
      <c r="S1256">
        <v>63</v>
      </c>
      <c r="T1256">
        <v>0.5</v>
      </c>
      <c r="U1256">
        <v>24.785714285714285</v>
      </c>
      <c r="V1256">
        <v>0.68339768339768336</v>
      </c>
      <c r="W1256">
        <v>0.24</v>
      </c>
      <c r="Y1256">
        <v>0.23182957393483711</v>
      </c>
      <c r="Z1256">
        <v>232</v>
      </c>
      <c r="AA1256">
        <v>0.65</v>
      </c>
      <c r="AF1256">
        <v>1</v>
      </c>
      <c r="AH1256">
        <v>24.285714285714285</v>
      </c>
      <c r="AK1256">
        <v>1</v>
      </c>
      <c r="AQ1256">
        <v>150</v>
      </c>
      <c r="AR1256">
        <v>150</v>
      </c>
      <c r="AS1256" t="s">
        <v>755</v>
      </c>
    </row>
    <row r="1257" spans="1:45" x14ac:dyDescent="0.25">
      <c r="A1257">
        <v>1256</v>
      </c>
      <c r="B1257" t="s">
        <v>26</v>
      </c>
      <c r="C1257" t="s">
        <v>680</v>
      </c>
      <c r="D1257" t="s">
        <v>2</v>
      </c>
      <c r="E1257" t="s">
        <v>341</v>
      </c>
      <c r="F1257" s="138">
        <v>44002</v>
      </c>
      <c r="G1257" t="s">
        <v>682</v>
      </c>
      <c r="H1257" t="s">
        <v>667</v>
      </c>
      <c r="I1257" t="s">
        <v>681</v>
      </c>
      <c r="J1257" t="s">
        <v>397</v>
      </c>
      <c r="K1257" t="s">
        <v>671</v>
      </c>
      <c r="L1257">
        <v>1200</v>
      </c>
      <c r="M1257">
        <v>320</v>
      </c>
      <c r="O1257">
        <v>224</v>
      </c>
      <c r="P1257">
        <v>57.599999999999994</v>
      </c>
      <c r="Q1257">
        <v>11</v>
      </c>
      <c r="R1257">
        <v>53</v>
      </c>
      <c r="S1257">
        <v>21</v>
      </c>
      <c r="T1257">
        <v>3.125</v>
      </c>
      <c r="U1257">
        <v>41.535714285714285</v>
      </c>
      <c r="V1257">
        <v>0.6978236607142857</v>
      </c>
      <c r="W1257">
        <v>0.24</v>
      </c>
      <c r="Y1257">
        <v>0.40816326530612251</v>
      </c>
      <c r="Z1257">
        <v>361</v>
      </c>
      <c r="AA1257">
        <v>0.6</v>
      </c>
      <c r="AB1257">
        <v>3.2857142857142856</v>
      </c>
      <c r="AC1257">
        <v>2</v>
      </c>
      <c r="AE1257">
        <v>3</v>
      </c>
      <c r="AH1257">
        <v>37.285714285714285</v>
      </c>
      <c r="AI1257">
        <v>7</v>
      </c>
      <c r="AK1257">
        <v>5</v>
      </c>
      <c r="AQ1257">
        <v>150</v>
      </c>
      <c r="AR1257">
        <v>150</v>
      </c>
      <c r="AS1257" t="s">
        <v>755</v>
      </c>
    </row>
    <row r="1258" spans="1:45" x14ac:dyDescent="0.25">
      <c r="A1258">
        <v>1257</v>
      </c>
      <c r="B1258" t="s">
        <v>26</v>
      </c>
      <c r="C1258" t="s">
        <v>680</v>
      </c>
      <c r="D1258" t="s">
        <v>2</v>
      </c>
      <c r="E1258" t="s">
        <v>341</v>
      </c>
      <c r="F1258" s="138">
        <v>44002</v>
      </c>
      <c r="G1258" t="s">
        <v>676</v>
      </c>
      <c r="H1258" t="s">
        <v>667</v>
      </c>
      <c r="I1258" t="s">
        <v>681</v>
      </c>
      <c r="J1258" t="s">
        <v>379</v>
      </c>
      <c r="K1258" t="s">
        <v>669</v>
      </c>
      <c r="L1258">
        <v>1200</v>
      </c>
      <c r="M1258">
        <v>384</v>
      </c>
      <c r="O1258">
        <v>384</v>
      </c>
      <c r="P1258">
        <v>115.19999999999999</v>
      </c>
      <c r="Q1258">
        <v>15</v>
      </c>
      <c r="R1258">
        <v>54</v>
      </c>
      <c r="S1258">
        <v>75.599999999999994</v>
      </c>
      <c r="T1258">
        <v>4</v>
      </c>
      <c r="U1258">
        <v>37.660714285714285</v>
      </c>
      <c r="V1258">
        <v>0.60377846790890266</v>
      </c>
      <c r="W1258">
        <v>0.4</v>
      </c>
      <c r="Y1258">
        <v>0.2566964285714286</v>
      </c>
      <c r="Z1258">
        <v>427</v>
      </c>
      <c r="AA1258">
        <v>0.6</v>
      </c>
      <c r="AB1258">
        <v>3.5714285714285716</v>
      </c>
      <c r="AC1258">
        <v>1</v>
      </c>
      <c r="AE1258">
        <v>8</v>
      </c>
      <c r="AH1258">
        <v>29.285714285714285</v>
      </c>
      <c r="AI1258">
        <v>2</v>
      </c>
      <c r="AJ1258">
        <v>1</v>
      </c>
      <c r="AK1258">
        <v>15</v>
      </c>
      <c r="AQ1258">
        <v>150</v>
      </c>
      <c r="AR1258">
        <v>150</v>
      </c>
      <c r="AS1258" t="s">
        <v>756</v>
      </c>
    </row>
    <row r="1259" spans="1:45" x14ac:dyDescent="0.25">
      <c r="A1259">
        <v>1258</v>
      </c>
      <c r="B1259" t="s">
        <v>26</v>
      </c>
      <c r="C1259" t="s">
        <v>680</v>
      </c>
      <c r="D1259" t="s">
        <v>2</v>
      </c>
      <c r="E1259" t="s">
        <v>341</v>
      </c>
      <c r="F1259" s="138">
        <v>44002</v>
      </c>
      <c r="G1259" t="s">
        <v>676</v>
      </c>
      <c r="H1259" t="s">
        <v>667</v>
      </c>
      <c r="I1259" t="s">
        <v>681</v>
      </c>
      <c r="J1259" t="s">
        <v>378</v>
      </c>
      <c r="K1259" t="s">
        <v>669</v>
      </c>
      <c r="L1259">
        <v>1200</v>
      </c>
      <c r="M1259">
        <v>384</v>
      </c>
      <c r="O1259">
        <v>302</v>
      </c>
      <c r="P1259">
        <v>115.19999999999999</v>
      </c>
      <c r="Q1259">
        <v>3</v>
      </c>
      <c r="R1259">
        <v>48</v>
      </c>
      <c r="S1259">
        <v>75.599999999999994</v>
      </c>
      <c r="T1259">
        <v>1.375</v>
      </c>
      <c r="U1259">
        <v>35.25</v>
      </c>
      <c r="V1259">
        <v>0.71813725490196079</v>
      </c>
      <c r="W1259">
        <v>0.4</v>
      </c>
      <c r="Y1259">
        <v>0.24124881740775783</v>
      </c>
      <c r="Z1259">
        <v>301</v>
      </c>
      <c r="AA1259">
        <v>0.6</v>
      </c>
      <c r="AB1259">
        <v>4.5</v>
      </c>
      <c r="AC1259">
        <v>1</v>
      </c>
      <c r="AE1259">
        <v>1</v>
      </c>
      <c r="AH1259">
        <v>31</v>
      </c>
      <c r="AI1259">
        <v>1</v>
      </c>
      <c r="AK1259">
        <v>8</v>
      </c>
      <c r="AQ1259">
        <v>150</v>
      </c>
      <c r="AR1259">
        <v>150</v>
      </c>
      <c r="AS1259" t="s">
        <v>756</v>
      </c>
    </row>
    <row r="1260" spans="1:45" x14ac:dyDescent="0.25">
      <c r="A1260">
        <v>1259</v>
      </c>
      <c r="B1260" t="s">
        <v>26</v>
      </c>
      <c r="C1260" t="s">
        <v>680</v>
      </c>
      <c r="D1260" t="s">
        <v>2</v>
      </c>
      <c r="E1260" t="s">
        <v>341</v>
      </c>
      <c r="F1260" s="138">
        <v>44002</v>
      </c>
      <c r="G1260" t="s">
        <v>676</v>
      </c>
      <c r="H1260" t="s">
        <v>667</v>
      </c>
      <c r="I1260" t="s">
        <v>681</v>
      </c>
      <c r="J1260" t="s">
        <v>377</v>
      </c>
      <c r="K1260" t="s">
        <v>669</v>
      </c>
      <c r="L1260">
        <v>1200</v>
      </c>
      <c r="M1260">
        <v>384</v>
      </c>
      <c r="O1260">
        <v>232</v>
      </c>
      <c r="P1260">
        <v>115.19999999999999</v>
      </c>
      <c r="Q1260">
        <v>12</v>
      </c>
      <c r="R1260">
        <v>58</v>
      </c>
      <c r="S1260">
        <v>75.599999999999994</v>
      </c>
      <c r="T1260">
        <v>0.375</v>
      </c>
      <c r="U1260">
        <v>47.928571428571431</v>
      </c>
      <c r="V1260">
        <v>0.69005102040816324</v>
      </c>
      <c r="W1260">
        <v>0.4</v>
      </c>
      <c r="Y1260">
        <v>0.43103448275862077</v>
      </c>
      <c r="Z1260">
        <v>612</v>
      </c>
      <c r="AA1260">
        <v>0.6</v>
      </c>
      <c r="AB1260">
        <v>8</v>
      </c>
      <c r="AE1260">
        <v>1</v>
      </c>
      <c r="AH1260">
        <v>41.428571428571431</v>
      </c>
      <c r="AI1260">
        <v>2</v>
      </c>
      <c r="AK1260">
        <v>12</v>
      </c>
      <c r="AQ1260">
        <v>150</v>
      </c>
      <c r="AR1260">
        <v>150</v>
      </c>
      <c r="AS1260" t="s">
        <v>756</v>
      </c>
    </row>
    <row r="1261" spans="1:45" x14ac:dyDescent="0.25">
      <c r="A1261">
        <v>1260</v>
      </c>
      <c r="B1261" t="s">
        <v>26</v>
      </c>
      <c r="C1261" t="s">
        <v>680</v>
      </c>
      <c r="D1261" t="s">
        <v>2</v>
      </c>
      <c r="E1261" t="s">
        <v>341</v>
      </c>
      <c r="F1261" s="138">
        <v>44002</v>
      </c>
      <c r="G1261" t="s">
        <v>684</v>
      </c>
      <c r="H1261" t="s">
        <v>687</v>
      </c>
      <c r="I1261" t="s">
        <v>681</v>
      </c>
      <c r="J1261" t="s">
        <v>461</v>
      </c>
      <c r="K1261" t="s">
        <v>669</v>
      </c>
      <c r="L1261">
        <v>1200</v>
      </c>
      <c r="M1261">
        <v>400</v>
      </c>
      <c r="O1261">
        <v>192</v>
      </c>
      <c r="P1261">
        <v>72</v>
      </c>
      <c r="Q1261">
        <v>17</v>
      </c>
      <c r="R1261">
        <v>35</v>
      </c>
      <c r="S1261">
        <v>26.4</v>
      </c>
      <c r="T1261">
        <v>0.75</v>
      </c>
      <c r="U1261">
        <v>24.678571428571427</v>
      </c>
      <c r="V1261">
        <v>0.48901098901098899</v>
      </c>
      <c r="W1261">
        <v>0.24</v>
      </c>
      <c r="Y1261">
        <v>0.38690476190476197</v>
      </c>
      <c r="Z1261">
        <v>190</v>
      </c>
      <c r="AA1261">
        <v>0.6</v>
      </c>
      <c r="AB1261">
        <v>10.428571428571429</v>
      </c>
      <c r="AE1261">
        <v>2</v>
      </c>
      <c r="AH1261">
        <v>23.428571428571427</v>
      </c>
      <c r="AI1261">
        <v>3</v>
      </c>
      <c r="AK1261">
        <v>1</v>
      </c>
      <c r="AQ1261">
        <v>150</v>
      </c>
      <c r="AR1261">
        <v>150</v>
      </c>
      <c r="AS1261" t="s">
        <v>755</v>
      </c>
    </row>
    <row r="1262" spans="1:45" x14ac:dyDescent="0.25">
      <c r="A1262">
        <v>1261</v>
      </c>
      <c r="B1262" t="s">
        <v>26</v>
      </c>
      <c r="C1262" t="s">
        <v>680</v>
      </c>
      <c r="D1262" t="s">
        <v>2</v>
      </c>
      <c r="E1262" t="s">
        <v>341</v>
      </c>
      <c r="F1262" s="138">
        <v>44002</v>
      </c>
      <c r="G1262" t="s">
        <v>685</v>
      </c>
      <c r="H1262" t="s">
        <v>667</v>
      </c>
      <c r="I1262" t="s">
        <v>681</v>
      </c>
      <c r="J1262" t="s">
        <v>258</v>
      </c>
      <c r="K1262" t="s">
        <v>671</v>
      </c>
      <c r="L1262">
        <v>1000</v>
      </c>
      <c r="M1262">
        <v>320</v>
      </c>
      <c r="O1262">
        <v>260</v>
      </c>
      <c r="P1262">
        <v>96</v>
      </c>
      <c r="Q1262">
        <v>15</v>
      </c>
      <c r="R1262">
        <v>50</v>
      </c>
      <c r="S1262">
        <v>63</v>
      </c>
      <c r="T1262">
        <v>0</v>
      </c>
      <c r="U1262">
        <v>25.714285714285715</v>
      </c>
      <c r="V1262">
        <v>0.39560439560439564</v>
      </c>
      <c r="W1262">
        <v>0.4</v>
      </c>
      <c r="Y1262">
        <v>0.35714285714285715</v>
      </c>
      <c r="Z1262">
        <v>280</v>
      </c>
      <c r="AA1262">
        <v>0.6</v>
      </c>
      <c r="AB1262">
        <v>5.7142857142857144</v>
      </c>
      <c r="AH1262">
        <v>25.714285714285715</v>
      </c>
      <c r="AQ1262">
        <v>150</v>
      </c>
      <c r="AR1262">
        <v>150</v>
      </c>
      <c r="AS1262" t="s">
        <v>755</v>
      </c>
    </row>
    <row r="1263" spans="1:45" x14ac:dyDescent="0.25">
      <c r="A1263">
        <v>1262</v>
      </c>
      <c r="B1263" t="s">
        <v>26</v>
      </c>
      <c r="C1263" t="s">
        <v>680</v>
      </c>
      <c r="D1263" t="s">
        <v>2</v>
      </c>
      <c r="E1263" t="s">
        <v>341</v>
      </c>
      <c r="F1263" s="138">
        <v>44002</v>
      </c>
      <c r="G1263" t="s">
        <v>685</v>
      </c>
      <c r="H1263" t="s">
        <v>667</v>
      </c>
      <c r="I1263" t="s">
        <v>681</v>
      </c>
      <c r="J1263" t="s">
        <v>261</v>
      </c>
      <c r="K1263" t="s">
        <v>671</v>
      </c>
      <c r="L1263">
        <v>1000</v>
      </c>
      <c r="M1263">
        <v>320</v>
      </c>
      <c r="O1263">
        <v>205</v>
      </c>
      <c r="P1263">
        <v>96</v>
      </c>
      <c r="R1263">
        <v>35</v>
      </c>
      <c r="S1263">
        <v>63</v>
      </c>
      <c r="T1263">
        <v>0</v>
      </c>
      <c r="U1263">
        <v>21.714285714285715</v>
      </c>
      <c r="V1263">
        <v>0.62040816326530612</v>
      </c>
      <c r="W1263">
        <v>0.4</v>
      </c>
      <c r="Y1263">
        <v>0.24390243902439024</v>
      </c>
      <c r="Z1263">
        <v>410</v>
      </c>
      <c r="AA1263">
        <v>0.6</v>
      </c>
      <c r="AH1263">
        <v>21.714285714285715</v>
      </c>
      <c r="AQ1263">
        <v>150</v>
      </c>
      <c r="AR1263">
        <v>150</v>
      </c>
      <c r="AS1263" t="s">
        <v>755</v>
      </c>
    </row>
    <row r="1264" spans="1:45" x14ac:dyDescent="0.25">
      <c r="A1264">
        <v>1263</v>
      </c>
      <c r="B1264" t="s">
        <v>26</v>
      </c>
      <c r="C1264" t="s">
        <v>680</v>
      </c>
      <c r="D1264" t="s">
        <v>2</v>
      </c>
      <c r="E1264" t="s">
        <v>341</v>
      </c>
      <c r="F1264" s="138">
        <v>44002</v>
      </c>
      <c r="G1264" t="s">
        <v>685</v>
      </c>
      <c r="H1264" t="s">
        <v>667</v>
      </c>
      <c r="I1264" t="s">
        <v>681</v>
      </c>
      <c r="J1264" t="s">
        <v>264</v>
      </c>
      <c r="K1264" t="s">
        <v>671</v>
      </c>
      <c r="L1264">
        <v>1000</v>
      </c>
      <c r="M1264">
        <v>320</v>
      </c>
      <c r="O1264">
        <v>260</v>
      </c>
      <c r="P1264">
        <v>96</v>
      </c>
      <c r="Q1264">
        <v>6</v>
      </c>
      <c r="R1264">
        <v>47</v>
      </c>
      <c r="S1264">
        <v>63</v>
      </c>
      <c r="T1264">
        <v>2</v>
      </c>
      <c r="U1264">
        <v>39.785714285714285</v>
      </c>
      <c r="V1264">
        <v>0.78840970350404316</v>
      </c>
      <c r="W1264">
        <v>0.4</v>
      </c>
      <c r="Y1264">
        <v>0.29120879120879123</v>
      </c>
      <c r="Z1264">
        <v>269</v>
      </c>
      <c r="AA1264">
        <v>0.6</v>
      </c>
      <c r="AB1264">
        <v>3</v>
      </c>
      <c r="AC1264">
        <v>2</v>
      </c>
      <c r="AH1264">
        <v>39.285714285714285</v>
      </c>
      <c r="AI1264">
        <v>2</v>
      </c>
      <c r="AQ1264">
        <v>150</v>
      </c>
      <c r="AR1264">
        <v>150</v>
      </c>
      <c r="AS1264" t="s">
        <v>755</v>
      </c>
    </row>
    <row r="1265" spans="1:45" x14ac:dyDescent="0.25">
      <c r="A1265">
        <v>1264</v>
      </c>
      <c r="B1265" t="s">
        <v>26</v>
      </c>
      <c r="C1265" t="s">
        <v>680</v>
      </c>
      <c r="D1265" t="s">
        <v>2</v>
      </c>
      <c r="E1265" t="s">
        <v>341</v>
      </c>
      <c r="F1265" s="138">
        <v>44002</v>
      </c>
      <c r="G1265" t="s">
        <v>685</v>
      </c>
      <c r="H1265" t="s">
        <v>667</v>
      </c>
      <c r="I1265" t="s">
        <v>681</v>
      </c>
      <c r="J1265" t="s">
        <v>445</v>
      </c>
      <c r="K1265" t="s">
        <v>671</v>
      </c>
      <c r="L1265">
        <v>1000</v>
      </c>
      <c r="M1265">
        <v>320</v>
      </c>
      <c r="O1265">
        <v>269</v>
      </c>
      <c r="P1265">
        <v>96</v>
      </c>
      <c r="Q1265">
        <v>5</v>
      </c>
      <c r="R1265">
        <v>43</v>
      </c>
      <c r="S1265">
        <v>63</v>
      </c>
      <c r="T1265">
        <v>0</v>
      </c>
      <c r="U1265">
        <v>30.428571428571427</v>
      </c>
      <c r="V1265">
        <v>0.6339285714285714</v>
      </c>
      <c r="W1265">
        <v>0.4</v>
      </c>
      <c r="Y1265">
        <v>0.25491237387148169</v>
      </c>
      <c r="Z1265">
        <v>278</v>
      </c>
      <c r="AA1265">
        <v>0.6</v>
      </c>
      <c r="AB1265">
        <v>3.5714285714285716</v>
      </c>
      <c r="AH1265">
        <v>29.428571428571427</v>
      </c>
      <c r="AK1265">
        <v>2</v>
      </c>
      <c r="AQ1265">
        <v>150</v>
      </c>
      <c r="AR1265">
        <v>150</v>
      </c>
      <c r="AS1265" t="s">
        <v>755</v>
      </c>
    </row>
    <row r="1266" spans="1:45" x14ac:dyDescent="0.25">
      <c r="A1266">
        <v>1265</v>
      </c>
      <c r="B1266" t="s">
        <v>26</v>
      </c>
      <c r="C1266" t="s">
        <v>680</v>
      </c>
      <c r="D1266" t="s">
        <v>2</v>
      </c>
      <c r="E1266" t="s">
        <v>341</v>
      </c>
      <c r="F1266" s="138">
        <v>44002</v>
      </c>
      <c r="G1266" t="s">
        <v>685</v>
      </c>
      <c r="H1266" t="s">
        <v>667</v>
      </c>
      <c r="I1266" t="s">
        <v>681</v>
      </c>
      <c r="J1266" t="s">
        <v>259</v>
      </c>
      <c r="K1266" t="s">
        <v>671</v>
      </c>
      <c r="L1266">
        <v>1000</v>
      </c>
      <c r="M1266">
        <v>320</v>
      </c>
      <c r="O1266">
        <v>258</v>
      </c>
      <c r="P1266">
        <v>96</v>
      </c>
      <c r="Q1266">
        <v>2</v>
      </c>
      <c r="R1266">
        <v>32</v>
      </c>
      <c r="S1266">
        <v>63</v>
      </c>
      <c r="T1266">
        <v>1</v>
      </c>
      <c r="U1266">
        <v>20.178571428571427</v>
      </c>
      <c r="V1266">
        <v>0.62289915966386555</v>
      </c>
      <c r="W1266">
        <v>0.4</v>
      </c>
      <c r="Y1266">
        <v>0.18826135105204872</v>
      </c>
      <c r="Z1266">
        <v>300</v>
      </c>
      <c r="AA1266">
        <v>0.6</v>
      </c>
      <c r="AB1266">
        <v>0.14285714285714285</v>
      </c>
      <c r="AC1266">
        <v>1</v>
      </c>
      <c r="AH1266">
        <v>19.428571428571427</v>
      </c>
      <c r="AI1266">
        <v>1</v>
      </c>
      <c r="AK1266">
        <v>1</v>
      </c>
      <c r="AQ1266">
        <v>150</v>
      </c>
      <c r="AR1266">
        <v>150</v>
      </c>
      <c r="AS1266" t="s">
        <v>755</v>
      </c>
    </row>
    <row r="1267" spans="1:45" x14ac:dyDescent="0.25">
      <c r="A1267">
        <v>1266</v>
      </c>
      <c r="B1267" t="s">
        <v>26</v>
      </c>
      <c r="C1267" t="s">
        <v>680</v>
      </c>
      <c r="D1267" t="s">
        <v>2</v>
      </c>
      <c r="E1267" t="s">
        <v>341</v>
      </c>
      <c r="F1267" s="138">
        <v>44002</v>
      </c>
      <c r="G1267" t="s">
        <v>685</v>
      </c>
      <c r="H1267" t="s">
        <v>667</v>
      </c>
      <c r="I1267" t="s">
        <v>681</v>
      </c>
      <c r="J1267" t="s">
        <v>260</v>
      </c>
      <c r="K1267" t="s">
        <v>671</v>
      </c>
      <c r="L1267">
        <v>1000</v>
      </c>
      <c r="M1267">
        <v>320</v>
      </c>
      <c r="O1267">
        <v>256</v>
      </c>
      <c r="P1267">
        <v>96</v>
      </c>
      <c r="Q1267">
        <v>4</v>
      </c>
      <c r="R1267">
        <v>42</v>
      </c>
      <c r="S1267">
        <v>63</v>
      </c>
      <c r="T1267">
        <v>0</v>
      </c>
      <c r="U1267">
        <v>32.285714285714285</v>
      </c>
      <c r="V1267">
        <v>0.70186335403726707</v>
      </c>
      <c r="W1267">
        <v>0.4</v>
      </c>
      <c r="Y1267">
        <v>0.2566964285714286</v>
      </c>
      <c r="Z1267">
        <v>223</v>
      </c>
      <c r="AA1267">
        <v>0.6</v>
      </c>
      <c r="AB1267">
        <v>2.7142857142857144</v>
      </c>
      <c r="AH1267">
        <v>32.285714285714285</v>
      </c>
      <c r="AQ1267">
        <v>150</v>
      </c>
      <c r="AR1267">
        <v>150</v>
      </c>
      <c r="AS1267" t="s">
        <v>755</v>
      </c>
    </row>
    <row r="1268" spans="1:45" x14ac:dyDescent="0.25">
      <c r="A1268">
        <v>1267</v>
      </c>
      <c r="B1268" t="s">
        <v>26</v>
      </c>
      <c r="C1268" t="s">
        <v>680</v>
      </c>
      <c r="D1268" t="s">
        <v>2</v>
      </c>
      <c r="E1268" t="s">
        <v>341</v>
      </c>
      <c r="F1268" s="138">
        <v>44002</v>
      </c>
      <c r="G1268" t="s">
        <v>685</v>
      </c>
      <c r="H1268" t="s">
        <v>667</v>
      </c>
      <c r="I1268" t="s">
        <v>681</v>
      </c>
      <c r="J1268" t="s">
        <v>446</v>
      </c>
      <c r="K1268" t="s">
        <v>671</v>
      </c>
      <c r="L1268">
        <v>1000</v>
      </c>
      <c r="M1268">
        <v>320</v>
      </c>
      <c r="O1268">
        <v>258</v>
      </c>
      <c r="P1268">
        <v>96</v>
      </c>
      <c r="Q1268">
        <v>5</v>
      </c>
      <c r="R1268">
        <v>42</v>
      </c>
      <c r="S1268">
        <v>63</v>
      </c>
      <c r="T1268">
        <v>0</v>
      </c>
      <c r="U1268">
        <v>37</v>
      </c>
      <c r="V1268">
        <v>0.78723404255319152</v>
      </c>
      <c r="W1268">
        <v>0.4</v>
      </c>
      <c r="Y1268">
        <v>0.26024363233665559</v>
      </c>
      <c r="Z1268">
        <v>249</v>
      </c>
      <c r="AA1268">
        <v>0.6</v>
      </c>
      <c r="AB1268">
        <v>2.8571428571428572</v>
      </c>
      <c r="AH1268">
        <v>37</v>
      </c>
      <c r="AQ1268">
        <v>150</v>
      </c>
      <c r="AR1268">
        <v>150</v>
      </c>
      <c r="AS1268" t="s">
        <v>755</v>
      </c>
    </row>
    <row r="1269" spans="1:45" x14ac:dyDescent="0.25">
      <c r="A1269">
        <v>1268</v>
      </c>
      <c r="B1269" t="s">
        <v>26</v>
      </c>
      <c r="C1269" t="s">
        <v>680</v>
      </c>
      <c r="D1269" t="s">
        <v>2</v>
      </c>
      <c r="E1269" t="s">
        <v>341</v>
      </c>
      <c r="F1269" s="138">
        <v>44002</v>
      </c>
      <c r="G1269" t="s">
        <v>685</v>
      </c>
      <c r="H1269" t="s">
        <v>667</v>
      </c>
      <c r="I1269" t="s">
        <v>681</v>
      </c>
      <c r="J1269" t="s">
        <v>413</v>
      </c>
      <c r="K1269" t="s">
        <v>671</v>
      </c>
      <c r="L1269">
        <v>1000</v>
      </c>
      <c r="M1269">
        <v>320</v>
      </c>
      <c r="O1269">
        <v>324</v>
      </c>
      <c r="P1269">
        <v>96</v>
      </c>
      <c r="R1269">
        <v>81</v>
      </c>
      <c r="S1269">
        <v>63</v>
      </c>
      <c r="T1269">
        <v>0</v>
      </c>
      <c r="U1269">
        <v>69</v>
      </c>
      <c r="V1269">
        <v>0.85185185185185186</v>
      </c>
      <c r="W1269">
        <v>0.4</v>
      </c>
      <c r="Y1269">
        <v>0.35714285714285715</v>
      </c>
      <c r="Z1269">
        <v>384</v>
      </c>
      <c r="AA1269">
        <v>0.65</v>
      </c>
      <c r="AH1269">
        <v>69</v>
      </c>
      <c r="AQ1269">
        <v>150</v>
      </c>
      <c r="AR1269">
        <v>150</v>
      </c>
      <c r="AS1269" t="s">
        <v>756</v>
      </c>
    </row>
    <row r="1270" spans="1:45" x14ac:dyDescent="0.25">
      <c r="A1270">
        <v>1269</v>
      </c>
      <c r="B1270" t="s">
        <v>26</v>
      </c>
      <c r="C1270" t="s">
        <v>680</v>
      </c>
      <c r="D1270" t="s">
        <v>2</v>
      </c>
      <c r="E1270" t="s">
        <v>341</v>
      </c>
      <c r="F1270" s="138">
        <v>44002</v>
      </c>
      <c r="G1270" t="s">
        <v>685</v>
      </c>
      <c r="H1270" t="s">
        <v>667</v>
      </c>
      <c r="I1270" t="s">
        <v>681</v>
      </c>
      <c r="J1270" t="s">
        <v>404</v>
      </c>
      <c r="K1270" t="s">
        <v>671</v>
      </c>
      <c r="L1270">
        <v>1000</v>
      </c>
      <c r="M1270">
        <v>320</v>
      </c>
      <c r="O1270">
        <v>360</v>
      </c>
      <c r="P1270">
        <v>96</v>
      </c>
      <c r="Q1270">
        <v>3</v>
      </c>
      <c r="R1270">
        <v>68</v>
      </c>
      <c r="S1270">
        <v>63</v>
      </c>
      <c r="T1270">
        <v>1.125</v>
      </c>
      <c r="U1270">
        <v>51.285714285714285</v>
      </c>
      <c r="V1270">
        <v>0.73817907444668007</v>
      </c>
      <c r="W1270">
        <v>0.4</v>
      </c>
      <c r="Y1270">
        <v>0.2817460317460318</v>
      </c>
      <c r="Z1270">
        <v>337</v>
      </c>
      <c r="AA1270">
        <v>0.65</v>
      </c>
      <c r="AE1270">
        <v>3</v>
      </c>
      <c r="AH1270">
        <v>50.285714285714285</v>
      </c>
      <c r="AK1270">
        <v>2</v>
      </c>
      <c r="AQ1270">
        <v>150</v>
      </c>
      <c r="AR1270">
        <v>150</v>
      </c>
      <c r="AS1270" t="s">
        <v>756</v>
      </c>
    </row>
    <row r="1271" spans="1:45" x14ac:dyDescent="0.25">
      <c r="A1271">
        <v>1270</v>
      </c>
      <c r="B1271" t="s">
        <v>26</v>
      </c>
      <c r="C1271" t="s">
        <v>680</v>
      </c>
      <c r="D1271" t="s">
        <v>2</v>
      </c>
      <c r="E1271" t="s">
        <v>341</v>
      </c>
      <c r="F1271" s="138">
        <v>44002</v>
      </c>
      <c r="G1271" t="s">
        <v>685</v>
      </c>
      <c r="H1271" t="s">
        <v>667</v>
      </c>
      <c r="I1271" t="s">
        <v>681</v>
      </c>
      <c r="J1271" t="s">
        <v>252</v>
      </c>
      <c r="K1271" t="s">
        <v>671</v>
      </c>
      <c r="L1271">
        <v>1000</v>
      </c>
      <c r="M1271">
        <v>320</v>
      </c>
      <c r="O1271">
        <v>372</v>
      </c>
      <c r="P1271">
        <v>96</v>
      </c>
      <c r="Q1271">
        <v>5</v>
      </c>
      <c r="R1271">
        <v>64</v>
      </c>
      <c r="S1271">
        <v>63</v>
      </c>
      <c r="T1271">
        <v>0</v>
      </c>
      <c r="U1271">
        <v>68.714285714285708</v>
      </c>
      <c r="V1271">
        <v>0.99585921325051752</v>
      </c>
      <c r="W1271">
        <v>0.4</v>
      </c>
      <c r="Y1271">
        <v>0.26497695852534564</v>
      </c>
      <c r="Z1271">
        <v>509</v>
      </c>
      <c r="AA1271">
        <v>0.65</v>
      </c>
      <c r="AB1271">
        <v>2.7142857142857144</v>
      </c>
      <c r="AH1271">
        <v>68.714285714285708</v>
      </c>
      <c r="AQ1271">
        <v>150</v>
      </c>
      <c r="AR1271">
        <v>150</v>
      </c>
      <c r="AS1271" t="s">
        <v>756</v>
      </c>
    </row>
    <row r="1272" spans="1:45" x14ac:dyDescent="0.25">
      <c r="A1272">
        <v>1271</v>
      </c>
      <c r="B1272" t="s">
        <v>26</v>
      </c>
      <c r="C1272" t="s">
        <v>680</v>
      </c>
      <c r="D1272" t="s">
        <v>2</v>
      </c>
      <c r="E1272" t="s">
        <v>341</v>
      </c>
      <c r="F1272" s="138">
        <v>44002</v>
      </c>
      <c r="G1272" t="s">
        <v>685</v>
      </c>
      <c r="H1272" t="s">
        <v>667</v>
      </c>
      <c r="I1272" t="s">
        <v>681</v>
      </c>
      <c r="J1272" t="s">
        <v>251</v>
      </c>
      <c r="K1272" t="s">
        <v>671</v>
      </c>
      <c r="L1272">
        <v>1000</v>
      </c>
      <c r="M1272">
        <v>320</v>
      </c>
      <c r="O1272">
        <v>652</v>
      </c>
      <c r="P1272">
        <v>96</v>
      </c>
      <c r="Q1272">
        <v>9</v>
      </c>
      <c r="R1272">
        <v>114</v>
      </c>
      <c r="S1272">
        <v>63</v>
      </c>
      <c r="T1272">
        <v>0</v>
      </c>
      <c r="U1272">
        <v>84.571428571428569</v>
      </c>
      <c r="V1272">
        <v>0.68757259001161442</v>
      </c>
      <c r="W1272">
        <v>0.4</v>
      </c>
      <c r="Y1272">
        <v>0.26950043821209468</v>
      </c>
      <c r="Z1272">
        <v>616</v>
      </c>
      <c r="AA1272">
        <v>0.7</v>
      </c>
      <c r="AB1272">
        <v>4.4285714285714288</v>
      </c>
      <c r="AH1272">
        <v>84.571428571428569</v>
      </c>
      <c r="AQ1272">
        <v>250</v>
      </c>
      <c r="AR1272">
        <v>250</v>
      </c>
      <c r="AS1272" t="s">
        <v>756</v>
      </c>
    </row>
    <row r="1273" spans="1:45" x14ac:dyDescent="0.25">
      <c r="A1273">
        <v>1272</v>
      </c>
      <c r="B1273" t="s">
        <v>26</v>
      </c>
      <c r="C1273" t="s">
        <v>680</v>
      </c>
      <c r="D1273" t="s">
        <v>2</v>
      </c>
      <c r="E1273" t="s">
        <v>341</v>
      </c>
      <c r="F1273" s="138">
        <v>44002</v>
      </c>
      <c r="G1273" t="s">
        <v>685</v>
      </c>
      <c r="H1273" t="s">
        <v>667</v>
      </c>
      <c r="I1273" t="s">
        <v>681</v>
      </c>
      <c r="J1273" t="s">
        <v>417</v>
      </c>
      <c r="K1273" t="s">
        <v>671</v>
      </c>
      <c r="L1273">
        <v>1000</v>
      </c>
      <c r="M1273">
        <v>320</v>
      </c>
      <c r="O1273">
        <v>640</v>
      </c>
      <c r="P1273">
        <v>96</v>
      </c>
      <c r="Q1273">
        <v>22</v>
      </c>
      <c r="R1273">
        <v>100</v>
      </c>
      <c r="S1273">
        <v>63</v>
      </c>
      <c r="T1273">
        <v>16.25</v>
      </c>
      <c r="U1273">
        <v>131.26785714285714</v>
      </c>
      <c r="V1273">
        <v>1.209162763466042</v>
      </c>
      <c r="W1273">
        <v>0.4</v>
      </c>
      <c r="Y1273">
        <v>0.27232142857142855</v>
      </c>
      <c r="Z1273">
        <v>660</v>
      </c>
      <c r="AA1273">
        <v>0.7</v>
      </c>
      <c r="AB1273">
        <v>34</v>
      </c>
      <c r="AC1273">
        <v>11</v>
      </c>
      <c r="AE1273">
        <v>14</v>
      </c>
      <c r="AH1273">
        <v>116.14285714285714</v>
      </c>
      <c r="AI1273">
        <v>10</v>
      </c>
      <c r="AJ1273">
        <v>11</v>
      </c>
      <c r="AK1273">
        <v>17</v>
      </c>
      <c r="AQ1273">
        <v>250</v>
      </c>
      <c r="AR1273">
        <v>250</v>
      </c>
      <c r="AS1273" t="s">
        <v>756</v>
      </c>
    </row>
    <row r="1274" spans="1:45" x14ac:dyDescent="0.25">
      <c r="A1274">
        <v>1273</v>
      </c>
      <c r="B1274" t="s">
        <v>26</v>
      </c>
      <c r="C1274" t="s">
        <v>680</v>
      </c>
      <c r="D1274" t="s">
        <v>2</v>
      </c>
      <c r="E1274" t="s">
        <v>341</v>
      </c>
      <c r="F1274" s="138">
        <v>44002</v>
      </c>
      <c r="G1274" t="s">
        <v>685</v>
      </c>
      <c r="H1274" t="s">
        <v>667</v>
      </c>
      <c r="I1274" t="s">
        <v>681</v>
      </c>
      <c r="J1274" t="s">
        <v>254</v>
      </c>
      <c r="K1274" t="s">
        <v>671</v>
      </c>
      <c r="L1274">
        <v>1000</v>
      </c>
      <c r="M1274">
        <v>320</v>
      </c>
      <c r="O1274">
        <v>304</v>
      </c>
      <c r="P1274">
        <v>96</v>
      </c>
      <c r="Q1274">
        <v>6</v>
      </c>
      <c r="R1274">
        <v>74</v>
      </c>
      <c r="S1274">
        <v>63</v>
      </c>
      <c r="T1274">
        <v>10.5</v>
      </c>
      <c r="U1274">
        <v>55</v>
      </c>
      <c r="V1274">
        <v>0.81874999999999998</v>
      </c>
      <c r="W1274">
        <v>0.4</v>
      </c>
      <c r="Y1274">
        <v>0.37593984962406019</v>
      </c>
      <c r="Z1274">
        <v>401</v>
      </c>
      <c r="AA1274">
        <v>0.6</v>
      </c>
      <c r="AB1274">
        <v>2.5714285714285716</v>
      </c>
      <c r="AC1274">
        <v>6</v>
      </c>
      <c r="AE1274">
        <v>12</v>
      </c>
      <c r="AH1274">
        <v>55</v>
      </c>
      <c r="AQ1274">
        <v>150</v>
      </c>
      <c r="AR1274">
        <v>150</v>
      </c>
      <c r="AS1274" t="s">
        <v>756</v>
      </c>
    </row>
    <row r="1275" spans="1:45" x14ac:dyDescent="0.25">
      <c r="A1275">
        <v>1274</v>
      </c>
      <c r="B1275" t="s">
        <v>26</v>
      </c>
      <c r="C1275" t="s">
        <v>680</v>
      </c>
      <c r="D1275" t="s">
        <v>2</v>
      </c>
      <c r="E1275" t="s">
        <v>341</v>
      </c>
      <c r="F1275" s="138">
        <v>44002</v>
      </c>
      <c r="G1275" t="s">
        <v>685</v>
      </c>
      <c r="H1275" t="s">
        <v>667</v>
      </c>
      <c r="I1275" t="s">
        <v>681</v>
      </c>
      <c r="J1275" t="s">
        <v>255</v>
      </c>
      <c r="K1275" t="s">
        <v>671</v>
      </c>
      <c r="L1275">
        <v>1000</v>
      </c>
      <c r="M1275">
        <v>320</v>
      </c>
      <c r="O1275">
        <v>192</v>
      </c>
      <c r="P1275">
        <v>96</v>
      </c>
      <c r="Q1275">
        <v>4</v>
      </c>
      <c r="R1275">
        <v>72</v>
      </c>
      <c r="S1275">
        <v>63</v>
      </c>
      <c r="T1275">
        <v>1.375</v>
      </c>
      <c r="U1275">
        <v>53.285714285714285</v>
      </c>
      <c r="V1275">
        <v>0.71921992481203001</v>
      </c>
      <c r="W1275">
        <v>0.4</v>
      </c>
      <c r="Y1275">
        <v>0.56547619047619058</v>
      </c>
      <c r="Z1275">
        <v>196</v>
      </c>
      <c r="AA1275">
        <v>0.6</v>
      </c>
      <c r="AB1275">
        <v>0.8571428571428571</v>
      </c>
      <c r="AC1275">
        <v>1</v>
      </c>
      <c r="AE1275">
        <v>1</v>
      </c>
      <c r="AH1275">
        <v>53.285714285714285</v>
      </c>
      <c r="AQ1275">
        <v>150</v>
      </c>
      <c r="AR1275">
        <v>150</v>
      </c>
      <c r="AS1275" t="s">
        <v>755</v>
      </c>
    </row>
    <row r="1276" spans="1:45" x14ac:dyDescent="0.25">
      <c r="A1276">
        <v>1275</v>
      </c>
      <c r="B1276" t="s">
        <v>26</v>
      </c>
      <c r="C1276" t="s">
        <v>680</v>
      </c>
      <c r="D1276" t="s">
        <v>2</v>
      </c>
      <c r="E1276" t="s">
        <v>341</v>
      </c>
      <c r="F1276" s="138">
        <v>44002</v>
      </c>
      <c r="G1276" t="s">
        <v>685</v>
      </c>
      <c r="H1276" t="s">
        <v>667</v>
      </c>
      <c r="I1276" t="s">
        <v>681</v>
      </c>
      <c r="J1276" t="s">
        <v>420</v>
      </c>
      <c r="K1276" t="s">
        <v>671</v>
      </c>
      <c r="L1276">
        <v>1000</v>
      </c>
      <c r="M1276">
        <v>320</v>
      </c>
      <c r="O1276">
        <v>144</v>
      </c>
      <c r="P1276">
        <v>96</v>
      </c>
      <c r="Q1276">
        <v>2</v>
      </c>
      <c r="R1276">
        <v>35</v>
      </c>
      <c r="S1276">
        <v>63</v>
      </c>
      <c r="T1276">
        <v>0</v>
      </c>
      <c r="U1276">
        <v>31.482142857142858</v>
      </c>
      <c r="V1276">
        <v>0.85086872586872586</v>
      </c>
      <c r="W1276">
        <v>0.4</v>
      </c>
      <c r="Y1276">
        <v>0.36706349206349209</v>
      </c>
      <c r="Z1276">
        <v>249</v>
      </c>
      <c r="AA1276">
        <v>0.6</v>
      </c>
      <c r="AB1276">
        <v>0.8571428571428571</v>
      </c>
      <c r="AH1276">
        <v>28.857142857142858</v>
      </c>
      <c r="AJ1276">
        <v>1</v>
      </c>
      <c r="AL1276">
        <v>3</v>
      </c>
      <c r="AQ1276">
        <v>150</v>
      </c>
      <c r="AR1276">
        <v>150</v>
      </c>
      <c r="AS1276" t="s">
        <v>755</v>
      </c>
    </row>
    <row r="1277" spans="1:45" x14ac:dyDescent="0.25">
      <c r="A1277">
        <v>1276</v>
      </c>
      <c r="B1277" t="s">
        <v>26</v>
      </c>
      <c r="C1277" t="s">
        <v>680</v>
      </c>
      <c r="D1277" t="s">
        <v>2</v>
      </c>
      <c r="E1277" t="s">
        <v>341</v>
      </c>
      <c r="F1277" s="138">
        <v>44002</v>
      </c>
      <c r="G1277" t="s">
        <v>685</v>
      </c>
      <c r="H1277" t="s">
        <v>667</v>
      </c>
      <c r="I1277" t="s">
        <v>681</v>
      </c>
      <c r="J1277" t="s">
        <v>248</v>
      </c>
      <c r="K1277" t="s">
        <v>671</v>
      </c>
      <c r="L1277">
        <v>1000</v>
      </c>
      <c r="M1277">
        <v>320</v>
      </c>
      <c r="O1277">
        <v>276</v>
      </c>
      <c r="P1277">
        <v>96</v>
      </c>
      <c r="Q1277">
        <v>10</v>
      </c>
      <c r="R1277">
        <v>55</v>
      </c>
      <c r="S1277">
        <v>63</v>
      </c>
      <c r="T1277">
        <v>2.25</v>
      </c>
      <c r="U1277">
        <v>57.035714285714285</v>
      </c>
      <c r="V1277">
        <v>0.91208791208791207</v>
      </c>
      <c r="W1277">
        <v>0.4</v>
      </c>
      <c r="Y1277">
        <v>0.33643892339544518</v>
      </c>
      <c r="Z1277">
        <v>291</v>
      </c>
      <c r="AA1277">
        <v>0.6</v>
      </c>
      <c r="AB1277">
        <v>4.1428571428571432</v>
      </c>
      <c r="AE1277">
        <v>6</v>
      </c>
      <c r="AH1277">
        <v>54.285714285714285</v>
      </c>
      <c r="AJ1277">
        <v>2</v>
      </c>
      <c r="AK1277">
        <v>4</v>
      </c>
      <c r="AQ1277">
        <v>150</v>
      </c>
      <c r="AR1277">
        <v>150</v>
      </c>
      <c r="AS1277" t="s">
        <v>755</v>
      </c>
    </row>
    <row r="1278" spans="1:45" x14ac:dyDescent="0.25">
      <c r="A1278">
        <v>1277</v>
      </c>
      <c r="B1278" t="s">
        <v>26</v>
      </c>
      <c r="C1278" t="s">
        <v>680</v>
      </c>
      <c r="D1278" t="s">
        <v>2</v>
      </c>
      <c r="E1278" t="s">
        <v>341</v>
      </c>
      <c r="F1278" s="138">
        <v>44002</v>
      </c>
      <c r="G1278" t="s">
        <v>685</v>
      </c>
      <c r="H1278" t="s">
        <v>667</v>
      </c>
      <c r="I1278" t="s">
        <v>681</v>
      </c>
      <c r="J1278" t="s">
        <v>448</v>
      </c>
      <c r="K1278" t="s">
        <v>671</v>
      </c>
      <c r="L1278">
        <v>1000</v>
      </c>
      <c r="M1278">
        <v>320</v>
      </c>
      <c r="O1278">
        <v>384</v>
      </c>
      <c r="P1278">
        <v>96</v>
      </c>
      <c r="Q1278">
        <v>8</v>
      </c>
      <c r="R1278">
        <v>46</v>
      </c>
      <c r="S1278">
        <v>63</v>
      </c>
      <c r="T1278">
        <v>2.375</v>
      </c>
      <c r="U1278">
        <v>47.071428571428569</v>
      </c>
      <c r="V1278">
        <v>0.91567460317460314</v>
      </c>
      <c r="W1278">
        <v>0.4</v>
      </c>
      <c r="Y1278">
        <v>0.20089285714285718</v>
      </c>
      <c r="Z1278">
        <v>423</v>
      </c>
      <c r="AA1278">
        <v>0.6</v>
      </c>
      <c r="AB1278">
        <v>4.4285714285714288</v>
      </c>
      <c r="AC1278">
        <v>2</v>
      </c>
      <c r="AE1278">
        <v>1</v>
      </c>
      <c r="AH1278">
        <v>46.571428571428569</v>
      </c>
      <c r="AK1278">
        <v>1</v>
      </c>
      <c r="AQ1278">
        <v>150</v>
      </c>
      <c r="AR1278">
        <v>150</v>
      </c>
      <c r="AS1278" t="s">
        <v>755</v>
      </c>
    </row>
    <row r="1279" spans="1:45" x14ac:dyDescent="0.25">
      <c r="A1279">
        <v>1278</v>
      </c>
      <c r="B1279" t="s">
        <v>26</v>
      </c>
      <c r="C1279" t="s">
        <v>680</v>
      </c>
      <c r="D1279" t="s">
        <v>2</v>
      </c>
      <c r="E1279" t="s">
        <v>341</v>
      </c>
      <c r="F1279" s="138">
        <v>44002</v>
      </c>
      <c r="G1279" t="s">
        <v>685</v>
      </c>
      <c r="H1279" t="s">
        <v>667</v>
      </c>
      <c r="I1279" t="s">
        <v>681</v>
      </c>
      <c r="J1279" t="s">
        <v>406</v>
      </c>
      <c r="K1279" t="s">
        <v>671</v>
      </c>
      <c r="L1279">
        <v>1000</v>
      </c>
      <c r="M1279">
        <v>320</v>
      </c>
      <c r="O1279">
        <v>288</v>
      </c>
      <c r="P1279">
        <v>96</v>
      </c>
      <c r="Q1279">
        <v>35</v>
      </c>
      <c r="R1279">
        <v>33</v>
      </c>
      <c r="S1279">
        <v>63</v>
      </c>
      <c r="T1279">
        <v>0</v>
      </c>
      <c r="U1279">
        <v>23.857142857142858</v>
      </c>
      <c r="V1279">
        <v>0.35084033613445381</v>
      </c>
      <c r="W1279">
        <v>0.4</v>
      </c>
      <c r="Y1279">
        <v>0.33730158730158732</v>
      </c>
      <c r="Z1279">
        <v>302</v>
      </c>
      <c r="AA1279">
        <v>0.6</v>
      </c>
      <c r="AB1279">
        <v>21.571428571428573</v>
      </c>
      <c r="AH1279">
        <v>23.857142857142858</v>
      </c>
      <c r="AQ1279">
        <v>150</v>
      </c>
      <c r="AR1279">
        <v>150</v>
      </c>
      <c r="AS1279" t="s">
        <v>755</v>
      </c>
    </row>
    <row r="1280" spans="1:45" x14ac:dyDescent="0.25">
      <c r="A1280">
        <v>1279</v>
      </c>
      <c r="B1280" t="s">
        <v>26</v>
      </c>
      <c r="C1280" t="s">
        <v>680</v>
      </c>
      <c r="D1280" t="s">
        <v>2</v>
      </c>
      <c r="E1280" t="s">
        <v>341</v>
      </c>
      <c r="F1280" s="138">
        <v>44002</v>
      </c>
      <c r="G1280" t="s">
        <v>685</v>
      </c>
      <c r="H1280" t="s">
        <v>667</v>
      </c>
      <c r="I1280" t="s">
        <v>681</v>
      </c>
      <c r="J1280" t="s">
        <v>422</v>
      </c>
      <c r="K1280" t="s">
        <v>671</v>
      </c>
      <c r="L1280">
        <v>1000</v>
      </c>
      <c r="M1280">
        <v>320</v>
      </c>
      <c r="O1280">
        <v>176</v>
      </c>
      <c r="P1280">
        <v>96</v>
      </c>
      <c r="Q1280">
        <v>10</v>
      </c>
      <c r="R1280">
        <v>31</v>
      </c>
      <c r="S1280">
        <v>63</v>
      </c>
      <c r="T1280">
        <v>3.75</v>
      </c>
      <c r="U1280">
        <v>24.785714285714285</v>
      </c>
      <c r="V1280">
        <v>0.69599303135888502</v>
      </c>
      <c r="W1280">
        <v>0.4</v>
      </c>
      <c r="Y1280">
        <v>0.33279220779220781</v>
      </c>
      <c r="Z1280">
        <v>187</v>
      </c>
      <c r="AA1280">
        <v>0.6</v>
      </c>
      <c r="AB1280">
        <v>2.8571428571428572</v>
      </c>
      <c r="AC1280">
        <v>3</v>
      </c>
      <c r="AE1280">
        <v>2</v>
      </c>
      <c r="AH1280">
        <v>24.285714285714285</v>
      </c>
      <c r="AK1280">
        <v>1</v>
      </c>
      <c r="AQ1280">
        <v>150</v>
      </c>
      <c r="AR1280">
        <v>150</v>
      </c>
      <c r="AS1280" t="s">
        <v>755</v>
      </c>
    </row>
    <row r="1281" spans="1:45" x14ac:dyDescent="0.25">
      <c r="A1281">
        <v>1280</v>
      </c>
      <c r="B1281" t="s">
        <v>26</v>
      </c>
      <c r="C1281" t="s">
        <v>680</v>
      </c>
      <c r="D1281" t="s">
        <v>2</v>
      </c>
      <c r="E1281" t="s">
        <v>341</v>
      </c>
      <c r="F1281" s="138">
        <v>44002</v>
      </c>
      <c r="G1281" t="s">
        <v>685</v>
      </c>
      <c r="H1281" t="s">
        <v>667</v>
      </c>
      <c r="I1281" t="s">
        <v>681</v>
      </c>
      <c r="J1281" t="s">
        <v>424</v>
      </c>
      <c r="K1281" t="s">
        <v>671</v>
      </c>
      <c r="L1281">
        <v>1000</v>
      </c>
      <c r="M1281">
        <v>320</v>
      </c>
      <c r="O1281">
        <v>176</v>
      </c>
      <c r="P1281">
        <v>96</v>
      </c>
      <c r="Q1281">
        <v>3</v>
      </c>
      <c r="R1281">
        <v>27</v>
      </c>
      <c r="S1281">
        <v>63</v>
      </c>
      <c r="T1281">
        <v>1</v>
      </c>
      <c r="U1281">
        <v>23.428571428571427</v>
      </c>
      <c r="V1281">
        <v>0.81428571428571428</v>
      </c>
      <c r="W1281">
        <v>0.4</v>
      </c>
      <c r="Y1281">
        <v>0.24350649350649353</v>
      </c>
      <c r="Z1281">
        <v>252</v>
      </c>
      <c r="AA1281">
        <v>0.6</v>
      </c>
      <c r="AB1281">
        <v>1.5714285714285714</v>
      </c>
      <c r="AC1281">
        <v>1</v>
      </c>
      <c r="AH1281">
        <v>23.428571428571427</v>
      </c>
      <c r="AQ1281">
        <v>150</v>
      </c>
      <c r="AR1281">
        <v>150</v>
      </c>
      <c r="AS1281" t="s">
        <v>755</v>
      </c>
    </row>
    <row r="1282" spans="1:45" x14ac:dyDescent="0.25">
      <c r="A1282">
        <v>1281</v>
      </c>
      <c r="B1282" t="s">
        <v>26</v>
      </c>
      <c r="C1282" t="s">
        <v>680</v>
      </c>
      <c r="D1282" t="s">
        <v>2</v>
      </c>
      <c r="E1282" t="s">
        <v>341</v>
      </c>
      <c r="F1282" s="138">
        <v>44002</v>
      </c>
      <c r="G1282" t="s">
        <v>685</v>
      </c>
      <c r="H1282" t="s">
        <v>667</v>
      </c>
      <c r="I1282" t="s">
        <v>681</v>
      </c>
      <c r="J1282" t="s">
        <v>410</v>
      </c>
      <c r="K1282" t="s">
        <v>671</v>
      </c>
      <c r="L1282">
        <v>1000</v>
      </c>
      <c r="M1282">
        <v>320</v>
      </c>
      <c r="O1282">
        <v>192</v>
      </c>
      <c r="P1282">
        <v>96</v>
      </c>
      <c r="Q1282">
        <v>2</v>
      </c>
      <c r="R1282">
        <v>76</v>
      </c>
      <c r="S1282">
        <v>63</v>
      </c>
      <c r="T1282">
        <v>0</v>
      </c>
      <c r="U1282">
        <v>68.982142857142861</v>
      </c>
      <c r="V1282">
        <v>0.88438644688644696</v>
      </c>
      <c r="W1282">
        <v>0.4</v>
      </c>
      <c r="Y1282">
        <v>0.5803571428571429</v>
      </c>
      <c r="Z1282">
        <v>267</v>
      </c>
      <c r="AA1282">
        <v>0.6</v>
      </c>
      <c r="AB1282">
        <v>1.2857142857142858</v>
      </c>
      <c r="AH1282">
        <v>66.857142857142861</v>
      </c>
      <c r="AJ1282">
        <v>1</v>
      </c>
      <c r="AK1282">
        <v>2</v>
      </c>
      <c r="AL1282">
        <v>1</v>
      </c>
      <c r="AQ1282">
        <v>150</v>
      </c>
      <c r="AR1282">
        <v>150</v>
      </c>
      <c r="AS1282" t="s">
        <v>755</v>
      </c>
    </row>
    <row r="1283" spans="1:45" x14ac:dyDescent="0.25">
      <c r="A1283">
        <v>1282</v>
      </c>
      <c r="B1283" t="s">
        <v>26</v>
      </c>
      <c r="C1283" t="s">
        <v>680</v>
      </c>
      <c r="D1283" t="s">
        <v>2</v>
      </c>
      <c r="E1283" t="s">
        <v>341</v>
      </c>
      <c r="F1283" s="138">
        <v>44002</v>
      </c>
      <c r="G1283" t="s">
        <v>685</v>
      </c>
      <c r="H1283" t="s">
        <v>667</v>
      </c>
      <c r="I1283" t="s">
        <v>681</v>
      </c>
      <c r="J1283" t="s">
        <v>421</v>
      </c>
      <c r="K1283" t="s">
        <v>671</v>
      </c>
      <c r="L1283">
        <v>1000</v>
      </c>
      <c r="M1283">
        <v>320</v>
      </c>
      <c r="O1283">
        <v>160</v>
      </c>
      <c r="P1283">
        <v>96</v>
      </c>
      <c r="R1283">
        <v>52</v>
      </c>
      <c r="S1283">
        <v>63</v>
      </c>
      <c r="T1283">
        <v>0</v>
      </c>
      <c r="U1283">
        <v>34.571428571428569</v>
      </c>
      <c r="V1283">
        <v>0.6648351648351648</v>
      </c>
      <c r="W1283">
        <v>0.4</v>
      </c>
      <c r="Y1283">
        <v>0.4642857142857143</v>
      </c>
      <c r="Z1283">
        <v>170</v>
      </c>
      <c r="AA1283">
        <v>0.6</v>
      </c>
      <c r="AH1283">
        <v>34.571428571428569</v>
      </c>
      <c r="AQ1283">
        <v>150</v>
      </c>
      <c r="AR1283">
        <v>150</v>
      </c>
      <c r="AS1283" t="s">
        <v>755</v>
      </c>
    </row>
    <row r="1284" spans="1:45" x14ac:dyDescent="0.25">
      <c r="A1284">
        <v>1283</v>
      </c>
      <c r="B1284" t="s">
        <v>26</v>
      </c>
      <c r="C1284" t="s">
        <v>680</v>
      </c>
      <c r="D1284" t="s">
        <v>2</v>
      </c>
      <c r="E1284" t="s">
        <v>341</v>
      </c>
      <c r="F1284" s="138">
        <v>44002</v>
      </c>
      <c r="G1284" t="s">
        <v>685</v>
      </c>
      <c r="H1284" t="s">
        <v>667</v>
      </c>
      <c r="I1284" t="s">
        <v>681</v>
      </c>
      <c r="J1284" t="s">
        <v>426</v>
      </c>
      <c r="K1284" t="s">
        <v>671</v>
      </c>
      <c r="L1284">
        <v>1000</v>
      </c>
      <c r="M1284">
        <v>320</v>
      </c>
      <c r="O1284">
        <v>160</v>
      </c>
      <c r="P1284">
        <v>96</v>
      </c>
      <c r="Q1284">
        <v>4</v>
      </c>
      <c r="R1284">
        <v>33</v>
      </c>
      <c r="S1284">
        <v>63</v>
      </c>
      <c r="T1284">
        <v>0</v>
      </c>
      <c r="U1284">
        <v>36.285714285714285</v>
      </c>
      <c r="V1284">
        <v>0.98069498069498062</v>
      </c>
      <c r="W1284">
        <v>0.4</v>
      </c>
      <c r="Y1284">
        <v>0.33035714285714285</v>
      </c>
      <c r="Z1284">
        <v>262</v>
      </c>
      <c r="AA1284">
        <v>0.6</v>
      </c>
      <c r="AB1284">
        <v>2.5714285714285716</v>
      </c>
      <c r="AH1284">
        <v>36.285714285714285</v>
      </c>
      <c r="AQ1284">
        <v>150</v>
      </c>
      <c r="AR1284">
        <v>150</v>
      </c>
      <c r="AS1284" t="s">
        <v>755</v>
      </c>
    </row>
    <row r="1285" spans="1:45" x14ac:dyDescent="0.25">
      <c r="A1285">
        <v>1284</v>
      </c>
      <c r="B1285" t="s">
        <v>26</v>
      </c>
      <c r="C1285" t="s">
        <v>680</v>
      </c>
      <c r="D1285" t="s">
        <v>2</v>
      </c>
      <c r="E1285" t="s">
        <v>341</v>
      </c>
      <c r="F1285" s="138">
        <v>44002</v>
      </c>
      <c r="G1285" t="s">
        <v>685</v>
      </c>
      <c r="H1285" t="s">
        <v>667</v>
      </c>
      <c r="I1285" t="s">
        <v>681</v>
      </c>
      <c r="J1285" t="s">
        <v>447</v>
      </c>
      <c r="K1285" t="s">
        <v>671</v>
      </c>
      <c r="L1285">
        <v>1000</v>
      </c>
      <c r="M1285">
        <v>320</v>
      </c>
      <c r="O1285">
        <v>260</v>
      </c>
      <c r="P1285">
        <v>96</v>
      </c>
      <c r="Q1285">
        <v>8</v>
      </c>
      <c r="R1285">
        <v>34</v>
      </c>
      <c r="S1285">
        <v>63</v>
      </c>
      <c r="T1285">
        <v>1.375</v>
      </c>
      <c r="U1285">
        <v>28.5</v>
      </c>
      <c r="V1285">
        <v>0.71130952380952384</v>
      </c>
      <c r="W1285">
        <v>0.4</v>
      </c>
      <c r="Y1285">
        <v>0.23076923076923078</v>
      </c>
      <c r="Z1285">
        <v>270</v>
      </c>
      <c r="AA1285">
        <v>0.6</v>
      </c>
      <c r="AB1285">
        <v>6.1428571428571432</v>
      </c>
      <c r="AC1285">
        <v>1</v>
      </c>
      <c r="AE1285">
        <v>1</v>
      </c>
      <c r="AH1285">
        <v>28</v>
      </c>
      <c r="AK1285">
        <v>1</v>
      </c>
      <c r="AQ1285">
        <v>150</v>
      </c>
      <c r="AR1285">
        <v>150</v>
      </c>
      <c r="AS1285" t="s">
        <v>755</v>
      </c>
    </row>
    <row r="1286" spans="1:45" x14ac:dyDescent="0.25">
      <c r="A1286">
        <v>1285</v>
      </c>
      <c r="B1286" t="s">
        <v>26</v>
      </c>
      <c r="C1286" t="s">
        <v>680</v>
      </c>
      <c r="D1286" t="s">
        <v>2</v>
      </c>
      <c r="E1286" t="s">
        <v>341</v>
      </c>
      <c r="F1286" s="138">
        <v>44002</v>
      </c>
      <c r="G1286" t="s">
        <v>685</v>
      </c>
      <c r="H1286" t="s">
        <v>667</v>
      </c>
      <c r="I1286" t="s">
        <v>681</v>
      </c>
      <c r="J1286" t="s">
        <v>449</v>
      </c>
      <c r="K1286" t="s">
        <v>671</v>
      </c>
      <c r="L1286">
        <v>1000</v>
      </c>
      <c r="M1286">
        <v>320</v>
      </c>
      <c r="O1286">
        <v>176</v>
      </c>
      <c r="P1286">
        <v>96</v>
      </c>
      <c r="Q1286">
        <v>4</v>
      </c>
      <c r="R1286">
        <v>49</v>
      </c>
      <c r="S1286">
        <v>63</v>
      </c>
      <c r="T1286">
        <v>0.375</v>
      </c>
      <c r="U1286">
        <v>43.321428571428569</v>
      </c>
      <c r="V1286">
        <v>0.82446091644204844</v>
      </c>
      <c r="W1286">
        <v>0.4</v>
      </c>
      <c r="Y1286">
        <v>0.43019480519480524</v>
      </c>
      <c r="Z1286">
        <v>328</v>
      </c>
      <c r="AA1286">
        <v>0.6</v>
      </c>
      <c r="AB1286">
        <v>1.7142857142857142</v>
      </c>
      <c r="AE1286">
        <v>1</v>
      </c>
      <c r="AH1286">
        <v>38.571428571428569</v>
      </c>
      <c r="AI1286">
        <v>3</v>
      </c>
      <c r="AK1286">
        <v>8</v>
      </c>
      <c r="AQ1286">
        <v>150</v>
      </c>
      <c r="AR1286">
        <v>150</v>
      </c>
      <c r="AS1286" t="s">
        <v>755</v>
      </c>
    </row>
    <row r="1287" spans="1:45" x14ac:dyDescent="0.25">
      <c r="A1287">
        <v>1286</v>
      </c>
      <c r="B1287" t="s">
        <v>26</v>
      </c>
      <c r="C1287" t="s">
        <v>680</v>
      </c>
      <c r="D1287" t="s">
        <v>2</v>
      </c>
      <c r="E1287" t="s">
        <v>341</v>
      </c>
      <c r="F1287" s="138">
        <v>44002</v>
      </c>
      <c r="G1287" t="s">
        <v>685</v>
      </c>
      <c r="H1287" t="s">
        <v>667</v>
      </c>
      <c r="I1287" t="s">
        <v>681</v>
      </c>
      <c r="J1287" t="s">
        <v>427</v>
      </c>
      <c r="K1287" t="s">
        <v>671</v>
      </c>
      <c r="L1287">
        <v>1000</v>
      </c>
      <c r="M1287">
        <v>320</v>
      </c>
      <c r="O1287">
        <v>175</v>
      </c>
      <c r="P1287">
        <v>96</v>
      </c>
      <c r="Q1287">
        <v>5</v>
      </c>
      <c r="R1287">
        <v>46</v>
      </c>
      <c r="S1287">
        <v>63</v>
      </c>
      <c r="T1287">
        <v>1.25</v>
      </c>
      <c r="U1287">
        <v>30.214285714285715</v>
      </c>
      <c r="V1287">
        <v>0.61694677871148462</v>
      </c>
      <c r="W1287">
        <v>0.4</v>
      </c>
      <c r="Y1287">
        <v>0.41632653061224495</v>
      </c>
      <c r="Z1287">
        <v>345</v>
      </c>
      <c r="AA1287">
        <v>0.6</v>
      </c>
      <c r="AB1287">
        <v>2.5714285714285716</v>
      </c>
      <c r="AC1287">
        <v>1</v>
      </c>
      <c r="AD1287">
        <v>1</v>
      </c>
      <c r="AH1287">
        <v>28.714285714285715</v>
      </c>
      <c r="AI1287">
        <v>3</v>
      </c>
      <c r="AJ1287">
        <v>2</v>
      </c>
      <c r="AQ1287">
        <v>150</v>
      </c>
      <c r="AR1287">
        <v>150</v>
      </c>
      <c r="AS1287" t="s">
        <v>755</v>
      </c>
    </row>
    <row r="1288" spans="1:45" x14ac:dyDescent="0.25">
      <c r="A1288">
        <v>1287</v>
      </c>
      <c r="B1288" t="s">
        <v>26</v>
      </c>
      <c r="C1288" t="s">
        <v>680</v>
      </c>
      <c r="D1288" t="s">
        <v>2</v>
      </c>
      <c r="E1288" t="s">
        <v>341</v>
      </c>
      <c r="F1288" s="138">
        <v>44002</v>
      </c>
      <c r="G1288" t="s">
        <v>710</v>
      </c>
      <c r="H1288" t="s">
        <v>687</v>
      </c>
      <c r="I1288" t="s">
        <v>681</v>
      </c>
      <c r="J1288" t="s">
        <v>543</v>
      </c>
      <c r="K1288" t="s">
        <v>711</v>
      </c>
      <c r="L1288">
        <v>150</v>
      </c>
      <c r="M1288">
        <v>129.6</v>
      </c>
      <c r="O1288">
        <v>176</v>
      </c>
      <c r="P1288">
        <v>23.4</v>
      </c>
      <c r="R1288">
        <v>13</v>
      </c>
      <c r="S1288">
        <v>8.4</v>
      </c>
      <c r="T1288">
        <v>0</v>
      </c>
      <c r="U1288">
        <v>11.25</v>
      </c>
      <c r="V1288">
        <v>0.86538461538461542</v>
      </c>
      <c r="W1288">
        <v>0.4</v>
      </c>
      <c r="Y1288">
        <v>0.10551948051948053</v>
      </c>
      <c r="Z1288">
        <v>151</v>
      </c>
      <c r="AA1288">
        <v>0.5</v>
      </c>
      <c r="AK1288">
        <v>1</v>
      </c>
      <c r="AL1288">
        <v>1</v>
      </c>
      <c r="AM1288">
        <v>10</v>
      </c>
      <c r="AQ1288">
        <v>100</v>
      </c>
      <c r="AR1288">
        <v>100</v>
      </c>
      <c r="AS1288" t="s">
        <v>755</v>
      </c>
    </row>
    <row r="1289" spans="1:45" x14ac:dyDescent="0.25">
      <c r="A1289">
        <v>1288</v>
      </c>
      <c r="B1289" t="s">
        <v>26</v>
      </c>
      <c r="C1289" t="s">
        <v>680</v>
      </c>
      <c r="D1289" t="s">
        <v>2</v>
      </c>
      <c r="E1289" t="s">
        <v>341</v>
      </c>
      <c r="F1289" s="138">
        <v>44002</v>
      </c>
      <c r="G1289" t="s">
        <v>710</v>
      </c>
      <c r="H1289" t="s">
        <v>687</v>
      </c>
      <c r="I1289" t="s">
        <v>681</v>
      </c>
      <c r="J1289" t="s">
        <v>538</v>
      </c>
      <c r="K1289" t="s">
        <v>711</v>
      </c>
      <c r="L1289">
        <v>150</v>
      </c>
      <c r="M1289">
        <v>129.6</v>
      </c>
      <c r="O1289">
        <v>96</v>
      </c>
      <c r="P1289">
        <v>23.4</v>
      </c>
      <c r="Q1289">
        <v>1</v>
      </c>
      <c r="R1289">
        <v>8</v>
      </c>
      <c r="S1289">
        <v>8.4</v>
      </c>
      <c r="T1289">
        <v>0</v>
      </c>
      <c r="U1289">
        <v>5.2857142857142856</v>
      </c>
      <c r="V1289">
        <v>0.58730158730158732</v>
      </c>
      <c r="W1289">
        <v>0.4</v>
      </c>
      <c r="Y1289">
        <v>0.13392857142857145</v>
      </c>
      <c r="Z1289">
        <v>96</v>
      </c>
      <c r="AA1289">
        <v>0.5</v>
      </c>
      <c r="AB1289">
        <v>1.4285714285714286</v>
      </c>
      <c r="AH1289">
        <v>5.2857142857142856</v>
      </c>
      <c r="AQ1289">
        <v>100</v>
      </c>
      <c r="AR1289">
        <v>100</v>
      </c>
      <c r="AS1289" t="s">
        <v>755</v>
      </c>
    </row>
    <row r="1290" spans="1:45" x14ac:dyDescent="0.25">
      <c r="A1290">
        <v>1289</v>
      </c>
      <c r="B1290" t="s">
        <v>26</v>
      </c>
      <c r="C1290" t="s">
        <v>680</v>
      </c>
      <c r="D1290" t="s">
        <v>2</v>
      </c>
      <c r="E1290" t="s">
        <v>341</v>
      </c>
      <c r="F1290" s="138">
        <v>44002</v>
      </c>
      <c r="G1290" t="s">
        <v>710</v>
      </c>
      <c r="H1290" t="s">
        <v>687</v>
      </c>
      <c r="I1290" t="s">
        <v>681</v>
      </c>
      <c r="J1290" t="s">
        <v>542</v>
      </c>
      <c r="K1290" t="s">
        <v>711</v>
      </c>
      <c r="L1290">
        <v>150</v>
      </c>
      <c r="M1290">
        <v>129.6</v>
      </c>
      <c r="O1290">
        <v>176</v>
      </c>
      <c r="P1290">
        <v>23.4</v>
      </c>
      <c r="Q1290">
        <v>19</v>
      </c>
      <c r="R1290">
        <v>30</v>
      </c>
      <c r="S1290">
        <v>8.4</v>
      </c>
      <c r="T1290">
        <v>2.25</v>
      </c>
      <c r="U1290">
        <v>23.75</v>
      </c>
      <c r="V1290">
        <v>0.53061224489795922</v>
      </c>
      <c r="W1290">
        <v>0.4</v>
      </c>
      <c r="Y1290">
        <v>0.39772727272727276</v>
      </c>
      <c r="Z1290">
        <v>235</v>
      </c>
      <c r="AA1290">
        <v>0.5</v>
      </c>
      <c r="AB1290">
        <v>8.7142857142857135</v>
      </c>
      <c r="AE1290">
        <v>6</v>
      </c>
      <c r="AH1290">
        <v>18</v>
      </c>
      <c r="AI1290">
        <v>3</v>
      </c>
      <c r="AK1290">
        <v>10</v>
      </c>
      <c r="AQ1290">
        <v>100</v>
      </c>
      <c r="AR1290">
        <v>100</v>
      </c>
      <c r="AS1290" t="s">
        <v>755</v>
      </c>
    </row>
    <row r="1291" spans="1:45" x14ac:dyDescent="0.25">
      <c r="A1291">
        <v>1290</v>
      </c>
      <c r="B1291" t="s">
        <v>26</v>
      </c>
      <c r="C1291" t="s">
        <v>680</v>
      </c>
      <c r="D1291" t="s">
        <v>2</v>
      </c>
      <c r="E1291" t="s">
        <v>341</v>
      </c>
      <c r="F1291" s="138">
        <v>44002</v>
      </c>
      <c r="G1291" t="s">
        <v>710</v>
      </c>
      <c r="H1291" t="s">
        <v>687</v>
      </c>
      <c r="I1291" t="s">
        <v>681</v>
      </c>
      <c r="J1291" t="s">
        <v>541</v>
      </c>
      <c r="K1291" t="s">
        <v>711</v>
      </c>
      <c r="L1291">
        <v>150</v>
      </c>
      <c r="M1291">
        <v>129.6</v>
      </c>
      <c r="O1291">
        <v>176</v>
      </c>
      <c r="P1291">
        <v>23.4</v>
      </c>
      <c r="R1291">
        <v>19</v>
      </c>
      <c r="S1291">
        <v>8.4</v>
      </c>
      <c r="T1291">
        <v>0</v>
      </c>
      <c r="U1291">
        <v>10.178571428571429</v>
      </c>
      <c r="V1291">
        <v>0.5357142857142857</v>
      </c>
      <c r="W1291">
        <v>0.4</v>
      </c>
      <c r="Y1291">
        <v>0.15422077922077923</v>
      </c>
      <c r="Z1291">
        <v>171</v>
      </c>
      <c r="AA1291">
        <v>0.5</v>
      </c>
      <c r="AH1291">
        <v>8.4285714285714288</v>
      </c>
      <c r="AI1291">
        <v>1</v>
      </c>
      <c r="AK1291">
        <v>3</v>
      </c>
      <c r="AQ1291">
        <v>100</v>
      </c>
      <c r="AR1291">
        <v>100</v>
      </c>
      <c r="AS1291" t="s">
        <v>755</v>
      </c>
    </row>
    <row r="1292" spans="1:45" x14ac:dyDescent="0.25">
      <c r="A1292">
        <v>1291</v>
      </c>
      <c r="B1292" t="s">
        <v>26</v>
      </c>
      <c r="C1292" t="s">
        <v>680</v>
      </c>
      <c r="D1292" t="s">
        <v>2</v>
      </c>
      <c r="E1292" t="s">
        <v>341</v>
      </c>
      <c r="F1292" s="138">
        <v>44002</v>
      </c>
      <c r="G1292" t="s">
        <v>710</v>
      </c>
      <c r="H1292" t="s">
        <v>687</v>
      </c>
      <c r="I1292" t="s">
        <v>681</v>
      </c>
      <c r="J1292" t="s">
        <v>539</v>
      </c>
      <c r="K1292" t="s">
        <v>711</v>
      </c>
      <c r="L1292">
        <v>150</v>
      </c>
      <c r="M1292">
        <v>129.6</v>
      </c>
      <c r="O1292">
        <v>176</v>
      </c>
      <c r="P1292">
        <v>23.4</v>
      </c>
      <c r="Q1292">
        <v>17</v>
      </c>
      <c r="R1292">
        <v>20</v>
      </c>
      <c r="S1292">
        <v>8.4</v>
      </c>
      <c r="T1292">
        <v>2.125</v>
      </c>
      <c r="U1292">
        <v>16.821428571428569</v>
      </c>
      <c r="V1292">
        <v>0.51206563706563701</v>
      </c>
      <c r="W1292">
        <v>0.4</v>
      </c>
      <c r="Y1292">
        <v>0.30032467532467533</v>
      </c>
      <c r="Z1292">
        <v>178</v>
      </c>
      <c r="AA1292">
        <v>0.5</v>
      </c>
      <c r="AB1292">
        <v>6.5714285714285712</v>
      </c>
      <c r="AE1292">
        <v>3</v>
      </c>
      <c r="AF1292">
        <v>2</v>
      </c>
      <c r="AH1292">
        <v>14.571428571428571</v>
      </c>
      <c r="AK1292">
        <v>3</v>
      </c>
      <c r="AL1292">
        <v>1</v>
      </c>
      <c r="AQ1292">
        <v>100</v>
      </c>
      <c r="AR1292">
        <v>100</v>
      </c>
      <c r="AS1292" t="s">
        <v>755</v>
      </c>
    </row>
    <row r="1293" spans="1:45" x14ac:dyDescent="0.25">
      <c r="A1293">
        <v>1292</v>
      </c>
      <c r="B1293" t="s">
        <v>26</v>
      </c>
      <c r="C1293" t="s">
        <v>680</v>
      </c>
      <c r="D1293" t="s">
        <v>2</v>
      </c>
      <c r="E1293" t="s">
        <v>341</v>
      </c>
      <c r="F1293" s="138">
        <v>44002</v>
      </c>
      <c r="G1293" t="s">
        <v>710</v>
      </c>
      <c r="H1293" t="s">
        <v>687</v>
      </c>
      <c r="I1293" t="s">
        <v>681</v>
      </c>
      <c r="J1293" t="s">
        <v>544</v>
      </c>
      <c r="K1293" t="s">
        <v>711</v>
      </c>
      <c r="L1293">
        <v>150</v>
      </c>
      <c r="M1293">
        <v>129.6</v>
      </c>
      <c r="O1293">
        <v>144</v>
      </c>
      <c r="P1293">
        <v>23.4</v>
      </c>
      <c r="Q1293">
        <v>1</v>
      </c>
      <c r="R1293">
        <v>9</v>
      </c>
      <c r="S1293">
        <v>8.4</v>
      </c>
      <c r="T1293">
        <v>0.5</v>
      </c>
      <c r="U1293">
        <v>8.5</v>
      </c>
      <c r="V1293">
        <v>0.9</v>
      </c>
      <c r="W1293">
        <v>0.4</v>
      </c>
      <c r="Y1293">
        <v>9.9206349206349215E-2</v>
      </c>
      <c r="Z1293">
        <v>150</v>
      </c>
      <c r="AA1293">
        <v>0.5</v>
      </c>
      <c r="AF1293">
        <v>1</v>
      </c>
      <c r="AL1293">
        <v>10</v>
      </c>
      <c r="AM1293">
        <v>1</v>
      </c>
      <c r="AQ1293">
        <v>100</v>
      </c>
      <c r="AR1293">
        <v>100</v>
      </c>
      <c r="AS1293" t="s">
        <v>755</v>
      </c>
    </row>
    <row r="1294" spans="1:45" x14ac:dyDescent="0.25">
      <c r="A1294">
        <v>1293</v>
      </c>
      <c r="B1294" t="s">
        <v>26</v>
      </c>
      <c r="C1294" t="s">
        <v>680</v>
      </c>
      <c r="D1294" t="s">
        <v>2</v>
      </c>
      <c r="E1294" t="s">
        <v>341</v>
      </c>
      <c r="F1294" s="138">
        <v>44002</v>
      </c>
      <c r="G1294" t="s">
        <v>710</v>
      </c>
      <c r="H1294" t="s">
        <v>687</v>
      </c>
      <c r="I1294" t="s">
        <v>681</v>
      </c>
      <c r="J1294" t="s">
        <v>540</v>
      </c>
      <c r="K1294" t="s">
        <v>711</v>
      </c>
      <c r="L1294">
        <v>150</v>
      </c>
      <c r="M1294">
        <v>129.6</v>
      </c>
      <c r="O1294">
        <v>160</v>
      </c>
      <c r="P1294">
        <v>23.4</v>
      </c>
      <c r="R1294">
        <v>22</v>
      </c>
      <c r="S1294">
        <v>8.4</v>
      </c>
      <c r="T1294">
        <v>0</v>
      </c>
      <c r="U1294">
        <v>7.4285714285714288</v>
      </c>
      <c r="V1294">
        <v>0.33766233766233766</v>
      </c>
      <c r="W1294">
        <v>0.4</v>
      </c>
      <c r="Y1294">
        <v>0.19642857142857142</v>
      </c>
      <c r="Z1294">
        <v>153</v>
      </c>
      <c r="AA1294">
        <v>0.5</v>
      </c>
      <c r="AH1294">
        <v>7.4285714285714288</v>
      </c>
      <c r="AQ1294">
        <v>100</v>
      </c>
      <c r="AR1294">
        <v>100</v>
      </c>
      <c r="AS1294" t="s">
        <v>755</v>
      </c>
    </row>
    <row r="1295" spans="1:45" x14ac:dyDescent="0.25">
      <c r="A1295">
        <v>1294</v>
      </c>
      <c r="B1295" t="s">
        <v>26</v>
      </c>
      <c r="C1295" t="s">
        <v>680</v>
      </c>
      <c r="D1295" t="s">
        <v>2</v>
      </c>
      <c r="E1295" t="s">
        <v>341</v>
      </c>
      <c r="F1295" s="138">
        <v>44002</v>
      </c>
      <c r="G1295" t="s">
        <v>670</v>
      </c>
      <c r="H1295" t="s">
        <v>667</v>
      </c>
      <c r="I1295" t="s">
        <v>690</v>
      </c>
      <c r="J1295" t="s">
        <v>388</v>
      </c>
      <c r="K1295" t="s">
        <v>671</v>
      </c>
      <c r="L1295">
        <v>1200</v>
      </c>
      <c r="M1295">
        <v>384</v>
      </c>
      <c r="O1295">
        <v>366</v>
      </c>
      <c r="P1295">
        <v>115.19999999999999</v>
      </c>
      <c r="Q1295">
        <v>17</v>
      </c>
      <c r="R1295">
        <v>42</v>
      </c>
      <c r="S1295">
        <v>75.599999999999994</v>
      </c>
      <c r="T1295">
        <v>0</v>
      </c>
      <c r="U1295">
        <v>23.428571428571427</v>
      </c>
      <c r="V1295">
        <v>0.39709443099273606</v>
      </c>
      <c r="W1295">
        <v>0.4</v>
      </c>
      <c r="Y1295">
        <v>0.2302888368462139</v>
      </c>
      <c r="Z1295">
        <v>358</v>
      </c>
      <c r="AA1295">
        <v>0.6</v>
      </c>
      <c r="AB1295">
        <v>8.5714285714285712</v>
      </c>
      <c r="AH1295">
        <v>17.428571428571427</v>
      </c>
      <c r="AI1295">
        <v>2</v>
      </c>
      <c r="AK1295">
        <v>5</v>
      </c>
      <c r="AL1295">
        <v>4</v>
      </c>
      <c r="AQ1295">
        <v>150</v>
      </c>
      <c r="AR1295">
        <v>150</v>
      </c>
      <c r="AS1295" t="s">
        <v>755</v>
      </c>
    </row>
    <row r="1296" spans="1:45" x14ac:dyDescent="0.25">
      <c r="A1296">
        <v>1295</v>
      </c>
      <c r="B1296" t="s">
        <v>26</v>
      </c>
      <c r="C1296" t="s">
        <v>680</v>
      </c>
      <c r="D1296" t="s">
        <v>2</v>
      </c>
      <c r="E1296" t="s">
        <v>341</v>
      </c>
      <c r="F1296" s="138">
        <v>44002</v>
      </c>
      <c r="G1296" t="s">
        <v>684</v>
      </c>
      <c r="H1296" t="s">
        <v>687</v>
      </c>
      <c r="I1296" t="s">
        <v>690</v>
      </c>
      <c r="J1296" t="s">
        <v>452</v>
      </c>
      <c r="K1296" t="s">
        <v>669</v>
      </c>
      <c r="L1296">
        <v>1200</v>
      </c>
      <c r="M1296">
        <v>400</v>
      </c>
      <c r="O1296">
        <v>436</v>
      </c>
      <c r="P1296">
        <v>72</v>
      </c>
      <c r="Q1296">
        <v>5</v>
      </c>
      <c r="R1296">
        <v>21</v>
      </c>
      <c r="S1296">
        <v>26.4</v>
      </c>
      <c r="T1296">
        <v>2.625</v>
      </c>
      <c r="U1296">
        <v>11.75</v>
      </c>
      <c r="V1296">
        <v>0.55288461538461542</v>
      </c>
      <c r="W1296">
        <v>0.24</v>
      </c>
      <c r="Y1296">
        <v>8.5190039318479682E-2</v>
      </c>
      <c r="Z1296">
        <v>440</v>
      </c>
      <c r="AA1296">
        <v>0.6</v>
      </c>
      <c r="AE1296">
        <v>7</v>
      </c>
      <c r="AI1296">
        <v>6</v>
      </c>
      <c r="AK1296">
        <v>10</v>
      </c>
      <c r="AL1296">
        <v>7</v>
      </c>
      <c r="AQ1296">
        <v>150</v>
      </c>
      <c r="AR1296">
        <v>150</v>
      </c>
      <c r="AS1296" t="s">
        <v>755</v>
      </c>
    </row>
    <row r="1297" spans="1:45" x14ac:dyDescent="0.25">
      <c r="A1297">
        <v>1296</v>
      </c>
      <c r="B1297" t="s">
        <v>26</v>
      </c>
      <c r="C1297" t="s">
        <v>680</v>
      </c>
      <c r="D1297" t="s">
        <v>2</v>
      </c>
      <c r="E1297" t="s">
        <v>341</v>
      </c>
      <c r="F1297" s="138">
        <v>44002</v>
      </c>
      <c r="G1297" t="s">
        <v>684</v>
      </c>
      <c r="H1297" t="s">
        <v>687</v>
      </c>
      <c r="I1297" t="s">
        <v>702</v>
      </c>
      <c r="J1297" t="s">
        <v>462</v>
      </c>
      <c r="K1297" t="s">
        <v>669</v>
      </c>
      <c r="L1297">
        <v>1200</v>
      </c>
      <c r="M1297">
        <v>400</v>
      </c>
      <c r="O1297">
        <v>360</v>
      </c>
      <c r="P1297">
        <v>72</v>
      </c>
      <c r="Q1297">
        <v>3</v>
      </c>
      <c r="R1297">
        <v>5</v>
      </c>
      <c r="S1297">
        <v>26.4</v>
      </c>
      <c r="T1297">
        <v>0</v>
      </c>
      <c r="U1297">
        <v>3.4285714285714284</v>
      </c>
      <c r="V1297">
        <v>0.42857142857142855</v>
      </c>
      <c r="W1297">
        <v>0.24</v>
      </c>
      <c r="Y1297">
        <v>3.1746031746031751E-2</v>
      </c>
      <c r="Z1297">
        <v>364</v>
      </c>
      <c r="AA1297">
        <v>0.6</v>
      </c>
      <c r="AB1297">
        <v>1.7142857142857142</v>
      </c>
      <c r="AH1297">
        <v>3.4285714285714284</v>
      </c>
      <c r="AQ1297">
        <v>150</v>
      </c>
      <c r="AR1297">
        <v>150</v>
      </c>
      <c r="AS1297" t="s">
        <v>755</v>
      </c>
    </row>
    <row r="1298" spans="1:45" x14ac:dyDescent="0.25">
      <c r="A1298">
        <v>1297</v>
      </c>
      <c r="B1298" t="s">
        <v>26</v>
      </c>
      <c r="C1298" t="s">
        <v>680</v>
      </c>
      <c r="D1298" t="s">
        <v>2</v>
      </c>
      <c r="E1298" t="s">
        <v>341</v>
      </c>
      <c r="F1298" s="138">
        <v>44002</v>
      </c>
      <c r="G1298" t="s">
        <v>670</v>
      </c>
      <c r="H1298" t="s">
        <v>667</v>
      </c>
      <c r="I1298" t="s">
        <v>689</v>
      </c>
      <c r="J1298" t="s">
        <v>307</v>
      </c>
      <c r="K1298" t="s">
        <v>671</v>
      </c>
      <c r="L1298">
        <v>1200</v>
      </c>
      <c r="M1298">
        <v>384</v>
      </c>
      <c r="O1298">
        <v>360</v>
      </c>
      <c r="P1298">
        <v>115.19999999999999</v>
      </c>
      <c r="Q1298">
        <v>6</v>
      </c>
      <c r="R1298">
        <v>29</v>
      </c>
      <c r="S1298">
        <v>75.599999999999994</v>
      </c>
      <c r="T1298">
        <v>0</v>
      </c>
      <c r="U1298">
        <v>35</v>
      </c>
      <c r="V1298">
        <v>1</v>
      </c>
      <c r="W1298">
        <v>0.4</v>
      </c>
      <c r="Y1298">
        <v>0.1388888888888889</v>
      </c>
      <c r="Z1298">
        <v>355</v>
      </c>
      <c r="AA1298">
        <v>0.55000000000000004</v>
      </c>
      <c r="AB1298">
        <v>4.7142857142857144</v>
      </c>
      <c r="AH1298">
        <v>35</v>
      </c>
      <c r="AQ1298">
        <v>150</v>
      </c>
      <c r="AR1298">
        <v>150</v>
      </c>
      <c r="AS1298" t="s">
        <v>755</v>
      </c>
    </row>
    <row r="1299" spans="1:45" x14ac:dyDescent="0.25">
      <c r="A1299">
        <v>1298</v>
      </c>
      <c r="B1299" t="s">
        <v>26</v>
      </c>
      <c r="C1299" t="s">
        <v>680</v>
      </c>
      <c r="D1299" t="s">
        <v>2</v>
      </c>
      <c r="E1299" t="s">
        <v>341</v>
      </c>
      <c r="F1299" s="138">
        <v>44002</v>
      </c>
      <c r="G1299" t="s">
        <v>682</v>
      </c>
      <c r="H1299" t="s">
        <v>667</v>
      </c>
      <c r="I1299" t="s">
        <v>689</v>
      </c>
      <c r="J1299" t="s">
        <v>438</v>
      </c>
      <c r="K1299" t="s">
        <v>671</v>
      </c>
      <c r="L1299">
        <v>1000</v>
      </c>
      <c r="M1299">
        <v>320</v>
      </c>
      <c r="O1299">
        <v>160</v>
      </c>
      <c r="P1299">
        <v>96</v>
      </c>
      <c r="Q1299">
        <v>21</v>
      </c>
      <c r="R1299">
        <v>67</v>
      </c>
      <c r="S1299">
        <v>63</v>
      </c>
      <c r="T1299">
        <v>1</v>
      </c>
      <c r="U1299">
        <v>42.357142857142854</v>
      </c>
      <c r="V1299">
        <v>0.49269480519480519</v>
      </c>
      <c r="W1299">
        <v>0.4</v>
      </c>
      <c r="Y1299">
        <v>0.7857142857142857</v>
      </c>
      <c r="Z1299">
        <v>186</v>
      </c>
      <c r="AA1299">
        <v>0.6</v>
      </c>
      <c r="AB1299">
        <v>9.4285714285714288</v>
      </c>
      <c r="AD1299">
        <v>1</v>
      </c>
      <c r="AE1299">
        <v>2</v>
      </c>
      <c r="AH1299">
        <v>40.857142857142854</v>
      </c>
      <c r="AI1299">
        <v>2</v>
      </c>
      <c r="AK1299">
        <v>2</v>
      </c>
      <c r="AQ1299">
        <v>150</v>
      </c>
      <c r="AR1299">
        <v>150</v>
      </c>
      <c r="AS1299" t="s">
        <v>755</v>
      </c>
    </row>
    <row r="1300" spans="1:45" x14ac:dyDescent="0.25">
      <c r="A1300">
        <v>1299</v>
      </c>
      <c r="B1300" t="s">
        <v>26</v>
      </c>
      <c r="C1300" t="s">
        <v>680</v>
      </c>
      <c r="D1300" t="s">
        <v>2</v>
      </c>
      <c r="E1300" t="s">
        <v>341</v>
      </c>
      <c r="F1300" s="138">
        <v>44002</v>
      </c>
      <c r="G1300" t="s">
        <v>685</v>
      </c>
      <c r="H1300" t="s">
        <v>667</v>
      </c>
      <c r="I1300" t="s">
        <v>689</v>
      </c>
      <c r="J1300" t="s">
        <v>423</v>
      </c>
      <c r="K1300" t="s">
        <v>671</v>
      </c>
      <c r="L1300">
        <v>1000</v>
      </c>
      <c r="M1300">
        <v>320</v>
      </c>
      <c r="O1300">
        <v>344</v>
      </c>
      <c r="P1300">
        <v>96</v>
      </c>
      <c r="Q1300">
        <v>19</v>
      </c>
      <c r="R1300">
        <v>44</v>
      </c>
      <c r="S1300">
        <v>63</v>
      </c>
      <c r="T1300">
        <v>5</v>
      </c>
      <c r="U1300">
        <v>41.714285714285715</v>
      </c>
      <c r="V1300">
        <v>0.74149659863945583</v>
      </c>
      <c r="W1300">
        <v>0.4</v>
      </c>
      <c r="Y1300">
        <v>0.26162790697674421</v>
      </c>
      <c r="Z1300">
        <v>339</v>
      </c>
      <c r="AA1300">
        <v>0.6</v>
      </c>
      <c r="AB1300">
        <v>9.2857142857142865</v>
      </c>
      <c r="AC1300">
        <v>5</v>
      </c>
      <c r="AH1300">
        <v>38.714285714285715</v>
      </c>
      <c r="AI1300">
        <v>4</v>
      </c>
      <c r="AK1300">
        <v>4</v>
      </c>
      <c r="AQ1300">
        <v>150</v>
      </c>
      <c r="AR1300">
        <v>150</v>
      </c>
      <c r="AS1300" t="s">
        <v>755</v>
      </c>
    </row>
    <row r="1301" spans="1:45" x14ac:dyDescent="0.25">
      <c r="A1301">
        <v>1300</v>
      </c>
      <c r="B1301" t="s">
        <v>26</v>
      </c>
      <c r="C1301" t="s">
        <v>680</v>
      </c>
      <c r="D1301" t="s">
        <v>2</v>
      </c>
      <c r="E1301" t="s">
        <v>341</v>
      </c>
      <c r="F1301" s="138">
        <v>44002</v>
      </c>
      <c r="G1301" t="s">
        <v>685</v>
      </c>
      <c r="H1301" t="s">
        <v>667</v>
      </c>
      <c r="I1301" t="s">
        <v>689</v>
      </c>
      <c r="J1301" t="s">
        <v>425</v>
      </c>
      <c r="K1301" t="s">
        <v>671</v>
      </c>
      <c r="L1301">
        <v>1000</v>
      </c>
      <c r="M1301">
        <v>320</v>
      </c>
      <c r="O1301">
        <v>360</v>
      </c>
      <c r="P1301">
        <v>96</v>
      </c>
      <c r="Q1301">
        <v>10</v>
      </c>
      <c r="R1301">
        <v>55</v>
      </c>
      <c r="S1301">
        <v>63</v>
      </c>
      <c r="T1301">
        <v>5.875</v>
      </c>
      <c r="U1301">
        <v>42.035714285714285</v>
      </c>
      <c r="V1301">
        <v>0.73708791208791202</v>
      </c>
      <c r="W1301">
        <v>0.4</v>
      </c>
      <c r="Y1301">
        <v>0.25793650793650796</v>
      </c>
      <c r="Z1301">
        <v>384</v>
      </c>
      <c r="AA1301">
        <v>0.6</v>
      </c>
      <c r="AB1301">
        <v>3.4285714285714284</v>
      </c>
      <c r="AC1301">
        <v>4</v>
      </c>
      <c r="AE1301">
        <v>5</v>
      </c>
      <c r="AH1301">
        <v>41.285714285714285</v>
      </c>
      <c r="AI1301">
        <v>1</v>
      </c>
      <c r="AK1301">
        <v>1</v>
      </c>
      <c r="AQ1301">
        <v>150</v>
      </c>
      <c r="AR1301">
        <v>150</v>
      </c>
      <c r="AS1301" t="s">
        <v>755</v>
      </c>
    </row>
    <row r="1302" spans="1:45" x14ac:dyDescent="0.25">
      <c r="A1302">
        <v>1301</v>
      </c>
      <c r="B1302" t="s">
        <v>26</v>
      </c>
      <c r="C1302" t="s">
        <v>665</v>
      </c>
      <c r="D1302" t="s">
        <v>2</v>
      </c>
      <c r="E1302" t="s">
        <v>341</v>
      </c>
      <c r="F1302" s="138">
        <v>44003</v>
      </c>
      <c r="G1302" t="s">
        <v>666</v>
      </c>
      <c r="H1302" t="s">
        <v>667</v>
      </c>
      <c r="I1302" t="s">
        <v>668</v>
      </c>
      <c r="J1302" t="s">
        <v>129</v>
      </c>
      <c r="K1302" t="s">
        <v>669</v>
      </c>
      <c r="L1302">
        <v>2700</v>
      </c>
      <c r="M1302">
        <v>648</v>
      </c>
      <c r="O1302">
        <v>946</v>
      </c>
      <c r="P1302">
        <v>194.4</v>
      </c>
      <c r="Q1302">
        <v>46</v>
      </c>
      <c r="R1302">
        <v>122</v>
      </c>
      <c r="S1302">
        <v>128.4</v>
      </c>
      <c r="T1302">
        <v>34.083333333333336</v>
      </c>
      <c r="U1302">
        <v>93.416666666666671</v>
      </c>
      <c r="V1302">
        <v>0.7589285714285714</v>
      </c>
      <c r="W1302">
        <v>0.4</v>
      </c>
      <c r="Y1302">
        <v>0.25369978858350956</v>
      </c>
      <c r="Z1302">
        <v>1245</v>
      </c>
      <c r="AA1302">
        <v>0.8</v>
      </c>
      <c r="AB1302">
        <v>31.333333333333336</v>
      </c>
      <c r="AC1302">
        <v>3</v>
      </c>
      <c r="AE1302">
        <v>4</v>
      </c>
      <c r="AH1302">
        <v>74.166666666666671</v>
      </c>
      <c r="AI1302">
        <v>1</v>
      </c>
      <c r="AK1302">
        <v>38</v>
      </c>
      <c r="AQ1302">
        <v>200</v>
      </c>
      <c r="AR1302">
        <v>200</v>
      </c>
      <c r="AS1302" t="s">
        <v>756</v>
      </c>
    </row>
    <row r="1303" spans="1:45" x14ac:dyDescent="0.25">
      <c r="A1303">
        <v>1302</v>
      </c>
      <c r="B1303" t="s">
        <v>26</v>
      </c>
      <c r="C1303" t="s">
        <v>665</v>
      </c>
      <c r="D1303" t="s">
        <v>2</v>
      </c>
      <c r="E1303" t="s">
        <v>341</v>
      </c>
      <c r="F1303" s="138">
        <v>44003</v>
      </c>
      <c r="G1303" t="s">
        <v>666</v>
      </c>
      <c r="H1303" t="s">
        <v>667</v>
      </c>
      <c r="I1303" t="s">
        <v>668</v>
      </c>
      <c r="J1303" t="s">
        <v>130</v>
      </c>
      <c r="K1303" t="s">
        <v>669</v>
      </c>
      <c r="L1303">
        <v>2700</v>
      </c>
      <c r="M1303">
        <v>648</v>
      </c>
      <c r="O1303">
        <v>614</v>
      </c>
      <c r="P1303">
        <v>194.4</v>
      </c>
      <c r="Q1303">
        <v>80</v>
      </c>
      <c r="R1303">
        <v>143</v>
      </c>
      <c r="S1303">
        <v>128.4</v>
      </c>
      <c r="T1303">
        <v>59.166666666666664</v>
      </c>
      <c r="U1303">
        <v>116.08333333333334</v>
      </c>
      <c r="V1303">
        <v>0.7858744394618834</v>
      </c>
      <c r="W1303">
        <v>0.4</v>
      </c>
      <c r="Y1303">
        <v>0.51884597487203354</v>
      </c>
      <c r="Z1303">
        <v>718</v>
      </c>
      <c r="AA1303">
        <v>0.8</v>
      </c>
      <c r="AB1303">
        <v>42.166666666666664</v>
      </c>
      <c r="AC1303">
        <v>22</v>
      </c>
      <c r="AE1303">
        <v>23</v>
      </c>
      <c r="AH1303">
        <v>93.333333333333343</v>
      </c>
      <c r="AI1303">
        <v>19</v>
      </c>
      <c r="AK1303">
        <v>36</v>
      </c>
      <c r="AQ1303">
        <v>200</v>
      </c>
      <c r="AR1303">
        <v>200</v>
      </c>
      <c r="AS1303" t="s">
        <v>756</v>
      </c>
    </row>
    <row r="1304" spans="1:45" x14ac:dyDescent="0.25">
      <c r="A1304">
        <v>1303</v>
      </c>
      <c r="B1304" t="s">
        <v>26</v>
      </c>
      <c r="C1304" t="s">
        <v>665</v>
      </c>
      <c r="D1304" t="s">
        <v>2</v>
      </c>
      <c r="E1304" t="s">
        <v>341</v>
      </c>
      <c r="F1304" s="138">
        <v>44003</v>
      </c>
      <c r="G1304" t="s">
        <v>666</v>
      </c>
      <c r="H1304" t="s">
        <v>667</v>
      </c>
      <c r="I1304" t="s">
        <v>672</v>
      </c>
      <c r="J1304" t="s">
        <v>189</v>
      </c>
      <c r="K1304" t="s">
        <v>669</v>
      </c>
      <c r="L1304">
        <v>2700</v>
      </c>
      <c r="M1304">
        <v>648</v>
      </c>
      <c r="O1304">
        <v>704</v>
      </c>
      <c r="P1304">
        <v>194.4</v>
      </c>
      <c r="Q1304">
        <v>74</v>
      </c>
      <c r="R1304">
        <v>221</v>
      </c>
      <c r="S1304">
        <v>128.4</v>
      </c>
      <c r="T1304">
        <v>42.666666666666671</v>
      </c>
      <c r="U1304">
        <v>151.25</v>
      </c>
      <c r="V1304">
        <v>0.65734463276836164</v>
      </c>
      <c r="W1304">
        <v>0.4</v>
      </c>
      <c r="Y1304">
        <v>0.59862012987012991</v>
      </c>
      <c r="Z1304">
        <v>805</v>
      </c>
      <c r="AA1304">
        <v>0.75</v>
      </c>
      <c r="AB1304">
        <v>30.666666666666668</v>
      </c>
      <c r="AC1304">
        <v>8</v>
      </c>
      <c r="AE1304">
        <v>20</v>
      </c>
      <c r="AH1304">
        <v>120</v>
      </c>
      <c r="AI1304">
        <v>11</v>
      </c>
      <c r="AK1304">
        <v>57</v>
      </c>
      <c r="AQ1304">
        <v>200</v>
      </c>
      <c r="AR1304">
        <v>200</v>
      </c>
      <c r="AS1304" t="s">
        <v>756</v>
      </c>
    </row>
    <row r="1305" spans="1:45" x14ac:dyDescent="0.25">
      <c r="A1305">
        <v>1304</v>
      </c>
      <c r="B1305" t="s">
        <v>26</v>
      </c>
      <c r="C1305" t="s">
        <v>665</v>
      </c>
      <c r="D1305" t="s">
        <v>2</v>
      </c>
      <c r="E1305" t="s">
        <v>341</v>
      </c>
      <c r="F1305" s="138">
        <v>44003</v>
      </c>
      <c r="G1305" t="s">
        <v>703</v>
      </c>
      <c r="H1305" t="s">
        <v>667</v>
      </c>
      <c r="I1305" t="s">
        <v>668</v>
      </c>
      <c r="J1305" t="s">
        <v>451</v>
      </c>
      <c r="K1305" t="s">
        <v>669</v>
      </c>
      <c r="L1305">
        <v>1800</v>
      </c>
      <c r="M1305">
        <v>576</v>
      </c>
      <c r="O1305">
        <v>488</v>
      </c>
      <c r="P1305">
        <v>172.79999999999998</v>
      </c>
      <c r="Q1305">
        <v>12</v>
      </c>
      <c r="R1305">
        <v>46</v>
      </c>
      <c r="S1305">
        <v>76.2</v>
      </c>
      <c r="T1305">
        <v>8</v>
      </c>
      <c r="U1305">
        <v>26.833333333333332</v>
      </c>
      <c r="V1305">
        <v>0.60057471264367812</v>
      </c>
      <c r="W1305">
        <v>0.4</v>
      </c>
      <c r="Y1305">
        <v>0.16978922716627637</v>
      </c>
      <c r="Z1305">
        <v>189</v>
      </c>
      <c r="AA1305">
        <v>0.75</v>
      </c>
      <c r="AB1305">
        <v>6</v>
      </c>
      <c r="AE1305">
        <v>4</v>
      </c>
      <c r="AH1305">
        <v>18.333333333333332</v>
      </c>
      <c r="AK1305">
        <v>3</v>
      </c>
      <c r="AM1305">
        <v>7</v>
      </c>
      <c r="AQ1305">
        <v>150</v>
      </c>
      <c r="AR1305">
        <v>150</v>
      </c>
      <c r="AS1305" t="s">
        <v>756</v>
      </c>
    </row>
    <row r="1306" spans="1:45" x14ac:dyDescent="0.25">
      <c r="A1306">
        <v>1305</v>
      </c>
      <c r="B1306" t="s">
        <v>26</v>
      </c>
      <c r="C1306" t="s">
        <v>665</v>
      </c>
      <c r="D1306" t="s">
        <v>2</v>
      </c>
      <c r="E1306" t="s">
        <v>341</v>
      </c>
      <c r="F1306" s="138">
        <v>44003</v>
      </c>
      <c r="G1306" t="s">
        <v>670</v>
      </c>
      <c r="H1306" t="s">
        <v>667</v>
      </c>
      <c r="I1306" t="s">
        <v>668</v>
      </c>
      <c r="J1306" t="s">
        <v>137</v>
      </c>
      <c r="K1306" t="s">
        <v>671</v>
      </c>
      <c r="L1306">
        <v>1200</v>
      </c>
      <c r="M1306">
        <v>384</v>
      </c>
      <c r="O1306">
        <v>448</v>
      </c>
      <c r="P1306">
        <v>115.19999999999999</v>
      </c>
      <c r="Q1306">
        <v>33</v>
      </c>
      <c r="R1306">
        <v>79</v>
      </c>
      <c r="S1306">
        <v>76.2</v>
      </c>
      <c r="T1306">
        <v>19.75</v>
      </c>
      <c r="U1306">
        <v>45.333333333333329</v>
      </c>
      <c r="V1306">
        <v>0.58110119047619047</v>
      </c>
      <c r="W1306">
        <v>0.4</v>
      </c>
      <c r="Y1306">
        <v>0.35714285714285721</v>
      </c>
      <c r="Z1306">
        <v>1033</v>
      </c>
      <c r="AA1306">
        <v>0.65</v>
      </c>
      <c r="AB1306">
        <v>16.5</v>
      </c>
      <c r="AC1306">
        <v>1</v>
      </c>
      <c r="AE1306">
        <v>6</v>
      </c>
      <c r="AH1306">
        <v>40.333333333333329</v>
      </c>
      <c r="AI1306">
        <v>10</v>
      </c>
      <c r="AK1306">
        <v>5</v>
      </c>
      <c r="AQ1306">
        <v>100</v>
      </c>
      <c r="AR1306">
        <v>100</v>
      </c>
      <c r="AS1306" t="s">
        <v>756</v>
      </c>
    </row>
    <row r="1307" spans="1:45" x14ac:dyDescent="0.25">
      <c r="A1307">
        <v>1306</v>
      </c>
      <c r="B1307" t="s">
        <v>26</v>
      </c>
      <c r="C1307" t="s">
        <v>665</v>
      </c>
      <c r="D1307" t="s">
        <v>2</v>
      </c>
      <c r="E1307" t="s">
        <v>341</v>
      </c>
      <c r="F1307" s="138">
        <v>44003</v>
      </c>
      <c r="G1307" t="s">
        <v>670</v>
      </c>
      <c r="H1307" t="s">
        <v>667</v>
      </c>
      <c r="I1307" t="s">
        <v>668</v>
      </c>
      <c r="J1307" t="s">
        <v>138</v>
      </c>
      <c r="K1307" t="s">
        <v>671</v>
      </c>
      <c r="L1307">
        <v>1200</v>
      </c>
      <c r="M1307">
        <v>384</v>
      </c>
      <c r="O1307">
        <v>400</v>
      </c>
      <c r="P1307">
        <v>115.19999999999999</v>
      </c>
      <c r="Q1307">
        <v>50</v>
      </c>
      <c r="R1307">
        <v>75</v>
      </c>
      <c r="S1307">
        <v>76.2</v>
      </c>
      <c r="T1307">
        <v>33</v>
      </c>
      <c r="U1307">
        <v>46.166666666666664</v>
      </c>
      <c r="V1307">
        <v>0.6333333333333333</v>
      </c>
      <c r="W1307">
        <v>0.4</v>
      </c>
      <c r="Y1307">
        <v>0.44642857142857145</v>
      </c>
      <c r="Z1307">
        <v>609</v>
      </c>
      <c r="AA1307">
        <v>0.7</v>
      </c>
      <c r="AB1307">
        <v>30</v>
      </c>
      <c r="AE1307">
        <v>6</v>
      </c>
      <c r="AH1307">
        <v>42.166666666666664</v>
      </c>
      <c r="AK1307">
        <v>8</v>
      </c>
      <c r="AQ1307">
        <v>100</v>
      </c>
      <c r="AR1307">
        <v>100</v>
      </c>
      <c r="AS1307" t="s">
        <v>756</v>
      </c>
    </row>
    <row r="1308" spans="1:45" x14ac:dyDescent="0.25">
      <c r="A1308">
        <v>1307</v>
      </c>
      <c r="B1308" t="s">
        <v>26</v>
      </c>
      <c r="C1308" t="s">
        <v>665</v>
      </c>
      <c r="D1308" t="s">
        <v>2</v>
      </c>
      <c r="E1308" t="s">
        <v>341</v>
      </c>
      <c r="F1308" s="138">
        <v>44003</v>
      </c>
      <c r="G1308" t="s">
        <v>670</v>
      </c>
      <c r="H1308" t="s">
        <v>667</v>
      </c>
      <c r="I1308" t="s">
        <v>668</v>
      </c>
      <c r="J1308" t="s">
        <v>139</v>
      </c>
      <c r="K1308" t="s">
        <v>671</v>
      </c>
      <c r="L1308">
        <v>1200</v>
      </c>
      <c r="M1308">
        <v>384</v>
      </c>
      <c r="O1308">
        <v>320</v>
      </c>
      <c r="P1308">
        <v>115.19999999999999</v>
      </c>
      <c r="Q1308">
        <v>17</v>
      </c>
      <c r="R1308">
        <v>29</v>
      </c>
      <c r="S1308">
        <v>76.2</v>
      </c>
      <c r="T1308">
        <v>12.25</v>
      </c>
      <c r="U1308">
        <v>17.5</v>
      </c>
      <c r="V1308">
        <v>0.64673913043478259</v>
      </c>
      <c r="W1308">
        <v>0.4</v>
      </c>
      <c r="Y1308">
        <v>0.20535714285714285</v>
      </c>
      <c r="Z1308">
        <v>408</v>
      </c>
      <c r="AA1308">
        <v>0.75</v>
      </c>
      <c r="AB1308">
        <v>10.5</v>
      </c>
      <c r="AC1308">
        <v>3</v>
      </c>
      <c r="AE1308">
        <v>2</v>
      </c>
      <c r="AH1308">
        <v>12.5</v>
      </c>
      <c r="AI1308">
        <v>12</v>
      </c>
      <c r="AK1308">
        <v>4</v>
      </c>
      <c r="AQ1308">
        <v>100</v>
      </c>
      <c r="AR1308">
        <v>100</v>
      </c>
      <c r="AS1308" t="s">
        <v>755</v>
      </c>
    </row>
    <row r="1309" spans="1:45" x14ac:dyDescent="0.25">
      <c r="A1309">
        <v>1308</v>
      </c>
      <c r="B1309" t="s">
        <v>26</v>
      </c>
      <c r="C1309" t="s">
        <v>665</v>
      </c>
      <c r="D1309" t="s">
        <v>2</v>
      </c>
      <c r="E1309" t="s">
        <v>341</v>
      </c>
      <c r="F1309" s="138">
        <v>44003</v>
      </c>
      <c r="G1309" t="s">
        <v>670</v>
      </c>
      <c r="H1309" t="s">
        <v>667</v>
      </c>
      <c r="I1309" t="s">
        <v>668</v>
      </c>
      <c r="J1309" t="s">
        <v>140</v>
      </c>
      <c r="K1309" t="s">
        <v>671</v>
      </c>
      <c r="L1309">
        <v>1200</v>
      </c>
      <c r="M1309">
        <v>384</v>
      </c>
      <c r="O1309">
        <v>464</v>
      </c>
      <c r="P1309">
        <v>115.19999999999999</v>
      </c>
      <c r="Q1309">
        <v>11</v>
      </c>
      <c r="R1309">
        <v>66</v>
      </c>
      <c r="S1309">
        <v>76.2</v>
      </c>
      <c r="T1309">
        <v>8.3333333333333339</v>
      </c>
      <c r="U1309">
        <v>47.75</v>
      </c>
      <c r="V1309">
        <v>0.72835497835497842</v>
      </c>
      <c r="W1309">
        <v>0.4</v>
      </c>
      <c r="Y1309">
        <v>0.23706896551724141</v>
      </c>
      <c r="Z1309">
        <v>990</v>
      </c>
      <c r="AA1309">
        <v>0.7</v>
      </c>
      <c r="AB1309">
        <v>8.3333333333333339</v>
      </c>
      <c r="AH1309">
        <v>35.5</v>
      </c>
      <c r="AI1309">
        <v>7</v>
      </c>
      <c r="AK1309">
        <v>21</v>
      </c>
      <c r="AQ1309">
        <v>100</v>
      </c>
      <c r="AR1309">
        <v>100</v>
      </c>
      <c r="AS1309" t="s">
        <v>756</v>
      </c>
    </row>
    <row r="1310" spans="1:45" x14ac:dyDescent="0.25">
      <c r="A1310">
        <v>1309</v>
      </c>
      <c r="B1310" t="s">
        <v>26</v>
      </c>
      <c r="C1310" t="s">
        <v>665</v>
      </c>
      <c r="D1310" t="s">
        <v>2</v>
      </c>
      <c r="E1310" t="s">
        <v>341</v>
      </c>
      <c r="F1310" s="138">
        <v>44003</v>
      </c>
      <c r="G1310" t="s">
        <v>670</v>
      </c>
      <c r="H1310" t="s">
        <v>667</v>
      </c>
      <c r="I1310" t="s">
        <v>668</v>
      </c>
      <c r="J1310" t="s">
        <v>141</v>
      </c>
      <c r="K1310" t="s">
        <v>671</v>
      </c>
      <c r="L1310">
        <v>1200</v>
      </c>
      <c r="M1310">
        <v>384</v>
      </c>
      <c r="O1310">
        <v>272</v>
      </c>
      <c r="P1310">
        <v>115.19999999999999</v>
      </c>
      <c r="Q1310">
        <v>37</v>
      </c>
      <c r="R1310">
        <v>51</v>
      </c>
      <c r="S1310">
        <v>76.2</v>
      </c>
      <c r="T1310">
        <v>21.208333333333336</v>
      </c>
      <c r="U1310">
        <v>26.583333333333332</v>
      </c>
      <c r="V1310">
        <v>0.54308712121212122</v>
      </c>
      <c r="W1310">
        <v>0.4</v>
      </c>
      <c r="Y1310">
        <v>0.46218487394957991</v>
      </c>
      <c r="Z1310">
        <v>296</v>
      </c>
      <c r="AA1310">
        <v>0.7</v>
      </c>
      <c r="AB1310">
        <v>17.333333333333336</v>
      </c>
      <c r="AD1310">
        <v>1</v>
      </c>
      <c r="AE1310">
        <v>7</v>
      </c>
      <c r="AH1310">
        <v>23.833333333333332</v>
      </c>
      <c r="AI1310">
        <v>1</v>
      </c>
      <c r="AK1310">
        <v>5</v>
      </c>
      <c r="AQ1310">
        <v>100</v>
      </c>
      <c r="AR1310">
        <v>100</v>
      </c>
      <c r="AS1310" t="s">
        <v>756</v>
      </c>
    </row>
    <row r="1311" spans="1:45" x14ac:dyDescent="0.25">
      <c r="A1311">
        <v>1310</v>
      </c>
      <c r="B1311" t="s">
        <v>26</v>
      </c>
      <c r="C1311" t="s">
        <v>665</v>
      </c>
      <c r="D1311" t="s">
        <v>2</v>
      </c>
      <c r="E1311" t="s">
        <v>341</v>
      </c>
      <c r="F1311" s="138">
        <v>44003</v>
      </c>
      <c r="G1311" t="s">
        <v>670</v>
      </c>
      <c r="H1311" t="s">
        <v>667</v>
      </c>
      <c r="I1311" t="s">
        <v>668</v>
      </c>
      <c r="J1311" t="s">
        <v>142</v>
      </c>
      <c r="K1311" t="s">
        <v>671</v>
      </c>
      <c r="L1311">
        <v>1200</v>
      </c>
      <c r="M1311">
        <v>384</v>
      </c>
      <c r="O1311">
        <v>448</v>
      </c>
      <c r="P1311">
        <v>115.19999999999999</v>
      </c>
      <c r="Q1311">
        <v>43</v>
      </c>
      <c r="R1311">
        <v>78</v>
      </c>
      <c r="S1311">
        <v>76.2</v>
      </c>
      <c r="T1311">
        <v>25.916666666666668</v>
      </c>
      <c r="U1311">
        <v>38.75</v>
      </c>
      <c r="V1311">
        <v>0.53443526170798905</v>
      </c>
      <c r="W1311">
        <v>0.4</v>
      </c>
      <c r="Y1311">
        <v>0.38584183673469391</v>
      </c>
      <c r="Z1311">
        <v>448</v>
      </c>
      <c r="AA1311">
        <v>0.7</v>
      </c>
      <c r="AB1311">
        <v>21.166666666666668</v>
      </c>
      <c r="AC1311">
        <v>7</v>
      </c>
      <c r="AE1311">
        <v>6</v>
      </c>
      <c r="AH1311">
        <v>30</v>
      </c>
      <c r="AI1311">
        <v>7</v>
      </c>
      <c r="AK1311">
        <v>14</v>
      </c>
      <c r="AQ1311">
        <v>100</v>
      </c>
      <c r="AR1311">
        <v>100</v>
      </c>
      <c r="AS1311" t="s">
        <v>756</v>
      </c>
    </row>
    <row r="1312" spans="1:45" x14ac:dyDescent="0.25">
      <c r="A1312">
        <v>1311</v>
      </c>
      <c r="B1312" t="s">
        <v>26</v>
      </c>
      <c r="C1312" t="s">
        <v>665</v>
      </c>
      <c r="D1312" t="s">
        <v>2</v>
      </c>
      <c r="E1312" t="s">
        <v>341</v>
      </c>
      <c r="F1312" s="138">
        <v>44003</v>
      </c>
      <c r="G1312" t="s">
        <v>670</v>
      </c>
      <c r="H1312" t="s">
        <v>667</v>
      </c>
      <c r="I1312" t="s">
        <v>668</v>
      </c>
      <c r="J1312" t="s">
        <v>143</v>
      </c>
      <c r="K1312" t="s">
        <v>671</v>
      </c>
      <c r="L1312">
        <v>1200</v>
      </c>
      <c r="M1312">
        <v>384</v>
      </c>
      <c r="O1312">
        <v>304</v>
      </c>
      <c r="P1312">
        <v>115.19999999999999</v>
      </c>
      <c r="Q1312">
        <v>77</v>
      </c>
      <c r="R1312">
        <v>57</v>
      </c>
      <c r="S1312">
        <v>76.2</v>
      </c>
      <c r="T1312">
        <v>37.666666666666664</v>
      </c>
      <c r="U1312">
        <v>27.833333333333332</v>
      </c>
      <c r="V1312">
        <v>0.48880597014925375</v>
      </c>
      <c r="W1312">
        <v>0.4</v>
      </c>
      <c r="Y1312">
        <v>0.62969924812030076</v>
      </c>
      <c r="Z1312">
        <v>336</v>
      </c>
      <c r="AA1312">
        <v>0.75</v>
      </c>
      <c r="AB1312">
        <v>26.666666666666664</v>
      </c>
      <c r="AE1312">
        <v>22</v>
      </c>
      <c r="AH1312">
        <v>21.833333333333332</v>
      </c>
      <c r="AK1312">
        <v>12</v>
      </c>
      <c r="AQ1312">
        <v>100</v>
      </c>
      <c r="AR1312">
        <v>100</v>
      </c>
      <c r="AS1312" t="s">
        <v>755</v>
      </c>
    </row>
    <row r="1313" spans="1:45" x14ac:dyDescent="0.25">
      <c r="A1313">
        <v>1312</v>
      </c>
      <c r="B1313" t="s">
        <v>26</v>
      </c>
      <c r="C1313" t="s">
        <v>665</v>
      </c>
      <c r="D1313" t="s">
        <v>2</v>
      </c>
      <c r="E1313" t="s">
        <v>341</v>
      </c>
      <c r="F1313" s="138">
        <v>44003</v>
      </c>
      <c r="G1313" t="s">
        <v>670</v>
      </c>
      <c r="H1313" t="s">
        <v>667</v>
      </c>
      <c r="I1313" t="s">
        <v>668</v>
      </c>
      <c r="J1313" t="s">
        <v>144</v>
      </c>
      <c r="K1313" t="s">
        <v>671</v>
      </c>
      <c r="L1313">
        <v>1200</v>
      </c>
      <c r="M1313">
        <v>384</v>
      </c>
      <c r="O1313">
        <v>274</v>
      </c>
      <c r="P1313">
        <v>115.19999999999999</v>
      </c>
      <c r="Q1313">
        <v>22</v>
      </c>
      <c r="R1313">
        <v>51</v>
      </c>
      <c r="S1313">
        <v>76.2</v>
      </c>
      <c r="T1313">
        <v>13.75</v>
      </c>
      <c r="U1313">
        <v>24.75</v>
      </c>
      <c r="V1313">
        <v>0.5273972602739726</v>
      </c>
      <c r="W1313">
        <v>0.4</v>
      </c>
      <c r="Y1313">
        <v>0.38060479666319086</v>
      </c>
      <c r="Z1313">
        <v>244</v>
      </c>
      <c r="AA1313">
        <v>0.7</v>
      </c>
      <c r="AB1313">
        <v>9</v>
      </c>
      <c r="AC1313">
        <v>5</v>
      </c>
      <c r="AE1313">
        <v>7</v>
      </c>
      <c r="AH1313">
        <v>19</v>
      </c>
      <c r="AI1313">
        <v>7</v>
      </c>
      <c r="AK1313">
        <v>8</v>
      </c>
      <c r="AQ1313">
        <v>100</v>
      </c>
      <c r="AR1313">
        <v>100</v>
      </c>
      <c r="AS1313" t="s">
        <v>755</v>
      </c>
    </row>
    <row r="1314" spans="1:45" x14ac:dyDescent="0.25">
      <c r="A1314">
        <v>1313</v>
      </c>
      <c r="B1314" t="s">
        <v>26</v>
      </c>
      <c r="C1314" t="s">
        <v>665</v>
      </c>
      <c r="D1314" t="s">
        <v>2</v>
      </c>
      <c r="E1314" t="s">
        <v>341</v>
      </c>
      <c r="F1314" s="138">
        <v>44003</v>
      </c>
      <c r="G1314" t="s">
        <v>670</v>
      </c>
      <c r="H1314" t="s">
        <v>667</v>
      </c>
      <c r="I1314" t="s">
        <v>668</v>
      </c>
      <c r="J1314" t="s">
        <v>145</v>
      </c>
      <c r="K1314" t="s">
        <v>671</v>
      </c>
      <c r="L1314">
        <v>1200</v>
      </c>
      <c r="M1314">
        <v>384</v>
      </c>
      <c r="O1314">
        <v>254</v>
      </c>
      <c r="P1314">
        <v>115.19999999999999</v>
      </c>
      <c r="Q1314">
        <v>18</v>
      </c>
      <c r="R1314">
        <v>25</v>
      </c>
      <c r="S1314">
        <v>76.2</v>
      </c>
      <c r="T1314">
        <v>12.75</v>
      </c>
      <c r="U1314">
        <v>13.916666666666668</v>
      </c>
      <c r="V1314">
        <v>0.62015503875968991</v>
      </c>
      <c r="W1314">
        <v>0.4</v>
      </c>
      <c r="Y1314">
        <v>0.24184476940382454</v>
      </c>
      <c r="Z1314">
        <v>360</v>
      </c>
      <c r="AA1314">
        <v>0.75</v>
      </c>
      <c r="AB1314">
        <v>8</v>
      </c>
      <c r="AC1314">
        <v>4</v>
      </c>
      <c r="AE1314">
        <v>6</v>
      </c>
      <c r="AF1314">
        <v>1</v>
      </c>
      <c r="AH1314">
        <v>9.6666666666666679</v>
      </c>
      <c r="AI1314">
        <v>3</v>
      </c>
      <c r="AK1314">
        <v>7</v>
      </c>
      <c r="AQ1314">
        <v>100</v>
      </c>
      <c r="AR1314">
        <v>100</v>
      </c>
      <c r="AS1314" t="s">
        <v>755</v>
      </c>
    </row>
    <row r="1315" spans="1:45" x14ac:dyDescent="0.25">
      <c r="A1315">
        <v>1314</v>
      </c>
      <c r="B1315" t="s">
        <v>26</v>
      </c>
      <c r="C1315" t="s">
        <v>665</v>
      </c>
      <c r="D1315" t="s">
        <v>2</v>
      </c>
      <c r="E1315" t="s">
        <v>341</v>
      </c>
      <c r="F1315" s="138">
        <v>44003</v>
      </c>
      <c r="G1315" t="s">
        <v>682</v>
      </c>
      <c r="H1315" t="s">
        <v>667</v>
      </c>
      <c r="I1315" t="s">
        <v>668</v>
      </c>
      <c r="J1315" t="s">
        <v>151</v>
      </c>
      <c r="K1315" t="s">
        <v>671</v>
      </c>
      <c r="L1315">
        <v>1000</v>
      </c>
      <c r="M1315">
        <v>320</v>
      </c>
      <c r="O1315">
        <v>288</v>
      </c>
      <c r="P1315">
        <v>96</v>
      </c>
      <c r="Q1315">
        <v>5</v>
      </c>
      <c r="R1315">
        <v>11</v>
      </c>
      <c r="S1315">
        <v>76.2</v>
      </c>
      <c r="T1315">
        <v>7</v>
      </c>
      <c r="U1315">
        <v>9.3333333333333339</v>
      </c>
      <c r="V1315">
        <v>1.0208333333333335</v>
      </c>
      <c r="W1315">
        <v>0.4</v>
      </c>
      <c r="Y1315">
        <v>7.9365079365079361E-2</v>
      </c>
      <c r="Z1315">
        <v>223</v>
      </c>
      <c r="AA1315">
        <v>0.6</v>
      </c>
      <c r="AB1315">
        <v>7</v>
      </c>
      <c r="AH1315">
        <v>9.3333333333333339</v>
      </c>
      <c r="AQ1315">
        <v>100</v>
      </c>
      <c r="AR1315">
        <v>100</v>
      </c>
      <c r="AS1315" t="s">
        <v>755</v>
      </c>
    </row>
    <row r="1316" spans="1:45" x14ac:dyDescent="0.25">
      <c r="A1316">
        <v>1315</v>
      </c>
      <c r="B1316" t="s">
        <v>26</v>
      </c>
      <c r="C1316" t="s">
        <v>665</v>
      </c>
      <c r="D1316" t="s">
        <v>2</v>
      </c>
      <c r="E1316" t="s">
        <v>341</v>
      </c>
      <c r="F1316" s="138">
        <v>44003</v>
      </c>
      <c r="G1316" t="s">
        <v>682</v>
      </c>
      <c r="H1316" t="s">
        <v>667</v>
      </c>
      <c r="I1316" t="s">
        <v>668</v>
      </c>
      <c r="J1316" t="s">
        <v>147</v>
      </c>
      <c r="K1316" t="s">
        <v>671</v>
      </c>
      <c r="L1316">
        <v>1000</v>
      </c>
      <c r="M1316">
        <v>320</v>
      </c>
      <c r="O1316">
        <v>432</v>
      </c>
      <c r="P1316">
        <v>96</v>
      </c>
      <c r="R1316">
        <v>40</v>
      </c>
      <c r="S1316">
        <v>63.599999999999994</v>
      </c>
      <c r="T1316">
        <v>0</v>
      </c>
      <c r="U1316">
        <v>19.333333333333332</v>
      </c>
      <c r="V1316">
        <v>0.48333333333333328</v>
      </c>
      <c r="W1316">
        <v>0.4</v>
      </c>
      <c r="Y1316">
        <v>0.1322751322751323</v>
      </c>
      <c r="Z1316">
        <v>386</v>
      </c>
      <c r="AA1316">
        <v>0.65</v>
      </c>
      <c r="AH1316">
        <v>19.333333333333332</v>
      </c>
      <c r="AQ1316">
        <v>100</v>
      </c>
      <c r="AR1316">
        <v>100</v>
      </c>
      <c r="AS1316" t="s">
        <v>755</v>
      </c>
    </row>
    <row r="1317" spans="1:45" x14ac:dyDescent="0.25">
      <c r="A1317">
        <v>1316</v>
      </c>
      <c r="B1317" t="s">
        <v>26</v>
      </c>
      <c r="C1317" t="s">
        <v>665</v>
      </c>
      <c r="D1317" t="s">
        <v>2</v>
      </c>
      <c r="E1317" t="s">
        <v>341</v>
      </c>
      <c r="F1317" s="138">
        <v>44003</v>
      </c>
      <c r="G1317" t="s">
        <v>682</v>
      </c>
      <c r="H1317" t="s">
        <v>667</v>
      </c>
      <c r="I1317" t="s">
        <v>668</v>
      </c>
      <c r="J1317" t="s">
        <v>149</v>
      </c>
      <c r="K1317" t="s">
        <v>671</v>
      </c>
      <c r="L1317">
        <v>1000</v>
      </c>
      <c r="M1317">
        <v>320</v>
      </c>
      <c r="O1317">
        <v>336</v>
      </c>
      <c r="P1317">
        <v>96</v>
      </c>
      <c r="R1317">
        <v>37</v>
      </c>
      <c r="S1317">
        <v>63.599999999999994</v>
      </c>
      <c r="T1317">
        <v>0</v>
      </c>
      <c r="U1317">
        <v>23</v>
      </c>
      <c r="V1317">
        <v>0.6216216216216216</v>
      </c>
      <c r="W1317">
        <v>0.4</v>
      </c>
      <c r="Y1317">
        <v>0.15731292517006804</v>
      </c>
      <c r="Z1317">
        <v>367</v>
      </c>
      <c r="AA1317">
        <v>0.65</v>
      </c>
      <c r="AH1317">
        <v>19.5</v>
      </c>
      <c r="AK1317">
        <v>7</v>
      </c>
      <c r="AQ1317">
        <v>100</v>
      </c>
      <c r="AR1317">
        <v>100</v>
      </c>
      <c r="AS1317" t="s">
        <v>755</v>
      </c>
    </row>
    <row r="1318" spans="1:45" x14ac:dyDescent="0.25">
      <c r="A1318">
        <v>1317</v>
      </c>
      <c r="B1318" t="s">
        <v>26</v>
      </c>
      <c r="C1318" t="s">
        <v>665</v>
      </c>
      <c r="D1318" t="s">
        <v>2</v>
      </c>
      <c r="E1318" t="s">
        <v>341</v>
      </c>
      <c r="F1318" s="138">
        <v>44003</v>
      </c>
      <c r="G1318" t="s">
        <v>682</v>
      </c>
      <c r="H1318" t="s">
        <v>667</v>
      </c>
      <c r="I1318" t="s">
        <v>668</v>
      </c>
      <c r="J1318" t="s">
        <v>152</v>
      </c>
      <c r="K1318" t="s">
        <v>671</v>
      </c>
      <c r="L1318">
        <v>1000</v>
      </c>
      <c r="M1318">
        <v>320</v>
      </c>
      <c r="O1318">
        <v>352</v>
      </c>
      <c r="P1318">
        <v>96</v>
      </c>
      <c r="Q1318">
        <v>9</v>
      </c>
      <c r="R1318">
        <v>56</v>
      </c>
      <c r="S1318">
        <v>63.599999999999994</v>
      </c>
      <c r="T1318">
        <v>10.833333333333332</v>
      </c>
      <c r="U1318">
        <v>42.666666666666671</v>
      </c>
      <c r="V1318">
        <v>0.82307692307692304</v>
      </c>
      <c r="W1318">
        <v>0.4</v>
      </c>
      <c r="Y1318">
        <v>0.26379870129870131</v>
      </c>
      <c r="Z1318">
        <v>400</v>
      </c>
      <c r="AA1318">
        <v>0.7</v>
      </c>
      <c r="AB1318">
        <v>9.8333333333333321</v>
      </c>
      <c r="AE1318">
        <v>2</v>
      </c>
      <c r="AH1318">
        <v>40.166666666666671</v>
      </c>
      <c r="AK1318">
        <v>5</v>
      </c>
      <c r="AQ1318">
        <v>100</v>
      </c>
      <c r="AR1318">
        <v>100</v>
      </c>
      <c r="AS1318" t="s">
        <v>755</v>
      </c>
    </row>
    <row r="1319" spans="1:45" x14ac:dyDescent="0.25">
      <c r="A1319">
        <v>1318</v>
      </c>
      <c r="B1319" t="s">
        <v>26</v>
      </c>
      <c r="C1319" t="s">
        <v>665</v>
      </c>
      <c r="D1319" t="s">
        <v>2</v>
      </c>
      <c r="E1319" t="s">
        <v>341</v>
      </c>
      <c r="F1319" s="138">
        <v>44003</v>
      </c>
      <c r="G1319" t="s">
        <v>682</v>
      </c>
      <c r="H1319" t="s">
        <v>667</v>
      </c>
      <c r="I1319" t="s">
        <v>668</v>
      </c>
      <c r="J1319" t="s">
        <v>153</v>
      </c>
      <c r="K1319" t="s">
        <v>671</v>
      </c>
      <c r="L1319">
        <v>1000</v>
      </c>
      <c r="M1319">
        <v>320</v>
      </c>
      <c r="O1319">
        <v>232</v>
      </c>
      <c r="P1319">
        <v>96</v>
      </c>
      <c r="Q1319">
        <v>12</v>
      </c>
      <c r="R1319">
        <v>9</v>
      </c>
      <c r="S1319">
        <v>63.599999999999994</v>
      </c>
      <c r="T1319">
        <v>5.333333333333333</v>
      </c>
      <c r="U1319">
        <v>5</v>
      </c>
      <c r="V1319">
        <v>0.49206349206349198</v>
      </c>
      <c r="W1319">
        <v>0.4</v>
      </c>
      <c r="Y1319">
        <v>0.12931034482758622</v>
      </c>
      <c r="Z1319">
        <v>221</v>
      </c>
      <c r="AA1319">
        <v>0.65</v>
      </c>
      <c r="AB1319">
        <v>5.333333333333333</v>
      </c>
      <c r="AH1319">
        <v>5</v>
      </c>
      <c r="AQ1319">
        <v>100</v>
      </c>
      <c r="AR1319">
        <v>100</v>
      </c>
      <c r="AS1319" t="s">
        <v>755</v>
      </c>
    </row>
    <row r="1320" spans="1:45" x14ac:dyDescent="0.25">
      <c r="A1320">
        <v>1319</v>
      </c>
      <c r="B1320" t="s">
        <v>26</v>
      </c>
      <c r="C1320" t="s">
        <v>665</v>
      </c>
      <c r="D1320" t="s">
        <v>2</v>
      </c>
      <c r="E1320" t="s">
        <v>341</v>
      </c>
      <c r="F1320" s="138">
        <v>44003</v>
      </c>
      <c r="G1320" t="s">
        <v>682</v>
      </c>
      <c r="H1320" t="s">
        <v>667</v>
      </c>
      <c r="I1320" t="s">
        <v>668</v>
      </c>
      <c r="J1320" t="s">
        <v>154</v>
      </c>
      <c r="K1320" t="s">
        <v>671</v>
      </c>
      <c r="L1320">
        <v>1000</v>
      </c>
      <c r="M1320">
        <v>320</v>
      </c>
      <c r="O1320">
        <v>288</v>
      </c>
      <c r="P1320">
        <v>96</v>
      </c>
      <c r="Q1320">
        <v>16</v>
      </c>
      <c r="R1320">
        <v>21</v>
      </c>
      <c r="S1320">
        <v>63.599999999999994</v>
      </c>
      <c r="T1320">
        <v>8</v>
      </c>
      <c r="U1320">
        <v>13.125</v>
      </c>
      <c r="V1320">
        <v>0.57094594594594594</v>
      </c>
      <c r="W1320">
        <v>0.4</v>
      </c>
      <c r="Y1320">
        <v>0.18353174603174605</v>
      </c>
      <c r="Z1320">
        <v>210</v>
      </c>
      <c r="AA1320">
        <v>0.65</v>
      </c>
      <c r="AB1320">
        <v>5</v>
      </c>
      <c r="AE1320">
        <v>6</v>
      </c>
      <c r="AH1320">
        <v>12</v>
      </c>
      <c r="AJ1320">
        <v>3</v>
      </c>
      <c r="AQ1320">
        <v>100</v>
      </c>
      <c r="AR1320">
        <v>100</v>
      </c>
      <c r="AS1320" t="s">
        <v>755</v>
      </c>
    </row>
    <row r="1321" spans="1:45" x14ac:dyDescent="0.25">
      <c r="A1321">
        <v>1320</v>
      </c>
      <c r="B1321" t="s">
        <v>26</v>
      </c>
      <c r="C1321" t="s">
        <v>665</v>
      </c>
      <c r="D1321" t="s">
        <v>2</v>
      </c>
      <c r="E1321" t="s">
        <v>341</v>
      </c>
      <c r="F1321" s="138">
        <v>44003</v>
      </c>
      <c r="G1321" t="s">
        <v>682</v>
      </c>
      <c r="H1321" t="s">
        <v>667</v>
      </c>
      <c r="I1321" t="s">
        <v>668</v>
      </c>
      <c r="J1321" t="s">
        <v>150</v>
      </c>
      <c r="K1321" t="s">
        <v>671</v>
      </c>
      <c r="L1321">
        <v>1000</v>
      </c>
      <c r="M1321">
        <v>320</v>
      </c>
      <c r="O1321">
        <v>292</v>
      </c>
      <c r="P1321">
        <v>96</v>
      </c>
      <c r="Q1321">
        <v>5</v>
      </c>
      <c r="R1321">
        <v>26</v>
      </c>
      <c r="S1321">
        <v>63.599999999999994</v>
      </c>
      <c r="T1321">
        <v>4.833333333333333</v>
      </c>
      <c r="U1321">
        <v>19</v>
      </c>
      <c r="V1321">
        <v>0.76881720430107525</v>
      </c>
      <c r="W1321">
        <v>0.4</v>
      </c>
      <c r="Y1321">
        <v>0.15166340508806264</v>
      </c>
      <c r="Z1321">
        <v>213</v>
      </c>
      <c r="AA1321">
        <v>0.65</v>
      </c>
      <c r="AB1321">
        <v>4.833333333333333</v>
      </c>
      <c r="AH1321">
        <v>16.5</v>
      </c>
      <c r="AK1321">
        <v>5</v>
      </c>
      <c r="AQ1321">
        <v>100</v>
      </c>
      <c r="AR1321">
        <v>100</v>
      </c>
      <c r="AS1321" t="s">
        <v>755</v>
      </c>
    </row>
    <row r="1322" spans="1:45" x14ac:dyDescent="0.25">
      <c r="A1322">
        <v>1321</v>
      </c>
      <c r="B1322" t="s">
        <v>26</v>
      </c>
      <c r="C1322" t="s">
        <v>665</v>
      </c>
      <c r="D1322" t="s">
        <v>2</v>
      </c>
      <c r="E1322" t="s">
        <v>341</v>
      </c>
      <c r="F1322" s="138">
        <v>44003</v>
      </c>
      <c r="G1322" t="s">
        <v>682</v>
      </c>
      <c r="H1322" t="s">
        <v>667</v>
      </c>
      <c r="I1322" t="s">
        <v>668</v>
      </c>
      <c r="J1322" t="s">
        <v>434</v>
      </c>
      <c r="K1322" t="s">
        <v>671</v>
      </c>
      <c r="L1322">
        <v>1000</v>
      </c>
      <c r="M1322">
        <v>320</v>
      </c>
      <c r="O1322">
        <v>288</v>
      </c>
      <c r="P1322">
        <v>96</v>
      </c>
      <c r="Q1322">
        <v>5</v>
      </c>
      <c r="R1322">
        <v>18</v>
      </c>
      <c r="S1322">
        <v>63.599999999999994</v>
      </c>
      <c r="T1322">
        <v>2.333333333333333</v>
      </c>
      <c r="U1322">
        <v>10.166666666666668</v>
      </c>
      <c r="V1322">
        <v>0.54347826086956519</v>
      </c>
      <c r="W1322">
        <v>0.4</v>
      </c>
      <c r="Y1322">
        <v>0.11408730158730158</v>
      </c>
      <c r="Z1322">
        <v>243</v>
      </c>
      <c r="AA1322">
        <v>0.65</v>
      </c>
      <c r="AB1322">
        <v>1.8333333333333333</v>
      </c>
      <c r="AE1322">
        <v>1</v>
      </c>
      <c r="AH1322">
        <v>5.166666666666667</v>
      </c>
      <c r="AK1322">
        <v>10</v>
      </c>
      <c r="AQ1322">
        <v>100</v>
      </c>
      <c r="AR1322">
        <v>100</v>
      </c>
      <c r="AS1322" t="s">
        <v>755</v>
      </c>
    </row>
    <row r="1323" spans="1:45" x14ac:dyDescent="0.25">
      <c r="A1323">
        <v>1322</v>
      </c>
      <c r="B1323" t="s">
        <v>26</v>
      </c>
      <c r="C1323" t="s">
        <v>665</v>
      </c>
      <c r="D1323" t="s">
        <v>2</v>
      </c>
      <c r="E1323" t="s">
        <v>341</v>
      </c>
      <c r="F1323" s="138">
        <v>44003</v>
      </c>
      <c r="G1323" t="s">
        <v>682</v>
      </c>
      <c r="H1323" t="s">
        <v>667</v>
      </c>
      <c r="I1323" t="s">
        <v>668</v>
      </c>
      <c r="J1323" t="s">
        <v>435</v>
      </c>
      <c r="K1323" t="s">
        <v>671</v>
      </c>
      <c r="L1323">
        <v>1000</v>
      </c>
      <c r="M1323">
        <v>320</v>
      </c>
      <c r="O1323">
        <v>276</v>
      </c>
      <c r="P1323">
        <v>96</v>
      </c>
      <c r="Q1323">
        <v>15</v>
      </c>
      <c r="R1323">
        <v>19</v>
      </c>
      <c r="S1323">
        <v>63.599999999999994</v>
      </c>
      <c r="T1323">
        <v>10.666666666666666</v>
      </c>
      <c r="U1323">
        <v>13.25</v>
      </c>
      <c r="V1323">
        <v>0.70343137254901955</v>
      </c>
      <c r="W1323">
        <v>0.4</v>
      </c>
      <c r="Y1323">
        <v>0.17598343685300208</v>
      </c>
      <c r="Z1323">
        <v>456</v>
      </c>
      <c r="AA1323">
        <v>0.65</v>
      </c>
      <c r="AB1323">
        <v>9.6666666666666661</v>
      </c>
      <c r="AE1323">
        <v>2</v>
      </c>
      <c r="AH1323">
        <v>12</v>
      </c>
      <c r="AI1323">
        <v>1</v>
      </c>
      <c r="AK1323">
        <v>2</v>
      </c>
      <c r="AQ1323">
        <v>100</v>
      </c>
      <c r="AR1323">
        <v>100</v>
      </c>
      <c r="AS1323" t="s">
        <v>755</v>
      </c>
    </row>
    <row r="1324" spans="1:45" x14ac:dyDescent="0.25">
      <c r="A1324">
        <v>1323</v>
      </c>
      <c r="B1324" t="s">
        <v>26</v>
      </c>
      <c r="C1324" t="s">
        <v>665</v>
      </c>
      <c r="D1324" t="s">
        <v>2</v>
      </c>
      <c r="E1324" t="s">
        <v>341</v>
      </c>
      <c r="F1324" s="138">
        <v>44003</v>
      </c>
      <c r="G1324" t="s">
        <v>682</v>
      </c>
      <c r="H1324" t="s">
        <v>667</v>
      </c>
      <c r="I1324" t="s">
        <v>668</v>
      </c>
      <c r="J1324" t="s">
        <v>436</v>
      </c>
      <c r="K1324" t="s">
        <v>671</v>
      </c>
      <c r="L1324">
        <v>1000</v>
      </c>
      <c r="M1324">
        <v>320</v>
      </c>
      <c r="O1324">
        <v>192</v>
      </c>
      <c r="P1324">
        <v>96</v>
      </c>
      <c r="R1324">
        <v>17</v>
      </c>
      <c r="S1324">
        <v>63.599999999999994</v>
      </c>
      <c r="T1324">
        <v>0</v>
      </c>
      <c r="U1324">
        <v>7.666666666666667</v>
      </c>
      <c r="V1324">
        <v>0.45098039215686275</v>
      </c>
      <c r="W1324">
        <v>0.4</v>
      </c>
      <c r="Y1324">
        <v>0.12648809523809526</v>
      </c>
      <c r="Z1324">
        <v>278</v>
      </c>
      <c r="AA1324">
        <v>0.65</v>
      </c>
      <c r="AH1324">
        <v>6.166666666666667</v>
      </c>
      <c r="AK1324">
        <v>3</v>
      </c>
      <c r="AQ1324">
        <v>100</v>
      </c>
      <c r="AR1324">
        <v>100</v>
      </c>
      <c r="AS1324" t="s">
        <v>755</v>
      </c>
    </row>
    <row r="1325" spans="1:45" x14ac:dyDescent="0.25">
      <c r="A1325">
        <v>1324</v>
      </c>
      <c r="B1325" t="s">
        <v>26</v>
      </c>
      <c r="C1325" t="s">
        <v>665</v>
      </c>
      <c r="D1325" t="s">
        <v>2</v>
      </c>
      <c r="E1325" t="s">
        <v>341</v>
      </c>
      <c r="F1325" s="138">
        <v>44003</v>
      </c>
      <c r="G1325" t="s">
        <v>682</v>
      </c>
      <c r="H1325" t="s">
        <v>667</v>
      </c>
      <c r="I1325" t="s">
        <v>668</v>
      </c>
      <c r="J1325" t="s">
        <v>148</v>
      </c>
      <c r="K1325" t="s">
        <v>671</v>
      </c>
      <c r="L1325">
        <v>1000</v>
      </c>
      <c r="M1325">
        <v>320</v>
      </c>
      <c r="O1325">
        <v>288</v>
      </c>
      <c r="P1325">
        <v>96</v>
      </c>
      <c r="Q1325">
        <v>9</v>
      </c>
      <c r="R1325">
        <v>27</v>
      </c>
      <c r="S1325">
        <v>63.599999999999994</v>
      </c>
      <c r="T1325">
        <v>7.5</v>
      </c>
      <c r="U1325">
        <v>23.666666666666664</v>
      </c>
      <c r="V1325">
        <v>0.8657407407407407</v>
      </c>
      <c r="W1325">
        <v>0.4</v>
      </c>
      <c r="Y1325">
        <v>0.17857142857142858</v>
      </c>
      <c r="Z1325">
        <v>439</v>
      </c>
      <c r="AA1325">
        <v>0.65</v>
      </c>
      <c r="AB1325">
        <v>7.5</v>
      </c>
      <c r="AH1325">
        <v>19.166666666666664</v>
      </c>
      <c r="AK1325">
        <v>9</v>
      </c>
      <c r="AQ1325">
        <v>100</v>
      </c>
      <c r="AR1325">
        <v>100</v>
      </c>
      <c r="AS1325" t="s">
        <v>755</v>
      </c>
    </row>
    <row r="1326" spans="1:45" x14ac:dyDescent="0.25">
      <c r="A1326">
        <v>1325</v>
      </c>
      <c r="B1326" t="s">
        <v>26</v>
      </c>
      <c r="C1326" t="s">
        <v>665</v>
      </c>
      <c r="D1326" t="s">
        <v>2</v>
      </c>
      <c r="E1326" t="s">
        <v>341</v>
      </c>
      <c r="F1326" s="138">
        <v>44003</v>
      </c>
      <c r="G1326" t="s">
        <v>682</v>
      </c>
      <c r="H1326" t="s">
        <v>667</v>
      </c>
      <c r="I1326" t="s">
        <v>668</v>
      </c>
      <c r="J1326" t="s">
        <v>146</v>
      </c>
      <c r="K1326" t="s">
        <v>671</v>
      </c>
      <c r="L1326">
        <v>1000</v>
      </c>
      <c r="M1326">
        <v>320</v>
      </c>
      <c r="O1326">
        <v>208</v>
      </c>
      <c r="P1326">
        <v>96</v>
      </c>
      <c r="Q1326">
        <v>40</v>
      </c>
      <c r="R1326">
        <v>56</v>
      </c>
      <c r="S1326">
        <v>63.599999999999994</v>
      </c>
      <c r="T1326">
        <v>20</v>
      </c>
      <c r="U1326">
        <v>25.541666666666664</v>
      </c>
      <c r="V1326">
        <v>0.4743923611111111</v>
      </c>
      <c r="W1326">
        <v>0.4</v>
      </c>
      <c r="Y1326">
        <v>0.65934065934065933</v>
      </c>
      <c r="Z1326">
        <v>400</v>
      </c>
      <c r="AA1326">
        <v>0.65</v>
      </c>
      <c r="AB1326">
        <v>9.5</v>
      </c>
      <c r="AC1326">
        <v>10</v>
      </c>
      <c r="AE1326">
        <v>16</v>
      </c>
      <c r="AH1326">
        <v>17.166666666666664</v>
      </c>
      <c r="AI1326">
        <v>14</v>
      </c>
      <c r="AJ1326">
        <v>1</v>
      </c>
      <c r="AK1326">
        <v>9</v>
      </c>
      <c r="AQ1326">
        <v>100</v>
      </c>
      <c r="AR1326">
        <v>100</v>
      </c>
      <c r="AS1326" t="s">
        <v>755</v>
      </c>
    </row>
    <row r="1327" spans="1:45" x14ac:dyDescent="0.25">
      <c r="A1327">
        <v>1326</v>
      </c>
      <c r="B1327" t="s">
        <v>26</v>
      </c>
      <c r="C1327" t="s">
        <v>665</v>
      </c>
      <c r="D1327" t="s">
        <v>2</v>
      </c>
      <c r="E1327" t="s">
        <v>341</v>
      </c>
      <c r="F1327" s="138">
        <v>44003</v>
      </c>
      <c r="G1327" t="s">
        <v>682</v>
      </c>
      <c r="H1327" t="s">
        <v>667</v>
      </c>
      <c r="I1327" t="s">
        <v>668</v>
      </c>
      <c r="J1327" t="s">
        <v>395</v>
      </c>
      <c r="K1327" t="s">
        <v>671</v>
      </c>
      <c r="L1327">
        <v>1000</v>
      </c>
      <c r="M1327">
        <v>320</v>
      </c>
      <c r="O1327">
        <v>256</v>
      </c>
      <c r="P1327">
        <v>96</v>
      </c>
      <c r="Q1327">
        <v>6</v>
      </c>
      <c r="R1327">
        <v>63</v>
      </c>
      <c r="S1327">
        <v>63.599999999999994</v>
      </c>
      <c r="T1327">
        <v>2.625</v>
      </c>
      <c r="U1327">
        <v>24.208333333333336</v>
      </c>
      <c r="V1327">
        <v>0.38888888888888895</v>
      </c>
      <c r="W1327">
        <v>0.4</v>
      </c>
      <c r="Y1327">
        <v>0.3850446428571429</v>
      </c>
      <c r="Z1327">
        <v>300</v>
      </c>
      <c r="AA1327">
        <v>0.65</v>
      </c>
      <c r="AB1327">
        <v>1.5</v>
      </c>
      <c r="AD1327">
        <v>3</v>
      </c>
      <c r="AH1327">
        <v>13.833333333333334</v>
      </c>
      <c r="AI1327">
        <v>3</v>
      </c>
      <c r="AJ1327">
        <v>23</v>
      </c>
      <c r="AK1327">
        <v>2</v>
      </c>
      <c r="AQ1327">
        <v>100</v>
      </c>
      <c r="AR1327">
        <v>100</v>
      </c>
      <c r="AS1327" t="s">
        <v>755</v>
      </c>
    </row>
    <row r="1328" spans="1:45" x14ac:dyDescent="0.25">
      <c r="A1328">
        <v>1327</v>
      </c>
      <c r="B1328" t="s">
        <v>26</v>
      </c>
      <c r="C1328" t="s">
        <v>665</v>
      </c>
      <c r="D1328" t="s">
        <v>2</v>
      </c>
      <c r="E1328" t="s">
        <v>341</v>
      </c>
      <c r="F1328" s="138">
        <v>44003</v>
      </c>
      <c r="G1328" t="s">
        <v>682</v>
      </c>
      <c r="H1328" t="s">
        <v>667</v>
      </c>
      <c r="I1328" t="s">
        <v>668</v>
      </c>
      <c r="J1328" t="s">
        <v>396</v>
      </c>
      <c r="K1328" t="s">
        <v>671</v>
      </c>
      <c r="L1328">
        <v>1000</v>
      </c>
      <c r="M1328">
        <v>320</v>
      </c>
      <c r="O1328">
        <v>226</v>
      </c>
      <c r="P1328">
        <v>96</v>
      </c>
      <c r="Q1328">
        <v>30</v>
      </c>
      <c r="R1328">
        <v>50</v>
      </c>
      <c r="S1328">
        <v>63.599999999999994</v>
      </c>
      <c r="T1328">
        <v>14.5</v>
      </c>
      <c r="U1328">
        <v>22</v>
      </c>
      <c r="V1328">
        <v>0.45624999999999999</v>
      </c>
      <c r="W1328">
        <v>0.4</v>
      </c>
      <c r="Y1328">
        <v>0.50568900126422256</v>
      </c>
      <c r="Z1328">
        <v>361</v>
      </c>
      <c r="AA1328">
        <v>0.65</v>
      </c>
      <c r="AD1328">
        <v>24</v>
      </c>
      <c r="AE1328">
        <v>11</v>
      </c>
      <c r="AI1328">
        <v>20</v>
      </c>
      <c r="AJ1328">
        <v>12</v>
      </c>
      <c r="AK1328">
        <v>25</v>
      </c>
      <c r="AQ1328">
        <v>100</v>
      </c>
      <c r="AR1328">
        <v>100</v>
      </c>
      <c r="AS1328" t="s">
        <v>755</v>
      </c>
    </row>
    <row r="1329" spans="1:45" x14ac:dyDescent="0.25">
      <c r="A1329">
        <v>1328</v>
      </c>
      <c r="B1329" t="s">
        <v>26</v>
      </c>
      <c r="C1329" t="s">
        <v>665</v>
      </c>
      <c r="D1329" t="s">
        <v>2</v>
      </c>
      <c r="E1329" t="s">
        <v>341</v>
      </c>
      <c r="F1329" s="138">
        <v>44003</v>
      </c>
      <c r="G1329" t="s">
        <v>682</v>
      </c>
      <c r="H1329" t="s">
        <v>667</v>
      </c>
      <c r="I1329" t="s">
        <v>668</v>
      </c>
      <c r="J1329" t="s">
        <v>488</v>
      </c>
      <c r="K1329" t="s">
        <v>671</v>
      </c>
      <c r="L1329">
        <v>1000</v>
      </c>
      <c r="M1329">
        <v>320</v>
      </c>
      <c r="O1329">
        <v>256</v>
      </c>
      <c r="P1329">
        <v>96</v>
      </c>
      <c r="Q1329">
        <v>5</v>
      </c>
      <c r="R1329">
        <v>14</v>
      </c>
      <c r="S1329">
        <v>63.599999999999994</v>
      </c>
      <c r="T1329">
        <v>2.5</v>
      </c>
      <c r="U1329">
        <v>7</v>
      </c>
      <c r="V1329">
        <v>0.5</v>
      </c>
      <c r="W1329">
        <v>0.4</v>
      </c>
      <c r="Y1329">
        <v>0.10602678571428573</v>
      </c>
      <c r="Z1329">
        <v>199</v>
      </c>
      <c r="AA1329">
        <v>0.65</v>
      </c>
      <c r="AE1329">
        <v>5</v>
      </c>
      <c r="AK1329">
        <v>14</v>
      </c>
      <c r="AQ1329">
        <v>100</v>
      </c>
      <c r="AR1329">
        <v>100</v>
      </c>
      <c r="AS1329" t="s">
        <v>755</v>
      </c>
    </row>
    <row r="1330" spans="1:45" x14ac:dyDescent="0.25">
      <c r="A1330">
        <v>1329</v>
      </c>
      <c r="B1330" t="s">
        <v>26</v>
      </c>
      <c r="C1330" t="s">
        <v>665</v>
      </c>
      <c r="D1330" t="s">
        <v>2</v>
      </c>
      <c r="E1330" t="s">
        <v>341</v>
      </c>
      <c r="F1330" s="138">
        <v>44003</v>
      </c>
      <c r="G1330" t="s">
        <v>682</v>
      </c>
      <c r="H1330" t="s">
        <v>667</v>
      </c>
      <c r="I1330" t="s">
        <v>668</v>
      </c>
      <c r="J1330" t="s">
        <v>489</v>
      </c>
      <c r="K1330" t="s">
        <v>671</v>
      </c>
      <c r="L1330">
        <v>1000</v>
      </c>
      <c r="M1330">
        <v>320</v>
      </c>
      <c r="O1330">
        <v>194</v>
      </c>
      <c r="P1330">
        <v>96</v>
      </c>
      <c r="Q1330">
        <v>3</v>
      </c>
      <c r="R1330">
        <v>30</v>
      </c>
      <c r="S1330">
        <v>63.599999999999994</v>
      </c>
      <c r="T1330">
        <v>1.5</v>
      </c>
      <c r="U1330">
        <v>19</v>
      </c>
      <c r="V1330">
        <v>0.62121212121212122</v>
      </c>
      <c r="W1330">
        <v>0.4</v>
      </c>
      <c r="Y1330">
        <v>0.24300441826215025</v>
      </c>
      <c r="Z1330">
        <v>179</v>
      </c>
      <c r="AA1330">
        <v>0.65</v>
      </c>
      <c r="AB1330">
        <v>1.5</v>
      </c>
      <c r="AH1330">
        <v>17.5</v>
      </c>
      <c r="AK1330">
        <v>3</v>
      </c>
      <c r="AQ1330">
        <v>50</v>
      </c>
      <c r="AR1330">
        <v>50</v>
      </c>
      <c r="AS1330" t="s">
        <v>755</v>
      </c>
    </row>
    <row r="1331" spans="1:45" x14ac:dyDescent="0.25">
      <c r="A1331">
        <v>1330</v>
      </c>
      <c r="B1331" t="s">
        <v>26</v>
      </c>
      <c r="C1331" t="s">
        <v>665</v>
      </c>
      <c r="D1331" t="s">
        <v>2</v>
      </c>
      <c r="E1331" t="s">
        <v>341</v>
      </c>
      <c r="F1331" s="138">
        <v>44003</v>
      </c>
      <c r="G1331" t="s">
        <v>682</v>
      </c>
      <c r="H1331" t="s">
        <v>667</v>
      </c>
      <c r="I1331" t="s">
        <v>668</v>
      </c>
      <c r="J1331" t="s">
        <v>490</v>
      </c>
      <c r="K1331" t="s">
        <v>671</v>
      </c>
      <c r="L1331">
        <v>1000</v>
      </c>
      <c r="M1331">
        <v>320</v>
      </c>
      <c r="O1331">
        <v>244</v>
      </c>
      <c r="P1331">
        <v>96</v>
      </c>
      <c r="R1331">
        <v>4</v>
      </c>
      <c r="S1331">
        <v>63.599999999999994</v>
      </c>
      <c r="T1331">
        <v>0</v>
      </c>
      <c r="U1331">
        <v>3.5416666666666665</v>
      </c>
      <c r="V1331">
        <v>0.88541666666666663</v>
      </c>
      <c r="W1331">
        <v>0.4</v>
      </c>
      <c r="Y1331">
        <v>2.3419203747072601E-2</v>
      </c>
      <c r="Z1331">
        <v>268</v>
      </c>
      <c r="AA1331">
        <v>0.65</v>
      </c>
      <c r="AH1331">
        <v>0.66666666666666663</v>
      </c>
      <c r="AI1331">
        <v>8</v>
      </c>
      <c r="AJ1331">
        <v>1</v>
      </c>
      <c r="AK1331">
        <v>1</v>
      </c>
      <c r="AQ1331">
        <v>50</v>
      </c>
      <c r="AR1331">
        <v>50</v>
      </c>
      <c r="AS1331" t="s">
        <v>755</v>
      </c>
    </row>
    <row r="1332" spans="1:45" x14ac:dyDescent="0.25">
      <c r="A1332">
        <v>1331</v>
      </c>
      <c r="B1332" t="s">
        <v>26</v>
      </c>
      <c r="C1332" t="s">
        <v>665</v>
      </c>
      <c r="D1332" t="s">
        <v>2</v>
      </c>
      <c r="E1332" t="s">
        <v>341</v>
      </c>
      <c r="F1332" s="138">
        <v>44003</v>
      </c>
      <c r="G1332" t="s">
        <v>682</v>
      </c>
      <c r="H1332" t="s">
        <v>687</v>
      </c>
      <c r="I1332" t="s">
        <v>668</v>
      </c>
      <c r="J1332" t="s">
        <v>472</v>
      </c>
      <c r="K1332" t="s">
        <v>671</v>
      </c>
      <c r="L1332">
        <v>1000</v>
      </c>
      <c r="M1332">
        <v>320</v>
      </c>
      <c r="O1332">
        <v>272</v>
      </c>
      <c r="P1332">
        <v>96</v>
      </c>
      <c r="Q1332">
        <v>5</v>
      </c>
      <c r="R1332">
        <v>30</v>
      </c>
      <c r="S1332">
        <v>63.599999999999994</v>
      </c>
      <c r="T1332">
        <v>9.75</v>
      </c>
      <c r="U1332">
        <v>65.5</v>
      </c>
      <c r="V1332">
        <v>2.15</v>
      </c>
      <c r="W1332">
        <v>0.4</v>
      </c>
      <c r="Y1332">
        <v>0.18382352941176472</v>
      </c>
      <c r="Z1332">
        <v>360</v>
      </c>
      <c r="AA1332">
        <v>0.65</v>
      </c>
      <c r="AB1332">
        <v>3</v>
      </c>
      <c r="AD1332">
        <v>18</v>
      </c>
      <c r="AH1332">
        <v>18</v>
      </c>
      <c r="AI1332">
        <v>2</v>
      </c>
      <c r="AJ1332">
        <v>56</v>
      </c>
      <c r="AK1332">
        <v>52</v>
      </c>
      <c r="AQ1332">
        <v>50</v>
      </c>
      <c r="AR1332">
        <v>50</v>
      </c>
      <c r="AS1332" t="s">
        <v>755</v>
      </c>
    </row>
    <row r="1333" spans="1:45" x14ac:dyDescent="0.25">
      <c r="A1333">
        <v>1332</v>
      </c>
      <c r="B1333" t="s">
        <v>26</v>
      </c>
      <c r="C1333" t="s">
        <v>665</v>
      </c>
      <c r="D1333" t="s">
        <v>2</v>
      </c>
      <c r="E1333" t="s">
        <v>341</v>
      </c>
      <c r="F1333" s="138">
        <v>44003</v>
      </c>
      <c r="G1333" t="s">
        <v>682</v>
      </c>
      <c r="H1333" t="s">
        <v>687</v>
      </c>
      <c r="I1333" t="s">
        <v>668</v>
      </c>
      <c r="J1333" t="s">
        <v>476</v>
      </c>
      <c r="K1333" t="s">
        <v>671</v>
      </c>
      <c r="L1333">
        <v>1000</v>
      </c>
      <c r="M1333">
        <v>320</v>
      </c>
      <c r="O1333">
        <v>288</v>
      </c>
      <c r="P1333">
        <v>76.800000000000011</v>
      </c>
      <c r="R1333">
        <v>20</v>
      </c>
      <c r="S1333">
        <v>21</v>
      </c>
      <c r="T1333">
        <v>0</v>
      </c>
      <c r="U1333">
        <v>12.166666666666666</v>
      </c>
      <c r="V1333">
        <v>0.60833333333333328</v>
      </c>
      <c r="W1333">
        <v>0.24</v>
      </c>
      <c r="Y1333">
        <v>9.9206349206349215E-2</v>
      </c>
      <c r="Z1333">
        <v>416</v>
      </c>
      <c r="AA1333">
        <v>0.65</v>
      </c>
      <c r="AH1333">
        <v>8.1666666666666661</v>
      </c>
      <c r="AK1333">
        <v>8</v>
      </c>
      <c r="AQ1333">
        <v>100</v>
      </c>
      <c r="AR1333">
        <v>100</v>
      </c>
      <c r="AS1333" t="s">
        <v>755</v>
      </c>
    </row>
    <row r="1334" spans="1:45" x14ac:dyDescent="0.25">
      <c r="A1334">
        <v>1333</v>
      </c>
      <c r="B1334" t="s">
        <v>26</v>
      </c>
      <c r="C1334" t="s">
        <v>665</v>
      </c>
      <c r="D1334" t="s">
        <v>2</v>
      </c>
      <c r="E1334" t="s">
        <v>341</v>
      </c>
      <c r="F1334" s="138">
        <v>44003</v>
      </c>
      <c r="G1334" t="s">
        <v>682</v>
      </c>
      <c r="H1334" t="s">
        <v>687</v>
      </c>
      <c r="I1334" t="s">
        <v>668</v>
      </c>
      <c r="J1334" t="s">
        <v>477</v>
      </c>
      <c r="K1334" t="s">
        <v>671</v>
      </c>
      <c r="L1334">
        <v>1000</v>
      </c>
      <c r="M1334">
        <v>320</v>
      </c>
      <c r="O1334">
        <v>228</v>
      </c>
      <c r="P1334">
        <v>76.800000000000011</v>
      </c>
      <c r="Q1334">
        <v>1</v>
      </c>
      <c r="R1334">
        <v>16</v>
      </c>
      <c r="S1334">
        <v>21</v>
      </c>
      <c r="T1334">
        <v>0.16666666666666666</v>
      </c>
      <c r="U1334">
        <v>7.6666666666666661</v>
      </c>
      <c r="V1334">
        <v>0.46078431372549017</v>
      </c>
      <c r="W1334">
        <v>0.24</v>
      </c>
      <c r="Y1334">
        <v>0.10651629072681705</v>
      </c>
      <c r="Z1334">
        <v>267</v>
      </c>
      <c r="AA1334">
        <v>0.65</v>
      </c>
      <c r="AB1334">
        <v>0.16666666666666666</v>
      </c>
      <c r="AH1334">
        <v>7.6666666666666661</v>
      </c>
      <c r="AQ1334">
        <v>100</v>
      </c>
      <c r="AR1334">
        <v>100</v>
      </c>
      <c r="AS1334" t="s">
        <v>755</v>
      </c>
    </row>
    <row r="1335" spans="1:45" x14ac:dyDescent="0.25">
      <c r="A1335">
        <v>1334</v>
      </c>
      <c r="B1335" t="s">
        <v>26</v>
      </c>
      <c r="C1335" t="s">
        <v>665</v>
      </c>
      <c r="D1335" t="s">
        <v>2</v>
      </c>
      <c r="E1335" t="s">
        <v>341</v>
      </c>
      <c r="F1335" s="138">
        <v>44003</v>
      </c>
      <c r="G1335" t="s">
        <v>682</v>
      </c>
      <c r="H1335" t="s">
        <v>687</v>
      </c>
      <c r="I1335" t="s">
        <v>668</v>
      </c>
      <c r="J1335" t="s">
        <v>475</v>
      </c>
      <c r="K1335" t="s">
        <v>671</v>
      </c>
      <c r="L1335">
        <v>1000</v>
      </c>
      <c r="M1335">
        <v>320</v>
      </c>
      <c r="O1335">
        <v>328</v>
      </c>
      <c r="P1335">
        <v>76.800000000000011</v>
      </c>
      <c r="Q1335">
        <v>9</v>
      </c>
      <c r="R1335">
        <v>57</v>
      </c>
      <c r="S1335">
        <v>21</v>
      </c>
      <c r="T1335">
        <v>4.5</v>
      </c>
      <c r="U1335">
        <v>28.5</v>
      </c>
      <c r="V1335">
        <v>0.5</v>
      </c>
      <c r="W1335">
        <v>0.24</v>
      </c>
      <c r="Y1335">
        <v>0.28745644599303138</v>
      </c>
      <c r="Z1335">
        <v>231</v>
      </c>
      <c r="AA1335">
        <v>0.65</v>
      </c>
      <c r="AE1335">
        <v>9</v>
      </c>
      <c r="AK1335">
        <v>57</v>
      </c>
      <c r="AQ1335">
        <v>100</v>
      </c>
      <c r="AR1335">
        <v>100</v>
      </c>
      <c r="AS1335" t="s">
        <v>755</v>
      </c>
    </row>
    <row r="1336" spans="1:45" x14ac:dyDescent="0.25">
      <c r="A1336">
        <v>1335</v>
      </c>
      <c r="B1336" t="s">
        <v>26</v>
      </c>
      <c r="C1336" t="s">
        <v>665</v>
      </c>
      <c r="D1336" t="s">
        <v>2</v>
      </c>
      <c r="E1336" t="s">
        <v>341</v>
      </c>
      <c r="F1336" s="138">
        <v>44003</v>
      </c>
      <c r="G1336" t="s">
        <v>682</v>
      </c>
      <c r="H1336" t="s">
        <v>687</v>
      </c>
      <c r="I1336" t="s">
        <v>668</v>
      </c>
      <c r="J1336" t="s">
        <v>478</v>
      </c>
      <c r="K1336" t="s">
        <v>671</v>
      </c>
      <c r="L1336">
        <v>1000</v>
      </c>
      <c r="M1336">
        <v>320</v>
      </c>
      <c r="O1336">
        <v>304</v>
      </c>
      <c r="P1336">
        <v>76.800000000000011</v>
      </c>
      <c r="Q1336">
        <v>14</v>
      </c>
      <c r="R1336">
        <v>24</v>
      </c>
      <c r="S1336">
        <v>21</v>
      </c>
      <c r="T1336">
        <v>13.833333333333332</v>
      </c>
      <c r="U1336">
        <v>21</v>
      </c>
      <c r="V1336">
        <v>0.91666666666666652</v>
      </c>
      <c r="W1336">
        <v>0.24</v>
      </c>
      <c r="Y1336">
        <v>0.17857142857142858</v>
      </c>
      <c r="Z1336">
        <v>252</v>
      </c>
      <c r="AA1336">
        <v>0.65</v>
      </c>
      <c r="AB1336">
        <v>7.833333333333333</v>
      </c>
      <c r="AC1336">
        <v>2</v>
      </c>
      <c r="AD1336">
        <v>8</v>
      </c>
      <c r="AE1336">
        <v>5</v>
      </c>
      <c r="AH1336">
        <v>12</v>
      </c>
      <c r="AI1336">
        <v>1</v>
      </c>
      <c r="AJ1336">
        <v>22</v>
      </c>
      <c r="AK1336">
        <v>1</v>
      </c>
      <c r="AQ1336">
        <v>100</v>
      </c>
      <c r="AR1336">
        <v>100</v>
      </c>
      <c r="AS1336" t="s">
        <v>755</v>
      </c>
    </row>
    <row r="1337" spans="1:45" x14ac:dyDescent="0.25">
      <c r="A1337">
        <v>1336</v>
      </c>
      <c r="B1337" t="s">
        <v>26</v>
      </c>
      <c r="C1337" t="s">
        <v>665</v>
      </c>
      <c r="D1337" t="s">
        <v>2</v>
      </c>
      <c r="E1337" t="s">
        <v>341</v>
      </c>
      <c r="F1337" s="138">
        <v>44003</v>
      </c>
      <c r="G1337" t="s">
        <v>682</v>
      </c>
      <c r="H1337" t="s">
        <v>687</v>
      </c>
      <c r="I1337" t="s">
        <v>668</v>
      </c>
      <c r="J1337" t="s">
        <v>479</v>
      </c>
      <c r="K1337" t="s">
        <v>671</v>
      </c>
      <c r="L1337">
        <v>1000</v>
      </c>
      <c r="M1337">
        <v>320</v>
      </c>
      <c r="O1337">
        <v>304</v>
      </c>
      <c r="P1337">
        <v>76.800000000000011</v>
      </c>
      <c r="R1337">
        <v>15</v>
      </c>
      <c r="S1337">
        <v>21</v>
      </c>
      <c r="T1337">
        <v>0</v>
      </c>
      <c r="U1337">
        <v>7.5</v>
      </c>
      <c r="V1337">
        <v>0.5</v>
      </c>
      <c r="W1337">
        <v>0.24</v>
      </c>
      <c r="Y1337">
        <v>7.0488721804511281E-2</v>
      </c>
      <c r="Z1337">
        <v>177</v>
      </c>
      <c r="AA1337">
        <v>0.65</v>
      </c>
      <c r="AH1337">
        <v>7.5</v>
      </c>
      <c r="AQ1337">
        <v>100</v>
      </c>
      <c r="AR1337">
        <v>100</v>
      </c>
      <c r="AS1337" t="s">
        <v>755</v>
      </c>
    </row>
    <row r="1338" spans="1:45" x14ac:dyDescent="0.25">
      <c r="A1338">
        <v>1337</v>
      </c>
      <c r="B1338" t="s">
        <v>26</v>
      </c>
      <c r="C1338" t="s">
        <v>665</v>
      </c>
      <c r="D1338" t="s">
        <v>2</v>
      </c>
      <c r="E1338" t="s">
        <v>341</v>
      </c>
      <c r="F1338" s="138">
        <v>44003</v>
      </c>
      <c r="G1338" t="s">
        <v>682</v>
      </c>
      <c r="H1338" t="s">
        <v>687</v>
      </c>
      <c r="I1338" t="s">
        <v>668</v>
      </c>
      <c r="J1338" t="s">
        <v>463</v>
      </c>
      <c r="K1338" t="s">
        <v>671</v>
      </c>
      <c r="L1338">
        <v>1000</v>
      </c>
      <c r="M1338">
        <v>320</v>
      </c>
      <c r="O1338">
        <v>288</v>
      </c>
      <c r="P1338">
        <v>76.800000000000011</v>
      </c>
      <c r="Q1338">
        <v>11</v>
      </c>
      <c r="R1338">
        <v>10</v>
      </c>
      <c r="S1338">
        <v>21</v>
      </c>
      <c r="T1338">
        <v>5.666666666666667</v>
      </c>
      <c r="U1338">
        <v>4.333333333333333</v>
      </c>
      <c r="V1338">
        <v>0.47619047619047616</v>
      </c>
      <c r="W1338">
        <v>0.24</v>
      </c>
      <c r="Y1338">
        <v>0.10416666666666667</v>
      </c>
      <c r="Z1338">
        <v>189</v>
      </c>
      <c r="AA1338">
        <v>0.65</v>
      </c>
      <c r="AB1338">
        <v>5.666666666666667</v>
      </c>
      <c r="AH1338">
        <v>4.333333333333333</v>
      </c>
      <c r="AQ1338">
        <v>100</v>
      </c>
      <c r="AR1338">
        <v>100</v>
      </c>
      <c r="AS1338" t="s">
        <v>755</v>
      </c>
    </row>
    <row r="1339" spans="1:45" x14ac:dyDescent="0.25">
      <c r="A1339">
        <v>1338</v>
      </c>
      <c r="B1339" t="s">
        <v>26</v>
      </c>
      <c r="C1339" t="s">
        <v>665</v>
      </c>
      <c r="D1339" t="s">
        <v>2</v>
      </c>
      <c r="E1339" t="s">
        <v>341</v>
      </c>
      <c r="F1339" s="138">
        <v>44003</v>
      </c>
      <c r="G1339" t="s">
        <v>682</v>
      </c>
      <c r="H1339" t="s">
        <v>687</v>
      </c>
      <c r="I1339" t="s">
        <v>668</v>
      </c>
      <c r="J1339" t="s">
        <v>481</v>
      </c>
      <c r="K1339" t="s">
        <v>671</v>
      </c>
      <c r="L1339">
        <v>1000</v>
      </c>
      <c r="M1339">
        <v>320</v>
      </c>
      <c r="O1339">
        <v>334</v>
      </c>
      <c r="P1339">
        <v>76.800000000000011</v>
      </c>
      <c r="Q1339">
        <v>34</v>
      </c>
      <c r="R1339">
        <v>74</v>
      </c>
      <c r="S1339">
        <v>21</v>
      </c>
      <c r="T1339">
        <v>19.333333333333332</v>
      </c>
      <c r="U1339">
        <v>43.166666666666671</v>
      </c>
      <c r="V1339">
        <v>0.57870370370370372</v>
      </c>
      <c r="W1339">
        <v>0.24</v>
      </c>
      <c r="Y1339">
        <v>0.46193327630453385</v>
      </c>
      <c r="Z1339">
        <v>388</v>
      </c>
      <c r="AA1339">
        <v>0.65</v>
      </c>
      <c r="AB1339">
        <v>16.333333333333332</v>
      </c>
      <c r="AE1339">
        <v>6</v>
      </c>
      <c r="AH1339">
        <v>33.666666666666671</v>
      </c>
      <c r="AK1339">
        <v>19</v>
      </c>
      <c r="AQ1339">
        <v>100</v>
      </c>
      <c r="AR1339">
        <v>100</v>
      </c>
      <c r="AS1339" t="s">
        <v>755</v>
      </c>
    </row>
    <row r="1340" spans="1:45" x14ac:dyDescent="0.25">
      <c r="A1340">
        <v>1339</v>
      </c>
      <c r="B1340" t="s">
        <v>26</v>
      </c>
      <c r="C1340" t="s">
        <v>665</v>
      </c>
      <c r="D1340" t="s">
        <v>2</v>
      </c>
      <c r="E1340" t="s">
        <v>341</v>
      </c>
      <c r="F1340" s="138">
        <v>44003</v>
      </c>
      <c r="G1340" t="s">
        <v>682</v>
      </c>
      <c r="H1340" t="s">
        <v>687</v>
      </c>
      <c r="I1340" t="s">
        <v>668</v>
      </c>
      <c r="J1340" t="s">
        <v>482</v>
      </c>
      <c r="K1340" t="s">
        <v>671</v>
      </c>
      <c r="L1340">
        <v>1000</v>
      </c>
      <c r="M1340">
        <v>320</v>
      </c>
      <c r="O1340">
        <v>208</v>
      </c>
      <c r="P1340">
        <v>76.800000000000011</v>
      </c>
      <c r="R1340">
        <v>41</v>
      </c>
      <c r="S1340">
        <v>21</v>
      </c>
      <c r="T1340">
        <v>0</v>
      </c>
      <c r="U1340">
        <v>24.666666666666668</v>
      </c>
      <c r="V1340">
        <v>0.60162601626016265</v>
      </c>
      <c r="W1340">
        <v>0.24</v>
      </c>
      <c r="Y1340">
        <v>0.28159340659340659</v>
      </c>
      <c r="Z1340">
        <v>213</v>
      </c>
      <c r="AA1340">
        <v>0.65</v>
      </c>
      <c r="AH1340">
        <v>20.166666666666668</v>
      </c>
      <c r="AK1340">
        <v>9</v>
      </c>
      <c r="AQ1340">
        <v>100</v>
      </c>
      <c r="AR1340">
        <v>100</v>
      </c>
      <c r="AS1340" t="s">
        <v>755</v>
      </c>
    </row>
    <row r="1341" spans="1:45" x14ac:dyDescent="0.25">
      <c r="A1341">
        <v>1340</v>
      </c>
      <c r="B1341" t="s">
        <v>26</v>
      </c>
      <c r="C1341" t="s">
        <v>665</v>
      </c>
      <c r="D1341" t="s">
        <v>2</v>
      </c>
      <c r="E1341" t="s">
        <v>341</v>
      </c>
      <c r="F1341" s="138">
        <v>44003</v>
      </c>
      <c r="G1341" t="s">
        <v>682</v>
      </c>
      <c r="H1341" t="s">
        <v>687</v>
      </c>
      <c r="I1341" t="s">
        <v>668</v>
      </c>
      <c r="J1341" t="s">
        <v>464</v>
      </c>
      <c r="K1341" t="s">
        <v>671</v>
      </c>
      <c r="L1341">
        <v>1000</v>
      </c>
      <c r="M1341">
        <v>320</v>
      </c>
      <c r="O1341">
        <v>320</v>
      </c>
      <c r="P1341">
        <v>76.800000000000011</v>
      </c>
      <c r="R1341">
        <v>4</v>
      </c>
      <c r="S1341">
        <v>21</v>
      </c>
      <c r="T1341">
        <v>0</v>
      </c>
      <c r="U1341">
        <v>3.333333333333333</v>
      </c>
      <c r="V1341">
        <v>0.83333333333333326</v>
      </c>
      <c r="W1341">
        <v>0.24</v>
      </c>
      <c r="Y1341">
        <v>1.7857142857142856E-2</v>
      </c>
      <c r="Z1341">
        <v>226</v>
      </c>
      <c r="AA1341">
        <v>0.65</v>
      </c>
      <c r="AH1341">
        <v>3.333333333333333</v>
      </c>
      <c r="AQ1341">
        <v>100</v>
      </c>
      <c r="AR1341">
        <v>100</v>
      </c>
      <c r="AS1341" t="s">
        <v>755</v>
      </c>
    </row>
    <row r="1342" spans="1:45" x14ac:dyDescent="0.25">
      <c r="A1342">
        <v>1341</v>
      </c>
      <c r="B1342" t="s">
        <v>26</v>
      </c>
      <c r="C1342" t="s">
        <v>665</v>
      </c>
      <c r="D1342" t="s">
        <v>2</v>
      </c>
      <c r="E1342" t="s">
        <v>341</v>
      </c>
      <c r="F1342" s="138">
        <v>44003</v>
      </c>
      <c r="G1342" t="s">
        <v>682</v>
      </c>
      <c r="H1342" t="s">
        <v>687</v>
      </c>
      <c r="I1342" t="s">
        <v>668</v>
      </c>
      <c r="J1342" t="s">
        <v>484</v>
      </c>
      <c r="K1342" t="s">
        <v>671</v>
      </c>
      <c r="L1342">
        <v>1000</v>
      </c>
      <c r="M1342">
        <v>320</v>
      </c>
      <c r="O1342">
        <v>244</v>
      </c>
      <c r="P1342">
        <v>76.800000000000011</v>
      </c>
      <c r="R1342">
        <v>11</v>
      </c>
      <c r="S1342">
        <v>21</v>
      </c>
      <c r="T1342">
        <v>0</v>
      </c>
      <c r="U1342">
        <v>6.8333333333333339</v>
      </c>
      <c r="V1342">
        <v>0.62121212121212122</v>
      </c>
      <c r="W1342">
        <v>0.24</v>
      </c>
      <c r="Y1342">
        <v>6.4402810304449651E-2</v>
      </c>
      <c r="Z1342">
        <v>191</v>
      </c>
      <c r="AA1342">
        <v>0.65</v>
      </c>
      <c r="AH1342">
        <v>6.8333333333333339</v>
      </c>
      <c r="AQ1342">
        <v>100</v>
      </c>
      <c r="AR1342">
        <v>100</v>
      </c>
      <c r="AS1342" t="s">
        <v>755</v>
      </c>
    </row>
    <row r="1343" spans="1:45" x14ac:dyDescent="0.25">
      <c r="A1343">
        <v>1342</v>
      </c>
      <c r="B1343" t="s">
        <v>26</v>
      </c>
      <c r="C1343" t="s">
        <v>665</v>
      </c>
      <c r="D1343" t="s">
        <v>2</v>
      </c>
      <c r="E1343" t="s">
        <v>341</v>
      </c>
      <c r="F1343" s="138">
        <v>44003</v>
      </c>
      <c r="G1343" t="s">
        <v>682</v>
      </c>
      <c r="H1343" t="s">
        <v>687</v>
      </c>
      <c r="I1343" t="s">
        <v>668</v>
      </c>
      <c r="J1343" t="s">
        <v>465</v>
      </c>
      <c r="K1343" t="s">
        <v>671</v>
      </c>
      <c r="L1343">
        <v>1000</v>
      </c>
      <c r="M1343">
        <v>320</v>
      </c>
      <c r="O1343">
        <v>304</v>
      </c>
      <c r="P1343">
        <v>76.800000000000011</v>
      </c>
      <c r="Q1343">
        <v>1</v>
      </c>
      <c r="R1343">
        <v>13</v>
      </c>
      <c r="S1343">
        <v>21</v>
      </c>
      <c r="T1343">
        <v>0.66666666666666663</v>
      </c>
      <c r="U1343">
        <v>6</v>
      </c>
      <c r="V1343">
        <v>0.47619047619047622</v>
      </c>
      <c r="W1343">
        <v>0.24</v>
      </c>
      <c r="Y1343">
        <v>6.5789473684210537E-2</v>
      </c>
      <c r="Z1343">
        <v>200</v>
      </c>
      <c r="AA1343">
        <v>0.65</v>
      </c>
      <c r="AB1343">
        <v>0.66666666666666663</v>
      </c>
      <c r="AI1343">
        <v>2</v>
      </c>
      <c r="AK1343">
        <v>11</v>
      </c>
      <c r="AQ1343">
        <v>100</v>
      </c>
      <c r="AR1343">
        <v>100</v>
      </c>
      <c r="AS1343" t="s">
        <v>755</v>
      </c>
    </row>
    <row r="1344" spans="1:45" x14ac:dyDescent="0.25">
      <c r="A1344">
        <v>1343</v>
      </c>
      <c r="B1344" t="s">
        <v>26</v>
      </c>
      <c r="C1344" t="s">
        <v>665</v>
      </c>
      <c r="D1344" t="s">
        <v>2</v>
      </c>
      <c r="E1344" t="s">
        <v>341</v>
      </c>
      <c r="F1344" s="138">
        <v>44003</v>
      </c>
      <c r="G1344" t="s">
        <v>682</v>
      </c>
      <c r="H1344" t="s">
        <v>687</v>
      </c>
      <c r="I1344" t="s">
        <v>668</v>
      </c>
      <c r="J1344" t="s">
        <v>485</v>
      </c>
      <c r="K1344" t="s">
        <v>671</v>
      </c>
      <c r="L1344">
        <v>1000</v>
      </c>
      <c r="M1344">
        <v>320</v>
      </c>
      <c r="O1344">
        <v>304</v>
      </c>
      <c r="P1344">
        <v>76.800000000000011</v>
      </c>
      <c r="Q1344">
        <v>9</v>
      </c>
      <c r="R1344">
        <v>41</v>
      </c>
      <c r="S1344">
        <v>21</v>
      </c>
      <c r="T1344">
        <v>3.6666666666666665</v>
      </c>
      <c r="U1344">
        <v>26.333333333333332</v>
      </c>
      <c r="V1344">
        <v>0.6</v>
      </c>
      <c r="W1344">
        <v>0.24</v>
      </c>
      <c r="Y1344">
        <v>0.23496240601503762</v>
      </c>
      <c r="Z1344">
        <v>754</v>
      </c>
      <c r="AA1344">
        <v>0.65</v>
      </c>
      <c r="AB1344">
        <v>3.6666666666666665</v>
      </c>
      <c r="AH1344">
        <v>20.833333333333332</v>
      </c>
      <c r="AK1344">
        <v>11</v>
      </c>
      <c r="AQ1344">
        <v>100</v>
      </c>
      <c r="AR1344">
        <v>100</v>
      </c>
      <c r="AS1344" t="s">
        <v>755</v>
      </c>
    </row>
    <row r="1345" spans="1:45" x14ac:dyDescent="0.25">
      <c r="A1345">
        <v>1344</v>
      </c>
      <c r="B1345" t="s">
        <v>26</v>
      </c>
      <c r="C1345" t="s">
        <v>665</v>
      </c>
      <c r="D1345" t="s">
        <v>2</v>
      </c>
      <c r="E1345" t="s">
        <v>341</v>
      </c>
      <c r="F1345" s="138">
        <v>44003</v>
      </c>
      <c r="G1345" t="s">
        <v>682</v>
      </c>
      <c r="H1345" t="s">
        <v>687</v>
      </c>
      <c r="I1345" t="s">
        <v>668</v>
      </c>
      <c r="J1345" t="s">
        <v>524</v>
      </c>
      <c r="K1345" t="s">
        <v>671</v>
      </c>
      <c r="L1345">
        <v>1000</v>
      </c>
      <c r="M1345">
        <v>320</v>
      </c>
      <c r="O1345">
        <v>330</v>
      </c>
      <c r="P1345">
        <v>76.800000000000011</v>
      </c>
      <c r="Q1345">
        <v>3</v>
      </c>
      <c r="R1345">
        <v>2</v>
      </c>
      <c r="S1345">
        <v>21</v>
      </c>
      <c r="T1345">
        <v>1.8333333333333333</v>
      </c>
      <c r="U1345">
        <v>0.83333333333333337</v>
      </c>
      <c r="V1345">
        <v>0.53333333333333333</v>
      </c>
      <c r="W1345">
        <v>0.24</v>
      </c>
      <c r="Y1345">
        <v>2.1645021645021648E-2</v>
      </c>
      <c r="Z1345">
        <v>420</v>
      </c>
      <c r="AA1345">
        <v>0.65</v>
      </c>
      <c r="AB1345">
        <v>1.8333333333333333</v>
      </c>
      <c r="AH1345">
        <v>0.83333333333333337</v>
      </c>
      <c r="AQ1345">
        <v>100</v>
      </c>
      <c r="AR1345">
        <v>100</v>
      </c>
      <c r="AS1345" t="s">
        <v>755</v>
      </c>
    </row>
    <row r="1346" spans="1:45" x14ac:dyDescent="0.25">
      <c r="A1346">
        <v>1345</v>
      </c>
      <c r="B1346" t="s">
        <v>26</v>
      </c>
      <c r="C1346" t="s">
        <v>665</v>
      </c>
      <c r="D1346" t="s">
        <v>2</v>
      </c>
      <c r="E1346" t="s">
        <v>341</v>
      </c>
      <c r="F1346" s="138">
        <v>44003</v>
      </c>
      <c r="G1346" t="s">
        <v>682</v>
      </c>
      <c r="H1346" t="s">
        <v>687</v>
      </c>
      <c r="I1346" t="s">
        <v>672</v>
      </c>
      <c r="J1346" t="s">
        <v>470</v>
      </c>
      <c r="K1346" t="s">
        <v>671</v>
      </c>
      <c r="L1346">
        <v>1000</v>
      </c>
      <c r="M1346">
        <v>320</v>
      </c>
      <c r="O1346">
        <v>354</v>
      </c>
      <c r="P1346">
        <v>76.800000000000011</v>
      </c>
      <c r="Q1346">
        <v>19</v>
      </c>
      <c r="R1346">
        <v>45</v>
      </c>
      <c r="S1346">
        <v>21</v>
      </c>
      <c r="T1346">
        <v>13.166666666666666</v>
      </c>
      <c r="U1346">
        <v>29.833333333333332</v>
      </c>
      <c r="V1346">
        <v>0.671875</v>
      </c>
      <c r="W1346">
        <v>0.24</v>
      </c>
      <c r="Y1346">
        <v>0.25827280064568203</v>
      </c>
      <c r="Z1346">
        <v>232</v>
      </c>
      <c r="AA1346">
        <v>0.65</v>
      </c>
      <c r="AB1346">
        <v>11.166666666666666</v>
      </c>
      <c r="AE1346">
        <v>4</v>
      </c>
      <c r="AH1346">
        <v>23.333333333333332</v>
      </c>
      <c r="AK1346">
        <v>13</v>
      </c>
      <c r="AQ1346">
        <v>100</v>
      </c>
      <c r="AR1346">
        <v>100</v>
      </c>
      <c r="AS1346" t="s">
        <v>755</v>
      </c>
    </row>
    <row r="1347" spans="1:45" x14ac:dyDescent="0.25">
      <c r="A1347">
        <v>1346</v>
      </c>
      <c r="B1347" t="s">
        <v>26</v>
      </c>
      <c r="C1347" t="s">
        <v>665</v>
      </c>
      <c r="D1347" t="s">
        <v>2</v>
      </c>
      <c r="E1347" t="s">
        <v>341</v>
      </c>
      <c r="F1347" s="138">
        <v>44003</v>
      </c>
      <c r="G1347" t="s">
        <v>682</v>
      </c>
      <c r="H1347" t="s">
        <v>687</v>
      </c>
      <c r="I1347" t="s">
        <v>672</v>
      </c>
      <c r="J1347" t="s">
        <v>471</v>
      </c>
      <c r="K1347" t="s">
        <v>671</v>
      </c>
      <c r="L1347">
        <v>1000</v>
      </c>
      <c r="M1347">
        <v>320</v>
      </c>
      <c r="O1347">
        <v>256</v>
      </c>
      <c r="P1347">
        <v>76.800000000000011</v>
      </c>
      <c r="Q1347">
        <v>14</v>
      </c>
      <c r="R1347">
        <v>40</v>
      </c>
      <c r="S1347">
        <v>21</v>
      </c>
      <c r="T1347">
        <v>9.1666666666666679</v>
      </c>
      <c r="U1347">
        <v>29.666666666666668</v>
      </c>
      <c r="V1347">
        <v>0.71913580246913589</v>
      </c>
      <c r="W1347">
        <v>0.24</v>
      </c>
      <c r="Y1347">
        <v>0.30133928571428575</v>
      </c>
      <c r="Z1347">
        <v>254</v>
      </c>
      <c r="AA1347">
        <v>0.65</v>
      </c>
      <c r="AB1347">
        <v>7.166666666666667</v>
      </c>
      <c r="AE1347">
        <v>4</v>
      </c>
      <c r="AH1347">
        <v>26.166666666666668</v>
      </c>
      <c r="AK1347">
        <v>7</v>
      </c>
      <c r="AQ1347">
        <v>100</v>
      </c>
      <c r="AR1347">
        <v>100</v>
      </c>
      <c r="AS1347" t="s">
        <v>755</v>
      </c>
    </row>
    <row r="1348" spans="1:45" x14ac:dyDescent="0.25">
      <c r="A1348">
        <v>1347</v>
      </c>
      <c r="B1348" t="s">
        <v>26</v>
      </c>
      <c r="C1348" t="s">
        <v>665</v>
      </c>
      <c r="D1348" t="s">
        <v>2</v>
      </c>
      <c r="E1348" t="s">
        <v>341</v>
      </c>
      <c r="F1348" s="138">
        <v>44003</v>
      </c>
      <c r="G1348" t="s">
        <v>682</v>
      </c>
      <c r="H1348" t="s">
        <v>687</v>
      </c>
      <c r="I1348" t="s">
        <v>677</v>
      </c>
      <c r="J1348" t="s">
        <v>469</v>
      </c>
      <c r="K1348" t="s">
        <v>671</v>
      </c>
      <c r="L1348">
        <v>1000</v>
      </c>
      <c r="M1348">
        <v>320</v>
      </c>
      <c r="O1348">
        <v>288</v>
      </c>
      <c r="P1348">
        <v>76.800000000000011</v>
      </c>
      <c r="Q1348">
        <v>21</v>
      </c>
      <c r="R1348">
        <v>50</v>
      </c>
      <c r="S1348">
        <v>21</v>
      </c>
      <c r="T1348">
        <v>11.833333333333332</v>
      </c>
      <c r="U1348">
        <v>25.666666666666664</v>
      </c>
      <c r="V1348">
        <v>0.528169014084507</v>
      </c>
      <c r="W1348">
        <v>0.24</v>
      </c>
      <c r="Y1348">
        <v>0.35218253968253971</v>
      </c>
      <c r="Z1348">
        <v>372</v>
      </c>
      <c r="AA1348">
        <v>0.7</v>
      </c>
      <c r="AB1348">
        <v>11.833333333333332</v>
      </c>
      <c r="AH1348">
        <v>21.166666666666664</v>
      </c>
      <c r="AI1348">
        <v>4</v>
      </c>
      <c r="AK1348">
        <v>7</v>
      </c>
      <c r="AQ1348">
        <v>100</v>
      </c>
      <c r="AR1348">
        <v>100</v>
      </c>
      <c r="AS1348" t="s">
        <v>755</v>
      </c>
    </row>
    <row r="1349" spans="1:45" x14ac:dyDescent="0.25">
      <c r="A1349">
        <v>1348</v>
      </c>
      <c r="B1349" t="s">
        <v>26</v>
      </c>
      <c r="C1349" t="s">
        <v>665</v>
      </c>
      <c r="D1349" t="s">
        <v>2</v>
      </c>
      <c r="E1349" t="s">
        <v>341</v>
      </c>
      <c r="F1349" s="138">
        <v>44003</v>
      </c>
      <c r="G1349" t="s">
        <v>682</v>
      </c>
      <c r="H1349" t="s">
        <v>687</v>
      </c>
      <c r="I1349" t="s">
        <v>697</v>
      </c>
      <c r="J1349" t="s">
        <v>467</v>
      </c>
      <c r="K1349" t="s">
        <v>671</v>
      </c>
      <c r="L1349">
        <v>1000</v>
      </c>
      <c r="M1349">
        <v>320</v>
      </c>
      <c r="O1349">
        <v>312</v>
      </c>
      <c r="P1349">
        <v>57.599999999999994</v>
      </c>
      <c r="Q1349">
        <v>5</v>
      </c>
      <c r="R1349">
        <v>37</v>
      </c>
      <c r="S1349">
        <v>28</v>
      </c>
      <c r="T1349">
        <v>5.3333333333333339</v>
      </c>
      <c r="U1349">
        <v>37.333333333333336</v>
      </c>
      <c r="V1349">
        <v>1.015873015873016</v>
      </c>
      <c r="W1349">
        <v>0.24</v>
      </c>
      <c r="Y1349">
        <v>0.19230769230769232</v>
      </c>
      <c r="Z1349">
        <v>433</v>
      </c>
      <c r="AA1349">
        <v>0.65</v>
      </c>
      <c r="AB1349">
        <v>2.8333333333333335</v>
      </c>
      <c r="AE1349">
        <v>5</v>
      </c>
      <c r="AH1349">
        <v>34.833333333333336</v>
      </c>
      <c r="AK1349">
        <v>5</v>
      </c>
      <c r="AQ1349">
        <v>100</v>
      </c>
      <c r="AR1349">
        <v>100</v>
      </c>
      <c r="AS1349" t="s">
        <v>755</v>
      </c>
    </row>
    <row r="1350" spans="1:45" x14ac:dyDescent="0.25">
      <c r="A1350">
        <v>1349</v>
      </c>
      <c r="B1350" t="s">
        <v>26</v>
      </c>
      <c r="C1350" t="s">
        <v>665</v>
      </c>
      <c r="D1350" t="s">
        <v>2</v>
      </c>
      <c r="E1350" t="s">
        <v>341</v>
      </c>
      <c r="F1350" s="138">
        <v>44003</v>
      </c>
      <c r="G1350" t="s">
        <v>682</v>
      </c>
      <c r="H1350" t="s">
        <v>687</v>
      </c>
      <c r="I1350" t="s">
        <v>697</v>
      </c>
      <c r="J1350" t="s">
        <v>487</v>
      </c>
      <c r="K1350" t="s">
        <v>671</v>
      </c>
      <c r="L1350">
        <v>1000</v>
      </c>
      <c r="M1350">
        <v>320</v>
      </c>
      <c r="O1350">
        <v>344</v>
      </c>
      <c r="P1350">
        <v>57.599999999999994</v>
      </c>
      <c r="Q1350">
        <v>3</v>
      </c>
      <c r="R1350">
        <v>41</v>
      </c>
      <c r="S1350">
        <v>28</v>
      </c>
      <c r="T1350">
        <v>4.3333333333333339</v>
      </c>
      <c r="U1350">
        <v>34.666666666666671</v>
      </c>
      <c r="V1350">
        <v>0.88636363636363658</v>
      </c>
      <c r="W1350">
        <v>0.24</v>
      </c>
      <c r="Y1350">
        <v>0.18272425249169436</v>
      </c>
      <c r="Z1350">
        <v>412</v>
      </c>
      <c r="AA1350">
        <v>0.65</v>
      </c>
      <c r="AB1350">
        <v>2.8333333333333335</v>
      </c>
      <c r="AE1350">
        <v>3</v>
      </c>
      <c r="AH1350">
        <v>32.166666666666671</v>
      </c>
      <c r="AK1350">
        <v>5</v>
      </c>
      <c r="AQ1350">
        <v>100</v>
      </c>
      <c r="AR1350">
        <v>100</v>
      </c>
      <c r="AS1350" t="s">
        <v>755</v>
      </c>
    </row>
    <row r="1351" spans="1:45" x14ac:dyDescent="0.25">
      <c r="A1351">
        <v>1350</v>
      </c>
      <c r="B1351" t="s">
        <v>26</v>
      </c>
      <c r="C1351" t="s">
        <v>665</v>
      </c>
      <c r="D1351" t="s">
        <v>2</v>
      </c>
      <c r="E1351" t="s">
        <v>341</v>
      </c>
      <c r="F1351" s="138">
        <v>44003</v>
      </c>
      <c r="G1351" t="s">
        <v>682</v>
      </c>
      <c r="H1351" t="s">
        <v>687</v>
      </c>
      <c r="I1351" t="s">
        <v>707</v>
      </c>
      <c r="J1351" t="s">
        <v>480</v>
      </c>
      <c r="K1351" t="s">
        <v>671</v>
      </c>
      <c r="L1351">
        <v>1000</v>
      </c>
      <c r="M1351">
        <v>320</v>
      </c>
      <c r="O1351">
        <v>311</v>
      </c>
      <c r="P1351">
        <v>57.599999999999994</v>
      </c>
      <c r="Q1351">
        <v>3</v>
      </c>
      <c r="R1351">
        <v>44</v>
      </c>
      <c r="S1351">
        <v>28</v>
      </c>
      <c r="T1351">
        <v>4</v>
      </c>
      <c r="U1351">
        <v>18.625</v>
      </c>
      <c r="V1351">
        <v>0.48138297872340424</v>
      </c>
      <c r="W1351">
        <v>0.24</v>
      </c>
      <c r="Y1351">
        <v>0.21589343132751493</v>
      </c>
      <c r="Z1351">
        <v>421</v>
      </c>
      <c r="AA1351">
        <v>0.65</v>
      </c>
      <c r="AE1351">
        <v>8</v>
      </c>
      <c r="AI1351">
        <v>15</v>
      </c>
      <c r="AJ1351">
        <v>17</v>
      </c>
      <c r="AK1351">
        <v>17</v>
      </c>
      <c r="AQ1351">
        <v>100</v>
      </c>
      <c r="AR1351">
        <v>100</v>
      </c>
      <c r="AS1351" t="s">
        <v>755</v>
      </c>
    </row>
    <row r="1352" spans="1:45" x14ac:dyDescent="0.25">
      <c r="A1352">
        <v>1351</v>
      </c>
      <c r="B1352" t="s">
        <v>26</v>
      </c>
      <c r="C1352" t="s">
        <v>665</v>
      </c>
      <c r="D1352" t="s">
        <v>2</v>
      </c>
      <c r="E1352" t="s">
        <v>341</v>
      </c>
      <c r="F1352" s="138">
        <v>44003</v>
      </c>
      <c r="G1352" t="s">
        <v>682</v>
      </c>
      <c r="H1352" t="s">
        <v>687</v>
      </c>
      <c r="I1352" t="s">
        <v>707</v>
      </c>
      <c r="J1352" t="s">
        <v>468</v>
      </c>
      <c r="K1352" t="s">
        <v>671</v>
      </c>
      <c r="L1352">
        <v>1000</v>
      </c>
      <c r="M1352">
        <v>320</v>
      </c>
      <c r="O1352">
        <v>260</v>
      </c>
      <c r="P1352">
        <v>57.599999999999994</v>
      </c>
      <c r="Q1352">
        <v>1</v>
      </c>
      <c r="R1352">
        <v>25</v>
      </c>
      <c r="S1352">
        <v>28</v>
      </c>
      <c r="T1352">
        <v>0.5</v>
      </c>
      <c r="U1352">
        <v>11.25</v>
      </c>
      <c r="V1352">
        <v>0.45192307692307693</v>
      </c>
      <c r="W1352">
        <v>0.24</v>
      </c>
      <c r="Y1352">
        <v>0.14285714285714285</v>
      </c>
      <c r="Z1352">
        <v>312</v>
      </c>
      <c r="AA1352">
        <v>0.65</v>
      </c>
      <c r="AE1352">
        <v>1</v>
      </c>
      <c r="AI1352">
        <v>23</v>
      </c>
      <c r="AK1352">
        <v>11</v>
      </c>
      <c r="AQ1352">
        <v>100</v>
      </c>
      <c r="AR1352">
        <v>100</v>
      </c>
      <c r="AS1352" t="s">
        <v>755</v>
      </c>
    </row>
    <row r="1353" spans="1:45" x14ac:dyDescent="0.25">
      <c r="A1353">
        <v>1352</v>
      </c>
      <c r="B1353" t="s">
        <v>26</v>
      </c>
      <c r="C1353" t="s">
        <v>665</v>
      </c>
      <c r="D1353" t="s">
        <v>2</v>
      </c>
      <c r="E1353" t="s">
        <v>341</v>
      </c>
      <c r="F1353" s="138">
        <v>44003</v>
      </c>
      <c r="G1353" t="s">
        <v>682</v>
      </c>
      <c r="H1353" t="s">
        <v>687</v>
      </c>
      <c r="I1353" t="s">
        <v>673</v>
      </c>
      <c r="J1353" t="s">
        <v>473</v>
      </c>
      <c r="K1353" t="s">
        <v>671</v>
      </c>
      <c r="L1353">
        <v>1000</v>
      </c>
      <c r="M1353">
        <v>320</v>
      </c>
      <c r="O1353">
        <v>336</v>
      </c>
      <c r="P1353">
        <v>57.599999999999994</v>
      </c>
      <c r="Q1353">
        <v>4</v>
      </c>
      <c r="R1353">
        <v>62</v>
      </c>
      <c r="S1353">
        <v>28</v>
      </c>
      <c r="T1353">
        <v>2.5</v>
      </c>
      <c r="U1353">
        <v>27.625</v>
      </c>
      <c r="V1353">
        <v>0.45643939393939392</v>
      </c>
      <c r="W1353">
        <v>0.24</v>
      </c>
      <c r="Y1353">
        <v>0.28061224489795922</v>
      </c>
      <c r="Z1353">
        <v>375</v>
      </c>
      <c r="AA1353">
        <v>0.65</v>
      </c>
      <c r="AB1353">
        <v>2.5</v>
      </c>
      <c r="AH1353">
        <v>24</v>
      </c>
      <c r="AI1353">
        <v>7</v>
      </c>
      <c r="AJ1353">
        <v>1</v>
      </c>
      <c r="AK1353">
        <v>3</v>
      </c>
      <c r="AQ1353">
        <v>100</v>
      </c>
      <c r="AR1353">
        <v>100</v>
      </c>
      <c r="AS1353" t="s">
        <v>755</v>
      </c>
    </row>
    <row r="1354" spans="1:45" x14ac:dyDescent="0.25">
      <c r="A1354">
        <v>1353</v>
      </c>
      <c r="B1354" t="s">
        <v>26</v>
      </c>
      <c r="C1354" t="s">
        <v>665</v>
      </c>
      <c r="D1354" t="s">
        <v>2</v>
      </c>
      <c r="E1354" t="s">
        <v>341</v>
      </c>
      <c r="F1354" s="138">
        <v>44003</v>
      </c>
      <c r="G1354" t="s">
        <v>682</v>
      </c>
      <c r="H1354" t="s">
        <v>687</v>
      </c>
      <c r="I1354" t="s">
        <v>708</v>
      </c>
      <c r="J1354" t="s">
        <v>486</v>
      </c>
      <c r="K1354" t="s">
        <v>671</v>
      </c>
      <c r="L1354">
        <v>1000</v>
      </c>
      <c r="M1354">
        <v>320</v>
      </c>
      <c r="O1354">
        <v>320</v>
      </c>
      <c r="P1354">
        <v>57.599999999999994</v>
      </c>
      <c r="Q1354">
        <v>22</v>
      </c>
      <c r="R1354">
        <v>56</v>
      </c>
      <c r="S1354">
        <v>28</v>
      </c>
      <c r="T1354">
        <v>6.791666666666667</v>
      </c>
      <c r="U1354">
        <v>35.375</v>
      </c>
      <c r="V1354">
        <v>0.54059829059829057</v>
      </c>
      <c r="W1354">
        <v>0.24</v>
      </c>
      <c r="Y1354">
        <v>0.3482142857142857</v>
      </c>
      <c r="Z1354">
        <v>500</v>
      </c>
      <c r="AA1354">
        <v>0.65</v>
      </c>
      <c r="AB1354">
        <v>4.166666666666667</v>
      </c>
      <c r="AC1354">
        <v>6</v>
      </c>
      <c r="AD1354">
        <v>3</v>
      </c>
      <c r="AH1354">
        <v>21</v>
      </c>
      <c r="AI1354">
        <v>11</v>
      </c>
      <c r="AJ1354">
        <v>11</v>
      </c>
      <c r="AK1354">
        <v>3</v>
      </c>
      <c r="AM1354">
        <v>6</v>
      </c>
      <c r="AQ1354">
        <v>100</v>
      </c>
      <c r="AR1354">
        <v>100</v>
      </c>
      <c r="AS1354" t="s">
        <v>755</v>
      </c>
    </row>
    <row r="1355" spans="1:45" x14ac:dyDescent="0.25">
      <c r="A1355">
        <v>1354</v>
      </c>
      <c r="B1355" t="s">
        <v>26</v>
      </c>
      <c r="C1355" t="s">
        <v>665</v>
      </c>
      <c r="D1355" t="s">
        <v>2</v>
      </c>
      <c r="E1355" t="s">
        <v>341</v>
      </c>
      <c r="F1355" s="138">
        <v>44003</v>
      </c>
      <c r="G1355" t="s">
        <v>682</v>
      </c>
      <c r="H1355" t="s">
        <v>687</v>
      </c>
      <c r="I1355" t="s">
        <v>709</v>
      </c>
      <c r="J1355" t="s">
        <v>474</v>
      </c>
      <c r="K1355" t="s">
        <v>671</v>
      </c>
      <c r="L1355">
        <v>1000</v>
      </c>
      <c r="M1355">
        <v>320</v>
      </c>
      <c r="O1355">
        <v>311</v>
      </c>
      <c r="P1355">
        <v>57.599999999999994</v>
      </c>
      <c r="R1355">
        <v>45</v>
      </c>
      <c r="S1355">
        <v>28</v>
      </c>
      <c r="T1355">
        <v>0</v>
      </c>
      <c r="U1355">
        <v>47.25</v>
      </c>
      <c r="V1355">
        <v>1.05</v>
      </c>
      <c r="W1355">
        <v>0.24</v>
      </c>
      <c r="Y1355">
        <v>0.20670647680293983</v>
      </c>
      <c r="Z1355">
        <v>412</v>
      </c>
      <c r="AA1355">
        <v>0.65</v>
      </c>
      <c r="AH1355">
        <v>28</v>
      </c>
      <c r="AJ1355">
        <v>22</v>
      </c>
      <c r="AK1355">
        <v>22</v>
      </c>
      <c r="AQ1355">
        <v>100</v>
      </c>
      <c r="AR1355">
        <v>100</v>
      </c>
      <c r="AS1355" t="s">
        <v>755</v>
      </c>
    </row>
    <row r="1356" spans="1:45" x14ac:dyDescent="0.25">
      <c r="A1356">
        <v>1355</v>
      </c>
      <c r="B1356" t="s">
        <v>26</v>
      </c>
      <c r="C1356" t="s">
        <v>665</v>
      </c>
      <c r="D1356" t="s">
        <v>2</v>
      </c>
      <c r="E1356" t="s">
        <v>341</v>
      </c>
      <c r="F1356" s="138">
        <v>44003</v>
      </c>
      <c r="G1356" t="s">
        <v>682</v>
      </c>
      <c r="H1356" t="s">
        <v>687</v>
      </c>
      <c r="I1356" t="s">
        <v>709</v>
      </c>
      <c r="J1356" t="s">
        <v>483</v>
      </c>
      <c r="K1356" t="s">
        <v>671</v>
      </c>
      <c r="L1356">
        <v>1000</v>
      </c>
      <c r="M1356">
        <v>320</v>
      </c>
      <c r="O1356">
        <v>320</v>
      </c>
      <c r="P1356">
        <v>57.599999999999994</v>
      </c>
      <c r="Q1356">
        <v>4</v>
      </c>
      <c r="R1356">
        <v>15</v>
      </c>
      <c r="S1356">
        <v>28</v>
      </c>
      <c r="T1356">
        <v>2</v>
      </c>
      <c r="U1356">
        <v>41.5</v>
      </c>
      <c r="V1356">
        <v>2.2894736842105261</v>
      </c>
      <c r="W1356">
        <v>0.24</v>
      </c>
      <c r="Y1356">
        <v>8.4821428571428575E-2</v>
      </c>
      <c r="Z1356">
        <v>422</v>
      </c>
      <c r="AA1356">
        <v>0.65</v>
      </c>
      <c r="AB1356">
        <v>2</v>
      </c>
      <c r="AH1356">
        <v>41</v>
      </c>
      <c r="AK1356">
        <v>1</v>
      </c>
      <c r="AQ1356">
        <v>100</v>
      </c>
      <c r="AR1356">
        <v>100</v>
      </c>
      <c r="AS1356" t="s">
        <v>755</v>
      </c>
    </row>
    <row r="1357" spans="1:45" x14ac:dyDescent="0.25">
      <c r="A1357">
        <v>1356</v>
      </c>
      <c r="B1357" t="s">
        <v>26</v>
      </c>
      <c r="C1357" t="s">
        <v>665</v>
      </c>
      <c r="D1357" t="s">
        <v>2</v>
      </c>
      <c r="E1357" t="s">
        <v>341</v>
      </c>
      <c r="F1357" s="138">
        <v>44003</v>
      </c>
      <c r="G1357" t="s">
        <v>683</v>
      </c>
      <c r="H1357" t="s">
        <v>667</v>
      </c>
      <c r="I1357" t="s">
        <v>668</v>
      </c>
      <c r="J1357" t="s">
        <v>391</v>
      </c>
      <c r="K1357" t="s">
        <v>669</v>
      </c>
      <c r="L1357">
        <v>1500</v>
      </c>
      <c r="M1357">
        <v>480</v>
      </c>
      <c r="O1357">
        <v>384</v>
      </c>
      <c r="P1357">
        <v>144</v>
      </c>
      <c r="Q1357">
        <v>74</v>
      </c>
      <c r="R1357">
        <v>46</v>
      </c>
      <c r="S1357">
        <v>94.8</v>
      </c>
      <c r="T1357">
        <v>46.833333333333336</v>
      </c>
      <c r="U1357">
        <v>31.916666666666664</v>
      </c>
      <c r="V1357">
        <v>0.65625</v>
      </c>
      <c r="W1357">
        <v>0.4</v>
      </c>
      <c r="Y1357">
        <v>0.44642857142857151</v>
      </c>
      <c r="Z1357">
        <v>356</v>
      </c>
      <c r="AA1357">
        <v>0.7</v>
      </c>
      <c r="AB1357">
        <v>28.833333333333336</v>
      </c>
      <c r="AD1357">
        <v>8</v>
      </c>
      <c r="AE1357">
        <v>30</v>
      </c>
      <c r="AH1357">
        <v>22.666666666666664</v>
      </c>
      <c r="AI1357">
        <v>5</v>
      </c>
      <c r="AK1357">
        <v>16</v>
      </c>
      <c r="AQ1357">
        <v>100</v>
      </c>
      <c r="AR1357">
        <v>100</v>
      </c>
      <c r="AS1357" t="s">
        <v>756</v>
      </c>
    </row>
    <row r="1358" spans="1:45" x14ac:dyDescent="0.25">
      <c r="A1358">
        <v>1357</v>
      </c>
      <c r="B1358" t="s">
        <v>26</v>
      </c>
      <c r="C1358" t="s">
        <v>665</v>
      </c>
      <c r="D1358" t="s">
        <v>2</v>
      </c>
      <c r="E1358" t="s">
        <v>341</v>
      </c>
      <c r="F1358" s="138">
        <v>44003</v>
      </c>
      <c r="G1358" t="s">
        <v>683</v>
      </c>
      <c r="H1358" t="s">
        <v>667</v>
      </c>
      <c r="I1358" t="s">
        <v>668</v>
      </c>
      <c r="J1358" t="s">
        <v>394</v>
      </c>
      <c r="K1358" t="s">
        <v>669</v>
      </c>
      <c r="L1358">
        <v>1500</v>
      </c>
      <c r="M1358">
        <v>480</v>
      </c>
      <c r="O1358">
        <v>512</v>
      </c>
      <c r="P1358">
        <v>144</v>
      </c>
      <c r="Q1358">
        <v>17</v>
      </c>
      <c r="R1358">
        <v>54</v>
      </c>
      <c r="S1358">
        <v>94.8</v>
      </c>
      <c r="T1358">
        <v>7.5</v>
      </c>
      <c r="U1358">
        <v>29.541666666666664</v>
      </c>
      <c r="V1358">
        <v>0.52171361502347413</v>
      </c>
      <c r="W1358">
        <v>0.4</v>
      </c>
      <c r="Y1358">
        <v>0.19810267857142858</v>
      </c>
      <c r="Z1358">
        <v>718</v>
      </c>
      <c r="AA1358">
        <v>0.7</v>
      </c>
      <c r="AB1358">
        <v>4.5</v>
      </c>
      <c r="AC1358">
        <v>4</v>
      </c>
      <c r="AE1358">
        <v>4</v>
      </c>
      <c r="AH1358">
        <v>18.166666666666664</v>
      </c>
      <c r="AI1358">
        <v>6</v>
      </c>
      <c r="AJ1358">
        <v>1</v>
      </c>
      <c r="AK1358">
        <v>19</v>
      </c>
      <c r="AQ1358">
        <v>100</v>
      </c>
      <c r="AR1358">
        <v>100</v>
      </c>
      <c r="AS1358" t="s">
        <v>756</v>
      </c>
    </row>
    <row r="1359" spans="1:45" x14ac:dyDescent="0.25">
      <c r="A1359">
        <v>1358</v>
      </c>
      <c r="B1359" t="s">
        <v>26</v>
      </c>
      <c r="C1359" t="s">
        <v>665</v>
      </c>
      <c r="D1359" t="s">
        <v>2</v>
      </c>
      <c r="E1359" t="s">
        <v>341</v>
      </c>
      <c r="F1359" s="138">
        <v>44003</v>
      </c>
      <c r="G1359" t="s">
        <v>683</v>
      </c>
      <c r="H1359" t="s">
        <v>667</v>
      </c>
      <c r="I1359" t="s">
        <v>668</v>
      </c>
      <c r="J1359" t="s">
        <v>392</v>
      </c>
      <c r="K1359" t="s">
        <v>669</v>
      </c>
      <c r="L1359">
        <v>1500</v>
      </c>
      <c r="M1359">
        <v>480</v>
      </c>
      <c r="O1359">
        <v>448</v>
      </c>
      <c r="P1359">
        <v>144</v>
      </c>
      <c r="Q1359">
        <v>40</v>
      </c>
      <c r="R1359">
        <v>145</v>
      </c>
      <c r="S1359">
        <v>94.8</v>
      </c>
      <c r="T1359">
        <v>18.833333333333336</v>
      </c>
      <c r="U1359">
        <v>79.5</v>
      </c>
      <c r="V1359">
        <v>0.53153153153153154</v>
      </c>
      <c r="W1359">
        <v>0.4</v>
      </c>
      <c r="Y1359">
        <v>0.58992346938775519</v>
      </c>
      <c r="Z1359">
        <v>632</v>
      </c>
      <c r="AA1359">
        <v>0.65</v>
      </c>
      <c r="AB1359">
        <v>5.3333333333333339</v>
      </c>
      <c r="AC1359">
        <v>4</v>
      </c>
      <c r="AE1359">
        <v>25</v>
      </c>
      <c r="AH1359">
        <v>27</v>
      </c>
      <c r="AI1359">
        <v>28</v>
      </c>
      <c r="AK1359">
        <v>91</v>
      </c>
      <c r="AQ1359">
        <v>100</v>
      </c>
      <c r="AR1359">
        <v>100</v>
      </c>
      <c r="AS1359" t="s">
        <v>756</v>
      </c>
    </row>
    <row r="1360" spans="1:45" x14ac:dyDescent="0.25">
      <c r="A1360">
        <v>1359</v>
      </c>
      <c r="B1360" t="s">
        <v>26</v>
      </c>
      <c r="C1360" t="s">
        <v>665</v>
      </c>
      <c r="D1360" t="s">
        <v>2</v>
      </c>
      <c r="E1360" t="s">
        <v>341</v>
      </c>
      <c r="F1360" s="138">
        <v>44003</v>
      </c>
      <c r="G1360" t="s">
        <v>683</v>
      </c>
      <c r="H1360" t="s">
        <v>667</v>
      </c>
      <c r="I1360" t="s">
        <v>668</v>
      </c>
      <c r="J1360" t="s">
        <v>393</v>
      </c>
      <c r="K1360" t="s">
        <v>669</v>
      </c>
      <c r="L1360">
        <v>1500</v>
      </c>
      <c r="M1360">
        <v>480</v>
      </c>
      <c r="O1360">
        <v>640</v>
      </c>
      <c r="P1360">
        <v>144</v>
      </c>
      <c r="Q1360">
        <v>16</v>
      </c>
      <c r="R1360">
        <v>84</v>
      </c>
      <c r="S1360">
        <v>94.8</v>
      </c>
      <c r="T1360">
        <v>6</v>
      </c>
      <c r="U1360">
        <v>34.25</v>
      </c>
      <c r="V1360">
        <v>0.40250000000000002</v>
      </c>
      <c r="W1360">
        <v>0.4</v>
      </c>
      <c r="Y1360">
        <v>0.22321428571428573</v>
      </c>
      <c r="Z1360">
        <v>534</v>
      </c>
      <c r="AA1360">
        <v>0.7</v>
      </c>
      <c r="AC1360">
        <v>1</v>
      </c>
      <c r="AD1360">
        <v>14</v>
      </c>
      <c r="AE1360">
        <v>1</v>
      </c>
      <c r="AI1360">
        <v>12</v>
      </c>
      <c r="AJ1360">
        <v>38</v>
      </c>
      <c r="AK1360">
        <v>34</v>
      </c>
      <c r="AQ1360">
        <v>100</v>
      </c>
      <c r="AR1360">
        <v>100</v>
      </c>
      <c r="AS1360" t="s">
        <v>756</v>
      </c>
    </row>
    <row r="1361" spans="1:45" x14ac:dyDescent="0.25">
      <c r="A1361">
        <v>1360</v>
      </c>
      <c r="B1361" t="s">
        <v>26</v>
      </c>
      <c r="C1361" t="s">
        <v>665</v>
      </c>
      <c r="D1361" t="s">
        <v>2</v>
      </c>
      <c r="E1361" t="s">
        <v>341</v>
      </c>
      <c r="F1361" s="138">
        <v>44003</v>
      </c>
      <c r="G1361" t="s">
        <v>675</v>
      </c>
      <c r="H1361" t="s">
        <v>667</v>
      </c>
      <c r="I1361" t="s">
        <v>668</v>
      </c>
      <c r="J1361" t="s">
        <v>164</v>
      </c>
      <c r="K1361" t="s">
        <v>669</v>
      </c>
      <c r="L1361">
        <v>4200</v>
      </c>
      <c r="M1361">
        <v>1008</v>
      </c>
      <c r="O1361">
        <v>912</v>
      </c>
      <c r="P1361">
        <v>302.39999999999998</v>
      </c>
      <c r="Q1361">
        <v>39</v>
      </c>
      <c r="R1361">
        <v>81</v>
      </c>
      <c r="S1361">
        <v>199.79999999999998</v>
      </c>
      <c r="T1361">
        <v>42.333333333333336</v>
      </c>
      <c r="U1361">
        <v>89.166666666666657</v>
      </c>
      <c r="V1361">
        <v>1.0958333333333334</v>
      </c>
      <c r="W1361">
        <v>0.4</v>
      </c>
      <c r="Y1361">
        <v>0.18796992481203009</v>
      </c>
      <c r="Z1361">
        <v>1124</v>
      </c>
      <c r="AA1361">
        <v>0.7</v>
      </c>
      <c r="AB1361">
        <v>35.333333333333336</v>
      </c>
      <c r="AC1361">
        <v>4</v>
      </c>
      <c r="AE1361">
        <v>12</v>
      </c>
      <c r="AH1361">
        <v>82.166666666666657</v>
      </c>
      <c r="AI1361">
        <v>8</v>
      </c>
      <c r="AK1361">
        <v>10</v>
      </c>
      <c r="AQ1361">
        <v>100</v>
      </c>
      <c r="AR1361">
        <v>100</v>
      </c>
      <c r="AS1361" t="s">
        <v>756</v>
      </c>
    </row>
    <row r="1362" spans="1:45" x14ac:dyDescent="0.25">
      <c r="A1362">
        <v>1361</v>
      </c>
      <c r="B1362" t="s">
        <v>26</v>
      </c>
      <c r="C1362" t="s">
        <v>665</v>
      </c>
      <c r="D1362" t="s">
        <v>2</v>
      </c>
      <c r="E1362" t="s">
        <v>341</v>
      </c>
      <c r="F1362" s="138">
        <v>44003</v>
      </c>
      <c r="G1362" t="s">
        <v>676</v>
      </c>
      <c r="H1362" t="s">
        <v>667</v>
      </c>
      <c r="I1362" t="s">
        <v>668</v>
      </c>
      <c r="J1362" t="s">
        <v>165</v>
      </c>
      <c r="K1362" t="s">
        <v>669</v>
      </c>
      <c r="L1362">
        <v>1200</v>
      </c>
      <c r="M1362">
        <v>480</v>
      </c>
      <c r="O1362">
        <v>464</v>
      </c>
      <c r="P1362">
        <v>115.19999999999999</v>
      </c>
      <c r="Q1362">
        <v>41</v>
      </c>
      <c r="R1362">
        <v>77</v>
      </c>
      <c r="S1362">
        <v>76.2</v>
      </c>
      <c r="T1362">
        <v>21.333333333333336</v>
      </c>
      <c r="U1362">
        <v>51.916666666666671</v>
      </c>
      <c r="V1362">
        <v>0.62076271186440679</v>
      </c>
      <c r="W1362">
        <v>0.4</v>
      </c>
      <c r="Y1362">
        <v>0.36330049261083747</v>
      </c>
      <c r="Z1362">
        <v>784</v>
      </c>
      <c r="AA1362">
        <v>0.75</v>
      </c>
      <c r="AB1362">
        <v>5.3333333333333339</v>
      </c>
      <c r="AE1362">
        <v>32</v>
      </c>
      <c r="AH1362">
        <v>42.666666666666671</v>
      </c>
      <c r="AI1362">
        <v>11</v>
      </c>
      <c r="AK1362">
        <v>13</v>
      </c>
      <c r="AQ1362">
        <v>100</v>
      </c>
      <c r="AR1362">
        <v>100</v>
      </c>
      <c r="AS1362" t="s">
        <v>756</v>
      </c>
    </row>
    <row r="1363" spans="1:45" x14ac:dyDescent="0.25">
      <c r="A1363">
        <v>1362</v>
      </c>
      <c r="B1363" t="s">
        <v>26</v>
      </c>
      <c r="C1363" t="s">
        <v>665</v>
      </c>
      <c r="D1363" t="s">
        <v>2</v>
      </c>
      <c r="E1363" t="s">
        <v>341</v>
      </c>
      <c r="F1363" s="138">
        <v>44003</v>
      </c>
      <c r="G1363" t="s">
        <v>676</v>
      </c>
      <c r="H1363" t="s">
        <v>667</v>
      </c>
      <c r="I1363" t="s">
        <v>668</v>
      </c>
      <c r="J1363" t="s">
        <v>166</v>
      </c>
      <c r="K1363" t="s">
        <v>669</v>
      </c>
      <c r="L1363">
        <v>1200</v>
      </c>
      <c r="M1363">
        <v>480</v>
      </c>
      <c r="O1363">
        <v>528</v>
      </c>
      <c r="P1363">
        <v>115.19999999999999</v>
      </c>
      <c r="Q1363">
        <v>69</v>
      </c>
      <c r="R1363">
        <v>119</v>
      </c>
      <c r="S1363">
        <v>76.2</v>
      </c>
      <c r="T1363">
        <v>55.333333333333329</v>
      </c>
      <c r="U1363">
        <v>99.416666666666657</v>
      </c>
      <c r="V1363">
        <v>0.82313829787234039</v>
      </c>
      <c r="W1363">
        <v>0.4</v>
      </c>
      <c r="Y1363">
        <v>0.5086580086580087</v>
      </c>
      <c r="Z1363">
        <v>696</v>
      </c>
      <c r="AA1363">
        <v>0.75</v>
      </c>
      <c r="AB1363">
        <v>29.333333333333332</v>
      </c>
      <c r="AE1363">
        <v>52</v>
      </c>
      <c r="AH1363">
        <v>83.666666666666657</v>
      </c>
      <c r="AI1363">
        <v>21</v>
      </c>
      <c r="AK1363">
        <v>21</v>
      </c>
      <c r="AQ1363">
        <v>100</v>
      </c>
      <c r="AR1363">
        <v>100</v>
      </c>
      <c r="AS1363" t="s">
        <v>756</v>
      </c>
    </row>
    <row r="1364" spans="1:45" x14ac:dyDescent="0.25">
      <c r="A1364">
        <v>1363</v>
      </c>
      <c r="B1364" t="s">
        <v>26</v>
      </c>
      <c r="C1364" t="s">
        <v>665</v>
      </c>
      <c r="D1364" t="s">
        <v>2</v>
      </c>
      <c r="E1364" t="s">
        <v>341</v>
      </c>
      <c r="F1364" s="138">
        <v>44003</v>
      </c>
      <c r="G1364" t="s">
        <v>676</v>
      </c>
      <c r="H1364" t="s">
        <v>667</v>
      </c>
      <c r="I1364" t="s">
        <v>668</v>
      </c>
      <c r="J1364" t="s">
        <v>167</v>
      </c>
      <c r="K1364" t="s">
        <v>669</v>
      </c>
      <c r="L1364">
        <v>1200</v>
      </c>
      <c r="M1364">
        <v>480</v>
      </c>
      <c r="O1364">
        <v>352</v>
      </c>
      <c r="P1364">
        <v>115.19999999999999</v>
      </c>
      <c r="Q1364">
        <v>11</v>
      </c>
      <c r="R1364">
        <v>52</v>
      </c>
      <c r="S1364">
        <v>76.2</v>
      </c>
      <c r="T1364">
        <v>6.5</v>
      </c>
      <c r="U1364">
        <v>34.416666666666664</v>
      </c>
      <c r="V1364">
        <v>0.64947089947089942</v>
      </c>
      <c r="W1364">
        <v>0.4</v>
      </c>
      <c r="Y1364">
        <v>0.25568181818181823</v>
      </c>
      <c r="Z1364">
        <v>343</v>
      </c>
      <c r="AA1364">
        <v>0.75</v>
      </c>
      <c r="AB1364">
        <v>5</v>
      </c>
      <c r="AE1364">
        <v>3</v>
      </c>
      <c r="AH1364">
        <v>31.666666666666664</v>
      </c>
      <c r="AI1364">
        <v>1</v>
      </c>
      <c r="AK1364">
        <v>5</v>
      </c>
      <c r="AQ1364">
        <v>100</v>
      </c>
      <c r="AR1364">
        <v>100</v>
      </c>
      <c r="AS1364" t="s">
        <v>756</v>
      </c>
    </row>
    <row r="1365" spans="1:45" x14ac:dyDescent="0.25">
      <c r="A1365">
        <v>1364</v>
      </c>
      <c r="B1365" t="s">
        <v>26</v>
      </c>
      <c r="C1365" t="s">
        <v>665</v>
      </c>
      <c r="D1365" t="s">
        <v>2</v>
      </c>
      <c r="E1365" t="s">
        <v>341</v>
      </c>
      <c r="F1365" s="138">
        <v>44003</v>
      </c>
      <c r="G1365" t="s">
        <v>676</v>
      </c>
      <c r="H1365" t="s">
        <v>667</v>
      </c>
      <c r="I1365" t="s">
        <v>668</v>
      </c>
      <c r="J1365" t="s">
        <v>168</v>
      </c>
      <c r="K1365" t="s">
        <v>669</v>
      </c>
      <c r="L1365">
        <v>1200</v>
      </c>
      <c r="M1365">
        <v>480</v>
      </c>
      <c r="O1365">
        <v>400</v>
      </c>
      <c r="P1365">
        <v>115.19999999999999</v>
      </c>
      <c r="Q1365">
        <v>11</v>
      </c>
      <c r="R1365">
        <v>52</v>
      </c>
      <c r="S1365">
        <v>76.2</v>
      </c>
      <c r="T1365">
        <v>6.666666666666667</v>
      </c>
      <c r="U1365">
        <v>35.833333333333336</v>
      </c>
      <c r="V1365">
        <v>0.67460317460317465</v>
      </c>
      <c r="W1365">
        <v>0.4</v>
      </c>
      <c r="Y1365">
        <v>0.22500000000000001</v>
      </c>
      <c r="Z1365">
        <v>851</v>
      </c>
      <c r="AA1365">
        <v>0.7</v>
      </c>
      <c r="AB1365">
        <v>6.666666666666667</v>
      </c>
      <c r="AH1365">
        <v>28.833333333333336</v>
      </c>
      <c r="AK1365">
        <v>14</v>
      </c>
      <c r="AQ1365">
        <v>100</v>
      </c>
      <c r="AR1365">
        <v>100</v>
      </c>
      <c r="AS1365" t="s">
        <v>756</v>
      </c>
    </row>
    <row r="1366" spans="1:45" x14ac:dyDescent="0.25">
      <c r="A1366">
        <v>1365</v>
      </c>
      <c r="B1366" t="s">
        <v>26</v>
      </c>
      <c r="C1366" t="s">
        <v>665</v>
      </c>
      <c r="D1366" t="s">
        <v>2</v>
      </c>
      <c r="E1366" t="s">
        <v>341</v>
      </c>
      <c r="F1366" s="138">
        <v>44003</v>
      </c>
      <c r="G1366" t="s">
        <v>676</v>
      </c>
      <c r="H1366" t="s">
        <v>667</v>
      </c>
      <c r="I1366" t="s">
        <v>677</v>
      </c>
      <c r="J1366" t="s">
        <v>440</v>
      </c>
      <c r="K1366" t="s">
        <v>669</v>
      </c>
      <c r="L1366">
        <v>1200</v>
      </c>
      <c r="M1366">
        <v>480</v>
      </c>
      <c r="O1366">
        <v>288</v>
      </c>
      <c r="P1366">
        <v>115.19999999999999</v>
      </c>
      <c r="Q1366">
        <v>21</v>
      </c>
      <c r="R1366">
        <v>55</v>
      </c>
      <c r="S1366">
        <v>63.599999999999994</v>
      </c>
      <c r="T1366">
        <v>6.833333333333333</v>
      </c>
      <c r="U1366">
        <v>25.833333333333332</v>
      </c>
      <c r="V1366">
        <v>0.42982456140350872</v>
      </c>
      <c r="W1366">
        <v>0.4</v>
      </c>
      <c r="Y1366">
        <v>0.37698412698412698</v>
      </c>
      <c r="Z1366">
        <v>334</v>
      </c>
      <c r="AA1366">
        <v>0.8</v>
      </c>
      <c r="AB1366">
        <v>5.333333333333333</v>
      </c>
      <c r="AE1366">
        <v>3</v>
      </c>
      <c r="AH1366">
        <v>17.333333333333332</v>
      </c>
      <c r="AI1366">
        <v>8</v>
      </c>
      <c r="AK1366">
        <v>13</v>
      </c>
      <c r="AQ1366">
        <v>100</v>
      </c>
      <c r="AR1366">
        <v>100</v>
      </c>
      <c r="AS1366" t="s">
        <v>755</v>
      </c>
    </row>
    <row r="1367" spans="1:45" x14ac:dyDescent="0.25">
      <c r="A1367">
        <v>1366</v>
      </c>
      <c r="B1367" t="s">
        <v>26</v>
      </c>
      <c r="C1367" t="s">
        <v>665</v>
      </c>
      <c r="D1367" t="s">
        <v>2</v>
      </c>
      <c r="E1367" t="s">
        <v>341</v>
      </c>
      <c r="F1367" s="138">
        <v>44003</v>
      </c>
      <c r="G1367" t="s">
        <v>676</v>
      </c>
      <c r="H1367" t="s">
        <v>687</v>
      </c>
      <c r="I1367" t="s">
        <v>673</v>
      </c>
      <c r="J1367" t="s">
        <v>439</v>
      </c>
      <c r="K1367" t="s">
        <v>669</v>
      </c>
      <c r="L1367">
        <v>1200</v>
      </c>
      <c r="M1367">
        <v>480</v>
      </c>
      <c r="O1367">
        <v>342</v>
      </c>
      <c r="P1367">
        <v>115.19999999999999</v>
      </c>
      <c r="R1367">
        <v>58</v>
      </c>
      <c r="S1367">
        <v>35.200000000000003</v>
      </c>
      <c r="T1367">
        <v>0</v>
      </c>
      <c r="U1367">
        <v>47.333333333333329</v>
      </c>
      <c r="V1367">
        <v>0.8160919540229884</v>
      </c>
      <c r="W1367">
        <v>0.24</v>
      </c>
      <c r="Y1367">
        <v>0.24227234753550544</v>
      </c>
      <c r="Z1367">
        <v>356</v>
      </c>
      <c r="AA1367">
        <v>0.65</v>
      </c>
      <c r="AH1367">
        <v>43.333333333333329</v>
      </c>
      <c r="AI1367">
        <v>4</v>
      </c>
      <c r="AK1367">
        <v>6</v>
      </c>
      <c r="AQ1367">
        <v>100</v>
      </c>
      <c r="AR1367">
        <v>100</v>
      </c>
      <c r="AS1367" t="s">
        <v>755</v>
      </c>
    </row>
    <row r="1368" spans="1:45" x14ac:dyDescent="0.25">
      <c r="A1368">
        <v>1367</v>
      </c>
      <c r="B1368" t="s">
        <v>26</v>
      </c>
      <c r="C1368" t="s">
        <v>665</v>
      </c>
      <c r="D1368" t="s">
        <v>2</v>
      </c>
      <c r="E1368" t="s">
        <v>341</v>
      </c>
      <c r="F1368" s="138">
        <v>44003</v>
      </c>
      <c r="G1368" t="s">
        <v>676</v>
      </c>
      <c r="H1368" t="s">
        <v>667</v>
      </c>
      <c r="I1368" t="s">
        <v>697</v>
      </c>
      <c r="J1368" t="s">
        <v>441</v>
      </c>
      <c r="K1368" t="s">
        <v>669</v>
      </c>
      <c r="L1368">
        <v>1200</v>
      </c>
      <c r="M1368">
        <v>480</v>
      </c>
      <c r="O1368">
        <v>434</v>
      </c>
      <c r="P1368">
        <v>115.19999999999999</v>
      </c>
      <c r="Q1368">
        <v>7</v>
      </c>
      <c r="R1368">
        <v>27</v>
      </c>
      <c r="S1368">
        <v>35.200000000000003</v>
      </c>
      <c r="T1368">
        <v>9.6666666666666661</v>
      </c>
      <c r="U1368">
        <v>28</v>
      </c>
      <c r="V1368">
        <v>1.1078431372549018</v>
      </c>
      <c r="W1368">
        <v>0.24</v>
      </c>
      <c r="Y1368">
        <v>0.11191573403554972</v>
      </c>
      <c r="Z1368">
        <v>357</v>
      </c>
      <c r="AA1368">
        <v>0.65</v>
      </c>
      <c r="AB1368">
        <v>9.1666666666666661</v>
      </c>
      <c r="AE1368">
        <v>1</v>
      </c>
      <c r="AH1368">
        <v>24.5</v>
      </c>
      <c r="AK1368">
        <v>7</v>
      </c>
      <c r="AQ1368">
        <v>100</v>
      </c>
      <c r="AR1368">
        <v>100</v>
      </c>
      <c r="AS1368" t="s">
        <v>755</v>
      </c>
    </row>
    <row r="1369" spans="1:45" x14ac:dyDescent="0.25">
      <c r="A1369">
        <v>1368</v>
      </c>
      <c r="B1369" t="s">
        <v>26</v>
      </c>
      <c r="C1369" t="s">
        <v>665</v>
      </c>
      <c r="D1369" t="s">
        <v>2</v>
      </c>
      <c r="E1369" t="s">
        <v>341</v>
      </c>
      <c r="F1369" s="138">
        <v>44003</v>
      </c>
      <c r="G1369" t="s">
        <v>685</v>
      </c>
      <c r="H1369" t="s">
        <v>667</v>
      </c>
      <c r="I1369" t="s">
        <v>668</v>
      </c>
      <c r="J1369" t="s">
        <v>172</v>
      </c>
      <c r="K1369" t="s">
        <v>671</v>
      </c>
      <c r="L1369">
        <v>1000</v>
      </c>
      <c r="M1369">
        <v>320</v>
      </c>
      <c r="O1369">
        <v>212</v>
      </c>
      <c r="P1369">
        <v>57.599999999999994</v>
      </c>
      <c r="Q1369">
        <v>13</v>
      </c>
      <c r="R1369">
        <v>18</v>
      </c>
      <c r="S1369">
        <v>63.599999999999994</v>
      </c>
      <c r="T1369">
        <v>8.1666666666666679</v>
      </c>
      <c r="U1369">
        <v>12.916666666666666</v>
      </c>
      <c r="V1369">
        <v>0.68010752688172049</v>
      </c>
      <c r="W1369">
        <v>0.4</v>
      </c>
      <c r="Y1369">
        <v>0.20889487870619949</v>
      </c>
      <c r="Z1369">
        <v>255</v>
      </c>
      <c r="AA1369">
        <v>0.65</v>
      </c>
      <c r="AB1369">
        <v>6.166666666666667</v>
      </c>
      <c r="AE1369">
        <v>4</v>
      </c>
      <c r="AH1369">
        <v>8.6666666666666661</v>
      </c>
      <c r="AI1369">
        <v>5</v>
      </c>
      <c r="AK1369">
        <v>6</v>
      </c>
      <c r="AQ1369">
        <v>100</v>
      </c>
      <c r="AR1369">
        <v>100</v>
      </c>
      <c r="AS1369" t="s">
        <v>755</v>
      </c>
    </row>
    <row r="1370" spans="1:45" x14ac:dyDescent="0.25">
      <c r="A1370">
        <v>1369</v>
      </c>
      <c r="B1370" t="s">
        <v>26</v>
      </c>
      <c r="C1370" t="s">
        <v>665</v>
      </c>
      <c r="D1370" t="s">
        <v>2</v>
      </c>
      <c r="E1370" t="s">
        <v>341</v>
      </c>
      <c r="F1370" s="138">
        <v>44003</v>
      </c>
      <c r="G1370" t="s">
        <v>685</v>
      </c>
      <c r="H1370" t="s">
        <v>667</v>
      </c>
      <c r="I1370" t="s">
        <v>668</v>
      </c>
      <c r="J1370" t="s">
        <v>173</v>
      </c>
      <c r="K1370" t="s">
        <v>671</v>
      </c>
      <c r="L1370">
        <v>1000</v>
      </c>
      <c r="M1370">
        <v>320</v>
      </c>
      <c r="O1370">
        <v>288</v>
      </c>
      <c r="P1370">
        <v>57.599999999999994</v>
      </c>
      <c r="Q1370">
        <v>5</v>
      </c>
      <c r="R1370">
        <v>9</v>
      </c>
      <c r="S1370">
        <v>28</v>
      </c>
      <c r="T1370">
        <v>2.6666666666666665</v>
      </c>
      <c r="U1370">
        <v>3.3333333333333335</v>
      </c>
      <c r="V1370">
        <v>0.42857142857142855</v>
      </c>
      <c r="W1370">
        <v>0.4</v>
      </c>
      <c r="Y1370">
        <v>6.9444444444444448E-2</v>
      </c>
      <c r="Z1370">
        <v>290</v>
      </c>
      <c r="AA1370">
        <v>0.65</v>
      </c>
      <c r="AB1370">
        <v>2.6666666666666665</v>
      </c>
      <c r="AH1370">
        <v>3.3333333333333335</v>
      </c>
      <c r="AQ1370">
        <v>100</v>
      </c>
      <c r="AR1370">
        <v>100</v>
      </c>
      <c r="AS1370" t="s">
        <v>755</v>
      </c>
    </row>
    <row r="1371" spans="1:45" x14ac:dyDescent="0.25">
      <c r="A1371">
        <v>1370</v>
      </c>
      <c r="B1371" t="s">
        <v>26</v>
      </c>
      <c r="C1371" t="s">
        <v>665</v>
      </c>
      <c r="D1371" t="s">
        <v>2</v>
      </c>
      <c r="E1371" t="s">
        <v>341</v>
      </c>
      <c r="F1371" s="138">
        <v>44003</v>
      </c>
      <c r="G1371" t="s">
        <v>685</v>
      </c>
      <c r="H1371" t="s">
        <v>667</v>
      </c>
      <c r="I1371" t="s">
        <v>668</v>
      </c>
      <c r="J1371" t="s">
        <v>177</v>
      </c>
      <c r="K1371" t="s">
        <v>671</v>
      </c>
      <c r="L1371">
        <v>1000</v>
      </c>
      <c r="M1371">
        <v>320</v>
      </c>
      <c r="O1371">
        <v>256</v>
      </c>
      <c r="P1371">
        <v>57.599999999999994</v>
      </c>
      <c r="Q1371">
        <v>13</v>
      </c>
      <c r="R1371">
        <v>71</v>
      </c>
      <c r="S1371">
        <v>28</v>
      </c>
      <c r="T1371">
        <v>10.666666666666666</v>
      </c>
      <c r="U1371">
        <v>53.416666666666671</v>
      </c>
      <c r="V1371">
        <v>0.76289682539682546</v>
      </c>
      <c r="W1371">
        <v>0.4</v>
      </c>
      <c r="Y1371">
        <v>0.46875000000000006</v>
      </c>
      <c r="Z1371">
        <v>171</v>
      </c>
      <c r="AA1371">
        <v>0.65</v>
      </c>
      <c r="AB1371">
        <v>10.666666666666666</v>
      </c>
      <c r="AH1371">
        <v>46.166666666666671</v>
      </c>
      <c r="AI1371">
        <v>9</v>
      </c>
      <c r="AK1371">
        <v>10</v>
      </c>
      <c r="AQ1371">
        <v>100</v>
      </c>
      <c r="AR1371">
        <v>100</v>
      </c>
      <c r="AS1371" t="s">
        <v>755</v>
      </c>
    </row>
    <row r="1372" spans="1:45" x14ac:dyDescent="0.25">
      <c r="A1372">
        <v>1371</v>
      </c>
      <c r="B1372" t="s">
        <v>26</v>
      </c>
      <c r="C1372" t="s">
        <v>665</v>
      </c>
      <c r="D1372" t="s">
        <v>2</v>
      </c>
      <c r="E1372" t="s">
        <v>341</v>
      </c>
      <c r="F1372" s="138">
        <v>44003</v>
      </c>
      <c r="G1372" t="s">
        <v>685</v>
      </c>
      <c r="H1372" t="s">
        <v>667</v>
      </c>
      <c r="I1372" t="s">
        <v>672</v>
      </c>
      <c r="J1372" t="s">
        <v>407</v>
      </c>
      <c r="K1372" t="s">
        <v>671</v>
      </c>
      <c r="L1372">
        <v>1000</v>
      </c>
      <c r="M1372">
        <v>320</v>
      </c>
      <c r="O1372">
        <v>226</v>
      </c>
      <c r="P1372">
        <v>57.599999999999994</v>
      </c>
      <c r="Q1372">
        <v>7</v>
      </c>
      <c r="R1372">
        <v>42</v>
      </c>
      <c r="S1372">
        <v>28</v>
      </c>
      <c r="T1372">
        <v>4.666666666666667</v>
      </c>
      <c r="U1372">
        <v>32</v>
      </c>
      <c r="V1372">
        <v>0.7482993197278911</v>
      </c>
      <c r="W1372">
        <v>0.4</v>
      </c>
      <c r="Y1372">
        <v>0.30973451327433632</v>
      </c>
      <c r="Z1372">
        <v>244</v>
      </c>
      <c r="AA1372">
        <v>0.65</v>
      </c>
      <c r="AB1372">
        <v>4.666666666666667</v>
      </c>
      <c r="AH1372">
        <v>31</v>
      </c>
      <c r="AK1372">
        <v>2</v>
      </c>
      <c r="AQ1372">
        <v>100</v>
      </c>
      <c r="AR1372">
        <v>100</v>
      </c>
      <c r="AS1372" t="s">
        <v>755</v>
      </c>
    </row>
    <row r="1373" spans="1:45" x14ac:dyDescent="0.25">
      <c r="A1373">
        <v>1372</v>
      </c>
      <c r="B1373" t="s">
        <v>26</v>
      </c>
      <c r="C1373" t="s">
        <v>665</v>
      </c>
      <c r="D1373" t="s">
        <v>2</v>
      </c>
      <c r="E1373" t="s">
        <v>341</v>
      </c>
      <c r="F1373" s="138">
        <v>44003</v>
      </c>
      <c r="G1373" t="s">
        <v>685</v>
      </c>
      <c r="H1373" t="s">
        <v>667</v>
      </c>
      <c r="I1373" t="s">
        <v>677</v>
      </c>
      <c r="J1373" t="s">
        <v>405</v>
      </c>
      <c r="K1373" t="s">
        <v>671</v>
      </c>
      <c r="L1373">
        <v>1000</v>
      </c>
      <c r="M1373">
        <v>320</v>
      </c>
      <c r="O1373">
        <v>240</v>
      </c>
      <c r="P1373">
        <v>57.599999999999994</v>
      </c>
      <c r="Q1373">
        <v>9</v>
      </c>
      <c r="R1373">
        <v>38</v>
      </c>
      <c r="S1373">
        <v>28</v>
      </c>
      <c r="T1373">
        <v>5.8333333333333339</v>
      </c>
      <c r="U1373">
        <v>25.583333333333332</v>
      </c>
      <c r="V1373">
        <v>0.66843971631205668</v>
      </c>
      <c r="W1373">
        <v>0.4</v>
      </c>
      <c r="Y1373">
        <v>0.27976190476190477</v>
      </c>
      <c r="Z1373">
        <v>235</v>
      </c>
      <c r="AA1373">
        <v>0.65</v>
      </c>
      <c r="AB1373">
        <v>5.8333333333333339</v>
      </c>
      <c r="AH1373">
        <v>24.333333333333332</v>
      </c>
      <c r="AI1373">
        <v>1</v>
      </c>
      <c r="AK1373">
        <v>2</v>
      </c>
      <c r="AQ1373">
        <v>100</v>
      </c>
      <c r="AR1373">
        <v>100</v>
      </c>
      <c r="AS1373" t="s">
        <v>755</v>
      </c>
    </row>
    <row r="1374" spans="1:45" x14ac:dyDescent="0.25">
      <c r="A1374">
        <v>1373</v>
      </c>
      <c r="B1374" t="s">
        <v>26</v>
      </c>
      <c r="C1374" t="s">
        <v>665</v>
      </c>
      <c r="D1374" t="s">
        <v>2</v>
      </c>
      <c r="E1374" t="s">
        <v>341</v>
      </c>
      <c r="F1374" s="138">
        <v>44003</v>
      </c>
      <c r="G1374" t="s">
        <v>685</v>
      </c>
      <c r="H1374" t="s">
        <v>687</v>
      </c>
      <c r="I1374" t="s">
        <v>704</v>
      </c>
      <c r="J1374" t="s">
        <v>526</v>
      </c>
      <c r="K1374" t="s">
        <v>671</v>
      </c>
      <c r="L1374">
        <v>1000</v>
      </c>
      <c r="M1374">
        <v>320</v>
      </c>
      <c r="O1374">
        <v>312</v>
      </c>
      <c r="P1374">
        <v>57.599999999999994</v>
      </c>
      <c r="Q1374">
        <v>21</v>
      </c>
      <c r="R1374">
        <v>42</v>
      </c>
      <c r="S1374">
        <v>35.200000000000003</v>
      </c>
      <c r="T1374">
        <v>13.416666666666668</v>
      </c>
      <c r="U1374">
        <v>21</v>
      </c>
      <c r="V1374">
        <v>0.54629629629629639</v>
      </c>
      <c r="W1374">
        <v>0.24</v>
      </c>
      <c r="Y1374">
        <v>0.28846153846153849</v>
      </c>
      <c r="Z1374">
        <v>428</v>
      </c>
      <c r="AA1374">
        <v>0.65</v>
      </c>
      <c r="AB1374">
        <v>7.666666666666667</v>
      </c>
      <c r="AC1374">
        <v>3</v>
      </c>
      <c r="AD1374">
        <v>8</v>
      </c>
      <c r="AE1374">
        <v>4</v>
      </c>
      <c r="AH1374">
        <v>12</v>
      </c>
      <c r="AI1374">
        <v>7</v>
      </c>
      <c r="AJ1374">
        <v>10</v>
      </c>
      <c r="AK1374">
        <v>7</v>
      </c>
      <c r="AQ1374">
        <v>100</v>
      </c>
      <c r="AR1374">
        <v>100</v>
      </c>
      <c r="AS1374" t="s">
        <v>755</v>
      </c>
    </row>
    <row r="1375" spans="1:45" x14ac:dyDescent="0.25">
      <c r="A1375">
        <v>1374</v>
      </c>
      <c r="B1375" t="s">
        <v>26</v>
      </c>
      <c r="C1375" t="s">
        <v>665</v>
      </c>
      <c r="D1375" t="s">
        <v>2</v>
      </c>
      <c r="E1375" t="s">
        <v>341</v>
      </c>
      <c r="F1375" s="138">
        <v>44003</v>
      </c>
      <c r="G1375" t="s">
        <v>685</v>
      </c>
      <c r="H1375" t="s">
        <v>687</v>
      </c>
      <c r="I1375" t="s">
        <v>705</v>
      </c>
      <c r="J1375" t="s">
        <v>528</v>
      </c>
      <c r="K1375" t="s">
        <v>671</v>
      </c>
      <c r="L1375">
        <v>1000</v>
      </c>
      <c r="M1375">
        <v>320</v>
      </c>
      <c r="O1375">
        <v>400</v>
      </c>
      <c r="P1375">
        <v>57.599999999999994</v>
      </c>
      <c r="Q1375">
        <v>3</v>
      </c>
      <c r="R1375">
        <v>30</v>
      </c>
      <c r="S1375">
        <v>35.200000000000003</v>
      </c>
      <c r="T1375">
        <v>3</v>
      </c>
      <c r="U1375">
        <v>27</v>
      </c>
      <c r="V1375">
        <v>0.90909090909090906</v>
      </c>
      <c r="W1375">
        <v>0.24</v>
      </c>
      <c r="Y1375">
        <v>0.11785714285714285</v>
      </c>
      <c r="Z1375">
        <v>422</v>
      </c>
      <c r="AA1375">
        <v>0.65</v>
      </c>
      <c r="AB1375">
        <v>3</v>
      </c>
      <c r="AH1375">
        <v>27</v>
      </c>
      <c r="AQ1375">
        <v>100</v>
      </c>
      <c r="AR1375">
        <v>100</v>
      </c>
      <c r="AS1375" t="s">
        <v>755</v>
      </c>
    </row>
    <row r="1376" spans="1:45" x14ac:dyDescent="0.25">
      <c r="A1376">
        <v>1375</v>
      </c>
      <c r="B1376" t="s">
        <v>26</v>
      </c>
      <c r="C1376" t="s">
        <v>665</v>
      </c>
      <c r="D1376" t="s">
        <v>2</v>
      </c>
      <c r="E1376" t="s">
        <v>341</v>
      </c>
      <c r="F1376" s="138">
        <v>44003</v>
      </c>
      <c r="G1376" t="s">
        <v>685</v>
      </c>
      <c r="H1376" t="s">
        <v>687</v>
      </c>
      <c r="I1376" t="s">
        <v>708</v>
      </c>
      <c r="J1376" t="s">
        <v>530</v>
      </c>
      <c r="K1376" t="s">
        <v>671</v>
      </c>
      <c r="L1376">
        <v>1000</v>
      </c>
      <c r="M1376">
        <v>320</v>
      </c>
      <c r="O1376">
        <v>320</v>
      </c>
      <c r="P1376">
        <v>57.599999999999994</v>
      </c>
      <c r="Q1376">
        <v>17</v>
      </c>
      <c r="R1376">
        <v>30</v>
      </c>
      <c r="S1376">
        <v>35.200000000000003</v>
      </c>
      <c r="T1376">
        <v>7.041666666666667</v>
      </c>
      <c r="U1376">
        <v>15.083333333333334</v>
      </c>
      <c r="V1376">
        <v>0.47074468085106386</v>
      </c>
      <c r="W1376">
        <v>0.24</v>
      </c>
      <c r="Y1376">
        <v>0.20982142857142858</v>
      </c>
      <c r="Z1376">
        <v>400</v>
      </c>
      <c r="AA1376">
        <v>0.65</v>
      </c>
      <c r="AB1376">
        <v>4.166666666666667</v>
      </c>
      <c r="AC1376">
        <v>7</v>
      </c>
      <c r="AD1376">
        <v>3</v>
      </c>
      <c r="AH1376">
        <v>8.8333333333333339</v>
      </c>
      <c r="AI1376">
        <v>10</v>
      </c>
      <c r="AJ1376">
        <v>10</v>
      </c>
      <c r="AQ1376">
        <v>100</v>
      </c>
      <c r="AR1376">
        <v>100</v>
      </c>
      <c r="AS1376" t="s">
        <v>755</v>
      </c>
    </row>
    <row r="1377" spans="1:45" x14ac:dyDescent="0.25">
      <c r="A1377">
        <v>1376</v>
      </c>
      <c r="B1377" t="s">
        <v>26</v>
      </c>
      <c r="C1377" t="s">
        <v>665</v>
      </c>
      <c r="D1377" t="s">
        <v>2</v>
      </c>
      <c r="E1377" t="s">
        <v>341</v>
      </c>
      <c r="F1377" s="138">
        <v>44003</v>
      </c>
      <c r="G1377" t="s">
        <v>710</v>
      </c>
      <c r="H1377" t="s">
        <v>687</v>
      </c>
      <c r="I1377" t="s">
        <v>668</v>
      </c>
      <c r="J1377" t="s">
        <v>533</v>
      </c>
      <c r="K1377" t="s">
        <v>711</v>
      </c>
      <c r="L1377">
        <v>180</v>
      </c>
      <c r="M1377">
        <v>144</v>
      </c>
      <c r="O1377">
        <v>112</v>
      </c>
      <c r="P1377">
        <v>22.8</v>
      </c>
      <c r="Q1377">
        <v>11</v>
      </c>
      <c r="R1377">
        <v>23</v>
      </c>
      <c r="S1377">
        <v>8.4</v>
      </c>
      <c r="T1377">
        <v>6.083333333333333</v>
      </c>
      <c r="U1377">
        <v>9.375</v>
      </c>
      <c r="V1377">
        <v>0.45465686274509798</v>
      </c>
      <c r="W1377">
        <v>0.24</v>
      </c>
      <c r="Y1377">
        <v>0.43367346938775514</v>
      </c>
      <c r="Z1377">
        <v>134</v>
      </c>
      <c r="AA1377">
        <v>0.65</v>
      </c>
      <c r="AB1377">
        <v>3.833333333333333</v>
      </c>
      <c r="AD1377">
        <v>4</v>
      </c>
      <c r="AF1377">
        <v>1</v>
      </c>
      <c r="AH1377">
        <v>5</v>
      </c>
      <c r="AI1377">
        <v>4</v>
      </c>
      <c r="AJ1377">
        <v>5</v>
      </c>
      <c r="AK1377">
        <v>3</v>
      </c>
      <c r="AQ1377">
        <v>100</v>
      </c>
      <c r="AR1377">
        <v>100</v>
      </c>
      <c r="AS1377" t="s">
        <v>755</v>
      </c>
    </row>
    <row r="1378" spans="1:45" x14ac:dyDescent="0.25">
      <c r="A1378">
        <v>1377</v>
      </c>
      <c r="B1378" t="s">
        <v>26</v>
      </c>
      <c r="C1378" t="s">
        <v>665</v>
      </c>
      <c r="D1378" t="s">
        <v>2</v>
      </c>
      <c r="E1378" t="s">
        <v>341</v>
      </c>
      <c r="F1378" s="138">
        <v>44003</v>
      </c>
      <c r="G1378" t="s">
        <v>710</v>
      </c>
      <c r="H1378" t="s">
        <v>687</v>
      </c>
      <c r="I1378" t="s">
        <v>668</v>
      </c>
      <c r="J1378" t="s">
        <v>536</v>
      </c>
      <c r="K1378" t="s">
        <v>711</v>
      </c>
      <c r="L1378">
        <v>180</v>
      </c>
      <c r="M1378">
        <v>144</v>
      </c>
      <c r="O1378">
        <v>128</v>
      </c>
      <c r="P1378">
        <v>22.8</v>
      </c>
      <c r="Q1378">
        <v>6</v>
      </c>
      <c r="R1378">
        <v>10</v>
      </c>
      <c r="S1378">
        <v>8.4</v>
      </c>
      <c r="T1378">
        <v>3</v>
      </c>
      <c r="U1378">
        <v>5.9583333333333339</v>
      </c>
      <c r="V1378">
        <v>0.55989583333333337</v>
      </c>
      <c r="W1378">
        <v>0.24</v>
      </c>
      <c r="Y1378">
        <v>0.17857142857142858</v>
      </c>
      <c r="Z1378">
        <v>122</v>
      </c>
      <c r="AA1378">
        <v>0.65</v>
      </c>
      <c r="AB1378">
        <v>3</v>
      </c>
      <c r="AH1378">
        <v>3.8333333333333335</v>
      </c>
      <c r="AJ1378">
        <v>3</v>
      </c>
      <c r="AK1378">
        <v>2</v>
      </c>
      <c r="AQ1378">
        <v>100</v>
      </c>
      <c r="AR1378">
        <v>100</v>
      </c>
      <c r="AS1378" t="s">
        <v>755</v>
      </c>
    </row>
    <row r="1379" spans="1:45" x14ac:dyDescent="0.25">
      <c r="A1379">
        <v>1378</v>
      </c>
      <c r="B1379" t="s">
        <v>26</v>
      </c>
      <c r="C1379" t="s">
        <v>665</v>
      </c>
      <c r="D1379" t="s">
        <v>2</v>
      </c>
      <c r="E1379" t="s">
        <v>341</v>
      </c>
      <c r="F1379" s="138">
        <v>44003</v>
      </c>
      <c r="G1379" t="s">
        <v>710</v>
      </c>
      <c r="H1379" t="s">
        <v>687</v>
      </c>
      <c r="I1379" t="s">
        <v>668</v>
      </c>
      <c r="J1379" t="s">
        <v>537</v>
      </c>
      <c r="K1379" t="s">
        <v>711</v>
      </c>
      <c r="L1379">
        <v>180</v>
      </c>
      <c r="M1379">
        <v>144</v>
      </c>
      <c r="O1379">
        <v>146</v>
      </c>
      <c r="P1379">
        <v>22.8</v>
      </c>
      <c r="R1379">
        <v>17</v>
      </c>
      <c r="S1379">
        <v>8.4</v>
      </c>
      <c r="T1379">
        <v>0</v>
      </c>
      <c r="U1379">
        <v>10.333333333333334</v>
      </c>
      <c r="V1379">
        <v>0.60784313725490202</v>
      </c>
      <c r="W1379">
        <v>0.24</v>
      </c>
      <c r="Y1379">
        <v>0.16634050880626225</v>
      </c>
      <c r="Z1379">
        <v>176</v>
      </c>
      <c r="AA1379">
        <v>0.65</v>
      </c>
      <c r="AH1379">
        <v>10.333333333333334</v>
      </c>
      <c r="AQ1379">
        <v>100</v>
      </c>
      <c r="AR1379">
        <v>100</v>
      </c>
      <c r="AS1379" t="s">
        <v>755</v>
      </c>
    </row>
    <row r="1380" spans="1:45" x14ac:dyDescent="0.25">
      <c r="A1380">
        <v>1379</v>
      </c>
      <c r="B1380" t="s">
        <v>26</v>
      </c>
      <c r="C1380" t="s">
        <v>665</v>
      </c>
      <c r="D1380" t="s">
        <v>2</v>
      </c>
      <c r="E1380" t="s">
        <v>341</v>
      </c>
      <c r="F1380" s="138">
        <v>44003</v>
      </c>
      <c r="G1380" t="s">
        <v>710</v>
      </c>
      <c r="H1380" t="s">
        <v>687</v>
      </c>
      <c r="I1380" t="s">
        <v>668</v>
      </c>
      <c r="J1380" t="s">
        <v>535</v>
      </c>
      <c r="K1380" t="s">
        <v>711</v>
      </c>
      <c r="L1380">
        <v>180</v>
      </c>
      <c r="M1380">
        <v>144</v>
      </c>
      <c r="O1380">
        <v>104</v>
      </c>
      <c r="P1380">
        <v>22.8</v>
      </c>
      <c r="Q1380">
        <v>7</v>
      </c>
      <c r="R1380">
        <v>4</v>
      </c>
      <c r="S1380">
        <v>8.4</v>
      </c>
      <c r="T1380">
        <v>3.8</v>
      </c>
      <c r="U1380">
        <v>2</v>
      </c>
      <c r="V1380">
        <v>0.52727272727272723</v>
      </c>
      <c r="W1380">
        <v>0.24</v>
      </c>
      <c r="Y1380">
        <v>0.15109890109890112</v>
      </c>
      <c r="Z1380">
        <v>102</v>
      </c>
      <c r="AA1380">
        <v>0.65</v>
      </c>
      <c r="AB1380">
        <v>3.8</v>
      </c>
      <c r="AH1380">
        <v>2</v>
      </c>
      <c r="AQ1380">
        <v>100</v>
      </c>
      <c r="AR1380">
        <v>100</v>
      </c>
      <c r="AS1380" t="s">
        <v>755</v>
      </c>
    </row>
    <row r="1381" spans="1:45" x14ac:dyDescent="0.25">
      <c r="A1381">
        <v>1380</v>
      </c>
      <c r="B1381" t="s">
        <v>26</v>
      </c>
      <c r="C1381" t="s">
        <v>665</v>
      </c>
      <c r="D1381" t="s">
        <v>2</v>
      </c>
      <c r="E1381" t="s">
        <v>341</v>
      </c>
      <c r="F1381" s="138">
        <v>44003</v>
      </c>
      <c r="G1381" t="s">
        <v>710</v>
      </c>
      <c r="H1381" t="s">
        <v>687</v>
      </c>
      <c r="I1381" t="s">
        <v>668</v>
      </c>
      <c r="J1381" t="s">
        <v>534</v>
      </c>
      <c r="K1381" t="s">
        <v>711</v>
      </c>
      <c r="L1381">
        <v>180</v>
      </c>
      <c r="M1381">
        <v>144</v>
      </c>
      <c r="O1381">
        <v>128</v>
      </c>
      <c r="P1381">
        <v>22.8</v>
      </c>
      <c r="Q1381">
        <v>5</v>
      </c>
      <c r="R1381">
        <v>9</v>
      </c>
      <c r="S1381">
        <v>8.4</v>
      </c>
      <c r="T1381">
        <v>4</v>
      </c>
      <c r="U1381">
        <v>6.6666666666666661</v>
      </c>
      <c r="V1381">
        <v>0.76190476190476186</v>
      </c>
      <c r="W1381">
        <v>0.24</v>
      </c>
      <c r="Y1381">
        <v>0.15625</v>
      </c>
      <c r="Z1381">
        <v>199</v>
      </c>
      <c r="AA1381">
        <v>0.65</v>
      </c>
      <c r="AB1381">
        <v>4</v>
      </c>
      <c r="AH1381">
        <v>6.6666666666666661</v>
      </c>
      <c r="AQ1381">
        <v>100</v>
      </c>
      <c r="AR1381">
        <v>100</v>
      </c>
      <c r="AS1381" t="s">
        <v>755</v>
      </c>
    </row>
    <row r="1382" spans="1:45" x14ac:dyDescent="0.25">
      <c r="A1382">
        <v>1381</v>
      </c>
      <c r="B1382" t="s">
        <v>26</v>
      </c>
      <c r="C1382" t="s">
        <v>665</v>
      </c>
      <c r="D1382" t="s">
        <v>2</v>
      </c>
      <c r="E1382" t="s">
        <v>341</v>
      </c>
      <c r="F1382" s="138">
        <v>44003</v>
      </c>
      <c r="G1382" t="s">
        <v>710</v>
      </c>
      <c r="H1382" t="s">
        <v>687</v>
      </c>
      <c r="I1382" t="s">
        <v>668</v>
      </c>
      <c r="J1382" t="s">
        <v>532</v>
      </c>
      <c r="K1382" t="s">
        <v>711</v>
      </c>
      <c r="L1382">
        <v>180</v>
      </c>
      <c r="M1382">
        <v>144</v>
      </c>
      <c r="O1382">
        <v>120</v>
      </c>
      <c r="P1382">
        <v>22.8</v>
      </c>
      <c r="Q1382">
        <v>8</v>
      </c>
      <c r="S1382">
        <v>8.4</v>
      </c>
      <c r="T1382">
        <v>7.5</v>
      </c>
      <c r="U1382">
        <v>0</v>
      </c>
      <c r="V1382">
        <v>0.9375</v>
      </c>
      <c r="W1382">
        <v>0.24</v>
      </c>
      <c r="Y1382">
        <v>9.5238095238095233E-2</v>
      </c>
      <c r="Z1382">
        <v>117</v>
      </c>
      <c r="AA1382">
        <v>0.65</v>
      </c>
      <c r="AB1382">
        <v>7.5</v>
      </c>
      <c r="AQ1382">
        <v>100</v>
      </c>
      <c r="AR1382">
        <v>100</v>
      </c>
      <c r="AS1382" t="s">
        <v>755</v>
      </c>
    </row>
    <row r="1383" spans="1:45" x14ac:dyDescent="0.25">
      <c r="A1383">
        <v>1382</v>
      </c>
      <c r="B1383" t="s">
        <v>26</v>
      </c>
      <c r="C1383" t="s">
        <v>665</v>
      </c>
      <c r="D1383" t="s">
        <v>2</v>
      </c>
      <c r="E1383" t="s">
        <v>341</v>
      </c>
      <c r="F1383" s="138">
        <v>44003</v>
      </c>
      <c r="G1383" t="s">
        <v>710</v>
      </c>
      <c r="H1383" t="s">
        <v>687</v>
      </c>
      <c r="I1383" t="s">
        <v>668</v>
      </c>
      <c r="J1383" t="s">
        <v>531</v>
      </c>
      <c r="K1383" t="s">
        <v>711</v>
      </c>
      <c r="L1383">
        <v>180</v>
      </c>
      <c r="M1383">
        <v>144</v>
      </c>
      <c r="O1383">
        <v>80</v>
      </c>
      <c r="P1383">
        <v>22.8</v>
      </c>
      <c r="Q1383">
        <v>7</v>
      </c>
      <c r="R1383">
        <v>2</v>
      </c>
      <c r="S1383">
        <v>8.4</v>
      </c>
      <c r="T1383">
        <v>3.1666666666666665</v>
      </c>
      <c r="U1383">
        <v>0.5</v>
      </c>
      <c r="V1383">
        <v>0.40740740740740738</v>
      </c>
      <c r="W1383">
        <v>0.24</v>
      </c>
      <c r="Y1383">
        <v>0.16071428571428573</v>
      </c>
      <c r="Z1383">
        <v>108</v>
      </c>
      <c r="AA1383">
        <v>0.65</v>
      </c>
      <c r="AB1383">
        <v>3.1666666666666665</v>
      </c>
      <c r="AI1383">
        <v>2</v>
      </c>
      <c r="AQ1383">
        <v>100</v>
      </c>
      <c r="AR1383">
        <v>100</v>
      </c>
      <c r="AS1383" t="s">
        <v>755</v>
      </c>
    </row>
    <row r="1384" spans="1:45" x14ac:dyDescent="0.25">
      <c r="A1384">
        <v>1383</v>
      </c>
      <c r="B1384" t="s">
        <v>26</v>
      </c>
      <c r="C1384" t="s">
        <v>665</v>
      </c>
      <c r="D1384" t="s">
        <v>2</v>
      </c>
      <c r="E1384" t="s">
        <v>341</v>
      </c>
      <c r="F1384" s="138">
        <v>44003</v>
      </c>
      <c r="G1384" t="s">
        <v>685</v>
      </c>
      <c r="H1384" t="s">
        <v>687</v>
      </c>
      <c r="I1384" t="s">
        <v>677</v>
      </c>
      <c r="J1384" t="s">
        <v>529</v>
      </c>
      <c r="K1384" t="s">
        <v>671</v>
      </c>
      <c r="L1384">
        <v>400</v>
      </c>
      <c r="M1384">
        <v>320</v>
      </c>
      <c r="O1384">
        <v>176</v>
      </c>
      <c r="P1384">
        <v>57.599999999999994</v>
      </c>
      <c r="R1384">
        <v>50</v>
      </c>
      <c r="S1384">
        <v>8.4</v>
      </c>
      <c r="T1384">
        <v>0</v>
      </c>
      <c r="U1384">
        <v>31</v>
      </c>
      <c r="V1384">
        <v>0.62</v>
      </c>
      <c r="W1384">
        <v>0.24</v>
      </c>
      <c r="Y1384">
        <v>0.4058441558441559</v>
      </c>
      <c r="Z1384">
        <v>367</v>
      </c>
      <c r="AA1384">
        <v>0.65</v>
      </c>
      <c r="AH1384">
        <v>31</v>
      </c>
      <c r="AQ1384">
        <v>100</v>
      </c>
      <c r="AR1384">
        <v>100</v>
      </c>
      <c r="AS1384" t="s">
        <v>755</v>
      </c>
    </row>
    <row r="1385" spans="1:45" x14ac:dyDescent="0.25">
      <c r="A1385">
        <v>1384</v>
      </c>
      <c r="B1385" t="s">
        <v>26</v>
      </c>
      <c r="C1385" t="s">
        <v>665</v>
      </c>
      <c r="D1385" t="s">
        <v>2</v>
      </c>
      <c r="E1385" t="s">
        <v>341</v>
      </c>
      <c r="F1385" s="138">
        <v>44003</v>
      </c>
      <c r="G1385" t="s">
        <v>712</v>
      </c>
      <c r="H1385" t="s">
        <v>687</v>
      </c>
      <c r="I1385" t="s">
        <v>668</v>
      </c>
      <c r="J1385" t="s">
        <v>466</v>
      </c>
      <c r="K1385" t="s">
        <v>711</v>
      </c>
      <c r="L1385">
        <v>288</v>
      </c>
      <c r="M1385">
        <v>162</v>
      </c>
      <c r="O1385">
        <v>176</v>
      </c>
      <c r="P1385">
        <v>34.56</v>
      </c>
      <c r="Q1385">
        <v>5</v>
      </c>
      <c r="R1385">
        <v>8</v>
      </c>
      <c r="S1385">
        <v>15</v>
      </c>
      <c r="T1385">
        <v>1.6666666666666667</v>
      </c>
      <c r="U1385">
        <v>3.166666666666667</v>
      </c>
      <c r="V1385">
        <v>0.37179487179487186</v>
      </c>
      <c r="W1385">
        <v>0.24</v>
      </c>
      <c r="Y1385">
        <v>0.10551948051948053</v>
      </c>
      <c r="Z1385">
        <v>109</v>
      </c>
      <c r="AA1385">
        <v>0.65</v>
      </c>
      <c r="AB1385">
        <v>1.6666666666666667</v>
      </c>
      <c r="AH1385">
        <v>3.166666666666667</v>
      </c>
      <c r="AQ1385">
        <v>50</v>
      </c>
      <c r="AR1385">
        <v>50</v>
      </c>
      <c r="AS1385" t="s">
        <v>755</v>
      </c>
    </row>
    <row r="1386" spans="1:45" x14ac:dyDescent="0.25">
      <c r="A1386">
        <v>1385</v>
      </c>
      <c r="B1386" t="s">
        <v>26</v>
      </c>
      <c r="C1386" t="s">
        <v>678</v>
      </c>
      <c r="D1386" t="s">
        <v>2</v>
      </c>
      <c r="E1386" t="s">
        <v>341</v>
      </c>
      <c r="F1386" s="138">
        <v>44003</v>
      </c>
      <c r="G1386" t="s">
        <v>670</v>
      </c>
      <c r="H1386" t="s">
        <v>667</v>
      </c>
      <c r="I1386" t="s">
        <v>679</v>
      </c>
      <c r="J1386" t="s">
        <v>382</v>
      </c>
      <c r="K1386" t="s">
        <v>671</v>
      </c>
      <c r="L1386">
        <v>1000</v>
      </c>
      <c r="M1386">
        <v>320</v>
      </c>
      <c r="O1386">
        <v>320</v>
      </c>
      <c r="P1386">
        <v>134.4</v>
      </c>
      <c r="Q1386">
        <v>41</v>
      </c>
      <c r="R1386">
        <v>46</v>
      </c>
      <c r="S1386">
        <v>76.2</v>
      </c>
      <c r="T1386">
        <v>23.75</v>
      </c>
      <c r="U1386">
        <v>20.75</v>
      </c>
      <c r="V1386">
        <v>0.5114942528735632</v>
      </c>
      <c r="W1386">
        <v>0.4</v>
      </c>
      <c r="Y1386">
        <v>0.38839285714285715</v>
      </c>
      <c r="Z1386">
        <v>569</v>
      </c>
      <c r="AA1386">
        <v>0.75</v>
      </c>
      <c r="AB1386">
        <v>14.5</v>
      </c>
      <c r="AC1386">
        <v>11</v>
      </c>
      <c r="AE1386">
        <v>13</v>
      </c>
      <c r="AH1386">
        <v>15.5</v>
      </c>
      <c r="AI1386">
        <v>13</v>
      </c>
      <c r="AK1386">
        <v>4</v>
      </c>
      <c r="AQ1386">
        <v>100</v>
      </c>
      <c r="AR1386">
        <v>100</v>
      </c>
      <c r="AS1386" t="s">
        <v>755</v>
      </c>
    </row>
    <row r="1387" spans="1:45" x14ac:dyDescent="0.25">
      <c r="A1387">
        <v>1386</v>
      </c>
      <c r="B1387" t="s">
        <v>26</v>
      </c>
      <c r="C1387" t="s">
        <v>678</v>
      </c>
      <c r="D1387" t="s">
        <v>2</v>
      </c>
      <c r="E1387" t="s">
        <v>341</v>
      </c>
      <c r="F1387" s="138">
        <v>44003</v>
      </c>
      <c r="G1387" t="s">
        <v>670</v>
      </c>
      <c r="H1387" t="s">
        <v>667</v>
      </c>
      <c r="I1387" t="s">
        <v>686</v>
      </c>
      <c r="J1387" t="s">
        <v>233</v>
      </c>
      <c r="K1387" t="s">
        <v>671</v>
      </c>
      <c r="L1387">
        <v>1000</v>
      </c>
      <c r="M1387">
        <v>320</v>
      </c>
      <c r="O1387">
        <v>336</v>
      </c>
      <c r="P1387">
        <v>57.599999999999994</v>
      </c>
      <c r="R1387">
        <v>28</v>
      </c>
      <c r="S1387">
        <v>21</v>
      </c>
      <c r="T1387">
        <v>0</v>
      </c>
      <c r="U1387">
        <v>14.833333333333334</v>
      </c>
      <c r="V1387">
        <v>0.52976190476190477</v>
      </c>
      <c r="W1387">
        <v>0.24</v>
      </c>
      <c r="Y1387">
        <v>0.11904761904761905</v>
      </c>
      <c r="Z1387">
        <v>453</v>
      </c>
      <c r="AA1387">
        <v>0.65</v>
      </c>
      <c r="AH1387">
        <v>14.833333333333334</v>
      </c>
      <c r="AQ1387">
        <v>80</v>
      </c>
      <c r="AR1387">
        <v>80</v>
      </c>
      <c r="AS1387" t="s">
        <v>756</v>
      </c>
    </row>
    <row r="1388" spans="1:45" x14ac:dyDescent="0.25">
      <c r="A1388">
        <v>1387</v>
      </c>
      <c r="B1388" t="s">
        <v>26</v>
      </c>
      <c r="C1388" t="s">
        <v>678</v>
      </c>
      <c r="D1388" t="s">
        <v>2</v>
      </c>
      <c r="E1388" t="s">
        <v>341</v>
      </c>
      <c r="F1388" s="138">
        <v>44003</v>
      </c>
      <c r="G1388" t="s">
        <v>682</v>
      </c>
      <c r="H1388" t="s">
        <v>667</v>
      </c>
      <c r="I1388" t="s">
        <v>679</v>
      </c>
      <c r="J1388" t="s">
        <v>437</v>
      </c>
      <c r="K1388" t="s">
        <v>671</v>
      </c>
      <c r="L1388">
        <v>1000</v>
      </c>
      <c r="M1388">
        <v>320</v>
      </c>
      <c r="O1388">
        <v>344</v>
      </c>
      <c r="P1388">
        <v>57.599999999999994</v>
      </c>
      <c r="Q1388">
        <v>15</v>
      </c>
      <c r="R1388">
        <v>69</v>
      </c>
      <c r="S1388">
        <v>21</v>
      </c>
      <c r="T1388">
        <v>15.166666666666666</v>
      </c>
      <c r="U1388">
        <v>27.166666666666668</v>
      </c>
      <c r="V1388">
        <v>0.50396825396825395</v>
      </c>
      <c r="W1388">
        <v>0.24</v>
      </c>
      <c r="Y1388">
        <v>0.34883720930232559</v>
      </c>
      <c r="Z1388">
        <v>610</v>
      </c>
      <c r="AA1388">
        <v>0.8</v>
      </c>
      <c r="AB1388">
        <v>11.166666666666666</v>
      </c>
      <c r="AE1388">
        <v>8</v>
      </c>
      <c r="AH1388">
        <v>23.166666666666668</v>
      </c>
      <c r="AK1388">
        <v>8</v>
      </c>
      <c r="AQ1388">
        <v>100</v>
      </c>
      <c r="AR1388">
        <v>100</v>
      </c>
      <c r="AS1388" t="s">
        <v>756</v>
      </c>
    </row>
    <row r="1389" spans="1:45" x14ac:dyDescent="0.25">
      <c r="A1389">
        <v>1388</v>
      </c>
      <c r="B1389" t="s">
        <v>26</v>
      </c>
      <c r="C1389" t="s">
        <v>678</v>
      </c>
      <c r="D1389" t="s">
        <v>2</v>
      </c>
      <c r="E1389" t="s">
        <v>341</v>
      </c>
      <c r="F1389" s="138">
        <v>44003</v>
      </c>
      <c r="G1389" t="s">
        <v>682</v>
      </c>
      <c r="H1389" t="s">
        <v>687</v>
      </c>
      <c r="I1389" t="s">
        <v>688</v>
      </c>
      <c r="J1389" t="s">
        <v>492</v>
      </c>
      <c r="K1389" t="s">
        <v>671</v>
      </c>
      <c r="L1389">
        <v>1000</v>
      </c>
      <c r="M1389">
        <v>320</v>
      </c>
      <c r="O1389">
        <v>320</v>
      </c>
      <c r="P1389">
        <v>69</v>
      </c>
      <c r="R1389">
        <v>32</v>
      </c>
      <c r="S1389">
        <v>26.4</v>
      </c>
      <c r="T1389">
        <v>0</v>
      </c>
      <c r="U1389">
        <v>30.666666666666668</v>
      </c>
      <c r="V1389">
        <v>0.95833333333333337</v>
      </c>
      <c r="W1389">
        <v>0.4</v>
      </c>
      <c r="Y1389">
        <v>0.14285714285714285</v>
      </c>
      <c r="Z1389">
        <v>362</v>
      </c>
      <c r="AA1389">
        <v>0.65</v>
      </c>
      <c r="AH1389">
        <v>29.166666666666668</v>
      </c>
      <c r="AK1389">
        <v>3</v>
      </c>
      <c r="AQ1389">
        <v>100</v>
      </c>
      <c r="AR1389">
        <v>100</v>
      </c>
      <c r="AS1389" t="s">
        <v>755</v>
      </c>
    </row>
    <row r="1390" spans="1:45" x14ac:dyDescent="0.25">
      <c r="A1390">
        <v>1389</v>
      </c>
      <c r="B1390" t="s">
        <v>26</v>
      </c>
      <c r="C1390" t="s">
        <v>678</v>
      </c>
      <c r="D1390" t="s">
        <v>2</v>
      </c>
      <c r="E1390" t="s">
        <v>341</v>
      </c>
      <c r="F1390" s="138">
        <v>44003</v>
      </c>
      <c r="G1390" t="s">
        <v>682</v>
      </c>
      <c r="H1390" t="s">
        <v>687</v>
      </c>
      <c r="I1390" t="s">
        <v>686</v>
      </c>
      <c r="J1390" t="s">
        <v>491</v>
      </c>
      <c r="K1390" t="s">
        <v>671</v>
      </c>
      <c r="L1390">
        <v>1000</v>
      </c>
      <c r="M1390">
        <v>320</v>
      </c>
      <c r="O1390">
        <v>336</v>
      </c>
      <c r="P1390">
        <v>72</v>
      </c>
      <c r="R1390">
        <v>30</v>
      </c>
      <c r="S1390">
        <v>26.4</v>
      </c>
      <c r="T1390">
        <v>0</v>
      </c>
      <c r="U1390">
        <v>17.333333333333332</v>
      </c>
      <c r="V1390">
        <v>0.57777777777777772</v>
      </c>
      <c r="W1390">
        <v>0.24</v>
      </c>
      <c r="Y1390">
        <v>0.12755102040816327</v>
      </c>
      <c r="Z1390">
        <v>372</v>
      </c>
      <c r="AA1390">
        <v>0.65</v>
      </c>
      <c r="AH1390">
        <v>17.333333333333332</v>
      </c>
      <c r="AQ1390">
        <v>100</v>
      </c>
      <c r="AR1390">
        <v>100</v>
      </c>
      <c r="AS1390" t="s">
        <v>755</v>
      </c>
    </row>
    <row r="1391" spans="1:45" x14ac:dyDescent="0.25">
      <c r="A1391">
        <v>1390</v>
      </c>
      <c r="B1391" t="s">
        <v>26</v>
      </c>
      <c r="C1391" t="s">
        <v>678</v>
      </c>
      <c r="D1391" t="s">
        <v>2</v>
      </c>
      <c r="E1391" t="s">
        <v>341</v>
      </c>
      <c r="F1391" s="138">
        <v>44003</v>
      </c>
      <c r="G1391" t="s">
        <v>676</v>
      </c>
      <c r="H1391" t="s">
        <v>667</v>
      </c>
      <c r="I1391" t="s">
        <v>679</v>
      </c>
      <c r="J1391" t="s">
        <v>380</v>
      </c>
      <c r="K1391" t="s">
        <v>669</v>
      </c>
      <c r="L1391">
        <v>1200</v>
      </c>
      <c r="M1391">
        <v>480</v>
      </c>
      <c r="O1391">
        <v>466</v>
      </c>
      <c r="P1391">
        <v>72</v>
      </c>
      <c r="Q1391">
        <v>31</v>
      </c>
      <c r="R1391">
        <v>95</v>
      </c>
      <c r="S1391">
        <v>26.4</v>
      </c>
      <c r="T1391">
        <v>19</v>
      </c>
      <c r="U1391">
        <v>46.166666666666671</v>
      </c>
      <c r="V1391">
        <v>0.51719576719576721</v>
      </c>
      <c r="W1391">
        <v>0.24</v>
      </c>
      <c r="Y1391">
        <v>0.38626609442060089</v>
      </c>
      <c r="Z1391">
        <v>584</v>
      </c>
      <c r="AA1391">
        <v>0.65</v>
      </c>
      <c r="AB1391">
        <v>12.5</v>
      </c>
      <c r="AE1391">
        <v>13</v>
      </c>
      <c r="AH1391">
        <v>19.666666666666668</v>
      </c>
      <c r="AI1391">
        <v>8</v>
      </c>
      <c r="AK1391">
        <v>49</v>
      </c>
      <c r="AQ1391">
        <v>100</v>
      </c>
      <c r="AR1391">
        <v>100</v>
      </c>
      <c r="AS1391" t="s">
        <v>755</v>
      </c>
    </row>
    <row r="1392" spans="1:45" x14ac:dyDescent="0.25">
      <c r="A1392">
        <v>1391</v>
      </c>
      <c r="B1392" t="s">
        <v>26</v>
      </c>
      <c r="C1392" t="s">
        <v>678</v>
      </c>
      <c r="D1392" t="s">
        <v>2</v>
      </c>
      <c r="E1392" t="s">
        <v>341</v>
      </c>
      <c r="F1392" s="138">
        <v>44003</v>
      </c>
      <c r="G1392" t="s">
        <v>684</v>
      </c>
      <c r="H1392" t="s">
        <v>687</v>
      </c>
      <c r="I1392" t="s">
        <v>679</v>
      </c>
      <c r="J1392" t="s">
        <v>455</v>
      </c>
      <c r="K1392" t="s">
        <v>669</v>
      </c>
      <c r="L1392">
        <v>1250</v>
      </c>
      <c r="M1392">
        <v>400</v>
      </c>
      <c r="O1392">
        <v>412</v>
      </c>
      <c r="P1392">
        <v>96</v>
      </c>
      <c r="Q1392">
        <v>23</v>
      </c>
      <c r="R1392">
        <v>54</v>
      </c>
      <c r="S1392">
        <v>76.2</v>
      </c>
      <c r="T1392">
        <v>12.333333333333334</v>
      </c>
      <c r="U1392">
        <v>53.25</v>
      </c>
      <c r="V1392">
        <v>0.85173160173160167</v>
      </c>
      <c r="W1392">
        <v>0.4</v>
      </c>
      <c r="Y1392">
        <v>0.26699029126213597</v>
      </c>
      <c r="Z1392">
        <v>456</v>
      </c>
      <c r="AA1392">
        <v>0.7</v>
      </c>
      <c r="AB1392">
        <v>12.333333333333334</v>
      </c>
      <c r="AH1392">
        <v>47.5</v>
      </c>
      <c r="AI1392">
        <v>5</v>
      </c>
      <c r="AK1392">
        <v>9</v>
      </c>
      <c r="AQ1392">
        <v>100</v>
      </c>
      <c r="AR1392">
        <v>100</v>
      </c>
      <c r="AS1392" t="s">
        <v>756</v>
      </c>
    </row>
    <row r="1393" spans="1:45" x14ac:dyDescent="0.25">
      <c r="A1393">
        <v>1392</v>
      </c>
      <c r="B1393" t="s">
        <v>26</v>
      </c>
      <c r="C1393" t="s">
        <v>678</v>
      </c>
      <c r="D1393" t="s">
        <v>2</v>
      </c>
      <c r="E1393" t="s">
        <v>341</v>
      </c>
      <c r="F1393" s="138">
        <v>44003</v>
      </c>
      <c r="G1393" t="s">
        <v>684</v>
      </c>
      <c r="H1393" t="s">
        <v>687</v>
      </c>
      <c r="I1393" t="s">
        <v>688</v>
      </c>
      <c r="J1393" t="s">
        <v>457</v>
      </c>
      <c r="K1393" t="s">
        <v>669</v>
      </c>
      <c r="L1393">
        <v>1250</v>
      </c>
      <c r="M1393">
        <v>400</v>
      </c>
      <c r="O1393">
        <v>336</v>
      </c>
      <c r="P1393">
        <v>96</v>
      </c>
      <c r="R1393">
        <v>31</v>
      </c>
      <c r="S1393">
        <v>76.2</v>
      </c>
      <c r="T1393">
        <v>0</v>
      </c>
      <c r="U1393">
        <v>30.416666666666668</v>
      </c>
      <c r="V1393">
        <v>0.98118279569892475</v>
      </c>
      <c r="W1393">
        <v>0.4</v>
      </c>
      <c r="Y1393">
        <v>0.13180272108843538</v>
      </c>
      <c r="Z1393">
        <v>333</v>
      </c>
      <c r="AA1393">
        <v>0.7</v>
      </c>
      <c r="AH1393">
        <v>26.666666666666668</v>
      </c>
      <c r="AK1393">
        <v>3</v>
      </c>
      <c r="AL1393">
        <v>3</v>
      </c>
      <c r="AQ1393">
        <v>100</v>
      </c>
      <c r="AR1393">
        <v>100</v>
      </c>
      <c r="AS1393" t="s">
        <v>755</v>
      </c>
    </row>
    <row r="1394" spans="1:45" x14ac:dyDescent="0.25">
      <c r="A1394">
        <v>1393</v>
      </c>
      <c r="B1394" t="s">
        <v>26</v>
      </c>
      <c r="C1394" t="s">
        <v>678</v>
      </c>
      <c r="D1394" t="s">
        <v>2</v>
      </c>
      <c r="E1394" t="s">
        <v>341</v>
      </c>
      <c r="F1394" s="138">
        <v>44003</v>
      </c>
      <c r="G1394" t="s">
        <v>685</v>
      </c>
      <c r="H1394" t="s">
        <v>687</v>
      </c>
      <c r="I1394" t="s">
        <v>706</v>
      </c>
      <c r="J1394" t="s">
        <v>527</v>
      </c>
      <c r="K1394" t="s">
        <v>671</v>
      </c>
      <c r="L1394">
        <v>1000</v>
      </c>
      <c r="M1394">
        <v>320</v>
      </c>
      <c r="O1394">
        <v>320</v>
      </c>
      <c r="P1394">
        <v>72</v>
      </c>
      <c r="R1394">
        <v>33</v>
      </c>
      <c r="S1394">
        <v>21</v>
      </c>
      <c r="T1394">
        <v>0</v>
      </c>
      <c r="U1394">
        <v>26</v>
      </c>
      <c r="V1394">
        <v>0.78787878787878785</v>
      </c>
      <c r="W1394">
        <v>0.24</v>
      </c>
      <c r="Y1394">
        <v>0.14732142857142858</v>
      </c>
      <c r="Z1394">
        <v>321</v>
      </c>
      <c r="AA1394">
        <v>0.65</v>
      </c>
      <c r="AH1394">
        <v>26</v>
      </c>
      <c r="AQ1394">
        <v>100</v>
      </c>
      <c r="AR1394">
        <v>100</v>
      </c>
      <c r="AS1394" t="s">
        <v>755</v>
      </c>
    </row>
    <row r="1395" spans="1:45" x14ac:dyDescent="0.25">
      <c r="A1395">
        <v>1394</v>
      </c>
      <c r="B1395" t="s">
        <v>26</v>
      </c>
      <c r="C1395" t="s">
        <v>678</v>
      </c>
      <c r="D1395" t="s">
        <v>2</v>
      </c>
      <c r="E1395" t="s">
        <v>341</v>
      </c>
      <c r="F1395" s="138">
        <v>44003</v>
      </c>
      <c r="G1395" t="s">
        <v>685</v>
      </c>
      <c r="H1395" t="s">
        <v>687</v>
      </c>
      <c r="I1395" t="s">
        <v>688</v>
      </c>
      <c r="J1395" t="s">
        <v>418</v>
      </c>
      <c r="K1395" t="s">
        <v>671</v>
      </c>
      <c r="L1395">
        <v>1000</v>
      </c>
      <c r="M1395">
        <v>320</v>
      </c>
      <c r="O1395">
        <v>272</v>
      </c>
      <c r="P1395">
        <v>72</v>
      </c>
      <c r="R1395">
        <v>27</v>
      </c>
      <c r="S1395">
        <v>21</v>
      </c>
      <c r="T1395">
        <v>0</v>
      </c>
      <c r="U1395">
        <v>23.166666666666668</v>
      </c>
      <c r="V1395">
        <v>0.85802469135802473</v>
      </c>
      <c r="W1395">
        <v>0.24</v>
      </c>
      <c r="Y1395">
        <v>0.14180672268907565</v>
      </c>
      <c r="Z1395">
        <v>323</v>
      </c>
      <c r="AA1395">
        <v>0.65</v>
      </c>
      <c r="AH1395">
        <v>20.166666666666668</v>
      </c>
      <c r="AK1395">
        <v>6</v>
      </c>
      <c r="AQ1395">
        <v>100</v>
      </c>
      <c r="AR1395">
        <v>100</v>
      </c>
      <c r="AS1395" t="s">
        <v>755</v>
      </c>
    </row>
    <row r="1396" spans="1:45" x14ac:dyDescent="0.25">
      <c r="A1396">
        <v>1395</v>
      </c>
      <c r="B1396" t="s">
        <v>26</v>
      </c>
      <c r="C1396" t="s">
        <v>680</v>
      </c>
      <c r="D1396" t="s">
        <v>2</v>
      </c>
      <c r="E1396" t="s">
        <v>341</v>
      </c>
      <c r="F1396" s="138">
        <v>44003</v>
      </c>
      <c r="G1396" t="s">
        <v>666</v>
      </c>
      <c r="H1396" t="s">
        <v>667</v>
      </c>
      <c r="I1396" t="s">
        <v>681</v>
      </c>
      <c r="J1396" t="s">
        <v>236</v>
      </c>
      <c r="K1396" t="s">
        <v>669</v>
      </c>
      <c r="L1396">
        <v>2700</v>
      </c>
      <c r="M1396">
        <v>648</v>
      </c>
      <c r="O1396">
        <v>876</v>
      </c>
      <c r="P1396">
        <v>194.4</v>
      </c>
      <c r="Q1396">
        <v>48</v>
      </c>
      <c r="R1396">
        <v>114</v>
      </c>
      <c r="S1396">
        <v>127.8</v>
      </c>
      <c r="T1396">
        <v>4.125</v>
      </c>
      <c r="U1396">
        <v>131.42857142857144</v>
      </c>
      <c r="V1396">
        <v>0.83675044091710771</v>
      </c>
      <c r="W1396">
        <v>0.4</v>
      </c>
      <c r="Y1396">
        <v>0.264187866927593</v>
      </c>
      <c r="Z1396">
        <v>873</v>
      </c>
      <c r="AA1396">
        <v>0.7</v>
      </c>
      <c r="AB1396">
        <v>43</v>
      </c>
      <c r="AE1396">
        <v>11</v>
      </c>
      <c r="AH1396">
        <v>122.42857142857143</v>
      </c>
      <c r="AK1396">
        <v>18</v>
      </c>
      <c r="AQ1396">
        <v>250</v>
      </c>
      <c r="AR1396">
        <v>250</v>
      </c>
      <c r="AS1396" t="s">
        <v>755</v>
      </c>
    </row>
    <row r="1397" spans="1:45" x14ac:dyDescent="0.25">
      <c r="A1397">
        <v>1396</v>
      </c>
      <c r="B1397" t="s">
        <v>26</v>
      </c>
      <c r="C1397" t="s">
        <v>680</v>
      </c>
      <c r="D1397" t="s">
        <v>2</v>
      </c>
      <c r="E1397" t="s">
        <v>341</v>
      </c>
      <c r="F1397" s="138">
        <v>44003</v>
      </c>
      <c r="G1397" t="s">
        <v>666</v>
      </c>
      <c r="H1397" t="s">
        <v>667</v>
      </c>
      <c r="I1397" t="s">
        <v>681</v>
      </c>
      <c r="J1397" t="s">
        <v>428</v>
      </c>
      <c r="K1397" t="s">
        <v>669</v>
      </c>
      <c r="L1397">
        <v>2700</v>
      </c>
      <c r="M1397">
        <v>648</v>
      </c>
      <c r="O1397">
        <v>872</v>
      </c>
      <c r="P1397">
        <v>194.4</v>
      </c>
      <c r="Q1397">
        <v>35</v>
      </c>
      <c r="R1397">
        <v>129</v>
      </c>
      <c r="S1397">
        <v>127.8</v>
      </c>
      <c r="T1397">
        <v>7.5</v>
      </c>
      <c r="U1397">
        <v>112.125</v>
      </c>
      <c r="V1397">
        <v>0.72942073170731703</v>
      </c>
      <c r="W1397">
        <v>0.4</v>
      </c>
      <c r="Y1397">
        <v>0.26867627785058978</v>
      </c>
      <c r="Z1397">
        <v>920</v>
      </c>
      <c r="AA1397">
        <v>0.7</v>
      </c>
      <c r="AB1397">
        <v>23.285714285714285</v>
      </c>
      <c r="AE1397">
        <v>20</v>
      </c>
      <c r="AH1397">
        <v>101</v>
      </c>
      <c r="AI1397">
        <v>34</v>
      </c>
      <c r="AJ1397">
        <v>3</v>
      </c>
      <c r="AK1397">
        <v>3</v>
      </c>
      <c r="AQ1397">
        <v>250</v>
      </c>
      <c r="AR1397">
        <v>250</v>
      </c>
      <c r="AS1397" t="s">
        <v>756</v>
      </c>
    </row>
    <row r="1398" spans="1:45" x14ac:dyDescent="0.25">
      <c r="A1398">
        <v>1397</v>
      </c>
      <c r="B1398" t="s">
        <v>26</v>
      </c>
      <c r="C1398" t="s">
        <v>680</v>
      </c>
      <c r="D1398" t="s">
        <v>2</v>
      </c>
      <c r="E1398" t="s">
        <v>341</v>
      </c>
      <c r="F1398" s="138">
        <v>44003</v>
      </c>
      <c r="G1398" t="s">
        <v>670</v>
      </c>
      <c r="H1398" t="s">
        <v>667</v>
      </c>
      <c r="I1398" t="s">
        <v>681</v>
      </c>
      <c r="J1398" t="s">
        <v>375</v>
      </c>
      <c r="K1398" t="s">
        <v>671</v>
      </c>
      <c r="L1398">
        <v>1200</v>
      </c>
      <c r="M1398">
        <v>384</v>
      </c>
      <c r="O1398">
        <v>845</v>
      </c>
      <c r="P1398">
        <v>115.19999999999999</v>
      </c>
      <c r="Q1398">
        <v>47</v>
      </c>
      <c r="R1398">
        <v>124</v>
      </c>
      <c r="S1398">
        <v>75.599999999999994</v>
      </c>
      <c r="T1398">
        <v>3.125</v>
      </c>
      <c r="U1398">
        <v>95.428571428571431</v>
      </c>
      <c r="V1398">
        <v>0.57633667502088559</v>
      </c>
      <c r="W1398">
        <v>0.4</v>
      </c>
      <c r="Y1398">
        <v>0.28909551986475063</v>
      </c>
      <c r="Z1398">
        <v>831</v>
      </c>
      <c r="AA1398">
        <v>0.7</v>
      </c>
      <c r="AB1398">
        <v>30.571428571428573</v>
      </c>
      <c r="AC1398">
        <v>2</v>
      </c>
      <c r="AE1398">
        <v>3</v>
      </c>
      <c r="AH1398">
        <v>87.428571428571431</v>
      </c>
      <c r="AI1398">
        <v>2</v>
      </c>
      <c r="AK1398">
        <v>15</v>
      </c>
      <c r="AQ1398">
        <v>250</v>
      </c>
      <c r="AR1398">
        <v>250</v>
      </c>
      <c r="AS1398" t="s">
        <v>756</v>
      </c>
    </row>
    <row r="1399" spans="1:45" x14ac:dyDescent="0.25">
      <c r="A1399">
        <v>1398</v>
      </c>
      <c r="B1399" t="s">
        <v>26</v>
      </c>
      <c r="C1399" t="s">
        <v>680</v>
      </c>
      <c r="D1399" t="s">
        <v>2</v>
      </c>
      <c r="E1399" t="s">
        <v>341</v>
      </c>
      <c r="F1399" s="138">
        <v>44003</v>
      </c>
      <c r="G1399" t="s">
        <v>670</v>
      </c>
      <c r="H1399" t="s">
        <v>667</v>
      </c>
      <c r="I1399" t="s">
        <v>681</v>
      </c>
      <c r="J1399" t="s">
        <v>376</v>
      </c>
      <c r="K1399" t="s">
        <v>671</v>
      </c>
      <c r="L1399">
        <v>1200</v>
      </c>
      <c r="M1399">
        <v>384</v>
      </c>
      <c r="O1399">
        <v>352</v>
      </c>
      <c r="P1399">
        <v>115.19999999999999</v>
      </c>
      <c r="Q1399">
        <v>7</v>
      </c>
      <c r="R1399">
        <v>33</v>
      </c>
      <c r="S1399">
        <v>75.599999999999994</v>
      </c>
      <c r="T1399">
        <v>0</v>
      </c>
      <c r="U1399">
        <v>32.142857142857146</v>
      </c>
      <c r="V1399">
        <v>0.8035714285714286</v>
      </c>
      <c r="W1399">
        <v>0.4</v>
      </c>
      <c r="Y1399">
        <v>0.16233766233766236</v>
      </c>
      <c r="Z1399">
        <v>397</v>
      </c>
      <c r="AA1399">
        <v>0.7</v>
      </c>
      <c r="AB1399">
        <v>8.8571428571428577</v>
      </c>
      <c r="AH1399">
        <v>32.142857142857146</v>
      </c>
      <c r="AQ1399">
        <v>150</v>
      </c>
      <c r="AR1399">
        <v>150</v>
      </c>
      <c r="AS1399" t="s">
        <v>756</v>
      </c>
    </row>
    <row r="1400" spans="1:45" x14ac:dyDescent="0.25">
      <c r="A1400">
        <v>1399</v>
      </c>
      <c r="B1400" t="s">
        <v>26</v>
      </c>
      <c r="C1400" t="s">
        <v>680</v>
      </c>
      <c r="D1400" t="s">
        <v>2</v>
      </c>
      <c r="E1400" t="s">
        <v>341</v>
      </c>
      <c r="F1400" s="138">
        <v>44003</v>
      </c>
      <c r="G1400" t="s">
        <v>670</v>
      </c>
      <c r="H1400" t="s">
        <v>667</v>
      </c>
      <c r="I1400" t="s">
        <v>681</v>
      </c>
      <c r="J1400" t="s">
        <v>369</v>
      </c>
      <c r="K1400" t="s">
        <v>671</v>
      </c>
      <c r="L1400">
        <v>1200</v>
      </c>
      <c r="M1400">
        <v>384</v>
      </c>
      <c r="O1400">
        <v>400</v>
      </c>
      <c r="P1400">
        <v>115.19999999999999</v>
      </c>
      <c r="Q1400">
        <v>23</v>
      </c>
      <c r="R1400">
        <v>59</v>
      </c>
      <c r="S1400">
        <v>75.599999999999994</v>
      </c>
      <c r="T1400">
        <v>4.375</v>
      </c>
      <c r="U1400">
        <v>45.964285714285715</v>
      </c>
      <c r="V1400">
        <v>0.61389372822299648</v>
      </c>
      <c r="W1400">
        <v>0.4</v>
      </c>
      <c r="Y1400">
        <v>0.29285714285714287</v>
      </c>
      <c r="Z1400">
        <v>470</v>
      </c>
      <c r="AA1400">
        <v>0.6</v>
      </c>
      <c r="AB1400">
        <v>13.428571428571429</v>
      </c>
      <c r="AC1400">
        <v>4</v>
      </c>
      <c r="AE1400">
        <v>1</v>
      </c>
      <c r="AH1400">
        <v>43.714285714285715</v>
      </c>
      <c r="AI1400">
        <v>7</v>
      </c>
      <c r="AK1400">
        <v>1</v>
      </c>
      <c r="AQ1400">
        <v>150</v>
      </c>
      <c r="AR1400">
        <v>150</v>
      </c>
      <c r="AS1400" t="s">
        <v>756</v>
      </c>
    </row>
    <row r="1401" spans="1:45" x14ac:dyDescent="0.25">
      <c r="A1401">
        <v>1400</v>
      </c>
      <c r="B1401" t="s">
        <v>26</v>
      </c>
      <c r="C1401" t="s">
        <v>680</v>
      </c>
      <c r="D1401" t="s">
        <v>2</v>
      </c>
      <c r="E1401" t="s">
        <v>341</v>
      </c>
      <c r="F1401" s="138">
        <v>44003</v>
      </c>
      <c r="G1401" t="s">
        <v>670</v>
      </c>
      <c r="H1401" t="s">
        <v>667</v>
      </c>
      <c r="I1401" t="s">
        <v>681</v>
      </c>
      <c r="J1401" t="s">
        <v>373</v>
      </c>
      <c r="K1401" t="s">
        <v>671</v>
      </c>
      <c r="L1401">
        <v>1200</v>
      </c>
      <c r="M1401">
        <v>384</v>
      </c>
      <c r="O1401">
        <v>392</v>
      </c>
      <c r="P1401">
        <v>115.19999999999999</v>
      </c>
      <c r="Q1401">
        <v>34</v>
      </c>
      <c r="R1401">
        <v>61</v>
      </c>
      <c r="S1401">
        <v>75.599999999999994</v>
      </c>
      <c r="T1401">
        <v>6.375</v>
      </c>
      <c r="U1401">
        <v>63.75</v>
      </c>
      <c r="V1401">
        <v>0.73815789473684212</v>
      </c>
      <c r="W1401">
        <v>0.4</v>
      </c>
      <c r="Y1401">
        <v>0.34620991253644318</v>
      </c>
      <c r="Z1401">
        <v>467</v>
      </c>
      <c r="AA1401">
        <v>0.6</v>
      </c>
      <c r="AB1401">
        <v>30.571428571428573</v>
      </c>
      <c r="AC1401">
        <v>3</v>
      </c>
      <c r="AE1401">
        <v>9</v>
      </c>
      <c r="AH1401">
        <v>56</v>
      </c>
      <c r="AI1401">
        <v>7</v>
      </c>
      <c r="AK1401">
        <v>12</v>
      </c>
      <c r="AQ1401">
        <v>150</v>
      </c>
      <c r="AR1401">
        <v>150</v>
      </c>
      <c r="AS1401" t="s">
        <v>756</v>
      </c>
    </row>
    <row r="1402" spans="1:45" x14ac:dyDescent="0.25">
      <c r="A1402">
        <v>1401</v>
      </c>
      <c r="B1402" t="s">
        <v>26</v>
      </c>
      <c r="C1402" t="s">
        <v>680</v>
      </c>
      <c r="D1402" t="s">
        <v>2</v>
      </c>
      <c r="E1402" t="s">
        <v>341</v>
      </c>
      <c r="F1402" s="138">
        <v>44003</v>
      </c>
      <c r="G1402" t="s">
        <v>670</v>
      </c>
      <c r="H1402" t="s">
        <v>667</v>
      </c>
      <c r="I1402" t="s">
        <v>681</v>
      </c>
      <c r="J1402" t="s">
        <v>374</v>
      </c>
      <c r="K1402" t="s">
        <v>671</v>
      </c>
      <c r="L1402">
        <v>1200</v>
      </c>
      <c r="M1402">
        <v>384</v>
      </c>
      <c r="O1402">
        <v>416</v>
      </c>
      <c r="P1402">
        <v>115.19999999999999</v>
      </c>
      <c r="Q1402">
        <v>45</v>
      </c>
      <c r="R1402">
        <v>78</v>
      </c>
      <c r="S1402">
        <v>75.599999999999994</v>
      </c>
      <c r="T1402">
        <v>9</v>
      </c>
      <c r="U1402">
        <v>60.767857142857146</v>
      </c>
      <c r="V1402">
        <v>0.5672183507549361</v>
      </c>
      <c r="W1402">
        <v>0.4</v>
      </c>
      <c r="Y1402">
        <v>0.42239010989010989</v>
      </c>
      <c r="Z1402">
        <v>442</v>
      </c>
      <c r="AA1402">
        <v>0.65</v>
      </c>
      <c r="AB1402">
        <v>27.142857142857142</v>
      </c>
      <c r="AC1402">
        <v>6</v>
      </c>
      <c r="AE1402">
        <v>8</v>
      </c>
      <c r="AH1402">
        <v>54.142857142857146</v>
      </c>
      <c r="AI1402">
        <v>5</v>
      </c>
      <c r="AJ1402">
        <v>1</v>
      </c>
      <c r="AK1402">
        <v>10</v>
      </c>
      <c r="AQ1402">
        <v>150</v>
      </c>
      <c r="AR1402">
        <v>150</v>
      </c>
      <c r="AS1402" t="s">
        <v>756</v>
      </c>
    </row>
    <row r="1403" spans="1:45" x14ac:dyDescent="0.25">
      <c r="A1403">
        <v>1402</v>
      </c>
      <c r="B1403" t="s">
        <v>26</v>
      </c>
      <c r="C1403" t="s">
        <v>680</v>
      </c>
      <c r="D1403" t="s">
        <v>2</v>
      </c>
      <c r="E1403" t="s">
        <v>341</v>
      </c>
      <c r="F1403" s="138">
        <v>44003</v>
      </c>
      <c r="G1403" t="s">
        <v>670</v>
      </c>
      <c r="H1403" t="s">
        <v>667</v>
      </c>
      <c r="I1403" t="s">
        <v>681</v>
      </c>
      <c r="J1403" t="s">
        <v>384</v>
      </c>
      <c r="K1403" t="s">
        <v>671</v>
      </c>
      <c r="L1403">
        <v>1200</v>
      </c>
      <c r="M1403">
        <v>384</v>
      </c>
      <c r="O1403">
        <v>288</v>
      </c>
      <c r="P1403">
        <v>115.19999999999999</v>
      </c>
      <c r="Q1403">
        <v>4</v>
      </c>
      <c r="R1403">
        <v>39</v>
      </c>
      <c r="S1403">
        <v>75.599999999999994</v>
      </c>
      <c r="T1403">
        <v>1</v>
      </c>
      <c r="U1403">
        <v>25.928571428571427</v>
      </c>
      <c r="V1403">
        <v>0.62624584717607967</v>
      </c>
      <c r="W1403">
        <v>0.4</v>
      </c>
      <c r="Y1403">
        <v>0.21329365079365081</v>
      </c>
      <c r="Z1403">
        <v>303</v>
      </c>
      <c r="AA1403">
        <v>0.6</v>
      </c>
      <c r="AB1403">
        <v>3</v>
      </c>
      <c r="AC1403">
        <v>1</v>
      </c>
      <c r="AH1403">
        <v>25.428571428571427</v>
      </c>
      <c r="AK1403">
        <v>1</v>
      </c>
      <c r="AQ1403">
        <v>150</v>
      </c>
      <c r="AR1403">
        <v>150</v>
      </c>
      <c r="AS1403" t="s">
        <v>755</v>
      </c>
    </row>
    <row r="1404" spans="1:45" x14ac:dyDescent="0.25">
      <c r="A1404">
        <v>1403</v>
      </c>
      <c r="B1404" t="s">
        <v>26</v>
      </c>
      <c r="C1404" t="s">
        <v>680</v>
      </c>
      <c r="D1404" t="s">
        <v>2</v>
      </c>
      <c r="E1404" t="s">
        <v>341</v>
      </c>
      <c r="F1404" s="138">
        <v>44003</v>
      </c>
      <c r="G1404" t="s">
        <v>670</v>
      </c>
      <c r="H1404" t="s">
        <v>667</v>
      </c>
      <c r="I1404" t="s">
        <v>681</v>
      </c>
      <c r="J1404" t="s">
        <v>386</v>
      </c>
      <c r="K1404" t="s">
        <v>671</v>
      </c>
      <c r="L1404">
        <v>1200</v>
      </c>
      <c r="M1404">
        <v>384</v>
      </c>
      <c r="O1404">
        <v>224</v>
      </c>
      <c r="P1404">
        <v>115.19999999999999</v>
      </c>
      <c r="Q1404">
        <v>33</v>
      </c>
      <c r="R1404">
        <v>29</v>
      </c>
      <c r="S1404">
        <v>75.599999999999994</v>
      </c>
      <c r="T1404">
        <v>1.125</v>
      </c>
      <c r="U1404">
        <v>18</v>
      </c>
      <c r="V1404">
        <v>0.30846774193548387</v>
      </c>
      <c r="W1404">
        <v>0.4</v>
      </c>
      <c r="Y1404">
        <v>0.39540816326530615</v>
      </c>
      <c r="Z1404">
        <v>382</v>
      </c>
      <c r="AA1404">
        <v>0.6</v>
      </c>
      <c r="AB1404">
        <v>18.428571428571427</v>
      </c>
      <c r="AE1404">
        <v>3</v>
      </c>
      <c r="AH1404">
        <v>16</v>
      </c>
      <c r="AK1404">
        <v>4</v>
      </c>
      <c r="AQ1404">
        <v>150</v>
      </c>
      <c r="AR1404">
        <v>150</v>
      </c>
      <c r="AS1404" t="s">
        <v>756</v>
      </c>
    </row>
    <row r="1405" spans="1:45" x14ac:dyDescent="0.25">
      <c r="A1405">
        <v>1404</v>
      </c>
      <c r="B1405" t="s">
        <v>26</v>
      </c>
      <c r="C1405" t="s">
        <v>680</v>
      </c>
      <c r="D1405" t="s">
        <v>2</v>
      </c>
      <c r="E1405" t="s">
        <v>341</v>
      </c>
      <c r="F1405" s="138">
        <v>44003</v>
      </c>
      <c r="G1405" t="s">
        <v>682</v>
      </c>
      <c r="H1405" t="s">
        <v>687</v>
      </c>
      <c r="I1405" t="s">
        <v>681</v>
      </c>
      <c r="J1405" t="s">
        <v>493</v>
      </c>
      <c r="K1405" t="s">
        <v>671</v>
      </c>
      <c r="L1405">
        <v>1000</v>
      </c>
      <c r="M1405">
        <v>320</v>
      </c>
      <c r="O1405">
        <v>204</v>
      </c>
      <c r="P1405">
        <v>96</v>
      </c>
      <c r="Q1405">
        <v>1</v>
      </c>
      <c r="R1405">
        <v>32</v>
      </c>
      <c r="S1405">
        <v>63</v>
      </c>
      <c r="T1405">
        <v>0.375</v>
      </c>
      <c r="U1405">
        <v>23.214285714285715</v>
      </c>
      <c r="V1405">
        <v>0.71482683982683981</v>
      </c>
      <c r="W1405">
        <v>0.24</v>
      </c>
      <c r="Y1405">
        <v>0.23109243697478996</v>
      </c>
      <c r="Z1405">
        <v>209</v>
      </c>
      <c r="AA1405">
        <v>0.65</v>
      </c>
      <c r="AE1405">
        <v>1</v>
      </c>
      <c r="AH1405">
        <v>21.714285714285715</v>
      </c>
      <c r="AK1405">
        <v>3</v>
      </c>
      <c r="AQ1405">
        <v>150</v>
      </c>
      <c r="AR1405">
        <v>150</v>
      </c>
      <c r="AS1405" t="s">
        <v>755</v>
      </c>
    </row>
    <row r="1406" spans="1:45" x14ac:dyDescent="0.25">
      <c r="A1406">
        <v>1405</v>
      </c>
      <c r="B1406" t="s">
        <v>26</v>
      </c>
      <c r="C1406" t="s">
        <v>680</v>
      </c>
      <c r="D1406" t="s">
        <v>2</v>
      </c>
      <c r="E1406" t="s">
        <v>341</v>
      </c>
      <c r="F1406" s="138">
        <v>44003</v>
      </c>
      <c r="G1406" t="s">
        <v>682</v>
      </c>
      <c r="H1406" t="s">
        <v>667</v>
      </c>
      <c r="I1406" t="s">
        <v>681</v>
      </c>
      <c r="J1406" t="s">
        <v>397</v>
      </c>
      <c r="K1406" t="s">
        <v>671</v>
      </c>
      <c r="L1406">
        <v>1200</v>
      </c>
      <c r="M1406">
        <v>320</v>
      </c>
      <c r="O1406">
        <v>240</v>
      </c>
      <c r="P1406">
        <v>57.599999999999994</v>
      </c>
      <c r="Q1406">
        <v>13</v>
      </c>
      <c r="R1406">
        <v>66</v>
      </c>
      <c r="S1406">
        <v>21</v>
      </c>
      <c r="T1406">
        <v>3.375</v>
      </c>
      <c r="U1406">
        <v>46.357142857142854</v>
      </c>
      <c r="V1406">
        <v>0.62952079566003616</v>
      </c>
      <c r="W1406">
        <v>0.24</v>
      </c>
      <c r="Y1406">
        <v>0.47023809523809523</v>
      </c>
      <c r="Z1406">
        <v>310</v>
      </c>
      <c r="AA1406">
        <v>0.6</v>
      </c>
      <c r="AB1406">
        <v>4.5714285714285712</v>
      </c>
      <c r="AE1406">
        <v>9</v>
      </c>
      <c r="AH1406">
        <v>37.857142857142854</v>
      </c>
      <c r="AK1406">
        <v>8</v>
      </c>
      <c r="AL1406">
        <v>6</v>
      </c>
      <c r="AQ1406">
        <v>150</v>
      </c>
      <c r="AR1406">
        <v>150</v>
      </c>
      <c r="AS1406" t="s">
        <v>755</v>
      </c>
    </row>
    <row r="1407" spans="1:45" x14ac:dyDescent="0.25">
      <c r="A1407">
        <v>1406</v>
      </c>
      <c r="B1407" t="s">
        <v>26</v>
      </c>
      <c r="C1407" t="s">
        <v>680</v>
      </c>
      <c r="D1407" t="s">
        <v>2</v>
      </c>
      <c r="E1407" t="s">
        <v>341</v>
      </c>
      <c r="F1407" s="138">
        <v>44003</v>
      </c>
      <c r="G1407" t="s">
        <v>676</v>
      </c>
      <c r="H1407" t="s">
        <v>667</v>
      </c>
      <c r="I1407" t="s">
        <v>681</v>
      </c>
      <c r="J1407" t="s">
        <v>379</v>
      </c>
      <c r="K1407" t="s">
        <v>669</v>
      </c>
      <c r="L1407">
        <v>1200</v>
      </c>
      <c r="M1407">
        <v>384</v>
      </c>
      <c r="O1407">
        <v>320</v>
      </c>
      <c r="P1407">
        <v>115.19999999999999</v>
      </c>
      <c r="Q1407">
        <v>16</v>
      </c>
      <c r="R1407">
        <v>43</v>
      </c>
      <c r="S1407">
        <v>75.599999999999994</v>
      </c>
      <c r="T1407">
        <v>2.5</v>
      </c>
      <c r="U1407">
        <v>30.678571428571427</v>
      </c>
      <c r="V1407">
        <v>0.56234866828087171</v>
      </c>
      <c r="W1407">
        <v>0.4</v>
      </c>
      <c r="Y1407">
        <v>0.26339285714285715</v>
      </c>
      <c r="Z1407">
        <v>388</v>
      </c>
      <c r="AA1407">
        <v>0.6</v>
      </c>
      <c r="AB1407">
        <v>9</v>
      </c>
      <c r="AC1407">
        <v>1</v>
      </c>
      <c r="AE1407">
        <v>4</v>
      </c>
      <c r="AH1407">
        <v>24.428571428571427</v>
      </c>
      <c r="AI1407">
        <v>3</v>
      </c>
      <c r="AK1407">
        <v>11</v>
      </c>
      <c r="AQ1407">
        <v>150</v>
      </c>
      <c r="AR1407">
        <v>150</v>
      </c>
      <c r="AS1407" t="s">
        <v>755</v>
      </c>
    </row>
    <row r="1408" spans="1:45" x14ac:dyDescent="0.25">
      <c r="A1408">
        <v>1407</v>
      </c>
      <c r="B1408" t="s">
        <v>26</v>
      </c>
      <c r="C1408" t="s">
        <v>680</v>
      </c>
      <c r="D1408" t="s">
        <v>2</v>
      </c>
      <c r="E1408" t="s">
        <v>341</v>
      </c>
      <c r="F1408" s="138">
        <v>44003</v>
      </c>
      <c r="G1408" t="s">
        <v>676</v>
      </c>
      <c r="H1408" t="s">
        <v>667</v>
      </c>
      <c r="I1408" t="s">
        <v>681</v>
      </c>
      <c r="J1408" t="s">
        <v>378</v>
      </c>
      <c r="K1408" t="s">
        <v>669</v>
      </c>
      <c r="L1408">
        <v>1200</v>
      </c>
      <c r="M1408">
        <v>384</v>
      </c>
      <c r="O1408">
        <v>350</v>
      </c>
      <c r="P1408">
        <v>115.19999999999999</v>
      </c>
      <c r="Q1408">
        <v>3</v>
      </c>
      <c r="R1408">
        <v>45</v>
      </c>
      <c r="S1408">
        <v>75.599999999999994</v>
      </c>
      <c r="T1408">
        <v>0.375</v>
      </c>
      <c r="U1408">
        <v>30.107142857142858</v>
      </c>
      <c r="V1408">
        <v>0.6350446428571429</v>
      </c>
      <c r="W1408">
        <v>0.4</v>
      </c>
      <c r="Y1408">
        <v>0.19591836734693879</v>
      </c>
      <c r="Z1408">
        <v>399</v>
      </c>
      <c r="AA1408">
        <v>0.6</v>
      </c>
      <c r="AB1408">
        <v>1</v>
      </c>
      <c r="AE1408">
        <v>1</v>
      </c>
      <c r="AH1408">
        <v>21.857142857142858</v>
      </c>
      <c r="AI1408">
        <v>1</v>
      </c>
      <c r="AK1408">
        <v>16</v>
      </c>
      <c r="AQ1408">
        <v>150</v>
      </c>
      <c r="AR1408">
        <v>150</v>
      </c>
      <c r="AS1408" t="s">
        <v>756</v>
      </c>
    </row>
    <row r="1409" spans="1:45" x14ac:dyDescent="0.25">
      <c r="A1409">
        <v>1408</v>
      </c>
      <c r="B1409" t="s">
        <v>26</v>
      </c>
      <c r="C1409" t="s">
        <v>680</v>
      </c>
      <c r="D1409" t="s">
        <v>2</v>
      </c>
      <c r="E1409" t="s">
        <v>341</v>
      </c>
      <c r="F1409" s="138">
        <v>44003</v>
      </c>
      <c r="G1409" t="s">
        <v>676</v>
      </c>
      <c r="H1409" t="s">
        <v>667</v>
      </c>
      <c r="I1409" t="s">
        <v>681</v>
      </c>
      <c r="J1409" t="s">
        <v>377</v>
      </c>
      <c r="K1409" t="s">
        <v>669</v>
      </c>
      <c r="L1409">
        <v>1200</v>
      </c>
      <c r="M1409">
        <v>384</v>
      </c>
      <c r="O1409">
        <v>300</v>
      </c>
      <c r="P1409">
        <v>115.19999999999999</v>
      </c>
      <c r="Q1409">
        <v>16</v>
      </c>
      <c r="R1409">
        <v>52</v>
      </c>
      <c r="S1409">
        <v>75.599999999999994</v>
      </c>
      <c r="T1409">
        <v>1.875</v>
      </c>
      <c r="U1409">
        <v>36.5</v>
      </c>
      <c r="V1409">
        <v>0.56433823529411764</v>
      </c>
      <c r="W1409">
        <v>0.4</v>
      </c>
      <c r="Y1409">
        <v>0.32380952380952382</v>
      </c>
      <c r="Z1409">
        <v>567</v>
      </c>
      <c r="AA1409">
        <v>0.6</v>
      </c>
      <c r="AB1409">
        <v>6.2857142857142856</v>
      </c>
      <c r="AE1409">
        <v>5</v>
      </c>
      <c r="AH1409">
        <v>34</v>
      </c>
      <c r="AI1409">
        <v>4</v>
      </c>
      <c r="AK1409">
        <v>3</v>
      </c>
      <c r="AQ1409">
        <v>150</v>
      </c>
      <c r="AR1409">
        <v>150</v>
      </c>
      <c r="AS1409" t="s">
        <v>756</v>
      </c>
    </row>
    <row r="1410" spans="1:45" x14ac:dyDescent="0.25">
      <c r="A1410">
        <v>1409</v>
      </c>
      <c r="B1410" t="s">
        <v>26</v>
      </c>
      <c r="C1410" t="s">
        <v>680</v>
      </c>
      <c r="D1410" t="s">
        <v>2</v>
      </c>
      <c r="E1410" t="s">
        <v>341</v>
      </c>
      <c r="F1410" s="138">
        <v>44003</v>
      </c>
      <c r="G1410" t="s">
        <v>684</v>
      </c>
      <c r="H1410" t="s">
        <v>687</v>
      </c>
      <c r="I1410" t="s">
        <v>681</v>
      </c>
      <c r="J1410" t="s">
        <v>461</v>
      </c>
      <c r="K1410" t="s">
        <v>669</v>
      </c>
      <c r="L1410">
        <v>1200</v>
      </c>
      <c r="M1410">
        <v>400</v>
      </c>
      <c r="O1410">
        <v>192</v>
      </c>
      <c r="P1410">
        <v>72</v>
      </c>
      <c r="Q1410">
        <v>25</v>
      </c>
      <c r="R1410">
        <v>42</v>
      </c>
      <c r="S1410">
        <v>26.4</v>
      </c>
      <c r="T1410">
        <v>2.875</v>
      </c>
      <c r="U1410">
        <v>28.928571428571427</v>
      </c>
      <c r="V1410">
        <v>0.47468017057569295</v>
      </c>
      <c r="W1410">
        <v>0.24</v>
      </c>
      <c r="Y1410">
        <v>0.49851190476190482</v>
      </c>
      <c r="Z1410">
        <v>285</v>
      </c>
      <c r="AA1410">
        <v>0.6</v>
      </c>
      <c r="AB1410">
        <v>13</v>
      </c>
      <c r="AC1410">
        <v>1</v>
      </c>
      <c r="AE1410">
        <v>5</v>
      </c>
      <c r="AH1410">
        <v>25.428571428571427</v>
      </c>
      <c r="AI1410">
        <v>2</v>
      </c>
      <c r="AK1410">
        <v>6</v>
      </c>
      <c r="AQ1410">
        <v>150</v>
      </c>
      <c r="AR1410">
        <v>150</v>
      </c>
      <c r="AS1410" t="s">
        <v>756</v>
      </c>
    </row>
    <row r="1411" spans="1:45" x14ac:dyDescent="0.25">
      <c r="A1411">
        <v>1410</v>
      </c>
      <c r="B1411" t="s">
        <v>26</v>
      </c>
      <c r="C1411" t="s">
        <v>680</v>
      </c>
      <c r="D1411" t="s">
        <v>2</v>
      </c>
      <c r="E1411" t="s">
        <v>341</v>
      </c>
      <c r="F1411" s="138">
        <v>44003</v>
      </c>
      <c r="G1411" t="s">
        <v>685</v>
      </c>
      <c r="H1411" t="s">
        <v>667</v>
      </c>
      <c r="I1411" t="s">
        <v>681</v>
      </c>
      <c r="J1411" t="s">
        <v>258</v>
      </c>
      <c r="K1411" t="s">
        <v>671</v>
      </c>
      <c r="L1411">
        <v>1000</v>
      </c>
      <c r="M1411">
        <v>320</v>
      </c>
      <c r="O1411">
        <v>292</v>
      </c>
      <c r="P1411">
        <v>96</v>
      </c>
      <c r="Q1411">
        <v>18</v>
      </c>
      <c r="R1411">
        <v>58</v>
      </c>
      <c r="S1411">
        <v>63</v>
      </c>
      <c r="T1411">
        <v>0</v>
      </c>
      <c r="U1411">
        <v>28.285714285714285</v>
      </c>
      <c r="V1411">
        <v>0.37218045112781956</v>
      </c>
      <c r="W1411">
        <v>0.4</v>
      </c>
      <c r="Y1411">
        <v>0.37181996086105679</v>
      </c>
      <c r="Z1411">
        <v>300</v>
      </c>
      <c r="AA1411">
        <v>0.6</v>
      </c>
      <c r="AB1411">
        <v>6.5714285714285712</v>
      </c>
      <c r="AH1411">
        <v>28.285714285714285</v>
      </c>
      <c r="AQ1411">
        <v>150</v>
      </c>
      <c r="AR1411">
        <v>150</v>
      </c>
      <c r="AS1411" t="s">
        <v>755</v>
      </c>
    </row>
    <row r="1412" spans="1:45" x14ac:dyDescent="0.25">
      <c r="A1412">
        <v>1411</v>
      </c>
      <c r="B1412" t="s">
        <v>26</v>
      </c>
      <c r="C1412" t="s">
        <v>680</v>
      </c>
      <c r="D1412" t="s">
        <v>2</v>
      </c>
      <c r="E1412" t="s">
        <v>341</v>
      </c>
      <c r="F1412" s="138">
        <v>44003</v>
      </c>
      <c r="G1412" t="s">
        <v>685</v>
      </c>
      <c r="H1412" t="s">
        <v>667</v>
      </c>
      <c r="I1412" t="s">
        <v>681</v>
      </c>
      <c r="J1412" t="s">
        <v>261</v>
      </c>
      <c r="K1412" t="s">
        <v>671</v>
      </c>
      <c r="L1412">
        <v>1000</v>
      </c>
      <c r="M1412">
        <v>320</v>
      </c>
      <c r="O1412">
        <v>220</v>
      </c>
      <c r="P1412">
        <v>96</v>
      </c>
      <c r="R1412">
        <v>36</v>
      </c>
      <c r="S1412">
        <v>63</v>
      </c>
      <c r="T1412">
        <v>0</v>
      </c>
      <c r="U1412">
        <v>26</v>
      </c>
      <c r="V1412">
        <v>0.72222222222222221</v>
      </c>
      <c r="W1412">
        <v>0.4</v>
      </c>
      <c r="Y1412">
        <v>0.23376623376623376</v>
      </c>
      <c r="Z1412">
        <v>335</v>
      </c>
      <c r="AA1412">
        <v>0.6</v>
      </c>
      <c r="AH1412">
        <v>25</v>
      </c>
      <c r="AK1412">
        <v>2</v>
      </c>
      <c r="AQ1412">
        <v>150</v>
      </c>
      <c r="AR1412">
        <v>150</v>
      </c>
      <c r="AS1412" t="s">
        <v>755</v>
      </c>
    </row>
    <row r="1413" spans="1:45" x14ac:dyDescent="0.25">
      <c r="A1413">
        <v>1412</v>
      </c>
      <c r="B1413" t="s">
        <v>26</v>
      </c>
      <c r="C1413" t="s">
        <v>680</v>
      </c>
      <c r="D1413" t="s">
        <v>2</v>
      </c>
      <c r="E1413" t="s">
        <v>341</v>
      </c>
      <c r="F1413" s="138">
        <v>44003</v>
      </c>
      <c r="G1413" t="s">
        <v>685</v>
      </c>
      <c r="H1413" t="s">
        <v>667</v>
      </c>
      <c r="I1413" t="s">
        <v>681</v>
      </c>
      <c r="J1413" t="s">
        <v>264</v>
      </c>
      <c r="K1413" t="s">
        <v>671</v>
      </c>
      <c r="L1413">
        <v>1000</v>
      </c>
      <c r="M1413">
        <v>320</v>
      </c>
      <c r="O1413">
        <v>276</v>
      </c>
      <c r="P1413">
        <v>96</v>
      </c>
      <c r="Q1413">
        <v>2</v>
      </c>
      <c r="R1413">
        <v>37</v>
      </c>
      <c r="S1413">
        <v>63</v>
      </c>
      <c r="T1413">
        <v>0</v>
      </c>
      <c r="U1413">
        <v>26.25</v>
      </c>
      <c r="V1413">
        <v>0.67307692307692313</v>
      </c>
      <c r="W1413">
        <v>0.4</v>
      </c>
      <c r="Y1413">
        <v>0.2018633540372671</v>
      </c>
      <c r="Z1413">
        <v>283</v>
      </c>
      <c r="AA1413">
        <v>0.6</v>
      </c>
      <c r="AB1413">
        <v>1.5714285714285714</v>
      </c>
      <c r="AH1413">
        <v>26</v>
      </c>
      <c r="AI1413">
        <v>1</v>
      </c>
      <c r="AQ1413">
        <v>150</v>
      </c>
      <c r="AR1413">
        <v>150</v>
      </c>
      <c r="AS1413" t="s">
        <v>755</v>
      </c>
    </row>
    <row r="1414" spans="1:45" x14ac:dyDescent="0.25">
      <c r="A1414">
        <v>1413</v>
      </c>
      <c r="B1414" t="s">
        <v>26</v>
      </c>
      <c r="C1414" t="s">
        <v>680</v>
      </c>
      <c r="D1414" t="s">
        <v>2</v>
      </c>
      <c r="E1414" t="s">
        <v>341</v>
      </c>
      <c r="F1414" s="138">
        <v>44003</v>
      </c>
      <c r="G1414" t="s">
        <v>685</v>
      </c>
      <c r="H1414" t="s">
        <v>667</v>
      </c>
      <c r="I1414" t="s">
        <v>681</v>
      </c>
      <c r="J1414" t="s">
        <v>445</v>
      </c>
      <c r="K1414" t="s">
        <v>671</v>
      </c>
      <c r="L1414">
        <v>1000</v>
      </c>
      <c r="M1414">
        <v>320</v>
      </c>
      <c r="O1414">
        <v>272</v>
      </c>
      <c r="P1414">
        <v>96</v>
      </c>
      <c r="Q1414">
        <v>5</v>
      </c>
      <c r="R1414">
        <v>50</v>
      </c>
      <c r="S1414">
        <v>63</v>
      </c>
      <c r="T1414">
        <v>0</v>
      </c>
      <c r="U1414">
        <v>33.857142857142854</v>
      </c>
      <c r="V1414">
        <v>0.61558441558441557</v>
      </c>
      <c r="W1414">
        <v>0.4</v>
      </c>
      <c r="Y1414">
        <v>0.28886554621848742</v>
      </c>
      <c r="Z1414">
        <v>375</v>
      </c>
      <c r="AA1414">
        <v>0.6</v>
      </c>
      <c r="AB1414">
        <v>4.1428571428571432</v>
      </c>
      <c r="AH1414">
        <v>32.857142857142854</v>
      </c>
      <c r="AK1414">
        <v>2</v>
      </c>
      <c r="AQ1414">
        <v>150</v>
      </c>
      <c r="AR1414">
        <v>150</v>
      </c>
      <c r="AS1414" t="s">
        <v>755</v>
      </c>
    </row>
    <row r="1415" spans="1:45" x14ac:dyDescent="0.25">
      <c r="A1415">
        <v>1414</v>
      </c>
      <c r="B1415" t="s">
        <v>26</v>
      </c>
      <c r="C1415" t="s">
        <v>680</v>
      </c>
      <c r="D1415" t="s">
        <v>2</v>
      </c>
      <c r="E1415" t="s">
        <v>341</v>
      </c>
      <c r="F1415" s="138">
        <v>44003</v>
      </c>
      <c r="G1415" t="s">
        <v>685</v>
      </c>
      <c r="H1415" t="s">
        <v>667</v>
      </c>
      <c r="I1415" t="s">
        <v>681</v>
      </c>
      <c r="J1415" t="s">
        <v>259</v>
      </c>
      <c r="K1415" t="s">
        <v>671</v>
      </c>
      <c r="L1415">
        <v>1000</v>
      </c>
      <c r="M1415">
        <v>320</v>
      </c>
      <c r="O1415">
        <v>194</v>
      </c>
      <c r="P1415">
        <v>96</v>
      </c>
      <c r="Q1415">
        <v>4</v>
      </c>
      <c r="R1415">
        <v>39</v>
      </c>
      <c r="S1415">
        <v>63</v>
      </c>
      <c r="T1415">
        <v>1</v>
      </c>
      <c r="U1415">
        <v>29.035714285714285</v>
      </c>
      <c r="V1415">
        <v>0.69850498338870426</v>
      </c>
      <c r="W1415">
        <v>0.4</v>
      </c>
      <c r="Y1415">
        <v>0.31664212076583215</v>
      </c>
      <c r="Z1415">
        <v>280</v>
      </c>
      <c r="AA1415">
        <v>0.6</v>
      </c>
      <c r="AB1415">
        <v>1.4285714285714286</v>
      </c>
      <c r="AC1415">
        <v>1</v>
      </c>
      <c r="AH1415">
        <v>28.285714285714285</v>
      </c>
      <c r="AI1415">
        <v>1</v>
      </c>
      <c r="AK1415">
        <v>1</v>
      </c>
      <c r="AQ1415">
        <v>150</v>
      </c>
      <c r="AR1415">
        <v>150</v>
      </c>
      <c r="AS1415" t="s">
        <v>755</v>
      </c>
    </row>
    <row r="1416" spans="1:45" x14ac:dyDescent="0.25">
      <c r="A1416">
        <v>1415</v>
      </c>
      <c r="B1416" t="s">
        <v>26</v>
      </c>
      <c r="C1416" t="s">
        <v>680</v>
      </c>
      <c r="D1416" t="s">
        <v>2</v>
      </c>
      <c r="E1416" t="s">
        <v>341</v>
      </c>
      <c r="F1416" s="138">
        <v>44003</v>
      </c>
      <c r="G1416" t="s">
        <v>685</v>
      </c>
      <c r="H1416" t="s">
        <v>667</v>
      </c>
      <c r="I1416" t="s">
        <v>681</v>
      </c>
      <c r="J1416" t="s">
        <v>260</v>
      </c>
      <c r="K1416" t="s">
        <v>671</v>
      </c>
      <c r="L1416">
        <v>1000</v>
      </c>
      <c r="M1416">
        <v>320</v>
      </c>
      <c r="O1416">
        <v>221</v>
      </c>
      <c r="P1416">
        <v>96</v>
      </c>
      <c r="Q1416">
        <v>4</v>
      </c>
      <c r="R1416">
        <v>40</v>
      </c>
      <c r="S1416">
        <v>63</v>
      </c>
      <c r="T1416">
        <v>0.5</v>
      </c>
      <c r="U1416">
        <v>35.75</v>
      </c>
      <c r="V1416">
        <v>0.82386363636363635</v>
      </c>
      <c r="W1416">
        <v>0.4</v>
      </c>
      <c r="Y1416">
        <v>0.28442146089204917</v>
      </c>
      <c r="Z1416">
        <v>288</v>
      </c>
      <c r="AA1416">
        <v>0.6</v>
      </c>
      <c r="AB1416">
        <v>2.1428571428571428</v>
      </c>
      <c r="AD1416">
        <v>2</v>
      </c>
      <c r="AH1416">
        <v>35</v>
      </c>
      <c r="AJ1416">
        <v>2</v>
      </c>
      <c r="AQ1416">
        <v>150</v>
      </c>
      <c r="AR1416">
        <v>150</v>
      </c>
      <c r="AS1416" t="s">
        <v>755</v>
      </c>
    </row>
    <row r="1417" spans="1:45" x14ac:dyDescent="0.25">
      <c r="A1417">
        <v>1416</v>
      </c>
      <c r="B1417" t="s">
        <v>26</v>
      </c>
      <c r="C1417" t="s">
        <v>680</v>
      </c>
      <c r="D1417" t="s">
        <v>2</v>
      </c>
      <c r="E1417" t="s">
        <v>341</v>
      </c>
      <c r="F1417" s="138">
        <v>44003</v>
      </c>
      <c r="G1417" t="s">
        <v>685</v>
      </c>
      <c r="H1417" t="s">
        <v>667</v>
      </c>
      <c r="I1417" t="s">
        <v>681</v>
      </c>
      <c r="J1417" t="s">
        <v>446</v>
      </c>
      <c r="K1417" t="s">
        <v>671</v>
      </c>
      <c r="L1417">
        <v>1000</v>
      </c>
      <c r="M1417">
        <v>320</v>
      </c>
      <c r="O1417">
        <v>282</v>
      </c>
      <c r="P1417">
        <v>96</v>
      </c>
      <c r="Q1417">
        <v>1</v>
      </c>
      <c r="R1417">
        <v>30</v>
      </c>
      <c r="S1417">
        <v>63</v>
      </c>
      <c r="T1417">
        <v>0</v>
      </c>
      <c r="U1417">
        <v>23.357142857142858</v>
      </c>
      <c r="V1417">
        <v>0.75345622119815669</v>
      </c>
      <c r="W1417">
        <v>0.4</v>
      </c>
      <c r="Y1417">
        <v>0.15704154002026344</v>
      </c>
      <c r="Z1417">
        <v>226</v>
      </c>
      <c r="AA1417">
        <v>0.6</v>
      </c>
      <c r="AB1417">
        <v>0.8571428571428571</v>
      </c>
      <c r="AH1417">
        <v>21.857142857142858</v>
      </c>
      <c r="AK1417">
        <v>3</v>
      </c>
      <c r="AQ1417">
        <v>150</v>
      </c>
      <c r="AR1417">
        <v>150</v>
      </c>
      <c r="AS1417" t="s">
        <v>755</v>
      </c>
    </row>
    <row r="1418" spans="1:45" x14ac:dyDescent="0.25">
      <c r="A1418">
        <v>1417</v>
      </c>
      <c r="B1418" t="s">
        <v>26</v>
      </c>
      <c r="C1418" t="s">
        <v>680</v>
      </c>
      <c r="D1418" t="s">
        <v>2</v>
      </c>
      <c r="E1418" t="s">
        <v>341</v>
      </c>
      <c r="F1418" s="138">
        <v>44003</v>
      </c>
      <c r="G1418" t="s">
        <v>685</v>
      </c>
      <c r="H1418" t="s">
        <v>667</v>
      </c>
      <c r="I1418" t="s">
        <v>681</v>
      </c>
      <c r="J1418" t="s">
        <v>413</v>
      </c>
      <c r="K1418" t="s">
        <v>671</v>
      </c>
      <c r="L1418">
        <v>1000</v>
      </c>
      <c r="M1418">
        <v>320</v>
      </c>
      <c r="O1418">
        <v>336</v>
      </c>
      <c r="P1418">
        <v>96</v>
      </c>
      <c r="R1418">
        <v>71</v>
      </c>
      <c r="S1418">
        <v>63</v>
      </c>
      <c r="T1418">
        <v>0</v>
      </c>
      <c r="U1418">
        <v>55.071428571428569</v>
      </c>
      <c r="V1418">
        <v>0.7756539235412474</v>
      </c>
      <c r="W1418">
        <v>0.4</v>
      </c>
      <c r="Y1418">
        <v>0.30187074829931976</v>
      </c>
      <c r="Z1418">
        <v>361</v>
      </c>
      <c r="AA1418">
        <v>0.65</v>
      </c>
      <c r="AH1418">
        <v>54.571428571428569</v>
      </c>
      <c r="AK1418">
        <v>1</v>
      </c>
      <c r="AQ1418">
        <v>150</v>
      </c>
      <c r="AR1418">
        <v>150</v>
      </c>
      <c r="AS1418" t="s">
        <v>755</v>
      </c>
    </row>
    <row r="1419" spans="1:45" x14ac:dyDescent="0.25">
      <c r="A1419">
        <v>1418</v>
      </c>
      <c r="B1419" t="s">
        <v>26</v>
      </c>
      <c r="C1419" t="s">
        <v>680</v>
      </c>
      <c r="D1419" t="s">
        <v>2</v>
      </c>
      <c r="E1419" t="s">
        <v>341</v>
      </c>
      <c r="F1419" s="138">
        <v>44003</v>
      </c>
      <c r="G1419" t="s">
        <v>685</v>
      </c>
      <c r="H1419" t="s">
        <v>667</v>
      </c>
      <c r="I1419" t="s">
        <v>681</v>
      </c>
      <c r="J1419" t="s">
        <v>404</v>
      </c>
      <c r="K1419" t="s">
        <v>671</v>
      </c>
      <c r="L1419">
        <v>1000</v>
      </c>
      <c r="M1419">
        <v>320</v>
      </c>
      <c r="O1419">
        <v>367</v>
      </c>
      <c r="P1419">
        <v>96</v>
      </c>
      <c r="Q1419">
        <v>3</v>
      </c>
      <c r="R1419">
        <v>68</v>
      </c>
      <c r="S1419">
        <v>63</v>
      </c>
      <c r="T1419">
        <v>1.125</v>
      </c>
      <c r="U1419">
        <v>51.5</v>
      </c>
      <c r="V1419">
        <v>0.74119718309859151</v>
      </c>
      <c r="W1419">
        <v>0.4</v>
      </c>
      <c r="Y1419">
        <v>0.27637212923316468</v>
      </c>
      <c r="Z1419">
        <v>378</v>
      </c>
      <c r="AA1419">
        <v>0.65</v>
      </c>
      <c r="AE1419">
        <v>3</v>
      </c>
      <c r="AH1419">
        <v>50</v>
      </c>
      <c r="AK1419">
        <v>3</v>
      </c>
      <c r="AQ1419">
        <v>150</v>
      </c>
      <c r="AR1419">
        <v>150</v>
      </c>
      <c r="AS1419" t="s">
        <v>756</v>
      </c>
    </row>
    <row r="1420" spans="1:45" x14ac:dyDescent="0.25">
      <c r="A1420">
        <v>1419</v>
      </c>
      <c r="B1420" t="s">
        <v>26</v>
      </c>
      <c r="C1420" t="s">
        <v>680</v>
      </c>
      <c r="D1420" t="s">
        <v>2</v>
      </c>
      <c r="E1420" t="s">
        <v>341</v>
      </c>
      <c r="F1420" s="138">
        <v>44003</v>
      </c>
      <c r="G1420" t="s">
        <v>685</v>
      </c>
      <c r="H1420" t="s">
        <v>667</v>
      </c>
      <c r="I1420" t="s">
        <v>681</v>
      </c>
      <c r="J1420" t="s">
        <v>252</v>
      </c>
      <c r="K1420" t="s">
        <v>671</v>
      </c>
      <c r="L1420">
        <v>1000</v>
      </c>
      <c r="M1420">
        <v>320</v>
      </c>
      <c r="O1420">
        <v>340</v>
      </c>
      <c r="P1420">
        <v>96</v>
      </c>
      <c r="Q1420">
        <v>5</v>
      </c>
      <c r="R1420">
        <v>63</v>
      </c>
      <c r="S1420">
        <v>63</v>
      </c>
      <c r="T1420">
        <v>0</v>
      </c>
      <c r="U1420">
        <v>65.428571428571431</v>
      </c>
      <c r="V1420">
        <v>0.96218487394957986</v>
      </c>
      <c r="W1420">
        <v>0.4</v>
      </c>
      <c r="Y1420">
        <v>0.28571428571428575</v>
      </c>
      <c r="Z1420">
        <v>523</v>
      </c>
      <c r="AA1420">
        <v>0.65</v>
      </c>
      <c r="AB1420">
        <v>2.8571428571428572</v>
      </c>
      <c r="AH1420">
        <v>65.428571428571431</v>
      </c>
      <c r="AQ1420">
        <v>150</v>
      </c>
      <c r="AR1420">
        <v>150</v>
      </c>
      <c r="AS1420" t="s">
        <v>756</v>
      </c>
    </row>
    <row r="1421" spans="1:45" x14ac:dyDescent="0.25">
      <c r="A1421">
        <v>1420</v>
      </c>
      <c r="B1421" t="s">
        <v>26</v>
      </c>
      <c r="C1421" t="s">
        <v>680</v>
      </c>
      <c r="D1421" t="s">
        <v>2</v>
      </c>
      <c r="E1421" t="s">
        <v>341</v>
      </c>
      <c r="F1421" s="138">
        <v>44003</v>
      </c>
      <c r="G1421" t="s">
        <v>685</v>
      </c>
      <c r="H1421" t="s">
        <v>667</v>
      </c>
      <c r="I1421" t="s">
        <v>681</v>
      </c>
      <c r="J1421" t="s">
        <v>251</v>
      </c>
      <c r="K1421" t="s">
        <v>671</v>
      </c>
      <c r="L1421">
        <v>1000</v>
      </c>
      <c r="M1421">
        <v>320</v>
      </c>
      <c r="O1421">
        <v>704</v>
      </c>
      <c r="P1421">
        <v>96</v>
      </c>
      <c r="Q1421">
        <v>13</v>
      </c>
      <c r="R1421">
        <v>123</v>
      </c>
      <c r="S1421">
        <v>63</v>
      </c>
      <c r="T1421">
        <v>0</v>
      </c>
      <c r="U1421">
        <v>90.857142857142861</v>
      </c>
      <c r="V1421">
        <v>0.66806722689075637</v>
      </c>
      <c r="W1421">
        <v>0.4</v>
      </c>
      <c r="Y1421">
        <v>0.27597402597402598</v>
      </c>
      <c r="Z1421">
        <v>787</v>
      </c>
      <c r="AA1421">
        <v>0.7</v>
      </c>
      <c r="AB1421">
        <v>8.2857142857142865</v>
      </c>
      <c r="AH1421">
        <v>90.857142857142861</v>
      </c>
      <c r="AQ1421">
        <v>250</v>
      </c>
      <c r="AR1421">
        <v>250</v>
      </c>
      <c r="AS1421" t="s">
        <v>756</v>
      </c>
    </row>
    <row r="1422" spans="1:45" x14ac:dyDescent="0.25">
      <c r="A1422">
        <v>1421</v>
      </c>
      <c r="B1422" t="s">
        <v>26</v>
      </c>
      <c r="C1422" t="s">
        <v>680</v>
      </c>
      <c r="D1422" t="s">
        <v>2</v>
      </c>
      <c r="E1422" t="s">
        <v>341</v>
      </c>
      <c r="F1422" s="138">
        <v>44003</v>
      </c>
      <c r="G1422" t="s">
        <v>685</v>
      </c>
      <c r="H1422" t="s">
        <v>667</v>
      </c>
      <c r="I1422" t="s">
        <v>681</v>
      </c>
      <c r="J1422" t="s">
        <v>417</v>
      </c>
      <c r="K1422" t="s">
        <v>671</v>
      </c>
      <c r="L1422">
        <v>1000</v>
      </c>
      <c r="M1422">
        <v>320</v>
      </c>
      <c r="O1422">
        <v>670</v>
      </c>
      <c r="P1422">
        <v>96</v>
      </c>
      <c r="Q1422">
        <v>54</v>
      </c>
      <c r="R1422">
        <v>142</v>
      </c>
      <c r="S1422">
        <v>63</v>
      </c>
      <c r="T1422">
        <v>19.75</v>
      </c>
      <c r="U1422">
        <v>154.71428571428572</v>
      </c>
      <c r="V1422">
        <v>0.89012390670553942</v>
      </c>
      <c r="W1422">
        <v>0.4</v>
      </c>
      <c r="Y1422">
        <v>0.41791044776119407</v>
      </c>
      <c r="Z1422">
        <v>680</v>
      </c>
      <c r="AA1422">
        <v>0.7</v>
      </c>
      <c r="AB1422">
        <v>32</v>
      </c>
      <c r="AC1422">
        <v>14</v>
      </c>
      <c r="AD1422">
        <v>2</v>
      </c>
      <c r="AE1422">
        <v>14</v>
      </c>
      <c r="AH1422">
        <v>138.71428571428572</v>
      </c>
      <c r="AI1422">
        <v>15</v>
      </c>
      <c r="AJ1422">
        <v>14</v>
      </c>
      <c r="AK1422">
        <v>14</v>
      </c>
      <c r="AQ1422">
        <v>250</v>
      </c>
      <c r="AR1422">
        <v>250</v>
      </c>
      <c r="AS1422" t="s">
        <v>756</v>
      </c>
    </row>
    <row r="1423" spans="1:45" x14ac:dyDescent="0.25">
      <c r="A1423">
        <v>1422</v>
      </c>
      <c r="B1423" t="s">
        <v>26</v>
      </c>
      <c r="C1423" t="s">
        <v>680</v>
      </c>
      <c r="D1423" t="s">
        <v>2</v>
      </c>
      <c r="E1423" t="s">
        <v>341</v>
      </c>
      <c r="F1423" s="138">
        <v>44003</v>
      </c>
      <c r="G1423" t="s">
        <v>685</v>
      </c>
      <c r="H1423" t="s">
        <v>667</v>
      </c>
      <c r="I1423" t="s">
        <v>681</v>
      </c>
      <c r="J1423" t="s">
        <v>254</v>
      </c>
      <c r="K1423" t="s">
        <v>671</v>
      </c>
      <c r="L1423">
        <v>1000</v>
      </c>
      <c r="M1423">
        <v>320</v>
      </c>
      <c r="O1423">
        <v>320</v>
      </c>
      <c r="P1423">
        <v>96</v>
      </c>
      <c r="Q1423">
        <v>6</v>
      </c>
      <c r="R1423">
        <v>77</v>
      </c>
      <c r="S1423">
        <v>63</v>
      </c>
      <c r="T1423">
        <v>0</v>
      </c>
      <c r="U1423">
        <v>54.142857142857146</v>
      </c>
      <c r="V1423">
        <v>0.65232358003442348</v>
      </c>
      <c r="W1423">
        <v>0.4</v>
      </c>
      <c r="Y1423">
        <v>0.3705357142857143</v>
      </c>
      <c r="Z1423">
        <v>405</v>
      </c>
      <c r="AA1423">
        <v>0.6</v>
      </c>
      <c r="AB1423">
        <v>3.1428571428571428</v>
      </c>
      <c r="AH1423">
        <v>47.142857142857146</v>
      </c>
      <c r="AI1423">
        <v>10</v>
      </c>
      <c r="AK1423">
        <v>9</v>
      </c>
      <c r="AQ1423">
        <v>150</v>
      </c>
      <c r="AR1423">
        <v>150</v>
      </c>
      <c r="AS1423" t="s">
        <v>756</v>
      </c>
    </row>
    <row r="1424" spans="1:45" x14ac:dyDescent="0.25">
      <c r="A1424">
        <v>1423</v>
      </c>
      <c r="B1424" t="s">
        <v>26</v>
      </c>
      <c r="C1424" t="s">
        <v>680</v>
      </c>
      <c r="D1424" t="s">
        <v>2</v>
      </c>
      <c r="E1424" t="s">
        <v>341</v>
      </c>
      <c r="F1424" s="138">
        <v>44003</v>
      </c>
      <c r="G1424" t="s">
        <v>685</v>
      </c>
      <c r="H1424" t="s">
        <v>667</v>
      </c>
      <c r="I1424" t="s">
        <v>681</v>
      </c>
      <c r="J1424" t="s">
        <v>255</v>
      </c>
      <c r="K1424" t="s">
        <v>671</v>
      </c>
      <c r="L1424">
        <v>1000</v>
      </c>
      <c r="M1424">
        <v>320</v>
      </c>
      <c r="O1424">
        <v>242</v>
      </c>
      <c r="P1424">
        <v>96</v>
      </c>
      <c r="R1424">
        <v>54</v>
      </c>
      <c r="S1424">
        <v>63</v>
      </c>
      <c r="T1424">
        <v>0</v>
      </c>
      <c r="U1424">
        <v>37.071428571428569</v>
      </c>
      <c r="V1424">
        <v>0.68650793650793651</v>
      </c>
      <c r="W1424">
        <v>0.4</v>
      </c>
      <c r="Y1424">
        <v>0.31877213695395518</v>
      </c>
      <c r="Z1424">
        <v>253</v>
      </c>
      <c r="AA1424">
        <v>0.6</v>
      </c>
      <c r="AH1424">
        <v>36.571428571428569</v>
      </c>
      <c r="AI1424">
        <v>2</v>
      </c>
      <c r="AQ1424">
        <v>150</v>
      </c>
      <c r="AR1424">
        <v>150</v>
      </c>
      <c r="AS1424" t="s">
        <v>756</v>
      </c>
    </row>
    <row r="1425" spans="1:45" x14ac:dyDescent="0.25">
      <c r="A1425">
        <v>1424</v>
      </c>
      <c r="B1425" t="s">
        <v>26</v>
      </c>
      <c r="C1425" t="s">
        <v>680</v>
      </c>
      <c r="D1425" t="s">
        <v>2</v>
      </c>
      <c r="E1425" t="s">
        <v>341</v>
      </c>
      <c r="F1425" s="138">
        <v>44003</v>
      </c>
      <c r="G1425" t="s">
        <v>685</v>
      </c>
      <c r="H1425" t="s">
        <v>667</v>
      </c>
      <c r="I1425" t="s">
        <v>681</v>
      </c>
      <c r="J1425" t="s">
        <v>420</v>
      </c>
      <c r="K1425" t="s">
        <v>671</v>
      </c>
      <c r="L1425">
        <v>1000</v>
      </c>
      <c r="M1425">
        <v>320</v>
      </c>
      <c r="O1425">
        <v>144</v>
      </c>
      <c r="P1425">
        <v>96</v>
      </c>
      <c r="Q1425">
        <v>5</v>
      </c>
      <c r="R1425">
        <v>37</v>
      </c>
      <c r="S1425">
        <v>63</v>
      </c>
      <c r="T1425">
        <v>0.375</v>
      </c>
      <c r="U1425">
        <v>31.5</v>
      </c>
      <c r="V1425">
        <v>0.7589285714285714</v>
      </c>
      <c r="W1425">
        <v>0.4</v>
      </c>
      <c r="Y1425">
        <v>0.41666666666666669</v>
      </c>
      <c r="Z1425">
        <v>204</v>
      </c>
      <c r="AA1425">
        <v>0.6</v>
      </c>
      <c r="AB1425">
        <v>1.4285714285714286</v>
      </c>
      <c r="AE1425">
        <v>1</v>
      </c>
      <c r="AH1425">
        <v>29</v>
      </c>
      <c r="AK1425">
        <v>2</v>
      </c>
      <c r="AL1425">
        <v>2</v>
      </c>
      <c r="AQ1425">
        <v>150</v>
      </c>
      <c r="AR1425">
        <v>150</v>
      </c>
      <c r="AS1425" t="s">
        <v>755</v>
      </c>
    </row>
    <row r="1426" spans="1:45" x14ac:dyDescent="0.25">
      <c r="A1426">
        <v>1425</v>
      </c>
      <c r="B1426" t="s">
        <v>26</v>
      </c>
      <c r="C1426" t="s">
        <v>680</v>
      </c>
      <c r="D1426" t="s">
        <v>2</v>
      </c>
      <c r="E1426" t="s">
        <v>341</v>
      </c>
      <c r="F1426" s="138">
        <v>44003</v>
      </c>
      <c r="G1426" t="s">
        <v>685</v>
      </c>
      <c r="H1426" t="s">
        <v>667</v>
      </c>
      <c r="I1426" t="s">
        <v>681</v>
      </c>
      <c r="J1426" t="s">
        <v>248</v>
      </c>
      <c r="K1426" t="s">
        <v>671</v>
      </c>
      <c r="L1426">
        <v>1000</v>
      </c>
      <c r="M1426">
        <v>320</v>
      </c>
      <c r="O1426">
        <v>160</v>
      </c>
      <c r="P1426">
        <v>96</v>
      </c>
      <c r="Q1426">
        <v>6</v>
      </c>
      <c r="R1426">
        <v>56</v>
      </c>
      <c r="S1426">
        <v>63</v>
      </c>
      <c r="T1426">
        <v>1.5</v>
      </c>
      <c r="U1426">
        <v>52.785714285714285</v>
      </c>
      <c r="V1426">
        <v>0.87557603686635943</v>
      </c>
      <c r="W1426">
        <v>0.4</v>
      </c>
      <c r="Y1426">
        <v>0.5535714285714286</v>
      </c>
      <c r="Z1426">
        <v>205</v>
      </c>
      <c r="AA1426">
        <v>0.6</v>
      </c>
      <c r="AB1426">
        <v>3.1428571428571428</v>
      </c>
      <c r="AE1426">
        <v>4</v>
      </c>
      <c r="AH1426">
        <v>50.285714285714285</v>
      </c>
      <c r="AI1426">
        <v>2</v>
      </c>
      <c r="AK1426">
        <v>4</v>
      </c>
      <c r="AQ1426">
        <v>150</v>
      </c>
      <c r="AR1426">
        <v>150</v>
      </c>
      <c r="AS1426" t="s">
        <v>755</v>
      </c>
    </row>
    <row r="1427" spans="1:45" x14ac:dyDescent="0.25">
      <c r="A1427">
        <v>1426</v>
      </c>
      <c r="B1427" t="s">
        <v>26</v>
      </c>
      <c r="C1427" t="s">
        <v>680</v>
      </c>
      <c r="D1427" t="s">
        <v>2</v>
      </c>
      <c r="E1427" t="s">
        <v>341</v>
      </c>
      <c r="F1427" s="138">
        <v>44003</v>
      </c>
      <c r="G1427" t="s">
        <v>685</v>
      </c>
      <c r="H1427" t="s">
        <v>667</v>
      </c>
      <c r="I1427" t="s">
        <v>681</v>
      </c>
      <c r="J1427" t="s">
        <v>448</v>
      </c>
      <c r="K1427" t="s">
        <v>671</v>
      </c>
      <c r="L1427">
        <v>1000</v>
      </c>
      <c r="M1427">
        <v>320</v>
      </c>
      <c r="O1427">
        <v>320</v>
      </c>
      <c r="P1427">
        <v>96</v>
      </c>
      <c r="Q1427">
        <v>6</v>
      </c>
      <c r="R1427">
        <v>44</v>
      </c>
      <c r="S1427">
        <v>63</v>
      </c>
      <c r="T1427">
        <v>1</v>
      </c>
      <c r="U1427">
        <v>44.25</v>
      </c>
      <c r="V1427">
        <v>0.90500000000000003</v>
      </c>
      <c r="W1427">
        <v>0.4</v>
      </c>
      <c r="Y1427">
        <v>0.22321428571428573</v>
      </c>
      <c r="Z1427">
        <v>306</v>
      </c>
      <c r="AA1427">
        <v>0.6</v>
      </c>
      <c r="AB1427">
        <v>4.4285714285714288</v>
      </c>
      <c r="AC1427">
        <v>1</v>
      </c>
      <c r="AH1427">
        <v>44</v>
      </c>
      <c r="AI1427">
        <v>1</v>
      </c>
      <c r="AQ1427">
        <v>150</v>
      </c>
      <c r="AR1427">
        <v>150</v>
      </c>
      <c r="AS1427" t="s">
        <v>755</v>
      </c>
    </row>
    <row r="1428" spans="1:45" x14ac:dyDescent="0.25">
      <c r="A1428">
        <v>1427</v>
      </c>
      <c r="B1428" t="s">
        <v>26</v>
      </c>
      <c r="C1428" t="s">
        <v>680</v>
      </c>
      <c r="D1428" t="s">
        <v>2</v>
      </c>
      <c r="E1428" t="s">
        <v>341</v>
      </c>
      <c r="F1428" s="138">
        <v>44003</v>
      </c>
      <c r="G1428" t="s">
        <v>685</v>
      </c>
      <c r="H1428" t="s">
        <v>667</v>
      </c>
      <c r="I1428" t="s">
        <v>681</v>
      </c>
      <c r="J1428" t="s">
        <v>406</v>
      </c>
      <c r="K1428" t="s">
        <v>671</v>
      </c>
      <c r="L1428">
        <v>1000</v>
      </c>
      <c r="M1428">
        <v>320</v>
      </c>
      <c r="O1428">
        <v>420</v>
      </c>
      <c r="P1428">
        <v>96</v>
      </c>
      <c r="Q1428">
        <v>26</v>
      </c>
      <c r="R1428">
        <v>45</v>
      </c>
      <c r="S1428">
        <v>63</v>
      </c>
      <c r="T1428">
        <v>0</v>
      </c>
      <c r="U1428">
        <v>29.428571428571427</v>
      </c>
      <c r="V1428">
        <v>0.41448692152917505</v>
      </c>
      <c r="W1428">
        <v>0.4</v>
      </c>
      <c r="Y1428">
        <v>0.24149659863945577</v>
      </c>
      <c r="Z1428">
        <v>407</v>
      </c>
      <c r="AA1428">
        <v>0.6</v>
      </c>
      <c r="AB1428">
        <v>9.8571428571428577</v>
      </c>
      <c r="AH1428">
        <v>29.428571428571427</v>
      </c>
      <c r="AQ1428">
        <v>150</v>
      </c>
      <c r="AR1428">
        <v>150</v>
      </c>
      <c r="AS1428" t="s">
        <v>755</v>
      </c>
    </row>
    <row r="1429" spans="1:45" x14ac:dyDescent="0.25">
      <c r="A1429">
        <v>1428</v>
      </c>
      <c r="B1429" t="s">
        <v>26</v>
      </c>
      <c r="C1429" t="s">
        <v>680</v>
      </c>
      <c r="D1429" t="s">
        <v>2</v>
      </c>
      <c r="E1429" t="s">
        <v>341</v>
      </c>
      <c r="F1429" s="138">
        <v>44003</v>
      </c>
      <c r="G1429" t="s">
        <v>685</v>
      </c>
      <c r="H1429" t="s">
        <v>667</v>
      </c>
      <c r="I1429" t="s">
        <v>681</v>
      </c>
      <c r="J1429" t="s">
        <v>422</v>
      </c>
      <c r="K1429" t="s">
        <v>671</v>
      </c>
      <c r="L1429">
        <v>1000</v>
      </c>
      <c r="M1429">
        <v>320</v>
      </c>
      <c r="O1429">
        <v>176</v>
      </c>
      <c r="P1429">
        <v>96</v>
      </c>
      <c r="Q1429">
        <v>7</v>
      </c>
      <c r="R1429">
        <v>28</v>
      </c>
      <c r="S1429">
        <v>63</v>
      </c>
      <c r="T1429">
        <v>2.125</v>
      </c>
      <c r="U1429">
        <v>19.214285714285715</v>
      </c>
      <c r="V1429">
        <v>0.60969387755102045</v>
      </c>
      <c r="W1429">
        <v>0.4</v>
      </c>
      <c r="Y1429">
        <v>0.28409090909090912</v>
      </c>
      <c r="Z1429">
        <v>208</v>
      </c>
      <c r="AA1429">
        <v>0.6</v>
      </c>
      <c r="AB1429">
        <v>3.1428571428571428</v>
      </c>
      <c r="AC1429">
        <v>1</v>
      </c>
      <c r="AE1429">
        <v>3</v>
      </c>
      <c r="AH1429">
        <v>18.714285714285715</v>
      </c>
      <c r="AK1429">
        <v>1</v>
      </c>
      <c r="AQ1429">
        <v>150</v>
      </c>
      <c r="AR1429">
        <v>150</v>
      </c>
      <c r="AS1429" t="s">
        <v>755</v>
      </c>
    </row>
    <row r="1430" spans="1:45" x14ac:dyDescent="0.25">
      <c r="A1430">
        <v>1429</v>
      </c>
      <c r="B1430" t="s">
        <v>26</v>
      </c>
      <c r="C1430" t="s">
        <v>680</v>
      </c>
      <c r="D1430" t="s">
        <v>2</v>
      </c>
      <c r="E1430" t="s">
        <v>341</v>
      </c>
      <c r="F1430" s="138">
        <v>44003</v>
      </c>
      <c r="G1430" t="s">
        <v>685</v>
      </c>
      <c r="H1430" t="s">
        <v>667</v>
      </c>
      <c r="I1430" t="s">
        <v>681</v>
      </c>
      <c r="J1430" t="s">
        <v>424</v>
      </c>
      <c r="K1430" t="s">
        <v>671</v>
      </c>
      <c r="L1430">
        <v>1000</v>
      </c>
      <c r="M1430">
        <v>320</v>
      </c>
      <c r="O1430">
        <v>176</v>
      </c>
      <c r="P1430">
        <v>96</v>
      </c>
      <c r="Q1430">
        <v>2</v>
      </c>
      <c r="R1430">
        <v>21</v>
      </c>
      <c r="S1430">
        <v>63</v>
      </c>
      <c r="T1430">
        <v>0</v>
      </c>
      <c r="U1430">
        <v>18.964285714285715</v>
      </c>
      <c r="V1430">
        <v>0.82453416149068326</v>
      </c>
      <c r="W1430">
        <v>0.4</v>
      </c>
      <c r="Y1430">
        <v>0.18668831168831171</v>
      </c>
      <c r="Z1430">
        <v>209</v>
      </c>
      <c r="AA1430">
        <v>0.6</v>
      </c>
      <c r="AB1430">
        <v>1.8571428571428572</v>
      </c>
      <c r="AH1430">
        <v>18.714285714285715</v>
      </c>
      <c r="AI1430">
        <v>1</v>
      </c>
      <c r="AQ1430">
        <v>150</v>
      </c>
      <c r="AR1430">
        <v>150</v>
      </c>
      <c r="AS1430" t="s">
        <v>755</v>
      </c>
    </row>
    <row r="1431" spans="1:45" x14ac:dyDescent="0.25">
      <c r="A1431">
        <v>1430</v>
      </c>
      <c r="B1431" t="s">
        <v>26</v>
      </c>
      <c r="C1431" t="s">
        <v>680</v>
      </c>
      <c r="D1431" t="s">
        <v>2</v>
      </c>
      <c r="E1431" t="s">
        <v>341</v>
      </c>
      <c r="F1431" s="138">
        <v>44003</v>
      </c>
      <c r="G1431" t="s">
        <v>685</v>
      </c>
      <c r="H1431" t="s">
        <v>667</v>
      </c>
      <c r="I1431" t="s">
        <v>681</v>
      </c>
      <c r="J1431" t="s">
        <v>410</v>
      </c>
      <c r="K1431" t="s">
        <v>671</v>
      </c>
      <c r="L1431">
        <v>1000</v>
      </c>
      <c r="M1431">
        <v>320</v>
      </c>
      <c r="O1431">
        <v>192</v>
      </c>
      <c r="P1431">
        <v>96</v>
      </c>
      <c r="Q1431">
        <v>3</v>
      </c>
      <c r="R1431">
        <v>57</v>
      </c>
      <c r="S1431">
        <v>63</v>
      </c>
      <c r="T1431">
        <v>0</v>
      </c>
      <c r="U1431">
        <v>62.714285714285715</v>
      </c>
      <c r="V1431">
        <v>1.0452380952380953</v>
      </c>
      <c r="W1431">
        <v>0.4</v>
      </c>
      <c r="Y1431">
        <v>0.44642857142857151</v>
      </c>
      <c r="Z1431">
        <v>210</v>
      </c>
      <c r="AA1431">
        <v>0.6</v>
      </c>
      <c r="AB1431">
        <v>2.1428571428571428</v>
      </c>
      <c r="AH1431">
        <v>57.714285714285715</v>
      </c>
      <c r="AK1431">
        <v>2</v>
      </c>
      <c r="AM1431">
        <v>4</v>
      </c>
      <c r="AQ1431">
        <v>150</v>
      </c>
      <c r="AR1431">
        <v>150</v>
      </c>
      <c r="AS1431" t="s">
        <v>755</v>
      </c>
    </row>
    <row r="1432" spans="1:45" x14ac:dyDescent="0.25">
      <c r="A1432">
        <v>1431</v>
      </c>
      <c r="B1432" t="s">
        <v>26</v>
      </c>
      <c r="C1432" t="s">
        <v>680</v>
      </c>
      <c r="D1432" t="s">
        <v>2</v>
      </c>
      <c r="E1432" t="s">
        <v>341</v>
      </c>
      <c r="F1432" s="138">
        <v>44003</v>
      </c>
      <c r="G1432" t="s">
        <v>685</v>
      </c>
      <c r="H1432" t="s">
        <v>667</v>
      </c>
      <c r="I1432" t="s">
        <v>681</v>
      </c>
      <c r="J1432" t="s">
        <v>421</v>
      </c>
      <c r="K1432" t="s">
        <v>671</v>
      </c>
      <c r="L1432">
        <v>1000</v>
      </c>
      <c r="M1432">
        <v>320</v>
      </c>
      <c r="O1432">
        <v>192</v>
      </c>
      <c r="P1432">
        <v>96</v>
      </c>
      <c r="R1432">
        <v>47</v>
      </c>
      <c r="S1432">
        <v>63</v>
      </c>
      <c r="T1432">
        <v>0</v>
      </c>
      <c r="U1432">
        <v>27.035714285714285</v>
      </c>
      <c r="V1432">
        <v>0.57522796352583583</v>
      </c>
      <c r="W1432">
        <v>0.4</v>
      </c>
      <c r="Y1432">
        <v>0.34970238095238099</v>
      </c>
      <c r="Z1432">
        <v>211</v>
      </c>
      <c r="AA1432">
        <v>0.6</v>
      </c>
      <c r="AH1432">
        <v>26.285714285714285</v>
      </c>
      <c r="AI1432">
        <v>3</v>
      </c>
      <c r="AQ1432">
        <v>150</v>
      </c>
      <c r="AR1432">
        <v>150</v>
      </c>
      <c r="AS1432" t="s">
        <v>755</v>
      </c>
    </row>
    <row r="1433" spans="1:45" x14ac:dyDescent="0.25">
      <c r="A1433">
        <v>1432</v>
      </c>
      <c r="B1433" t="s">
        <v>26</v>
      </c>
      <c r="C1433" t="s">
        <v>680</v>
      </c>
      <c r="D1433" t="s">
        <v>2</v>
      </c>
      <c r="E1433" t="s">
        <v>341</v>
      </c>
      <c r="F1433" s="138">
        <v>44003</v>
      </c>
      <c r="G1433" t="s">
        <v>685</v>
      </c>
      <c r="H1433" t="s">
        <v>667</v>
      </c>
      <c r="I1433" t="s">
        <v>681</v>
      </c>
      <c r="J1433" t="s">
        <v>426</v>
      </c>
      <c r="K1433" t="s">
        <v>671</v>
      </c>
      <c r="L1433">
        <v>1000</v>
      </c>
      <c r="M1433">
        <v>320</v>
      </c>
      <c r="O1433">
        <v>192</v>
      </c>
      <c r="P1433">
        <v>96</v>
      </c>
      <c r="Q1433">
        <v>1</v>
      </c>
      <c r="R1433">
        <v>42</v>
      </c>
      <c r="S1433">
        <v>63</v>
      </c>
      <c r="T1433">
        <v>0</v>
      </c>
      <c r="U1433">
        <v>38.714285714285715</v>
      </c>
      <c r="V1433">
        <v>0.90033222591362128</v>
      </c>
      <c r="W1433">
        <v>0.4</v>
      </c>
      <c r="Y1433">
        <v>0.31994047619047622</v>
      </c>
      <c r="Z1433">
        <v>212</v>
      </c>
      <c r="AA1433">
        <v>0.6</v>
      </c>
      <c r="AB1433">
        <v>0.42857142857142855</v>
      </c>
      <c r="AH1433">
        <v>38.714285714285715</v>
      </c>
      <c r="AQ1433">
        <v>150</v>
      </c>
      <c r="AR1433">
        <v>150</v>
      </c>
      <c r="AS1433" t="s">
        <v>755</v>
      </c>
    </row>
    <row r="1434" spans="1:45" x14ac:dyDescent="0.25">
      <c r="A1434">
        <v>1433</v>
      </c>
      <c r="B1434" t="s">
        <v>26</v>
      </c>
      <c r="C1434" t="s">
        <v>680</v>
      </c>
      <c r="D1434" t="s">
        <v>2</v>
      </c>
      <c r="E1434" t="s">
        <v>341</v>
      </c>
      <c r="F1434" s="138">
        <v>44003</v>
      </c>
      <c r="G1434" t="s">
        <v>685</v>
      </c>
      <c r="H1434" t="s">
        <v>667</v>
      </c>
      <c r="I1434" t="s">
        <v>681</v>
      </c>
      <c r="J1434" t="s">
        <v>447</v>
      </c>
      <c r="K1434" t="s">
        <v>671</v>
      </c>
      <c r="L1434">
        <v>1000</v>
      </c>
      <c r="M1434">
        <v>320</v>
      </c>
      <c r="O1434">
        <v>160</v>
      </c>
      <c r="P1434">
        <v>96</v>
      </c>
      <c r="Q1434">
        <v>9</v>
      </c>
      <c r="R1434">
        <v>38</v>
      </c>
      <c r="S1434">
        <v>63</v>
      </c>
      <c r="T1434">
        <v>2.75</v>
      </c>
      <c r="U1434">
        <v>29.785714285714285</v>
      </c>
      <c r="V1434">
        <v>0.69224924012158051</v>
      </c>
      <c r="W1434">
        <v>0.4</v>
      </c>
      <c r="Y1434">
        <v>0.41964285714285715</v>
      </c>
      <c r="Z1434">
        <v>213</v>
      </c>
      <c r="AA1434">
        <v>0.6</v>
      </c>
      <c r="AB1434">
        <v>2.7142857142857144</v>
      </c>
      <c r="AC1434">
        <v>2</v>
      </c>
      <c r="AE1434">
        <v>2</v>
      </c>
      <c r="AH1434">
        <v>27.285714285714285</v>
      </c>
      <c r="AI1434">
        <v>2</v>
      </c>
      <c r="AK1434">
        <v>4</v>
      </c>
      <c r="AQ1434">
        <v>150</v>
      </c>
      <c r="AR1434">
        <v>150</v>
      </c>
      <c r="AS1434" t="s">
        <v>755</v>
      </c>
    </row>
    <row r="1435" spans="1:45" x14ac:dyDescent="0.25">
      <c r="A1435">
        <v>1434</v>
      </c>
      <c r="B1435" t="s">
        <v>26</v>
      </c>
      <c r="C1435" t="s">
        <v>680</v>
      </c>
      <c r="D1435" t="s">
        <v>2</v>
      </c>
      <c r="E1435" t="s">
        <v>341</v>
      </c>
      <c r="F1435" s="138">
        <v>44003</v>
      </c>
      <c r="G1435" t="s">
        <v>685</v>
      </c>
      <c r="H1435" t="s">
        <v>667</v>
      </c>
      <c r="I1435" t="s">
        <v>681</v>
      </c>
      <c r="J1435" t="s">
        <v>449</v>
      </c>
      <c r="K1435" t="s">
        <v>671</v>
      </c>
      <c r="L1435">
        <v>1000</v>
      </c>
      <c r="M1435">
        <v>320</v>
      </c>
      <c r="O1435">
        <v>128</v>
      </c>
      <c r="P1435">
        <v>96</v>
      </c>
      <c r="Q1435">
        <v>4</v>
      </c>
      <c r="R1435">
        <v>44</v>
      </c>
      <c r="S1435">
        <v>63</v>
      </c>
      <c r="T1435">
        <v>0.375</v>
      </c>
      <c r="U1435">
        <v>36.428571428571431</v>
      </c>
      <c r="V1435">
        <v>0.76674107142857151</v>
      </c>
      <c r="W1435">
        <v>0.4</v>
      </c>
      <c r="Y1435">
        <v>0.5357142857142857</v>
      </c>
      <c r="Z1435">
        <v>214</v>
      </c>
      <c r="AA1435">
        <v>0.6</v>
      </c>
      <c r="AB1435">
        <v>1.7142857142857142</v>
      </c>
      <c r="AE1435">
        <v>1</v>
      </c>
      <c r="AH1435">
        <v>30.428571428571427</v>
      </c>
      <c r="AI1435">
        <v>4</v>
      </c>
      <c r="AK1435">
        <v>10</v>
      </c>
      <c r="AQ1435">
        <v>150</v>
      </c>
      <c r="AR1435">
        <v>150</v>
      </c>
      <c r="AS1435" t="s">
        <v>755</v>
      </c>
    </row>
    <row r="1436" spans="1:45" x14ac:dyDescent="0.25">
      <c r="A1436">
        <v>1435</v>
      </c>
      <c r="B1436" t="s">
        <v>26</v>
      </c>
      <c r="C1436" t="s">
        <v>680</v>
      </c>
      <c r="D1436" t="s">
        <v>2</v>
      </c>
      <c r="E1436" t="s">
        <v>341</v>
      </c>
      <c r="F1436" s="138">
        <v>44003</v>
      </c>
      <c r="G1436" t="s">
        <v>685</v>
      </c>
      <c r="H1436" t="s">
        <v>667</v>
      </c>
      <c r="I1436" t="s">
        <v>681</v>
      </c>
      <c r="J1436" t="s">
        <v>427</v>
      </c>
      <c r="K1436" t="s">
        <v>671</v>
      </c>
      <c r="L1436">
        <v>1000</v>
      </c>
      <c r="M1436">
        <v>320</v>
      </c>
      <c r="O1436">
        <v>260</v>
      </c>
      <c r="P1436">
        <v>96</v>
      </c>
      <c r="Q1436">
        <v>8</v>
      </c>
      <c r="R1436">
        <v>45</v>
      </c>
      <c r="S1436">
        <v>63</v>
      </c>
      <c r="T1436">
        <v>3.25</v>
      </c>
      <c r="U1436">
        <v>41.071428571428569</v>
      </c>
      <c r="V1436">
        <v>0.83625336927223715</v>
      </c>
      <c r="W1436">
        <v>0.4</v>
      </c>
      <c r="Y1436">
        <v>0.29120879120879123</v>
      </c>
      <c r="Z1436">
        <v>215</v>
      </c>
      <c r="AA1436">
        <v>0.6</v>
      </c>
      <c r="AB1436">
        <v>3.5714285714285716</v>
      </c>
      <c r="AC1436">
        <v>3</v>
      </c>
      <c r="AD1436">
        <v>1</v>
      </c>
      <c r="AH1436">
        <v>40.571428571428569</v>
      </c>
      <c r="AI1436">
        <v>2</v>
      </c>
      <c r="AQ1436">
        <v>150</v>
      </c>
      <c r="AR1436">
        <v>150</v>
      </c>
      <c r="AS1436" t="s">
        <v>755</v>
      </c>
    </row>
    <row r="1437" spans="1:45" x14ac:dyDescent="0.25">
      <c r="A1437">
        <v>1436</v>
      </c>
      <c r="B1437" t="s">
        <v>26</v>
      </c>
      <c r="C1437" t="s">
        <v>680</v>
      </c>
      <c r="D1437" t="s">
        <v>2</v>
      </c>
      <c r="E1437" t="s">
        <v>341</v>
      </c>
      <c r="F1437" s="138">
        <v>44003</v>
      </c>
      <c r="G1437" t="s">
        <v>710</v>
      </c>
      <c r="H1437" t="s">
        <v>687</v>
      </c>
      <c r="I1437" t="s">
        <v>681</v>
      </c>
      <c r="J1437" t="s">
        <v>543</v>
      </c>
      <c r="K1437" t="s">
        <v>711</v>
      </c>
      <c r="L1437">
        <v>150</v>
      </c>
      <c r="M1437">
        <v>129.6</v>
      </c>
      <c r="O1437">
        <v>176</v>
      </c>
      <c r="P1437">
        <v>23.4</v>
      </c>
      <c r="R1437">
        <v>11</v>
      </c>
      <c r="S1437">
        <v>8.4</v>
      </c>
      <c r="T1437">
        <v>0</v>
      </c>
      <c r="U1437">
        <v>10.214285714285715</v>
      </c>
      <c r="V1437">
        <v>0.92857142857142871</v>
      </c>
      <c r="W1437">
        <v>0.4</v>
      </c>
      <c r="Y1437">
        <v>8.9285714285714288E-2</v>
      </c>
      <c r="Z1437">
        <v>216</v>
      </c>
      <c r="AA1437">
        <v>0.5</v>
      </c>
      <c r="AH1437">
        <v>0.7142857142857143</v>
      </c>
      <c r="AL1437">
        <v>2</v>
      </c>
      <c r="AM1437">
        <v>8</v>
      </c>
      <c r="AQ1437">
        <v>100</v>
      </c>
      <c r="AR1437">
        <v>100</v>
      </c>
      <c r="AS1437" t="s">
        <v>755</v>
      </c>
    </row>
    <row r="1438" spans="1:45" x14ac:dyDescent="0.25">
      <c r="A1438">
        <v>1437</v>
      </c>
      <c r="B1438" t="s">
        <v>26</v>
      </c>
      <c r="C1438" t="s">
        <v>680</v>
      </c>
      <c r="D1438" t="s">
        <v>2</v>
      </c>
      <c r="E1438" t="s">
        <v>341</v>
      </c>
      <c r="F1438" s="138">
        <v>44003</v>
      </c>
      <c r="G1438" t="s">
        <v>710</v>
      </c>
      <c r="H1438" t="s">
        <v>687</v>
      </c>
      <c r="I1438" t="s">
        <v>681</v>
      </c>
      <c r="J1438" t="s">
        <v>538</v>
      </c>
      <c r="K1438" t="s">
        <v>711</v>
      </c>
      <c r="L1438">
        <v>150</v>
      </c>
      <c r="M1438">
        <v>129.6</v>
      </c>
      <c r="O1438">
        <v>144</v>
      </c>
      <c r="P1438">
        <v>23.4</v>
      </c>
      <c r="R1438">
        <v>17</v>
      </c>
      <c r="S1438">
        <v>8.4</v>
      </c>
      <c r="T1438">
        <v>0</v>
      </c>
      <c r="U1438">
        <v>10.285714285714286</v>
      </c>
      <c r="V1438">
        <v>0.60504201680672276</v>
      </c>
      <c r="W1438">
        <v>0.4</v>
      </c>
      <c r="Y1438">
        <v>0.16865079365079366</v>
      </c>
      <c r="Z1438">
        <v>217</v>
      </c>
      <c r="AA1438">
        <v>0.5</v>
      </c>
      <c r="AH1438">
        <v>10.285714285714286</v>
      </c>
      <c r="AQ1438">
        <v>100</v>
      </c>
      <c r="AR1438">
        <v>100</v>
      </c>
      <c r="AS1438" t="s">
        <v>755</v>
      </c>
    </row>
    <row r="1439" spans="1:45" x14ac:dyDescent="0.25">
      <c r="A1439">
        <v>1438</v>
      </c>
      <c r="B1439" t="s">
        <v>26</v>
      </c>
      <c r="C1439" t="s">
        <v>680</v>
      </c>
      <c r="D1439" t="s">
        <v>2</v>
      </c>
      <c r="E1439" t="s">
        <v>341</v>
      </c>
      <c r="F1439" s="138">
        <v>44003</v>
      </c>
      <c r="G1439" t="s">
        <v>710</v>
      </c>
      <c r="H1439" t="s">
        <v>687</v>
      </c>
      <c r="I1439" t="s">
        <v>681</v>
      </c>
      <c r="J1439" t="s">
        <v>542</v>
      </c>
      <c r="K1439" t="s">
        <v>711</v>
      </c>
      <c r="L1439">
        <v>150</v>
      </c>
      <c r="M1439">
        <v>129.6</v>
      </c>
      <c r="O1439">
        <v>160</v>
      </c>
      <c r="P1439">
        <v>23.4</v>
      </c>
      <c r="Q1439">
        <v>23</v>
      </c>
      <c r="R1439">
        <v>34</v>
      </c>
      <c r="S1439">
        <v>8.4</v>
      </c>
      <c r="T1439">
        <v>1.125</v>
      </c>
      <c r="U1439">
        <v>20.571428571428573</v>
      </c>
      <c r="V1439">
        <v>0.38063909774436094</v>
      </c>
      <c r="W1439">
        <v>0.4</v>
      </c>
      <c r="Y1439">
        <v>0.5089285714285714</v>
      </c>
      <c r="Z1439">
        <v>218</v>
      </c>
      <c r="AA1439">
        <v>0.5</v>
      </c>
      <c r="AB1439">
        <v>12.571428571428571</v>
      </c>
      <c r="AE1439">
        <v>3</v>
      </c>
      <c r="AH1439">
        <v>19.571428571428573</v>
      </c>
      <c r="AI1439">
        <v>4</v>
      </c>
      <c r="AQ1439">
        <v>100</v>
      </c>
      <c r="AR1439">
        <v>100</v>
      </c>
      <c r="AS1439" t="s">
        <v>755</v>
      </c>
    </row>
    <row r="1440" spans="1:45" x14ac:dyDescent="0.25">
      <c r="A1440">
        <v>1439</v>
      </c>
      <c r="B1440" t="s">
        <v>26</v>
      </c>
      <c r="C1440" t="s">
        <v>680</v>
      </c>
      <c r="D1440" t="s">
        <v>2</v>
      </c>
      <c r="E1440" t="s">
        <v>341</v>
      </c>
      <c r="F1440" s="138">
        <v>44003</v>
      </c>
      <c r="G1440" t="s">
        <v>710</v>
      </c>
      <c r="H1440" t="s">
        <v>687</v>
      </c>
      <c r="I1440" t="s">
        <v>681</v>
      </c>
      <c r="J1440" t="s">
        <v>541</v>
      </c>
      <c r="K1440" t="s">
        <v>711</v>
      </c>
      <c r="L1440">
        <v>150</v>
      </c>
      <c r="M1440">
        <v>129.6</v>
      </c>
      <c r="O1440">
        <v>176</v>
      </c>
      <c r="P1440">
        <v>23.4</v>
      </c>
      <c r="R1440">
        <v>19</v>
      </c>
      <c r="S1440">
        <v>8.4</v>
      </c>
      <c r="T1440">
        <v>0</v>
      </c>
      <c r="U1440">
        <v>13.428571428571429</v>
      </c>
      <c r="V1440">
        <v>0.70676691729323304</v>
      </c>
      <c r="W1440">
        <v>0.4</v>
      </c>
      <c r="Y1440">
        <v>0.15422077922077923</v>
      </c>
      <c r="Z1440">
        <v>219</v>
      </c>
      <c r="AA1440">
        <v>0.5</v>
      </c>
      <c r="AH1440">
        <v>13.428571428571429</v>
      </c>
      <c r="AQ1440">
        <v>100</v>
      </c>
      <c r="AR1440">
        <v>100</v>
      </c>
      <c r="AS1440" t="s">
        <v>755</v>
      </c>
    </row>
    <row r="1441" spans="1:45" x14ac:dyDescent="0.25">
      <c r="A1441">
        <v>1440</v>
      </c>
      <c r="B1441" t="s">
        <v>26</v>
      </c>
      <c r="C1441" t="s">
        <v>680</v>
      </c>
      <c r="D1441" t="s">
        <v>2</v>
      </c>
      <c r="E1441" t="s">
        <v>341</v>
      </c>
      <c r="F1441" s="138">
        <v>44003</v>
      </c>
      <c r="G1441" t="s">
        <v>710</v>
      </c>
      <c r="H1441" t="s">
        <v>687</v>
      </c>
      <c r="I1441" t="s">
        <v>681</v>
      </c>
      <c r="J1441" t="s">
        <v>539</v>
      </c>
      <c r="K1441" t="s">
        <v>711</v>
      </c>
      <c r="L1441">
        <v>150</v>
      </c>
      <c r="M1441">
        <v>129.6</v>
      </c>
      <c r="O1441">
        <v>160</v>
      </c>
      <c r="P1441">
        <v>23.4</v>
      </c>
      <c r="Q1441">
        <v>21</v>
      </c>
      <c r="R1441">
        <v>36</v>
      </c>
      <c r="S1441">
        <v>8.4</v>
      </c>
      <c r="T1441">
        <v>5.5</v>
      </c>
      <c r="U1441">
        <v>19.285714285714285</v>
      </c>
      <c r="V1441">
        <v>0.43483709273182958</v>
      </c>
      <c r="W1441">
        <v>0.4</v>
      </c>
      <c r="Y1441">
        <v>0.5089285714285714</v>
      </c>
      <c r="Z1441">
        <v>220</v>
      </c>
      <c r="AA1441">
        <v>0.5</v>
      </c>
      <c r="AB1441">
        <v>9.7142857142857135</v>
      </c>
      <c r="AC1441">
        <v>5</v>
      </c>
      <c r="AF1441">
        <v>1</v>
      </c>
      <c r="AH1441">
        <v>16.285714285714285</v>
      </c>
      <c r="AK1441">
        <v>3</v>
      </c>
      <c r="AL1441">
        <v>2</v>
      </c>
      <c r="AQ1441">
        <v>100</v>
      </c>
      <c r="AR1441">
        <v>100</v>
      </c>
      <c r="AS1441" t="s">
        <v>755</v>
      </c>
    </row>
    <row r="1442" spans="1:45" x14ac:dyDescent="0.25">
      <c r="A1442">
        <v>1441</v>
      </c>
      <c r="B1442" t="s">
        <v>26</v>
      </c>
      <c r="C1442" t="s">
        <v>680</v>
      </c>
      <c r="D1442" t="s">
        <v>2</v>
      </c>
      <c r="E1442" t="s">
        <v>341</v>
      </c>
      <c r="F1442" s="138">
        <v>44003</v>
      </c>
      <c r="G1442" t="s">
        <v>710</v>
      </c>
      <c r="H1442" t="s">
        <v>687</v>
      </c>
      <c r="I1442" t="s">
        <v>681</v>
      </c>
      <c r="J1442" t="s">
        <v>544</v>
      </c>
      <c r="K1442" t="s">
        <v>711</v>
      </c>
      <c r="L1442">
        <v>150</v>
      </c>
      <c r="M1442">
        <v>129.6</v>
      </c>
      <c r="O1442">
        <v>128</v>
      </c>
      <c r="P1442">
        <v>23.4</v>
      </c>
      <c r="Q1442">
        <v>3</v>
      </c>
      <c r="R1442">
        <v>15</v>
      </c>
      <c r="S1442">
        <v>8.4</v>
      </c>
      <c r="T1442">
        <v>2</v>
      </c>
      <c r="U1442">
        <v>8.25</v>
      </c>
      <c r="V1442">
        <v>0.56944444444444442</v>
      </c>
      <c r="W1442">
        <v>0.4</v>
      </c>
      <c r="Y1442">
        <v>0.20089285714285715</v>
      </c>
      <c r="Z1442">
        <v>221</v>
      </c>
      <c r="AA1442">
        <v>0.5</v>
      </c>
      <c r="AF1442">
        <v>1</v>
      </c>
      <c r="AG1442">
        <v>2</v>
      </c>
      <c r="AI1442">
        <v>6</v>
      </c>
      <c r="AL1442">
        <v>9</v>
      </c>
      <c r="AQ1442">
        <v>100</v>
      </c>
      <c r="AR1442">
        <v>100</v>
      </c>
      <c r="AS1442" t="s">
        <v>755</v>
      </c>
    </row>
    <row r="1443" spans="1:45" x14ac:dyDescent="0.25">
      <c r="A1443">
        <v>1442</v>
      </c>
      <c r="B1443" t="s">
        <v>26</v>
      </c>
      <c r="C1443" t="s">
        <v>680</v>
      </c>
      <c r="D1443" t="s">
        <v>2</v>
      </c>
      <c r="E1443" t="s">
        <v>341</v>
      </c>
      <c r="F1443" s="138">
        <v>44003</v>
      </c>
      <c r="G1443" t="s">
        <v>710</v>
      </c>
      <c r="H1443" t="s">
        <v>687</v>
      </c>
      <c r="I1443" t="s">
        <v>681</v>
      </c>
      <c r="J1443" t="s">
        <v>540</v>
      </c>
      <c r="K1443" t="s">
        <v>711</v>
      </c>
      <c r="L1443">
        <v>150</v>
      </c>
      <c r="M1443">
        <v>129.6</v>
      </c>
      <c r="O1443">
        <v>176</v>
      </c>
      <c r="P1443">
        <v>23.4</v>
      </c>
      <c r="R1443">
        <v>17</v>
      </c>
      <c r="S1443">
        <v>8.4</v>
      </c>
      <c r="T1443">
        <v>0</v>
      </c>
      <c r="U1443">
        <v>11.142857142857142</v>
      </c>
      <c r="V1443">
        <v>0.65546218487394958</v>
      </c>
      <c r="W1443">
        <v>0.4</v>
      </c>
      <c r="Y1443">
        <v>0.13798701298701299</v>
      </c>
      <c r="Z1443">
        <v>222</v>
      </c>
      <c r="AA1443">
        <v>0.5</v>
      </c>
      <c r="AH1443">
        <v>11.142857142857142</v>
      </c>
      <c r="AQ1443">
        <v>100</v>
      </c>
      <c r="AR1443">
        <v>100</v>
      </c>
      <c r="AS1443" t="s">
        <v>755</v>
      </c>
    </row>
    <row r="1444" spans="1:45" x14ac:dyDescent="0.25">
      <c r="A1444">
        <v>1443</v>
      </c>
      <c r="B1444" t="s">
        <v>26</v>
      </c>
      <c r="C1444" t="s">
        <v>680</v>
      </c>
      <c r="D1444" t="s">
        <v>2</v>
      </c>
      <c r="E1444" t="s">
        <v>341</v>
      </c>
      <c r="F1444" s="138">
        <v>44003</v>
      </c>
      <c r="G1444" t="s">
        <v>670</v>
      </c>
      <c r="H1444" t="s">
        <v>667</v>
      </c>
      <c r="I1444" t="s">
        <v>690</v>
      </c>
      <c r="J1444" t="s">
        <v>388</v>
      </c>
      <c r="K1444" t="s">
        <v>671</v>
      </c>
      <c r="L1444">
        <v>1200</v>
      </c>
      <c r="M1444">
        <v>384</v>
      </c>
      <c r="O1444">
        <v>356</v>
      </c>
      <c r="P1444">
        <v>115.19999999999999</v>
      </c>
      <c r="Q1444">
        <v>12</v>
      </c>
      <c r="R1444">
        <v>55</v>
      </c>
      <c r="S1444">
        <v>75.599999999999994</v>
      </c>
      <c r="T1444">
        <v>0</v>
      </c>
      <c r="U1444">
        <v>27</v>
      </c>
      <c r="V1444">
        <v>0.40298507462686567</v>
      </c>
      <c r="W1444">
        <v>0.4</v>
      </c>
      <c r="Y1444">
        <v>0.26886035313001605</v>
      </c>
      <c r="Z1444">
        <v>323</v>
      </c>
      <c r="AA1444">
        <v>0.6</v>
      </c>
      <c r="AB1444">
        <v>8.5714285714285712</v>
      </c>
      <c r="AH1444">
        <v>20</v>
      </c>
      <c r="AI1444">
        <v>2</v>
      </c>
      <c r="AJ1444">
        <v>4</v>
      </c>
      <c r="AK1444">
        <v>4</v>
      </c>
      <c r="AL1444">
        <v>4</v>
      </c>
      <c r="AQ1444">
        <v>150</v>
      </c>
      <c r="AR1444">
        <v>150</v>
      </c>
      <c r="AS1444" t="s">
        <v>755</v>
      </c>
    </row>
    <row r="1445" spans="1:45" x14ac:dyDescent="0.25">
      <c r="A1445">
        <v>1444</v>
      </c>
      <c r="B1445" t="s">
        <v>26</v>
      </c>
      <c r="C1445" t="s">
        <v>680</v>
      </c>
      <c r="D1445" t="s">
        <v>2</v>
      </c>
      <c r="E1445" t="s">
        <v>341</v>
      </c>
      <c r="F1445" s="138">
        <v>44003</v>
      </c>
      <c r="G1445" t="s">
        <v>684</v>
      </c>
      <c r="H1445" t="s">
        <v>687</v>
      </c>
      <c r="I1445" t="s">
        <v>690</v>
      </c>
      <c r="J1445" t="s">
        <v>452</v>
      </c>
      <c r="K1445" t="s">
        <v>669</v>
      </c>
      <c r="L1445">
        <v>1200</v>
      </c>
      <c r="M1445">
        <v>400</v>
      </c>
      <c r="O1445">
        <v>392</v>
      </c>
      <c r="P1445">
        <v>72</v>
      </c>
      <c r="Q1445">
        <v>4</v>
      </c>
      <c r="R1445">
        <v>29</v>
      </c>
      <c r="S1445">
        <v>26.4</v>
      </c>
      <c r="T1445">
        <v>2</v>
      </c>
      <c r="U1445">
        <v>18.25</v>
      </c>
      <c r="V1445">
        <v>0.61363636363636365</v>
      </c>
      <c r="W1445">
        <v>0.24</v>
      </c>
      <c r="Y1445">
        <v>0.12026239067055394</v>
      </c>
      <c r="Z1445">
        <v>424</v>
      </c>
      <c r="AA1445">
        <v>0.6</v>
      </c>
      <c r="AF1445">
        <v>4</v>
      </c>
      <c r="AH1445">
        <v>3</v>
      </c>
      <c r="AK1445">
        <v>17</v>
      </c>
      <c r="AL1445">
        <v>9</v>
      </c>
      <c r="AQ1445">
        <v>150</v>
      </c>
      <c r="AR1445">
        <v>150</v>
      </c>
      <c r="AS1445" t="s">
        <v>755</v>
      </c>
    </row>
    <row r="1446" spans="1:45" x14ac:dyDescent="0.25">
      <c r="A1446">
        <v>1445</v>
      </c>
      <c r="B1446" t="s">
        <v>26</v>
      </c>
      <c r="C1446" t="s">
        <v>680</v>
      </c>
      <c r="D1446" t="s">
        <v>2</v>
      </c>
      <c r="E1446" t="s">
        <v>341</v>
      </c>
      <c r="F1446" s="138">
        <v>44003</v>
      </c>
      <c r="G1446" t="s">
        <v>684</v>
      </c>
      <c r="H1446" t="s">
        <v>687</v>
      </c>
      <c r="I1446" t="s">
        <v>702</v>
      </c>
      <c r="J1446" t="s">
        <v>462</v>
      </c>
      <c r="K1446" t="s">
        <v>669</v>
      </c>
      <c r="L1446">
        <v>1200</v>
      </c>
      <c r="M1446">
        <v>400</v>
      </c>
      <c r="O1446">
        <v>424</v>
      </c>
      <c r="P1446">
        <v>72</v>
      </c>
      <c r="Q1446">
        <v>2</v>
      </c>
      <c r="R1446">
        <v>6</v>
      </c>
      <c r="S1446">
        <v>26.4</v>
      </c>
      <c r="T1446">
        <v>1</v>
      </c>
      <c r="U1446">
        <v>4.6071428571428568</v>
      </c>
      <c r="V1446">
        <v>0.7008928571428571</v>
      </c>
      <c r="W1446">
        <v>0.24</v>
      </c>
      <c r="Y1446">
        <v>2.6954177897574129E-2</v>
      </c>
      <c r="Z1446">
        <v>425</v>
      </c>
      <c r="AA1446">
        <v>0.6</v>
      </c>
      <c r="AF1446">
        <v>2</v>
      </c>
      <c r="AH1446">
        <v>0.8571428571428571</v>
      </c>
      <c r="AL1446">
        <v>5</v>
      </c>
      <c r="AQ1446">
        <v>150</v>
      </c>
      <c r="AR1446">
        <v>150</v>
      </c>
      <c r="AS1446" t="s">
        <v>755</v>
      </c>
    </row>
    <row r="1447" spans="1:45" x14ac:dyDescent="0.25">
      <c r="A1447">
        <v>1446</v>
      </c>
      <c r="B1447" t="s">
        <v>26</v>
      </c>
      <c r="C1447" t="s">
        <v>680</v>
      </c>
      <c r="D1447" t="s">
        <v>2</v>
      </c>
      <c r="E1447" t="s">
        <v>341</v>
      </c>
      <c r="F1447" s="138">
        <v>44003</v>
      </c>
      <c r="G1447" t="s">
        <v>670</v>
      </c>
      <c r="H1447" t="s">
        <v>667</v>
      </c>
      <c r="I1447" t="s">
        <v>689</v>
      </c>
      <c r="J1447" t="s">
        <v>307</v>
      </c>
      <c r="K1447" t="s">
        <v>671</v>
      </c>
      <c r="L1447">
        <v>1200</v>
      </c>
      <c r="M1447">
        <v>384</v>
      </c>
      <c r="O1447">
        <v>292</v>
      </c>
      <c r="P1447">
        <v>115.19999999999999</v>
      </c>
      <c r="Q1447">
        <v>19</v>
      </c>
      <c r="R1447">
        <v>74</v>
      </c>
      <c r="S1447">
        <v>75.599999999999994</v>
      </c>
      <c r="T1447">
        <v>0</v>
      </c>
      <c r="U1447">
        <v>53.142857142857146</v>
      </c>
      <c r="V1447">
        <v>0.57142857142857151</v>
      </c>
      <c r="W1447">
        <v>0.4</v>
      </c>
      <c r="Y1447">
        <v>0.45499021526418792</v>
      </c>
      <c r="Z1447">
        <v>326</v>
      </c>
      <c r="AA1447">
        <v>0.55000000000000004</v>
      </c>
      <c r="AB1447">
        <v>13.142857142857142</v>
      </c>
      <c r="AH1447">
        <v>53.142857142857146</v>
      </c>
      <c r="AQ1447">
        <v>150</v>
      </c>
      <c r="AR1447">
        <v>150</v>
      </c>
      <c r="AS1447" t="s">
        <v>755</v>
      </c>
    </row>
    <row r="1448" spans="1:45" x14ac:dyDescent="0.25">
      <c r="A1448">
        <v>1447</v>
      </c>
      <c r="B1448" t="s">
        <v>26</v>
      </c>
      <c r="C1448" t="s">
        <v>680</v>
      </c>
      <c r="D1448" t="s">
        <v>2</v>
      </c>
      <c r="E1448" t="s">
        <v>341</v>
      </c>
      <c r="F1448" s="138">
        <v>44003</v>
      </c>
      <c r="G1448" t="s">
        <v>682</v>
      </c>
      <c r="H1448" t="s">
        <v>667</v>
      </c>
      <c r="I1448" t="s">
        <v>689</v>
      </c>
      <c r="J1448" t="s">
        <v>438</v>
      </c>
      <c r="K1448" t="s">
        <v>671</v>
      </c>
      <c r="L1448">
        <v>1000</v>
      </c>
      <c r="M1448">
        <v>320</v>
      </c>
      <c r="O1448">
        <v>192</v>
      </c>
      <c r="P1448">
        <v>96</v>
      </c>
      <c r="Q1448">
        <v>25</v>
      </c>
      <c r="R1448">
        <v>61</v>
      </c>
      <c r="S1448">
        <v>63</v>
      </c>
      <c r="T1448">
        <v>2.75</v>
      </c>
      <c r="U1448">
        <v>34.464285714285715</v>
      </c>
      <c r="V1448">
        <v>0.43272425249169438</v>
      </c>
      <c r="W1448">
        <v>0.4</v>
      </c>
      <c r="Y1448">
        <v>0.63988095238095244</v>
      </c>
      <c r="Z1448">
        <v>227</v>
      </c>
      <c r="AA1448">
        <v>0.6</v>
      </c>
      <c r="AB1448">
        <v>11.857142857142858</v>
      </c>
      <c r="AC1448">
        <v>2</v>
      </c>
      <c r="AE1448">
        <v>2</v>
      </c>
      <c r="AH1448">
        <v>32.714285714285715</v>
      </c>
      <c r="AI1448">
        <v>3</v>
      </c>
      <c r="AK1448">
        <v>2</v>
      </c>
      <c r="AQ1448">
        <v>150</v>
      </c>
      <c r="AR1448">
        <v>150</v>
      </c>
      <c r="AS1448" t="s">
        <v>755</v>
      </c>
    </row>
    <row r="1449" spans="1:45" x14ac:dyDescent="0.25">
      <c r="A1449">
        <v>1448</v>
      </c>
      <c r="B1449" t="s">
        <v>26</v>
      </c>
      <c r="C1449" t="s">
        <v>680</v>
      </c>
      <c r="D1449" t="s">
        <v>2</v>
      </c>
      <c r="E1449" t="s">
        <v>341</v>
      </c>
      <c r="F1449" s="138">
        <v>44003</v>
      </c>
      <c r="G1449" t="s">
        <v>685</v>
      </c>
      <c r="H1449" t="s">
        <v>667</v>
      </c>
      <c r="I1449" t="s">
        <v>689</v>
      </c>
      <c r="J1449" t="s">
        <v>423</v>
      </c>
      <c r="K1449" t="s">
        <v>671</v>
      </c>
      <c r="L1449">
        <v>1000</v>
      </c>
      <c r="M1449">
        <v>320</v>
      </c>
      <c r="O1449">
        <v>360</v>
      </c>
      <c r="P1449">
        <v>96</v>
      </c>
      <c r="Q1449">
        <v>21</v>
      </c>
      <c r="R1449">
        <v>55</v>
      </c>
      <c r="S1449">
        <v>63</v>
      </c>
      <c r="T1449">
        <v>4.75</v>
      </c>
      <c r="U1449">
        <v>56.75</v>
      </c>
      <c r="V1449">
        <v>0.80921052631578949</v>
      </c>
      <c r="W1449">
        <v>0.4</v>
      </c>
      <c r="Y1449">
        <v>0.30158730158730163</v>
      </c>
      <c r="Z1449">
        <v>328</v>
      </c>
      <c r="AA1449">
        <v>0.6</v>
      </c>
      <c r="AB1449">
        <v>8.7142857142857135</v>
      </c>
      <c r="AC1449">
        <v>4</v>
      </c>
      <c r="AE1449">
        <v>2</v>
      </c>
      <c r="AH1449">
        <v>53</v>
      </c>
      <c r="AI1449">
        <v>3</v>
      </c>
      <c r="AK1449">
        <v>6</v>
      </c>
      <c r="AQ1449">
        <v>150</v>
      </c>
      <c r="AR1449">
        <v>150</v>
      </c>
      <c r="AS1449" t="s">
        <v>755</v>
      </c>
    </row>
    <row r="1450" spans="1:45" x14ac:dyDescent="0.25">
      <c r="A1450">
        <v>1449</v>
      </c>
      <c r="B1450" t="s">
        <v>26</v>
      </c>
      <c r="C1450" t="s">
        <v>680</v>
      </c>
      <c r="D1450" t="s">
        <v>2</v>
      </c>
      <c r="E1450" t="s">
        <v>341</v>
      </c>
      <c r="F1450" s="138">
        <v>44003</v>
      </c>
      <c r="G1450" t="s">
        <v>685</v>
      </c>
      <c r="H1450" t="s">
        <v>667</v>
      </c>
      <c r="I1450" t="s">
        <v>689</v>
      </c>
      <c r="J1450" t="s">
        <v>425</v>
      </c>
      <c r="K1450" t="s">
        <v>671</v>
      </c>
      <c r="L1450">
        <v>1000</v>
      </c>
      <c r="M1450">
        <v>320</v>
      </c>
      <c r="O1450">
        <v>292</v>
      </c>
      <c r="P1450">
        <v>96</v>
      </c>
      <c r="Q1450">
        <v>9</v>
      </c>
      <c r="R1450">
        <v>46</v>
      </c>
      <c r="S1450">
        <v>63</v>
      </c>
      <c r="T1450">
        <v>2</v>
      </c>
      <c r="U1450">
        <v>36.464285714285715</v>
      </c>
      <c r="V1450">
        <v>0.69935064935064939</v>
      </c>
      <c r="W1450">
        <v>0.4</v>
      </c>
      <c r="Y1450">
        <v>0.2690802348336595</v>
      </c>
      <c r="Z1450">
        <v>273</v>
      </c>
      <c r="AA1450">
        <v>0.6</v>
      </c>
      <c r="AB1450">
        <v>6</v>
      </c>
      <c r="AC1450">
        <v>2</v>
      </c>
      <c r="AH1450">
        <v>35.714285714285715</v>
      </c>
      <c r="AI1450">
        <v>1</v>
      </c>
      <c r="AK1450">
        <v>1</v>
      </c>
      <c r="AQ1450">
        <v>150</v>
      </c>
      <c r="AR1450">
        <v>150</v>
      </c>
      <c r="AS1450" t="s">
        <v>755</v>
      </c>
    </row>
    <row r="1451" spans="1:45" x14ac:dyDescent="0.25">
      <c r="A1451">
        <v>1450</v>
      </c>
      <c r="B1451" t="s">
        <v>26</v>
      </c>
      <c r="C1451" t="s">
        <v>665</v>
      </c>
      <c r="D1451" t="s">
        <v>2</v>
      </c>
      <c r="E1451" t="s">
        <v>342</v>
      </c>
      <c r="F1451" s="138">
        <v>44005</v>
      </c>
      <c r="G1451" t="s">
        <v>670</v>
      </c>
      <c r="H1451" t="s">
        <v>667</v>
      </c>
      <c r="I1451" t="s">
        <v>673</v>
      </c>
      <c r="J1451" t="s">
        <v>370</v>
      </c>
      <c r="K1451" t="s">
        <v>671</v>
      </c>
      <c r="L1451">
        <v>1200</v>
      </c>
      <c r="M1451">
        <v>384</v>
      </c>
      <c r="O1451">
        <v>288</v>
      </c>
      <c r="P1451">
        <v>115.19999999999999</v>
      </c>
      <c r="Q1451">
        <v>15</v>
      </c>
      <c r="R1451">
        <v>47</v>
      </c>
      <c r="S1451">
        <v>76.2</v>
      </c>
      <c r="T1451">
        <v>9.6666666666666661</v>
      </c>
      <c r="U1451">
        <v>19.583333333333332</v>
      </c>
      <c r="V1451">
        <v>0.47177419354838712</v>
      </c>
      <c r="W1451">
        <v>0.4</v>
      </c>
      <c r="Y1451">
        <v>0.30753968253968256</v>
      </c>
      <c r="Z1451">
        <v>432</v>
      </c>
      <c r="AA1451">
        <v>0.7</v>
      </c>
      <c r="AB1451">
        <v>9.6666666666666661</v>
      </c>
      <c r="AH1451">
        <v>19.333333333333332</v>
      </c>
      <c r="AI1451">
        <v>1</v>
      </c>
      <c r="AQ1451">
        <v>50</v>
      </c>
      <c r="AR1451">
        <v>50</v>
      </c>
      <c r="AS1451" t="s">
        <v>755</v>
      </c>
    </row>
    <row r="1452" spans="1:45" x14ac:dyDescent="0.25">
      <c r="A1452">
        <v>1451</v>
      </c>
      <c r="B1452" t="s">
        <v>26</v>
      </c>
      <c r="C1452" t="s">
        <v>665</v>
      </c>
      <c r="D1452" t="s">
        <v>2</v>
      </c>
      <c r="E1452" t="s">
        <v>342</v>
      </c>
      <c r="F1452" s="138">
        <v>44005</v>
      </c>
      <c r="G1452" t="s">
        <v>670</v>
      </c>
      <c r="H1452" t="s">
        <v>667</v>
      </c>
      <c r="I1452" t="s">
        <v>674</v>
      </c>
      <c r="J1452" t="s">
        <v>371</v>
      </c>
      <c r="K1452" t="s">
        <v>671</v>
      </c>
      <c r="L1452">
        <v>1200</v>
      </c>
      <c r="M1452">
        <v>384</v>
      </c>
      <c r="O1452">
        <v>288</v>
      </c>
      <c r="P1452">
        <v>115.19999999999999</v>
      </c>
      <c r="Q1452">
        <v>7</v>
      </c>
      <c r="R1452">
        <v>23</v>
      </c>
      <c r="S1452">
        <v>76.2</v>
      </c>
      <c r="T1452">
        <v>4.1666666666666661</v>
      </c>
      <c r="U1452">
        <v>6.5</v>
      </c>
      <c r="V1452">
        <v>0.35555555555555551</v>
      </c>
      <c r="W1452">
        <v>0.4</v>
      </c>
      <c r="Y1452">
        <v>0.14880952380952381</v>
      </c>
      <c r="Z1452">
        <v>355</v>
      </c>
      <c r="AA1452">
        <v>0.7</v>
      </c>
      <c r="AB1452">
        <v>3.1666666666666665</v>
      </c>
      <c r="AE1452">
        <v>2</v>
      </c>
      <c r="AH1452">
        <v>6.5</v>
      </c>
      <c r="AQ1452">
        <v>30</v>
      </c>
      <c r="AR1452">
        <v>30</v>
      </c>
      <c r="AS1452" t="s">
        <v>755</v>
      </c>
    </row>
    <row r="1453" spans="1:45" x14ac:dyDescent="0.25">
      <c r="A1453">
        <v>1452</v>
      </c>
      <c r="B1453" t="s">
        <v>26</v>
      </c>
      <c r="C1453" t="s">
        <v>665</v>
      </c>
      <c r="D1453" t="s">
        <v>2</v>
      </c>
      <c r="E1453" t="s">
        <v>342</v>
      </c>
      <c r="F1453" s="138">
        <v>44005</v>
      </c>
      <c r="G1453" t="s">
        <v>670</v>
      </c>
      <c r="H1453" t="s">
        <v>687</v>
      </c>
      <c r="I1453" t="s">
        <v>714</v>
      </c>
      <c r="J1453" t="s">
        <v>523</v>
      </c>
      <c r="K1453" t="s">
        <v>671</v>
      </c>
      <c r="L1453">
        <v>1000</v>
      </c>
      <c r="M1453">
        <v>384</v>
      </c>
      <c r="O1453">
        <v>288</v>
      </c>
      <c r="P1453">
        <v>96</v>
      </c>
      <c r="R1453">
        <v>13</v>
      </c>
      <c r="S1453">
        <v>63.599999999999994</v>
      </c>
      <c r="T1453">
        <v>0</v>
      </c>
      <c r="U1453">
        <v>5.5</v>
      </c>
      <c r="V1453">
        <v>0.42307692307692307</v>
      </c>
      <c r="W1453">
        <v>0.4</v>
      </c>
      <c r="Y1453">
        <v>6.4484126984126991E-2</v>
      </c>
      <c r="Z1453">
        <v>540</v>
      </c>
      <c r="AA1453">
        <v>0.65</v>
      </c>
      <c r="AH1453">
        <v>5.5</v>
      </c>
      <c r="AQ1453">
        <v>30</v>
      </c>
      <c r="AR1453">
        <v>30</v>
      </c>
      <c r="AS1453" t="s">
        <v>755</v>
      </c>
    </row>
    <row r="1454" spans="1:45" x14ac:dyDescent="0.25">
      <c r="A1454">
        <v>1453</v>
      </c>
      <c r="B1454" t="s">
        <v>26</v>
      </c>
      <c r="C1454" t="s">
        <v>665</v>
      </c>
      <c r="D1454" t="s">
        <v>2</v>
      </c>
      <c r="E1454" t="s">
        <v>342</v>
      </c>
      <c r="F1454" s="138">
        <v>44006</v>
      </c>
      <c r="G1454" t="s">
        <v>670</v>
      </c>
      <c r="H1454" t="s">
        <v>667</v>
      </c>
      <c r="I1454" t="s">
        <v>673</v>
      </c>
      <c r="J1454" t="s">
        <v>370</v>
      </c>
      <c r="K1454" t="s">
        <v>671</v>
      </c>
      <c r="L1454">
        <v>1200</v>
      </c>
      <c r="M1454">
        <v>384</v>
      </c>
      <c r="O1454">
        <v>288</v>
      </c>
      <c r="P1454">
        <v>115.19999999999999</v>
      </c>
      <c r="Q1454">
        <v>17</v>
      </c>
      <c r="R1454">
        <v>42</v>
      </c>
      <c r="S1454">
        <v>76.2</v>
      </c>
      <c r="T1454">
        <v>6.833333333333333</v>
      </c>
      <c r="U1454">
        <v>14.916666666666666</v>
      </c>
      <c r="V1454">
        <v>0.36864406779661019</v>
      </c>
      <c r="W1454">
        <v>0.4</v>
      </c>
      <c r="Y1454">
        <v>0.29265873015873017</v>
      </c>
      <c r="Z1454">
        <v>411</v>
      </c>
      <c r="AA1454">
        <v>0.7</v>
      </c>
      <c r="AB1454">
        <v>6.833333333333333</v>
      </c>
      <c r="AH1454">
        <v>14.666666666666666</v>
      </c>
      <c r="AI1454">
        <v>1</v>
      </c>
      <c r="AQ1454">
        <v>50</v>
      </c>
      <c r="AR1454">
        <v>50</v>
      </c>
      <c r="AS1454" t="s">
        <v>755</v>
      </c>
    </row>
    <row r="1455" spans="1:45" x14ac:dyDescent="0.25">
      <c r="A1455">
        <v>1454</v>
      </c>
      <c r="B1455" t="s">
        <v>26</v>
      </c>
      <c r="C1455" t="s">
        <v>665</v>
      </c>
      <c r="D1455" t="s">
        <v>2</v>
      </c>
      <c r="E1455" t="s">
        <v>342</v>
      </c>
      <c r="F1455" s="138">
        <v>44006</v>
      </c>
      <c r="G1455" t="s">
        <v>670</v>
      </c>
      <c r="H1455" t="s">
        <v>667</v>
      </c>
      <c r="I1455" t="s">
        <v>674</v>
      </c>
      <c r="J1455" t="s">
        <v>371</v>
      </c>
      <c r="K1455" t="s">
        <v>671</v>
      </c>
      <c r="L1455">
        <v>1200</v>
      </c>
      <c r="M1455">
        <v>384</v>
      </c>
      <c r="O1455">
        <v>288</v>
      </c>
      <c r="P1455">
        <v>115.19999999999999</v>
      </c>
      <c r="Q1455">
        <v>7</v>
      </c>
      <c r="R1455">
        <v>23</v>
      </c>
      <c r="S1455">
        <v>76.2</v>
      </c>
      <c r="T1455">
        <v>3.833333333333333</v>
      </c>
      <c r="U1455">
        <v>9.1666666666666661</v>
      </c>
      <c r="V1455">
        <v>0.43333333333333335</v>
      </c>
      <c r="W1455">
        <v>0.4</v>
      </c>
      <c r="Y1455">
        <v>0.14880952380952381</v>
      </c>
      <c r="Z1455">
        <v>355</v>
      </c>
      <c r="AA1455">
        <v>0.7</v>
      </c>
      <c r="AB1455">
        <v>1.3333333333333333</v>
      </c>
      <c r="AE1455">
        <v>5</v>
      </c>
      <c r="AH1455">
        <v>9.1666666666666661</v>
      </c>
      <c r="AQ1455">
        <v>30</v>
      </c>
      <c r="AR1455">
        <v>30</v>
      </c>
      <c r="AS1455" t="s">
        <v>755</v>
      </c>
    </row>
    <row r="1456" spans="1:45" x14ac:dyDescent="0.25">
      <c r="A1456">
        <v>1455</v>
      </c>
      <c r="B1456" t="s">
        <v>26</v>
      </c>
      <c r="C1456" t="s">
        <v>665</v>
      </c>
      <c r="D1456" t="s">
        <v>2</v>
      </c>
      <c r="E1456" t="s">
        <v>342</v>
      </c>
      <c r="F1456" s="138">
        <v>44006</v>
      </c>
      <c r="G1456" t="s">
        <v>670</v>
      </c>
      <c r="H1456" t="s">
        <v>687</v>
      </c>
      <c r="I1456" t="s">
        <v>714</v>
      </c>
      <c r="J1456" t="s">
        <v>523</v>
      </c>
      <c r="K1456" t="s">
        <v>671</v>
      </c>
      <c r="L1456">
        <v>1000</v>
      </c>
      <c r="M1456">
        <v>384</v>
      </c>
      <c r="O1456">
        <v>288</v>
      </c>
      <c r="P1456">
        <v>96</v>
      </c>
      <c r="Q1456">
        <v>1</v>
      </c>
      <c r="R1456">
        <v>16</v>
      </c>
      <c r="S1456">
        <v>63.599999999999994</v>
      </c>
      <c r="T1456">
        <v>1</v>
      </c>
      <c r="U1456">
        <v>5.666666666666667</v>
      </c>
      <c r="V1456">
        <v>0.39215686274509803</v>
      </c>
      <c r="W1456">
        <v>0.4</v>
      </c>
      <c r="Y1456">
        <v>8.4325396825396831E-2</v>
      </c>
      <c r="Z1456">
        <v>377</v>
      </c>
      <c r="AA1456">
        <v>0.65</v>
      </c>
      <c r="AB1456">
        <v>1</v>
      </c>
      <c r="AH1456">
        <v>5.666666666666667</v>
      </c>
      <c r="AQ1456">
        <v>30</v>
      </c>
      <c r="AR1456">
        <v>30</v>
      </c>
      <c r="AS1456" t="s">
        <v>755</v>
      </c>
    </row>
    <row r="1457" spans="1:45" x14ac:dyDescent="0.25">
      <c r="A1457">
        <v>1456</v>
      </c>
      <c r="B1457" t="s">
        <v>26</v>
      </c>
      <c r="C1457" t="s">
        <v>665</v>
      </c>
      <c r="D1457" t="s">
        <v>2</v>
      </c>
      <c r="E1457" t="s">
        <v>342</v>
      </c>
      <c r="F1457" s="138">
        <v>44009</v>
      </c>
      <c r="G1457" t="s">
        <v>666</v>
      </c>
      <c r="H1457" t="s">
        <v>667</v>
      </c>
      <c r="I1457" t="s">
        <v>668</v>
      </c>
      <c r="J1457" t="s">
        <v>129</v>
      </c>
      <c r="K1457" t="s">
        <v>669</v>
      </c>
      <c r="L1457">
        <v>2700</v>
      </c>
      <c r="M1457">
        <v>648</v>
      </c>
      <c r="O1457">
        <v>928</v>
      </c>
      <c r="P1457">
        <v>194.4</v>
      </c>
      <c r="Q1457">
        <v>41</v>
      </c>
      <c r="R1457">
        <v>142</v>
      </c>
      <c r="S1457">
        <v>128.4</v>
      </c>
      <c r="T1457">
        <v>23.083333333333332</v>
      </c>
      <c r="U1457">
        <v>89.583333333333343</v>
      </c>
      <c r="V1457">
        <v>0.61566484517304187</v>
      </c>
      <c r="W1457">
        <v>0.4</v>
      </c>
      <c r="Y1457">
        <v>0.28171182266009859</v>
      </c>
      <c r="Z1457">
        <v>1100</v>
      </c>
      <c r="AA1457">
        <v>0.8</v>
      </c>
      <c r="AB1457">
        <v>18.833333333333332</v>
      </c>
      <c r="AC1457">
        <v>9</v>
      </c>
      <c r="AE1457">
        <v>4</v>
      </c>
      <c r="AH1457">
        <v>58.333333333333336</v>
      </c>
      <c r="AI1457">
        <v>5</v>
      </c>
      <c r="AK1457">
        <v>60</v>
      </c>
      <c r="AQ1457">
        <v>150</v>
      </c>
      <c r="AR1457">
        <v>150</v>
      </c>
      <c r="AS1457" t="s">
        <v>756</v>
      </c>
    </row>
    <row r="1458" spans="1:45" x14ac:dyDescent="0.25">
      <c r="A1458">
        <v>1457</v>
      </c>
      <c r="B1458" t="s">
        <v>26</v>
      </c>
      <c r="C1458" t="s">
        <v>665</v>
      </c>
      <c r="D1458" t="s">
        <v>2</v>
      </c>
      <c r="E1458" t="s">
        <v>342</v>
      </c>
      <c r="F1458" s="138">
        <v>44009</v>
      </c>
      <c r="G1458" t="s">
        <v>666</v>
      </c>
      <c r="H1458" t="s">
        <v>667</v>
      </c>
      <c r="I1458" t="s">
        <v>668</v>
      </c>
      <c r="J1458" t="s">
        <v>130</v>
      </c>
      <c r="K1458" t="s">
        <v>669</v>
      </c>
      <c r="L1458">
        <v>2700</v>
      </c>
      <c r="M1458">
        <v>648</v>
      </c>
      <c r="O1458">
        <v>576</v>
      </c>
      <c r="P1458">
        <v>194.4</v>
      </c>
      <c r="Q1458">
        <v>82</v>
      </c>
      <c r="R1458">
        <v>112</v>
      </c>
      <c r="S1458">
        <v>128.4</v>
      </c>
      <c r="T1458">
        <v>36.833333333333329</v>
      </c>
      <c r="U1458">
        <v>87.416666666666671</v>
      </c>
      <c r="V1458">
        <v>0.64046391752577314</v>
      </c>
      <c r="W1458">
        <v>0.4</v>
      </c>
      <c r="Y1458">
        <v>0.48115079365079366</v>
      </c>
      <c r="Z1458">
        <v>729</v>
      </c>
      <c r="AA1458">
        <v>0.8</v>
      </c>
      <c r="AB1458">
        <v>24.333333333333332</v>
      </c>
      <c r="AC1458">
        <v>14</v>
      </c>
      <c r="AE1458">
        <v>18</v>
      </c>
      <c r="AH1458">
        <v>74.666666666666671</v>
      </c>
      <c r="AI1458">
        <v>19</v>
      </c>
      <c r="AK1458">
        <v>16</v>
      </c>
      <c r="AQ1458">
        <v>150</v>
      </c>
      <c r="AR1458">
        <v>150</v>
      </c>
      <c r="AS1458" t="s">
        <v>756</v>
      </c>
    </row>
    <row r="1459" spans="1:45" x14ac:dyDescent="0.25">
      <c r="A1459">
        <v>1458</v>
      </c>
      <c r="B1459" t="s">
        <v>26</v>
      </c>
      <c r="C1459" t="s">
        <v>665</v>
      </c>
      <c r="D1459" t="s">
        <v>2</v>
      </c>
      <c r="E1459" t="s">
        <v>342</v>
      </c>
      <c r="F1459" s="138">
        <v>44009</v>
      </c>
      <c r="G1459" t="s">
        <v>666</v>
      </c>
      <c r="H1459" t="s">
        <v>667</v>
      </c>
      <c r="I1459" t="s">
        <v>672</v>
      </c>
      <c r="J1459" t="s">
        <v>189</v>
      </c>
      <c r="K1459" t="s">
        <v>669</v>
      </c>
      <c r="L1459">
        <v>2700</v>
      </c>
      <c r="M1459">
        <v>648</v>
      </c>
      <c r="O1459">
        <v>624</v>
      </c>
      <c r="P1459">
        <v>194.4</v>
      </c>
      <c r="Q1459">
        <v>34</v>
      </c>
      <c r="R1459">
        <v>111</v>
      </c>
      <c r="S1459">
        <v>128.4</v>
      </c>
      <c r="T1459">
        <v>15.833333333333334</v>
      </c>
      <c r="U1459">
        <v>62.166666666666664</v>
      </c>
      <c r="V1459">
        <v>0.53793103448275859</v>
      </c>
      <c r="W1459">
        <v>0.4</v>
      </c>
      <c r="Y1459">
        <v>0.331959706959707</v>
      </c>
      <c r="Z1459">
        <v>766</v>
      </c>
      <c r="AA1459">
        <v>0.75</v>
      </c>
      <c r="AB1459">
        <v>8.8333333333333339</v>
      </c>
      <c r="AC1459">
        <v>7</v>
      </c>
      <c r="AD1459">
        <v>2</v>
      </c>
      <c r="AE1459">
        <v>9</v>
      </c>
      <c r="AH1459">
        <v>33.666666666666664</v>
      </c>
      <c r="AI1459">
        <v>7</v>
      </c>
      <c r="AJ1459">
        <v>2</v>
      </c>
      <c r="AK1459">
        <v>52</v>
      </c>
      <c r="AQ1459">
        <v>150</v>
      </c>
      <c r="AR1459">
        <v>150</v>
      </c>
      <c r="AS1459" t="s">
        <v>756</v>
      </c>
    </row>
    <row r="1460" spans="1:45" x14ac:dyDescent="0.25">
      <c r="A1460">
        <v>1459</v>
      </c>
      <c r="B1460" t="s">
        <v>26</v>
      </c>
      <c r="C1460" t="s">
        <v>665</v>
      </c>
      <c r="D1460" t="s">
        <v>2</v>
      </c>
      <c r="E1460" t="s">
        <v>342</v>
      </c>
      <c r="F1460" s="138">
        <v>44009</v>
      </c>
      <c r="G1460" t="s">
        <v>670</v>
      </c>
      <c r="H1460" t="s">
        <v>667</v>
      </c>
      <c r="I1460" t="s">
        <v>672</v>
      </c>
      <c r="J1460" t="s">
        <v>190</v>
      </c>
      <c r="K1460" t="s">
        <v>671</v>
      </c>
      <c r="L1460">
        <v>1200</v>
      </c>
      <c r="M1460">
        <v>384</v>
      </c>
      <c r="O1460">
        <v>312</v>
      </c>
      <c r="P1460">
        <v>115.19999999999999</v>
      </c>
      <c r="Q1460">
        <v>49</v>
      </c>
      <c r="R1460">
        <v>44</v>
      </c>
      <c r="S1460">
        <v>76.2</v>
      </c>
      <c r="T1460">
        <v>35.833333333333336</v>
      </c>
      <c r="U1460">
        <v>30.333333333333332</v>
      </c>
      <c r="V1460">
        <v>0.71146953405017921</v>
      </c>
      <c r="W1460">
        <v>0.4</v>
      </c>
      <c r="Y1460">
        <v>0.42582417582417587</v>
      </c>
      <c r="Z1460">
        <v>455</v>
      </c>
      <c r="AA1460">
        <v>0.65</v>
      </c>
      <c r="AB1460">
        <v>32.833333333333336</v>
      </c>
      <c r="AE1460">
        <v>6</v>
      </c>
      <c r="AH1460">
        <v>25.833333333333332</v>
      </c>
      <c r="AK1460">
        <v>9</v>
      </c>
      <c r="AQ1460">
        <v>100</v>
      </c>
      <c r="AR1460">
        <v>100</v>
      </c>
      <c r="AS1460" t="s">
        <v>755</v>
      </c>
    </row>
    <row r="1461" spans="1:45" x14ac:dyDescent="0.25">
      <c r="A1461">
        <v>1460</v>
      </c>
      <c r="B1461" t="s">
        <v>26</v>
      </c>
      <c r="C1461" t="s">
        <v>665</v>
      </c>
      <c r="D1461" t="s">
        <v>2</v>
      </c>
      <c r="E1461" t="s">
        <v>342</v>
      </c>
      <c r="F1461" s="138">
        <v>44009</v>
      </c>
      <c r="G1461" t="s">
        <v>670</v>
      </c>
      <c r="H1461" t="s">
        <v>667</v>
      </c>
      <c r="I1461" t="s">
        <v>672</v>
      </c>
      <c r="J1461" t="s">
        <v>191</v>
      </c>
      <c r="K1461" t="s">
        <v>671</v>
      </c>
      <c r="L1461">
        <v>1200</v>
      </c>
      <c r="M1461">
        <v>384</v>
      </c>
      <c r="O1461">
        <v>288</v>
      </c>
      <c r="P1461">
        <v>115.19999999999999</v>
      </c>
      <c r="Q1461">
        <v>10</v>
      </c>
      <c r="R1461">
        <v>37</v>
      </c>
      <c r="S1461">
        <v>76.2</v>
      </c>
      <c r="T1461">
        <v>7.25</v>
      </c>
      <c r="U1461">
        <v>24.416666666666668</v>
      </c>
      <c r="V1461">
        <v>0.67375886524822692</v>
      </c>
      <c r="W1461">
        <v>0.4</v>
      </c>
      <c r="Y1461">
        <v>0.23313492063492064</v>
      </c>
      <c r="Z1461">
        <v>226</v>
      </c>
      <c r="AA1461">
        <v>0</v>
      </c>
      <c r="AB1461">
        <v>5.5</v>
      </c>
      <c r="AD1461">
        <v>2</v>
      </c>
      <c r="AE1461">
        <v>2</v>
      </c>
      <c r="AH1461">
        <v>21.166666666666668</v>
      </c>
      <c r="AI1461">
        <v>3</v>
      </c>
      <c r="AK1461">
        <v>5</v>
      </c>
      <c r="AQ1461">
        <v>100</v>
      </c>
      <c r="AR1461">
        <v>100</v>
      </c>
      <c r="AS1461" t="s">
        <v>755</v>
      </c>
    </row>
    <row r="1462" spans="1:45" x14ac:dyDescent="0.25">
      <c r="A1462">
        <v>1461</v>
      </c>
      <c r="B1462" t="s">
        <v>26</v>
      </c>
      <c r="C1462" t="s">
        <v>665</v>
      </c>
      <c r="D1462" t="s">
        <v>2</v>
      </c>
      <c r="E1462" t="s">
        <v>342</v>
      </c>
      <c r="F1462" s="138">
        <v>44009</v>
      </c>
      <c r="G1462" t="s">
        <v>670</v>
      </c>
      <c r="H1462" t="s">
        <v>667</v>
      </c>
      <c r="I1462" t="s">
        <v>677</v>
      </c>
      <c r="J1462" t="s">
        <v>195</v>
      </c>
      <c r="K1462" t="s">
        <v>671</v>
      </c>
      <c r="L1462">
        <v>1200</v>
      </c>
      <c r="M1462">
        <v>384</v>
      </c>
      <c r="O1462">
        <v>384</v>
      </c>
      <c r="P1462">
        <v>115.19999999999999</v>
      </c>
      <c r="Q1462">
        <v>32</v>
      </c>
      <c r="R1462">
        <v>74</v>
      </c>
      <c r="S1462">
        <v>76.2</v>
      </c>
      <c r="T1462">
        <v>18.583333333333336</v>
      </c>
      <c r="U1462">
        <v>47.333333333333336</v>
      </c>
      <c r="V1462">
        <v>0.62185534591194969</v>
      </c>
      <c r="W1462">
        <v>0.4</v>
      </c>
      <c r="Y1462">
        <v>0.39434523809523814</v>
      </c>
      <c r="Z1462">
        <v>322</v>
      </c>
      <c r="AA1462">
        <v>0.75</v>
      </c>
      <c r="AB1462">
        <v>15.333333333333334</v>
      </c>
      <c r="AC1462">
        <v>3</v>
      </c>
      <c r="AE1462">
        <v>5</v>
      </c>
      <c r="AH1462">
        <v>41.333333333333336</v>
      </c>
      <c r="AI1462">
        <v>10</v>
      </c>
      <c r="AK1462">
        <v>7</v>
      </c>
      <c r="AQ1462">
        <v>100</v>
      </c>
      <c r="AR1462">
        <v>100</v>
      </c>
      <c r="AS1462" t="s">
        <v>755</v>
      </c>
    </row>
    <row r="1463" spans="1:45" x14ac:dyDescent="0.25">
      <c r="A1463">
        <v>1462</v>
      </c>
      <c r="B1463" t="s">
        <v>26</v>
      </c>
      <c r="C1463" t="s">
        <v>665</v>
      </c>
      <c r="D1463" t="s">
        <v>2</v>
      </c>
      <c r="E1463" t="s">
        <v>342</v>
      </c>
      <c r="F1463" s="138">
        <v>44009</v>
      </c>
      <c r="G1463" t="s">
        <v>670</v>
      </c>
      <c r="H1463" t="s">
        <v>667</v>
      </c>
      <c r="I1463" t="s">
        <v>677</v>
      </c>
      <c r="J1463" t="s">
        <v>196</v>
      </c>
      <c r="K1463" t="s">
        <v>671</v>
      </c>
      <c r="L1463">
        <v>1200</v>
      </c>
      <c r="M1463">
        <v>384</v>
      </c>
      <c r="O1463">
        <v>320</v>
      </c>
      <c r="P1463">
        <v>115.19999999999999</v>
      </c>
      <c r="Q1463">
        <v>15</v>
      </c>
      <c r="R1463">
        <v>79</v>
      </c>
      <c r="S1463">
        <v>76.2</v>
      </c>
      <c r="T1463">
        <v>14.5</v>
      </c>
      <c r="U1463">
        <v>65.25</v>
      </c>
      <c r="V1463">
        <v>0.84840425531914898</v>
      </c>
      <c r="W1463">
        <v>0.4</v>
      </c>
      <c r="Y1463">
        <v>0.41964285714285715</v>
      </c>
      <c r="Z1463">
        <v>354</v>
      </c>
      <c r="AA1463">
        <v>0.7</v>
      </c>
      <c r="AB1463">
        <v>13</v>
      </c>
      <c r="AC1463">
        <v>6</v>
      </c>
      <c r="AH1463">
        <v>63</v>
      </c>
      <c r="AI1463">
        <v>7</v>
      </c>
      <c r="AK1463">
        <v>1</v>
      </c>
      <c r="AQ1463">
        <v>100</v>
      </c>
      <c r="AR1463">
        <v>100</v>
      </c>
      <c r="AS1463" t="s">
        <v>755</v>
      </c>
    </row>
    <row r="1464" spans="1:45" x14ac:dyDescent="0.25">
      <c r="A1464">
        <v>1463</v>
      </c>
      <c r="B1464" t="s">
        <v>26</v>
      </c>
      <c r="C1464" t="s">
        <v>665</v>
      </c>
      <c r="D1464" t="s">
        <v>2</v>
      </c>
      <c r="E1464" t="s">
        <v>342</v>
      </c>
      <c r="F1464" s="138">
        <v>44009</v>
      </c>
      <c r="G1464" t="s">
        <v>670</v>
      </c>
      <c r="H1464" t="s">
        <v>667</v>
      </c>
      <c r="I1464" t="s">
        <v>673</v>
      </c>
      <c r="J1464" t="s">
        <v>370</v>
      </c>
      <c r="K1464" t="s">
        <v>671</v>
      </c>
      <c r="L1464">
        <v>1200</v>
      </c>
      <c r="M1464">
        <v>384</v>
      </c>
      <c r="O1464">
        <v>328</v>
      </c>
      <c r="P1464">
        <v>115.19999999999999</v>
      </c>
      <c r="Q1464">
        <v>14</v>
      </c>
      <c r="R1464">
        <v>37</v>
      </c>
      <c r="S1464">
        <v>76.2</v>
      </c>
      <c r="T1464">
        <v>10</v>
      </c>
      <c r="U1464">
        <v>19.166666666666668</v>
      </c>
      <c r="V1464">
        <v>0.57189542483660138</v>
      </c>
      <c r="W1464">
        <v>0.4</v>
      </c>
      <c r="Y1464">
        <v>0.22212543554006969</v>
      </c>
      <c r="Z1464">
        <v>432</v>
      </c>
      <c r="AA1464">
        <v>0.7</v>
      </c>
      <c r="AB1464">
        <v>10</v>
      </c>
      <c r="AH1464">
        <v>19.166666666666668</v>
      </c>
      <c r="AQ1464">
        <v>100</v>
      </c>
      <c r="AR1464">
        <v>100</v>
      </c>
      <c r="AS1464" t="s">
        <v>755</v>
      </c>
    </row>
    <row r="1465" spans="1:45" x14ac:dyDescent="0.25">
      <c r="A1465">
        <v>1464</v>
      </c>
      <c r="B1465" t="s">
        <v>26</v>
      </c>
      <c r="C1465" t="s">
        <v>665</v>
      </c>
      <c r="D1465" t="s">
        <v>2</v>
      </c>
      <c r="E1465" t="s">
        <v>342</v>
      </c>
      <c r="F1465" s="138">
        <v>44009</v>
      </c>
      <c r="G1465" t="s">
        <v>670</v>
      </c>
      <c r="H1465" t="s">
        <v>667</v>
      </c>
      <c r="I1465" t="s">
        <v>674</v>
      </c>
      <c r="J1465" t="s">
        <v>371</v>
      </c>
      <c r="K1465" t="s">
        <v>671</v>
      </c>
      <c r="L1465">
        <v>1200</v>
      </c>
      <c r="M1465">
        <v>384</v>
      </c>
      <c r="O1465">
        <v>320</v>
      </c>
      <c r="P1465">
        <v>115.19999999999999</v>
      </c>
      <c r="Q1465">
        <v>7</v>
      </c>
      <c r="R1465">
        <v>23</v>
      </c>
      <c r="S1465">
        <v>76.2</v>
      </c>
      <c r="T1465">
        <v>3.833333333333333</v>
      </c>
      <c r="U1465">
        <v>11.166666666666666</v>
      </c>
      <c r="V1465">
        <v>0.5</v>
      </c>
      <c r="W1465">
        <v>0.4</v>
      </c>
      <c r="Y1465">
        <v>0.13392857142857142</v>
      </c>
      <c r="Z1465">
        <v>355</v>
      </c>
      <c r="AA1465">
        <v>0.7</v>
      </c>
      <c r="AB1465">
        <v>1.3333333333333333</v>
      </c>
      <c r="AE1465">
        <v>5</v>
      </c>
      <c r="AH1465">
        <v>9.1666666666666661</v>
      </c>
      <c r="AK1465">
        <v>4</v>
      </c>
      <c r="AQ1465">
        <v>100</v>
      </c>
      <c r="AR1465">
        <v>100</v>
      </c>
      <c r="AS1465" t="s">
        <v>755</v>
      </c>
    </row>
    <row r="1466" spans="1:45" x14ac:dyDescent="0.25">
      <c r="A1466">
        <v>1465</v>
      </c>
      <c r="B1466" t="s">
        <v>26</v>
      </c>
      <c r="C1466" t="s">
        <v>665</v>
      </c>
      <c r="D1466" t="s">
        <v>2</v>
      </c>
      <c r="E1466" t="s">
        <v>342</v>
      </c>
      <c r="F1466" s="138">
        <v>44009</v>
      </c>
      <c r="G1466" t="s">
        <v>682</v>
      </c>
      <c r="H1466" t="s">
        <v>667</v>
      </c>
      <c r="I1466" t="s">
        <v>668</v>
      </c>
      <c r="J1466" t="s">
        <v>153</v>
      </c>
      <c r="K1466" t="s">
        <v>671</v>
      </c>
      <c r="L1466">
        <v>1000</v>
      </c>
      <c r="M1466">
        <v>320</v>
      </c>
      <c r="O1466">
        <v>288</v>
      </c>
      <c r="P1466">
        <v>96</v>
      </c>
      <c r="Q1466">
        <v>1</v>
      </c>
      <c r="R1466">
        <v>26</v>
      </c>
      <c r="S1466">
        <v>63.599999999999994</v>
      </c>
      <c r="T1466">
        <v>0.5</v>
      </c>
      <c r="U1466">
        <v>29.416666666666668</v>
      </c>
      <c r="V1466">
        <v>1.1080246913580247</v>
      </c>
      <c r="W1466">
        <v>0.4</v>
      </c>
      <c r="Y1466">
        <v>0.13392857142857142</v>
      </c>
      <c r="Z1466">
        <v>226</v>
      </c>
      <c r="AA1466">
        <v>0.65</v>
      </c>
      <c r="AE1466">
        <v>1</v>
      </c>
      <c r="AH1466">
        <v>28.666666666666668</v>
      </c>
      <c r="AI1466">
        <v>1</v>
      </c>
      <c r="AK1466">
        <v>1</v>
      </c>
      <c r="AQ1466">
        <v>100</v>
      </c>
      <c r="AR1466">
        <v>100</v>
      </c>
      <c r="AS1466" t="s">
        <v>755</v>
      </c>
    </row>
    <row r="1467" spans="1:45" x14ac:dyDescent="0.25">
      <c r="A1467">
        <v>1466</v>
      </c>
      <c r="B1467" t="s">
        <v>26</v>
      </c>
      <c r="C1467" t="s">
        <v>665</v>
      </c>
      <c r="D1467" t="s">
        <v>2</v>
      </c>
      <c r="E1467" t="s">
        <v>342</v>
      </c>
      <c r="F1467" s="138">
        <v>44009</v>
      </c>
      <c r="G1467" t="s">
        <v>682</v>
      </c>
      <c r="H1467" t="s">
        <v>667</v>
      </c>
      <c r="I1467" t="s">
        <v>668</v>
      </c>
      <c r="J1467" t="s">
        <v>154</v>
      </c>
      <c r="K1467" t="s">
        <v>671</v>
      </c>
      <c r="L1467">
        <v>1000</v>
      </c>
      <c r="M1467">
        <v>320</v>
      </c>
      <c r="O1467">
        <v>244</v>
      </c>
      <c r="P1467">
        <v>96</v>
      </c>
      <c r="Q1467">
        <v>6</v>
      </c>
      <c r="R1467">
        <v>55</v>
      </c>
      <c r="S1467">
        <v>63.599999999999994</v>
      </c>
      <c r="T1467">
        <v>2.75</v>
      </c>
      <c r="U1467">
        <v>36</v>
      </c>
      <c r="V1467">
        <v>0.63524590163934425</v>
      </c>
      <c r="W1467">
        <v>0.4</v>
      </c>
      <c r="Y1467">
        <v>0.35714285714285715</v>
      </c>
      <c r="Z1467">
        <v>354</v>
      </c>
      <c r="AA1467">
        <v>0.65</v>
      </c>
      <c r="AB1467">
        <v>2</v>
      </c>
      <c r="AC1467">
        <v>1</v>
      </c>
      <c r="AE1467">
        <v>1</v>
      </c>
      <c r="AH1467">
        <v>24</v>
      </c>
      <c r="AK1467">
        <v>24</v>
      </c>
      <c r="AQ1467">
        <v>100</v>
      </c>
      <c r="AR1467">
        <v>100</v>
      </c>
      <c r="AS1467" t="s">
        <v>755</v>
      </c>
    </row>
    <row r="1468" spans="1:45" x14ac:dyDescent="0.25">
      <c r="A1468">
        <v>1467</v>
      </c>
      <c r="B1468" t="s">
        <v>26</v>
      </c>
      <c r="C1468" t="s">
        <v>665</v>
      </c>
      <c r="D1468" t="s">
        <v>2</v>
      </c>
      <c r="E1468" t="s">
        <v>342</v>
      </c>
      <c r="F1468" s="138">
        <v>44009</v>
      </c>
      <c r="G1468" t="s">
        <v>682</v>
      </c>
      <c r="H1468" t="s">
        <v>667</v>
      </c>
      <c r="I1468" t="s">
        <v>668</v>
      </c>
      <c r="J1468" t="s">
        <v>150</v>
      </c>
      <c r="K1468" t="s">
        <v>671</v>
      </c>
      <c r="L1468">
        <v>1000</v>
      </c>
      <c r="M1468">
        <v>320</v>
      </c>
      <c r="O1468">
        <v>292</v>
      </c>
      <c r="P1468">
        <v>96</v>
      </c>
      <c r="Q1468">
        <v>6</v>
      </c>
      <c r="R1468">
        <v>22</v>
      </c>
      <c r="S1468">
        <v>63.599999999999994</v>
      </c>
      <c r="T1468">
        <v>11.833333333333334</v>
      </c>
      <c r="U1468">
        <v>14.083333333333334</v>
      </c>
      <c r="V1468">
        <v>0.92559523809523814</v>
      </c>
      <c r="W1468">
        <v>0.4</v>
      </c>
      <c r="Y1468">
        <v>0.13698630136986303</v>
      </c>
      <c r="Z1468">
        <v>311</v>
      </c>
      <c r="AA1468">
        <v>0.7</v>
      </c>
      <c r="AB1468">
        <v>3.8333333333333335</v>
      </c>
      <c r="AC1468">
        <v>8</v>
      </c>
      <c r="AE1468">
        <v>12</v>
      </c>
      <c r="AH1468">
        <v>12.833333333333334</v>
      </c>
      <c r="AI1468">
        <v>1</v>
      </c>
      <c r="AK1468">
        <v>2</v>
      </c>
      <c r="AQ1468">
        <v>100</v>
      </c>
      <c r="AR1468">
        <v>100</v>
      </c>
      <c r="AS1468" t="s">
        <v>755</v>
      </c>
    </row>
    <row r="1469" spans="1:45" x14ac:dyDescent="0.25">
      <c r="A1469">
        <v>1468</v>
      </c>
      <c r="B1469" t="s">
        <v>26</v>
      </c>
      <c r="C1469" t="s">
        <v>665</v>
      </c>
      <c r="D1469" t="s">
        <v>2</v>
      </c>
      <c r="E1469" t="s">
        <v>342</v>
      </c>
      <c r="F1469" s="138">
        <v>44009</v>
      </c>
      <c r="G1469" t="s">
        <v>683</v>
      </c>
      <c r="H1469" t="s">
        <v>667</v>
      </c>
      <c r="I1469" t="s">
        <v>668</v>
      </c>
      <c r="J1469" t="s">
        <v>391</v>
      </c>
      <c r="K1469" t="s">
        <v>669</v>
      </c>
      <c r="L1469">
        <v>1500</v>
      </c>
      <c r="M1469">
        <v>480</v>
      </c>
      <c r="O1469">
        <v>496</v>
      </c>
      <c r="P1469">
        <v>144</v>
      </c>
      <c r="Q1469">
        <v>22</v>
      </c>
      <c r="R1469">
        <v>71</v>
      </c>
      <c r="S1469">
        <v>94.8</v>
      </c>
      <c r="T1469">
        <v>20.166666666666664</v>
      </c>
      <c r="U1469">
        <v>55.25</v>
      </c>
      <c r="V1469">
        <v>0.81093189964157697</v>
      </c>
      <c r="W1469">
        <v>0.4</v>
      </c>
      <c r="Y1469">
        <v>0.26785714285714285</v>
      </c>
      <c r="Z1469">
        <v>509</v>
      </c>
      <c r="AA1469">
        <v>0.7</v>
      </c>
      <c r="AB1469">
        <v>11.666666666666666</v>
      </c>
      <c r="AC1469">
        <v>8</v>
      </c>
      <c r="AE1469">
        <v>13</v>
      </c>
      <c r="AH1469">
        <v>43.5</v>
      </c>
      <c r="AI1469">
        <v>5</v>
      </c>
      <c r="AK1469">
        <v>21</v>
      </c>
      <c r="AQ1469">
        <v>120</v>
      </c>
      <c r="AR1469">
        <v>120</v>
      </c>
      <c r="AS1469" t="s">
        <v>756</v>
      </c>
    </row>
    <row r="1470" spans="1:45" x14ac:dyDescent="0.25">
      <c r="A1470">
        <v>1469</v>
      </c>
      <c r="B1470" t="s">
        <v>26</v>
      </c>
      <c r="C1470" t="s">
        <v>665</v>
      </c>
      <c r="D1470" t="s">
        <v>2</v>
      </c>
      <c r="E1470" t="s">
        <v>342</v>
      </c>
      <c r="F1470" s="138">
        <v>44009</v>
      </c>
      <c r="G1470" t="s">
        <v>683</v>
      </c>
      <c r="H1470" t="s">
        <v>667</v>
      </c>
      <c r="I1470" t="s">
        <v>668</v>
      </c>
      <c r="J1470" t="s">
        <v>394</v>
      </c>
      <c r="K1470" t="s">
        <v>669</v>
      </c>
      <c r="L1470">
        <v>1500</v>
      </c>
      <c r="M1470">
        <v>480</v>
      </c>
      <c r="O1470">
        <v>464</v>
      </c>
      <c r="P1470">
        <v>144</v>
      </c>
      <c r="Q1470">
        <v>20</v>
      </c>
      <c r="R1470">
        <v>44</v>
      </c>
      <c r="S1470">
        <v>94.8</v>
      </c>
      <c r="T1470">
        <v>6.1666666666666661</v>
      </c>
      <c r="U1470">
        <v>27.333333333333332</v>
      </c>
      <c r="V1470">
        <v>0.5234375</v>
      </c>
      <c r="W1470">
        <v>0.4</v>
      </c>
      <c r="Y1470">
        <v>0.1970443349753695</v>
      </c>
      <c r="Z1470">
        <v>689</v>
      </c>
      <c r="AA1470">
        <v>0.7</v>
      </c>
      <c r="AB1470">
        <v>3.6666666666666665</v>
      </c>
      <c r="AC1470">
        <v>2</v>
      </c>
      <c r="AE1470">
        <v>4</v>
      </c>
      <c r="AH1470">
        <v>16.833333333333332</v>
      </c>
      <c r="AI1470">
        <v>2</v>
      </c>
      <c r="AK1470">
        <v>20</v>
      </c>
      <c r="AQ1470">
        <v>120</v>
      </c>
      <c r="AR1470">
        <v>120</v>
      </c>
      <c r="AS1470" t="s">
        <v>756</v>
      </c>
    </row>
    <row r="1471" spans="1:45" x14ac:dyDescent="0.25">
      <c r="A1471">
        <v>1470</v>
      </c>
      <c r="B1471" t="s">
        <v>26</v>
      </c>
      <c r="C1471" t="s">
        <v>665</v>
      </c>
      <c r="D1471" t="s">
        <v>2</v>
      </c>
      <c r="E1471" t="s">
        <v>342</v>
      </c>
      <c r="F1471" s="138">
        <v>44009</v>
      </c>
      <c r="G1471" t="s">
        <v>683</v>
      </c>
      <c r="H1471" t="s">
        <v>667</v>
      </c>
      <c r="I1471" t="s">
        <v>668</v>
      </c>
      <c r="J1471" t="s">
        <v>392</v>
      </c>
      <c r="K1471" t="s">
        <v>669</v>
      </c>
      <c r="L1471">
        <v>1500</v>
      </c>
      <c r="M1471">
        <v>480</v>
      </c>
      <c r="O1471">
        <v>432</v>
      </c>
      <c r="P1471">
        <v>144</v>
      </c>
      <c r="Q1471">
        <v>11</v>
      </c>
      <c r="R1471">
        <v>85</v>
      </c>
      <c r="S1471">
        <v>94.8</v>
      </c>
      <c r="T1471">
        <v>5.8333333333333339</v>
      </c>
      <c r="U1471">
        <v>45.5</v>
      </c>
      <c r="V1471">
        <v>0.53472222222222221</v>
      </c>
      <c r="W1471">
        <v>0.4</v>
      </c>
      <c r="Y1471">
        <v>0.3174603174603175</v>
      </c>
      <c r="Z1471">
        <v>544</v>
      </c>
      <c r="AA1471">
        <v>0.65</v>
      </c>
      <c r="AB1471">
        <v>3.8333333333333335</v>
      </c>
      <c r="AC1471">
        <v>2</v>
      </c>
      <c r="AE1471">
        <v>3</v>
      </c>
      <c r="AH1471">
        <v>19</v>
      </c>
      <c r="AI1471">
        <v>12</v>
      </c>
      <c r="AK1471">
        <v>47</v>
      </c>
      <c r="AQ1471">
        <v>120</v>
      </c>
      <c r="AR1471">
        <v>120</v>
      </c>
      <c r="AS1471" t="s">
        <v>756</v>
      </c>
    </row>
    <row r="1472" spans="1:45" x14ac:dyDescent="0.25">
      <c r="A1472">
        <v>1471</v>
      </c>
      <c r="B1472" t="s">
        <v>26</v>
      </c>
      <c r="C1472" t="s">
        <v>665</v>
      </c>
      <c r="D1472" t="s">
        <v>2</v>
      </c>
      <c r="E1472" t="s">
        <v>342</v>
      </c>
      <c r="F1472" s="138">
        <v>44009</v>
      </c>
      <c r="G1472" t="s">
        <v>683</v>
      </c>
      <c r="H1472" t="s">
        <v>667</v>
      </c>
      <c r="I1472" t="s">
        <v>668</v>
      </c>
      <c r="J1472" t="s">
        <v>393</v>
      </c>
      <c r="K1472" t="s">
        <v>669</v>
      </c>
      <c r="L1472">
        <v>1500</v>
      </c>
      <c r="M1472">
        <v>480</v>
      </c>
      <c r="O1472">
        <v>464</v>
      </c>
      <c r="P1472">
        <v>144</v>
      </c>
      <c r="Q1472">
        <v>25</v>
      </c>
      <c r="R1472">
        <v>81</v>
      </c>
      <c r="S1472">
        <v>94.8</v>
      </c>
      <c r="T1472">
        <v>11.625</v>
      </c>
      <c r="U1472">
        <v>36.625</v>
      </c>
      <c r="V1472">
        <v>0.455188679245283</v>
      </c>
      <c r="W1472">
        <v>0.4</v>
      </c>
      <c r="Y1472">
        <v>0.32635467980295574</v>
      </c>
      <c r="Z1472">
        <v>340</v>
      </c>
      <c r="AA1472">
        <v>0.7</v>
      </c>
      <c r="AC1472">
        <v>1</v>
      </c>
      <c r="AD1472">
        <v>13</v>
      </c>
      <c r="AE1472">
        <v>13</v>
      </c>
      <c r="AI1472">
        <v>7</v>
      </c>
      <c r="AJ1472">
        <v>37</v>
      </c>
      <c r="AK1472">
        <v>42</v>
      </c>
      <c r="AQ1472">
        <v>120</v>
      </c>
      <c r="AR1472">
        <v>120</v>
      </c>
      <c r="AS1472" t="s">
        <v>756</v>
      </c>
    </row>
    <row r="1473" spans="1:45" x14ac:dyDescent="0.25">
      <c r="A1473">
        <v>1472</v>
      </c>
      <c r="B1473" t="s">
        <v>26</v>
      </c>
      <c r="C1473" t="s">
        <v>665</v>
      </c>
      <c r="D1473" t="s">
        <v>2</v>
      </c>
      <c r="E1473" t="s">
        <v>342</v>
      </c>
      <c r="F1473" s="138">
        <v>44009</v>
      </c>
      <c r="G1473" t="s">
        <v>675</v>
      </c>
      <c r="H1473" t="s">
        <v>667</v>
      </c>
      <c r="I1473" t="s">
        <v>668</v>
      </c>
      <c r="J1473" t="s">
        <v>164</v>
      </c>
      <c r="K1473" t="s">
        <v>669</v>
      </c>
      <c r="L1473">
        <v>4200</v>
      </c>
      <c r="M1473">
        <v>1008</v>
      </c>
      <c r="O1473">
        <v>876</v>
      </c>
      <c r="P1473">
        <v>302.39999999999998</v>
      </c>
      <c r="Q1473">
        <v>32</v>
      </c>
      <c r="R1473">
        <v>211</v>
      </c>
      <c r="S1473">
        <v>199.79999999999998</v>
      </c>
      <c r="T1473">
        <v>20.25</v>
      </c>
      <c r="U1473">
        <v>199</v>
      </c>
      <c r="V1473">
        <v>0.90226337448559668</v>
      </c>
      <c r="W1473">
        <v>0.4</v>
      </c>
      <c r="Y1473">
        <v>0.39628180039138949</v>
      </c>
      <c r="Z1473">
        <v>711</v>
      </c>
      <c r="AA1473">
        <v>0.7</v>
      </c>
      <c r="AB1473">
        <v>12.5</v>
      </c>
      <c r="AC1473">
        <v>11</v>
      </c>
      <c r="AE1473">
        <v>10</v>
      </c>
      <c r="AH1473">
        <v>185.5</v>
      </c>
      <c r="AI1473">
        <v>14</v>
      </c>
      <c r="AK1473">
        <v>20</v>
      </c>
      <c r="AQ1473">
        <v>150</v>
      </c>
      <c r="AR1473">
        <v>150</v>
      </c>
      <c r="AS1473" t="s">
        <v>756</v>
      </c>
    </row>
    <row r="1474" spans="1:45" x14ac:dyDescent="0.25">
      <c r="A1474">
        <v>1473</v>
      </c>
      <c r="B1474" t="s">
        <v>26</v>
      </c>
      <c r="C1474" t="s">
        <v>665</v>
      </c>
      <c r="D1474" t="s">
        <v>2</v>
      </c>
      <c r="E1474" t="s">
        <v>342</v>
      </c>
      <c r="F1474" s="138">
        <v>44009</v>
      </c>
      <c r="G1474" t="s">
        <v>676</v>
      </c>
      <c r="H1474" t="s">
        <v>667</v>
      </c>
      <c r="I1474" t="s">
        <v>668</v>
      </c>
      <c r="J1474" t="s">
        <v>165</v>
      </c>
      <c r="K1474" t="s">
        <v>669</v>
      </c>
      <c r="L1474">
        <v>1200</v>
      </c>
      <c r="M1474">
        <v>480</v>
      </c>
      <c r="O1474">
        <v>544</v>
      </c>
      <c r="P1474">
        <v>115.19999999999999</v>
      </c>
      <c r="Q1474">
        <v>17</v>
      </c>
      <c r="R1474">
        <v>67</v>
      </c>
      <c r="S1474">
        <v>76.2</v>
      </c>
      <c r="T1474">
        <v>8.5</v>
      </c>
      <c r="U1474">
        <v>53</v>
      </c>
      <c r="V1474">
        <v>0.7321428571428571</v>
      </c>
      <c r="W1474">
        <v>0.4</v>
      </c>
      <c r="Y1474">
        <v>0.22058823529411767</v>
      </c>
      <c r="Z1474">
        <v>670</v>
      </c>
      <c r="AA1474">
        <v>0.75</v>
      </c>
      <c r="AB1474">
        <v>2.5</v>
      </c>
      <c r="AE1474">
        <v>12</v>
      </c>
      <c r="AH1474">
        <v>44.5</v>
      </c>
      <c r="AI1474">
        <v>4</v>
      </c>
      <c r="AK1474">
        <v>15</v>
      </c>
      <c r="AQ1474">
        <v>100</v>
      </c>
      <c r="AR1474">
        <v>100</v>
      </c>
      <c r="AS1474" t="s">
        <v>756</v>
      </c>
    </row>
    <row r="1475" spans="1:45" x14ac:dyDescent="0.25">
      <c r="A1475">
        <v>1474</v>
      </c>
      <c r="B1475" t="s">
        <v>26</v>
      </c>
      <c r="C1475" t="s">
        <v>665</v>
      </c>
      <c r="D1475" t="s">
        <v>2</v>
      </c>
      <c r="E1475" t="s">
        <v>342</v>
      </c>
      <c r="F1475" s="138">
        <v>44009</v>
      </c>
      <c r="G1475" t="s">
        <v>676</v>
      </c>
      <c r="H1475" t="s">
        <v>667</v>
      </c>
      <c r="I1475" t="s">
        <v>668</v>
      </c>
      <c r="J1475" t="s">
        <v>166</v>
      </c>
      <c r="K1475" t="s">
        <v>669</v>
      </c>
      <c r="L1475">
        <v>1200</v>
      </c>
      <c r="M1475">
        <v>480</v>
      </c>
      <c r="O1475">
        <v>480</v>
      </c>
      <c r="P1475">
        <v>115.19999999999999</v>
      </c>
      <c r="Q1475">
        <v>57</v>
      </c>
      <c r="R1475">
        <v>141</v>
      </c>
      <c r="S1475">
        <v>76.2</v>
      </c>
      <c r="T1475">
        <v>59</v>
      </c>
      <c r="U1475">
        <v>113.875</v>
      </c>
      <c r="V1475">
        <v>0.87310606060606055</v>
      </c>
      <c r="W1475">
        <v>0.4</v>
      </c>
      <c r="Y1475">
        <v>0.5892857142857143</v>
      </c>
      <c r="Z1475">
        <v>653</v>
      </c>
      <c r="AA1475">
        <v>0.75</v>
      </c>
      <c r="AB1475">
        <v>47</v>
      </c>
      <c r="AE1475">
        <v>24</v>
      </c>
      <c r="AH1475">
        <v>97</v>
      </c>
      <c r="AI1475">
        <v>12</v>
      </c>
      <c r="AJ1475">
        <v>13</v>
      </c>
      <c r="AK1475">
        <v>18</v>
      </c>
      <c r="AQ1475">
        <v>100</v>
      </c>
      <c r="AR1475">
        <v>100</v>
      </c>
      <c r="AS1475" t="s">
        <v>756</v>
      </c>
    </row>
    <row r="1476" spans="1:45" x14ac:dyDescent="0.25">
      <c r="A1476">
        <v>1475</v>
      </c>
      <c r="B1476" t="s">
        <v>26</v>
      </c>
      <c r="C1476" t="s">
        <v>665</v>
      </c>
      <c r="D1476" t="s">
        <v>2</v>
      </c>
      <c r="E1476" t="s">
        <v>342</v>
      </c>
      <c r="F1476" s="138">
        <v>44009</v>
      </c>
      <c r="G1476" t="s">
        <v>676</v>
      </c>
      <c r="H1476" t="s">
        <v>667</v>
      </c>
      <c r="I1476" t="s">
        <v>668</v>
      </c>
      <c r="J1476" t="s">
        <v>167</v>
      </c>
      <c r="K1476" t="s">
        <v>669</v>
      </c>
      <c r="L1476">
        <v>1200</v>
      </c>
      <c r="M1476">
        <v>480</v>
      </c>
      <c r="O1476">
        <v>400</v>
      </c>
      <c r="P1476">
        <v>115.19999999999999</v>
      </c>
      <c r="Q1476">
        <v>9</v>
      </c>
      <c r="R1476">
        <v>44</v>
      </c>
      <c r="S1476">
        <v>76.2</v>
      </c>
      <c r="T1476">
        <v>4.666666666666667</v>
      </c>
      <c r="U1476">
        <v>22.5</v>
      </c>
      <c r="V1476">
        <v>0.51257861635220126</v>
      </c>
      <c r="W1476">
        <v>0.4</v>
      </c>
      <c r="Y1476">
        <v>0.18928571428571428</v>
      </c>
      <c r="Z1476">
        <v>345</v>
      </c>
      <c r="AA1476">
        <v>0.75</v>
      </c>
      <c r="AB1476">
        <v>1.6666666666666667</v>
      </c>
      <c r="AE1476">
        <v>6</v>
      </c>
      <c r="AH1476">
        <v>15.5</v>
      </c>
      <c r="AI1476">
        <v>11</v>
      </c>
      <c r="AK1476">
        <v>7</v>
      </c>
      <c r="AL1476">
        <v>1</v>
      </c>
      <c r="AQ1476">
        <v>100</v>
      </c>
      <c r="AR1476">
        <v>100</v>
      </c>
      <c r="AS1476" t="s">
        <v>756</v>
      </c>
    </row>
    <row r="1477" spans="1:45" x14ac:dyDescent="0.25">
      <c r="A1477">
        <v>1476</v>
      </c>
      <c r="B1477" t="s">
        <v>26</v>
      </c>
      <c r="C1477" t="s">
        <v>665</v>
      </c>
      <c r="D1477" t="s">
        <v>2</v>
      </c>
      <c r="E1477" t="s">
        <v>342</v>
      </c>
      <c r="F1477" s="138">
        <v>44009</v>
      </c>
      <c r="G1477" t="s">
        <v>676</v>
      </c>
      <c r="H1477" t="s">
        <v>667</v>
      </c>
      <c r="I1477" t="s">
        <v>668</v>
      </c>
      <c r="J1477" t="s">
        <v>168</v>
      </c>
      <c r="K1477" t="s">
        <v>669</v>
      </c>
      <c r="L1477">
        <v>1200</v>
      </c>
      <c r="M1477">
        <v>480</v>
      </c>
      <c r="O1477">
        <v>388</v>
      </c>
      <c r="P1477">
        <v>115.19999999999999</v>
      </c>
      <c r="Q1477">
        <v>6</v>
      </c>
      <c r="R1477">
        <v>35</v>
      </c>
      <c r="S1477">
        <v>76.2</v>
      </c>
      <c r="T1477">
        <v>5</v>
      </c>
      <c r="U1477">
        <v>23.833333333333332</v>
      </c>
      <c r="V1477">
        <v>0.7032520325203252</v>
      </c>
      <c r="W1477">
        <v>0.4</v>
      </c>
      <c r="Y1477">
        <v>0.15095729013254788</v>
      </c>
      <c r="Z1477">
        <v>874</v>
      </c>
      <c r="AA1477">
        <v>0.65</v>
      </c>
      <c r="AB1477">
        <v>5</v>
      </c>
      <c r="AH1477">
        <v>21.833333333333332</v>
      </c>
      <c r="AK1477">
        <v>4</v>
      </c>
      <c r="AQ1477">
        <v>100</v>
      </c>
      <c r="AR1477">
        <v>100</v>
      </c>
      <c r="AS1477" t="s">
        <v>756</v>
      </c>
    </row>
    <row r="1478" spans="1:45" x14ac:dyDescent="0.25">
      <c r="A1478">
        <v>1477</v>
      </c>
      <c r="B1478" t="s">
        <v>26</v>
      </c>
      <c r="C1478" t="s">
        <v>665</v>
      </c>
      <c r="D1478" t="s">
        <v>2</v>
      </c>
      <c r="E1478" t="s">
        <v>342</v>
      </c>
      <c r="F1478" s="138">
        <v>44009</v>
      </c>
      <c r="G1478" t="s">
        <v>676</v>
      </c>
      <c r="H1478" t="s">
        <v>667</v>
      </c>
      <c r="I1478" t="s">
        <v>697</v>
      </c>
      <c r="J1478" t="s">
        <v>441</v>
      </c>
      <c r="K1478" t="s">
        <v>669</v>
      </c>
      <c r="L1478">
        <v>1200</v>
      </c>
      <c r="M1478">
        <v>480</v>
      </c>
      <c r="O1478">
        <v>411</v>
      </c>
      <c r="P1478">
        <v>115.19999999999999</v>
      </c>
      <c r="Q1478">
        <v>15</v>
      </c>
      <c r="R1478">
        <v>42</v>
      </c>
      <c r="S1478">
        <v>76.2</v>
      </c>
      <c r="T1478">
        <v>10.833333333333334</v>
      </c>
      <c r="U1478">
        <v>30.166666666666668</v>
      </c>
      <c r="V1478">
        <v>0.7192982456140351</v>
      </c>
      <c r="W1478">
        <v>0.4</v>
      </c>
      <c r="Y1478">
        <v>0.19812304483837331</v>
      </c>
      <c r="Z1478">
        <v>366</v>
      </c>
      <c r="AA1478">
        <v>0.65</v>
      </c>
      <c r="AB1478">
        <v>10.833333333333334</v>
      </c>
      <c r="AH1478">
        <v>27.666666666666668</v>
      </c>
      <c r="AK1478">
        <v>5</v>
      </c>
      <c r="AQ1478">
        <v>100</v>
      </c>
      <c r="AR1478">
        <v>100</v>
      </c>
      <c r="AS1478" t="s">
        <v>755</v>
      </c>
    </row>
    <row r="1479" spans="1:45" x14ac:dyDescent="0.25">
      <c r="A1479">
        <v>1478</v>
      </c>
      <c r="B1479" t="s">
        <v>26</v>
      </c>
      <c r="C1479" t="s">
        <v>665</v>
      </c>
      <c r="D1479" t="s">
        <v>2</v>
      </c>
      <c r="E1479" t="s">
        <v>342</v>
      </c>
      <c r="F1479" s="138">
        <v>44009</v>
      </c>
      <c r="G1479" t="s">
        <v>676</v>
      </c>
      <c r="H1479" t="s">
        <v>667</v>
      </c>
      <c r="I1479" t="s">
        <v>677</v>
      </c>
      <c r="J1479" t="s">
        <v>440</v>
      </c>
      <c r="K1479" t="s">
        <v>669</v>
      </c>
      <c r="L1479">
        <v>1200</v>
      </c>
      <c r="M1479">
        <v>480</v>
      </c>
      <c r="O1479">
        <v>320</v>
      </c>
      <c r="P1479">
        <v>115.19999999999999</v>
      </c>
      <c r="R1479">
        <v>50</v>
      </c>
      <c r="S1479">
        <v>76.2</v>
      </c>
      <c r="T1479">
        <v>0</v>
      </c>
      <c r="U1479">
        <v>34.916666666666664</v>
      </c>
      <c r="V1479">
        <v>0.69833333333333325</v>
      </c>
      <c r="W1479">
        <v>0.4</v>
      </c>
      <c r="Y1479">
        <v>0.22321428571428573</v>
      </c>
      <c r="Z1479">
        <v>294</v>
      </c>
      <c r="AA1479">
        <v>0.65</v>
      </c>
      <c r="AH1479">
        <v>32.666666666666664</v>
      </c>
      <c r="AI1479">
        <v>1</v>
      </c>
      <c r="AK1479">
        <v>4</v>
      </c>
      <c r="AQ1479">
        <v>100</v>
      </c>
      <c r="AR1479">
        <v>100</v>
      </c>
      <c r="AS1479" t="s">
        <v>755</v>
      </c>
    </row>
    <row r="1480" spans="1:45" x14ac:dyDescent="0.25">
      <c r="A1480">
        <v>1479</v>
      </c>
      <c r="B1480" t="s">
        <v>26</v>
      </c>
      <c r="C1480" t="s">
        <v>665</v>
      </c>
      <c r="D1480" t="s">
        <v>2</v>
      </c>
      <c r="E1480" t="s">
        <v>342</v>
      </c>
      <c r="F1480" s="138">
        <v>44009</v>
      </c>
      <c r="G1480" t="s">
        <v>676</v>
      </c>
      <c r="H1480" t="s">
        <v>687</v>
      </c>
      <c r="I1480" t="s">
        <v>673</v>
      </c>
      <c r="J1480" t="s">
        <v>439</v>
      </c>
      <c r="K1480" t="s">
        <v>669</v>
      </c>
      <c r="L1480">
        <v>1200</v>
      </c>
      <c r="M1480">
        <v>480</v>
      </c>
      <c r="O1480">
        <v>388</v>
      </c>
      <c r="P1480">
        <v>115.19999999999999</v>
      </c>
      <c r="Q1480">
        <v>3</v>
      </c>
      <c r="R1480">
        <v>35</v>
      </c>
      <c r="S1480">
        <v>76.2</v>
      </c>
      <c r="T1480">
        <v>1.1666666666666667</v>
      </c>
      <c r="U1480">
        <v>22.166666666666668</v>
      </c>
      <c r="V1480">
        <v>0.61403508771929827</v>
      </c>
      <c r="W1480">
        <v>0.24</v>
      </c>
      <c r="Y1480">
        <v>0.13991163475699561</v>
      </c>
      <c r="Z1480">
        <v>412</v>
      </c>
      <c r="AA1480">
        <v>0.65</v>
      </c>
      <c r="AB1480">
        <v>1.1666666666666667</v>
      </c>
      <c r="AH1480">
        <v>22.166666666666668</v>
      </c>
      <c r="AQ1480">
        <v>100</v>
      </c>
      <c r="AR1480">
        <v>100</v>
      </c>
      <c r="AS1480" t="s">
        <v>755</v>
      </c>
    </row>
    <row r="1481" spans="1:45" x14ac:dyDescent="0.25">
      <c r="A1481">
        <v>1480</v>
      </c>
      <c r="B1481" t="s">
        <v>26</v>
      </c>
      <c r="C1481" t="s">
        <v>665</v>
      </c>
      <c r="D1481" t="s">
        <v>2</v>
      </c>
      <c r="E1481" t="s">
        <v>342</v>
      </c>
      <c r="F1481" s="138">
        <v>44009</v>
      </c>
      <c r="G1481" t="s">
        <v>685</v>
      </c>
      <c r="H1481" t="s">
        <v>667</v>
      </c>
      <c r="I1481" t="s">
        <v>668</v>
      </c>
      <c r="J1481" t="s">
        <v>174</v>
      </c>
      <c r="K1481" t="s">
        <v>671</v>
      </c>
      <c r="L1481">
        <v>1000</v>
      </c>
      <c r="M1481">
        <v>320</v>
      </c>
      <c r="O1481">
        <v>228</v>
      </c>
      <c r="P1481">
        <v>96</v>
      </c>
      <c r="Q1481">
        <v>10</v>
      </c>
      <c r="R1481">
        <v>21</v>
      </c>
      <c r="S1481">
        <v>63.599999999999994</v>
      </c>
      <c r="T1481">
        <v>7.666666666666667</v>
      </c>
      <c r="U1481">
        <v>14.083333333333334</v>
      </c>
      <c r="V1481">
        <v>0.70161290322580649</v>
      </c>
      <c r="W1481">
        <v>0.4</v>
      </c>
      <c r="Y1481">
        <v>0.19423558897243109</v>
      </c>
      <c r="Z1481">
        <v>239</v>
      </c>
      <c r="AA1481">
        <v>0.8</v>
      </c>
      <c r="AB1481">
        <v>7.166666666666667</v>
      </c>
      <c r="AE1481">
        <v>1</v>
      </c>
      <c r="AH1481">
        <v>13.333333333333334</v>
      </c>
      <c r="AI1481">
        <v>1</v>
      </c>
      <c r="AK1481">
        <v>1</v>
      </c>
      <c r="AQ1481">
        <v>100</v>
      </c>
      <c r="AR1481">
        <v>100</v>
      </c>
      <c r="AS1481" t="s">
        <v>755</v>
      </c>
    </row>
    <row r="1482" spans="1:45" x14ac:dyDescent="0.25">
      <c r="A1482">
        <v>1481</v>
      </c>
      <c r="B1482" t="s">
        <v>26</v>
      </c>
      <c r="C1482" t="s">
        <v>665</v>
      </c>
      <c r="D1482" t="s">
        <v>2</v>
      </c>
      <c r="E1482" t="s">
        <v>342</v>
      </c>
      <c r="F1482" s="138">
        <v>44009</v>
      </c>
      <c r="G1482" t="s">
        <v>685</v>
      </c>
      <c r="H1482" t="s">
        <v>667</v>
      </c>
      <c r="I1482" t="s">
        <v>668</v>
      </c>
      <c r="J1482" t="s">
        <v>175</v>
      </c>
      <c r="K1482" t="s">
        <v>671</v>
      </c>
      <c r="L1482">
        <v>1000</v>
      </c>
      <c r="M1482">
        <v>320</v>
      </c>
      <c r="O1482">
        <v>448</v>
      </c>
      <c r="P1482">
        <v>96</v>
      </c>
      <c r="Q1482">
        <v>19</v>
      </c>
      <c r="R1482">
        <v>81</v>
      </c>
      <c r="S1482">
        <v>63.599999999999994</v>
      </c>
      <c r="T1482">
        <v>13.666666666666666</v>
      </c>
      <c r="U1482">
        <v>63</v>
      </c>
      <c r="V1482">
        <v>0.76666666666666672</v>
      </c>
      <c r="W1482">
        <v>0.4</v>
      </c>
      <c r="Y1482">
        <v>0.31887755102040821</v>
      </c>
      <c r="Z1482">
        <v>711</v>
      </c>
      <c r="AA1482">
        <v>0.8</v>
      </c>
      <c r="AB1482">
        <v>13.666666666666666</v>
      </c>
      <c r="AH1482">
        <v>63</v>
      </c>
      <c r="AQ1482">
        <v>100</v>
      </c>
      <c r="AR1482">
        <v>100</v>
      </c>
      <c r="AS1482" t="s">
        <v>756</v>
      </c>
    </row>
    <row r="1483" spans="1:45" x14ac:dyDescent="0.25">
      <c r="A1483">
        <v>1482</v>
      </c>
      <c r="B1483" t="s">
        <v>26</v>
      </c>
      <c r="C1483" t="s">
        <v>665</v>
      </c>
      <c r="D1483" t="s">
        <v>2</v>
      </c>
      <c r="E1483" t="s">
        <v>342</v>
      </c>
      <c r="F1483" s="138">
        <v>44009</v>
      </c>
      <c r="G1483" t="s">
        <v>685</v>
      </c>
      <c r="H1483" t="s">
        <v>667</v>
      </c>
      <c r="I1483" t="s">
        <v>668</v>
      </c>
      <c r="J1483" t="s">
        <v>416</v>
      </c>
      <c r="K1483" t="s">
        <v>671</v>
      </c>
      <c r="L1483">
        <v>1000</v>
      </c>
      <c r="M1483">
        <v>320</v>
      </c>
      <c r="O1483">
        <v>272</v>
      </c>
      <c r="P1483">
        <v>96</v>
      </c>
      <c r="Q1483">
        <v>13</v>
      </c>
      <c r="R1483">
        <v>44</v>
      </c>
      <c r="S1483">
        <v>63.599999999999994</v>
      </c>
      <c r="T1483">
        <v>7.416666666666667</v>
      </c>
      <c r="U1483">
        <v>30.333333333333332</v>
      </c>
      <c r="V1483">
        <v>0.66228070175438591</v>
      </c>
      <c r="W1483">
        <v>0.4</v>
      </c>
      <c r="Y1483">
        <v>0.29936974789915971</v>
      </c>
      <c r="Z1483">
        <v>300</v>
      </c>
      <c r="AA1483">
        <v>0.65</v>
      </c>
      <c r="AB1483">
        <v>4.666666666666667</v>
      </c>
      <c r="AC1483">
        <v>3</v>
      </c>
      <c r="AE1483">
        <v>4</v>
      </c>
      <c r="AH1483">
        <v>26.833333333333332</v>
      </c>
      <c r="AI1483">
        <v>6</v>
      </c>
      <c r="AK1483">
        <v>4</v>
      </c>
      <c r="AQ1483">
        <v>100</v>
      </c>
      <c r="AR1483">
        <v>100</v>
      </c>
      <c r="AS1483" t="s">
        <v>756</v>
      </c>
    </row>
    <row r="1484" spans="1:45" x14ac:dyDescent="0.25">
      <c r="A1484">
        <v>1483</v>
      </c>
      <c r="B1484" t="s">
        <v>26</v>
      </c>
      <c r="C1484" t="s">
        <v>665</v>
      </c>
      <c r="D1484" t="s">
        <v>2</v>
      </c>
      <c r="E1484" t="s">
        <v>342</v>
      </c>
      <c r="F1484" s="138">
        <v>44009</v>
      </c>
      <c r="G1484" t="s">
        <v>685</v>
      </c>
      <c r="H1484" t="s">
        <v>667</v>
      </c>
      <c r="I1484" t="s">
        <v>677</v>
      </c>
      <c r="J1484" t="s">
        <v>405</v>
      </c>
      <c r="K1484" t="s">
        <v>671</v>
      </c>
      <c r="L1484">
        <v>1000</v>
      </c>
      <c r="M1484">
        <v>320</v>
      </c>
      <c r="O1484">
        <v>304</v>
      </c>
      <c r="P1484">
        <v>96</v>
      </c>
      <c r="Q1484">
        <v>14</v>
      </c>
      <c r="R1484">
        <v>36</v>
      </c>
      <c r="S1484">
        <v>63.599999999999994</v>
      </c>
      <c r="T1484">
        <v>10.333333333333332</v>
      </c>
      <c r="U1484">
        <v>25.583333333333332</v>
      </c>
      <c r="V1484">
        <v>0.71833333333333327</v>
      </c>
      <c r="W1484">
        <v>0.4</v>
      </c>
      <c r="Y1484">
        <v>0.23496240601503762</v>
      </c>
      <c r="Z1484">
        <v>366</v>
      </c>
      <c r="AA1484">
        <v>0.65</v>
      </c>
      <c r="AB1484">
        <v>7.833333333333333</v>
      </c>
      <c r="AC1484">
        <v>2</v>
      </c>
      <c r="AE1484">
        <v>4</v>
      </c>
      <c r="AH1484">
        <v>22.333333333333332</v>
      </c>
      <c r="AI1484">
        <v>5</v>
      </c>
      <c r="AK1484">
        <v>4</v>
      </c>
      <c r="AQ1484">
        <v>100</v>
      </c>
      <c r="AR1484">
        <v>100</v>
      </c>
      <c r="AS1484" t="s">
        <v>755</v>
      </c>
    </row>
    <row r="1485" spans="1:45" x14ac:dyDescent="0.25">
      <c r="A1485">
        <v>1484</v>
      </c>
      <c r="B1485" t="s">
        <v>26</v>
      </c>
      <c r="C1485" t="s">
        <v>665</v>
      </c>
      <c r="D1485" t="s">
        <v>2</v>
      </c>
      <c r="E1485" t="s">
        <v>342</v>
      </c>
      <c r="F1485" s="138">
        <v>44009</v>
      </c>
      <c r="G1485" t="s">
        <v>685</v>
      </c>
      <c r="H1485" t="s">
        <v>687</v>
      </c>
      <c r="I1485" t="s">
        <v>677</v>
      </c>
      <c r="J1485" t="s">
        <v>529</v>
      </c>
      <c r="K1485" t="s">
        <v>671</v>
      </c>
      <c r="L1485">
        <v>1000</v>
      </c>
      <c r="M1485">
        <v>320</v>
      </c>
      <c r="O1485">
        <v>276</v>
      </c>
      <c r="P1485">
        <v>96</v>
      </c>
      <c r="R1485">
        <v>30</v>
      </c>
      <c r="S1485">
        <v>63.599999999999994</v>
      </c>
      <c r="T1485">
        <v>0</v>
      </c>
      <c r="U1485">
        <v>21.333333333333332</v>
      </c>
      <c r="V1485">
        <v>0.71111111111111103</v>
      </c>
      <c r="W1485">
        <v>0.4</v>
      </c>
      <c r="Y1485">
        <v>0.15527950310559008</v>
      </c>
      <c r="Z1485">
        <v>290</v>
      </c>
      <c r="AA1485">
        <v>0.65</v>
      </c>
      <c r="AH1485">
        <v>21.333333333333332</v>
      </c>
      <c r="AQ1485">
        <v>100</v>
      </c>
      <c r="AR1485">
        <v>100</v>
      </c>
      <c r="AS1485" t="s">
        <v>755</v>
      </c>
    </row>
    <row r="1486" spans="1:45" x14ac:dyDescent="0.25">
      <c r="A1486">
        <v>1485</v>
      </c>
      <c r="B1486" t="s">
        <v>26</v>
      </c>
      <c r="C1486" t="s">
        <v>665</v>
      </c>
      <c r="D1486" t="s">
        <v>2</v>
      </c>
      <c r="E1486" t="s">
        <v>342</v>
      </c>
      <c r="F1486" s="138">
        <v>44009</v>
      </c>
      <c r="G1486" t="s">
        <v>685</v>
      </c>
      <c r="H1486" t="s">
        <v>687</v>
      </c>
      <c r="I1486" t="s">
        <v>705</v>
      </c>
      <c r="J1486" t="s">
        <v>528</v>
      </c>
      <c r="K1486" t="s">
        <v>671</v>
      </c>
      <c r="L1486">
        <v>1000</v>
      </c>
      <c r="M1486">
        <v>320</v>
      </c>
      <c r="O1486">
        <v>288</v>
      </c>
      <c r="P1486">
        <v>57.599999999999994</v>
      </c>
      <c r="R1486">
        <v>21</v>
      </c>
      <c r="S1486">
        <v>21</v>
      </c>
      <c r="T1486">
        <v>0</v>
      </c>
      <c r="U1486">
        <v>11.333333333333334</v>
      </c>
      <c r="V1486">
        <v>0.53968253968253976</v>
      </c>
      <c r="W1486">
        <v>0.24</v>
      </c>
      <c r="Y1486">
        <v>0.10416666666666667</v>
      </c>
      <c r="Z1486">
        <v>312</v>
      </c>
      <c r="AA1486">
        <v>0.65</v>
      </c>
      <c r="AH1486">
        <v>11.333333333333334</v>
      </c>
      <c r="AQ1486">
        <v>80</v>
      </c>
      <c r="AR1486">
        <v>80</v>
      </c>
      <c r="AS1486" t="s">
        <v>755</v>
      </c>
    </row>
    <row r="1487" spans="1:45" x14ac:dyDescent="0.25">
      <c r="A1487">
        <v>1486</v>
      </c>
      <c r="B1487" t="s">
        <v>26</v>
      </c>
      <c r="C1487" t="s">
        <v>665</v>
      </c>
      <c r="D1487" t="s">
        <v>2</v>
      </c>
      <c r="E1487" t="s">
        <v>342</v>
      </c>
      <c r="F1487" s="138">
        <v>44009</v>
      </c>
      <c r="G1487" t="s">
        <v>685</v>
      </c>
      <c r="H1487" t="s">
        <v>687</v>
      </c>
      <c r="I1487" t="s">
        <v>708</v>
      </c>
      <c r="J1487" t="s">
        <v>530</v>
      </c>
      <c r="K1487" t="s">
        <v>671</v>
      </c>
      <c r="L1487">
        <v>1000</v>
      </c>
      <c r="M1487">
        <v>320</v>
      </c>
      <c r="O1487">
        <v>288</v>
      </c>
      <c r="P1487">
        <v>57.599999999999994</v>
      </c>
      <c r="Q1487">
        <v>20</v>
      </c>
      <c r="R1487">
        <v>41</v>
      </c>
      <c r="S1487">
        <v>21</v>
      </c>
      <c r="T1487">
        <v>7.041666666666667</v>
      </c>
      <c r="U1487">
        <v>15.083333333333334</v>
      </c>
      <c r="V1487">
        <v>0.36270491803278687</v>
      </c>
      <c r="W1487">
        <v>0.24</v>
      </c>
      <c r="Y1487">
        <v>0.30257936507936511</v>
      </c>
      <c r="Z1487">
        <v>420</v>
      </c>
      <c r="AA1487">
        <v>0.65</v>
      </c>
      <c r="AB1487">
        <v>4.166666666666667</v>
      </c>
      <c r="AC1487">
        <v>7</v>
      </c>
      <c r="AD1487">
        <v>3</v>
      </c>
      <c r="AH1487">
        <v>9.3333333333333339</v>
      </c>
      <c r="AI1487">
        <v>7</v>
      </c>
      <c r="AJ1487">
        <v>6</v>
      </c>
      <c r="AK1487">
        <v>2</v>
      </c>
      <c r="AL1487">
        <v>1</v>
      </c>
      <c r="AQ1487">
        <v>80</v>
      </c>
      <c r="AR1487">
        <v>80</v>
      </c>
      <c r="AS1487" t="s">
        <v>755</v>
      </c>
    </row>
    <row r="1488" spans="1:45" x14ac:dyDescent="0.25">
      <c r="A1488">
        <v>1487</v>
      </c>
      <c r="B1488" t="s">
        <v>26</v>
      </c>
      <c r="C1488" t="s">
        <v>665</v>
      </c>
      <c r="D1488" t="s">
        <v>2</v>
      </c>
      <c r="E1488" t="s">
        <v>342</v>
      </c>
      <c r="F1488" s="138">
        <v>44009</v>
      </c>
      <c r="G1488" t="s">
        <v>685</v>
      </c>
      <c r="H1488" t="s">
        <v>687</v>
      </c>
      <c r="I1488" t="s">
        <v>704</v>
      </c>
      <c r="J1488" t="s">
        <v>526</v>
      </c>
      <c r="K1488" t="s">
        <v>671</v>
      </c>
      <c r="L1488">
        <v>1000</v>
      </c>
      <c r="M1488">
        <v>320</v>
      </c>
      <c r="O1488">
        <v>288</v>
      </c>
      <c r="P1488">
        <v>57.599999999999994</v>
      </c>
      <c r="Q1488">
        <v>27</v>
      </c>
      <c r="R1488">
        <v>39</v>
      </c>
      <c r="S1488">
        <v>21</v>
      </c>
      <c r="T1488">
        <v>12.291666666666668</v>
      </c>
      <c r="U1488">
        <v>17.5</v>
      </c>
      <c r="V1488">
        <v>0.4513888888888889</v>
      </c>
      <c r="W1488">
        <v>0.24</v>
      </c>
      <c r="Y1488">
        <v>0.32738095238095238</v>
      </c>
      <c r="Z1488">
        <v>438</v>
      </c>
      <c r="AA1488">
        <v>0.65</v>
      </c>
      <c r="AB1488">
        <v>6.666666666666667</v>
      </c>
      <c r="AC1488">
        <v>5</v>
      </c>
      <c r="AD1488">
        <v>5</v>
      </c>
      <c r="AE1488">
        <v>5</v>
      </c>
      <c r="AH1488">
        <v>10</v>
      </c>
      <c r="AI1488">
        <v>7</v>
      </c>
      <c r="AJ1488">
        <v>4</v>
      </c>
      <c r="AK1488">
        <v>7</v>
      </c>
      <c r="AL1488">
        <v>1</v>
      </c>
      <c r="AQ1488">
        <v>80</v>
      </c>
      <c r="AR1488">
        <v>80</v>
      </c>
      <c r="AS1488" t="s">
        <v>755</v>
      </c>
    </row>
    <row r="1489" spans="1:45" x14ac:dyDescent="0.25">
      <c r="A1489">
        <v>1488</v>
      </c>
      <c r="B1489" t="s">
        <v>26</v>
      </c>
      <c r="C1489" t="s">
        <v>665</v>
      </c>
      <c r="D1489" t="s">
        <v>2</v>
      </c>
      <c r="E1489" t="s">
        <v>342</v>
      </c>
      <c r="F1489" s="138">
        <v>44009</v>
      </c>
      <c r="G1489" t="s">
        <v>710</v>
      </c>
      <c r="H1489" t="s">
        <v>687</v>
      </c>
      <c r="I1489" t="s">
        <v>668</v>
      </c>
      <c r="J1489" t="s">
        <v>548</v>
      </c>
      <c r="K1489" t="s">
        <v>711</v>
      </c>
      <c r="L1489">
        <v>180</v>
      </c>
      <c r="M1489">
        <v>144</v>
      </c>
      <c r="O1489">
        <v>144</v>
      </c>
      <c r="P1489">
        <v>22.8</v>
      </c>
      <c r="Q1489">
        <v>3</v>
      </c>
      <c r="R1489">
        <v>15</v>
      </c>
      <c r="S1489">
        <v>8.4</v>
      </c>
      <c r="T1489">
        <v>1.3333333333333333</v>
      </c>
      <c r="U1489">
        <v>7.833333333333333</v>
      </c>
      <c r="V1489">
        <v>0.50925925925925919</v>
      </c>
      <c r="W1489">
        <v>0.24</v>
      </c>
      <c r="Y1489">
        <v>0.17857142857142858</v>
      </c>
      <c r="Z1489">
        <v>125</v>
      </c>
      <c r="AA1489">
        <v>0.65</v>
      </c>
      <c r="AB1489">
        <v>1.3333333333333333</v>
      </c>
      <c r="AH1489">
        <v>7.833333333333333</v>
      </c>
      <c r="AQ1489">
        <v>50</v>
      </c>
      <c r="AR1489">
        <v>50</v>
      </c>
      <c r="AS1489" t="s">
        <v>755</v>
      </c>
    </row>
    <row r="1490" spans="1:45" x14ac:dyDescent="0.25">
      <c r="A1490">
        <v>1489</v>
      </c>
      <c r="B1490" t="s">
        <v>26</v>
      </c>
      <c r="C1490" t="s">
        <v>665</v>
      </c>
      <c r="D1490" t="s">
        <v>2</v>
      </c>
      <c r="E1490" t="s">
        <v>342</v>
      </c>
      <c r="F1490" s="138">
        <v>44009</v>
      </c>
      <c r="G1490" t="s">
        <v>710</v>
      </c>
      <c r="H1490" t="s">
        <v>687</v>
      </c>
      <c r="I1490" t="s">
        <v>668</v>
      </c>
      <c r="J1490" t="s">
        <v>547</v>
      </c>
      <c r="K1490" t="s">
        <v>711</v>
      </c>
      <c r="L1490">
        <v>180</v>
      </c>
      <c r="M1490">
        <v>144</v>
      </c>
      <c r="O1490">
        <v>144</v>
      </c>
      <c r="P1490">
        <v>22.8</v>
      </c>
      <c r="Q1490">
        <v>8</v>
      </c>
      <c r="R1490">
        <v>7</v>
      </c>
      <c r="S1490">
        <v>8.4</v>
      </c>
      <c r="T1490">
        <v>4.833333333333333</v>
      </c>
      <c r="U1490">
        <v>4.666666666666667</v>
      </c>
      <c r="V1490">
        <v>0.6333333333333333</v>
      </c>
      <c r="W1490">
        <v>0.24</v>
      </c>
      <c r="Y1490">
        <v>0.14880952380952381</v>
      </c>
      <c r="Z1490">
        <v>154</v>
      </c>
      <c r="AA1490">
        <v>0.7</v>
      </c>
      <c r="AB1490">
        <v>4.833333333333333</v>
      </c>
      <c r="AH1490">
        <v>4.666666666666667</v>
      </c>
      <c r="AQ1490">
        <v>50</v>
      </c>
      <c r="AR1490">
        <v>50</v>
      </c>
      <c r="AS1490" t="s">
        <v>755</v>
      </c>
    </row>
    <row r="1491" spans="1:45" x14ac:dyDescent="0.25">
      <c r="A1491">
        <v>1490</v>
      </c>
      <c r="B1491" t="s">
        <v>26</v>
      </c>
      <c r="C1491" t="s">
        <v>665</v>
      </c>
      <c r="D1491" t="s">
        <v>2</v>
      </c>
      <c r="E1491" t="s">
        <v>342</v>
      </c>
      <c r="F1491" s="138">
        <v>44009</v>
      </c>
      <c r="G1491" t="s">
        <v>710</v>
      </c>
      <c r="H1491" t="s">
        <v>687</v>
      </c>
      <c r="I1491" t="s">
        <v>668</v>
      </c>
      <c r="J1491" t="s">
        <v>549</v>
      </c>
      <c r="K1491" t="s">
        <v>711</v>
      </c>
      <c r="L1491">
        <v>180</v>
      </c>
      <c r="M1491">
        <v>144</v>
      </c>
      <c r="O1491">
        <v>96</v>
      </c>
      <c r="P1491">
        <v>22.8</v>
      </c>
      <c r="Q1491">
        <v>7</v>
      </c>
      <c r="R1491">
        <v>4</v>
      </c>
      <c r="S1491">
        <v>8.4</v>
      </c>
      <c r="T1491">
        <v>2.8333333333333335</v>
      </c>
      <c r="U1491">
        <v>1.5</v>
      </c>
      <c r="V1491">
        <v>0.39393939393939398</v>
      </c>
      <c r="W1491">
        <v>0.24</v>
      </c>
      <c r="Y1491">
        <v>0.16369047619047622</v>
      </c>
      <c r="Z1491">
        <v>137</v>
      </c>
      <c r="AA1491">
        <v>0.75</v>
      </c>
      <c r="AB1491">
        <v>2.8333333333333335</v>
      </c>
      <c r="AH1491">
        <v>1.5</v>
      </c>
      <c r="AQ1491">
        <v>50</v>
      </c>
      <c r="AR1491">
        <v>50</v>
      </c>
      <c r="AS1491" t="s">
        <v>755</v>
      </c>
    </row>
    <row r="1492" spans="1:45" x14ac:dyDescent="0.25">
      <c r="A1492">
        <v>1491</v>
      </c>
      <c r="B1492" t="s">
        <v>26</v>
      </c>
      <c r="C1492" t="s">
        <v>665</v>
      </c>
      <c r="D1492" t="s">
        <v>2</v>
      </c>
      <c r="E1492" t="s">
        <v>342</v>
      </c>
      <c r="F1492" s="138">
        <v>44009</v>
      </c>
      <c r="G1492" t="s">
        <v>710</v>
      </c>
      <c r="H1492" t="s">
        <v>687</v>
      </c>
      <c r="I1492" t="s">
        <v>668</v>
      </c>
      <c r="J1492" t="s">
        <v>559</v>
      </c>
      <c r="K1492" t="s">
        <v>711</v>
      </c>
      <c r="L1492">
        <v>180</v>
      </c>
      <c r="M1492">
        <v>144</v>
      </c>
      <c r="O1492">
        <v>96</v>
      </c>
      <c r="P1492">
        <v>22.8</v>
      </c>
      <c r="Q1492">
        <v>6</v>
      </c>
      <c r="R1492">
        <v>8</v>
      </c>
      <c r="S1492">
        <v>8.4</v>
      </c>
      <c r="T1492">
        <v>3.5</v>
      </c>
      <c r="U1492">
        <v>4.666666666666667</v>
      </c>
      <c r="V1492">
        <v>0.58333333333333337</v>
      </c>
      <c r="W1492">
        <v>0.24</v>
      </c>
      <c r="Y1492">
        <v>0.20833333333333337</v>
      </c>
      <c r="Z1492">
        <v>98</v>
      </c>
      <c r="AA1492">
        <v>0.65</v>
      </c>
      <c r="AB1492">
        <v>3.5</v>
      </c>
      <c r="AH1492">
        <v>4.666666666666667</v>
      </c>
      <c r="AQ1492">
        <v>50</v>
      </c>
      <c r="AR1492">
        <v>50</v>
      </c>
      <c r="AS1492" t="s">
        <v>755</v>
      </c>
    </row>
    <row r="1493" spans="1:45" x14ac:dyDescent="0.25">
      <c r="A1493">
        <v>1492</v>
      </c>
      <c r="B1493" t="s">
        <v>26</v>
      </c>
      <c r="C1493" t="s">
        <v>665</v>
      </c>
      <c r="D1493" t="s">
        <v>2</v>
      </c>
      <c r="E1493" t="s">
        <v>342</v>
      </c>
      <c r="F1493" s="138">
        <v>44009</v>
      </c>
      <c r="G1493" t="s">
        <v>710</v>
      </c>
      <c r="H1493" t="s">
        <v>687</v>
      </c>
      <c r="I1493" t="s">
        <v>668</v>
      </c>
      <c r="J1493" t="s">
        <v>551</v>
      </c>
      <c r="K1493" t="s">
        <v>711</v>
      </c>
      <c r="L1493">
        <v>180</v>
      </c>
      <c r="M1493">
        <v>144</v>
      </c>
      <c r="O1493">
        <v>128</v>
      </c>
      <c r="P1493">
        <v>22.8</v>
      </c>
      <c r="R1493">
        <v>8</v>
      </c>
      <c r="S1493">
        <v>8.4</v>
      </c>
      <c r="T1493">
        <v>0</v>
      </c>
      <c r="U1493">
        <v>3.8333333333333335</v>
      </c>
      <c r="V1493">
        <v>0.47916666666666669</v>
      </c>
      <c r="W1493">
        <v>0.24</v>
      </c>
      <c r="Y1493">
        <v>8.9285714285714288E-2</v>
      </c>
      <c r="Z1493">
        <v>132</v>
      </c>
      <c r="AA1493">
        <v>0.65</v>
      </c>
      <c r="AH1493">
        <v>3.8333333333333335</v>
      </c>
      <c r="AQ1493">
        <v>50</v>
      </c>
      <c r="AR1493">
        <v>50</v>
      </c>
      <c r="AS1493" t="s">
        <v>755</v>
      </c>
    </row>
    <row r="1494" spans="1:45" x14ac:dyDescent="0.25">
      <c r="A1494">
        <v>1493</v>
      </c>
      <c r="B1494" t="s">
        <v>26</v>
      </c>
      <c r="C1494" t="s">
        <v>665</v>
      </c>
      <c r="D1494" t="s">
        <v>2</v>
      </c>
      <c r="E1494" t="s">
        <v>342</v>
      </c>
      <c r="F1494" s="138">
        <v>44009</v>
      </c>
      <c r="G1494" t="s">
        <v>710</v>
      </c>
      <c r="H1494" t="s">
        <v>687</v>
      </c>
      <c r="I1494" t="s">
        <v>668</v>
      </c>
      <c r="J1494" t="s">
        <v>560</v>
      </c>
      <c r="K1494" t="s">
        <v>711</v>
      </c>
      <c r="L1494">
        <v>180</v>
      </c>
      <c r="M1494">
        <v>144</v>
      </c>
      <c r="O1494">
        <v>144</v>
      </c>
      <c r="P1494">
        <v>22.8</v>
      </c>
      <c r="R1494">
        <v>10</v>
      </c>
      <c r="S1494">
        <v>8.4</v>
      </c>
      <c r="T1494">
        <v>0</v>
      </c>
      <c r="U1494">
        <v>4</v>
      </c>
      <c r="V1494">
        <v>0.4</v>
      </c>
      <c r="W1494">
        <v>0.24</v>
      </c>
      <c r="Y1494">
        <v>9.9206349206349215E-2</v>
      </c>
      <c r="Z1494">
        <v>111</v>
      </c>
      <c r="AA1494">
        <v>0.7</v>
      </c>
      <c r="AH1494">
        <v>4</v>
      </c>
      <c r="AQ1494">
        <v>50</v>
      </c>
      <c r="AR1494">
        <v>50</v>
      </c>
      <c r="AS1494" t="s">
        <v>755</v>
      </c>
    </row>
    <row r="1495" spans="1:45" x14ac:dyDescent="0.25">
      <c r="A1495">
        <v>1494</v>
      </c>
      <c r="B1495" t="s">
        <v>26</v>
      </c>
      <c r="C1495" t="s">
        <v>665</v>
      </c>
      <c r="D1495" t="s">
        <v>2</v>
      </c>
      <c r="E1495" t="s">
        <v>342</v>
      </c>
      <c r="F1495" s="138">
        <v>44009</v>
      </c>
      <c r="G1495" t="s">
        <v>710</v>
      </c>
      <c r="H1495" t="s">
        <v>687</v>
      </c>
      <c r="I1495" t="s">
        <v>668</v>
      </c>
      <c r="J1495" t="s">
        <v>550</v>
      </c>
      <c r="K1495" t="s">
        <v>711</v>
      </c>
      <c r="L1495">
        <v>180</v>
      </c>
      <c r="M1495">
        <v>144</v>
      </c>
      <c r="O1495">
        <v>96</v>
      </c>
      <c r="P1495">
        <v>22.8</v>
      </c>
      <c r="Q1495">
        <v>11</v>
      </c>
      <c r="R1495">
        <v>11</v>
      </c>
      <c r="S1495">
        <v>8.4</v>
      </c>
      <c r="T1495">
        <v>5.5833333333333339</v>
      </c>
      <c r="U1495">
        <v>5.916666666666667</v>
      </c>
      <c r="V1495">
        <v>0.52272727272727271</v>
      </c>
      <c r="W1495">
        <v>0.24</v>
      </c>
      <c r="Y1495">
        <v>0.32738095238095244</v>
      </c>
      <c r="Z1495">
        <v>165</v>
      </c>
      <c r="AA1495">
        <v>0.65</v>
      </c>
      <c r="AB1495">
        <v>3.3333333333333335</v>
      </c>
      <c r="AC1495">
        <v>1</v>
      </c>
      <c r="AE1495">
        <v>4</v>
      </c>
      <c r="AH1495">
        <v>4.166666666666667</v>
      </c>
      <c r="AI1495">
        <v>1</v>
      </c>
      <c r="AK1495">
        <v>3</v>
      </c>
      <c r="AQ1495">
        <v>50</v>
      </c>
      <c r="AR1495">
        <v>50</v>
      </c>
      <c r="AS1495" t="s">
        <v>755</v>
      </c>
    </row>
    <row r="1496" spans="1:45" x14ac:dyDescent="0.25">
      <c r="A1496">
        <v>1495</v>
      </c>
      <c r="B1496" t="s">
        <v>26</v>
      </c>
      <c r="C1496" t="s">
        <v>665</v>
      </c>
      <c r="D1496" t="s">
        <v>2</v>
      </c>
      <c r="E1496" t="s">
        <v>342</v>
      </c>
      <c r="F1496" s="138">
        <v>44009</v>
      </c>
      <c r="G1496" t="s">
        <v>712</v>
      </c>
      <c r="H1496" t="s">
        <v>687</v>
      </c>
      <c r="I1496" t="s">
        <v>668</v>
      </c>
      <c r="J1496" t="s">
        <v>466</v>
      </c>
      <c r="K1496" t="s">
        <v>711</v>
      </c>
      <c r="L1496">
        <v>288</v>
      </c>
      <c r="M1496">
        <v>162</v>
      </c>
      <c r="O1496">
        <v>178</v>
      </c>
      <c r="P1496">
        <v>34.56</v>
      </c>
      <c r="Q1496">
        <v>4</v>
      </c>
      <c r="R1496">
        <v>17</v>
      </c>
      <c r="S1496">
        <v>15</v>
      </c>
      <c r="T1496">
        <v>2.1666666666666665</v>
      </c>
      <c r="U1496">
        <v>10</v>
      </c>
      <c r="V1496">
        <v>0.57936507936507931</v>
      </c>
      <c r="W1496">
        <v>0.24</v>
      </c>
      <c r="Y1496">
        <v>0.16853932584269662</v>
      </c>
      <c r="Z1496">
        <v>224</v>
      </c>
      <c r="AA1496">
        <v>0.65</v>
      </c>
      <c r="AB1496">
        <v>2.1666666666666665</v>
      </c>
      <c r="AH1496">
        <v>10</v>
      </c>
      <c r="AQ1496">
        <v>50</v>
      </c>
      <c r="AR1496">
        <v>50</v>
      </c>
      <c r="AS1496" t="s">
        <v>755</v>
      </c>
    </row>
    <row r="1497" spans="1:45" x14ac:dyDescent="0.25">
      <c r="A1497">
        <v>1496</v>
      </c>
      <c r="B1497" t="s">
        <v>26</v>
      </c>
      <c r="C1497" t="s">
        <v>678</v>
      </c>
      <c r="D1497" t="s">
        <v>2</v>
      </c>
      <c r="E1497" t="s">
        <v>342</v>
      </c>
      <c r="F1497" s="138">
        <v>44009</v>
      </c>
      <c r="G1497" t="s">
        <v>676</v>
      </c>
      <c r="H1497" t="s">
        <v>667</v>
      </c>
      <c r="I1497" t="s">
        <v>679</v>
      </c>
      <c r="J1497" t="s">
        <v>380</v>
      </c>
      <c r="K1497" t="s">
        <v>669</v>
      </c>
      <c r="L1497">
        <v>1200</v>
      </c>
      <c r="M1497">
        <v>384</v>
      </c>
      <c r="O1497">
        <v>432</v>
      </c>
      <c r="P1497">
        <v>115.19999999999999</v>
      </c>
      <c r="Q1497">
        <v>28</v>
      </c>
      <c r="R1497">
        <v>54</v>
      </c>
      <c r="S1497">
        <v>76.2</v>
      </c>
      <c r="T1497">
        <v>16.5</v>
      </c>
      <c r="U1497">
        <v>30.166666666666668</v>
      </c>
      <c r="V1497">
        <v>0.56910569105691067</v>
      </c>
      <c r="W1497">
        <v>0.4</v>
      </c>
      <c r="Y1497">
        <v>0.27116402116402116</v>
      </c>
      <c r="Z1497">
        <v>448</v>
      </c>
      <c r="AA1497">
        <v>0.7</v>
      </c>
      <c r="AB1497">
        <v>9</v>
      </c>
      <c r="AE1497">
        <v>15</v>
      </c>
      <c r="AH1497">
        <v>16.166666666666668</v>
      </c>
      <c r="AI1497">
        <v>6</v>
      </c>
      <c r="AK1497">
        <v>25</v>
      </c>
      <c r="AQ1497">
        <v>100</v>
      </c>
      <c r="AR1497">
        <v>100</v>
      </c>
      <c r="AS1497" t="s">
        <v>756</v>
      </c>
    </row>
    <row r="1498" spans="1:45" x14ac:dyDescent="0.25">
      <c r="A1498">
        <v>1497</v>
      </c>
      <c r="B1498" t="s">
        <v>26</v>
      </c>
      <c r="C1498" t="s">
        <v>678</v>
      </c>
      <c r="D1498" t="s">
        <v>2</v>
      </c>
      <c r="E1498" t="s">
        <v>342</v>
      </c>
      <c r="F1498" s="138">
        <v>44009</v>
      </c>
      <c r="G1498" t="s">
        <v>676</v>
      </c>
      <c r="H1498" t="s">
        <v>687</v>
      </c>
      <c r="I1498" t="s">
        <v>700</v>
      </c>
      <c r="J1498" t="s">
        <v>443</v>
      </c>
      <c r="K1498" t="s">
        <v>669</v>
      </c>
      <c r="L1498">
        <v>1200</v>
      </c>
      <c r="M1498">
        <v>384</v>
      </c>
      <c r="O1498">
        <v>384</v>
      </c>
      <c r="P1498">
        <v>115.19999999999999</v>
      </c>
      <c r="R1498">
        <v>20</v>
      </c>
      <c r="S1498">
        <v>25.2</v>
      </c>
      <c r="T1498">
        <v>0</v>
      </c>
      <c r="U1498">
        <v>14.166666666666666</v>
      </c>
      <c r="V1498">
        <v>0.70833333333333326</v>
      </c>
      <c r="W1498">
        <v>0.24</v>
      </c>
      <c r="Y1498">
        <v>7.4404761904761918E-2</v>
      </c>
      <c r="Z1498">
        <v>280</v>
      </c>
      <c r="AA1498">
        <v>0.65</v>
      </c>
      <c r="AH1498">
        <v>14.166666666666666</v>
      </c>
      <c r="AQ1498">
        <v>100</v>
      </c>
      <c r="AR1498">
        <v>100</v>
      </c>
      <c r="AS1498" t="s">
        <v>755</v>
      </c>
    </row>
    <row r="1499" spans="1:45" x14ac:dyDescent="0.25">
      <c r="A1499">
        <v>1498</v>
      </c>
      <c r="B1499" t="s">
        <v>26</v>
      </c>
      <c r="C1499" t="s">
        <v>678</v>
      </c>
      <c r="D1499" t="s">
        <v>2</v>
      </c>
      <c r="E1499" t="s">
        <v>342</v>
      </c>
      <c r="F1499" s="138">
        <v>44009</v>
      </c>
      <c r="G1499" t="s">
        <v>685</v>
      </c>
      <c r="H1499" t="s">
        <v>667</v>
      </c>
      <c r="I1499" t="s">
        <v>679</v>
      </c>
      <c r="J1499" t="s">
        <v>444</v>
      </c>
      <c r="K1499" t="s">
        <v>671</v>
      </c>
      <c r="L1499">
        <v>1000</v>
      </c>
      <c r="M1499">
        <v>320</v>
      </c>
      <c r="O1499">
        <v>320</v>
      </c>
      <c r="P1499">
        <v>96</v>
      </c>
      <c r="Q1499">
        <v>6</v>
      </c>
      <c r="R1499">
        <v>65</v>
      </c>
      <c r="S1499">
        <v>63.599999999999994</v>
      </c>
      <c r="T1499">
        <v>4.5</v>
      </c>
      <c r="U1499">
        <v>53.166666666666664</v>
      </c>
      <c r="V1499">
        <v>0.81220657276995301</v>
      </c>
      <c r="W1499">
        <v>0.4</v>
      </c>
      <c r="Y1499">
        <v>0.3169642857142857</v>
      </c>
      <c r="Z1499">
        <v>569</v>
      </c>
      <c r="AA1499">
        <v>0.65</v>
      </c>
      <c r="AB1499">
        <v>3.5</v>
      </c>
      <c r="AC1499">
        <v>4</v>
      </c>
      <c r="AH1499">
        <v>47.666666666666664</v>
      </c>
      <c r="AI1499">
        <v>8</v>
      </c>
      <c r="AK1499">
        <v>7</v>
      </c>
      <c r="AQ1499">
        <v>100</v>
      </c>
      <c r="AR1499">
        <v>100</v>
      </c>
      <c r="AS1499" t="s">
        <v>756</v>
      </c>
    </row>
    <row r="1500" spans="1:45" x14ac:dyDescent="0.25">
      <c r="A1500">
        <v>1499</v>
      </c>
      <c r="B1500" t="s">
        <v>26</v>
      </c>
      <c r="C1500" t="s">
        <v>678</v>
      </c>
      <c r="D1500" t="s">
        <v>2</v>
      </c>
      <c r="E1500" t="s">
        <v>342</v>
      </c>
      <c r="F1500" s="138">
        <v>44009</v>
      </c>
      <c r="G1500" t="s">
        <v>685</v>
      </c>
      <c r="H1500" t="s">
        <v>667</v>
      </c>
      <c r="I1500" t="s">
        <v>686</v>
      </c>
      <c r="J1500" t="s">
        <v>234</v>
      </c>
      <c r="K1500" t="s">
        <v>671</v>
      </c>
      <c r="L1500">
        <v>1000</v>
      </c>
      <c r="M1500">
        <v>320</v>
      </c>
      <c r="O1500">
        <v>368</v>
      </c>
      <c r="P1500">
        <v>96</v>
      </c>
      <c r="R1500">
        <v>25</v>
      </c>
      <c r="S1500">
        <v>63.599999999999994</v>
      </c>
      <c r="T1500">
        <v>0</v>
      </c>
      <c r="U1500">
        <v>10.5</v>
      </c>
      <c r="V1500">
        <v>0.42</v>
      </c>
      <c r="W1500">
        <v>0.4</v>
      </c>
      <c r="Y1500">
        <v>9.7049689440993805E-2</v>
      </c>
      <c r="Z1500">
        <v>530</v>
      </c>
      <c r="AA1500">
        <v>0.65</v>
      </c>
      <c r="AH1500">
        <v>10.5</v>
      </c>
      <c r="AQ1500">
        <v>100</v>
      </c>
      <c r="AR1500">
        <v>100</v>
      </c>
      <c r="AS1500" t="s">
        <v>755</v>
      </c>
    </row>
    <row r="1501" spans="1:45" x14ac:dyDescent="0.25">
      <c r="A1501">
        <v>1500</v>
      </c>
      <c r="B1501" t="s">
        <v>26</v>
      </c>
      <c r="C1501" t="s">
        <v>678</v>
      </c>
      <c r="D1501" t="s">
        <v>2</v>
      </c>
      <c r="E1501" t="s">
        <v>342</v>
      </c>
      <c r="F1501" s="138">
        <v>44009</v>
      </c>
      <c r="G1501" t="s">
        <v>685</v>
      </c>
      <c r="H1501" t="s">
        <v>687</v>
      </c>
      <c r="I1501" t="s">
        <v>706</v>
      </c>
      <c r="J1501" t="s">
        <v>527</v>
      </c>
      <c r="K1501" t="s">
        <v>671</v>
      </c>
      <c r="L1501">
        <v>1000</v>
      </c>
      <c r="M1501">
        <v>320</v>
      </c>
      <c r="O1501">
        <v>196</v>
      </c>
      <c r="P1501">
        <v>21</v>
      </c>
      <c r="Q1501">
        <v>15</v>
      </c>
      <c r="S1501">
        <v>21</v>
      </c>
      <c r="T1501">
        <v>7.5</v>
      </c>
      <c r="U1501">
        <v>7.5</v>
      </c>
      <c r="V1501">
        <v>1</v>
      </c>
      <c r="W1501">
        <v>0.24</v>
      </c>
      <c r="Y1501">
        <v>0.10932944606413995</v>
      </c>
      <c r="Z1501">
        <v>233</v>
      </c>
      <c r="AA1501">
        <v>0.65</v>
      </c>
      <c r="AB1501">
        <v>7.5</v>
      </c>
      <c r="AH1501">
        <v>7.5</v>
      </c>
      <c r="AQ1501">
        <v>100</v>
      </c>
      <c r="AR1501">
        <v>100</v>
      </c>
      <c r="AS1501" t="s">
        <v>755</v>
      </c>
    </row>
    <row r="1502" spans="1:45" x14ac:dyDescent="0.25">
      <c r="A1502">
        <v>1501</v>
      </c>
      <c r="B1502" t="s">
        <v>26</v>
      </c>
      <c r="C1502" t="s">
        <v>678</v>
      </c>
      <c r="D1502" t="s">
        <v>2</v>
      </c>
      <c r="E1502" t="s">
        <v>342</v>
      </c>
      <c r="F1502" s="138">
        <v>44009</v>
      </c>
      <c r="G1502" t="s">
        <v>685</v>
      </c>
      <c r="H1502" t="s">
        <v>687</v>
      </c>
      <c r="I1502" t="s">
        <v>713</v>
      </c>
      <c r="J1502" t="s">
        <v>546</v>
      </c>
      <c r="K1502" t="s">
        <v>671</v>
      </c>
      <c r="L1502">
        <v>1000</v>
      </c>
      <c r="M1502">
        <v>320</v>
      </c>
      <c r="O1502">
        <v>224</v>
      </c>
      <c r="P1502">
        <v>57.599999999999994</v>
      </c>
      <c r="Q1502">
        <v>9</v>
      </c>
      <c r="R1502">
        <v>22</v>
      </c>
      <c r="S1502">
        <v>21</v>
      </c>
      <c r="T1502">
        <v>7.833333333333333</v>
      </c>
      <c r="U1502">
        <v>16.333333333333332</v>
      </c>
      <c r="V1502">
        <v>0.77956989247311825</v>
      </c>
      <c r="W1502">
        <v>0.24</v>
      </c>
      <c r="Y1502">
        <v>0.19770408163265307</v>
      </c>
      <c r="Z1502">
        <v>355</v>
      </c>
      <c r="AA1502">
        <v>0.65</v>
      </c>
      <c r="AB1502">
        <v>7.833333333333333</v>
      </c>
      <c r="AH1502">
        <v>16.333333333333332</v>
      </c>
      <c r="AQ1502">
        <v>100</v>
      </c>
      <c r="AR1502">
        <v>100</v>
      </c>
      <c r="AS1502" t="s">
        <v>755</v>
      </c>
    </row>
    <row r="1503" spans="1:45" x14ac:dyDescent="0.25">
      <c r="A1503">
        <v>1502</v>
      </c>
      <c r="B1503" t="s">
        <v>26</v>
      </c>
      <c r="C1503" t="s">
        <v>680</v>
      </c>
      <c r="D1503" t="s">
        <v>2</v>
      </c>
      <c r="E1503" t="s">
        <v>342</v>
      </c>
      <c r="F1503" s="138">
        <v>44009</v>
      </c>
      <c r="G1503" t="s">
        <v>666</v>
      </c>
      <c r="H1503" t="s">
        <v>667</v>
      </c>
      <c r="I1503" t="s">
        <v>681</v>
      </c>
      <c r="J1503" t="s">
        <v>236</v>
      </c>
      <c r="K1503" t="s">
        <v>669</v>
      </c>
      <c r="L1503">
        <v>2700</v>
      </c>
      <c r="M1503">
        <v>648</v>
      </c>
      <c r="O1503">
        <v>832</v>
      </c>
      <c r="P1503">
        <v>194.4</v>
      </c>
      <c r="Q1503">
        <v>52</v>
      </c>
      <c r="R1503">
        <v>152</v>
      </c>
      <c r="S1503">
        <v>127.8</v>
      </c>
      <c r="T1503">
        <v>38.464285714285715</v>
      </c>
      <c r="U1503">
        <v>121.07142857142857</v>
      </c>
      <c r="V1503">
        <v>0.78203781512605042</v>
      </c>
      <c r="W1503">
        <v>0.4</v>
      </c>
      <c r="Y1503">
        <v>0.26098901098901101</v>
      </c>
      <c r="Z1503">
        <v>1032</v>
      </c>
      <c r="AA1503">
        <v>0.7</v>
      </c>
      <c r="AB1503">
        <v>32.714285714285715</v>
      </c>
      <c r="AC1503">
        <v>9</v>
      </c>
      <c r="AE1503">
        <v>7</v>
      </c>
      <c r="AH1503">
        <v>110.57142857142857</v>
      </c>
      <c r="AI1503">
        <v>5</v>
      </c>
      <c r="AJ1503">
        <v>6</v>
      </c>
      <c r="AK1503">
        <v>14</v>
      </c>
      <c r="AQ1503">
        <v>250</v>
      </c>
      <c r="AR1503">
        <v>250</v>
      </c>
      <c r="AS1503" t="s">
        <v>756</v>
      </c>
    </row>
    <row r="1504" spans="1:45" x14ac:dyDescent="0.25">
      <c r="A1504">
        <v>1503</v>
      </c>
      <c r="B1504" t="s">
        <v>26</v>
      </c>
      <c r="C1504" t="s">
        <v>680</v>
      </c>
      <c r="D1504" t="s">
        <v>2</v>
      </c>
      <c r="E1504" t="s">
        <v>342</v>
      </c>
      <c r="F1504" s="138">
        <v>44009</v>
      </c>
      <c r="G1504" t="s">
        <v>666</v>
      </c>
      <c r="H1504" t="s">
        <v>667</v>
      </c>
      <c r="I1504" t="s">
        <v>681</v>
      </c>
      <c r="J1504" t="s">
        <v>428</v>
      </c>
      <c r="K1504" t="s">
        <v>669</v>
      </c>
      <c r="L1504">
        <v>2700</v>
      </c>
      <c r="M1504">
        <v>648</v>
      </c>
      <c r="O1504">
        <v>888</v>
      </c>
      <c r="P1504">
        <v>194.4</v>
      </c>
      <c r="Q1504">
        <v>41</v>
      </c>
      <c r="R1504">
        <v>116</v>
      </c>
      <c r="S1504">
        <v>127.8</v>
      </c>
      <c r="T1504">
        <v>37.785714285714285</v>
      </c>
      <c r="U1504">
        <v>98.785714285714292</v>
      </c>
      <c r="V1504">
        <v>0.86988171064604192</v>
      </c>
      <c r="W1504">
        <v>0.4</v>
      </c>
      <c r="Y1504">
        <v>0.18661518661518664</v>
      </c>
      <c r="Z1504">
        <v>1114</v>
      </c>
      <c r="AA1504">
        <v>0.7</v>
      </c>
      <c r="AB1504">
        <v>20.285714285714285</v>
      </c>
      <c r="AE1504">
        <v>35</v>
      </c>
      <c r="AH1504">
        <v>83.285714285714292</v>
      </c>
      <c r="AI1504">
        <v>30</v>
      </c>
      <c r="AK1504">
        <v>16</v>
      </c>
      <c r="AQ1504">
        <v>250</v>
      </c>
      <c r="AR1504">
        <v>250</v>
      </c>
      <c r="AS1504" t="s">
        <v>756</v>
      </c>
    </row>
    <row r="1505" spans="1:45" x14ac:dyDescent="0.25">
      <c r="A1505">
        <v>1504</v>
      </c>
      <c r="B1505" t="s">
        <v>26</v>
      </c>
      <c r="C1505" t="s">
        <v>680</v>
      </c>
      <c r="D1505" t="s">
        <v>2</v>
      </c>
      <c r="E1505" t="s">
        <v>342</v>
      </c>
      <c r="F1505" s="138">
        <v>44009</v>
      </c>
      <c r="G1505" t="s">
        <v>676</v>
      </c>
      <c r="H1505" t="s">
        <v>667</v>
      </c>
      <c r="I1505" t="s">
        <v>681</v>
      </c>
      <c r="J1505" t="s">
        <v>379</v>
      </c>
      <c r="K1505" t="s">
        <v>669</v>
      </c>
      <c r="L1505">
        <v>1200</v>
      </c>
      <c r="M1505">
        <v>384</v>
      </c>
      <c r="O1505">
        <v>352</v>
      </c>
      <c r="P1505">
        <v>115.19999999999999</v>
      </c>
      <c r="Q1505">
        <v>6</v>
      </c>
      <c r="R1505">
        <v>38</v>
      </c>
      <c r="S1505">
        <v>76.2</v>
      </c>
      <c r="T1505">
        <v>3.3571428571428572</v>
      </c>
      <c r="U1505">
        <v>23.678571428571427</v>
      </c>
      <c r="V1505">
        <v>0.61444805194805197</v>
      </c>
      <c r="W1505">
        <v>0.4</v>
      </c>
      <c r="Y1505">
        <v>0.15422077922077923</v>
      </c>
      <c r="Z1505">
        <v>593</v>
      </c>
      <c r="AA1505">
        <v>0.65</v>
      </c>
      <c r="AB1505">
        <v>2.8571428571428572</v>
      </c>
      <c r="AE1505">
        <v>1</v>
      </c>
      <c r="AH1505">
        <v>20.428571428571427</v>
      </c>
      <c r="AI1505">
        <v>1</v>
      </c>
      <c r="AK1505">
        <v>6</v>
      </c>
      <c r="AQ1505">
        <v>150</v>
      </c>
      <c r="AR1505">
        <v>150</v>
      </c>
      <c r="AS1505" t="s">
        <v>756</v>
      </c>
    </row>
    <row r="1506" spans="1:45" x14ac:dyDescent="0.25">
      <c r="A1506">
        <v>1505</v>
      </c>
      <c r="B1506" t="s">
        <v>26</v>
      </c>
      <c r="C1506" t="s">
        <v>680</v>
      </c>
      <c r="D1506" t="s">
        <v>2</v>
      </c>
      <c r="E1506" t="s">
        <v>342</v>
      </c>
      <c r="F1506" s="138">
        <v>44009</v>
      </c>
      <c r="G1506" t="s">
        <v>676</v>
      </c>
      <c r="H1506" t="s">
        <v>667</v>
      </c>
      <c r="I1506" t="s">
        <v>681</v>
      </c>
      <c r="J1506" t="s">
        <v>378</v>
      </c>
      <c r="K1506" t="s">
        <v>669</v>
      </c>
      <c r="L1506">
        <v>1200</v>
      </c>
      <c r="M1506">
        <v>384</v>
      </c>
      <c r="O1506">
        <v>512</v>
      </c>
      <c r="P1506">
        <v>115.19999999999999</v>
      </c>
      <c r="Q1506">
        <v>9</v>
      </c>
      <c r="R1506">
        <v>46</v>
      </c>
      <c r="S1506">
        <v>76.2</v>
      </c>
      <c r="T1506">
        <v>7.4285714285714288</v>
      </c>
      <c r="U1506">
        <v>31.5</v>
      </c>
      <c r="V1506">
        <v>0.70779220779220786</v>
      </c>
      <c r="W1506">
        <v>0.4</v>
      </c>
      <c r="Y1506">
        <v>0.1283482142857143</v>
      </c>
      <c r="Z1506">
        <v>588</v>
      </c>
      <c r="AA1506">
        <v>0.65</v>
      </c>
      <c r="AB1506">
        <v>6.4285714285714288</v>
      </c>
      <c r="AE1506">
        <v>2</v>
      </c>
      <c r="AH1506">
        <v>30</v>
      </c>
      <c r="AK1506">
        <v>3</v>
      </c>
      <c r="AQ1506">
        <v>150</v>
      </c>
      <c r="AR1506">
        <v>150</v>
      </c>
      <c r="AS1506" t="s">
        <v>756</v>
      </c>
    </row>
    <row r="1507" spans="1:45" x14ac:dyDescent="0.25">
      <c r="A1507">
        <v>1506</v>
      </c>
      <c r="B1507" t="s">
        <v>26</v>
      </c>
      <c r="C1507" t="s">
        <v>680</v>
      </c>
      <c r="D1507" t="s">
        <v>2</v>
      </c>
      <c r="E1507" t="s">
        <v>342</v>
      </c>
      <c r="F1507" s="138">
        <v>44009</v>
      </c>
      <c r="G1507" t="s">
        <v>676</v>
      </c>
      <c r="H1507" t="s">
        <v>667</v>
      </c>
      <c r="I1507" t="s">
        <v>681</v>
      </c>
      <c r="J1507" t="s">
        <v>377</v>
      </c>
      <c r="K1507" t="s">
        <v>669</v>
      </c>
      <c r="L1507">
        <v>1200</v>
      </c>
      <c r="M1507">
        <v>384</v>
      </c>
      <c r="O1507">
        <v>364</v>
      </c>
      <c r="P1507">
        <v>115.19999999999999</v>
      </c>
      <c r="Q1507">
        <v>11</v>
      </c>
      <c r="R1507">
        <v>50</v>
      </c>
      <c r="S1507">
        <v>76.2</v>
      </c>
      <c r="T1507">
        <v>6.0714285714285712</v>
      </c>
      <c r="U1507">
        <v>32.142857142857139</v>
      </c>
      <c r="V1507">
        <v>0.62646370023419196</v>
      </c>
      <c r="W1507">
        <v>0.4</v>
      </c>
      <c r="Y1507">
        <v>0.19623233908948196</v>
      </c>
      <c r="Z1507">
        <v>583</v>
      </c>
      <c r="AA1507">
        <v>0.65</v>
      </c>
      <c r="AB1507">
        <v>4.5714285714285712</v>
      </c>
      <c r="AE1507">
        <v>3</v>
      </c>
      <c r="AH1507">
        <v>29.142857142857142</v>
      </c>
      <c r="AK1507">
        <v>6</v>
      </c>
      <c r="AQ1507">
        <v>150</v>
      </c>
      <c r="AR1507">
        <v>150</v>
      </c>
      <c r="AS1507" t="s">
        <v>756</v>
      </c>
    </row>
    <row r="1508" spans="1:45" x14ac:dyDescent="0.25">
      <c r="A1508">
        <v>1507</v>
      </c>
      <c r="B1508" t="s">
        <v>26</v>
      </c>
      <c r="C1508" t="s">
        <v>680</v>
      </c>
      <c r="D1508" t="s">
        <v>2</v>
      </c>
      <c r="E1508" t="s">
        <v>342</v>
      </c>
      <c r="F1508" s="138">
        <v>44009</v>
      </c>
      <c r="G1508" t="s">
        <v>685</v>
      </c>
      <c r="H1508" t="s">
        <v>667</v>
      </c>
      <c r="I1508" t="s">
        <v>681</v>
      </c>
      <c r="J1508" t="s">
        <v>258</v>
      </c>
      <c r="K1508" t="s">
        <v>671</v>
      </c>
      <c r="L1508">
        <v>1000</v>
      </c>
      <c r="M1508">
        <v>320</v>
      </c>
      <c r="O1508">
        <v>260</v>
      </c>
      <c r="P1508">
        <v>96</v>
      </c>
      <c r="Q1508">
        <v>15</v>
      </c>
      <c r="R1508">
        <v>56</v>
      </c>
      <c r="S1508">
        <v>63.599999999999994</v>
      </c>
      <c r="T1508">
        <v>5.1428571428571432</v>
      </c>
      <c r="U1508">
        <v>24.285714285714285</v>
      </c>
      <c r="V1508">
        <v>0.41448692152917505</v>
      </c>
      <c r="W1508">
        <v>0.4</v>
      </c>
      <c r="Y1508">
        <v>0.30769230769230771</v>
      </c>
      <c r="Z1508">
        <v>583</v>
      </c>
      <c r="AA1508">
        <v>0.6</v>
      </c>
      <c r="AB1508">
        <v>5.1428571428571432</v>
      </c>
      <c r="AH1508">
        <v>24.285714285714285</v>
      </c>
      <c r="AQ1508">
        <v>150</v>
      </c>
      <c r="AR1508">
        <v>150</v>
      </c>
      <c r="AS1508" t="s">
        <v>755</v>
      </c>
    </row>
    <row r="1509" spans="1:45" x14ac:dyDescent="0.25">
      <c r="A1509">
        <v>1508</v>
      </c>
      <c r="B1509" t="s">
        <v>26</v>
      </c>
      <c r="C1509" t="s">
        <v>680</v>
      </c>
      <c r="D1509" t="s">
        <v>2</v>
      </c>
      <c r="E1509" t="s">
        <v>342</v>
      </c>
      <c r="F1509" s="138">
        <v>44009</v>
      </c>
      <c r="G1509" t="s">
        <v>685</v>
      </c>
      <c r="H1509" t="s">
        <v>667</v>
      </c>
      <c r="I1509" t="s">
        <v>681</v>
      </c>
      <c r="J1509" t="s">
        <v>261</v>
      </c>
      <c r="K1509" t="s">
        <v>671</v>
      </c>
      <c r="L1509">
        <v>1000</v>
      </c>
      <c r="M1509">
        <v>320</v>
      </c>
      <c r="O1509">
        <v>225</v>
      </c>
      <c r="P1509">
        <v>96</v>
      </c>
      <c r="R1509">
        <v>37</v>
      </c>
      <c r="S1509">
        <v>63.599999999999994</v>
      </c>
      <c r="T1509">
        <v>0</v>
      </c>
      <c r="U1509">
        <v>32.428571428571431</v>
      </c>
      <c r="V1509">
        <v>0.87644787644787647</v>
      </c>
      <c r="W1509">
        <v>0.4</v>
      </c>
      <c r="Y1509">
        <v>0.23492063492063492</v>
      </c>
      <c r="Z1509">
        <v>322</v>
      </c>
      <c r="AA1509">
        <v>0.6</v>
      </c>
      <c r="AH1509">
        <v>32.428571428571431</v>
      </c>
      <c r="AQ1509">
        <v>150</v>
      </c>
      <c r="AR1509">
        <v>150</v>
      </c>
      <c r="AS1509" t="s">
        <v>755</v>
      </c>
    </row>
    <row r="1510" spans="1:45" x14ac:dyDescent="0.25">
      <c r="A1510">
        <v>1509</v>
      </c>
      <c r="B1510" t="s">
        <v>26</v>
      </c>
      <c r="C1510" t="s">
        <v>680</v>
      </c>
      <c r="D1510" t="s">
        <v>2</v>
      </c>
      <c r="E1510" t="s">
        <v>342</v>
      </c>
      <c r="F1510" s="138">
        <v>44009</v>
      </c>
      <c r="G1510" t="s">
        <v>685</v>
      </c>
      <c r="H1510" t="s">
        <v>667</v>
      </c>
      <c r="I1510" t="s">
        <v>681</v>
      </c>
      <c r="J1510" t="s">
        <v>264</v>
      </c>
      <c r="K1510" t="s">
        <v>671</v>
      </c>
      <c r="L1510">
        <v>1000</v>
      </c>
      <c r="M1510">
        <v>320</v>
      </c>
      <c r="O1510">
        <v>256</v>
      </c>
      <c r="P1510">
        <v>96</v>
      </c>
      <c r="Q1510">
        <v>4</v>
      </c>
      <c r="R1510">
        <v>48</v>
      </c>
      <c r="S1510">
        <v>63.599999999999994</v>
      </c>
      <c r="T1510">
        <v>1.5714285714285714</v>
      </c>
      <c r="U1510">
        <v>33.482142857142861</v>
      </c>
      <c r="V1510">
        <v>0.6741071428571429</v>
      </c>
      <c r="W1510">
        <v>0.4</v>
      </c>
      <c r="Y1510">
        <v>0.26785714285714285</v>
      </c>
      <c r="Z1510">
        <v>366</v>
      </c>
      <c r="AA1510">
        <v>0.6</v>
      </c>
      <c r="AB1510">
        <v>1.5714285714285714</v>
      </c>
      <c r="AH1510">
        <v>31.857142857142858</v>
      </c>
      <c r="AI1510">
        <v>1</v>
      </c>
      <c r="AJ1510">
        <v>1</v>
      </c>
      <c r="AK1510">
        <v>2</v>
      </c>
      <c r="AQ1510">
        <v>150</v>
      </c>
      <c r="AR1510">
        <v>150</v>
      </c>
      <c r="AS1510" t="s">
        <v>755</v>
      </c>
    </row>
    <row r="1511" spans="1:45" x14ac:dyDescent="0.25">
      <c r="A1511">
        <v>1510</v>
      </c>
      <c r="B1511" t="s">
        <v>26</v>
      </c>
      <c r="C1511" t="s">
        <v>680</v>
      </c>
      <c r="D1511" t="s">
        <v>2</v>
      </c>
      <c r="E1511" t="s">
        <v>342</v>
      </c>
      <c r="F1511" s="138">
        <v>44009</v>
      </c>
      <c r="G1511" t="s">
        <v>685</v>
      </c>
      <c r="H1511" t="s">
        <v>667</v>
      </c>
      <c r="I1511" t="s">
        <v>681</v>
      </c>
      <c r="J1511" t="s">
        <v>445</v>
      </c>
      <c r="K1511" t="s">
        <v>671</v>
      </c>
      <c r="L1511">
        <v>1000</v>
      </c>
      <c r="M1511">
        <v>320</v>
      </c>
      <c r="O1511">
        <v>225</v>
      </c>
      <c r="P1511">
        <v>96</v>
      </c>
      <c r="Q1511">
        <v>3</v>
      </c>
      <c r="R1511">
        <v>51</v>
      </c>
      <c r="S1511">
        <v>63.599999999999994</v>
      </c>
      <c r="T1511">
        <v>1.5714285714285714</v>
      </c>
      <c r="U1511">
        <v>38.857142857142854</v>
      </c>
      <c r="V1511">
        <v>0.74867724867724861</v>
      </c>
      <c r="W1511">
        <v>0.4</v>
      </c>
      <c r="Y1511">
        <v>0.32380952380952382</v>
      </c>
      <c r="Z1511">
        <v>321</v>
      </c>
      <c r="AA1511">
        <v>0.6</v>
      </c>
      <c r="AB1511">
        <v>1.5714285714285714</v>
      </c>
      <c r="AH1511">
        <v>37.857142857142854</v>
      </c>
      <c r="AK1511">
        <v>2</v>
      </c>
      <c r="AQ1511">
        <v>150</v>
      </c>
      <c r="AR1511">
        <v>150</v>
      </c>
      <c r="AS1511" t="s">
        <v>755</v>
      </c>
    </row>
    <row r="1512" spans="1:45" x14ac:dyDescent="0.25">
      <c r="A1512">
        <v>1511</v>
      </c>
      <c r="B1512" t="s">
        <v>26</v>
      </c>
      <c r="C1512" t="s">
        <v>680</v>
      </c>
      <c r="D1512" t="s">
        <v>2</v>
      </c>
      <c r="E1512" t="s">
        <v>342</v>
      </c>
      <c r="F1512" s="138">
        <v>44009</v>
      </c>
      <c r="G1512" t="s">
        <v>685</v>
      </c>
      <c r="H1512" t="s">
        <v>667</v>
      </c>
      <c r="I1512" t="s">
        <v>681</v>
      </c>
      <c r="J1512" t="s">
        <v>259</v>
      </c>
      <c r="K1512" t="s">
        <v>671</v>
      </c>
      <c r="L1512">
        <v>1000</v>
      </c>
      <c r="M1512">
        <v>320</v>
      </c>
      <c r="O1512">
        <v>370</v>
      </c>
      <c r="P1512">
        <v>96</v>
      </c>
      <c r="Q1512">
        <v>4</v>
      </c>
      <c r="R1512">
        <v>37</v>
      </c>
      <c r="S1512">
        <v>63.599999999999994</v>
      </c>
      <c r="T1512">
        <v>2.2142857142857144</v>
      </c>
      <c r="U1512">
        <v>21.892857142857142</v>
      </c>
      <c r="V1512">
        <v>0.58797909407665505</v>
      </c>
      <c r="W1512">
        <v>0.4</v>
      </c>
      <c r="Y1512">
        <v>0.14285714285714285</v>
      </c>
      <c r="Z1512">
        <v>330</v>
      </c>
      <c r="AA1512">
        <v>0.6</v>
      </c>
      <c r="AB1512">
        <v>1.7142857142857142</v>
      </c>
      <c r="AC1512">
        <v>2</v>
      </c>
      <c r="AH1512">
        <v>21.142857142857142</v>
      </c>
      <c r="AI1512">
        <v>1</v>
      </c>
      <c r="AK1512">
        <v>1</v>
      </c>
      <c r="AQ1512">
        <v>150</v>
      </c>
      <c r="AR1512">
        <v>150</v>
      </c>
      <c r="AS1512" t="s">
        <v>755</v>
      </c>
    </row>
    <row r="1513" spans="1:45" x14ac:dyDescent="0.25">
      <c r="A1513">
        <v>1512</v>
      </c>
      <c r="B1513" t="s">
        <v>26</v>
      </c>
      <c r="C1513" t="s">
        <v>680</v>
      </c>
      <c r="D1513" t="s">
        <v>2</v>
      </c>
      <c r="E1513" t="s">
        <v>342</v>
      </c>
      <c r="F1513" s="138">
        <v>44009</v>
      </c>
      <c r="G1513" t="s">
        <v>685</v>
      </c>
      <c r="H1513" t="s">
        <v>667</v>
      </c>
      <c r="I1513" t="s">
        <v>681</v>
      </c>
      <c r="J1513" t="s">
        <v>260</v>
      </c>
      <c r="K1513" t="s">
        <v>671</v>
      </c>
      <c r="L1513">
        <v>1000</v>
      </c>
      <c r="M1513">
        <v>320</v>
      </c>
      <c r="O1513">
        <v>354</v>
      </c>
      <c r="P1513">
        <v>96</v>
      </c>
      <c r="Q1513">
        <v>2</v>
      </c>
      <c r="R1513">
        <v>30</v>
      </c>
      <c r="S1513">
        <v>63.599999999999994</v>
      </c>
      <c r="T1513">
        <v>1.4285714285714286</v>
      </c>
      <c r="U1513">
        <v>30</v>
      </c>
      <c r="V1513">
        <v>0.9821428571428571</v>
      </c>
      <c r="W1513">
        <v>0.4</v>
      </c>
      <c r="Y1513">
        <v>0.12106537530266345</v>
      </c>
      <c r="Z1513">
        <v>348</v>
      </c>
      <c r="AA1513">
        <v>0.6</v>
      </c>
      <c r="AB1513">
        <v>1.4285714285714286</v>
      </c>
      <c r="AH1513">
        <v>30</v>
      </c>
      <c r="AQ1513">
        <v>150</v>
      </c>
      <c r="AR1513">
        <v>150</v>
      </c>
      <c r="AS1513" t="s">
        <v>755</v>
      </c>
    </row>
    <row r="1514" spans="1:45" x14ac:dyDescent="0.25">
      <c r="A1514">
        <v>1513</v>
      </c>
      <c r="B1514" t="s">
        <v>26</v>
      </c>
      <c r="C1514" t="s">
        <v>680</v>
      </c>
      <c r="D1514" t="s">
        <v>2</v>
      </c>
      <c r="E1514" t="s">
        <v>342</v>
      </c>
      <c r="F1514" s="138">
        <v>44009</v>
      </c>
      <c r="G1514" t="s">
        <v>685</v>
      </c>
      <c r="H1514" t="s">
        <v>667</v>
      </c>
      <c r="I1514" t="s">
        <v>681</v>
      </c>
      <c r="J1514" t="s">
        <v>446</v>
      </c>
      <c r="K1514" t="s">
        <v>671</v>
      </c>
      <c r="L1514">
        <v>1000</v>
      </c>
      <c r="M1514">
        <v>320</v>
      </c>
      <c r="O1514">
        <v>290</v>
      </c>
      <c r="P1514">
        <v>96</v>
      </c>
      <c r="Q1514">
        <v>1</v>
      </c>
      <c r="R1514">
        <v>37</v>
      </c>
      <c r="S1514">
        <v>63.599999999999994</v>
      </c>
      <c r="T1514">
        <v>0.5</v>
      </c>
      <c r="U1514">
        <v>30.714285714285715</v>
      </c>
      <c r="V1514">
        <v>0.82142857142857151</v>
      </c>
      <c r="W1514">
        <v>0.4</v>
      </c>
      <c r="Y1514">
        <v>0.18226600985221675</v>
      </c>
      <c r="Z1514">
        <v>316</v>
      </c>
      <c r="AA1514">
        <v>0.6</v>
      </c>
      <c r="AE1514">
        <v>1</v>
      </c>
      <c r="AH1514">
        <v>29.714285714285715</v>
      </c>
      <c r="AK1514">
        <v>2</v>
      </c>
      <c r="AQ1514">
        <v>150</v>
      </c>
      <c r="AR1514">
        <v>150</v>
      </c>
      <c r="AS1514" t="s">
        <v>755</v>
      </c>
    </row>
    <row r="1515" spans="1:45" x14ac:dyDescent="0.25">
      <c r="A1515">
        <v>1514</v>
      </c>
      <c r="B1515" t="s">
        <v>26</v>
      </c>
      <c r="C1515" t="s">
        <v>680</v>
      </c>
      <c r="D1515" t="s">
        <v>2</v>
      </c>
      <c r="E1515" t="s">
        <v>342</v>
      </c>
      <c r="F1515" s="138">
        <v>44009</v>
      </c>
      <c r="G1515" t="s">
        <v>685</v>
      </c>
      <c r="H1515" t="s">
        <v>667</v>
      </c>
      <c r="I1515" t="s">
        <v>681</v>
      </c>
      <c r="J1515" t="s">
        <v>413</v>
      </c>
      <c r="K1515" t="s">
        <v>671</v>
      </c>
      <c r="L1515">
        <v>1000</v>
      </c>
      <c r="M1515">
        <v>320</v>
      </c>
      <c r="O1515">
        <v>340</v>
      </c>
      <c r="P1515">
        <v>96</v>
      </c>
      <c r="R1515">
        <v>74</v>
      </c>
      <c r="S1515">
        <v>63.599999999999994</v>
      </c>
      <c r="T1515">
        <v>0</v>
      </c>
      <c r="U1515">
        <v>62.714285714285715</v>
      </c>
      <c r="V1515">
        <v>0.84749034749034746</v>
      </c>
      <c r="W1515">
        <v>0.4</v>
      </c>
      <c r="Y1515">
        <v>0.31092436974789922</v>
      </c>
      <c r="Z1515">
        <v>430</v>
      </c>
      <c r="AA1515">
        <v>0.65</v>
      </c>
      <c r="AH1515">
        <v>62.714285714285715</v>
      </c>
      <c r="AQ1515">
        <v>150</v>
      </c>
      <c r="AR1515">
        <v>150</v>
      </c>
      <c r="AS1515" t="s">
        <v>755</v>
      </c>
    </row>
    <row r="1516" spans="1:45" x14ac:dyDescent="0.25">
      <c r="A1516">
        <v>1515</v>
      </c>
      <c r="B1516" t="s">
        <v>26</v>
      </c>
      <c r="C1516" t="s">
        <v>680</v>
      </c>
      <c r="D1516" t="s">
        <v>2</v>
      </c>
      <c r="E1516" t="s">
        <v>342</v>
      </c>
      <c r="F1516" s="138">
        <v>44009</v>
      </c>
      <c r="G1516" t="s">
        <v>685</v>
      </c>
      <c r="H1516" t="s">
        <v>667</v>
      </c>
      <c r="I1516" t="s">
        <v>681</v>
      </c>
      <c r="J1516" t="s">
        <v>404</v>
      </c>
      <c r="K1516" t="s">
        <v>671</v>
      </c>
      <c r="L1516">
        <v>1000</v>
      </c>
      <c r="M1516">
        <v>320</v>
      </c>
      <c r="O1516">
        <v>332</v>
      </c>
      <c r="P1516">
        <v>96</v>
      </c>
      <c r="Q1516">
        <v>3</v>
      </c>
      <c r="R1516">
        <v>54</v>
      </c>
      <c r="S1516">
        <v>63.599999999999994</v>
      </c>
      <c r="T1516">
        <v>1.5</v>
      </c>
      <c r="U1516">
        <v>56.5</v>
      </c>
      <c r="V1516">
        <v>1.0175438596491229</v>
      </c>
      <c r="W1516">
        <v>0.4</v>
      </c>
      <c r="Y1516">
        <v>0.23235800344234081</v>
      </c>
      <c r="Z1516">
        <v>355</v>
      </c>
      <c r="AA1516">
        <v>0.65</v>
      </c>
      <c r="AE1516">
        <v>3</v>
      </c>
      <c r="AH1516">
        <v>55</v>
      </c>
      <c r="AK1516">
        <v>3</v>
      </c>
      <c r="AQ1516">
        <v>150</v>
      </c>
      <c r="AR1516">
        <v>150</v>
      </c>
      <c r="AS1516" t="s">
        <v>755</v>
      </c>
    </row>
    <row r="1517" spans="1:45" x14ac:dyDescent="0.25">
      <c r="A1517">
        <v>1516</v>
      </c>
      <c r="B1517" t="s">
        <v>26</v>
      </c>
      <c r="C1517" t="s">
        <v>680</v>
      </c>
      <c r="D1517" t="s">
        <v>2</v>
      </c>
      <c r="E1517" t="s">
        <v>342</v>
      </c>
      <c r="F1517" s="138">
        <v>44009</v>
      </c>
      <c r="G1517" t="s">
        <v>685</v>
      </c>
      <c r="H1517" t="s">
        <v>667</v>
      </c>
      <c r="I1517" t="s">
        <v>681</v>
      </c>
      <c r="J1517" t="s">
        <v>252</v>
      </c>
      <c r="K1517" t="s">
        <v>671</v>
      </c>
      <c r="L1517">
        <v>1000</v>
      </c>
      <c r="M1517">
        <v>320</v>
      </c>
      <c r="O1517">
        <v>552</v>
      </c>
      <c r="P1517">
        <v>96</v>
      </c>
      <c r="Q1517">
        <v>3</v>
      </c>
      <c r="R1517">
        <v>69</v>
      </c>
      <c r="S1517">
        <v>63.599999999999994</v>
      </c>
      <c r="T1517">
        <v>2</v>
      </c>
      <c r="U1517">
        <v>66.5</v>
      </c>
      <c r="V1517">
        <v>0.95138888888888884</v>
      </c>
      <c r="W1517">
        <v>0.4</v>
      </c>
      <c r="Y1517">
        <v>0.17857142857142858</v>
      </c>
      <c r="Z1517">
        <v>565</v>
      </c>
      <c r="AA1517">
        <v>0.65</v>
      </c>
      <c r="AB1517">
        <v>2</v>
      </c>
      <c r="AH1517">
        <v>64</v>
      </c>
      <c r="AK1517">
        <v>5</v>
      </c>
      <c r="AQ1517">
        <v>250</v>
      </c>
      <c r="AR1517">
        <v>250</v>
      </c>
      <c r="AS1517" t="s">
        <v>756</v>
      </c>
    </row>
    <row r="1518" spans="1:45" x14ac:dyDescent="0.25">
      <c r="A1518">
        <v>1517</v>
      </c>
      <c r="B1518" t="s">
        <v>26</v>
      </c>
      <c r="C1518" t="s">
        <v>680</v>
      </c>
      <c r="D1518" t="s">
        <v>2</v>
      </c>
      <c r="E1518" t="s">
        <v>342</v>
      </c>
      <c r="F1518" s="138">
        <v>44009</v>
      </c>
      <c r="G1518" t="s">
        <v>685</v>
      </c>
      <c r="H1518" t="s">
        <v>667</v>
      </c>
      <c r="I1518" t="s">
        <v>681</v>
      </c>
      <c r="J1518" t="s">
        <v>251</v>
      </c>
      <c r="K1518" t="s">
        <v>671</v>
      </c>
      <c r="L1518">
        <v>1000</v>
      </c>
      <c r="M1518">
        <v>320</v>
      </c>
      <c r="O1518">
        <v>652</v>
      </c>
      <c r="P1518">
        <v>96</v>
      </c>
      <c r="Q1518">
        <v>12</v>
      </c>
      <c r="R1518">
        <v>113</v>
      </c>
      <c r="S1518">
        <v>63.599999999999994</v>
      </c>
      <c r="T1518">
        <v>7</v>
      </c>
      <c r="U1518">
        <v>89.285714285714292</v>
      </c>
      <c r="V1518">
        <v>0.77028571428571435</v>
      </c>
      <c r="W1518">
        <v>0.4</v>
      </c>
      <c r="Y1518">
        <v>0.24758983347940405</v>
      </c>
      <c r="Z1518">
        <v>835</v>
      </c>
      <c r="AA1518">
        <v>0.7</v>
      </c>
      <c r="AB1518">
        <v>7</v>
      </c>
      <c r="AH1518">
        <v>89.285714285714292</v>
      </c>
      <c r="AQ1518">
        <v>250</v>
      </c>
      <c r="AR1518">
        <v>250</v>
      </c>
      <c r="AS1518" t="s">
        <v>756</v>
      </c>
    </row>
    <row r="1519" spans="1:45" x14ac:dyDescent="0.25">
      <c r="A1519">
        <v>1518</v>
      </c>
      <c r="B1519" t="s">
        <v>26</v>
      </c>
      <c r="C1519" t="s">
        <v>680</v>
      </c>
      <c r="D1519" t="s">
        <v>2</v>
      </c>
      <c r="E1519" t="s">
        <v>342</v>
      </c>
      <c r="F1519" s="138">
        <v>44009</v>
      </c>
      <c r="G1519" t="s">
        <v>685</v>
      </c>
      <c r="H1519" t="s">
        <v>667</v>
      </c>
      <c r="I1519" t="s">
        <v>681</v>
      </c>
      <c r="J1519" t="s">
        <v>417</v>
      </c>
      <c r="K1519" t="s">
        <v>671</v>
      </c>
      <c r="L1519">
        <v>1000</v>
      </c>
      <c r="M1519">
        <v>320</v>
      </c>
      <c r="O1519">
        <v>656</v>
      </c>
      <c r="P1519">
        <v>96</v>
      </c>
      <c r="Q1519">
        <v>31</v>
      </c>
      <c r="R1519">
        <v>119</v>
      </c>
      <c r="S1519">
        <v>63.599999999999994</v>
      </c>
      <c r="T1519">
        <v>25.607142857142858</v>
      </c>
      <c r="U1519">
        <v>114.78571428571429</v>
      </c>
      <c r="V1519">
        <v>0.93595238095238098</v>
      </c>
      <c r="W1519">
        <v>0.4</v>
      </c>
      <c r="Y1519">
        <v>0.25914634146341464</v>
      </c>
      <c r="Z1519">
        <v>816</v>
      </c>
      <c r="AA1519">
        <v>0.7</v>
      </c>
      <c r="AB1519">
        <v>20.857142857142858</v>
      </c>
      <c r="AC1519">
        <v>7</v>
      </c>
      <c r="AE1519">
        <v>6</v>
      </c>
      <c r="AH1519">
        <v>107.28571428571429</v>
      </c>
      <c r="AI1519">
        <v>5</v>
      </c>
      <c r="AJ1519">
        <v>6</v>
      </c>
      <c r="AK1519">
        <v>8</v>
      </c>
      <c r="AQ1519">
        <v>250</v>
      </c>
      <c r="AR1519">
        <v>250</v>
      </c>
      <c r="AS1519" t="s">
        <v>756</v>
      </c>
    </row>
    <row r="1520" spans="1:45" x14ac:dyDescent="0.25">
      <c r="A1520">
        <v>1519</v>
      </c>
      <c r="B1520" t="s">
        <v>26</v>
      </c>
      <c r="C1520" t="s">
        <v>680</v>
      </c>
      <c r="D1520" t="s">
        <v>2</v>
      </c>
      <c r="E1520" t="s">
        <v>342</v>
      </c>
      <c r="F1520" s="138">
        <v>44009</v>
      </c>
      <c r="G1520" t="s">
        <v>685</v>
      </c>
      <c r="H1520" t="s">
        <v>667</v>
      </c>
      <c r="I1520" t="s">
        <v>681</v>
      </c>
      <c r="J1520" t="s">
        <v>254</v>
      </c>
      <c r="K1520" t="s">
        <v>671</v>
      </c>
      <c r="L1520">
        <v>1000</v>
      </c>
      <c r="M1520">
        <v>320</v>
      </c>
      <c r="O1520">
        <v>356</v>
      </c>
      <c r="P1520">
        <v>96</v>
      </c>
      <c r="Q1520">
        <v>4</v>
      </c>
      <c r="R1520">
        <v>71</v>
      </c>
      <c r="S1520">
        <v>63.599999999999994</v>
      </c>
      <c r="T1520">
        <v>2.2857142857142856</v>
      </c>
      <c r="U1520">
        <v>64.75</v>
      </c>
      <c r="V1520">
        <v>0.89380952380952394</v>
      </c>
      <c r="W1520">
        <v>0.4</v>
      </c>
      <c r="Y1520">
        <v>0.28491171749598715</v>
      </c>
      <c r="Z1520">
        <v>383</v>
      </c>
      <c r="AA1520">
        <v>0.65</v>
      </c>
      <c r="AB1520">
        <v>2.2857142857142856</v>
      </c>
      <c r="AH1520">
        <v>58</v>
      </c>
      <c r="AI1520">
        <v>7</v>
      </c>
      <c r="AK1520">
        <v>10</v>
      </c>
      <c r="AQ1520">
        <v>150</v>
      </c>
      <c r="AR1520">
        <v>150</v>
      </c>
      <c r="AS1520" t="s">
        <v>756</v>
      </c>
    </row>
    <row r="1521" spans="1:45" x14ac:dyDescent="0.25">
      <c r="A1521">
        <v>1520</v>
      </c>
      <c r="B1521" t="s">
        <v>26</v>
      </c>
      <c r="C1521" t="s">
        <v>680</v>
      </c>
      <c r="D1521" t="s">
        <v>2</v>
      </c>
      <c r="E1521" t="s">
        <v>342</v>
      </c>
      <c r="F1521" s="138">
        <v>44009</v>
      </c>
      <c r="G1521" t="s">
        <v>685</v>
      </c>
      <c r="H1521" t="s">
        <v>667</v>
      </c>
      <c r="I1521" t="s">
        <v>681</v>
      </c>
      <c r="J1521" t="s">
        <v>255</v>
      </c>
      <c r="K1521" t="s">
        <v>671</v>
      </c>
      <c r="L1521">
        <v>1000</v>
      </c>
      <c r="M1521">
        <v>320</v>
      </c>
      <c r="O1521">
        <v>360</v>
      </c>
      <c r="P1521">
        <v>96</v>
      </c>
      <c r="Q1521">
        <v>2</v>
      </c>
      <c r="R1521">
        <v>55</v>
      </c>
      <c r="S1521">
        <v>63.599999999999994</v>
      </c>
      <c r="T1521">
        <v>1</v>
      </c>
      <c r="U1521">
        <v>43</v>
      </c>
      <c r="V1521">
        <v>0.77192982456140347</v>
      </c>
      <c r="W1521">
        <v>0.4</v>
      </c>
      <c r="Y1521">
        <v>0.21825396825396828</v>
      </c>
      <c r="Z1521">
        <v>403</v>
      </c>
      <c r="AA1521">
        <v>0.6</v>
      </c>
      <c r="AE1521">
        <v>2</v>
      </c>
      <c r="AH1521">
        <v>43</v>
      </c>
      <c r="AQ1521">
        <v>150</v>
      </c>
      <c r="AR1521">
        <v>150</v>
      </c>
      <c r="AS1521" t="s">
        <v>756</v>
      </c>
    </row>
    <row r="1522" spans="1:45" x14ac:dyDescent="0.25">
      <c r="A1522">
        <v>1521</v>
      </c>
      <c r="B1522" t="s">
        <v>26</v>
      </c>
      <c r="C1522" t="s">
        <v>680</v>
      </c>
      <c r="D1522" t="s">
        <v>2</v>
      </c>
      <c r="E1522" t="s">
        <v>342</v>
      </c>
      <c r="F1522" s="138">
        <v>44009</v>
      </c>
      <c r="G1522" t="s">
        <v>685</v>
      </c>
      <c r="H1522" t="s">
        <v>667</v>
      </c>
      <c r="I1522" t="s">
        <v>681</v>
      </c>
      <c r="J1522" t="s">
        <v>420</v>
      </c>
      <c r="K1522" t="s">
        <v>671</v>
      </c>
      <c r="L1522">
        <v>1000</v>
      </c>
      <c r="M1522">
        <v>320</v>
      </c>
      <c r="O1522">
        <v>176</v>
      </c>
      <c r="P1522">
        <v>96</v>
      </c>
      <c r="R1522">
        <v>51</v>
      </c>
      <c r="S1522">
        <v>63.599999999999994</v>
      </c>
      <c r="T1522">
        <v>0</v>
      </c>
      <c r="U1522">
        <v>55.428571428571431</v>
      </c>
      <c r="V1522">
        <v>1.0868347338935576</v>
      </c>
      <c r="W1522">
        <v>0.4</v>
      </c>
      <c r="Y1522">
        <v>0.41396103896103897</v>
      </c>
      <c r="Z1522">
        <v>387</v>
      </c>
      <c r="AA1522">
        <v>0.6</v>
      </c>
      <c r="AH1522">
        <v>52.428571428571431</v>
      </c>
      <c r="AI1522">
        <v>2</v>
      </c>
      <c r="AJ1522">
        <v>4</v>
      </c>
      <c r="AK1522">
        <v>2</v>
      </c>
      <c r="AQ1522">
        <v>150</v>
      </c>
      <c r="AR1522">
        <v>150</v>
      </c>
      <c r="AS1522" t="s">
        <v>755</v>
      </c>
    </row>
    <row r="1523" spans="1:45" x14ac:dyDescent="0.25">
      <c r="A1523">
        <v>1522</v>
      </c>
      <c r="B1523" t="s">
        <v>26</v>
      </c>
      <c r="C1523" t="s">
        <v>680</v>
      </c>
      <c r="D1523" t="s">
        <v>2</v>
      </c>
      <c r="E1523" t="s">
        <v>342</v>
      </c>
      <c r="F1523" s="138">
        <v>44009</v>
      </c>
      <c r="G1523" t="s">
        <v>685</v>
      </c>
      <c r="H1523" t="s">
        <v>667</v>
      </c>
      <c r="I1523" t="s">
        <v>681</v>
      </c>
      <c r="J1523" t="s">
        <v>248</v>
      </c>
      <c r="K1523" t="s">
        <v>671</v>
      </c>
      <c r="L1523">
        <v>1000</v>
      </c>
      <c r="M1523">
        <v>320</v>
      </c>
      <c r="O1523">
        <v>251</v>
      </c>
      <c r="P1523">
        <v>96</v>
      </c>
      <c r="Q1523">
        <v>6</v>
      </c>
      <c r="R1523">
        <v>55</v>
      </c>
      <c r="S1523">
        <v>63.599999999999994</v>
      </c>
      <c r="T1523">
        <v>3.5714285714285716</v>
      </c>
      <c r="U1523">
        <v>60</v>
      </c>
      <c r="V1523">
        <v>1.0421545667447307</v>
      </c>
      <c r="W1523">
        <v>0.4</v>
      </c>
      <c r="Y1523">
        <v>0.31303357996585091</v>
      </c>
      <c r="Z1523">
        <v>308</v>
      </c>
      <c r="AA1523">
        <v>0.6</v>
      </c>
      <c r="AB1523">
        <v>2.5714285714285716</v>
      </c>
      <c r="AE1523">
        <v>2</v>
      </c>
      <c r="AH1523">
        <v>57</v>
      </c>
      <c r="AI1523">
        <v>2</v>
      </c>
      <c r="AK1523">
        <v>5</v>
      </c>
      <c r="AQ1523">
        <v>150</v>
      </c>
      <c r="AR1523">
        <v>150</v>
      </c>
      <c r="AS1523" t="s">
        <v>755</v>
      </c>
    </row>
    <row r="1524" spans="1:45" x14ac:dyDescent="0.25">
      <c r="A1524">
        <v>1523</v>
      </c>
      <c r="B1524" t="s">
        <v>26</v>
      </c>
      <c r="C1524" t="s">
        <v>680</v>
      </c>
      <c r="D1524" t="s">
        <v>2</v>
      </c>
      <c r="E1524" t="s">
        <v>342</v>
      </c>
      <c r="F1524" s="138">
        <v>44009</v>
      </c>
      <c r="G1524" t="s">
        <v>685</v>
      </c>
      <c r="H1524" t="s">
        <v>667</v>
      </c>
      <c r="I1524" t="s">
        <v>681</v>
      </c>
      <c r="J1524" t="s">
        <v>448</v>
      </c>
      <c r="K1524" t="s">
        <v>671</v>
      </c>
      <c r="L1524">
        <v>1000</v>
      </c>
      <c r="M1524">
        <v>320</v>
      </c>
      <c r="O1524">
        <v>252</v>
      </c>
      <c r="P1524">
        <v>96</v>
      </c>
      <c r="Q1524">
        <v>3</v>
      </c>
      <c r="R1524">
        <v>49</v>
      </c>
      <c r="S1524">
        <v>63.599999999999994</v>
      </c>
      <c r="T1524">
        <v>2.4285714285714284</v>
      </c>
      <c r="U1524">
        <v>48.535714285714285</v>
      </c>
      <c r="V1524">
        <v>0.98008241758241765</v>
      </c>
      <c r="W1524">
        <v>0.4</v>
      </c>
      <c r="Y1524">
        <v>0.27777777777777779</v>
      </c>
      <c r="Z1524">
        <v>378</v>
      </c>
      <c r="AA1524">
        <v>0.6</v>
      </c>
      <c r="AB1524">
        <v>2.4285714285714284</v>
      </c>
      <c r="AH1524">
        <v>48.285714285714285</v>
      </c>
      <c r="AI1524">
        <v>1</v>
      </c>
      <c r="AQ1524">
        <v>150</v>
      </c>
      <c r="AR1524">
        <v>150</v>
      </c>
      <c r="AS1524" t="s">
        <v>755</v>
      </c>
    </row>
    <row r="1525" spans="1:45" x14ac:dyDescent="0.25">
      <c r="A1525">
        <v>1524</v>
      </c>
      <c r="B1525" t="s">
        <v>26</v>
      </c>
      <c r="C1525" t="s">
        <v>680</v>
      </c>
      <c r="D1525" t="s">
        <v>2</v>
      </c>
      <c r="E1525" t="s">
        <v>342</v>
      </c>
      <c r="F1525" s="138">
        <v>44009</v>
      </c>
      <c r="G1525" t="s">
        <v>685</v>
      </c>
      <c r="H1525" t="s">
        <v>667</v>
      </c>
      <c r="I1525" t="s">
        <v>681</v>
      </c>
      <c r="J1525" t="s">
        <v>406</v>
      </c>
      <c r="K1525" t="s">
        <v>671</v>
      </c>
      <c r="L1525">
        <v>1000</v>
      </c>
      <c r="M1525">
        <v>320</v>
      </c>
      <c r="O1525">
        <v>288</v>
      </c>
      <c r="P1525">
        <v>96</v>
      </c>
      <c r="Q1525">
        <v>13</v>
      </c>
      <c r="R1525">
        <v>35</v>
      </c>
      <c r="S1525">
        <v>63.599999999999994</v>
      </c>
      <c r="T1525">
        <v>12.428571428571429</v>
      </c>
      <c r="U1525">
        <v>35</v>
      </c>
      <c r="V1525">
        <v>0.98809523809523814</v>
      </c>
      <c r="W1525">
        <v>0.4</v>
      </c>
      <c r="Y1525">
        <v>0.1736111111111111</v>
      </c>
      <c r="Z1525">
        <v>397</v>
      </c>
      <c r="AA1525">
        <v>0.6</v>
      </c>
      <c r="AB1525">
        <v>12.428571428571429</v>
      </c>
      <c r="AH1525">
        <v>30</v>
      </c>
      <c r="AK1525">
        <v>10</v>
      </c>
      <c r="AQ1525">
        <v>150</v>
      </c>
      <c r="AR1525">
        <v>150</v>
      </c>
      <c r="AS1525" t="s">
        <v>755</v>
      </c>
    </row>
    <row r="1526" spans="1:45" x14ac:dyDescent="0.25">
      <c r="A1526">
        <v>1525</v>
      </c>
      <c r="B1526" t="s">
        <v>26</v>
      </c>
      <c r="C1526" t="s">
        <v>680</v>
      </c>
      <c r="D1526" t="s">
        <v>2</v>
      </c>
      <c r="E1526" t="s">
        <v>342</v>
      </c>
      <c r="F1526" s="138">
        <v>44009</v>
      </c>
      <c r="G1526" t="s">
        <v>685</v>
      </c>
      <c r="H1526" t="s">
        <v>667</v>
      </c>
      <c r="I1526" t="s">
        <v>681</v>
      </c>
      <c r="J1526" t="s">
        <v>422</v>
      </c>
      <c r="K1526" t="s">
        <v>671</v>
      </c>
      <c r="L1526">
        <v>1000</v>
      </c>
      <c r="M1526">
        <v>320</v>
      </c>
      <c r="O1526">
        <v>276</v>
      </c>
      <c r="P1526">
        <v>96</v>
      </c>
      <c r="Q1526">
        <v>7</v>
      </c>
      <c r="R1526">
        <v>39</v>
      </c>
      <c r="S1526">
        <v>63.599999999999994</v>
      </c>
      <c r="T1526">
        <v>3.5</v>
      </c>
      <c r="U1526">
        <v>30.214285714285715</v>
      </c>
      <c r="V1526">
        <v>0.73291925465838514</v>
      </c>
      <c r="W1526">
        <v>0.4</v>
      </c>
      <c r="Y1526">
        <v>0.2018633540372671</v>
      </c>
      <c r="Z1526">
        <v>302</v>
      </c>
      <c r="AA1526">
        <v>0.6</v>
      </c>
      <c r="AB1526">
        <v>2</v>
      </c>
      <c r="AE1526">
        <v>3</v>
      </c>
      <c r="AH1526">
        <v>29.714285714285715</v>
      </c>
      <c r="AI1526">
        <v>2</v>
      </c>
      <c r="AQ1526">
        <v>150</v>
      </c>
      <c r="AR1526">
        <v>150</v>
      </c>
      <c r="AS1526" t="s">
        <v>755</v>
      </c>
    </row>
    <row r="1527" spans="1:45" x14ac:dyDescent="0.25">
      <c r="A1527">
        <v>1526</v>
      </c>
      <c r="B1527" t="s">
        <v>26</v>
      </c>
      <c r="C1527" t="s">
        <v>680</v>
      </c>
      <c r="D1527" t="s">
        <v>2</v>
      </c>
      <c r="E1527" t="s">
        <v>342</v>
      </c>
      <c r="F1527" s="138">
        <v>44009</v>
      </c>
      <c r="G1527" t="s">
        <v>685</v>
      </c>
      <c r="H1527" t="s">
        <v>667</v>
      </c>
      <c r="I1527" t="s">
        <v>681</v>
      </c>
      <c r="J1527" t="s">
        <v>424</v>
      </c>
      <c r="K1527" t="s">
        <v>671</v>
      </c>
      <c r="L1527">
        <v>1000</v>
      </c>
      <c r="M1527">
        <v>320</v>
      </c>
      <c r="O1527">
        <v>276</v>
      </c>
      <c r="P1527">
        <v>96</v>
      </c>
      <c r="Q1527">
        <v>1</v>
      </c>
      <c r="R1527">
        <v>23</v>
      </c>
      <c r="S1527">
        <v>63.599999999999994</v>
      </c>
      <c r="T1527">
        <v>0.7142857142857143</v>
      </c>
      <c r="U1527">
        <v>23</v>
      </c>
      <c r="V1527">
        <v>0.98809523809523814</v>
      </c>
      <c r="W1527">
        <v>0.4</v>
      </c>
      <c r="Y1527">
        <v>0.11904761904761905</v>
      </c>
      <c r="Z1527">
        <v>319</v>
      </c>
      <c r="AA1527">
        <v>0.6</v>
      </c>
      <c r="AB1527">
        <v>0.7142857142857143</v>
      </c>
      <c r="AH1527">
        <v>23</v>
      </c>
      <c r="AQ1527">
        <v>150</v>
      </c>
      <c r="AR1527">
        <v>150</v>
      </c>
      <c r="AS1527" t="s">
        <v>755</v>
      </c>
    </row>
    <row r="1528" spans="1:45" x14ac:dyDescent="0.25">
      <c r="A1528">
        <v>1527</v>
      </c>
      <c r="B1528" t="s">
        <v>26</v>
      </c>
      <c r="C1528" t="s">
        <v>680</v>
      </c>
      <c r="D1528" t="s">
        <v>2</v>
      </c>
      <c r="E1528" t="s">
        <v>342</v>
      </c>
      <c r="F1528" s="138">
        <v>44009</v>
      </c>
      <c r="G1528" t="s">
        <v>685</v>
      </c>
      <c r="H1528" t="s">
        <v>667</v>
      </c>
      <c r="I1528" t="s">
        <v>681</v>
      </c>
      <c r="J1528" t="s">
        <v>410</v>
      </c>
      <c r="K1528" t="s">
        <v>671</v>
      </c>
      <c r="L1528">
        <v>1000</v>
      </c>
      <c r="M1528">
        <v>320</v>
      </c>
      <c r="O1528">
        <v>392</v>
      </c>
      <c r="P1528">
        <v>96</v>
      </c>
      <c r="Q1528">
        <v>2</v>
      </c>
      <c r="R1528">
        <v>40</v>
      </c>
      <c r="S1528">
        <v>63.599999999999994</v>
      </c>
      <c r="T1528">
        <v>1.5714285714285714</v>
      </c>
      <c r="U1528">
        <v>35.946428571428569</v>
      </c>
      <c r="V1528">
        <v>0.89328231292517002</v>
      </c>
      <c r="W1528">
        <v>0.4</v>
      </c>
      <c r="Y1528">
        <v>0.1457725947521866</v>
      </c>
      <c r="Z1528">
        <v>384</v>
      </c>
      <c r="AA1528">
        <v>0.6</v>
      </c>
      <c r="AB1528">
        <v>1.5714285714285714</v>
      </c>
      <c r="AH1528">
        <v>34.571428571428569</v>
      </c>
      <c r="AJ1528">
        <v>1</v>
      </c>
      <c r="AK1528">
        <v>2</v>
      </c>
      <c r="AQ1528">
        <v>150</v>
      </c>
      <c r="AR1528">
        <v>150</v>
      </c>
      <c r="AS1528" t="s">
        <v>755</v>
      </c>
    </row>
    <row r="1529" spans="1:45" x14ac:dyDescent="0.25">
      <c r="A1529">
        <v>1528</v>
      </c>
      <c r="B1529" t="s">
        <v>26</v>
      </c>
      <c r="C1529" t="s">
        <v>680</v>
      </c>
      <c r="D1529" t="s">
        <v>2</v>
      </c>
      <c r="E1529" t="s">
        <v>342</v>
      </c>
      <c r="F1529" s="138">
        <v>44009</v>
      </c>
      <c r="G1529" t="s">
        <v>685</v>
      </c>
      <c r="H1529" t="s">
        <v>667</v>
      </c>
      <c r="I1529" t="s">
        <v>681</v>
      </c>
      <c r="J1529" t="s">
        <v>421</v>
      </c>
      <c r="K1529" t="s">
        <v>671</v>
      </c>
      <c r="L1529">
        <v>1000</v>
      </c>
      <c r="M1529">
        <v>320</v>
      </c>
      <c r="O1529">
        <v>360</v>
      </c>
      <c r="P1529">
        <v>96</v>
      </c>
      <c r="Q1529">
        <v>1</v>
      </c>
      <c r="R1529">
        <v>47</v>
      </c>
      <c r="S1529">
        <v>63.599999999999994</v>
      </c>
      <c r="T1529">
        <v>0.5714285714285714</v>
      </c>
      <c r="U1529">
        <v>27.892857142857142</v>
      </c>
      <c r="V1529">
        <v>0.59300595238095244</v>
      </c>
      <c r="W1529">
        <v>0.4</v>
      </c>
      <c r="Y1529">
        <v>0.18650793650793654</v>
      </c>
      <c r="Z1529">
        <v>372</v>
      </c>
      <c r="AA1529">
        <v>0.6</v>
      </c>
      <c r="AB1529">
        <v>0.5714285714285714</v>
      </c>
      <c r="AH1529">
        <v>26.142857142857142</v>
      </c>
      <c r="AI1529">
        <v>3</v>
      </c>
      <c r="AK1529">
        <v>2</v>
      </c>
      <c r="AQ1529">
        <v>150</v>
      </c>
      <c r="AR1529">
        <v>150</v>
      </c>
      <c r="AS1529" t="s">
        <v>755</v>
      </c>
    </row>
    <row r="1530" spans="1:45" x14ac:dyDescent="0.25">
      <c r="A1530">
        <v>1529</v>
      </c>
      <c r="B1530" t="s">
        <v>26</v>
      </c>
      <c r="C1530" t="s">
        <v>680</v>
      </c>
      <c r="D1530" t="s">
        <v>2</v>
      </c>
      <c r="E1530" t="s">
        <v>342</v>
      </c>
      <c r="F1530" s="138">
        <v>44009</v>
      </c>
      <c r="G1530" t="s">
        <v>685</v>
      </c>
      <c r="H1530" t="s">
        <v>667</v>
      </c>
      <c r="I1530" t="s">
        <v>681</v>
      </c>
      <c r="J1530" t="s">
        <v>426</v>
      </c>
      <c r="K1530" t="s">
        <v>671</v>
      </c>
      <c r="L1530">
        <v>1000</v>
      </c>
      <c r="M1530">
        <v>320</v>
      </c>
      <c r="O1530">
        <v>316</v>
      </c>
      <c r="P1530">
        <v>96</v>
      </c>
      <c r="Q1530">
        <v>11</v>
      </c>
      <c r="R1530">
        <v>48</v>
      </c>
      <c r="S1530">
        <v>63.599999999999994</v>
      </c>
      <c r="T1530">
        <v>5.6071428571428577</v>
      </c>
      <c r="U1530">
        <v>32.357142857142861</v>
      </c>
      <c r="V1530">
        <v>0.64346246973365628</v>
      </c>
      <c r="W1530">
        <v>0.4</v>
      </c>
      <c r="Y1530">
        <v>0.21699819168173601</v>
      </c>
      <c r="Z1530">
        <v>317</v>
      </c>
      <c r="AA1530">
        <v>0.6</v>
      </c>
      <c r="AB1530">
        <v>2.8571428571428572</v>
      </c>
      <c r="AC1530">
        <v>3</v>
      </c>
      <c r="AE1530">
        <v>4</v>
      </c>
      <c r="AH1530">
        <v>30.857142857142858</v>
      </c>
      <c r="AI1530">
        <v>2</v>
      </c>
      <c r="AK1530">
        <v>2</v>
      </c>
      <c r="AQ1530">
        <v>150</v>
      </c>
      <c r="AR1530">
        <v>150</v>
      </c>
      <c r="AS1530" t="s">
        <v>755</v>
      </c>
    </row>
    <row r="1531" spans="1:45" x14ac:dyDescent="0.25">
      <c r="A1531">
        <v>1530</v>
      </c>
      <c r="B1531" t="s">
        <v>26</v>
      </c>
      <c r="C1531" t="s">
        <v>680</v>
      </c>
      <c r="D1531" t="s">
        <v>2</v>
      </c>
      <c r="E1531" t="s">
        <v>342</v>
      </c>
      <c r="F1531" s="138">
        <v>44009</v>
      </c>
      <c r="G1531" t="s">
        <v>685</v>
      </c>
      <c r="H1531" t="s">
        <v>667</v>
      </c>
      <c r="I1531" t="s">
        <v>681</v>
      </c>
      <c r="J1531" t="s">
        <v>447</v>
      </c>
      <c r="K1531" t="s">
        <v>671</v>
      </c>
      <c r="L1531">
        <v>1000</v>
      </c>
      <c r="M1531">
        <v>320</v>
      </c>
      <c r="O1531">
        <v>316</v>
      </c>
      <c r="P1531">
        <v>96</v>
      </c>
      <c r="Q1531">
        <v>4</v>
      </c>
      <c r="R1531">
        <v>36</v>
      </c>
      <c r="S1531">
        <v>63.599999999999994</v>
      </c>
      <c r="T1531">
        <v>2.8571428571428572</v>
      </c>
      <c r="U1531">
        <v>32.232142857142861</v>
      </c>
      <c r="V1531">
        <v>0.8772321428571429</v>
      </c>
      <c r="W1531">
        <v>0.4</v>
      </c>
      <c r="Y1531">
        <v>0.16274864376130199</v>
      </c>
      <c r="Z1531">
        <v>393</v>
      </c>
      <c r="AA1531">
        <v>0.6</v>
      </c>
      <c r="AB1531">
        <v>2.8571428571428572</v>
      </c>
      <c r="AH1531">
        <v>30.857142857142858</v>
      </c>
      <c r="AI1531">
        <v>2</v>
      </c>
      <c r="AJ1531">
        <v>1</v>
      </c>
      <c r="AK1531">
        <v>1</v>
      </c>
      <c r="AQ1531">
        <v>150</v>
      </c>
      <c r="AR1531">
        <v>150</v>
      </c>
      <c r="AS1531" t="s">
        <v>755</v>
      </c>
    </row>
    <row r="1532" spans="1:45" x14ac:dyDescent="0.25">
      <c r="A1532">
        <v>1531</v>
      </c>
      <c r="B1532" t="s">
        <v>26</v>
      </c>
      <c r="C1532" t="s">
        <v>680</v>
      </c>
      <c r="D1532" t="s">
        <v>2</v>
      </c>
      <c r="E1532" t="s">
        <v>342</v>
      </c>
      <c r="F1532" s="138">
        <v>44009</v>
      </c>
      <c r="G1532" t="s">
        <v>685</v>
      </c>
      <c r="H1532" t="s">
        <v>667</v>
      </c>
      <c r="I1532" t="s">
        <v>681</v>
      </c>
      <c r="J1532" t="s">
        <v>449</v>
      </c>
      <c r="K1532" t="s">
        <v>671</v>
      </c>
      <c r="L1532">
        <v>1000</v>
      </c>
      <c r="M1532">
        <v>320</v>
      </c>
      <c r="O1532">
        <v>276</v>
      </c>
      <c r="P1532">
        <v>96</v>
      </c>
      <c r="Q1532">
        <v>7</v>
      </c>
      <c r="R1532">
        <v>48</v>
      </c>
      <c r="S1532">
        <v>63.599999999999994</v>
      </c>
      <c r="T1532">
        <v>2.9285714285714284</v>
      </c>
      <c r="U1532">
        <v>46.142857142857146</v>
      </c>
      <c r="V1532">
        <v>0.89220779220779234</v>
      </c>
      <c r="W1532">
        <v>0.4</v>
      </c>
      <c r="Y1532">
        <v>0.24844720496894412</v>
      </c>
      <c r="Z1532">
        <v>335</v>
      </c>
      <c r="AA1532">
        <v>0.6</v>
      </c>
      <c r="AB1532">
        <v>2.4285714285714284</v>
      </c>
      <c r="AC1532">
        <v>2</v>
      </c>
      <c r="AH1532">
        <v>43.142857142857146</v>
      </c>
      <c r="AI1532">
        <v>2</v>
      </c>
      <c r="AK1532">
        <v>5</v>
      </c>
      <c r="AQ1532">
        <v>150</v>
      </c>
      <c r="AR1532">
        <v>150</v>
      </c>
      <c r="AS1532" t="s">
        <v>755</v>
      </c>
    </row>
    <row r="1533" spans="1:45" x14ac:dyDescent="0.25">
      <c r="A1533">
        <v>1532</v>
      </c>
      <c r="B1533" t="s">
        <v>26</v>
      </c>
      <c r="C1533" t="s">
        <v>680</v>
      </c>
      <c r="D1533" t="s">
        <v>2</v>
      </c>
      <c r="E1533" t="s">
        <v>342</v>
      </c>
      <c r="F1533" s="138">
        <v>44009</v>
      </c>
      <c r="G1533" t="s">
        <v>685</v>
      </c>
      <c r="H1533" t="s">
        <v>667</v>
      </c>
      <c r="I1533" t="s">
        <v>681</v>
      </c>
      <c r="J1533" t="s">
        <v>427</v>
      </c>
      <c r="K1533" t="s">
        <v>671</v>
      </c>
      <c r="L1533">
        <v>1000</v>
      </c>
      <c r="M1533">
        <v>320</v>
      </c>
      <c r="O1533">
        <v>285</v>
      </c>
      <c r="P1533">
        <v>96</v>
      </c>
      <c r="Q1533">
        <v>7</v>
      </c>
      <c r="R1533">
        <v>55</v>
      </c>
      <c r="S1533">
        <v>63.599999999999994</v>
      </c>
      <c r="T1533">
        <v>4.2857142857142856</v>
      </c>
      <c r="U1533">
        <v>43.178571428571431</v>
      </c>
      <c r="V1533">
        <v>0.76555299539170507</v>
      </c>
      <c r="W1533">
        <v>0.4</v>
      </c>
      <c r="Y1533">
        <v>0.27568922305764409</v>
      </c>
      <c r="Z1533">
        <v>330</v>
      </c>
      <c r="AA1533">
        <v>0.6</v>
      </c>
      <c r="AB1533">
        <v>3.2857142857142856</v>
      </c>
      <c r="AC1533">
        <v>1</v>
      </c>
      <c r="AD1533">
        <v>2</v>
      </c>
      <c r="AH1533">
        <v>40.428571428571431</v>
      </c>
      <c r="AI1533">
        <v>3</v>
      </c>
      <c r="AK1533">
        <v>4</v>
      </c>
      <c r="AQ1533">
        <v>150</v>
      </c>
      <c r="AR1533">
        <v>150</v>
      </c>
      <c r="AS1533" t="s">
        <v>755</v>
      </c>
    </row>
    <row r="1534" spans="1:45" x14ac:dyDescent="0.25">
      <c r="A1534">
        <v>1533</v>
      </c>
      <c r="B1534" t="s">
        <v>26</v>
      </c>
      <c r="C1534" t="s">
        <v>680</v>
      </c>
      <c r="D1534" t="s">
        <v>2</v>
      </c>
      <c r="E1534" t="s">
        <v>342</v>
      </c>
      <c r="F1534" s="138">
        <v>44009</v>
      </c>
      <c r="G1534" t="s">
        <v>710</v>
      </c>
      <c r="H1534" t="s">
        <v>687</v>
      </c>
      <c r="I1534" t="s">
        <v>681</v>
      </c>
      <c r="J1534" t="s">
        <v>555</v>
      </c>
      <c r="K1534" t="s">
        <v>711</v>
      </c>
      <c r="L1534">
        <v>150</v>
      </c>
      <c r="M1534">
        <v>129.6</v>
      </c>
      <c r="O1534">
        <v>112</v>
      </c>
      <c r="P1534">
        <v>23.4</v>
      </c>
      <c r="R1534">
        <v>16</v>
      </c>
      <c r="S1534">
        <v>21</v>
      </c>
      <c r="T1534">
        <v>0</v>
      </c>
      <c r="U1534">
        <v>10.857142857142858</v>
      </c>
      <c r="V1534">
        <v>0.6785714285714286</v>
      </c>
      <c r="W1534">
        <v>0.4</v>
      </c>
      <c r="Y1534">
        <v>0.20408163265306126</v>
      </c>
      <c r="Z1534">
        <v>142</v>
      </c>
      <c r="AA1534">
        <v>0.5</v>
      </c>
      <c r="AH1534">
        <v>10.857142857142858</v>
      </c>
      <c r="AQ1534">
        <v>100</v>
      </c>
      <c r="AR1534">
        <v>100</v>
      </c>
      <c r="AS1534" t="s">
        <v>755</v>
      </c>
    </row>
    <row r="1535" spans="1:45" x14ac:dyDescent="0.25">
      <c r="A1535">
        <v>1534</v>
      </c>
      <c r="B1535" t="s">
        <v>26</v>
      </c>
      <c r="C1535" t="s">
        <v>680</v>
      </c>
      <c r="D1535" t="s">
        <v>2</v>
      </c>
      <c r="E1535" t="s">
        <v>342</v>
      </c>
      <c r="F1535" s="138">
        <v>44009</v>
      </c>
      <c r="G1535" t="s">
        <v>710</v>
      </c>
      <c r="H1535" t="s">
        <v>687</v>
      </c>
      <c r="I1535" t="s">
        <v>681</v>
      </c>
      <c r="J1535" t="s">
        <v>552</v>
      </c>
      <c r="K1535" t="s">
        <v>711</v>
      </c>
      <c r="L1535">
        <v>150</v>
      </c>
      <c r="M1535">
        <v>129.6</v>
      </c>
      <c r="O1535">
        <v>128</v>
      </c>
      <c r="P1535">
        <v>23.4</v>
      </c>
      <c r="Q1535">
        <v>2</v>
      </c>
      <c r="R1535">
        <v>6</v>
      </c>
      <c r="S1535">
        <v>21</v>
      </c>
      <c r="T1535">
        <v>1.25</v>
      </c>
      <c r="U1535">
        <v>7</v>
      </c>
      <c r="V1535">
        <v>1.03125</v>
      </c>
      <c r="W1535">
        <v>0.4</v>
      </c>
      <c r="Y1535">
        <v>6.6964285714285712E-2</v>
      </c>
      <c r="Z1535">
        <v>122</v>
      </c>
      <c r="AA1535">
        <v>0.5</v>
      </c>
      <c r="AE1535">
        <v>1</v>
      </c>
      <c r="AF1535">
        <v>1</v>
      </c>
      <c r="AK1535">
        <v>2</v>
      </c>
      <c r="AL1535">
        <v>8</v>
      </c>
      <c r="AQ1535">
        <v>100</v>
      </c>
      <c r="AR1535">
        <v>100</v>
      </c>
      <c r="AS1535" t="s">
        <v>755</v>
      </c>
    </row>
    <row r="1536" spans="1:45" x14ac:dyDescent="0.25">
      <c r="A1536">
        <v>1535</v>
      </c>
      <c r="B1536" t="s">
        <v>26</v>
      </c>
      <c r="C1536" t="s">
        <v>680</v>
      </c>
      <c r="D1536" t="s">
        <v>2</v>
      </c>
      <c r="E1536" t="s">
        <v>342</v>
      </c>
      <c r="F1536" s="138">
        <v>44009</v>
      </c>
      <c r="G1536" t="s">
        <v>710</v>
      </c>
      <c r="H1536" t="s">
        <v>687</v>
      </c>
      <c r="I1536" t="s">
        <v>681</v>
      </c>
      <c r="J1536" t="s">
        <v>558</v>
      </c>
      <c r="K1536" t="s">
        <v>711</v>
      </c>
      <c r="L1536">
        <v>150</v>
      </c>
      <c r="M1536">
        <v>129.6</v>
      </c>
      <c r="O1536">
        <v>136</v>
      </c>
      <c r="P1536">
        <v>23.4</v>
      </c>
      <c r="Q1536">
        <v>10</v>
      </c>
      <c r="R1536">
        <v>16</v>
      </c>
      <c r="S1536">
        <v>21</v>
      </c>
      <c r="T1536">
        <v>8.2857142857142865</v>
      </c>
      <c r="U1536">
        <v>14.571428571428571</v>
      </c>
      <c r="V1536">
        <v>0.87912087912087911</v>
      </c>
      <c r="W1536">
        <v>0.4</v>
      </c>
      <c r="Y1536">
        <v>0.16806722689075632</v>
      </c>
      <c r="Z1536">
        <v>183</v>
      </c>
      <c r="AA1536">
        <v>0.5</v>
      </c>
      <c r="AB1536">
        <v>8.2857142857142865</v>
      </c>
      <c r="AH1536">
        <v>13.571428571428571</v>
      </c>
      <c r="AK1536">
        <v>2</v>
      </c>
      <c r="AQ1536">
        <v>100</v>
      </c>
      <c r="AR1536">
        <v>100</v>
      </c>
      <c r="AS1536" t="s">
        <v>755</v>
      </c>
    </row>
    <row r="1537" spans="1:45" x14ac:dyDescent="0.25">
      <c r="A1537">
        <v>1536</v>
      </c>
      <c r="B1537" t="s">
        <v>26</v>
      </c>
      <c r="C1537" t="s">
        <v>680</v>
      </c>
      <c r="D1537" t="s">
        <v>2</v>
      </c>
      <c r="E1537" t="s">
        <v>342</v>
      </c>
      <c r="F1537" s="138">
        <v>44009</v>
      </c>
      <c r="G1537" t="s">
        <v>710</v>
      </c>
      <c r="H1537" t="s">
        <v>687</v>
      </c>
      <c r="I1537" t="s">
        <v>681</v>
      </c>
      <c r="J1537" t="s">
        <v>556</v>
      </c>
      <c r="K1537" t="s">
        <v>711</v>
      </c>
      <c r="L1537">
        <v>150</v>
      </c>
      <c r="M1537">
        <v>129.6</v>
      </c>
      <c r="O1537">
        <v>96</v>
      </c>
      <c r="P1537">
        <v>23.4</v>
      </c>
      <c r="Q1537">
        <v>1</v>
      </c>
      <c r="R1537">
        <v>23</v>
      </c>
      <c r="S1537">
        <v>21</v>
      </c>
      <c r="T1537">
        <v>1</v>
      </c>
      <c r="U1537">
        <v>18.214285714285715</v>
      </c>
      <c r="V1537">
        <v>0.80059523809523814</v>
      </c>
      <c r="W1537">
        <v>0.4</v>
      </c>
      <c r="Y1537">
        <v>0.34226190476190482</v>
      </c>
      <c r="Z1537">
        <v>181</v>
      </c>
      <c r="AA1537">
        <v>0.5</v>
      </c>
      <c r="AB1537">
        <v>1</v>
      </c>
      <c r="AH1537">
        <v>17.714285714285715</v>
      </c>
      <c r="AK1537">
        <v>1</v>
      </c>
      <c r="AQ1537">
        <v>100</v>
      </c>
      <c r="AR1537">
        <v>100</v>
      </c>
      <c r="AS1537" t="s">
        <v>755</v>
      </c>
    </row>
    <row r="1538" spans="1:45" x14ac:dyDescent="0.25">
      <c r="A1538">
        <v>1537</v>
      </c>
      <c r="B1538" t="s">
        <v>26</v>
      </c>
      <c r="C1538" t="s">
        <v>680</v>
      </c>
      <c r="D1538" t="s">
        <v>2</v>
      </c>
      <c r="E1538" t="s">
        <v>342</v>
      </c>
      <c r="F1538" s="138">
        <v>44009</v>
      </c>
      <c r="G1538" t="s">
        <v>710</v>
      </c>
      <c r="H1538" t="s">
        <v>687</v>
      </c>
      <c r="I1538" t="s">
        <v>681</v>
      </c>
      <c r="J1538" t="s">
        <v>554</v>
      </c>
      <c r="K1538" t="s">
        <v>711</v>
      </c>
      <c r="L1538">
        <v>150</v>
      </c>
      <c r="M1538">
        <v>129.6</v>
      </c>
      <c r="O1538">
        <v>136</v>
      </c>
      <c r="P1538">
        <v>23.4</v>
      </c>
      <c r="Q1538">
        <v>10</v>
      </c>
      <c r="R1538">
        <v>20</v>
      </c>
      <c r="S1538">
        <v>21</v>
      </c>
      <c r="T1538">
        <v>8.2857142857142847</v>
      </c>
      <c r="U1538">
        <v>14.642857142857142</v>
      </c>
      <c r="V1538">
        <v>0.76428571428571423</v>
      </c>
      <c r="W1538">
        <v>0.4</v>
      </c>
      <c r="Y1538">
        <v>0.21008403361344541</v>
      </c>
      <c r="Z1538">
        <v>156</v>
      </c>
      <c r="AA1538">
        <v>0.5</v>
      </c>
      <c r="AB1538">
        <v>6.2857142857142856</v>
      </c>
      <c r="AG1538">
        <v>2</v>
      </c>
      <c r="AH1538">
        <v>13.142857142857142</v>
      </c>
      <c r="AL1538">
        <v>2</v>
      </c>
      <c r="AQ1538">
        <v>100</v>
      </c>
      <c r="AR1538">
        <v>100</v>
      </c>
      <c r="AS1538" t="s">
        <v>755</v>
      </c>
    </row>
    <row r="1539" spans="1:45" x14ac:dyDescent="0.25">
      <c r="A1539">
        <v>1538</v>
      </c>
      <c r="B1539" t="s">
        <v>26</v>
      </c>
      <c r="C1539" t="s">
        <v>680</v>
      </c>
      <c r="D1539" t="s">
        <v>2</v>
      </c>
      <c r="E1539" t="s">
        <v>342</v>
      </c>
      <c r="F1539" s="138">
        <v>44009</v>
      </c>
      <c r="G1539" t="s">
        <v>710</v>
      </c>
      <c r="H1539" t="s">
        <v>687</v>
      </c>
      <c r="I1539" t="s">
        <v>681</v>
      </c>
      <c r="J1539" t="s">
        <v>553</v>
      </c>
      <c r="K1539" t="s">
        <v>711</v>
      </c>
      <c r="L1539">
        <v>150</v>
      </c>
      <c r="M1539">
        <v>129.6</v>
      </c>
      <c r="O1539">
        <v>136</v>
      </c>
      <c r="P1539">
        <v>23.4</v>
      </c>
      <c r="Q1539">
        <v>14</v>
      </c>
      <c r="R1539">
        <v>23</v>
      </c>
      <c r="S1539">
        <v>21</v>
      </c>
      <c r="T1539">
        <v>8.75</v>
      </c>
      <c r="U1539">
        <v>16.571428571428569</v>
      </c>
      <c r="V1539">
        <v>0.68436293436293427</v>
      </c>
      <c r="W1539">
        <v>0.4</v>
      </c>
      <c r="Y1539">
        <v>0.24159663865546221</v>
      </c>
      <c r="Z1539">
        <v>255</v>
      </c>
      <c r="AA1539">
        <v>0.5</v>
      </c>
      <c r="AB1539">
        <v>8</v>
      </c>
      <c r="AC1539">
        <v>1</v>
      </c>
      <c r="AE1539">
        <v>1</v>
      </c>
      <c r="AH1539">
        <v>14.571428571428571</v>
      </c>
      <c r="AK1539">
        <v>4</v>
      </c>
      <c r="AQ1539">
        <v>100</v>
      </c>
      <c r="AR1539">
        <v>100</v>
      </c>
      <c r="AS1539" t="s">
        <v>755</v>
      </c>
    </row>
    <row r="1540" spans="1:45" x14ac:dyDescent="0.25">
      <c r="A1540">
        <v>1539</v>
      </c>
      <c r="B1540" t="s">
        <v>26</v>
      </c>
      <c r="C1540" t="s">
        <v>680</v>
      </c>
      <c r="D1540" t="s">
        <v>2</v>
      </c>
      <c r="E1540" t="s">
        <v>342</v>
      </c>
      <c r="F1540" s="138">
        <v>44009</v>
      </c>
      <c r="G1540" t="s">
        <v>710</v>
      </c>
      <c r="H1540" t="s">
        <v>687</v>
      </c>
      <c r="I1540" t="s">
        <v>681</v>
      </c>
      <c r="J1540" t="s">
        <v>557</v>
      </c>
      <c r="K1540" t="s">
        <v>711</v>
      </c>
      <c r="L1540">
        <v>150</v>
      </c>
      <c r="M1540">
        <v>129.6</v>
      </c>
      <c r="O1540">
        <v>130</v>
      </c>
      <c r="P1540">
        <v>23.4</v>
      </c>
      <c r="Q1540">
        <v>3</v>
      </c>
      <c r="R1540">
        <v>4</v>
      </c>
      <c r="S1540">
        <v>21</v>
      </c>
      <c r="T1540">
        <v>2.5714285714285716</v>
      </c>
      <c r="U1540">
        <v>3.4285714285714284</v>
      </c>
      <c r="V1540">
        <v>0.8571428571428571</v>
      </c>
      <c r="W1540">
        <v>0.4</v>
      </c>
      <c r="Y1540">
        <v>4.3956043956043959E-2</v>
      </c>
      <c r="Z1540">
        <v>142</v>
      </c>
      <c r="AA1540">
        <v>0.5</v>
      </c>
      <c r="AB1540">
        <v>2.5714285714285716</v>
      </c>
      <c r="AH1540">
        <v>3.4285714285714284</v>
      </c>
      <c r="AQ1540">
        <v>100</v>
      </c>
      <c r="AR1540">
        <v>100</v>
      </c>
      <c r="AS1540" t="s">
        <v>755</v>
      </c>
    </row>
    <row r="1541" spans="1:45" x14ac:dyDescent="0.25">
      <c r="A1541">
        <v>1540</v>
      </c>
      <c r="B1541" t="s">
        <v>26</v>
      </c>
      <c r="C1541" t="s">
        <v>680</v>
      </c>
      <c r="D1541" t="s">
        <v>2</v>
      </c>
      <c r="E1541" t="s">
        <v>342</v>
      </c>
      <c r="F1541" s="138">
        <v>44009</v>
      </c>
      <c r="G1541" t="s">
        <v>670</v>
      </c>
      <c r="H1541" t="s">
        <v>687</v>
      </c>
      <c r="I1541" t="s">
        <v>691</v>
      </c>
      <c r="J1541" t="s">
        <v>390</v>
      </c>
      <c r="K1541" t="s">
        <v>671</v>
      </c>
      <c r="L1541">
        <v>1200</v>
      </c>
      <c r="M1541">
        <v>384</v>
      </c>
      <c r="O1541">
        <v>368</v>
      </c>
      <c r="P1541">
        <v>69</v>
      </c>
      <c r="Q1541">
        <v>4</v>
      </c>
      <c r="R1541">
        <v>39</v>
      </c>
      <c r="S1541">
        <v>25.2</v>
      </c>
      <c r="T1541">
        <v>3.1428571428571428</v>
      </c>
      <c r="U1541">
        <v>31.5</v>
      </c>
      <c r="V1541">
        <v>0.80564784053156158</v>
      </c>
      <c r="W1541">
        <v>0.4</v>
      </c>
      <c r="Y1541">
        <v>0.15139751552795033</v>
      </c>
      <c r="Z1541">
        <v>344</v>
      </c>
      <c r="AA1541">
        <v>0.55000000000000004</v>
      </c>
      <c r="AB1541">
        <v>3.1428571428571428</v>
      </c>
      <c r="AH1541">
        <v>30</v>
      </c>
      <c r="AI1541">
        <v>3</v>
      </c>
      <c r="AJ1541">
        <v>2</v>
      </c>
      <c r="AQ1541">
        <v>150</v>
      </c>
      <c r="AR1541">
        <v>150</v>
      </c>
      <c r="AS1541" t="s">
        <v>755</v>
      </c>
    </row>
    <row r="1542" spans="1:45" x14ac:dyDescent="0.25">
      <c r="A1542">
        <v>1541</v>
      </c>
      <c r="B1542" t="s">
        <v>26</v>
      </c>
      <c r="C1542" t="s">
        <v>680</v>
      </c>
      <c r="D1542" t="s">
        <v>2</v>
      </c>
      <c r="E1542" t="s">
        <v>342</v>
      </c>
      <c r="F1542" s="138">
        <v>44009</v>
      </c>
      <c r="G1542" t="s">
        <v>670</v>
      </c>
      <c r="H1542" t="s">
        <v>687</v>
      </c>
      <c r="I1542" t="s">
        <v>692</v>
      </c>
      <c r="J1542" t="s">
        <v>383</v>
      </c>
      <c r="K1542" t="s">
        <v>671</v>
      </c>
      <c r="L1542">
        <v>1200</v>
      </c>
      <c r="M1542">
        <v>384</v>
      </c>
      <c r="O1542">
        <v>352</v>
      </c>
      <c r="P1542">
        <v>69</v>
      </c>
      <c r="R1542">
        <v>54</v>
      </c>
      <c r="S1542">
        <v>25.2</v>
      </c>
      <c r="T1542">
        <v>0</v>
      </c>
      <c r="U1542">
        <v>32</v>
      </c>
      <c r="V1542">
        <v>0.59259259259259256</v>
      </c>
      <c r="W1542">
        <v>0.4</v>
      </c>
      <c r="Y1542">
        <v>0.21915584415584419</v>
      </c>
      <c r="Z1542">
        <v>364</v>
      </c>
      <c r="AA1542">
        <v>0.55000000000000004</v>
      </c>
      <c r="AH1542">
        <v>28</v>
      </c>
      <c r="AI1542">
        <v>8</v>
      </c>
      <c r="AK1542">
        <v>4</v>
      </c>
      <c r="AQ1542">
        <v>150</v>
      </c>
      <c r="AR1542">
        <v>150</v>
      </c>
      <c r="AS1542" t="s">
        <v>755</v>
      </c>
    </row>
    <row r="1543" spans="1:45" x14ac:dyDescent="0.25">
      <c r="A1543">
        <v>1542</v>
      </c>
      <c r="B1543" t="s">
        <v>26</v>
      </c>
      <c r="C1543" t="s">
        <v>680</v>
      </c>
      <c r="D1543" t="s">
        <v>2</v>
      </c>
      <c r="E1543" t="s">
        <v>342</v>
      </c>
      <c r="F1543" s="138">
        <v>44009</v>
      </c>
      <c r="G1543" t="s">
        <v>670</v>
      </c>
      <c r="H1543" t="s">
        <v>687</v>
      </c>
      <c r="I1543" t="s">
        <v>693</v>
      </c>
      <c r="J1543" t="s">
        <v>385</v>
      </c>
      <c r="K1543" t="s">
        <v>671</v>
      </c>
      <c r="L1543">
        <v>1200</v>
      </c>
      <c r="M1543">
        <v>384</v>
      </c>
      <c r="O1543">
        <v>384</v>
      </c>
      <c r="P1543">
        <v>69</v>
      </c>
      <c r="R1543">
        <v>49</v>
      </c>
      <c r="S1543">
        <v>25.2</v>
      </c>
      <c r="T1543">
        <v>0</v>
      </c>
      <c r="U1543">
        <v>32.232142857142861</v>
      </c>
      <c r="V1543">
        <v>0.65779883381924209</v>
      </c>
      <c r="W1543">
        <v>0.4</v>
      </c>
      <c r="Y1543">
        <v>0.18229166666666669</v>
      </c>
      <c r="Z1543">
        <v>405</v>
      </c>
      <c r="AA1543">
        <v>0.55000000000000004</v>
      </c>
      <c r="AH1543">
        <v>30.857142857142858</v>
      </c>
      <c r="AI1543">
        <v>4</v>
      </c>
      <c r="AJ1543">
        <v>1</v>
      </c>
      <c r="AQ1543">
        <v>150</v>
      </c>
      <c r="AR1543">
        <v>150</v>
      </c>
      <c r="AS1543" t="s">
        <v>755</v>
      </c>
    </row>
    <row r="1544" spans="1:45" x14ac:dyDescent="0.25">
      <c r="A1544">
        <v>1543</v>
      </c>
      <c r="B1544" t="s">
        <v>26</v>
      </c>
      <c r="C1544" t="s">
        <v>680</v>
      </c>
      <c r="D1544" t="s">
        <v>2</v>
      </c>
      <c r="E1544" t="s">
        <v>342</v>
      </c>
      <c r="F1544" s="138">
        <v>44009</v>
      </c>
      <c r="G1544" t="s">
        <v>670</v>
      </c>
      <c r="H1544" t="s">
        <v>687</v>
      </c>
      <c r="I1544" t="s">
        <v>694</v>
      </c>
      <c r="J1544" t="s">
        <v>381</v>
      </c>
      <c r="K1544" t="s">
        <v>671</v>
      </c>
      <c r="L1544">
        <v>1200</v>
      </c>
      <c r="M1544">
        <v>384</v>
      </c>
      <c r="O1544">
        <v>364</v>
      </c>
      <c r="P1544">
        <v>69</v>
      </c>
      <c r="R1544">
        <v>42</v>
      </c>
      <c r="S1544">
        <v>25.2</v>
      </c>
      <c r="T1544">
        <v>0</v>
      </c>
      <c r="U1544">
        <v>32.714285714285715</v>
      </c>
      <c r="V1544">
        <v>0.77891156462585032</v>
      </c>
      <c r="W1544">
        <v>0.4</v>
      </c>
      <c r="Y1544">
        <v>0.16483516483516483</v>
      </c>
      <c r="Z1544">
        <v>370</v>
      </c>
      <c r="AA1544">
        <v>0.55000000000000004</v>
      </c>
      <c r="AH1544">
        <v>32.714285714285715</v>
      </c>
      <c r="AQ1544">
        <v>150</v>
      </c>
      <c r="AR1544">
        <v>150</v>
      </c>
      <c r="AS1544" t="s">
        <v>755</v>
      </c>
    </row>
    <row r="1545" spans="1:45" x14ac:dyDescent="0.25">
      <c r="A1545">
        <v>1544</v>
      </c>
      <c r="B1545" t="s">
        <v>26</v>
      </c>
      <c r="C1545" t="s">
        <v>680</v>
      </c>
      <c r="D1545" t="s">
        <v>2</v>
      </c>
      <c r="E1545" t="s">
        <v>342</v>
      </c>
      <c r="F1545" s="138">
        <v>44009</v>
      </c>
      <c r="G1545" t="s">
        <v>670</v>
      </c>
      <c r="H1545" t="s">
        <v>687</v>
      </c>
      <c r="I1545" t="s">
        <v>695</v>
      </c>
      <c r="J1545" t="s">
        <v>387</v>
      </c>
      <c r="K1545" t="s">
        <v>671</v>
      </c>
      <c r="L1545">
        <v>1200</v>
      </c>
      <c r="M1545">
        <v>384</v>
      </c>
      <c r="O1545">
        <v>368</v>
      </c>
      <c r="P1545">
        <v>69</v>
      </c>
      <c r="Q1545">
        <v>3</v>
      </c>
      <c r="R1545">
        <v>40</v>
      </c>
      <c r="S1545">
        <v>25.2</v>
      </c>
      <c r="T1545">
        <v>3.2857142857142856</v>
      </c>
      <c r="U1545">
        <v>32.428571428571431</v>
      </c>
      <c r="V1545">
        <v>0.83056478405315615</v>
      </c>
      <c r="W1545">
        <v>0.4</v>
      </c>
      <c r="Y1545">
        <v>0.15527950310559008</v>
      </c>
      <c r="Z1545">
        <v>373</v>
      </c>
      <c r="AA1545">
        <v>0.55000000000000004</v>
      </c>
      <c r="AB1545">
        <v>3.2857142857142856</v>
      </c>
      <c r="AH1545">
        <v>32.428571428571431</v>
      </c>
      <c r="AQ1545">
        <v>150</v>
      </c>
      <c r="AR1545">
        <v>150</v>
      </c>
      <c r="AS1545" t="s">
        <v>755</v>
      </c>
    </row>
    <row r="1546" spans="1:45" x14ac:dyDescent="0.25">
      <c r="A1546">
        <v>1545</v>
      </c>
      <c r="B1546" t="s">
        <v>26</v>
      </c>
      <c r="C1546" t="s">
        <v>680</v>
      </c>
      <c r="D1546" t="s">
        <v>2</v>
      </c>
      <c r="E1546" t="s">
        <v>342</v>
      </c>
      <c r="F1546" s="138">
        <v>44009</v>
      </c>
      <c r="G1546" t="s">
        <v>670</v>
      </c>
      <c r="H1546" t="s">
        <v>687</v>
      </c>
      <c r="I1546" t="s">
        <v>696</v>
      </c>
      <c r="J1546" t="s">
        <v>389</v>
      </c>
      <c r="K1546" t="s">
        <v>671</v>
      </c>
      <c r="L1546">
        <v>1200</v>
      </c>
      <c r="M1546">
        <v>384</v>
      </c>
      <c r="O1546">
        <v>364</v>
      </c>
      <c r="P1546">
        <v>69</v>
      </c>
      <c r="Q1546">
        <v>8</v>
      </c>
      <c r="R1546">
        <v>54</v>
      </c>
      <c r="S1546">
        <v>25.2</v>
      </c>
      <c r="T1546">
        <v>3.7142857142857144</v>
      </c>
      <c r="U1546">
        <v>28.75</v>
      </c>
      <c r="V1546">
        <v>0.52361751152073732</v>
      </c>
      <c r="W1546">
        <v>0.4</v>
      </c>
      <c r="Y1546">
        <v>0.2119309262166405</v>
      </c>
      <c r="Z1546">
        <v>375</v>
      </c>
      <c r="AA1546">
        <v>0.55000000000000004</v>
      </c>
      <c r="AB1546">
        <v>3.7142857142857144</v>
      </c>
      <c r="AH1546">
        <v>27</v>
      </c>
      <c r="AI1546">
        <v>1</v>
      </c>
      <c r="AK1546">
        <v>3</v>
      </c>
      <c r="AQ1546">
        <v>150</v>
      </c>
      <c r="AR1546">
        <v>150</v>
      </c>
      <c r="AS1546" t="s">
        <v>755</v>
      </c>
    </row>
    <row r="1547" spans="1:45" x14ac:dyDescent="0.25">
      <c r="A1547">
        <v>1546</v>
      </c>
      <c r="B1547" t="s">
        <v>26</v>
      </c>
      <c r="C1547" t="s">
        <v>680</v>
      </c>
      <c r="D1547" t="s">
        <v>2</v>
      </c>
      <c r="E1547" t="s">
        <v>342</v>
      </c>
      <c r="F1547" s="138">
        <v>44009</v>
      </c>
      <c r="G1547" t="s">
        <v>670</v>
      </c>
      <c r="H1547" t="s">
        <v>687</v>
      </c>
      <c r="I1547" t="s">
        <v>701</v>
      </c>
      <c r="J1547" t="s">
        <v>433</v>
      </c>
      <c r="K1547" t="s">
        <v>671</v>
      </c>
      <c r="L1547">
        <v>1200</v>
      </c>
      <c r="M1547">
        <v>384</v>
      </c>
      <c r="O1547">
        <v>388</v>
      </c>
      <c r="P1547">
        <v>69</v>
      </c>
      <c r="R1547">
        <v>41</v>
      </c>
      <c r="S1547">
        <v>25.2</v>
      </c>
      <c r="T1547">
        <v>0</v>
      </c>
      <c r="U1547">
        <v>30.571428571428573</v>
      </c>
      <c r="V1547">
        <v>0.74564459930313598</v>
      </c>
      <c r="W1547">
        <v>0.4</v>
      </c>
      <c r="Y1547">
        <v>0.15095729013254788</v>
      </c>
      <c r="Z1547">
        <v>388</v>
      </c>
      <c r="AA1547">
        <v>0.55000000000000004</v>
      </c>
      <c r="AH1547">
        <v>30.571428571428573</v>
      </c>
      <c r="AQ1547">
        <v>150</v>
      </c>
      <c r="AR1547">
        <v>150</v>
      </c>
      <c r="AS1547" t="s">
        <v>755</v>
      </c>
    </row>
    <row r="1548" spans="1:45" x14ac:dyDescent="0.25">
      <c r="A1548">
        <v>1547</v>
      </c>
      <c r="B1548" t="s">
        <v>26</v>
      </c>
      <c r="C1548" t="s">
        <v>680</v>
      </c>
      <c r="D1548" t="s">
        <v>2</v>
      </c>
      <c r="E1548" t="s">
        <v>342</v>
      </c>
      <c r="F1548" s="138">
        <v>44009</v>
      </c>
      <c r="G1548" t="s">
        <v>670</v>
      </c>
      <c r="H1548" t="s">
        <v>687</v>
      </c>
      <c r="I1548" t="s">
        <v>702</v>
      </c>
      <c r="J1548" t="s">
        <v>432</v>
      </c>
      <c r="K1548" t="s">
        <v>671</v>
      </c>
      <c r="L1548">
        <v>1200</v>
      </c>
      <c r="M1548">
        <v>384</v>
      </c>
      <c r="O1548">
        <v>392</v>
      </c>
      <c r="P1548">
        <v>69</v>
      </c>
      <c r="Q1548">
        <v>7</v>
      </c>
      <c r="R1548">
        <v>40</v>
      </c>
      <c r="S1548">
        <v>25.2</v>
      </c>
      <c r="T1548">
        <v>3.8928571428571428</v>
      </c>
      <c r="U1548">
        <v>30.964285714285715</v>
      </c>
      <c r="V1548">
        <v>0.74164133738601834</v>
      </c>
      <c r="W1548">
        <v>0.4</v>
      </c>
      <c r="Y1548">
        <v>0.1457725947521866</v>
      </c>
      <c r="Z1548">
        <v>436</v>
      </c>
      <c r="AA1548">
        <v>0.55000000000000004</v>
      </c>
      <c r="AB1548">
        <v>3.1428571428571428</v>
      </c>
      <c r="AC1548">
        <v>3</v>
      </c>
      <c r="AH1548">
        <v>29.714285714285715</v>
      </c>
      <c r="AI1548">
        <v>1</v>
      </c>
      <c r="AK1548">
        <v>2</v>
      </c>
      <c r="AQ1548">
        <v>150</v>
      </c>
      <c r="AR1548">
        <v>150</v>
      </c>
      <c r="AS1548" t="s">
        <v>755</v>
      </c>
    </row>
    <row r="1549" spans="1:45" x14ac:dyDescent="0.25">
      <c r="A1549">
        <v>1548</v>
      </c>
      <c r="B1549" t="s">
        <v>26</v>
      </c>
      <c r="C1549" t="s">
        <v>680</v>
      </c>
      <c r="D1549" t="s">
        <v>2</v>
      </c>
      <c r="E1549" t="s">
        <v>342</v>
      </c>
      <c r="F1549" s="138">
        <v>44009</v>
      </c>
      <c r="G1549" t="s">
        <v>682</v>
      </c>
      <c r="H1549" t="s">
        <v>667</v>
      </c>
      <c r="I1549" t="s">
        <v>689</v>
      </c>
      <c r="J1549" t="s">
        <v>438</v>
      </c>
      <c r="K1549" t="s">
        <v>671</v>
      </c>
      <c r="L1549">
        <v>1000</v>
      </c>
      <c r="M1549">
        <v>320</v>
      </c>
      <c r="O1549">
        <v>276</v>
      </c>
      <c r="P1549">
        <v>96</v>
      </c>
      <c r="Q1549">
        <v>26</v>
      </c>
      <c r="R1549">
        <v>72</v>
      </c>
      <c r="S1549">
        <v>63.599999999999994</v>
      </c>
      <c r="T1549">
        <v>16</v>
      </c>
      <c r="U1549">
        <v>39.178571428571431</v>
      </c>
      <c r="V1549">
        <v>0.56304664723032072</v>
      </c>
      <c r="W1549">
        <v>0.4</v>
      </c>
      <c r="Y1549">
        <v>0.37267080745341619</v>
      </c>
      <c r="Z1549">
        <v>323</v>
      </c>
      <c r="AA1549">
        <v>0.6</v>
      </c>
      <c r="AB1549">
        <v>15</v>
      </c>
      <c r="AC1549">
        <v>2</v>
      </c>
      <c r="AE1549">
        <v>1</v>
      </c>
      <c r="AH1549">
        <v>37.428571428571431</v>
      </c>
      <c r="AI1549">
        <v>1</v>
      </c>
      <c r="AK1549">
        <v>3</v>
      </c>
      <c r="AQ1549">
        <v>150</v>
      </c>
      <c r="AR1549">
        <v>150</v>
      </c>
      <c r="AS1549" t="s">
        <v>755</v>
      </c>
    </row>
    <row r="1550" spans="1:45" x14ac:dyDescent="0.25">
      <c r="A1550">
        <v>1549</v>
      </c>
      <c r="B1550" t="s">
        <v>26</v>
      </c>
      <c r="C1550" t="s">
        <v>680</v>
      </c>
      <c r="D1550" t="s">
        <v>2</v>
      </c>
      <c r="E1550" t="s">
        <v>342</v>
      </c>
      <c r="F1550" s="138">
        <v>44009</v>
      </c>
      <c r="G1550" t="s">
        <v>685</v>
      </c>
      <c r="H1550" t="s">
        <v>667</v>
      </c>
      <c r="I1550" t="s">
        <v>689</v>
      </c>
      <c r="J1550" t="s">
        <v>423</v>
      </c>
      <c r="K1550" t="s">
        <v>671</v>
      </c>
      <c r="L1550">
        <v>1000</v>
      </c>
      <c r="M1550">
        <v>320</v>
      </c>
      <c r="O1550">
        <v>360</v>
      </c>
      <c r="P1550">
        <v>96</v>
      </c>
      <c r="Q1550">
        <v>15</v>
      </c>
      <c r="R1550">
        <v>47</v>
      </c>
      <c r="S1550">
        <v>63.599999999999994</v>
      </c>
      <c r="T1550">
        <v>10.892857142857142</v>
      </c>
      <c r="U1550">
        <v>39.571428571428569</v>
      </c>
      <c r="V1550">
        <v>0.81394009216589847</v>
      </c>
      <c r="W1550">
        <v>0.4</v>
      </c>
      <c r="Y1550">
        <v>0.18650793650793654</v>
      </c>
      <c r="Z1550">
        <v>387</v>
      </c>
      <c r="AA1550">
        <v>0.6</v>
      </c>
      <c r="AB1550">
        <v>9.1428571428571423</v>
      </c>
      <c r="AC1550">
        <v>3</v>
      </c>
      <c r="AE1550">
        <v>2</v>
      </c>
      <c r="AH1550">
        <v>38.571428571428569</v>
      </c>
      <c r="AI1550">
        <v>2</v>
      </c>
      <c r="AK1550">
        <v>1</v>
      </c>
      <c r="AQ1550">
        <v>150</v>
      </c>
      <c r="AR1550">
        <v>150</v>
      </c>
      <c r="AS1550" t="s">
        <v>755</v>
      </c>
    </row>
    <row r="1551" spans="1:45" x14ac:dyDescent="0.25">
      <c r="A1551">
        <v>1550</v>
      </c>
      <c r="B1551" t="s">
        <v>26</v>
      </c>
      <c r="C1551" t="s">
        <v>680</v>
      </c>
      <c r="D1551" t="s">
        <v>2</v>
      </c>
      <c r="E1551" t="s">
        <v>342</v>
      </c>
      <c r="F1551" s="138">
        <v>44009</v>
      </c>
      <c r="G1551" t="s">
        <v>685</v>
      </c>
      <c r="H1551" t="s">
        <v>667</v>
      </c>
      <c r="I1551" t="s">
        <v>689</v>
      </c>
      <c r="J1551" t="s">
        <v>425</v>
      </c>
      <c r="K1551" t="s">
        <v>671</v>
      </c>
      <c r="L1551">
        <v>1000</v>
      </c>
      <c r="M1551">
        <v>320</v>
      </c>
      <c r="O1551">
        <v>360</v>
      </c>
      <c r="P1551">
        <v>96</v>
      </c>
      <c r="Q1551">
        <v>4</v>
      </c>
      <c r="R1551">
        <v>54</v>
      </c>
      <c r="S1551">
        <v>63.599999999999994</v>
      </c>
      <c r="T1551">
        <v>2.2142857142857144</v>
      </c>
      <c r="U1551">
        <v>43.678571428571431</v>
      </c>
      <c r="V1551">
        <v>0.79125615763546808</v>
      </c>
      <c r="W1551">
        <v>0.4</v>
      </c>
      <c r="Y1551">
        <v>0.2142857142857143</v>
      </c>
      <c r="Z1551">
        <v>355</v>
      </c>
      <c r="AA1551">
        <v>0.6</v>
      </c>
      <c r="AB1551">
        <v>1.7142857142857142</v>
      </c>
      <c r="AC1551">
        <v>2</v>
      </c>
      <c r="AH1551">
        <v>43.428571428571431</v>
      </c>
      <c r="AI1551">
        <v>1</v>
      </c>
      <c r="AQ1551">
        <v>150</v>
      </c>
      <c r="AR1551">
        <v>150</v>
      </c>
      <c r="AS1551" t="s">
        <v>755</v>
      </c>
    </row>
    <row r="1552" spans="1:45" x14ac:dyDescent="0.25">
      <c r="A1552">
        <v>1551</v>
      </c>
      <c r="B1552" t="s">
        <v>26</v>
      </c>
      <c r="C1552" t="s">
        <v>665</v>
      </c>
      <c r="D1552" t="s">
        <v>2</v>
      </c>
      <c r="E1552" t="s">
        <v>342</v>
      </c>
      <c r="F1552" s="138">
        <v>44010</v>
      </c>
      <c r="G1552" t="s">
        <v>666</v>
      </c>
      <c r="H1552" t="s">
        <v>667</v>
      </c>
      <c r="I1552" t="s">
        <v>668</v>
      </c>
      <c r="J1552" t="s">
        <v>129</v>
      </c>
      <c r="K1552" t="s">
        <v>669</v>
      </c>
      <c r="L1552">
        <v>2700</v>
      </c>
      <c r="M1552">
        <v>280</v>
      </c>
      <c r="O1552">
        <v>640</v>
      </c>
      <c r="P1552">
        <v>194.4</v>
      </c>
      <c r="Q1552">
        <v>47</v>
      </c>
      <c r="R1552">
        <v>137</v>
      </c>
      <c r="S1552">
        <v>128.4</v>
      </c>
      <c r="T1552">
        <v>39.75</v>
      </c>
      <c r="U1552">
        <v>107.75</v>
      </c>
      <c r="V1552">
        <v>0.80163043478260865</v>
      </c>
      <c r="W1552">
        <v>0.4</v>
      </c>
      <c r="Y1552">
        <v>0.4107142857142857</v>
      </c>
      <c r="Z1552">
        <v>853</v>
      </c>
      <c r="AA1552">
        <v>0.8</v>
      </c>
      <c r="AB1552">
        <v>37</v>
      </c>
      <c r="AC1552">
        <v>3</v>
      </c>
      <c r="AE1552">
        <v>4</v>
      </c>
      <c r="AH1552">
        <v>97</v>
      </c>
      <c r="AI1552">
        <v>5</v>
      </c>
      <c r="AK1552">
        <v>19</v>
      </c>
      <c r="AQ1552">
        <v>150</v>
      </c>
      <c r="AR1552">
        <v>150</v>
      </c>
      <c r="AS1552" t="s">
        <v>756</v>
      </c>
    </row>
    <row r="1553" spans="1:45" x14ac:dyDescent="0.25">
      <c r="A1553">
        <v>1552</v>
      </c>
      <c r="B1553" t="s">
        <v>26</v>
      </c>
      <c r="C1553" t="s">
        <v>665</v>
      </c>
      <c r="D1553" t="s">
        <v>2</v>
      </c>
      <c r="E1553" t="s">
        <v>342</v>
      </c>
      <c r="F1553" s="138">
        <v>44010</v>
      </c>
      <c r="G1553" t="s">
        <v>666</v>
      </c>
      <c r="H1553" t="s">
        <v>667</v>
      </c>
      <c r="I1553" t="s">
        <v>668</v>
      </c>
      <c r="J1553" t="s">
        <v>130</v>
      </c>
      <c r="K1553" t="s">
        <v>669</v>
      </c>
      <c r="L1553">
        <v>2700</v>
      </c>
      <c r="M1553">
        <v>280</v>
      </c>
      <c r="O1553">
        <v>560</v>
      </c>
      <c r="P1553">
        <v>194.4</v>
      </c>
      <c r="Q1553">
        <v>64</v>
      </c>
      <c r="R1553">
        <v>129</v>
      </c>
      <c r="S1553">
        <v>128.4</v>
      </c>
      <c r="T1553">
        <v>48.333333333333336</v>
      </c>
      <c r="U1553">
        <v>96.041666666666671</v>
      </c>
      <c r="V1553">
        <v>0.74805699481865284</v>
      </c>
      <c r="W1553">
        <v>0.4</v>
      </c>
      <c r="Y1553">
        <v>0.49234693877551022</v>
      </c>
      <c r="Z1553">
        <v>674</v>
      </c>
      <c r="AA1553">
        <v>0.8</v>
      </c>
      <c r="AB1553">
        <v>38.833333333333336</v>
      </c>
      <c r="AC1553">
        <v>12</v>
      </c>
      <c r="AE1553">
        <v>13</v>
      </c>
      <c r="AH1553">
        <v>80.666666666666671</v>
      </c>
      <c r="AI1553">
        <v>11</v>
      </c>
      <c r="AJ1553">
        <v>3</v>
      </c>
      <c r="AK1553">
        <v>23</v>
      </c>
      <c r="AQ1553">
        <v>150</v>
      </c>
      <c r="AR1553">
        <v>150</v>
      </c>
      <c r="AS1553" t="s">
        <v>756</v>
      </c>
    </row>
    <row r="1554" spans="1:45" x14ac:dyDescent="0.25">
      <c r="A1554">
        <v>1553</v>
      </c>
      <c r="B1554" t="s">
        <v>26</v>
      </c>
      <c r="C1554" t="s">
        <v>665</v>
      </c>
      <c r="D1554" t="s">
        <v>2</v>
      </c>
      <c r="E1554" t="s">
        <v>342</v>
      </c>
      <c r="F1554" s="138">
        <v>44010</v>
      </c>
      <c r="G1554" t="s">
        <v>666</v>
      </c>
      <c r="H1554" t="s">
        <v>667</v>
      </c>
      <c r="I1554" t="s">
        <v>672</v>
      </c>
      <c r="J1554" t="s">
        <v>189</v>
      </c>
      <c r="K1554" t="s">
        <v>669</v>
      </c>
      <c r="L1554">
        <v>2700</v>
      </c>
      <c r="M1554">
        <v>280</v>
      </c>
      <c r="O1554">
        <v>608</v>
      </c>
      <c r="P1554">
        <v>194.4</v>
      </c>
      <c r="Q1554">
        <v>59</v>
      </c>
      <c r="R1554">
        <v>162</v>
      </c>
      <c r="S1554">
        <v>128.4</v>
      </c>
      <c r="T1554">
        <v>32.708333333333329</v>
      </c>
      <c r="U1554">
        <v>181.41666666666666</v>
      </c>
      <c r="V1554">
        <v>0.96889140271493213</v>
      </c>
      <c r="W1554">
        <v>0.4</v>
      </c>
      <c r="Y1554">
        <v>0.51926691729323315</v>
      </c>
      <c r="Z1554">
        <v>678</v>
      </c>
      <c r="AA1554">
        <v>0.75</v>
      </c>
      <c r="AB1554">
        <v>24.833333333333332</v>
      </c>
      <c r="AC1554">
        <v>3</v>
      </c>
      <c r="AD1554">
        <v>3</v>
      </c>
      <c r="AE1554">
        <v>12</v>
      </c>
      <c r="AH1554">
        <v>154.16666666666666</v>
      </c>
      <c r="AI1554">
        <v>8</v>
      </c>
      <c r="AJ1554">
        <v>6</v>
      </c>
      <c r="AK1554">
        <v>46</v>
      </c>
      <c r="AQ1554">
        <v>150</v>
      </c>
      <c r="AR1554">
        <v>150</v>
      </c>
      <c r="AS1554" t="s">
        <v>756</v>
      </c>
    </row>
    <row r="1555" spans="1:45" x14ac:dyDescent="0.25">
      <c r="A1555">
        <v>1554</v>
      </c>
      <c r="B1555" t="s">
        <v>26</v>
      </c>
      <c r="C1555" t="s">
        <v>665</v>
      </c>
      <c r="D1555" t="s">
        <v>2</v>
      </c>
      <c r="E1555" t="s">
        <v>342</v>
      </c>
      <c r="F1555" s="138">
        <v>44010</v>
      </c>
      <c r="G1555" t="s">
        <v>670</v>
      </c>
      <c r="H1555" t="s">
        <v>667</v>
      </c>
      <c r="I1555" t="s">
        <v>672</v>
      </c>
      <c r="J1555" t="s">
        <v>190</v>
      </c>
      <c r="K1555" t="s">
        <v>671</v>
      </c>
      <c r="L1555">
        <v>1200</v>
      </c>
      <c r="M1555">
        <v>280</v>
      </c>
      <c r="O1555">
        <v>324</v>
      </c>
      <c r="P1555">
        <v>115.19999999999999</v>
      </c>
      <c r="Q1555">
        <v>47</v>
      </c>
      <c r="R1555">
        <v>45</v>
      </c>
      <c r="S1555">
        <v>76.2</v>
      </c>
      <c r="T1555">
        <v>44.166666666666664</v>
      </c>
      <c r="U1555">
        <v>32.666666666666671</v>
      </c>
      <c r="V1555">
        <v>0.83514492753623204</v>
      </c>
      <c r="W1555">
        <v>0.4</v>
      </c>
      <c r="Y1555">
        <v>0.40564373897707234</v>
      </c>
      <c r="Z1555">
        <v>433</v>
      </c>
      <c r="AA1555">
        <v>0.65</v>
      </c>
      <c r="AB1555">
        <v>38.666666666666664</v>
      </c>
      <c r="AE1555">
        <v>11</v>
      </c>
      <c r="AH1555">
        <v>30.166666666666668</v>
      </c>
      <c r="AI1555">
        <v>10</v>
      </c>
      <c r="AQ1555">
        <v>100</v>
      </c>
      <c r="AR1555">
        <v>100</v>
      </c>
      <c r="AS1555" t="s">
        <v>755</v>
      </c>
    </row>
    <row r="1556" spans="1:45" x14ac:dyDescent="0.25">
      <c r="A1556">
        <v>1555</v>
      </c>
      <c r="B1556" t="s">
        <v>26</v>
      </c>
      <c r="C1556" t="s">
        <v>665</v>
      </c>
      <c r="D1556" t="s">
        <v>2</v>
      </c>
      <c r="E1556" t="s">
        <v>342</v>
      </c>
      <c r="F1556" s="138">
        <v>44010</v>
      </c>
      <c r="G1556" t="s">
        <v>670</v>
      </c>
      <c r="H1556" t="s">
        <v>667</v>
      </c>
      <c r="I1556" t="s">
        <v>672</v>
      </c>
      <c r="J1556" t="s">
        <v>191</v>
      </c>
      <c r="K1556" t="s">
        <v>671</v>
      </c>
      <c r="L1556">
        <v>1200</v>
      </c>
      <c r="M1556">
        <v>280</v>
      </c>
      <c r="O1556">
        <v>288</v>
      </c>
      <c r="P1556">
        <v>115.19999999999999</v>
      </c>
      <c r="Q1556">
        <v>19</v>
      </c>
      <c r="R1556">
        <v>45</v>
      </c>
      <c r="S1556">
        <v>76.2</v>
      </c>
      <c r="T1556">
        <v>12.833333333333334</v>
      </c>
      <c r="U1556">
        <v>26.75</v>
      </c>
      <c r="V1556">
        <v>0.61848958333333337</v>
      </c>
      <c r="W1556">
        <v>0.4</v>
      </c>
      <c r="Y1556">
        <v>0.31746031746031744</v>
      </c>
      <c r="Z1556">
        <v>230</v>
      </c>
      <c r="AA1556">
        <v>0.7</v>
      </c>
      <c r="AB1556">
        <v>10.833333333333334</v>
      </c>
      <c r="AE1556">
        <v>4</v>
      </c>
      <c r="AH1556">
        <v>23</v>
      </c>
      <c r="AI1556">
        <v>3</v>
      </c>
      <c r="AK1556">
        <v>6</v>
      </c>
      <c r="AQ1556">
        <v>100</v>
      </c>
      <c r="AR1556">
        <v>100</v>
      </c>
      <c r="AS1556" t="s">
        <v>755</v>
      </c>
    </row>
    <row r="1557" spans="1:45" x14ac:dyDescent="0.25">
      <c r="A1557">
        <v>1556</v>
      </c>
      <c r="B1557" t="s">
        <v>26</v>
      </c>
      <c r="C1557" t="s">
        <v>665</v>
      </c>
      <c r="D1557" t="s">
        <v>2</v>
      </c>
      <c r="E1557" t="s">
        <v>342</v>
      </c>
      <c r="F1557" s="138">
        <v>44010</v>
      </c>
      <c r="G1557" t="s">
        <v>670</v>
      </c>
      <c r="H1557" t="s">
        <v>667</v>
      </c>
      <c r="I1557" t="s">
        <v>677</v>
      </c>
      <c r="J1557" t="s">
        <v>195</v>
      </c>
      <c r="K1557" t="s">
        <v>671</v>
      </c>
      <c r="L1557">
        <v>1200</v>
      </c>
      <c r="M1557">
        <v>280</v>
      </c>
      <c r="O1557">
        <v>256</v>
      </c>
      <c r="P1557">
        <v>115.19999999999999</v>
      </c>
      <c r="Q1557">
        <v>66</v>
      </c>
      <c r="R1557">
        <v>96</v>
      </c>
      <c r="S1557">
        <v>76.2</v>
      </c>
      <c r="T1557">
        <v>43</v>
      </c>
      <c r="U1557">
        <v>69</v>
      </c>
      <c r="V1557">
        <v>0.69135802469135799</v>
      </c>
      <c r="W1557">
        <v>0.4</v>
      </c>
      <c r="Y1557">
        <v>0.90401785714285721</v>
      </c>
      <c r="Z1557">
        <v>381</v>
      </c>
      <c r="AA1557">
        <v>0.75</v>
      </c>
      <c r="AB1557">
        <v>35.5</v>
      </c>
      <c r="AC1557">
        <v>6</v>
      </c>
      <c r="AE1557">
        <v>12</v>
      </c>
      <c r="AH1557">
        <v>56.5</v>
      </c>
      <c r="AI1557">
        <v>10</v>
      </c>
      <c r="AK1557">
        <v>20</v>
      </c>
      <c r="AQ1557">
        <v>100</v>
      </c>
      <c r="AR1557">
        <v>100</v>
      </c>
      <c r="AS1557" t="s">
        <v>755</v>
      </c>
    </row>
    <row r="1558" spans="1:45" x14ac:dyDescent="0.25">
      <c r="A1558">
        <v>1557</v>
      </c>
      <c r="B1558" t="s">
        <v>26</v>
      </c>
      <c r="C1558" t="s">
        <v>665</v>
      </c>
      <c r="D1558" t="s">
        <v>2</v>
      </c>
      <c r="E1558" t="s">
        <v>342</v>
      </c>
      <c r="F1558" s="138">
        <v>44010</v>
      </c>
      <c r="G1558" t="s">
        <v>670</v>
      </c>
      <c r="H1558" t="s">
        <v>667</v>
      </c>
      <c r="I1558" t="s">
        <v>677</v>
      </c>
      <c r="J1558" t="s">
        <v>196</v>
      </c>
      <c r="K1558" t="s">
        <v>671</v>
      </c>
      <c r="L1558">
        <v>1200</v>
      </c>
      <c r="M1558">
        <v>280</v>
      </c>
      <c r="O1558">
        <v>320</v>
      </c>
      <c r="P1558">
        <v>115.19999999999999</v>
      </c>
      <c r="Q1558">
        <v>31</v>
      </c>
      <c r="R1558">
        <v>90</v>
      </c>
      <c r="S1558">
        <v>76.2</v>
      </c>
      <c r="T1558">
        <v>18.25</v>
      </c>
      <c r="U1558">
        <v>59.333333333333336</v>
      </c>
      <c r="V1558">
        <v>0.64118457300275489</v>
      </c>
      <c r="W1558">
        <v>0.4</v>
      </c>
      <c r="Y1558">
        <v>0.5401785714285714</v>
      </c>
      <c r="Z1558">
        <v>357</v>
      </c>
      <c r="AA1558">
        <v>0.7</v>
      </c>
      <c r="AB1558">
        <v>14</v>
      </c>
      <c r="AC1558">
        <v>9</v>
      </c>
      <c r="AE1558">
        <v>4</v>
      </c>
      <c r="AH1558">
        <v>55.833333333333336</v>
      </c>
      <c r="AI1558">
        <v>6</v>
      </c>
      <c r="AK1558">
        <v>4</v>
      </c>
      <c r="AQ1558">
        <v>100</v>
      </c>
      <c r="AR1558">
        <v>100</v>
      </c>
      <c r="AS1558" t="s">
        <v>755</v>
      </c>
    </row>
    <row r="1559" spans="1:45" x14ac:dyDescent="0.25">
      <c r="A1559">
        <v>1558</v>
      </c>
      <c r="B1559" t="s">
        <v>26</v>
      </c>
      <c r="C1559" t="s">
        <v>665</v>
      </c>
      <c r="D1559" t="s">
        <v>2</v>
      </c>
      <c r="E1559" t="s">
        <v>342</v>
      </c>
      <c r="F1559" s="138">
        <v>44010</v>
      </c>
      <c r="G1559" t="s">
        <v>670</v>
      </c>
      <c r="H1559" t="s">
        <v>667</v>
      </c>
      <c r="I1559" t="s">
        <v>673</v>
      </c>
      <c r="J1559" t="s">
        <v>370</v>
      </c>
      <c r="K1559" t="s">
        <v>671</v>
      </c>
      <c r="L1559">
        <v>1200</v>
      </c>
      <c r="M1559">
        <v>280</v>
      </c>
      <c r="O1559">
        <v>320</v>
      </c>
      <c r="P1559">
        <v>115.19999999999999</v>
      </c>
      <c r="Q1559">
        <v>23</v>
      </c>
      <c r="R1559">
        <v>44</v>
      </c>
      <c r="S1559">
        <v>76.2</v>
      </c>
      <c r="T1559">
        <v>13.5</v>
      </c>
      <c r="U1559">
        <v>20.666666666666668</v>
      </c>
      <c r="V1559">
        <v>0.50995024875621897</v>
      </c>
      <c r="W1559">
        <v>0.4</v>
      </c>
      <c r="Y1559">
        <v>0.29910714285714285</v>
      </c>
      <c r="Z1559">
        <v>355</v>
      </c>
      <c r="AA1559">
        <v>0.7</v>
      </c>
      <c r="AB1559">
        <v>13.5</v>
      </c>
      <c r="AH1559">
        <v>20.666666666666668</v>
      </c>
      <c r="AQ1559">
        <v>100</v>
      </c>
      <c r="AR1559">
        <v>100</v>
      </c>
      <c r="AS1559" t="s">
        <v>755</v>
      </c>
    </row>
    <row r="1560" spans="1:45" x14ac:dyDescent="0.25">
      <c r="A1560">
        <v>1559</v>
      </c>
      <c r="B1560" t="s">
        <v>26</v>
      </c>
      <c r="C1560" t="s">
        <v>665</v>
      </c>
      <c r="D1560" t="s">
        <v>2</v>
      </c>
      <c r="E1560" t="s">
        <v>342</v>
      </c>
      <c r="F1560" s="138">
        <v>44010</v>
      </c>
      <c r="G1560" t="s">
        <v>670</v>
      </c>
      <c r="H1560" t="s">
        <v>667</v>
      </c>
      <c r="I1560" t="s">
        <v>674</v>
      </c>
      <c r="J1560" t="s">
        <v>371</v>
      </c>
      <c r="K1560" t="s">
        <v>671</v>
      </c>
      <c r="L1560">
        <v>1200</v>
      </c>
      <c r="M1560">
        <v>280</v>
      </c>
      <c r="O1560">
        <v>320</v>
      </c>
      <c r="P1560">
        <v>115.19999999999999</v>
      </c>
      <c r="Q1560">
        <v>8</v>
      </c>
      <c r="R1560">
        <v>32</v>
      </c>
      <c r="S1560">
        <v>76.2</v>
      </c>
      <c r="T1560">
        <v>3.333333333333333</v>
      </c>
      <c r="U1560">
        <v>7.5</v>
      </c>
      <c r="V1560">
        <v>0.27083333333333331</v>
      </c>
      <c r="W1560">
        <v>0.4</v>
      </c>
      <c r="Y1560">
        <v>0.17857142857142858</v>
      </c>
      <c r="Z1560">
        <v>389</v>
      </c>
      <c r="AA1560">
        <v>0.7</v>
      </c>
      <c r="AB1560">
        <v>1.8333333333333333</v>
      </c>
      <c r="AE1560">
        <v>3</v>
      </c>
      <c r="AH1560">
        <v>5</v>
      </c>
      <c r="AK1560">
        <v>5</v>
      </c>
      <c r="AQ1560">
        <v>100</v>
      </c>
      <c r="AR1560">
        <v>100</v>
      </c>
      <c r="AS1560" t="s">
        <v>755</v>
      </c>
    </row>
    <row r="1561" spans="1:45" x14ac:dyDescent="0.25">
      <c r="A1561">
        <v>1560</v>
      </c>
      <c r="B1561" t="s">
        <v>26</v>
      </c>
      <c r="C1561" t="s">
        <v>665</v>
      </c>
      <c r="D1561" t="s">
        <v>2</v>
      </c>
      <c r="E1561" t="s">
        <v>342</v>
      </c>
      <c r="F1561" s="138">
        <v>44010</v>
      </c>
      <c r="G1561" t="s">
        <v>682</v>
      </c>
      <c r="H1561" t="s">
        <v>667</v>
      </c>
      <c r="I1561" t="s">
        <v>668</v>
      </c>
      <c r="J1561" t="s">
        <v>153</v>
      </c>
      <c r="K1561" t="s">
        <v>671</v>
      </c>
      <c r="L1561">
        <v>1000</v>
      </c>
      <c r="M1561">
        <v>280</v>
      </c>
      <c r="O1561">
        <v>276</v>
      </c>
      <c r="P1561">
        <v>96</v>
      </c>
      <c r="Q1561">
        <v>4</v>
      </c>
      <c r="R1561">
        <v>23</v>
      </c>
      <c r="S1561">
        <v>63.599999999999994</v>
      </c>
      <c r="T1561">
        <v>4.166666666666667</v>
      </c>
      <c r="U1561">
        <v>21.416666666666668</v>
      </c>
      <c r="V1561">
        <v>0.94753086419753096</v>
      </c>
      <c r="W1561">
        <v>0.4</v>
      </c>
      <c r="Y1561">
        <v>0.13975155279503107</v>
      </c>
      <c r="Z1561">
        <v>233</v>
      </c>
      <c r="AA1561">
        <v>0.65</v>
      </c>
      <c r="AB1561">
        <v>4.166666666666667</v>
      </c>
      <c r="AH1561">
        <v>20.166666666666668</v>
      </c>
      <c r="AI1561">
        <v>1</v>
      </c>
      <c r="AK1561">
        <v>2</v>
      </c>
      <c r="AQ1561">
        <v>100</v>
      </c>
      <c r="AR1561">
        <v>100</v>
      </c>
      <c r="AS1561" t="s">
        <v>755</v>
      </c>
    </row>
    <row r="1562" spans="1:45" x14ac:dyDescent="0.25">
      <c r="A1562">
        <v>1561</v>
      </c>
      <c r="B1562" t="s">
        <v>26</v>
      </c>
      <c r="C1562" t="s">
        <v>665</v>
      </c>
      <c r="D1562" t="s">
        <v>2</v>
      </c>
      <c r="E1562" t="s">
        <v>342</v>
      </c>
      <c r="F1562" s="138">
        <v>44010</v>
      </c>
      <c r="G1562" t="s">
        <v>682</v>
      </c>
      <c r="H1562" t="s">
        <v>667</v>
      </c>
      <c r="I1562" t="s">
        <v>668</v>
      </c>
      <c r="J1562" t="s">
        <v>154</v>
      </c>
      <c r="K1562" t="s">
        <v>671</v>
      </c>
      <c r="L1562">
        <v>1000</v>
      </c>
      <c r="M1562">
        <v>280</v>
      </c>
      <c r="O1562">
        <v>288</v>
      </c>
      <c r="P1562">
        <v>96</v>
      </c>
      <c r="Q1562">
        <v>1</v>
      </c>
      <c r="R1562">
        <v>29</v>
      </c>
      <c r="S1562">
        <v>63.599999999999994</v>
      </c>
      <c r="T1562">
        <v>0.33333333333333331</v>
      </c>
      <c r="U1562">
        <v>18</v>
      </c>
      <c r="V1562">
        <v>0.61111111111111105</v>
      </c>
      <c r="W1562">
        <v>0.4</v>
      </c>
      <c r="Y1562">
        <v>0.14880952380952381</v>
      </c>
      <c r="Z1562">
        <v>340</v>
      </c>
      <c r="AA1562">
        <v>0.65</v>
      </c>
      <c r="AB1562">
        <v>0.33333333333333331</v>
      </c>
      <c r="AH1562">
        <v>18</v>
      </c>
      <c r="AQ1562">
        <v>100</v>
      </c>
      <c r="AR1562">
        <v>100</v>
      </c>
      <c r="AS1562" t="s">
        <v>755</v>
      </c>
    </row>
    <row r="1563" spans="1:45" x14ac:dyDescent="0.25">
      <c r="A1563">
        <v>1562</v>
      </c>
      <c r="B1563" t="s">
        <v>26</v>
      </c>
      <c r="C1563" t="s">
        <v>665</v>
      </c>
      <c r="D1563" t="s">
        <v>2</v>
      </c>
      <c r="E1563" t="s">
        <v>342</v>
      </c>
      <c r="F1563" s="138">
        <v>44010</v>
      </c>
      <c r="G1563" t="s">
        <v>682</v>
      </c>
      <c r="H1563" t="s">
        <v>667</v>
      </c>
      <c r="I1563" t="s">
        <v>668</v>
      </c>
      <c r="J1563" t="s">
        <v>150</v>
      </c>
      <c r="K1563" t="s">
        <v>671</v>
      </c>
      <c r="L1563">
        <v>1000</v>
      </c>
      <c r="M1563">
        <v>280</v>
      </c>
      <c r="O1563">
        <v>240</v>
      </c>
      <c r="P1563">
        <v>96</v>
      </c>
      <c r="Q1563">
        <v>7</v>
      </c>
      <c r="R1563">
        <v>43</v>
      </c>
      <c r="S1563">
        <v>63.599999999999994</v>
      </c>
      <c r="T1563">
        <v>3.1666666666666665</v>
      </c>
      <c r="U1563">
        <v>26.416666666666668</v>
      </c>
      <c r="V1563">
        <v>0.59166666666666667</v>
      </c>
      <c r="W1563">
        <v>0.4</v>
      </c>
      <c r="Y1563">
        <v>0.29761904761904762</v>
      </c>
      <c r="Z1563">
        <v>283</v>
      </c>
      <c r="AA1563">
        <v>0.7</v>
      </c>
      <c r="AB1563">
        <v>3.1666666666666665</v>
      </c>
      <c r="AH1563">
        <v>25.166666666666668</v>
      </c>
      <c r="AI1563">
        <v>1</v>
      </c>
      <c r="AK1563">
        <v>2</v>
      </c>
      <c r="AQ1563">
        <v>100</v>
      </c>
      <c r="AR1563">
        <v>100</v>
      </c>
      <c r="AS1563" t="s">
        <v>755</v>
      </c>
    </row>
    <row r="1564" spans="1:45" x14ac:dyDescent="0.25">
      <c r="A1564">
        <v>1563</v>
      </c>
      <c r="B1564" t="s">
        <v>26</v>
      </c>
      <c r="C1564" t="s">
        <v>665</v>
      </c>
      <c r="D1564" t="s">
        <v>2</v>
      </c>
      <c r="E1564" t="s">
        <v>342</v>
      </c>
      <c r="F1564" s="138">
        <v>44010</v>
      </c>
      <c r="G1564" t="s">
        <v>683</v>
      </c>
      <c r="H1564" t="s">
        <v>667</v>
      </c>
      <c r="I1564" t="s">
        <v>668</v>
      </c>
      <c r="J1564" t="s">
        <v>391</v>
      </c>
      <c r="K1564" t="s">
        <v>669</v>
      </c>
      <c r="L1564">
        <v>1500</v>
      </c>
      <c r="M1564">
        <v>280</v>
      </c>
      <c r="O1564">
        <v>560</v>
      </c>
      <c r="P1564">
        <v>144</v>
      </c>
      <c r="Q1564">
        <v>27</v>
      </c>
      <c r="R1564">
        <v>77</v>
      </c>
      <c r="S1564">
        <v>94.8</v>
      </c>
      <c r="T1564">
        <v>18</v>
      </c>
      <c r="U1564">
        <v>58.833333333333336</v>
      </c>
      <c r="V1564">
        <v>0.73878205128205132</v>
      </c>
      <c r="W1564">
        <v>0.4</v>
      </c>
      <c r="Y1564">
        <v>0.26530612244897961</v>
      </c>
      <c r="Z1564">
        <v>574</v>
      </c>
      <c r="AA1564">
        <v>0.7</v>
      </c>
      <c r="AB1564">
        <v>13.5</v>
      </c>
      <c r="AC1564">
        <v>2</v>
      </c>
      <c r="AE1564">
        <v>8</v>
      </c>
      <c r="AH1564">
        <v>47.833333333333336</v>
      </c>
      <c r="AK1564">
        <v>22</v>
      </c>
      <c r="AQ1564">
        <v>120</v>
      </c>
      <c r="AR1564">
        <v>120</v>
      </c>
      <c r="AS1564" t="s">
        <v>756</v>
      </c>
    </row>
    <row r="1565" spans="1:45" x14ac:dyDescent="0.25">
      <c r="A1565">
        <v>1564</v>
      </c>
      <c r="B1565" t="s">
        <v>26</v>
      </c>
      <c r="C1565" t="s">
        <v>665</v>
      </c>
      <c r="D1565" t="s">
        <v>2</v>
      </c>
      <c r="E1565" t="s">
        <v>342</v>
      </c>
      <c r="F1565" s="138">
        <v>44010</v>
      </c>
      <c r="G1565" t="s">
        <v>683</v>
      </c>
      <c r="H1565" t="s">
        <v>667</v>
      </c>
      <c r="I1565" t="s">
        <v>668</v>
      </c>
      <c r="J1565" t="s">
        <v>394</v>
      </c>
      <c r="K1565" t="s">
        <v>669</v>
      </c>
      <c r="L1565">
        <v>1500</v>
      </c>
      <c r="M1565">
        <v>280</v>
      </c>
      <c r="O1565">
        <v>512</v>
      </c>
      <c r="P1565">
        <v>144</v>
      </c>
      <c r="Q1565">
        <v>18</v>
      </c>
      <c r="R1565">
        <v>59</v>
      </c>
      <c r="S1565">
        <v>94.8</v>
      </c>
      <c r="T1565">
        <v>8.25</v>
      </c>
      <c r="U1565">
        <v>32.208333333333329</v>
      </c>
      <c r="V1565">
        <v>0.52543290043290036</v>
      </c>
      <c r="W1565">
        <v>0.4</v>
      </c>
      <c r="Y1565">
        <v>0.21484375</v>
      </c>
      <c r="Z1565">
        <v>720</v>
      </c>
      <c r="AA1565">
        <v>0.7</v>
      </c>
      <c r="AB1565">
        <v>4.5</v>
      </c>
      <c r="AC1565">
        <v>5</v>
      </c>
      <c r="AE1565">
        <v>5</v>
      </c>
      <c r="AH1565">
        <v>21.333333333333332</v>
      </c>
      <c r="AI1565">
        <v>10</v>
      </c>
      <c r="AJ1565">
        <v>1</v>
      </c>
      <c r="AK1565">
        <v>16</v>
      </c>
      <c r="AQ1565">
        <v>120</v>
      </c>
      <c r="AR1565">
        <v>120</v>
      </c>
      <c r="AS1565" t="s">
        <v>756</v>
      </c>
    </row>
    <row r="1566" spans="1:45" x14ac:dyDescent="0.25">
      <c r="A1566">
        <v>1565</v>
      </c>
      <c r="B1566" t="s">
        <v>26</v>
      </c>
      <c r="C1566" t="s">
        <v>665</v>
      </c>
      <c r="D1566" t="s">
        <v>2</v>
      </c>
      <c r="E1566" t="s">
        <v>342</v>
      </c>
      <c r="F1566" s="138">
        <v>44010</v>
      </c>
      <c r="G1566" t="s">
        <v>683</v>
      </c>
      <c r="H1566" t="s">
        <v>667</v>
      </c>
      <c r="I1566" t="s">
        <v>668</v>
      </c>
      <c r="J1566" t="s">
        <v>392</v>
      </c>
      <c r="K1566" t="s">
        <v>669</v>
      </c>
      <c r="L1566">
        <v>1500</v>
      </c>
      <c r="M1566">
        <v>280</v>
      </c>
      <c r="O1566">
        <v>576</v>
      </c>
      <c r="P1566">
        <v>144</v>
      </c>
      <c r="Q1566">
        <v>9</v>
      </c>
      <c r="R1566">
        <v>74</v>
      </c>
      <c r="S1566">
        <v>94.8</v>
      </c>
      <c r="T1566">
        <v>6</v>
      </c>
      <c r="U1566">
        <v>39.666666666666664</v>
      </c>
      <c r="V1566">
        <v>0.55020080321285136</v>
      </c>
      <c r="W1566">
        <v>0.4</v>
      </c>
      <c r="Y1566">
        <v>0.20585317460317462</v>
      </c>
      <c r="Z1566">
        <v>455</v>
      </c>
      <c r="AA1566">
        <v>0.65</v>
      </c>
      <c r="AB1566">
        <v>5</v>
      </c>
      <c r="AC1566">
        <v>2</v>
      </c>
      <c r="AE1566">
        <v>1</v>
      </c>
      <c r="AH1566">
        <v>12.666666666666666</v>
      </c>
      <c r="AK1566">
        <v>54</v>
      </c>
      <c r="AQ1566">
        <v>120</v>
      </c>
      <c r="AR1566">
        <v>120</v>
      </c>
      <c r="AS1566" t="s">
        <v>756</v>
      </c>
    </row>
    <row r="1567" spans="1:45" x14ac:dyDescent="0.25">
      <c r="A1567">
        <v>1566</v>
      </c>
      <c r="B1567" t="s">
        <v>26</v>
      </c>
      <c r="C1567" t="s">
        <v>665</v>
      </c>
      <c r="D1567" t="s">
        <v>2</v>
      </c>
      <c r="E1567" t="s">
        <v>342</v>
      </c>
      <c r="F1567" s="138">
        <v>44010</v>
      </c>
      <c r="G1567" t="s">
        <v>683</v>
      </c>
      <c r="H1567" t="s">
        <v>667</v>
      </c>
      <c r="I1567" t="s">
        <v>668</v>
      </c>
      <c r="J1567" t="s">
        <v>393</v>
      </c>
      <c r="K1567" t="s">
        <v>669</v>
      </c>
      <c r="L1567">
        <v>1500</v>
      </c>
      <c r="M1567">
        <v>280</v>
      </c>
      <c r="O1567">
        <v>480</v>
      </c>
      <c r="P1567">
        <v>144</v>
      </c>
      <c r="Q1567">
        <v>30</v>
      </c>
      <c r="R1567">
        <v>64</v>
      </c>
      <c r="S1567">
        <v>94.8</v>
      </c>
      <c r="T1567">
        <v>12</v>
      </c>
      <c r="U1567">
        <v>27</v>
      </c>
      <c r="V1567">
        <v>0.41489361702127658</v>
      </c>
      <c r="W1567">
        <v>0.4</v>
      </c>
      <c r="Y1567">
        <v>0.27976190476190477</v>
      </c>
      <c r="Z1567">
        <v>452</v>
      </c>
      <c r="AA1567">
        <v>0.7</v>
      </c>
      <c r="AC1567">
        <v>5</v>
      </c>
      <c r="AD1567">
        <v>22</v>
      </c>
      <c r="AE1567">
        <v>5</v>
      </c>
      <c r="AI1567">
        <v>9</v>
      </c>
      <c r="AJ1567">
        <v>66</v>
      </c>
      <c r="AQ1567">
        <v>120</v>
      </c>
      <c r="AR1567">
        <v>120</v>
      </c>
      <c r="AS1567" t="s">
        <v>756</v>
      </c>
    </row>
    <row r="1568" spans="1:45" x14ac:dyDescent="0.25">
      <c r="A1568">
        <v>1567</v>
      </c>
      <c r="B1568" t="s">
        <v>26</v>
      </c>
      <c r="C1568" t="s">
        <v>665</v>
      </c>
      <c r="D1568" t="s">
        <v>2</v>
      </c>
      <c r="E1568" t="s">
        <v>342</v>
      </c>
      <c r="F1568" s="138">
        <v>44010</v>
      </c>
      <c r="G1568" t="s">
        <v>675</v>
      </c>
      <c r="H1568" t="s">
        <v>667</v>
      </c>
      <c r="I1568" t="s">
        <v>668</v>
      </c>
      <c r="J1568" t="s">
        <v>164</v>
      </c>
      <c r="K1568" t="s">
        <v>669</v>
      </c>
      <c r="L1568">
        <v>4200</v>
      </c>
      <c r="M1568">
        <v>280</v>
      </c>
      <c r="O1568">
        <v>784</v>
      </c>
      <c r="P1568">
        <v>302.39999999999998</v>
      </c>
      <c r="Q1568">
        <v>42</v>
      </c>
      <c r="R1568">
        <v>107</v>
      </c>
      <c r="S1568">
        <v>199.79999999999998</v>
      </c>
      <c r="T1568">
        <v>26.083333333333336</v>
      </c>
      <c r="U1568">
        <v>98</v>
      </c>
      <c r="V1568">
        <v>0.83277404921700227</v>
      </c>
      <c r="W1568">
        <v>0.4</v>
      </c>
      <c r="Y1568">
        <v>0.27150145772594753</v>
      </c>
      <c r="Z1568">
        <v>774</v>
      </c>
      <c r="AA1568">
        <v>0.7</v>
      </c>
      <c r="AB1568">
        <v>15.833333333333334</v>
      </c>
      <c r="AC1568">
        <v>13</v>
      </c>
      <c r="AE1568">
        <v>14</v>
      </c>
      <c r="AH1568">
        <v>74.5</v>
      </c>
      <c r="AI1568">
        <v>22</v>
      </c>
      <c r="AK1568">
        <v>36</v>
      </c>
      <c r="AQ1568">
        <v>150</v>
      </c>
      <c r="AR1568">
        <v>150</v>
      </c>
      <c r="AS1568" t="s">
        <v>756</v>
      </c>
    </row>
    <row r="1569" spans="1:45" x14ac:dyDescent="0.25">
      <c r="A1569">
        <v>1568</v>
      </c>
      <c r="B1569" t="s">
        <v>26</v>
      </c>
      <c r="C1569" t="s">
        <v>665</v>
      </c>
      <c r="D1569" t="s">
        <v>2</v>
      </c>
      <c r="E1569" t="s">
        <v>342</v>
      </c>
      <c r="F1569" s="138">
        <v>44010</v>
      </c>
      <c r="G1569" t="s">
        <v>676</v>
      </c>
      <c r="H1569" t="s">
        <v>667</v>
      </c>
      <c r="I1569" t="s">
        <v>668</v>
      </c>
      <c r="J1569" t="s">
        <v>165</v>
      </c>
      <c r="K1569" t="s">
        <v>669</v>
      </c>
      <c r="L1569">
        <v>1200</v>
      </c>
      <c r="M1569">
        <v>280</v>
      </c>
      <c r="O1569">
        <v>464</v>
      </c>
      <c r="P1569">
        <v>115.19999999999999</v>
      </c>
      <c r="Q1569">
        <v>34</v>
      </c>
      <c r="R1569">
        <v>67</v>
      </c>
      <c r="S1569">
        <v>76.2</v>
      </c>
      <c r="T1569">
        <v>35.166666666666671</v>
      </c>
      <c r="U1569">
        <v>53.833333333333329</v>
      </c>
      <c r="V1569">
        <v>0.88118811881188119</v>
      </c>
      <c r="W1569">
        <v>0.4</v>
      </c>
      <c r="Y1569">
        <v>0.31096059113300495</v>
      </c>
      <c r="Z1569">
        <v>587</v>
      </c>
      <c r="AA1569">
        <v>0.75</v>
      </c>
      <c r="AB1569">
        <v>28.666666666666668</v>
      </c>
      <c r="AE1569">
        <v>13</v>
      </c>
      <c r="AH1569">
        <v>25.333333333333332</v>
      </c>
      <c r="AI1569">
        <v>14</v>
      </c>
      <c r="AK1569">
        <v>50</v>
      </c>
      <c r="AQ1569">
        <v>100</v>
      </c>
      <c r="AR1569">
        <v>100</v>
      </c>
      <c r="AS1569" t="s">
        <v>756</v>
      </c>
    </row>
    <row r="1570" spans="1:45" x14ac:dyDescent="0.25">
      <c r="A1570">
        <v>1569</v>
      </c>
      <c r="B1570" t="s">
        <v>26</v>
      </c>
      <c r="C1570" t="s">
        <v>665</v>
      </c>
      <c r="D1570" t="s">
        <v>2</v>
      </c>
      <c r="E1570" t="s">
        <v>342</v>
      </c>
      <c r="F1570" s="138">
        <v>44010</v>
      </c>
      <c r="G1570" t="s">
        <v>676</v>
      </c>
      <c r="H1570" t="s">
        <v>667</v>
      </c>
      <c r="I1570" t="s">
        <v>668</v>
      </c>
      <c r="J1570" t="s">
        <v>166</v>
      </c>
      <c r="K1570" t="s">
        <v>669</v>
      </c>
      <c r="L1570">
        <v>1200</v>
      </c>
      <c r="M1570">
        <v>280</v>
      </c>
      <c r="O1570">
        <v>384</v>
      </c>
      <c r="P1570">
        <v>115.19999999999999</v>
      </c>
      <c r="Q1570">
        <v>50</v>
      </c>
      <c r="R1570">
        <v>125</v>
      </c>
      <c r="S1570">
        <v>76.2</v>
      </c>
      <c r="T1570">
        <v>35</v>
      </c>
      <c r="U1570">
        <v>96.916666666666671</v>
      </c>
      <c r="V1570">
        <v>0.75380952380952393</v>
      </c>
      <c r="W1570">
        <v>0.4</v>
      </c>
      <c r="Y1570">
        <v>0.65104166666666674</v>
      </c>
      <c r="Z1570">
        <v>634</v>
      </c>
      <c r="AA1570">
        <v>0.75</v>
      </c>
      <c r="AB1570">
        <v>25.5</v>
      </c>
      <c r="AE1570">
        <v>19</v>
      </c>
      <c r="AH1570">
        <v>82.666666666666671</v>
      </c>
      <c r="AI1570">
        <v>7</v>
      </c>
      <c r="AK1570">
        <v>25</v>
      </c>
      <c r="AQ1570">
        <v>100</v>
      </c>
      <c r="AR1570">
        <v>100</v>
      </c>
      <c r="AS1570" t="s">
        <v>756</v>
      </c>
    </row>
    <row r="1571" spans="1:45" x14ac:dyDescent="0.25">
      <c r="A1571">
        <v>1570</v>
      </c>
      <c r="B1571" t="s">
        <v>26</v>
      </c>
      <c r="C1571" t="s">
        <v>665</v>
      </c>
      <c r="D1571" t="s">
        <v>2</v>
      </c>
      <c r="E1571" t="s">
        <v>342</v>
      </c>
      <c r="F1571" s="138">
        <v>44010</v>
      </c>
      <c r="G1571" t="s">
        <v>676</v>
      </c>
      <c r="H1571" t="s">
        <v>667</v>
      </c>
      <c r="I1571" t="s">
        <v>668</v>
      </c>
      <c r="J1571" t="s">
        <v>167</v>
      </c>
      <c r="K1571" t="s">
        <v>669</v>
      </c>
      <c r="L1571">
        <v>1200</v>
      </c>
      <c r="M1571">
        <v>280</v>
      </c>
      <c r="O1571">
        <v>384</v>
      </c>
      <c r="P1571">
        <v>115.19999999999999</v>
      </c>
      <c r="Q1571">
        <v>3</v>
      </c>
      <c r="R1571">
        <v>47</v>
      </c>
      <c r="S1571">
        <v>76.2</v>
      </c>
      <c r="T1571">
        <v>1.5</v>
      </c>
      <c r="U1571">
        <v>41.083333333333336</v>
      </c>
      <c r="V1571">
        <v>0.85166666666666668</v>
      </c>
      <c r="W1571">
        <v>0.4</v>
      </c>
      <c r="Y1571">
        <v>0.18601190476190479</v>
      </c>
      <c r="Z1571">
        <v>377</v>
      </c>
      <c r="AA1571">
        <v>0.75</v>
      </c>
      <c r="AE1571">
        <v>3</v>
      </c>
      <c r="AH1571">
        <v>34.333333333333336</v>
      </c>
      <c r="AI1571">
        <v>9</v>
      </c>
      <c r="AK1571">
        <v>9</v>
      </c>
      <c r="AQ1571">
        <v>100</v>
      </c>
      <c r="AR1571">
        <v>100</v>
      </c>
      <c r="AS1571" t="s">
        <v>756</v>
      </c>
    </row>
    <row r="1572" spans="1:45" x14ac:dyDescent="0.25">
      <c r="A1572">
        <v>1571</v>
      </c>
      <c r="B1572" t="s">
        <v>26</v>
      </c>
      <c r="C1572" t="s">
        <v>665</v>
      </c>
      <c r="D1572" t="s">
        <v>2</v>
      </c>
      <c r="E1572" t="s">
        <v>342</v>
      </c>
      <c r="F1572" s="138">
        <v>44010</v>
      </c>
      <c r="G1572" t="s">
        <v>676</v>
      </c>
      <c r="H1572" t="s">
        <v>667</v>
      </c>
      <c r="I1572" t="s">
        <v>668</v>
      </c>
      <c r="J1572" t="s">
        <v>168</v>
      </c>
      <c r="K1572" t="s">
        <v>669</v>
      </c>
      <c r="L1572">
        <v>1200</v>
      </c>
      <c r="M1572">
        <v>280</v>
      </c>
      <c r="O1572">
        <v>384</v>
      </c>
      <c r="P1572">
        <v>115.19999999999999</v>
      </c>
      <c r="Q1572">
        <v>9</v>
      </c>
      <c r="R1572">
        <v>60</v>
      </c>
      <c r="S1572">
        <v>76.2</v>
      </c>
      <c r="T1572">
        <v>7.5</v>
      </c>
      <c r="U1572">
        <v>46.166666666666664</v>
      </c>
      <c r="V1572">
        <v>0.77777777777777779</v>
      </c>
      <c r="W1572">
        <v>0.4</v>
      </c>
      <c r="Y1572">
        <v>0.2566964285714286</v>
      </c>
      <c r="Z1572">
        <v>782</v>
      </c>
      <c r="AA1572">
        <v>0.65</v>
      </c>
      <c r="AB1572">
        <v>7.5</v>
      </c>
      <c r="AH1572">
        <v>39.166666666666664</v>
      </c>
      <c r="AK1572">
        <v>14</v>
      </c>
      <c r="AQ1572">
        <v>100</v>
      </c>
      <c r="AR1572">
        <v>100</v>
      </c>
      <c r="AS1572" t="s">
        <v>756</v>
      </c>
    </row>
    <row r="1573" spans="1:45" x14ac:dyDescent="0.25">
      <c r="A1573">
        <v>1572</v>
      </c>
      <c r="B1573" t="s">
        <v>26</v>
      </c>
      <c r="C1573" t="s">
        <v>665</v>
      </c>
      <c r="D1573" t="s">
        <v>2</v>
      </c>
      <c r="E1573" t="s">
        <v>342</v>
      </c>
      <c r="F1573" s="138">
        <v>44010</v>
      </c>
      <c r="G1573" t="s">
        <v>676</v>
      </c>
      <c r="H1573" t="s">
        <v>667</v>
      </c>
      <c r="I1573" t="s">
        <v>697</v>
      </c>
      <c r="J1573" t="s">
        <v>441</v>
      </c>
      <c r="K1573" t="s">
        <v>669</v>
      </c>
      <c r="L1573">
        <v>1200</v>
      </c>
      <c r="M1573">
        <v>280</v>
      </c>
      <c r="O1573">
        <v>412</v>
      </c>
      <c r="P1573">
        <v>115.19999999999999</v>
      </c>
      <c r="Q1573">
        <v>13</v>
      </c>
      <c r="R1573">
        <v>33</v>
      </c>
      <c r="S1573">
        <v>76.2</v>
      </c>
      <c r="T1573">
        <v>9.5</v>
      </c>
      <c r="U1573">
        <v>23.166666666666668</v>
      </c>
      <c r="V1573">
        <v>0.71014492753623204</v>
      </c>
      <c r="W1573">
        <v>0.4</v>
      </c>
      <c r="Y1573">
        <v>0.15950069348127602</v>
      </c>
      <c r="Z1573">
        <v>455</v>
      </c>
      <c r="AA1573">
        <v>0.65</v>
      </c>
      <c r="AB1573">
        <v>9.5</v>
      </c>
      <c r="AH1573">
        <v>23.166666666666668</v>
      </c>
      <c r="AQ1573">
        <v>100</v>
      </c>
      <c r="AR1573">
        <v>100</v>
      </c>
      <c r="AS1573" t="s">
        <v>755</v>
      </c>
    </row>
    <row r="1574" spans="1:45" x14ac:dyDescent="0.25">
      <c r="A1574">
        <v>1573</v>
      </c>
      <c r="B1574" t="s">
        <v>26</v>
      </c>
      <c r="C1574" t="s">
        <v>665</v>
      </c>
      <c r="D1574" t="s">
        <v>2</v>
      </c>
      <c r="E1574" t="s">
        <v>342</v>
      </c>
      <c r="F1574" s="138">
        <v>44010</v>
      </c>
      <c r="G1574" t="s">
        <v>676</v>
      </c>
      <c r="H1574" t="s">
        <v>667</v>
      </c>
      <c r="I1574" t="s">
        <v>677</v>
      </c>
      <c r="J1574" t="s">
        <v>440</v>
      </c>
      <c r="K1574" t="s">
        <v>669</v>
      </c>
      <c r="L1574">
        <v>1200</v>
      </c>
      <c r="M1574">
        <v>280</v>
      </c>
      <c r="O1574">
        <v>394</v>
      </c>
      <c r="P1574">
        <v>115.19999999999999</v>
      </c>
      <c r="R1574">
        <v>21</v>
      </c>
      <c r="S1574">
        <v>76.2</v>
      </c>
      <c r="T1574">
        <v>0</v>
      </c>
      <c r="U1574">
        <v>21.5</v>
      </c>
      <c r="V1574">
        <v>1.0238095238095237</v>
      </c>
      <c r="W1574">
        <v>0.4</v>
      </c>
      <c r="Y1574">
        <v>7.6142131979695438E-2</v>
      </c>
      <c r="Z1574">
        <v>232</v>
      </c>
      <c r="AA1574">
        <v>0.65</v>
      </c>
      <c r="AH1574">
        <v>21</v>
      </c>
      <c r="AK1574">
        <v>1</v>
      </c>
      <c r="AQ1574">
        <v>100</v>
      </c>
      <c r="AR1574">
        <v>100</v>
      </c>
      <c r="AS1574" t="s">
        <v>755</v>
      </c>
    </row>
    <row r="1575" spans="1:45" x14ac:dyDescent="0.25">
      <c r="A1575">
        <v>1574</v>
      </c>
      <c r="B1575" t="s">
        <v>26</v>
      </c>
      <c r="C1575" t="s">
        <v>665</v>
      </c>
      <c r="D1575" t="s">
        <v>2</v>
      </c>
      <c r="E1575" t="s">
        <v>342</v>
      </c>
      <c r="F1575" s="138">
        <v>44010</v>
      </c>
      <c r="G1575" t="s">
        <v>676</v>
      </c>
      <c r="H1575" t="s">
        <v>687</v>
      </c>
      <c r="I1575" t="s">
        <v>673</v>
      </c>
      <c r="J1575" t="s">
        <v>439</v>
      </c>
      <c r="K1575" t="s">
        <v>669</v>
      </c>
      <c r="L1575">
        <v>1200</v>
      </c>
      <c r="M1575">
        <v>280</v>
      </c>
      <c r="O1575">
        <v>387</v>
      </c>
      <c r="P1575">
        <v>115.19999999999999</v>
      </c>
      <c r="Q1575">
        <v>5</v>
      </c>
      <c r="R1575">
        <v>35</v>
      </c>
      <c r="S1575">
        <v>76.2</v>
      </c>
      <c r="T1575">
        <v>3</v>
      </c>
      <c r="U1575">
        <v>26.333333333333332</v>
      </c>
      <c r="V1575">
        <v>0.73333333333333328</v>
      </c>
      <c r="W1575">
        <v>0.24</v>
      </c>
      <c r="Y1575">
        <v>0.14765596160944999</v>
      </c>
      <c r="Z1575">
        <v>333</v>
      </c>
      <c r="AA1575">
        <v>0.65</v>
      </c>
      <c r="AB1575">
        <v>3</v>
      </c>
      <c r="AH1575">
        <v>26.333333333333332</v>
      </c>
      <c r="AQ1575">
        <v>100</v>
      </c>
      <c r="AR1575">
        <v>100</v>
      </c>
      <c r="AS1575" t="s">
        <v>755</v>
      </c>
    </row>
    <row r="1576" spans="1:45" x14ac:dyDescent="0.25">
      <c r="A1576">
        <v>1575</v>
      </c>
      <c r="B1576" t="s">
        <v>26</v>
      </c>
      <c r="C1576" t="s">
        <v>665</v>
      </c>
      <c r="D1576" t="s">
        <v>2</v>
      </c>
      <c r="E1576" t="s">
        <v>342</v>
      </c>
      <c r="F1576" s="138">
        <v>44010</v>
      </c>
      <c r="G1576" t="s">
        <v>685</v>
      </c>
      <c r="H1576" t="s">
        <v>667</v>
      </c>
      <c r="I1576" t="s">
        <v>668</v>
      </c>
      <c r="J1576" t="s">
        <v>174</v>
      </c>
      <c r="K1576" t="s">
        <v>671</v>
      </c>
      <c r="L1576">
        <v>1000</v>
      </c>
      <c r="M1576">
        <v>280</v>
      </c>
      <c r="O1576">
        <v>268</v>
      </c>
      <c r="P1576">
        <v>96</v>
      </c>
      <c r="Q1576">
        <v>9</v>
      </c>
      <c r="R1576">
        <v>20</v>
      </c>
      <c r="S1576">
        <v>63.599999999999994</v>
      </c>
      <c r="T1576">
        <v>7.5</v>
      </c>
      <c r="U1576">
        <v>14.333333333333334</v>
      </c>
      <c r="V1576">
        <v>0.75287356321839094</v>
      </c>
      <c r="W1576">
        <v>0.4</v>
      </c>
      <c r="Y1576">
        <v>0.15458422174840086</v>
      </c>
      <c r="Z1576">
        <v>275</v>
      </c>
      <c r="AA1576">
        <v>0.8</v>
      </c>
      <c r="AB1576">
        <v>6</v>
      </c>
      <c r="AE1576">
        <v>3</v>
      </c>
      <c r="AH1576">
        <v>14.333333333333334</v>
      </c>
      <c r="AQ1576">
        <v>100</v>
      </c>
      <c r="AR1576">
        <v>100</v>
      </c>
      <c r="AS1576" t="s">
        <v>755</v>
      </c>
    </row>
    <row r="1577" spans="1:45" x14ac:dyDescent="0.25">
      <c r="A1577">
        <v>1576</v>
      </c>
      <c r="B1577" t="s">
        <v>26</v>
      </c>
      <c r="C1577" t="s">
        <v>665</v>
      </c>
      <c r="D1577" t="s">
        <v>2</v>
      </c>
      <c r="E1577" t="s">
        <v>342</v>
      </c>
      <c r="F1577" s="138">
        <v>44010</v>
      </c>
      <c r="G1577" t="s">
        <v>685</v>
      </c>
      <c r="H1577" t="s">
        <v>667</v>
      </c>
      <c r="I1577" t="s">
        <v>668</v>
      </c>
      <c r="J1577" t="s">
        <v>175</v>
      </c>
      <c r="K1577" t="s">
        <v>671</v>
      </c>
      <c r="L1577">
        <v>1000</v>
      </c>
      <c r="M1577">
        <v>280</v>
      </c>
      <c r="O1577">
        <v>448</v>
      </c>
      <c r="P1577">
        <v>96</v>
      </c>
      <c r="Q1577">
        <v>16</v>
      </c>
      <c r="R1577">
        <v>56</v>
      </c>
      <c r="S1577">
        <v>63.599999999999994</v>
      </c>
      <c r="T1577">
        <v>9.8333333333333339</v>
      </c>
      <c r="U1577">
        <v>37.666666666666664</v>
      </c>
      <c r="V1577">
        <v>0.65972222222222221</v>
      </c>
      <c r="W1577">
        <v>0.4</v>
      </c>
      <c r="Y1577">
        <v>0.22959183673469391</v>
      </c>
      <c r="Z1577">
        <v>650</v>
      </c>
      <c r="AA1577">
        <v>0.8</v>
      </c>
      <c r="AB1577">
        <v>9.8333333333333339</v>
      </c>
      <c r="AH1577">
        <v>37.666666666666664</v>
      </c>
      <c r="AQ1577">
        <v>100</v>
      </c>
      <c r="AR1577">
        <v>100</v>
      </c>
      <c r="AS1577" t="s">
        <v>756</v>
      </c>
    </row>
    <row r="1578" spans="1:45" x14ac:dyDescent="0.25">
      <c r="A1578">
        <v>1577</v>
      </c>
      <c r="B1578" t="s">
        <v>26</v>
      </c>
      <c r="C1578" t="s">
        <v>665</v>
      </c>
      <c r="D1578" t="s">
        <v>2</v>
      </c>
      <c r="E1578" t="s">
        <v>342</v>
      </c>
      <c r="F1578" s="138">
        <v>44010</v>
      </c>
      <c r="G1578" t="s">
        <v>685</v>
      </c>
      <c r="H1578" t="s">
        <v>667</v>
      </c>
      <c r="I1578" t="s">
        <v>668</v>
      </c>
      <c r="J1578" t="s">
        <v>416</v>
      </c>
      <c r="K1578" t="s">
        <v>671</v>
      </c>
      <c r="L1578">
        <v>1000</v>
      </c>
      <c r="M1578">
        <v>280</v>
      </c>
      <c r="O1578">
        <v>288</v>
      </c>
      <c r="P1578">
        <v>96</v>
      </c>
      <c r="Q1578">
        <v>22</v>
      </c>
      <c r="R1578">
        <v>58</v>
      </c>
      <c r="S1578">
        <v>63.599999999999994</v>
      </c>
      <c r="T1578">
        <v>11.166666666666668</v>
      </c>
      <c r="U1578">
        <v>38.166666666666671</v>
      </c>
      <c r="V1578">
        <v>0.61666666666666681</v>
      </c>
      <c r="W1578">
        <v>0.4</v>
      </c>
      <c r="Y1578">
        <v>0.39682539682539686</v>
      </c>
      <c r="Z1578">
        <v>347</v>
      </c>
      <c r="AA1578">
        <v>0.65</v>
      </c>
      <c r="AB1578">
        <v>6.166666666666667</v>
      </c>
      <c r="AC1578">
        <v>6</v>
      </c>
      <c r="AE1578">
        <v>7</v>
      </c>
      <c r="AH1578">
        <v>31.166666666666668</v>
      </c>
      <c r="AI1578">
        <v>8</v>
      </c>
      <c r="AK1578">
        <v>10</v>
      </c>
      <c r="AQ1578">
        <v>100</v>
      </c>
      <c r="AR1578">
        <v>100</v>
      </c>
      <c r="AS1578" t="s">
        <v>756</v>
      </c>
    </row>
    <row r="1579" spans="1:45" x14ac:dyDescent="0.25">
      <c r="A1579">
        <v>1578</v>
      </c>
      <c r="B1579" t="s">
        <v>26</v>
      </c>
      <c r="C1579" t="s">
        <v>665</v>
      </c>
      <c r="D1579" t="s">
        <v>2</v>
      </c>
      <c r="E1579" t="s">
        <v>342</v>
      </c>
      <c r="F1579" s="138">
        <v>44010</v>
      </c>
      <c r="G1579" t="s">
        <v>685</v>
      </c>
      <c r="H1579" t="s">
        <v>667</v>
      </c>
      <c r="I1579" t="s">
        <v>677</v>
      </c>
      <c r="J1579" t="s">
        <v>405</v>
      </c>
      <c r="K1579" t="s">
        <v>671</v>
      </c>
      <c r="L1579">
        <v>1000</v>
      </c>
      <c r="M1579">
        <v>280</v>
      </c>
      <c r="O1579">
        <v>260</v>
      </c>
      <c r="P1579">
        <v>96</v>
      </c>
      <c r="Q1579">
        <v>17</v>
      </c>
      <c r="R1579">
        <v>36</v>
      </c>
      <c r="S1579">
        <v>63.599999999999994</v>
      </c>
      <c r="T1579">
        <v>9.9166666666666679</v>
      </c>
      <c r="U1579">
        <v>25.041666666666668</v>
      </c>
      <c r="V1579">
        <v>0.65959119496855345</v>
      </c>
      <c r="W1579">
        <v>0.4</v>
      </c>
      <c r="Y1579">
        <v>0.29120879120879123</v>
      </c>
      <c r="Z1579">
        <v>250</v>
      </c>
      <c r="AA1579">
        <v>0.65</v>
      </c>
      <c r="AB1579">
        <v>7.666666666666667</v>
      </c>
      <c r="AC1579">
        <v>3</v>
      </c>
      <c r="AE1579">
        <v>3</v>
      </c>
      <c r="AH1579">
        <v>23.666666666666668</v>
      </c>
      <c r="AI1579">
        <v>4</v>
      </c>
      <c r="AJ1579">
        <v>1</v>
      </c>
      <c r="AQ1579">
        <v>100</v>
      </c>
      <c r="AR1579">
        <v>100</v>
      </c>
      <c r="AS1579" t="s">
        <v>755</v>
      </c>
    </row>
    <row r="1580" spans="1:45" x14ac:dyDescent="0.25">
      <c r="A1580">
        <v>1579</v>
      </c>
      <c r="B1580" t="s">
        <v>26</v>
      </c>
      <c r="C1580" t="s">
        <v>665</v>
      </c>
      <c r="D1580" t="s">
        <v>2</v>
      </c>
      <c r="E1580" t="s">
        <v>342</v>
      </c>
      <c r="F1580" s="138">
        <v>44010</v>
      </c>
      <c r="G1580" t="s">
        <v>685</v>
      </c>
      <c r="H1580" t="s">
        <v>687</v>
      </c>
      <c r="I1580" t="s">
        <v>677</v>
      </c>
      <c r="J1580" t="s">
        <v>529</v>
      </c>
      <c r="K1580" t="s">
        <v>671</v>
      </c>
      <c r="L1580">
        <v>1000</v>
      </c>
      <c r="M1580">
        <v>280</v>
      </c>
      <c r="O1580">
        <v>244</v>
      </c>
      <c r="P1580">
        <v>96</v>
      </c>
      <c r="R1580">
        <v>21</v>
      </c>
      <c r="S1580">
        <v>63.599999999999994</v>
      </c>
      <c r="T1580">
        <v>0</v>
      </c>
      <c r="U1580">
        <v>16</v>
      </c>
      <c r="V1580">
        <v>0.76190476190476186</v>
      </c>
      <c r="W1580">
        <v>0.4</v>
      </c>
      <c r="Y1580">
        <v>0.12295081967213116</v>
      </c>
      <c r="Z1580">
        <v>252</v>
      </c>
      <c r="AA1580">
        <v>0.65</v>
      </c>
      <c r="AH1580">
        <v>16</v>
      </c>
      <c r="AQ1580">
        <v>100</v>
      </c>
      <c r="AR1580">
        <v>100</v>
      </c>
      <c r="AS1580" t="s">
        <v>755</v>
      </c>
    </row>
    <row r="1581" spans="1:45" x14ac:dyDescent="0.25">
      <c r="A1581">
        <v>1580</v>
      </c>
      <c r="B1581" t="s">
        <v>26</v>
      </c>
      <c r="C1581" t="s">
        <v>665</v>
      </c>
      <c r="D1581" t="s">
        <v>2</v>
      </c>
      <c r="E1581" t="s">
        <v>342</v>
      </c>
      <c r="F1581" s="138">
        <v>44010</v>
      </c>
      <c r="G1581" t="s">
        <v>685</v>
      </c>
      <c r="H1581" t="s">
        <v>687</v>
      </c>
      <c r="I1581" t="s">
        <v>705</v>
      </c>
      <c r="J1581" t="s">
        <v>528</v>
      </c>
      <c r="K1581" t="s">
        <v>671</v>
      </c>
      <c r="L1581">
        <v>1000</v>
      </c>
      <c r="M1581">
        <v>280</v>
      </c>
      <c r="O1581">
        <v>256</v>
      </c>
      <c r="P1581">
        <v>57.599999999999994</v>
      </c>
      <c r="Q1581">
        <v>1</v>
      </c>
      <c r="R1581">
        <v>21</v>
      </c>
      <c r="S1581">
        <v>21</v>
      </c>
      <c r="T1581">
        <v>0.33333333333333331</v>
      </c>
      <c r="U1581">
        <v>12.166666666666666</v>
      </c>
      <c r="V1581">
        <v>0.56818181818181823</v>
      </c>
      <c r="W1581">
        <v>0.4</v>
      </c>
      <c r="Y1581">
        <v>0.12276785714285715</v>
      </c>
      <c r="Z1581">
        <v>264</v>
      </c>
      <c r="AA1581">
        <v>0.65</v>
      </c>
      <c r="AB1581">
        <v>0.33333333333333331</v>
      </c>
      <c r="AH1581">
        <v>11.666666666666666</v>
      </c>
      <c r="AK1581">
        <v>1</v>
      </c>
      <c r="AQ1581">
        <v>80</v>
      </c>
      <c r="AR1581">
        <v>80</v>
      </c>
      <c r="AS1581" t="s">
        <v>755</v>
      </c>
    </row>
    <row r="1582" spans="1:45" x14ac:dyDescent="0.25">
      <c r="A1582">
        <v>1581</v>
      </c>
      <c r="B1582" t="s">
        <v>26</v>
      </c>
      <c r="C1582" t="s">
        <v>665</v>
      </c>
      <c r="D1582" t="s">
        <v>2</v>
      </c>
      <c r="E1582" t="s">
        <v>342</v>
      </c>
      <c r="F1582" s="138">
        <v>44010</v>
      </c>
      <c r="G1582" t="s">
        <v>685</v>
      </c>
      <c r="H1582" t="s">
        <v>687</v>
      </c>
      <c r="I1582" t="s">
        <v>708</v>
      </c>
      <c r="J1582" t="s">
        <v>530</v>
      </c>
      <c r="K1582" t="s">
        <v>671</v>
      </c>
      <c r="L1582">
        <v>1000</v>
      </c>
      <c r="M1582">
        <v>280</v>
      </c>
      <c r="O1582">
        <v>288</v>
      </c>
      <c r="P1582">
        <v>57.599999999999994</v>
      </c>
      <c r="Q1582">
        <v>29</v>
      </c>
      <c r="R1582">
        <v>45</v>
      </c>
      <c r="S1582">
        <v>21</v>
      </c>
      <c r="T1582">
        <v>9.3333333333333321</v>
      </c>
      <c r="U1582">
        <v>16.25</v>
      </c>
      <c r="V1582">
        <v>0.34572072072072069</v>
      </c>
      <c r="W1582">
        <v>0.24</v>
      </c>
      <c r="Y1582">
        <v>0.36706349206349209</v>
      </c>
      <c r="Z1582">
        <v>370</v>
      </c>
      <c r="AA1582">
        <v>0.65</v>
      </c>
      <c r="AB1582">
        <v>4.833333333333333</v>
      </c>
      <c r="AC1582">
        <v>9</v>
      </c>
      <c r="AD1582">
        <v>6</v>
      </c>
      <c r="AH1582">
        <v>9.5</v>
      </c>
      <c r="AI1582">
        <v>12</v>
      </c>
      <c r="AJ1582">
        <v>6</v>
      </c>
      <c r="AK1582">
        <v>3</v>
      </c>
      <c r="AQ1582">
        <v>80</v>
      </c>
      <c r="AR1582">
        <v>80</v>
      </c>
      <c r="AS1582" t="s">
        <v>755</v>
      </c>
    </row>
    <row r="1583" spans="1:45" x14ac:dyDescent="0.25">
      <c r="A1583">
        <v>1582</v>
      </c>
      <c r="B1583" t="s">
        <v>26</v>
      </c>
      <c r="C1583" t="s">
        <v>665</v>
      </c>
      <c r="D1583" t="s">
        <v>2</v>
      </c>
      <c r="E1583" t="s">
        <v>342</v>
      </c>
      <c r="F1583" s="138">
        <v>44010</v>
      </c>
      <c r="G1583" t="s">
        <v>685</v>
      </c>
      <c r="H1583" t="s">
        <v>687</v>
      </c>
      <c r="I1583" t="s">
        <v>704</v>
      </c>
      <c r="J1583" t="s">
        <v>526</v>
      </c>
      <c r="K1583" t="s">
        <v>671</v>
      </c>
      <c r="L1583">
        <v>1000</v>
      </c>
      <c r="M1583">
        <v>280</v>
      </c>
      <c r="O1583">
        <v>300</v>
      </c>
      <c r="P1583">
        <v>57.599999999999994</v>
      </c>
      <c r="Q1583">
        <v>30</v>
      </c>
      <c r="R1583">
        <v>54</v>
      </c>
      <c r="S1583">
        <v>21</v>
      </c>
      <c r="T1583">
        <v>12.833333333333332</v>
      </c>
      <c r="U1583">
        <v>24.208333333333336</v>
      </c>
      <c r="V1583">
        <v>0.44097222222222227</v>
      </c>
      <c r="W1583">
        <v>0.24</v>
      </c>
      <c r="Y1583">
        <v>0.4</v>
      </c>
      <c r="Z1583">
        <v>411</v>
      </c>
      <c r="AA1583">
        <v>0.65</v>
      </c>
      <c r="AB1583">
        <v>7.333333333333333</v>
      </c>
      <c r="AC1583">
        <v>2</v>
      </c>
      <c r="AD1583">
        <v>8</v>
      </c>
      <c r="AE1583">
        <v>4</v>
      </c>
      <c r="AH1583">
        <v>13.833333333333334</v>
      </c>
      <c r="AI1583">
        <v>9</v>
      </c>
      <c r="AJ1583">
        <v>7</v>
      </c>
      <c r="AK1583">
        <v>11</v>
      </c>
      <c r="AQ1583">
        <v>80</v>
      </c>
      <c r="AR1583">
        <v>80</v>
      </c>
      <c r="AS1583" t="s">
        <v>755</v>
      </c>
    </row>
    <row r="1584" spans="1:45" x14ac:dyDescent="0.25">
      <c r="A1584">
        <v>1583</v>
      </c>
      <c r="B1584" t="s">
        <v>26</v>
      </c>
      <c r="C1584" t="s">
        <v>665</v>
      </c>
      <c r="D1584" t="s">
        <v>2</v>
      </c>
      <c r="E1584" t="s">
        <v>342</v>
      </c>
      <c r="F1584" s="138">
        <v>44010</v>
      </c>
      <c r="G1584" t="s">
        <v>710</v>
      </c>
      <c r="H1584" t="s">
        <v>687</v>
      </c>
      <c r="I1584" t="s">
        <v>668</v>
      </c>
      <c r="J1584" t="s">
        <v>548</v>
      </c>
      <c r="K1584" t="s">
        <v>711</v>
      </c>
      <c r="L1584">
        <v>180</v>
      </c>
      <c r="M1584">
        <v>144</v>
      </c>
      <c r="O1584">
        <v>144</v>
      </c>
      <c r="P1584">
        <v>22.8</v>
      </c>
      <c r="Q1584">
        <v>4</v>
      </c>
      <c r="R1584">
        <v>12</v>
      </c>
      <c r="S1584">
        <v>8.4</v>
      </c>
      <c r="T1584">
        <v>1.3333333333333333</v>
      </c>
      <c r="U1584">
        <v>5.166666666666667</v>
      </c>
      <c r="V1584">
        <v>0.40625</v>
      </c>
      <c r="W1584">
        <v>0.24</v>
      </c>
      <c r="Y1584">
        <v>0.15873015873015872</v>
      </c>
      <c r="Z1584">
        <v>114</v>
      </c>
      <c r="AA1584">
        <v>0.65</v>
      </c>
      <c r="AB1584">
        <v>1.3333333333333333</v>
      </c>
      <c r="AH1584">
        <v>5.166666666666667</v>
      </c>
      <c r="AQ1584">
        <v>50</v>
      </c>
      <c r="AR1584">
        <v>50</v>
      </c>
      <c r="AS1584" t="s">
        <v>755</v>
      </c>
    </row>
    <row r="1585" spans="1:45" x14ac:dyDescent="0.25">
      <c r="A1585">
        <v>1584</v>
      </c>
      <c r="B1585" t="s">
        <v>26</v>
      </c>
      <c r="C1585" t="s">
        <v>665</v>
      </c>
      <c r="D1585" t="s">
        <v>2</v>
      </c>
      <c r="E1585" t="s">
        <v>342</v>
      </c>
      <c r="F1585" s="138">
        <v>44010</v>
      </c>
      <c r="G1585" t="s">
        <v>710</v>
      </c>
      <c r="H1585" t="s">
        <v>687</v>
      </c>
      <c r="I1585" t="s">
        <v>668</v>
      </c>
      <c r="J1585" t="s">
        <v>547</v>
      </c>
      <c r="K1585" t="s">
        <v>711</v>
      </c>
      <c r="L1585">
        <v>180</v>
      </c>
      <c r="M1585">
        <v>144</v>
      </c>
      <c r="O1585">
        <v>144</v>
      </c>
      <c r="P1585">
        <v>22.8</v>
      </c>
      <c r="Q1585">
        <v>13</v>
      </c>
      <c r="R1585">
        <v>6</v>
      </c>
      <c r="S1585">
        <v>8.4</v>
      </c>
      <c r="T1585">
        <v>10.666666666666666</v>
      </c>
      <c r="U1585">
        <v>4.333333333333333</v>
      </c>
      <c r="V1585">
        <v>0.78947368421052633</v>
      </c>
      <c r="W1585">
        <v>0.24</v>
      </c>
      <c r="Y1585">
        <v>0.18849206349206349</v>
      </c>
      <c r="Z1585">
        <v>165</v>
      </c>
      <c r="AA1585">
        <v>0.7</v>
      </c>
      <c r="AB1585">
        <v>10.666666666666666</v>
      </c>
      <c r="AH1585">
        <v>4.333333333333333</v>
      </c>
      <c r="AQ1585">
        <v>50</v>
      </c>
      <c r="AR1585">
        <v>50</v>
      </c>
      <c r="AS1585" t="s">
        <v>755</v>
      </c>
    </row>
    <row r="1586" spans="1:45" x14ac:dyDescent="0.25">
      <c r="A1586">
        <v>1585</v>
      </c>
      <c r="B1586" t="s">
        <v>26</v>
      </c>
      <c r="C1586" t="s">
        <v>665</v>
      </c>
      <c r="D1586" t="s">
        <v>2</v>
      </c>
      <c r="E1586" t="s">
        <v>342</v>
      </c>
      <c r="F1586" s="138">
        <v>44010</v>
      </c>
      <c r="G1586" t="s">
        <v>710</v>
      </c>
      <c r="H1586" t="s">
        <v>687</v>
      </c>
      <c r="I1586" t="s">
        <v>668</v>
      </c>
      <c r="J1586" t="s">
        <v>549</v>
      </c>
      <c r="K1586" t="s">
        <v>711</v>
      </c>
      <c r="L1586">
        <v>180</v>
      </c>
      <c r="M1586">
        <v>144</v>
      </c>
      <c r="O1586">
        <v>96</v>
      </c>
      <c r="P1586">
        <v>22.8</v>
      </c>
      <c r="Q1586">
        <v>7</v>
      </c>
      <c r="R1586">
        <v>2</v>
      </c>
      <c r="S1586">
        <v>8.4</v>
      </c>
      <c r="T1586">
        <v>6.666666666666667</v>
      </c>
      <c r="U1586">
        <v>0.66666666666666663</v>
      </c>
      <c r="V1586">
        <v>0.81481481481481488</v>
      </c>
      <c r="W1586">
        <v>0.24</v>
      </c>
      <c r="Y1586">
        <v>0.13392857142857145</v>
      </c>
      <c r="Z1586">
        <v>99</v>
      </c>
      <c r="AA1586">
        <v>0.75</v>
      </c>
      <c r="AB1586">
        <v>6.666666666666667</v>
      </c>
      <c r="AH1586">
        <v>0.66666666666666663</v>
      </c>
      <c r="AQ1586">
        <v>50</v>
      </c>
      <c r="AR1586">
        <v>50</v>
      </c>
      <c r="AS1586" t="s">
        <v>755</v>
      </c>
    </row>
    <row r="1587" spans="1:45" x14ac:dyDescent="0.25">
      <c r="A1587">
        <v>1586</v>
      </c>
      <c r="B1587" t="s">
        <v>26</v>
      </c>
      <c r="C1587" t="s">
        <v>665</v>
      </c>
      <c r="D1587" t="s">
        <v>2</v>
      </c>
      <c r="E1587" t="s">
        <v>342</v>
      </c>
      <c r="F1587" s="138">
        <v>44010</v>
      </c>
      <c r="G1587" t="s">
        <v>710</v>
      </c>
      <c r="H1587" t="s">
        <v>687</v>
      </c>
      <c r="I1587" t="s">
        <v>668</v>
      </c>
      <c r="J1587" t="s">
        <v>559</v>
      </c>
      <c r="K1587" t="s">
        <v>711</v>
      </c>
      <c r="L1587">
        <v>180</v>
      </c>
      <c r="M1587">
        <v>144</v>
      </c>
      <c r="O1587">
        <v>96</v>
      </c>
      <c r="P1587">
        <v>22.8</v>
      </c>
      <c r="Q1587">
        <v>9</v>
      </c>
      <c r="R1587">
        <v>12</v>
      </c>
      <c r="S1587">
        <v>8.4</v>
      </c>
      <c r="T1587">
        <v>5.333333333333333</v>
      </c>
      <c r="U1587">
        <v>6.333333333333333</v>
      </c>
      <c r="V1587">
        <v>0.55555555555555558</v>
      </c>
      <c r="W1587">
        <v>0.24</v>
      </c>
      <c r="Y1587">
        <v>0.31250000000000006</v>
      </c>
      <c r="Z1587">
        <v>102</v>
      </c>
      <c r="AA1587">
        <v>0.65</v>
      </c>
      <c r="AB1587">
        <v>5.333333333333333</v>
      </c>
      <c r="AH1587">
        <v>6.333333333333333</v>
      </c>
      <c r="AQ1587">
        <v>50</v>
      </c>
      <c r="AR1587">
        <v>50</v>
      </c>
      <c r="AS1587" t="s">
        <v>755</v>
      </c>
    </row>
    <row r="1588" spans="1:45" x14ac:dyDescent="0.25">
      <c r="A1588">
        <v>1587</v>
      </c>
      <c r="B1588" t="s">
        <v>26</v>
      </c>
      <c r="C1588" t="s">
        <v>665</v>
      </c>
      <c r="D1588" t="s">
        <v>2</v>
      </c>
      <c r="E1588" t="s">
        <v>342</v>
      </c>
      <c r="F1588" s="138">
        <v>44010</v>
      </c>
      <c r="G1588" t="s">
        <v>710</v>
      </c>
      <c r="H1588" t="s">
        <v>687</v>
      </c>
      <c r="I1588" t="s">
        <v>668</v>
      </c>
      <c r="J1588" t="s">
        <v>551</v>
      </c>
      <c r="K1588" t="s">
        <v>711</v>
      </c>
      <c r="L1588">
        <v>180</v>
      </c>
      <c r="M1588">
        <v>144</v>
      </c>
      <c r="O1588">
        <v>144</v>
      </c>
      <c r="P1588">
        <v>22.8</v>
      </c>
      <c r="R1588">
        <v>11</v>
      </c>
      <c r="S1588">
        <v>8.4</v>
      </c>
      <c r="T1588">
        <v>0</v>
      </c>
      <c r="U1588">
        <v>7</v>
      </c>
      <c r="V1588">
        <v>0.63636363636363635</v>
      </c>
      <c r="W1588">
        <v>0.24</v>
      </c>
      <c r="Y1588">
        <v>0.10912698412698413</v>
      </c>
      <c r="Z1588">
        <v>157</v>
      </c>
      <c r="AA1588">
        <v>0.65</v>
      </c>
      <c r="AH1588">
        <v>7</v>
      </c>
      <c r="AQ1588">
        <v>50</v>
      </c>
      <c r="AR1588">
        <v>50</v>
      </c>
      <c r="AS1588" t="s">
        <v>755</v>
      </c>
    </row>
    <row r="1589" spans="1:45" x14ac:dyDescent="0.25">
      <c r="A1589">
        <v>1588</v>
      </c>
      <c r="B1589" t="s">
        <v>26</v>
      </c>
      <c r="C1589" t="s">
        <v>665</v>
      </c>
      <c r="D1589" t="s">
        <v>2</v>
      </c>
      <c r="E1589" t="s">
        <v>342</v>
      </c>
      <c r="F1589" s="138">
        <v>44010</v>
      </c>
      <c r="G1589" t="s">
        <v>710</v>
      </c>
      <c r="H1589" t="s">
        <v>687</v>
      </c>
      <c r="I1589" t="s">
        <v>668</v>
      </c>
      <c r="J1589" t="s">
        <v>560</v>
      </c>
      <c r="K1589" t="s">
        <v>711</v>
      </c>
      <c r="L1589">
        <v>180</v>
      </c>
      <c r="M1589">
        <v>144</v>
      </c>
      <c r="O1589">
        <v>80</v>
      </c>
      <c r="P1589">
        <v>22.8</v>
      </c>
      <c r="Q1589">
        <v>17</v>
      </c>
      <c r="R1589">
        <v>2</v>
      </c>
      <c r="S1589">
        <v>8.4</v>
      </c>
      <c r="T1589">
        <v>8.1666666666666661</v>
      </c>
      <c r="U1589">
        <v>0.66666666666666663</v>
      </c>
      <c r="V1589">
        <v>0.46491228070175433</v>
      </c>
      <c r="W1589">
        <v>0.24</v>
      </c>
      <c r="Y1589">
        <v>0.3392857142857143</v>
      </c>
      <c r="Z1589">
        <v>121</v>
      </c>
      <c r="AA1589">
        <v>0.7</v>
      </c>
      <c r="AB1589">
        <v>8.1666666666666661</v>
      </c>
      <c r="AH1589">
        <v>0.66666666666666663</v>
      </c>
      <c r="AQ1589">
        <v>50</v>
      </c>
      <c r="AR1589">
        <v>50</v>
      </c>
      <c r="AS1589" t="s">
        <v>755</v>
      </c>
    </row>
    <row r="1590" spans="1:45" x14ac:dyDescent="0.25">
      <c r="A1590">
        <v>1589</v>
      </c>
      <c r="B1590" t="s">
        <v>26</v>
      </c>
      <c r="C1590" t="s">
        <v>665</v>
      </c>
      <c r="D1590" t="s">
        <v>2</v>
      </c>
      <c r="E1590" t="s">
        <v>342</v>
      </c>
      <c r="F1590" s="138">
        <v>44010</v>
      </c>
      <c r="G1590" t="s">
        <v>710</v>
      </c>
      <c r="H1590" t="s">
        <v>687</v>
      </c>
      <c r="I1590" t="s">
        <v>668</v>
      </c>
      <c r="J1590" t="s">
        <v>550</v>
      </c>
      <c r="K1590" t="s">
        <v>711</v>
      </c>
      <c r="L1590">
        <v>180</v>
      </c>
      <c r="M1590">
        <v>144</v>
      </c>
      <c r="O1590">
        <v>96</v>
      </c>
      <c r="P1590">
        <v>22.8</v>
      </c>
      <c r="Q1590">
        <v>12</v>
      </c>
      <c r="R1590">
        <v>20</v>
      </c>
      <c r="S1590">
        <v>8.4</v>
      </c>
      <c r="T1590">
        <v>5.666666666666667</v>
      </c>
      <c r="U1590">
        <v>9.9166666666666679</v>
      </c>
      <c r="V1590">
        <v>0.48697916666666674</v>
      </c>
      <c r="W1590">
        <v>0.24</v>
      </c>
      <c r="Y1590">
        <v>0.47619047619047628</v>
      </c>
      <c r="Z1590">
        <v>166</v>
      </c>
      <c r="AA1590">
        <v>0.65</v>
      </c>
      <c r="AB1590">
        <v>4.666666666666667</v>
      </c>
      <c r="AE1590">
        <v>2</v>
      </c>
      <c r="AH1590">
        <v>5.166666666666667</v>
      </c>
      <c r="AI1590">
        <v>1</v>
      </c>
      <c r="AK1590">
        <v>9</v>
      </c>
      <c r="AQ1590">
        <v>50</v>
      </c>
      <c r="AR1590">
        <v>50</v>
      </c>
      <c r="AS1590" t="s">
        <v>755</v>
      </c>
    </row>
    <row r="1591" spans="1:45" x14ac:dyDescent="0.25">
      <c r="A1591">
        <v>1590</v>
      </c>
      <c r="B1591" t="s">
        <v>26</v>
      </c>
      <c r="C1591" t="s">
        <v>665</v>
      </c>
      <c r="D1591" t="s">
        <v>2</v>
      </c>
      <c r="E1591" t="s">
        <v>342</v>
      </c>
      <c r="F1591" s="138">
        <v>44010</v>
      </c>
      <c r="G1591" t="s">
        <v>712</v>
      </c>
      <c r="H1591" t="s">
        <v>687</v>
      </c>
      <c r="I1591" t="s">
        <v>668</v>
      </c>
      <c r="J1591" t="s">
        <v>466</v>
      </c>
      <c r="K1591" t="s">
        <v>711</v>
      </c>
      <c r="L1591">
        <v>288</v>
      </c>
      <c r="M1591">
        <v>162</v>
      </c>
      <c r="O1591">
        <v>180</v>
      </c>
      <c r="P1591">
        <v>34.56</v>
      </c>
      <c r="Q1591">
        <v>7</v>
      </c>
      <c r="R1591">
        <v>12</v>
      </c>
      <c r="S1591">
        <v>15</v>
      </c>
      <c r="T1591">
        <v>3.5</v>
      </c>
      <c r="U1591">
        <v>6.666666666666667</v>
      </c>
      <c r="V1591">
        <v>0.53508771929824572</v>
      </c>
      <c r="W1591">
        <v>0.24</v>
      </c>
      <c r="Y1591">
        <v>0.15079365079365081</v>
      </c>
      <c r="Z1591">
        <v>192</v>
      </c>
      <c r="AA1591">
        <v>0.65</v>
      </c>
      <c r="AB1591">
        <v>3.5</v>
      </c>
      <c r="AH1591">
        <v>6.666666666666667</v>
      </c>
      <c r="AQ1591">
        <v>50</v>
      </c>
      <c r="AR1591">
        <v>50</v>
      </c>
      <c r="AS1591" t="s">
        <v>755</v>
      </c>
    </row>
    <row r="1592" spans="1:45" x14ac:dyDescent="0.25">
      <c r="A1592">
        <v>1591</v>
      </c>
      <c r="B1592" t="s">
        <v>26</v>
      </c>
      <c r="C1592" t="s">
        <v>678</v>
      </c>
      <c r="D1592" t="s">
        <v>2</v>
      </c>
      <c r="E1592" t="s">
        <v>342</v>
      </c>
      <c r="F1592" s="138">
        <v>44010</v>
      </c>
      <c r="G1592" t="s">
        <v>676</v>
      </c>
      <c r="H1592" t="s">
        <v>667</v>
      </c>
      <c r="I1592" t="s">
        <v>679</v>
      </c>
      <c r="J1592" t="s">
        <v>380</v>
      </c>
      <c r="K1592" t="s">
        <v>669</v>
      </c>
      <c r="L1592">
        <v>1200</v>
      </c>
      <c r="M1592">
        <v>280</v>
      </c>
      <c r="O1592">
        <v>432</v>
      </c>
      <c r="P1592">
        <v>115.19999999999999</v>
      </c>
      <c r="Q1592">
        <v>38</v>
      </c>
      <c r="R1592">
        <v>82</v>
      </c>
      <c r="S1592">
        <v>76.2</v>
      </c>
      <c r="T1592">
        <v>26.5</v>
      </c>
      <c r="U1592">
        <v>42.916666666666671</v>
      </c>
      <c r="V1592">
        <v>0.57847222222222228</v>
      </c>
      <c r="W1592">
        <v>0.4</v>
      </c>
      <c r="Y1592">
        <v>0.39682539682539686</v>
      </c>
      <c r="Z1592">
        <v>482</v>
      </c>
      <c r="AA1592">
        <v>0.7</v>
      </c>
      <c r="AB1592">
        <v>20</v>
      </c>
      <c r="AE1592">
        <v>13</v>
      </c>
      <c r="AH1592">
        <v>27.666666666666668</v>
      </c>
      <c r="AI1592">
        <v>9</v>
      </c>
      <c r="AK1592">
        <v>26</v>
      </c>
      <c r="AQ1592">
        <v>100</v>
      </c>
      <c r="AR1592">
        <v>100</v>
      </c>
      <c r="AS1592" t="s">
        <v>756</v>
      </c>
    </row>
    <row r="1593" spans="1:45" x14ac:dyDescent="0.25">
      <c r="A1593">
        <v>1592</v>
      </c>
      <c r="B1593" t="s">
        <v>26</v>
      </c>
      <c r="C1593" t="s">
        <v>678</v>
      </c>
      <c r="D1593" t="s">
        <v>2</v>
      </c>
      <c r="E1593" t="s">
        <v>342</v>
      </c>
      <c r="F1593" s="138">
        <v>44010</v>
      </c>
      <c r="G1593" t="s">
        <v>676</v>
      </c>
      <c r="H1593" t="s">
        <v>687</v>
      </c>
      <c r="I1593" t="s">
        <v>700</v>
      </c>
      <c r="J1593" t="s">
        <v>443</v>
      </c>
      <c r="K1593" t="s">
        <v>669</v>
      </c>
      <c r="L1593">
        <v>1200</v>
      </c>
      <c r="M1593">
        <v>280</v>
      </c>
      <c r="O1593">
        <v>384</v>
      </c>
      <c r="P1593">
        <v>115.19999999999999</v>
      </c>
      <c r="R1593">
        <v>20</v>
      </c>
      <c r="S1593">
        <v>25.2</v>
      </c>
      <c r="T1593">
        <v>0</v>
      </c>
      <c r="U1593">
        <v>14.833333333333334</v>
      </c>
      <c r="V1593">
        <v>0.7416666666666667</v>
      </c>
      <c r="W1593">
        <v>0.24</v>
      </c>
      <c r="Y1593">
        <v>7.4404761904761918E-2</v>
      </c>
      <c r="Z1593">
        <v>290</v>
      </c>
      <c r="AA1593">
        <v>0.65</v>
      </c>
      <c r="AH1593">
        <v>14.833333333333334</v>
      </c>
      <c r="AQ1593">
        <v>100</v>
      </c>
      <c r="AR1593">
        <v>100</v>
      </c>
      <c r="AS1593" t="s">
        <v>755</v>
      </c>
    </row>
    <row r="1594" spans="1:45" x14ac:dyDescent="0.25">
      <c r="A1594">
        <v>1593</v>
      </c>
      <c r="B1594" t="s">
        <v>26</v>
      </c>
      <c r="C1594" t="s">
        <v>678</v>
      </c>
      <c r="D1594" t="s">
        <v>2</v>
      </c>
      <c r="E1594" t="s">
        <v>342</v>
      </c>
      <c r="F1594" s="138">
        <v>44010</v>
      </c>
      <c r="G1594" t="s">
        <v>685</v>
      </c>
      <c r="H1594" t="s">
        <v>667</v>
      </c>
      <c r="I1594" t="s">
        <v>679</v>
      </c>
      <c r="J1594" t="s">
        <v>444</v>
      </c>
      <c r="K1594" t="s">
        <v>671</v>
      </c>
      <c r="L1594">
        <v>1000</v>
      </c>
      <c r="M1594">
        <v>280</v>
      </c>
      <c r="O1594">
        <v>384</v>
      </c>
      <c r="P1594">
        <v>96</v>
      </c>
      <c r="Q1594">
        <v>11</v>
      </c>
      <c r="R1594">
        <v>68</v>
      </c>
      <c r="S1594">
        <v>63.599999999999994</v>
      </c>
      <c r="T1594">
        <v>7.333333333333333</v>
      </c>
      <c r="U1594">
        <v>51.75</v>
      </c>
      <c r="V1594">
        <v>0.74789029535864981</v>
      </c>
      <c r="W1594">
        <v>0.4</v>
      </c>
      <c r="Y1594">
        <v>0.29389880952380959</v>
      </c>
      <c r="Z1594">
        <v>724</v>
      </c>
      <c r="AA1594">
        <v>0.65</v>
      </c>
      <c r="AB1594">
        <v>5.333333333333333</v>
      </c>
      <c r="AC1594">
        <v>2</v>
      </c>
      <c r="AE1594">
        <v>3</v>
      </c>
      <c r="AH1594">
        <v>50</v>
      </c>
      <c r="AI1594">
        <v>1</v>
      </c>
      <c r="AK1594">
        <v>3</v>
      </c>
      <c r="AQ1594">
        <v>100</v>
      </c>
      <c r="AR1594">
        <v>100</v>
      </c>
      <c r="AS1594" t="s">
        <v>756</v>
      </c>
    </row>
    <row r="1595" spans="1:45" x14ac:dyDescent="0.25">
      <c r="A1595">
        <v>1594</v>
      </c>
      <c r="B1595" t="s">
        <v>26</v>
      </c>
      <c r="C1595" t="s">
        <v>678</v>
      </c>
      <c r="D1595" t="s">
        <v>2</v>
      </c>
      <c r="E1595" t="s">
        <v>342</v>
      </c>
      <c r="F1595" s="138">
        <v>44010</v>
      </c>
      <c r="G1595" t="s">
        <v>685</v>
      </c>
      <c r="H1595" t="s">
        <v>667</v>
      </c>
      <c r="I1595" t="s">
        <v>686</v>
      </c>
      <c r="J1595" t="s">
        <v>234</v>
      </c>
      <c r="K1595" t="s">
        <v>671</v>
      </c>
      <c r="L1595">
        <v>1000</v>
      </c>
      <c r="M1595">
        <v>280</v>
      </c>
      <c r="O1595">
        <v>368</v>
      </c>
      <c r="P1595">
        <v>96</v>
      </c>
      <c r="R1595">
        <v>30</v>
      </c>
      <c r="S1595">
        <v>63.599999999999994</v>
      </c>
      <c r="T1595">
        <v>0</v>
      </c>
      <c r="U1595">
        <v>13.333333333333334</v>
      </c>
      <c r="V1595">
        <v>0.44444444444444448</v>
      </c>
      <c r="W1595">
        <v>0.4</v>
      </c>
      <c r="Y1595">
        <v>0.11645962732919256</v>
      </c>
      <c r="Z1595">
        <v>672</v>
      </c>
      <c r="AA1595">
        <v>0.65</v>
      </c>
      <c r="AH1595">
        <v>13.333333333333334</v>
      </c>
      <c r="AQ1595">
        <v>100</v>
      </c>
      <c r="AR1595">
        <v>100</v>
      </c>
      <c r="AS1595" t="s">
        <v>755</v>
      </c>
    </row>
    <row r="1596" spans="1:45" x14ac:dyDescent="0.25">
      <c r="A1596">
        <v>1595</v>
      </c>
      <c r="B1596" t="s">
        <v>26</v>
      </c>
      <c r="C1596" t="s">
        <v>678</v>
      </c>
      <c r="D1596" t="s">
        <v>2</v>
      </c>
      <c r="E1596" t="s">
        <v>342</v>
      </c>
      <c r="F1596" s="138">
        <v>44010</v>
      </c>
      <c r="G1596" t="s">
        <v>685</v>
      </c>
      <c r="H1596" t="s">
        <v>687</v>
      </c>
      <c r="I1596" t="s">
        <v>713</v>
      </c>
      <c r="J1596" t="s">
        <v>546</v>
      </c>
      <c r="K1596" t="s">
        <v>671</v>
      </c>
      <c r="L1596">
        <v>1000</v>
      </c>
      <c r="M1596">
        <v>280</v>
      </c>
      <c r="O1596">
        <v>192</v>
      </c>
      <c r="P1596">
        <v>21</v>
      </c>
      <c r="Q1596">
        <v>10</v>
      </c>
      <c r="R1596">
        <v>7</v>
      </c>
      <c r="S1596">
        <v>21</v>
      </c>
      <c r="T1596">
        <v>10.833333333333334</v>
      </c>
      <c r="U1596">
        <v>7.333333333333333</v>
      </c>
      <c r="V1596">
        <v>1.0686274509803921</v>
      </c>
      <c r="W1596">
        <v>0.24</v>
      </c>
      <c r="Y1596">
        <v>0.12648809523809526</v>
      </c>
      <c r="Z1596">
        <v>433</v>
      </c>
      <c r="AA1596">
        <v>0.65</v>
      </c>
      <c r="AB1596">
        <v>10.833333333333334</v>
      </c>
      <c r="AH1596">
        <v>7.333333333333333</v>
      </c>
      <c r="AQ1596">
        <v>100</v>
      </c>
      <c r="AR1596">
        <v>100</v>
      </c>
      <c r="AS1596" t="s">
        <v>755</v>
      </c>
    </row>
    <row r="1597" spans="1:45" x14ac:dyDescent="0.25">
      <c r="A1597">
        <v>1596</v>
      </c>
      <c r="B1597" t="s">
        <v>26</v>
      </c>
      <c r="C1597" t="s">
        <v>680</v>
      </c>
      <c r="D1597" t="s">
        <v>2</v>
      </c>
      <c r="E1597" t="s">
        <v>342</v>
      </c>
      <c r="F1597" s="138">
        <v>44010</v>
      </c>
      <c r="G1597" t="s">
        <v>666</v>
      </c>
      <c r="H1597" t="s">
        <v>667</v>
      </c>
      <c r="I1597" t="s">
        <v>681</v>
      </c>
      <c r="J1597" t="s">
        <v>236</v>
      </c>
      <c r="K1597" t="s">
        <v>669</v>
      </c>
      <c r="L1597">
        <v>2700</v>
      </c>
      <c r="M1597">
        <v>280</v>
      </c>
      <c r="O1597">
        <v>724</v>
      </c>
      <c r="P1597">
        <v>194.4</v>
      </c>
      <c r="Q1597">
        <v>67</v>
      </c>
      <c r="R1597">
        <v>163</v>
      </c>
      <c r="S1597">
        <v>127.8</v>
      </c>
      <c r="T1597">
        <v>57.035714285714285</v>
      </c>
      <c r="U1597">
        <v>161.76785714285714</v>
      </c>
      <c r="V1597">
        <v>0.95131987577639743</v>
      </c>
      <c r="W1597">
        <v>0.4</v>
      </c>
      <c r="Y1597">
        <v>0.32162588792423047</v>
      </c>
      <c r="Z1597">
        <v>1031</v>
      </c>
      <c r="AA1597">
        <v>0.7</v>
      </c>
      <c r="AB1597">
        <v>49.285714285714285</v>
      </c>
      <c r="AC1597">
        <v>5</v>
      </c>
      <c r="AE1597">
        <v>13</v>
      </c>
      <c r="AH1597">
        <v>151.14285714285714</v>
      </c>
      <c r="AI1597">
        <v>4</v>
      </c>
      <c r="AJ1597">
        <v>3</v>
      </c>
      <c r="AK1597">
        <v>17</v>
      </c>
      <c r="AQ1597">
        <v>250</v>
      </c>
      <c r="AR1597">
        <v>250</v>
      </c>
      <c r="AS1597" t="s">
        <v>755</v>
      </c>
    </row>
    <row r="1598" spans="1:45" x14ac:dyDescent="0.25">
      <c r="A1598">
        <v>1597</v>
      </c>
      <c r="B1598" t="s">
        <v>26</v>
      </c>
      <c r="C1598" t="s">
        <v>680</v>
      </c>
      <c r="D1598" t="s">
        <v>2</v>
      </c>
      <c r="E1598" t="s">
        <v>342</v>
      </c>
      <c r="F1598" s="138">
        <v>44010</v>
      </c>
      <c r="G1598" t="s">
        <v>666</v>
      </c>
      <c r="H1598" t="s">
        <v>667</v>
      </c>
      <c r="I1598" t="s">
        <v>681</v>
      </c>
      <c r="J1598" t="s">
        <v>428</v>
      </c>
      <c r="K1598" t="s">
        <v>669</v>
      </c>
      <c r="L1598">
        <v>2700</v>
      </c>
      <c r="M1598">
        <v>280</v>
      </c>
      <c r="O1598">
        <v>784</v>
      </c>
      <c r="P1598">
        <v>194.4</v>
      </c>
      <c r="Q1598">
        <v>34</v>
      </c>
      <c r="R1598">
        <v>147</v>
      </c>
      <c r="S1598">
        <v>127.8</v>
      </c>
      <c r="T1598">
        <v>28.928571428571427</v>
      </c>
      <c r="U1598">
        <v>111.17857142857143</v>
      </c>
      <c r="V1598">
        <v>0.7740726124704026</v>
      </c>
      <c r="W1598">
        <v>0.4</v>
      </c>
      <c r="Y1598">
        <v>0.2678571428571429</v>
      </c>
      <c r="Z1598">
        <v>1005</v>
      </c>
      <c r="AA1598">
        <v>0.7</v>
      </c>
      <c r="AB1598">
        <v>22.428571428571427</v>
      </c>
      <c r="AE1598">
        <v>13</v>
      </c>
      <c r="AH1598">
        <v>90.428571428571431</v>
      </c>
      <c r="AI1598">
        <v>31</v>
      </c>
      <c r="AK1598">
        <v>26</v>
      </c>
      <c r="AQ1598">
        <v>250</v>
      </c>
      <c r="AR1598">
        <v>250</v>
      </c>
      <c r="AS1598" t="s">
        <v>756</v>
      </c>
    </row>
    <row r="1599" spans="1:45" x14ac:dyDescent="0.25">
      <c r="A1599">
        <v>1598</v>
      </c>
      <c r="B1599" t="s">
        <v>26</v>
      </c>
      <c r="C1599" t="s">
        <v>680</v>
      </c>
      <c r="D1599" t="s">
        <v>2</v>
      </c>
      <c r="E1599" t="s">
        <v>342</v>
      </c>
      <c r="F1599" s="138">
        <v>44010</v>
      </c>
      <c r="G1599" t="s">
        <v>676</v>
      </c>
      <c r="H1599" t="s">
        <v>667</v>
      </c>
      <c r="I1599" t="s">
        <v>681</v>
      </c>
      <c r="J1599" t="s">
        <v>379</v>
      </c>
      <c r="K1599" t="s">
        <v>669</v>
      </c>
      <c r="L1599">
        <v>1200</v>
      </c>
      <c r="M1599">
        <v>280</v>
      </c>
      <c r="O1599">
        <v>448</v>
      </c>
      <c r="P1599">
        <v>115.19999999999999</v>
      </c>
      <c r="Q1599">
        <v>11</v>
      </c>
      <c r="R1599">
        <v>50</v>
      </c>
      <c r="S1599">
        <v>76.2</v>
      </c>
      <c r="T1599">
        <v>6.5714285714285712</v>
      </c>
      <c r="U1599">
        <v>38.035714285714285</v>
      </c>
      <c r="V1599">
        <v>0.7312646370023419</v>
      </c>
      <c r="W1599">
        <v>0.4</v>
      </c>
      <c r="Y1599">
        <v>0.15943877551020411</v>
      </c>
      <c r="Z1599">
        <v>509</v>
      </c>
      <c r="AA1599">
        <v>0.65</v>
      </c>
      <c r="AB1599">
        <v>4.5714285714285712</v>
      </c>
      <c r="AC1599">
        <v>4</v>
      </c>
      <c r="AE1599">
        <v>2</v>
      </c>
      <c r="AH1599">
        <v>35.285714285714285</v>
      </c>
      <c r="AI1599">
        <v>5</v>
      </c>
      <c r="AK1599">
        <v>3</v>
      </c>
      <c r="AQ1599">
        <v>250</v>
      </c>
      <c r="AR1599">
        <v>250</v>
      </c>
      <c r="AS1599" t="s">
        <v>756</v>
      </c>
    </row>
    <row r="1600" spans="1:45" x14ac:dyDescent="0.25">
      <c r="A1600">
        <v>1599</v>
      </c>
      <c r="B1600" t="s">
        <v>26</v>
      </c>
      <c r="C1600" t="s">
        <v>680</v>
      </c>
      <c r="D1600" t="s">
        <v>2</v>
      </c>
      <c r="E1600" t="s">
        <v>342</v>
      </c>
      <c r="F1600" s="138">
        <v>44010</v>
      </c>
      <c r="G1600" t="s">
        <v>676</v>
      </c>
      <c r="H1600" t="s">
        <v>667</v>
      </c>
      <c r="I1600" t="s">
        <v>681</v>
      </c>
      <c r="J1600" t="s">
        <v>378</v>
      </c>
      <c r="K1600" t="s">
        <v>669</v>
      </c>
      <c r="L1600">
        <v>1200</v>
      </c>
      <c r="M1600">
        <v>280</v>
      </c>
      <c r="O1600">
        <v>384</v>
      </c>
      <c r="P1600">
        <v>115.19999999999999</v>
      </c>
      <c r="Q1600">
        <v>9</v>
      </c>
      <c r="R1600">
        <v>49</v>
      </c>
      <c r="S1600">
        <v>76.2</v>
      </c>
      <c r="T1600">
        <v>6.2857142857142856</v>
      </c>
      <c r="U1600">
        <v>34.428571428571431</v>
      </c>
      <c r="V1600">
        <v>0.70197044334975367</v>
      </c>
      <c r="W1600">
        <v>0.4</v>
      </c>
      <c r="Y1600">
        <v>0.18229166666666669</v>
      </c>
      <c r="Z1600">
        <v>421</v>
      </c>
      <c r="AA1600">
        <v>0.65</v>
      </c>
      <c r="AB1600">
        <v>5.2857142857142856</v>
      </c>
      <c r="AE1600">
        <v>2</v>
      </c>
      <c r="AH1600">
        <v>32.428571428571431</v>
      </c>
      <c r="AI1600">
        <v>2</v>
      </c>
      <c r="AK1600">
        <v>3</v>
      </c>
      <c r="AQ1600">
        <v>150</v>
      </c>
      <c r="AR1600">
        <v>150</v>
      </c>
      <c r="AS1600" t="s">
        <v>756</v>
      </c>
    </row>
    <row r="1601" spans="1:45" x14ac:dyDescent="0.25">
      <c r="A1601">
        <v>1600</v>
      </c>
      <c r="B1601" t="s">
        <v>26</v>
      </c>
      <c r="C1601" t="s">
        <v>680</v>
      </c>
      <c r="D1601" t="s">
        <v>2</v>
      </c>
      <c r="E1601" t="s">
        <v>342</v>
      </c>
      <c r="F1601" s="138">
        <v>44010</v>
      </c>
      <c r="G1601" t="s">
        <v>676</v>
      </c>
      <c r="H1601" t="s">
        <v>667</v>
      </c>
      <c r="I1601" t="s">
        <v>681</v>
      </c>
      <c r="J1601" t="s">
        <v>377</v>
      </c>
      <c r="K1601" t="s">
        <v>669</v>
      </c>
      <c r="L1601">
        <v>1200</v>
      </c>
      <c r="M1601">
        <v>280</v>
      </c>
      <c r="O1601">
        <v>450</v>
      </c>
      <c r="P1601">
        <v>115.19999999999999</v>
      </c>
      <c r="Q1601">
        <v>4</v>
      </c>
      <c r="R1601">
        <v>46</v>
      </c>
      <c r="S1601">
        <v>76.2</v>
      </c>
      <c r="T1601">
        <v>3.8571428571428572</v>
      </c>
      <c r="U1601">
        <v>44.571428571428569</v>
      </c>
      <c r="V1601">
        <v>0.96857142857142842</v>
      </c>
      <c r="W1601">
        <v>0.4</v>
      </c>
      <c r="Y1601">
        <v>0.14603174603174604</v>
      </c>
      <c r="Z1601">
        <v>1029</v>
      </c>
      <c r="AA1601">
        <v>0.65</v>
      </c>
      <c r="AB1601">
        <v>3.8571428571428572</v>
      </c>
      <c r="AH1601">
        <v>44.571428571428569</v>
      </c>
      <c r="AQ1601">
        <v>150</v>
      </c>
      <c r="AR1601">
        <v>150</v>
      </c>
      <c r="AS1601" t="s">
        <v>756</v>
      </c>
    </row>
    <row r="1602" spans="1:45" x14ac:dyDescent="0.25">
      <c r="A1602">
        <v>1601</v>
      </c>
      <c r="B1602" t="s">
        <v>26</v>
      </c>
      <c r="C1602" t="s">
        <v>680</v>
      </c>
      <c r="D1602" t="s">
        <v>2</v>
      </c>
      <c r="E1602" t="s">
        <v>342</v>
      </c>
      <c r="F1602" s="138">
        <v>44010</v>
      </c>
      <c r="G1602" t="s">
        <v>685</v>
      </c>
      <c r="H1602" t="s">
        <v>667</v>
      </c>
      <c r="I1602" t="s">
        <v>681</v>
      </c>
      <c r="J1602" t="s">
        <v>258</v>
      </c>
      <c r="K1602" t="s">
        <v>671</v>
      </c>
      <c r="L1602">
        <v>1000</v>
      </c>
      <c r="M1602">
        <v>280</v>
      </c>
      <c r="O1602">
        <v>292</v>
      </c>
      <c r="P1602">
        <v>96</v>
      </c>
      <c r="Q1602">
        <v>10</v>
      </c>
      <c r="R1602">
        <v>60</v>
      </c>
      <c r="S1602">
        <v>63.599999999999994</v>
      </c>
      <c r="T1602">
        <v>4</v>
      </c>
      <c r="U1602">
        <v>27.857142857142858</v>
      </c>
      <c r="V1602">
        <v>0.45510204081632655</v>
      </c>
      <c r="W1602">
        <v>0.4</v>
      </c>
      <c r="Y1602">
        <v>0.29354207436399221</v>
      </c>
      <c r="Z1602">
        <v>298</v>
      </c>
      <c r="AA1602">
        <v>0.6</v>
      </c>
      <c r="AB1602">
        <v>4</v>
      </c>
      <c r="AH1602">
        <v>27.857142857142858</v>
      </c>
      <c r="AQ1602">
        <v>150</v>
      </c>
      <c r="AR1602">
        <v>150</v>
      </c>
      <c r="AS1602" t="s">
        <v>756</v>
      </c>
    </row>
    <row r="1603" spans="1:45" x14ac:dyDescent="0.25">
      <c r="A1603">
        <v>1602</v>
      </c>
      <c r="B1603" t="s">
        <v>26</v>
      </c>
      <c r="C1603" t="s">
        <v>680</v>
      </c>
      <c r="D1603" t="s">
        <v>2</v>
      </c>
      <c r="E1603" t="s">
        <v>342</v>
      </c>
      <c r="F1603" s="138">
        <v>44010</v>
      </c>
      <c r="G1603" t="s">
        <v>685</v>
      </c>
      <c r="H1603" t="s">
        <v>667</v>
      </c>
      <c r="I1603" t="s">
        <v>681</v>
      </c>
      <c r="J1603" t="s">
        <v>261</v>
      </c>
      <c r="K1603" t="s">
        <v>671</v>
      </c>
      <c r="L1603">
        <v>1000</v>
      </c>
      <c r="M1603">
        <v>280</v>
      </c>
      <c r="O1603">
        <v>335</v>
      </c>
      <c r="P1603">
        <v>96</v>
      </c>
      <c r="R1603">
        <v>41</v>
      </c>
      <c r="S1603">
        <v>63.599999999999994</v>
      </c>
      <c r="T1603">
        <v>0</v>
      </c>
      <c r="U1603">
        <v>23.857142857142858</v>
      </c>
      <c r="V1603">
        <v>0.58188153310104529</v>
      </c>
      <c r="W1603">
        <v>0.4</v>
      </c>
      <c r="Y1603">
        <v>0.1748400852878465</v>
      </c>
      <c r="Z1603">
        <v>346</v>
      </c>
      <c r="AA1603">
        <v>0.6</v>
      </c>
      <c r="AH1603">
        <v>23.857142857142858</v>
      </c>
      <c r="AQ1603">
        <v>150</v>
      </c>
      <c r="AR1603">
        <v>150</v>
      </c>
      <c r="AS1603" t="s">
        <v>755</v>
      </c>
    </row>
    <row r="1604" spans="1:45" x14ac:dyDescent="0.25">
      <c r="A1604">
        <v>1603</v>
      </c>
      <c r="B1604" t="s">
        <v>26</v>
      </c>
      <c r="C1604" t="s">
        <v>680</v>
      </c>
      <c r="D1604" t="s">
        <v>2</v>
      </c>
      <c r="E1604" t="s">
        <v>342</v>
      </c>
      <c r="F1604" s="138">
        <v>44010</v>
      </c>
      <c r="G1604" t="s">
        <v>685</v>
      </c>
      <c r="H1604" t="s">
        <v>667</v>
      </c>
      <c r="I1604" t="s">
        <v>681</v>
      </c>
      <c r="J1604" t="s">
        <v>264</v>
      </c>
      <c r="K1604" t="s">
        <v>671</v>
      </c>
      <c r="L1604">
        <v>1000</v>
      </c>
      <c r="M1604">
        <v>280</v>
      </c>
      <c r="O1604">
        <v>382</v>
      </c>
      <c r="P1604">
        <v>96</v>
      </c>
      <c r="Q1604">
        <v>4</v>
      </c>
      <c r="R1604">
        <v>52</v>
      </c>
      <c r="S1604">
        <v>63.599999999999994</v>
      </c>
      <c r="T1604">
        <v>3.1428571428571428</v>
      </c>
      <c r="U1604">
        <v>38.357142857142854</v>
      </c>
      <c r="V1604">
        <v>0.7410714285714286</v>
      </c>
      <c r="W1604">
        <v>0.4</v>
      </c>
      <c r="Y1604">
        <v>0.19446522064323113</v>
      </c>
      <c r="Z1604">
        <v>390</v>
      </c>
      <c r="AA1604">
        <v>0.6</v>
      </c>
      <c r="AB1604">
        <v>3.1428571428571428</v>
      </c>
      <c r="AH1604">
        <v>36.857142857142854</v>
      </c>
      <c r="AI1604">
        <v>1</v>
      </c>
      <c r="AJ1604">
        <v>2</v>
      </c>
      <c r="AK1604">
        <v>1</v>
      </c>
      <c r="AQ1604">
        <v>150</v>
      </c>
      <c r="AR1604">
        <v>150</v>
      </c>
      <c r="AS1604" t="s">
        <v>755</v>
      </c>
    </row>
    <row r="1605" spans="1:45" x14ac:dyDescent="0.25">
      <c r="A1605">
        <v>1604</v>
      </c>
      <c r="B1605" t="s">
        <v>26</v>
      </c>
      <c r="C1605" t="s">
        <v>680</v>
      </c>
      <c r="D1605" t="s">
        <v>2</v>
      </c>
      <c r="E1605" t="s">
        <v>342</v>
      </c>
      <c r="F1605" s="138">
        <v>44010</v>
      </c>
      <c r="G1605" t="s">
        <v>685</v>
      </c>
      <c r="H1605" t="s">
        <v>667</v>
      </c>
      <c r="I1605" t="s">
        <v>681</v>
      </c>
      <c r="J1605" t="s">
        <v>445</v>
      </c>
      <c r="K1605" t="s">
        <v>671</v>
      </c>
      <c r="L1605">
        <v>1000</v>
      </c>
      <c r="M1605">
        <v>280</v>
      </c>
      <c r="O1605">
        <v>225</v>
      </c>
      <c r="P1605">
        <v>96</v>
      </c>
      <c r="Q1605">
        <v>6</v>
      </c>
      <c r="R1605">
        <v>44</v>
      </c>
      <c r="S1605">
        <v>63.599999999999994</v>
      </c>
      <c r="T1605">
        <v>3.1428571428571428</v>
      </c>
      <c r="U1605">
        <v>40.464285714285715</v>
      </c>
      <c r="V1605">
        <v>0.87214285714285722</v>
      </c>
      <c r="W1605">
        <v>0.4</v>
      </c>
      <c r="Y1605">
        <v>0.27936507936507937</v>
      </c>
      <c r="Z1605">
        <v>278</v>
      </c>
      <c r="AA1605">
        <v>0.6</v>
      </c>
      <c r="AB1605">
        <v>3.1428571428571428</v>
      </c>
      <c r="AH1605">
        <v>38.714285714285715</v>
      </c>
      <c r="AK1605">
        <v>2</v>
      </c>
      <c r="AL1605">
        <v>1</v>
      </c>
      <c r="AQ1605">
        <v>150</v>
      </c>
      <c r="AR1605">
        <v>150</v>
      </c>
      <c r="AS1605" t="s">
        <v>755</v>
      </c>
    </row>
    <row r="1606" spans="1:45" x14ac:dyDescent="0.25">
      <c r="A1606">
        <v>1605</v>
      </c>
      <c r="B1606" t="s">
        <v>26</v>
      </c>
      <c r="C1606" t="s">
        <v>680</v>
      </c>
      <c r="D1606" t="s">
        <v>2</v>
      </c>
      <c r="E1606" t="s">
        <v>342</v>
      </c>
      <c r="F1606" s="138">
        <v>44010</v>
      </c>
      <c r="G1606" t="s">
        <v>685</v>
      </c>
      <c r="H1606" t="s">
        <v>667</v>
      </c>
      <c r="I1606" t="s">
        <v>681</v>
      </c>
      <c r="J1606" t="s">
        <v>259</v>
      </c>
      <c r="K1606" t="s">
        <v>671</v>
      </c>
      <c r="L1606">
        <v>1000</v>
      </c>
      <c r="M1606">
        <v>280</v>
      </c>
      <c r="O1606">
        <v>180</v>
      </c>
      <c r="P1606">
        <v>96</v>
      </c>
      <c r="Q1606">
        <v>4</v>
      </c>
      <c r="R1606">
        <v>41</v>
      </c>
      <c r="S1606">
        <v>63.599999999999994</v>
      </c>
      <c r="T1606">
        <v>2.6428571428571428</v>
      </c>
      <c r="U1606">
        <v>26</v>
      </c>
      <c r="V1606">
        <v>0.63650793650793647</v>
      </c>
      <c r="W1606">
        <v>0.4</v>
      </c>
      <c r="Y1606">
        <v>0.32539682539682541</v>
      </c>
      <c r="Z1606">
        <v>260</v>
      </c>
      <c r="AA1606">
        <v>0.6</v>
      </c>
      <c r="AB1606">
        <v>2.1428571428571428</v>
      </c>
      <c r="AC1606">
        <v>2</v>
      </c>
      <c r="AH1606">
        <v>25</v>
      </c>
      <c r="AI1606">
        <v>2</v>
      </c>
      <c r="AK1606">
        <v>1</v>
      </c>
      <c r="AQ1606">
        <v>150</v>
      </c>
      <c r="AR1606">
        <v>150</v>
      </c>
      <c r="AS1606" t="s">
        <v>755</v>
      </c>
    </row>
    <row r="1607" spans="1:45" x14ac:dyDescent="0.25">
      <c r="A1607">
        <v>1606</v>
      </c>
      <c r="B1607" t="s">
        <v>26</v>
      </c>
      <c r="C1607" t="s">
        <v>680</v>
      </c>
      <c r="D1607" t="s">
        <v>2</v>
      </c>
      <c r="E1607" t="s">
        <v>342</v>
      </c>
      <c r="F1607" s="138">
        <v>44010</v>
      </c>
      <c r="G1607" t="s">
        <v>685</v>
      </c>
      <c r="H1607" t="s">
        <v>667</v>
      </c>
      <c r="I1607" t="s">
        <v>681</v>
      </c>
      <c r="J1607" t="s">
        <v>260</v>
      </c>
      <c r="K1607" t="s">
        <v>671</v>
      </c>
      <c r="L1607">
        <v>1000</v>
      </c>
      <c r="M1607">
        <v>280</v>
      </c>
      <c r="O1607">
        <v>165</v>
      </c>
      <c r="P1607">
        <v>96</v>
      </c>
      <c r="Q1607">
        <v>4</v>
      </c>
      <c r="R1607">
        <v>47</v>
      </c>
      <c r="S1607">
        <v>63.599999999999994</v>
      </c>
      <c r="T1607">
        <v>2.1428571428571428</v>
      </c>
      <c r="U1607">
        <v>36.928571428571431</v>
      </c>
      <c r="V1607">
        <v>0.76610644257703087</v>
      </c>
      <c r="W1607">
        <v>0.4</v>
      </c>
      <c r="Y1607">
        <v>0.40692640692640697</v>
      </c>
      <c r="Z1607">
        <v>261</v>
      </c>
      <c r="AA1607">
        <v>0.6</v>
      </c>
      <c r="AB1607">
        <v>2.1428571428571428</v>
      </c>
      <c r="AH1607">
        <v>36.428571428571431</v>
      </c>
      <c r="AK1607">
        <v>1</v>
      </c>
      <c r="AQ1607">
        <v>150</v>
      </c>
      <c r="AR1607">
        <v>150</v>
      </c>
      <c r="AS1607" t="s">
        <v>755</v>
      </c>
    </row>
    <row r="1608" spans="1:45" x14ac:dyDescent="0.25">
      <c r="A1608">
        <v>1607</v>
      </c>
      <c r="B1608" t="s">
        <v>26</v>
      </c>
      <c r="C1608" t="s">
        <v>680</v>
      </c>
      <c r="D1608" t="s">
        <v>2</v>
      </c>
      <c r="E1608" t="s">
        <v>342</v>
      </c>
      <c r="F1608" s="138">
        <v>44010</v>
      </c>
      <c r="G1608" t="s">
        <v>685</v>
      </c>
      <c r="H1608" t="s">
        <v>667</v>
      </c>
      <c r="I1608" t="s">
        <v>681</v>
      </c>
      <c r="J1608" t="s">
        <v>446</v>
      </c>
      <c r="K1608" t="s">
        <v>671</v>
      </c>
      <c r="L1608">
        <v>1000</v>
      </c>
      <c r="M1608">
        <v>280</v>
      </c>
      <c r="O1608">
        <v>198</v>
      </c>
      <c r="P1608">
        <v>96</v>
      </c>
      <c r="Q1608">
        <v>2</v>
      </c>
      <c r="R1608">
        <v>38</v>
      </c>
      <c r="S1608">
        <v>63.599999999999994</v>
      </c>
      <c r="T1608">
        <v>1</v>
      </c>
      <c r="U1608">
        <v>30.142857142857142</v>
      </c>
      <c r="V1608">
        <v>0.77857142857142858</v>
      </c>
      <c r="W1608">
        <v>0.4</v>
      </c>
      <c r="Y1608">
        <v>0.27417027417027418</v>
      </c>
      <c r="Z1608">
        <v>178</v>
      </c>
      <c r="AA1608">
        <v>0.6</v>
      </c>
      <c r="AB1608">
        <v>1</v>
      </c>
      <c r="AH1608">
        <v>30.142857142857142</v>
      </c>
      <c r="AQ1608">
        <v>150</v>
      </c>
      <c r="AR1608">
        <v>150</v>
      </c>
      <c r="AS1608" t="s">
        <v>755</v>
      </c>
    </row>
    <row r="1609" spans="1:45" x14ac:dyDescent="0.25">
      <c r="A1609">
        <v>1608</v>
      </c>
      <c r="B1609" t="s">
        <v>26</v>
      </c>
      <c r="C1609" t="s">
        <v>680</v>
      </c>
      <c r="D1609" t="s">
        <v>2</v>
      </c>
      <c r="E1609" t="s">
        <v>342</v>
      </c>
      <c r="F1609" s="138">
        <v>44010</v>
      </c>
      <c r="G1609" t="s">
        <v>685</v>
      </c>
      <c r="H1609" t="s">
        <v>667</v>
      </c>
      <c r="I1609" t="s">
        <v>681</v>
      </c>
      <c r="J1609" t="s">
        <v>413</v>
      </c>
      <c r="K1609" t="s">
        <v>671</v>
      </c>
      <c r="L1609">
        <v>1000</v>
      </c>
      <c r="M1609">
        <v>280</v>
      </c>
      <c r="O1609">
        <v>256</v>
      </c>
      <c r="P1609">
        <v>96</v>
      </c>
      <c r="Q1609">
        <v>3</v>
      </c>
      <c r="R1609">
        <v>77</v>
      </c>
      <c r="S1609">
        <v>63.599999999999994</v>
      </c>
      <c r="T1609">
        <v>2.5</v>
      </c>
      <c r="U1609">
        <v>57.714285714285715</v>
      </c>
      <c r="V1609">
        <v>0.75267857142857142</v>
      </c>
      <c r="W1609">
        <v>0.4</v>
      </c>
      <c r="Y1609">
        <v>0.4296875</v>
      </c>
      <c r="Z1609">
        <v>326</v>
      </c>
      <c r="AA1609">
        <v>0.65</v>
      </c>
      <c r="AB1609">
        <v>2</v>
      </c>
      <c r="AE1609">
        <v>1</v>
      </c>
      <c r="AH1609">
        <v>57.714285714285715</v>
      </c>
      <c r="AQ1609">
        <v>150</v>
      </c>
      <c r="AR1609">
        <v>150</v>
      </c>
      <c r="AS1609" t="s">
        <v>755</v>
      </c>
    </row>
    <row r="1610" spans="1:45" x14ac:dyDescent="0.25">
      <c r="A1610">
        <v>1609</v>
      </c>
      <c r="B1610" t="s">
        <v>26</v>
      </c>
      <c r="C1610" t="s">
        <v>680</v>
      </c>
      <c r="D1610" t="s">
        <v>2</v>
      </c>
      <c r="E1610" t="s">
        <v>342</v>
      </c>
      <c r="F1610" s="138">
        <v>44010</v>
      </c>
      <c r="G1610" t="s">
        <v>685</v>
      </c>
      <c r="H1610" t="s">
        <v>667</v>
      </c>
      <c r="I1610" t="s">
        <v>681</v>
      </c>
      <c r="J1610" t="s">
        <v>404</v>
      </c>
      <c r="K1610" t="s">
        <v>671</v>
      </c>
      <c r="L1610">
        <v>1000</v>
      </c>
      <c r="M1610">
        <v>280</v>
      </c>
      <c r="O1610">
        <v>325</v>
      </c>
      <c r="P1610">
        <v>96</v>
      </c>
      <c r="Q1610">
        <v>3</v>
      </c>
      <c r="R1610">
        <v>58</v>
      </c>
      <c r="S1610">
        <v>63.599999999999994</v>
      </c>
      <c r="T1610">
        <v>2</v>
      </c>
      <c r="U1610">
        <v>49.357142857142854</v>
      </c>
      <c r="V1610">
        <v>0.84192037470725989</v>
      </c>
      <c r="W1610">
        <v>0.4</v>
      </c>
      <c r="Y1610">
        <v>0.25494505494505498</v>
      </c>
      <c r="Z1610">
        <v>341</v>
      </c>
      <c r="AA1610">
        <v>0.65</v>
      </c>
      <c r="AE1610">
        <v>4</v>
      </c>
      <c r="AH1610">
        <v>47.857142857142854</v>
      </c>
      <c r="AK1610">
        <v>3</v>
      </c>
      <c r="AQ1610">
        <v>150</v>
      </c>
      <c r="AR1610">
        <v>150</v>
      </c>
      <c r="AS1610" t="s">
        <v>755</v>
      </c>
    </row>
    <row r="1611" spans="1:45" x14ac:dyDescent="0.25">
      <c r="A1611">
        <v>1610</v>
      </c>
      <c r="B1611" t="s">
        <v>26</v>
      </c>
      <c r="C1611" t="s">
        <v>680</v>
      </c>
      <c r="D1611" t="s">
        <v>2</v>
      </c>
      <c r="E1611" t="s">
        <v>342</v>
      </c>
      <c r="F1611" s="138">
        <v>44010</v>
      </c>
      <c r="G1611" t="s">
        <v>685</v>
      </c>
      <c r="H1611" t="s">
        <v>667</v>
      </c>
      <c r="I1611" t="s">
        <v>681</v>
      </c>
      <c r="J1611" t="s">
        <v>252</v>
      </c>
      <c r="K1611" t="s">
        <v>671</v>
      </c>
      <c r="L1611">
        <v>1000</v>
      </c>
      <c r="M1611">
        <v>280</v>
      </c>
      <c r="O1611">
        <v>352</v>
      </c>
      <c r="P1611">
        <v>96</v>
      </c>
      <c r="R1611">
        <v>90</v>
      </c>
      <c r="S1611">
        <v>63.599999999999994</v>
      </c>
      <c r="T1611">
        <v>0</v>
      </c>
      <c r="U1611">
        <v>102.85714285714286</v>
      </c>
      <c r="V1611">
        <v>1.1428571428571428</v>
      </c>
      <c r="W1611">
        <v>0.4</v>
      </c>
      <c r="Y1611">
        <v>0.36525974025974028</v>
      </c>
      <c r="Z1611">
        <v>481</v>
      </c>
      <c r="AA1611">
        <v>0.65</v>
      </c>
      <c r="AH1611">
        <v>98.857142857142861</v>
      </c>
      <c r="AK1611">
        <v>8</v>
      </c>
      <c r="AQ1611">
        <v>150</v>
      </c>
      <c r="AR1611">
        <v>150</v>
      </c>
      <c r="AS1611" t="s">
        <v>755</v>
      </c>
    </row>
    <row r="1612" spans="1:45" x14ac:dyDescent="0.25">
      <c r="A1612">
        <v>1611</v>
      </c>
      <c r="B1612" t="s">
        <v>26</v>
      </c>
      <c r="C1612" t="s">
        <v>680</v>
      </c>
      <c r="D1612" t="s">
        <v>2</v>
      </c>
      <c r="E1612" t="s">
        <v>342</v>
      </c>
      <c r="F1612" s="138">
        <v>44010</v>
      </c>
      <c r="G1612" t="s">
        <v>685</v>
      </c>
      <c r="H1612" t="s">
        <v>667</v>
      </c>
      <c r="I1612" t="s">
        <v>681</v>
      </c>
      <c r="J1612" t="s">
        <v>251</v>
      </c>
      <c r="K1612" t="s">
        <v>671</v>
      </c>
      <c r="L1612">
        <v>1000</v>
      </c>
      <c r="M1612">
        <v>280</v>
      </c>
      <c r="O1612">
        <v>768</v>
      </c>
      <c r="P1612">
        <v>96</v>
      </c>
      <c r="Q1612">
        <v>15</v>
      </c>
      <c r="R1612">
        <v>112</v>
      </c>
      <c r="S1612">
        <v>63.599999999999994</v>
      </c>
      <c r="T1612">
        <v>9.1428571428571423</v>
      </c>
      <c r="U1612">
        <v>105.85714285714286</v>
      </c>
      <c r="V1612">
        <v>0.90551181102362199</v>
      </c>
      <c r="W1612">
        <v>0.4</v>
      </c>
      <c r="Y1612">
        <v>0.20833333333333337</v>
      </c>
      <c r="Z1612">
        <v>778</v>
      </c>
      <c r="AA1612">
        <v>0.7</v>
      </c>
      <c r="AB1612">
        <v>9.1428571428571423</v>
      </c>
      <c r="AH1612">
        <v>105.85714285714286</v>
      </c>
      <c r="AQ1612">
        <v>150</v>
      </c>
      <c r="AR1612">
        <v>150</v>
      </c>
      <c r="AS1612" t="s">
        <v>756</v>
      </c>
    </row>
    <row r="1613" spans="1:45" x14ac:dyDescent="0.25">
      <c r="A1613">
        <v>1612</v>
      </c>
      <c r="B1613" t="s">
        <v>26</v>
      </c>
      <c r="C1613" t="s">
        <v>680</v>
      </c>
      <c r="D1613" t="s">
        <v>2</v>
      </c>
      <c r="E1613" t="s">
        <v>342</v>
      </c>
      <c r="F1613" s="138">
        <v>44010</v>
      </c>
      <c r="G1613" t="s">
        <v>685</v>
      </c>
      <c r="H1613" t="s">
        <v>667</v>
      </c>
      <c r="I1613" t="s">
        <v>681</v>
      </c>
      <c r="J1613" t="s">
        <v>417</v>
      </c>
      <c r="K1613" t="s">
        <v>671</v>
      </c>
      <c r="L1613">
        <v>1000</v>
      </c>
      <c r="M1613">
        <v>280</v>
      </c>
      <c r="O1613">
        <v>732</v>
      </c>
      <c r="P1613">
        <v>96</v>
      </c>
      <c r="Q1613">
        <v>45</v>
      </c>
      <c r="R1613">
        <v>129</v>
      </c>
      <c r="S1613">
        <v>63.599999999999994</v>
      </c>
      <c r="T1613">
        <v>35.5</v>
      </c>
      <c r="U1613">
        <v>110.73214285714286</v>
      </c>
      <c r="V1613">
        <v>0.84041461412151075</v>
      </c>
      <c r="W1613">
        <v>0.4</v>
      </c>
      <c r="Y1613">
        <v>0.25175644028103045</v>
      </c>
      <c r="Z1613">
        <v>732</v>
      </c>
      <c r="AA1613">
        <v>0.7</v>
      </c>
      <c r="AB1613">
        <v>26</v>
      </c>
      <c r="AC1613">
        <v>11</v>
      </c>
      <c r="AD1613">
        <v>6</v>
      </c>
      <c r="AE1613">
        <v>9</v>
      </c>
      <c r="AH1613">
        <v>99.857142857142861</v>
      </c>
      <c r="AI1613">
        <v>8</v>
      </c>
      <c r="AJ1613">
        <v>13</v>
      </c>
      <c r="AK1613">
        <v>8</v>
      </c>
      <c r="AQ1613">
        <v>150</v>
      </c>
      <c r="AR1613">
        <v>150</v>
      </c>
      <c r="AS1613" t="s">
        <v>756</v>
      </c>
    </row>
    <row r="1614" spans="1:45" x14ac:dyDescent="0.25">
      <c r="A1614">
        <v>1613</v>
      </c>
      <c r="B1614" t="s">
        <v>26</v>
      </c>
      <c r="C1614" t="s">
        <v>680</v>
      </c>
      <c r="D1614" t="s">
        <v>2</v>
      </c>
      <c r="E1614" t="s">
        <v>342</v>
      </c>
      <c r="F1614" s="138">
        <v>44010</v>
      </c>
      <c r="G1614" t="s">
        <v>685</v>
      </c>
      <c r="H1614" t="s">
        <v>667</v>
      </c>
      <c r="I1614" t="s">
        <v>681</v>
      </c>
      <c r="J1614" t="s">
        <v>254</v>
      </c>
      <c r="K1614" t="s">
        <v>671</v>
      </c>
      <c r="L1614">
        <v>1000</v>
      </c>
      <c r="M1614">
        <v>280</v>
      </c>
      <c r="O1614">
        <v>304</v>
      </c>
      <c r="P1614">
        <v>96</v>
      </c>
      <c r="Q1614">
        <v>8</v>
      </c>
      <c r="R1614">
        <v>70</v>
      </c>
      <c r="S1614">
        <v>63.599999999999994</v>
      </c>
      <c r="T1614">
        <v>4.2857142857142856</v>
      </c>
      <c r="U1614">
        <v>69.392857142857139</v>
      </c>
      <c r="V1614">
        <v>0.94459706959706957</v>
      </c>
      <c r="W1614">
        <v>0.4</v>
      </c>
      <c r="Y1614">
        <v>0.32894736842105265</v>
      </c>
      <c r="Z1614">
        <v>385</v>
      </c>
      <c r="AA1614">
        <v>0.65</v>
      </c>
      <c r="AB1614">
        <v>4.2857142857142856</v>
      </c>
      <c r="AH1614">
        <v>60.142857142857146</v>
      </c>
      <c r="AI1614">
        <v>11</v>
      </c>
      <c r="AK1614">
        <v>13</v>
      </c>
      <c r="AQ1614">
        <v>150</v>
      </c>
      <c r="AR1614">
        <v>150</v>
      </c>
      <c r="AS1614" t="s">
        <v>756</v>
      </c>
    </row>
    <row r="1615" spans="1:45" x14ac:dyDescent="0.25">
      <c r="A1615">
        <v>1614</v>
      </c>
      <c r="B1615" t="s">
        <v>26</v>
      </c>
      <c r="C1615" t="s">
        <v>680</v>
      </c>
      <c r="D1615" t="s">
        <v>2</v>
      </c>
      <c r="E1615" t="s">
        <v>342</v>
      </c>
      <c r="F1615" s="138">
        <v>44010</v>
      </c>
      <c r="G1615" t="s">
        <v>685</v>
      </c>
      <c r="H1615" t="s">
        <v>667</v>
      </c>
      <c r="I1615" t="s">
        <v>681</v>
      </c>
      <c r="J1615" t="s">
        <v>255</v>
      </c>
      <c r="K1615" t="s">
        <v>671</v>
      </c>
      <c r="L1615">
        <v>1000</v>
      </c>
      <c r="M1615">
        <v>280</v>
      </c>
      <c r="O1615">
        <v>304</v>
      </c>
      <c r="P1615">
        <v>96</v>
      </c>
      <c r="Q1615">
        <v>3</v>
      </c>
      <c r="R1615">
        <v>53</v>
      </c>
      <c r="S1615">
        <v>63.599999999999994</v>
      </c>
      <c r="T1615">
        <v>1.0357142857142856</v>
      </c>
      <c r="U1615">
        <v>36.892857142857146</v>
      </c>
      <c r="V1615">
        <v>0.67729591836734693</v>
      </c>
      <c r="W1615">
        <v>0.4</v>
      </c>
      <c r="Y1615">
        <v>0.24906015037593987</v>
      </c>
      <c r="Z1615">
        <v>290</v>
      </c>
      <c r="AA1615">
        <v>0.6</v>
      </c>
      <c r="AB1615">
        <v>0.2857142857142857</v>
      </c>
      <c r="AC1615">
        <v>1</v>
      </c>
      <c r="AE1615">
        <v>1</v>
      </c>
      <c r="AH1615">
        <v>36.142857142857146</v>
      </c>
      <c r="AJ1615">
        <v>2</v>
      </c>
      <c r="AQ1615">
        <v>250</v>
      </c>
      <c r="AR1615">
        <v>250</v>
      </c>
      <c r="AS1615" t="s">
        <v>756</v>
      </c>
    </row>
    <row r="1616" spans="1:45" x14ac:dyDescent="0.25">
      <c r="A1616">
        <v>1615</v>
      </c>
      <c r="B1616" t="s">
        <v>26</v>
      </c>
      <c r="C1616" t="s">
        <v>680</v>
      </c>
      <c r="D1616" t="s">
        <v>2</v>
      </c>
      <c r="E1616" t="s">
        <v>342</v>
      </c>
      <c r="F1616" s="138">
        <v>44010</v>
      </c>
      <c r="G1616" t="s">
        <v>685</v>
      </c>
      <c r="H1616" t="s">
        <v>667</v>
      </c>
      <c r="I1616" t="s">
        <v>681</v>
      </c>
      <c r="J1616" t="s">
        <v>420</v>
      </c>
      <c r="K1616" t="s">
        <v>671</v>
      </c>
      <c r="L1616">
        <v>1000</v>
      </c>
      <c r="M1616">
        <v>280</v>
      </c>
      <c r="O1616">
        <v>176</v>
      </c>
      <c r="P1616">
        <v>96</v>
      </c>
      <c r="R1616">
        <v>46</v>
      </c>
      <c r="S1616">
        <v>63.599999999999994</v>
      </c>
      <c r="T1616">
        <v>0</v>
      </c>
      <c r="U1616">
        <v>37.464285714285715</v>
      </c>
      <c r="V1616">
        <v>0.81444099378881984</v>
      </c>
      <c r="W1616">
        <v>0.4</v>
      </c>
      <c r="Y1616">
        <v>0.37337662337662342</v>
      </c>
      <c r="Z1616">
        <v>230</v>
      </c>
      <c r="AA1616">
        <v>0.6</v>
      </c>
      <c r="AH1616">
        <v>35.714285714285715</v>
      </c>
      <c r="AI1616">
        <v>2</v>
      </c>
      <c r="AJ1616">
        <v>2</v>
      </c>
      <c r="AK1616">
        <v>1</v>
      </c>
      <c r="AQ1616">
        <v>250</v>
      </c>
      <c r="AR1616">
        <v>250</v>
      </c>
      <c r="AS1616" t="s">
        <v>756</v>
      </c>
    </row>
    <row r="1617" spans="1:45" x14ac:dyDescent="0.25">
      <c r="A1617">
        <v>1616</v>
      </c>
      <c r="B1617" t="s">
        <v>26</v>
      </c>
      <c r="C1617" t="s">
        <v>680</v>
      </c>
      <c r="D1617" t="s">
        <v>2</v>
      </c>
      <c r="E1617" t="s">
        <v>342</v>
      </c>
      <c r="F1617" s="138">
        <v>44010</v>
      </c>
      <c r="G1617" t="s">
        <v>685</v>
      </c>
      <c r="H1617" t="s">
        <v>667</v>
      </c>
      <c r="I1617" t="s">
        <v>681</v>
      </c>
      <c r="J1617" t="s">
        <v>248</v>
      </c>
      <c r="K1617" t="s">
        <v>671</v>
      </c>
      <c r="L1617">
        <v>1000</v>
      </c>
      <c r="M1617">
        <v>280</v>
      </c>
      <c r="O1617">
        <v>167</v>
      </c>
      <c r="P1617">
        <v>96</v>
      </c>
      <c r="Q1617">
        <v>7</v>
      </c>
      <c r="R1617">
        <v>50</v>
      </c>
      <c r="S1617">
        <v>63.599999999999994</v>
      </c>
      <c r="T1617">
        <v>4.5714285714285712</v>
      </c>
      <c r="U1617">
        <v>46.75</v>
      </c>
      <c r="V1617">
        <v>0.90037593984962405</v>
      </c>
      <c r="W1617">
        <v>0.4</v>
      </c>
      <c r="Y1617">
        <v>0.42771599657827208</v>
      </c>
      <c r="Z1617">
        <v>330</v>
      </c>
      <c r="AA1617">
        <v>0.6</v>
      </c>
      <c r="AB1617">
        <v>2.5714285714285716</v>
      </c>
      <c r="AE1617">
        <v>4</v>
      </c>
      <c r="AH1617">
        <v>45</v>
      </c>
      <c r="AI1617">
        <v>3</v>
      </c>
      <c r="AK1617">
        <v>2</v>
      </c>
      <c r="AQ1617">
        <v>250</v>
      </c>
      <c r="AR1617">
        <v>250</v>
      </c>
      <c r="AS1617" t="s">
        <v>755</v>
      </c>
    </row>
    <row r="1618" spans="1:45" x14ac:dyDescent="0.25">
      <c r="A1618">
        <v>1617</v>
      </c>
      <c r="B1618" t="s">
        <v>26</v>
      </c>
      <c r="C1618" t="s">
        <v>680</v>
      </c>
      <c r="D1618" t="s">
        <v>2</v>
      </c>
      <c r="E1618" t="s">
        <v>342</v>
      </c>
      <c r="F1618" s="138">
        <v>44010</v>
      </c>
      <c r="G1618" t="s">
        <v>685</v>
      </c>
      <c r="H1618" t="s">
        <v>667</v>
      </c>
      <c r="I1618" t="s">
        <v>681</v>
      </c>
      <c r="J1618" t="s">
        <v>448</v>
      </c>
      <c r="K1618" t="s">
        <v>671</v>
      </c>
      <c r="L1618">
        <v>1000</v>
      </c>
      <c r="M1618">
        <v>280</v>
      </c>
      <c r="O1618">
        <v>352</v>
      </c>
      <c r="P1618">
        <v>96</v>
      </c>
      <c r="Q1618">
        <v>6</v>
      </c>
      <c r="R1618">
        <v>45</v>
      </c>
      <c r="S1618">
        <v>63.599999999999994</v>
      </c>
      <c r="T1618">
        <v>5.3214285714285712</v>
      </c>
      <c r="U1618">
        <v>44.535714285714285</v>
      </c>
      <c r="V1618">
        <v>0.97759103641456579</v>
      </c>
      <c r="W1618">
        <v>0.4</v>
      </c>
      <c r="Y1618">
        <v>0.18262987012987014</v>
      </c>
      <c r="Z1618">
        <v>394</v>
      </c>
      <c r="AA1618">
        <v>0.6</v>
      </c>
      <c r="AB1618">
        <v>4.5714285714285712</v>
      </c>
      <c r="AC1618">
        <v>1</v>
      </c>
      <c r="AE1618">
        <v>1</v>
      </c>
      <c r="AH1618">
        <v>43.285714285714285</v>
      </c>
      <c r="AI1618">
        <v>3</v>
      </c>
      <c r="AK1618">
        <v>1</v>
      </c>
      <c r="AQ1618">
        <v>150</v>
      </c>
      <c r="AR1618">
        <v>150</v>
      </c>
      <c r="AS1618" t="s">
        <v>755</v>
      </c>
    </row>
    <row r="1619" spans="1:45" x14ac:dyDescent="0.25">
      <c r="A1619">
        <v>1618</v>
      </c>
      <c r="B1619" t="s">
        <v>26</v>
      </c>
      <c r="C1619" t="s">
        <v>680</v>
      </c>
      <c r="D1619" t="s">
        <v>2</v>
      </c>
      <c r="E1619" t="s">
        <v>342</v>
      </c>
      <c r="F1619" s="138">
        <v>44010</v>
      </c>
      <c r="G1619" t="s">
        <v>685</v>
      </c>
      <c r="H1619" t="s">
        <v>667</v>
      </c>
      <c r="I1619" t="s">
        <v>681</v>
      </c>
      <c r="J1619" t="s">
        <v>406</v>
      </c>
      <c r="K1619" t="s">
        <v>671</v>
      </c>
      <c r="L1619">
        <v>1000</v>
      </c>
      <c r="M1619">
        <v>280</v>
      </c>
      <c r="O1619">
        <v>384</v>
      </c>
      <c r="P1619">
        <v>96</v>
      </c>
      <c r="Q1619">
        <v>31</v>
      </c>
      <c r="R1619">
        <v>42</v>
      </c>
      <c r="S1619">
        <v>63.599999999999994</v>
      </c>
      <c r="T1619">
        <v>12.428571428571429</v>
      </c>
      <c r="U1619">
        <v>35</v>
      </c>
      <c r="V1619">
        <v>0.64970645792563608</v>
      </c>
      <c r="W1619">
        <v>0.4</v>
      </c>
      <c r="Y1619">
        <v>0.15625000000000003</v>
      </c>
      <c r="Z1619">
        <v>425</v>
      </c>
      <c r="AA1619">
        <v>0.6</v>
      </c>
      <c r="AB1619">
        <v>12.428571428571429</v>
      </c>
      <c r="AH1619">
        <v>30</v>
      </c>
      <c r="AK1619">
        <v>10</v>
      </c>
      <c r="AQ1619">
        <v>150</v>
      </c>
      <c r="AR1619">
        <v>150</v>
      </c>
      <c r="AS1619" t="s">
        <v>755</v>
      </c>
    </row>
    <row r="1620" spans="1:45" x14ac:dyDescent="0.25">
      <c r="A1620">
        <v>1619</v>
      </c>
      <c r="B1620" t="s">
        <v>26</v>
      </c>
      <c r="C1620" t="s">
        <v>680</v>
      </c>
      <c r="D1620" t="s">
        <v>2</v>
      </c>
      <c r="E1620" t="s">
        <v>342</v>
      </c>
      <c r="F1620" s="138">
        <v>44010</v>
      </c>
      <c r="G1620" t="s">
        <v>685</v>
      </c>
      <c r="H1620" t="s">
        <v>667</v>
      </c>
      <c r="I1620" t="s">
        <v>681</v>
      </c>
      <c r="J1620" t="s">
        <v>422</v>
      </c>
      <c r="K1620" t="s">
        <v>671</v>
      </c>
      <c r="L1620">
        <v>1000</v>
      </c>
      <c r="M1620">
        <v>280</v>
      </c>
      <c r="O1620">
        <v>176</v>
      </c>
      <c r="P1620">
        <v>96</v>
      </c>
      <c r="Q1620">
        <v>10</v>
      </c>
      <c r="R1620">
        <v>13</v>
      </c>
      <c r="S1620">
        <v>63.599999999999994</v>
      </c>
      <c r="T1620">
        <v>5.9642857142857144</v>
      </c>
      <c r="U1620">
        <v>25.785714285714285</v>
      </c>
      <c r="V1620">
        <v>1.3804347826086956</v>
      </c>
      <c r="W1620">
        <v>0.4</v>
      </c>
      <c r="Y1620">
        <v>0.10551948051948053</v>
      </c>
      <c r="Z1620">
        <v>185</v>
      </c>
      <c r="AA1620">
        <v>0.6</v>
      </c>
      <c r="AB1620">
        <v>4.7142857142857144</v>
      </c>
      <c r="AC1620">
        <v>3</v>
      </c>
      <c r="AE1620">
        <v>1</v>
      </c>
      <c r="AH1620">
        <v>25.285714285714285</v>
      </c>
      <c r="AI1620">
        <v>2</v>
      </c>
      <c r="AQ1620">
        <v>150</v>
      </c>
      <c r="AR1620">
        <v>150</v>
      </c>
      <c r="AS1620" t="s">
        <v>755</v>
      </c>
    </row>
    <row r="1621" spans="1:45" x14ac:dyDescent="0.25">
      <c r="A1621">
        <v>1620</v>
      </c>
      <c r="B1621" t="s">
        <v>26</v>
      </c>
      <c r="C1621" t="s">
        <v>680</v>
      </c>
      <c r="D1621" t="s">
        <v>2</v>
      </c>
      <c r="E1621" t="s">
        <v>342</v>
      </c>
      <c r="F1621" s="138">
        <v>44010</v>
      </c>
      <c r="G1621" t="s">
        <v>685</v>
      </c>
      <c r="H1621" t="s">
        <v>667</v>
      </c>
      <c r="I1621" t="s">
        <v>681</v>
      </c>
      <c r="J1621" t="s">
        <v>424</v>
      </c>
      <c r="K1621" t="s">
        <v>671</v>
      </c>
      <c r="L1621">
        <v>1000</v>
      </c>
      <c r="M1621">
        <v>280</v>
      </c>
      <c r="O1621">
        <v>176</v>
      </c>
      <c r="P1621">
        <v>96</v>
      </c>
      <c r="R1621">
        <v>28</v>
      </c>
      <c r="S1621">
        <v>63.599999999999994</v>
      </c>
      <c r="T1621">
        <v>0</v>
      </c>
      <c r="U1621">
        <v>26.428571428571427</v>
      </c>
      <c r="V1621">
        <v>0.94387755102040816</v>
      </c>
      <c r="W1621">
        <v>0.4</v>
      </c>
      <c r="Y1621">
        <v>0.22727272727272729</v>
      </c>
      <c r="Z1621">
        <v>241</v>
      </c>
      <c r="AA1621">
        <v>0.6</v>
      </c>
      <c r="AH1621">
        <v>26.428571428571427</v>
      </c>
      <c r="AQ1621">
        <v>150</v>
      </c>
      <c r="AR1621">
        <v>150</v>
      </c>
      <c r="AS1621" t="s">
        <v>755</v>
      </c>
    </row>
    <row r="1622" spans="1:45" x14ac:dyDescent="0.25">
      <c r="A1622">
        <v>1621</v>
      </c>
      <c r="B1622" t="s">
        <v>26</v>
      </c>
      <c r="C1622" t="s">
        <v>680</v>
      </c>
      <c r="D1622" t="s">
        <v>2</v>
      </c>
      <c r="E1622" t="s">
        <v>342</v>
      </c>
      <c r="F1622" s="138">
        <v>44010</v>
      </c>
      <c r="G1622" t="s">
        <v>685</v>
      </c>
      <c r="H1622" t="s">
        <v>667</v>
      </c>
      <c r="I1622" t="s">
        <v>681</v>
      </c>
      <c r="J1622" t="s">
        <v>410</v>
      </c>
      <c r="K1622" t="s">
        <v>671</v>
      </c>
      <c r="L1622">
        <v>1000</v>
      </c>
      <c r="M1622">
        <v>280</v>
      </c>
      <c r="O1622">
        <v>192</v>
      </c>
      <c r="P1622">
        <v>96</v>
      </c>
      <c r="Q1622">
        <v>10</v>
      </c>
      <c r="R1622">
        <v>60</v>
      </c>
      <c r="S1622">
        <v>63.599999999999994</v>
      </c>
      <c r="T1622">
        <v>8.7857142857142847</v>
      </c>
      <c r="U1622">
        <v>57.982142857142854</v>
      </c>
      <c r="V1622">
        <v>0.95382653061224487</v>
      </c>
      <c r="W1622">
        <v>0.4</v>
      </c>
      <c r="Y1622">
        <v>0.44642857142857151</v>
      </c>
      <c r="Z1622">
        <v>212</v>
      </c>
      <c r="AA1622">
        <v>0.6</v>
      </c>
      <c r="AB1622">
        <v>6.2857142857142856</v>
      </c>
      <c r="AE1622">
        <v>5</v>
      </c>
      <c r="AH1622">
        <v>52.857142857142854</v>
      </c>
      <c r="AJ1622">
        <v>3</v>
      </c>
      <c r="AK1622">
        <v>3</v>
      </c>
      <c r="AL1622">
        <v>2</v>
      </c>
      <c r="AM1622">
        <v>1</v>
      </c>
      <c r="AQ1622">
        <v>150</v>
      </c>
      <c r="AR1622">
        <v>150</v>
      </c>
      <c r="AS1622" t="s">
        <v>755</v>
      </c>
    </row>
    <row r="1623" spans="1:45" x14ac:dyDescent="0.25">
      <c r="A1623">
        <v>1622</v>
      </c>
      <c r="B1623" t="s">
        <v>26</v>
      </c>
      <c r="C1623" t="s">
        <v>680</v>
      </c>
      <c r="D1623" t="s">
        <v>2</v>
      </c>
      <c r="E1623" t="s">
        <v>342</v>
      </c>
      <c r="F1623" s="138">
        <v>44010</v>
      </c>
      <c r="G1623" t="s">
        <v>685</v>
      </c>
      <c r="H1623" t="s">
        <v>667</v>
      </c>
      <c r="I1623" t="s">
        <v>681</v>
      </c>
      <c r="J1623" t="s">
        <v>421</v>
      </c>
      <c r="K1623" t="s">
        <v>671</v>
      </c>
      <c r="L1623">
        <v>1000</v>
      </c>
      <c r="M1623">
        <v>280</v>
      </c>
      <c r="O1623">
        <v>192</v>
      </c>
      <c r="P1623">
        <v>96</v>
      </c>
      <c r="Q1623">
        <v>3</v>
      </c>
      <c r="R1623">
        <v>43</v>
      </c>
      <c r="S1623">
        <v>63.599999999999994</v>
      </c>
      <c r="T1623">
        <v>2.1428571428571428</v>
      </c>
      <c r="U1623">
        <v>28.071428571428573</v>
      </c>
      <c r="V1623">
        <v>0.65683229813664601</v>
      </c>
      <c r="W1623">
        <v>0.4</v>
      </c>
      <c r="Y1623">
        <v>0.31994047619047622</v>
      </c>
      <c r="Z1623">
        <v>383</v>
      </c>
      <c r="AA1623">
        <v>0.6</v>
      </c>
      <c r="AB1623">
        <v>2.1428571428571428</v>
      </c>
      <c r="AH1623">
        <v>26.571428571428573</v>
      </c>
      <c r="AK1623">
        <v>3</v>
      </c>
      <c r="AQ1623">
        <v>150</v>
      </c>
      <c r="AR1623">
        <v>150</v>
      </c>
      <c r="AS1623" t="s">
        <v>755</v>
      </c>
    </row>
    <row r="1624" spans="1:45" x14ac:dyDescent="0.25">
      <c r="A1624">
        <v>1623</v>
      </c>
      <c r="B1624" t="s">
        <v>26</v>
      </c>
      <c r="C1624" t="s">
        <v>680</v>
      </c>
      <c r="D1624" t="s">
        <v>2</v>
      </c>
      <c r="E1624" t="s">
        <v>342</v>
      </c>
      <c r="F1624" s="138">
        <v>44010</v>
      </c>
      <c r="G1624" t="s">
        <v>685</v>
      </c>
      <c r="H1624" t="s">
        <v>667</v>
      </c>
      <c r="I1624" t="s">
        <v>681</v>
      </c>
      <c r="J1624" t="s">
        <v>426</v>
      </c>
      <c r="K1624" t="s">
        <v>671</v>
      </c>
      <c r="L1624">
        <v>1000</v>
      </c>
      <c r="M1624">
        <v>280</v>
      </c>
      <c r="O1624">
        <v>192</v>
      </c>
      <c r="P1624">
        <v>96</v>
      </c>
      <c r="Q1624">
        <v>7</v>
      </c>
      <c r="R1624">
        <v>55</v>
      </c>
      <c r="S1624">
        <v>63.599999999999994</v>
      </c>
      <c r="T1624">
        <v>4.2142857142857144</v>
      </c>
      <c r="U1624">
        <v>38.428571428571431</v>
      </c>
      <c r="V1624">
        <v>0.68778801843317983</v>
      </c>
      <c r="W1624">
        <v>0.4</v>
      </c>
      <c r="Y1624">
        <v>0.40922619047619052</v>
      </c>
      <c r="Z1624">
        <v>197</v>
      </c>
      <c r="AA1624">
        <v>0.6</v>
      </c>
      <c r="AB1624">
        <v>2.7142857142857144</v>
      </c>
      <c r="AE1624">
        <v>3</v>
      </c>
      <c r="AH1624">
        <v>35.428571428571431</v>
      </c>
      <c r="AI1624">
        <v>4</v>
      </c>
      <c r="AK1624">
        <v>4</v>
      </c>
      <c r="AQ1624">
        <v>150</v>
      </c>
      <c r="AR1624">
        <v>150</v>
      </c>
      <c r="AS1624" t="s">
        <v>755</v>
      </c>
    </row>
    <row r="1625" spans="1:45" x14ac:dyDescent="0.25">
      <c r="A1625">
        <v>1624</v>
      </c>
      <c r="B1625" t="s">
        <v>26</v>
      </c>
      <c r="C1625" t="s">
        <v>680</v>
      </c>
      <c r="D1625" t="s">
        <v>2</v>
      </c>
      <c r="E1625" t="s">
        <v>342</v>
      </c>
      <c r="F1625" s="138">
        <v>44010</v>
      </c>
      <c r="G1625" t="s">
        <v>685</v>
      </c>
      <c r="H1625" t="s">
        <v>667</v>
      </c>
      <c r="I1625" t="s">
        <v>681</v>
      </c>
      <c r="J1625" t="s">
        <v>447</v>
      </c>
      <c r="K1625" t="s">
        <v>671</v>
      </c>
      <c r="L1625">
        <v>1000</v>
      </c>
      <c r="M1625">
        <v>280</v>
      </c>
      <c r="O1625">
        <v>192</v>
      </c>
      <c r="P1625">
        <v>96</v>
      </c>
      <c r="Q1625">
        <v>9</v>
      </c>
      <c r="R1625">
        <v>52</v>
      </c>
      <c r="S1625">
        <v>63.599999999999994</v>
      </c>
      <c r="T1625">
        <v>4.5357142857142856</v>
      </c>
      <c r="U1625">
        <v>39.321428571428569</v>
      </c>
      <c r="V1625">
        <v>0.71896955503512872</v>
      </c>
      <c r="W1625">
        <v>0.4</v>
      </c>
      <c r="Y1625">
        <v>0.38690476190476197</v>
      </c>
      <c r="Z1625">
        <v>270</v>
      </c>
      <c r="AA1625">
        <v>0.6</v>
      </c>
      <c r="AB1625">
        <v>4.2857142857142856</v>
      </c>
      <c r="AC1625">
        <v>1</v>
      </c>
      <c r="AH1625">
        <v>36.571428571428569</v>
      </c>
      <c r="AI1625">
        <v>3</v>
      </c>
      <c r="AK1625">
        <v>4</v>
      </c>
      <c r="AQ1625">
        <v>150</v>
      </c>
      <c r="AR1625">
        <v>150</v>
      </c>
      <c r="AS1625" t="s">
        <v>755</v>
      </c>
    </row>
    <row r="1626" spans="1:45" x14ac:dyDescent="0.25">
      <c r="A1626">
        <v>1625</v>
      </c>
      <c r="B1626" t="s">
        <v>26</v>
      </c>
      <c r="C1626" t="s">
        <v>680</v>
      </c>
      <c r="D1626" t="s">
        <v>2</v>
      </c>
      <c r="E1626" t="s">
        <v>342</v>
      </c>
      <c r="F1626" s="138">
        <v>44010</v>
      </c>
      <c r="G1626" t="s">
        <v>685</v>
      </c>
      <c r="H1626" t="s">
        <v>667</v>
      </c>
      <c r="I1626" t="s">
        <v>681</v>
      </c>
      <c r="J1626" t="s">
        <v>449</v>
      </c>
      <c r="K1626" t="s">
        <v>671</v>
      </c>
      <c r="L1626">
        <v>1000</v>
      </c>
      <c r="M1626">
        <v>280</v>
      </c>
      <c r="O1626">
        <v>196</v>
      </c>
      <c r="P1626">
        <v>96</v>
      </c>
      <c r="Q1626">
        <v>1</v>
      </c>
      <c r="R1626">
        <v>50</v>
      </c>
      <c r="S1626">
        <v>63.599999999999994</v>
      </c>
      <c r="T1626">
        <v>0.8571428571428571</v>
      </c>
      <c r="U1626">
        <v>62.107142857142854</v>
      </c>
      <c r="V1626">
        <v>1.2345938375350138</v>
      </c>
      <c r="W1626">
        <v>0.4</v>
      </c>
      <c r="Y1626">
        <v>0.3644314868804665</v>
      </c>
      <c r="Z1626">
        <v>408</v>
      </c>
      <c r="AA1626">
        <v>0.6</v>
      </c>
      <c r="AB1626">
        <v>0.8571428571428571</v>
      </c>
      <c r="AH1626">
        <v>57.857142857142854</v>
      </c>
      <c r="AI1626">
        <v>7</v>
      </c>
      <c r="AK1626">
        <v>5</v>
      </c>
      <c r="AQ1626">
        <v>150</v>
      </c>
      <c r="AR1626">
        <v>150</v>
      </c>
      <c r="AS1626" t="s">
        <v>755</v>
      </c>
    </row>
    <row r="1627" spans="1:45" x14ac:dyDescent="0.25">
      <c r="A1627">
        <v>1626</v>
      </c>
      <c r="B1627" t="s">
        <v>26</v>
      </c>
      <c r="C1627" t="s">
        <v>680</v>
      </c>
      <c r="D1627" t="s">
        <v>2</v>
      </c>
      <c r="E1627" t="s">
        <v>342</v>
      </c>
      <c r="F1627" s="138">
        <v>44010</v>
      </c>
      <c r="G1627" t="s">
        <v>685</v>
      </c>
      <c r="H1627" t="s">
        <v>667</v>
      </c>
      <c r="I1627" t="s">
        <v>681</v>
      </c>
      <c r="J1627" t="s">
        <v>427</v>
      </c>
      <c r="K1627" t="s">
        <v>671</v>
      </c>
      <c r="L1627">
        <v>1000</v>
      </c>
      <c r="M1627">
        <v>280</v>
      </c>
      <c r="O1627">
        <v>155</v>
      </c>
      <c r="P1627">
        <v>96</v>
      </c>
      <c r="Q1627">
        <v>9</v>
      </c>
      <c r="R1627">
        <v>51</v>
      </c>
      <c r="S1627">
        <v>63.599999999999994</v>
      </c>
      <c r="T1627">
        <v>4.9285714285714288</v>
      </c>
      <c r="U1627">
        <v>37.964285714285715</v>
      </c>
      <c r="V1627">
        <v>0.71488095238095239</v>
      </c>
      <c r="W1627">
        <v>0.4</v>
      </c>
      <c r="Y1627">
        <v>0.47004608294930877</v>
      </c>
      <c r="Z1627">
        <v>302</v>
      </c>
      <c r="AA1627">
        <v>0.6</v>
      </c>
      <c r="AB1627">
        <v>4.4285714285714288</v>
      </c>
      <c r="AC1627">
        <v>2</v>
      </c>
      <c r="AH1627">
        <v>35.714285714285715</v>
      </c>
      <c r="AI1627">
        <v>3</v>
      </c>
      <c r="AK1627">
        <v>3</v>
      </c>
      <c r="AQ1627">
        <v>150</v>
      </c>
      <c r="AR1627">
        <v>150</v>
      </c>
      <c r="AS1627" t="s">
        <v>755</v>
      </c>
    </row>
    <row r="1628" spans="1:45" x14ac:dyDescent="0.25">
      <c r="A1628">
        <v>1627</v>
      </c>
      <c r="B1628" t="s">
        <v>26</v>
      </c>
      <c r="C1628" t="s">
        <v>680</v>
      </c>
      <c r="D1628" t="s">
        <v>2</v>
      </c>
      <c r="E1628" t="s">
        <v>342</v>
      </c>
      <c r="F1628" s="138">
        <v>44010</v>
      </c>
      <c r="G1628" t="s">
        <v>710</v>
      </c>
      <c r="H1628" t="s">
        <v>687</v>
      </c>
      <c r="I1628" t="s">
        <v>681</v>
      </c>
      <c r="J1628" t="s">
        <v>555</v>
      </c>
      <c r="K1628" t="s">
        <v>711</v>
      </c>
      <c r="L1628">
        <v>150</v>
      </c>
      <c r="M1628">
        <v>280</v>
      </c>
      <c r="O1628">
        <v>120</v>
      </c>
      <c r="P1628">
        <v>23.4</v>
      </c>
      <c r="R1628">
        <v>22</v>
      </c>
      <c r="S1628">
        <v>21</v>
      </c>
      <c r="T1628">
        <v>0</v>
      </c>
      <c r="U1628">
        <v>13.714285714285714</v>
      </c>
      <c r="V1628">
        <v>0.62337662337662336</v>
      </c>
      <c r="W1628">
        <v>0.4</v>
      </c>
      <c r="Y1628">
        <v>0.26190476190476192</v>
      </c>
      <c r="Z1628">
        <v>185</v>
      </c>
      <c r="AA1628">
        <v>0.5</v>
      </c>
      <c r="AH1628">
        <v>13.714285714285714</v>
      </c>
      <c r="AQ1628">
        <v>150</v>
      </c>
      <c r="AR1628">
        <v>150</v>
      </c>
      <c r="AS1628" t="s">
        <v>755</v>
      </c>
    </row>
    <row r="1629" spans="1:45" x14ac:dyDescent="0.25">
      <c r="A1629">
        <v>1628</v>
      </c>
      <c r="B1629" t="s">
        <v>26</v>
      </c>
      <c r="C1629" t="s">
        <v>680</v>
      </c>
      <c r="D1629" t="s">
        <v>2</v>
      </c>
      <c r="E1629" t="s">
        <v>342</v>
      </c>
      <c r="F1629" s="138">
        <v>44010</v>
      </c>
      <c r="G1629" t="s">
        <v>710</v>
      </c>
      <c r="H1629" t="s">
        <v>687</v>
      </c>
      <c r="I1629" t="s">
        <v>681</v>
      </c>
      <c r="J1629" t="s">
        <v>552</v>
      </c>
      <c r="K1629" t="s">
        <v>711</v>
      </c>
      <c r="L1629">
        <v>150</v>
      </c>
      <c r="M1629">
        <v>280</v>
      </c>
      <c r="O1629">
        <v>136</v>
      </c>
      <c r="P1629">
        <v>23.4</v>
      </c>
      <c r="Q1629">
        <v>1</v>
      </c>
      <c r="R1629">
        <v>5</v>
      </c>
      <c r="S1629">
        <v>21</v>
      </c>
      <c r="T1629">
        <v>0.75</v>
      </c>
      <c r="U1629">
        <v>3.75</v>
      </c>
      <c r="V1629">
        <v>0.75</v>
      </c>
      <c r="W1629">
        <v>0.4</v>
      </c>
      <c r="Y1629">
        <v>5.2521008403361352E-2</v>
      </c>
      <c r="Z1629">
        <v>176</v>
      </c>
      <c r="AA1629">
        <v>0.5</v>
      </c>
      <c r="AF1629">
        <v>1</v>
      </c>
      <c r="AL1629">
        <v>5</v>
      </c>
      <c r="AQ1629">
        <v>150</v>
      </c>
      <c r="AR1629">
        <v>150</v>
      </c>
      <c r="AS1629" t="s">
        <v>755</v>
      </c>
    </row>
    <row r="1630" spans="1:45" x14ac:dyDescent="0.25">
      <c r="A1630">
        <v>1629</v>
      </c>
      <c r="B1630" t="s">
        <v>26</v>
      </c>
      <c r="C1630" t="s">
        <v>680</v>
      </c>
      <c r="D1630" t="s">
        <v>2</v>
      </c>
      <c r="E1630" t="s">
        <v>342</v>
      </c>
      <c r="F1630" s="138">
        <v>44010</v>
      </c>
      <c r="G1630" t="s">
        <v>710</v>
      </c>
      <c r="H1630" t="s">
        <v>687</v>
      </c>
      <c r="I1630" t="s">
        <v>681</v>
      </c>
      <c r="J1630" t="s">
        <v>558</v>
      </c>
      <c r="K1630" t="s">
        <v>711</v>
      </c>
      <c r="L1630">
        <v>150</v>
      </c>
      <c r="M1630">
        <v>280</v>
      </c>
      <c r="O1630">
        <v>130</v>
      </c>
      <c r="P1630">
        <v>23.4</v>
      </c>
      <c r="Q1630">
        <v>15</v>
      </c>
      <c r="R1630">
        <v>27</v>
      </c>
      <c r="S1630">
        <v>21</v>
      </c>
      <c r="T1630">
        <v>11.714285714285714</v>
      </c>
      <c r="U1630">
        <v>23.642857142857142</v>
      </c>
      <c r="V1630">
        <v>0.84183673469387743</v>
      </c>
      <c r="W1630">
        <v>0.4</v>
      </c>
      <c r="Y1630">
        <v>0.2967032967032967</v>
      </c>
      <c r="Z1630">
        <v>201</v>
      </c>
      <c r="AA1630">
        <v>0.5</v>
      </c>
      <c r="AB1630">
        <v>11.714285714285714</v>
      </c>
      <c r="AH1630">
        <v>19.142857142857142</v>
      </c>
      <c r="AK1630">
        <v>9</v>
      </c>
      <c r="AQ1630">
        <v>100</v>
      </c>
      <c r="AR1630">
        <v>100</v>
      </c>
      <c r="AS1630" t="s">
        <v>755</v>
      </c>
    </row>
    <row r="1631" spans="1:45" x14ac:dyDescent="0.25">
      <c r="A1631">
        <v>1630</v>
      </c>
      <c r="B1631" t="s">
        <v>26</v>
      </c>
      <c r="C1631" t="s">
        <v>680</v>
      </c>
      <c r="D1631" t="s">
        <v>2</v>
      </c>
      <c r="E1631" t="s">
        <v>342</v>
      </c>
      <c r="F1631" s="138">
        <v>44010</v>
      </c>
      <c r="G1631" t="s">
        <v>710</v>
      </c>
      <c r="H1631" t="s">
        <v>687</v>
      </c>
      <c r="I1631" t="s">
        <v>681</v>
      </c>
      <c r="J1631" t="s">
        <v>556</v>
      </c>
      <c r="K1631" t="s">
        <v>711</v>
      </c>
      <c r="L1631">
        <v>150</v>
      </c>
      <c r="M1631">
        <v>280</v>
      </c>
      <c r="O1631">
        <v>112</v>
      </c>
      <c r="P1631">
        <v>23.4</v>
      </c>
      <c r="R1631">
        <v>19</v>
      </c>
      <c r="S1631">
        <v>21</v>
      </c>
      <c r="T1631">
        <v>0</v>
      </c>
      <c r="U1631">
        <v>14.642857142857142</v>
      </c>
      <c r="V1631">
        <v>0.77067669172932329</v>
      </c>
      <c r="W1631">
        <v>0.4</v>
      </c>
      <c r="Y1631">
        <v>0.24234693877551022</v>
      </c>
      <c r="Z1631">
        <v>185</v>
      </c>
      <c r="AA1631">
        <v>0.5</v>
      </c>
      <c r="AH1631">
        <v>14.142857142857142</v>
      </c>
      <c r="AI1631">
        <v>2</v>
      </c>
      <c r="AQ1631">
        <v>100</v>
      </c>
      <c r="AR1631">
        <v>100</v>
      </c>
      <c r="AS1631" t="s">
        <v>755</v>
      </c>
    </row>
    <row r="1632" spans="1:45" x14ac:dyDescent="0.25">
      <c r="A1632">
        <v>1631</v>
      </c>
      <c r="B1632" t="s">
        <v>26</v>
      </c>
      <c r="C1632" t="s">
        <v>680</v>
      </c>
      <c r="D1632" t="s">
        <v>2</v>
      </c>
      <c r="E1632" t="s">
        <v>342</v>
      </c>
      <c r="F1632" s="138">
        <v>44010</v>
      </c>
      <c r="G1632" t="s">
        <v>710</v>
      </c>
      <c r="H1632" t="s">
        <v>687</v>
      </c>
      <c r="I1632" t="s">
        <v>681</v>
      </c>
      <c r="J1632" t="s">
        <v>554</v>
      </c>
      <c r="K1632" t="s">
        <v>711</v>
      </c>
      <c r="L1632">
        <v>150</v>
      </c>
      <c r="M1632">
        <v>280</v>
      </c>
      <c r="O1632">
        <v>136</v>
      </c>
      <c r="P1632">
        <v>23.4</v>
      </c>
      <c r="Q1632">
        <v>11</v>
      </c>
      <c r="R1632">
        <v>25</v>
      </c>
      <c r="S1632">
        <v>21</v>
      </c>
      <c r="T1632">
        <v>8.1428571428571423</v>
      </c>
      <c r="U1632">
        <v>20.821428571428569</v>
      </c>
      <c r="V1632">
        <v>0.80456349206349198</v>
      </c>
      <c r="W1632">
        <v>0.4</v>
      </c>
      <c r="Y1632">
        <v>0.26260504201680673</v>
      </c>
      <c r="Z1632">
        <v>176</v>
      </c>
      <c r="AA1632">
        <v>0.5</v>
      </c>
      <c r="AB1632">
        <v>8.1428571428571423</v>
      </c>
      <c r="AH1632">
        <v>15.571428571428571</v>
      </c>
      <c r="AL1632">
        <v>7</v>
      </c>
      <c r="AQ1632">
        <v>100</v>
      </c>
      <c r="AR1632">
        <v>100</v>
      </c>
      <c r="AS1632" t="s">
        <v>755</v>
      </c>
    </row>
    <row r="1633" spans="1:45" x14ac:dyDescent="0.25">
      <c r="A1633">
        <v>1632</v>
      </c>
      <c r="B1633" t="s">
        <v>26</v>
      </c>
      <c r="C1633" t="s">
        <v>680</v>
      </c>
      <c r="D1633" t="s">
        <v>2</v>
      </c>
      <c r="E1633" t="s">
        <v>342</v>
      </c>
      <c r="F1633" s="138">
        <v>44010</v>
      </c>
      <c r="G1633" t="s">
        <v>710</v>
      </c>
      <c r="H1633" t="s">
        <v>687</v>
      </c>
      <c r="I1633" t="s">
        <v>681</v>
      </c>
      <c r="J1633" t="s">
        <v>553</v>
      </c>
      <c r="K1633" t="s">
        <v>711</v>
      </c>
      <c r="L1633">
        <v>150</v>
      </c>
      <c r="M1633">
        <v>280</v>
      </c>
      <c r="O1633">
        <v>132</v>
      </c>
      <c r="P1633">
        <v>23.4</v>
      </c>
      <c r="Q1633">
        <v>11</v>
      </c>
      <c r="R1633">
        <v>22</v>
      </c>
      <c r="S1633">
        <v>21</v>
      </c>
      <c r="T1633">
        <v>8.3928571428571423</v>
      </c>
      <c r="U1633">
        <v>18.178571428571427</v>
      </c>
      <c r="V1633">
        <v>0.80519480519480513</v>
      </c>
      <c r="W1633">
        <v>0.4</v>
      </c>
      <c r="Y1633">
        <v>0.23809523809523811</v>
      </c>
      <c r="Z1633">
        <v>238</v>
      </c>
      <c r="AA1633">
        <v>0.5</v>
      </c>
      <c r="AB1633">
        <v>8.1428571428571423</v>
      </c>
      <c r="AC1633">
        <v>1</v>
      </c>
      <c r="AH1633">
        <v>16.428571428571427</v>
      </c>
      <c r="AI1633">
        <v>1</v>
      </c>
      <c r="AK1633">
        <v>3</v>
      </c>
      <c r="AQ1633">
        <v>100</v>
      </c>
      <c r="AR1633">
        <v>100</v>
      </c>
      <c r="AS1633" t="s">
        <v>755</v>
      </c>
    </row>
    <row r="1634" spans="1:45" x14ac:dyDescent="0.25">
      <c r="A1634">
        <v>1633</v>
      </c>
      <c r="B1634" t="s">
        <v>26</v>
      </c>
      <c r="C1634" t="s">
        <v>680</v>
      </c>
      <c r="D1634" t="s">
        <v>2</v>
      </c>
      <c r="E1634" t="s">
        <v>342</v>
      </c>
      <c r="F1634" s="138">
        <v>44010</v>
      </c>
      <c r="G1634" t="s">
        <v>710</v>
      </c>
      <c r="H1634" t="s">
        <v>687</v>
      </c>
      <c r="I1634" t="s">
        <v>681</v>
      </c>
      <c r="J1634" t="s">
        <v>557</v>
      </c>
      <c r="K1634" t="s">
        <v>711</v>
      </c>
      <c r="L1634">
        <v>150</v>
      </c>
      <c r="M1634">
        <v>280</v>
      </c>
      <c r="O1634">
        <v>132</v>
      </c>
      <c r="P1634">
        <v>23.4</v>
      </c>
      <c r="Q1634">
        <v>3</v>
      </c>
      <c r="R1634">
        <v>15</v>
      </c>
      <c r="S1634">
        <v>21</v>
      </c>
      <c r="T1634">
        <v>2.5714285714285716</v>
      </c>
      <c r="U1634">
        <v>13.714285714285714</v>
      </c>
      <c r="V1634">
        <v>0.90476190476190466</v>
      </c>
      <c r="W1634">
        <v>0.4</v>
      </c>
      <c r="Y1634">
        <v>0.16233766233766236</v>
      </c>
      <c r="Z1634">
        <v>187</v>
      </c>
      <c r="AA1634">
        <v>0.5</v>
      </c>
      <c r="AB1634">
        <v>2.5714285714285716</v>
      </c>
      <c r="AH1634">
        <v>13.714285714285714</v>
      </c>
      <c r="AQ1634">
        <v>100</v>
      </c>
      <c r="AR1634">
        <v>100</v>
      </c>
      <c r="AS1634" t="s">
        <v>755</v>
      </c>
    </row>
    <row r="1635" spans="1:45" x14ac:dyDescent="0.25">
      <c r="A1635">
        <v>1634</v>
      </c>
      <c r="B1635" t="s">
        <v>26</v>
      </c>
      <c r="C1635" t="s">
        <v>680</v>
      </c>
      <c r="D1635" t="s">
        <v>2</v>
      </c>
      <c r="E1635" t="s">
        <v>342</v>
      </c>
      <c r="F1635" s="138">
        <v>44010</v>
      </c>
      <c r="G1635" t="s">
        <v>670</v>
      </c>
      <c r="H1635" t="s">
        <v>687</v>
      </c>
      <c r="I1635" t="s">
        <v>691</v>
      </c>
      <c r="J1635" t="s">
        <v>390</v>
      </c>
      <c r="K1635" t="s">
        <v>671</v>
      </c>
      <c r="L1635">
        <v>1200</v>
      </c>
      <c r="M1635">
        <v>280</v>
      </c>
      <c r="O1635">
        <v>496</v>
      </c>
      <c r="P1635">
        <v>69</v>
      </c>
      <c r="Q1635">
        <v>6</v>
      </c>
      <c r="R1635">
        <v>42</v>
      </c>
      <c r="S1635">
        <v>25.2</v>
      </c>
      <c r="T1635">
        <v>5.2857142857142856</v>
      </c>
      <c r="U1635">
        <v>33.571428571428569</v>
      </c>
      <c r="V1635">
        <v>0.80952380952380942</v>
      </c>
      <c r="W1635">
        <v>0.4</v>
      </c>
      <c r="Y1635">
        <v>0.12096774193548387</v>
      </c>
      <c r="Z1635">
        <v>500</v>
      </c>
      <c r="AA1635">
        <v>0.55000000000000004</v>
      </c>
      <c r="AB1635">
        <v>5.2857142857142856</v>
      </c>
      <c r="AH1635">
        <v>33.571428571428569</v>
      </c>
      <c r="AQ1635">
        <v>100</v>
      </c>
      <c r="AR1635">
        <v>100</v>
      </c>
      <c r="AS1635" t="s">
        <v>755</v>
      </c>
    </row>
    <row r="1636" spans="1:45" x14ac:dyDescent="0.25">
      <c r="A1636">
        <v>1635</v>
      </c>
      <c r="B1636" t="s">
        <v>26</v>
      </c>
      <c r="C1636" t="s">
        <v>680</v>
      </c>
      <c r="D1636" t="s">
        <v>2</v>
      </c>
      <c r="E1636" t="s">
        <v>342</v>
      </c>
      <c r="F1636" s="138">
        <v>44010</v>
      </c>
      <c r="G1636" t="s">
        <v>670</v>
      </c>
      <c r="H1636" t="s">
        <v>687</v>
      </c>
      <c r="I1636" t="s">
        <v>692</v>
      </c>
      <c r="J1636" t="s">
        <v>383</v>
      </c>
      <c r="K1636" t="s">
        <v>671</v>
      </c>
      <c r="L1636">
        <v>1200</v>
      </c>
      <c r="M1636">
        <v>280</v>
      </c>
      <c r="O1636">
        <v>368</v>
      </c>
      <c r="P1636">
        <v>69</v>
      </c>
      <c r="R1636">
        <v>66</v>
      </c>
      <c r="S1636">
        <v>25.2</v>
      </c>
      <c r="T1636">
        <v>0</v>
      </c>
      <c r="U1636">
        <v>39.428571428571431</v>
      </c>
      <c r="V1636">
        <v>0.59740259740259738</v>
      </c>
      <c r="W1636">
        <v>0.4</v>
      </c>
      <c r="Y1636">
        <v>0.25621118012422361</v>
      </c>
      <c r="Z1636">
        <v>489</v>
      </c>
      <c r="AA1636">
        <v>0.55000000000000004</v>
      </c>
      <c r="AH1636">
        <v>34.428571428571431</v>
      </c>
      <c r="AI1636">
        <v>6</v>
      </c>
      <c r="AJ1636">
        <v>4</v>
      </c>
      <c r="AK1636">
        <v>4</v>
      </c>
      <c r="AQ1636">
        <v>100</v>
      </c>
      <c r="AR1636">
        <v>100</v>
      </c>
      <c r="AS1636" t="s">
        <v>755</v>
      </c>
    </row>
    <row r="1637" spans="1:45" x14ac:dyDescent="0.25">
      <c r="A1637">
        <v>1636</v>
      </c>
      <c r="B1637" t="s">
        <v>26</v>
      </c>
      <c r="C1637" t="s">
        <v>680</v>
      </c>
      <c r="D1637" t="s">
        <v>2</v>
      </c>
      <c r="E1637" t="s">
        <v>342</v>
      </c>
      <c r="F1637" s="138">
        <v>44010</v>
      </c>
      <c r="G1637" t="s">
        <v>670</v>
      </c>
      <c r="H1637" t="s">
        <v>687</v>
      </c>
      <c r="I1637" t="s">
        <v>693</v>
      </c>
      <c r="J1637" t="s">
        <v>385</v>
      </c>
      <c r="K1637" t="s">
        <v>671</v>
      </c>
      <c r="L1637">
        <v>1200</v>
      </c>
      <c r="M1637">
        <v>280</v>
      </c>
      <c r="O1637">
        <v>330</v>
      </c>
      <c r="P1637">
        <v>69</v>
      </c>
      <c r="Q1637">
        <v>1</v>
      </c>
      <c r="R1637">
        <v>32</v>
      </c>
      <c r="S1637">
        <v>25.2</v>
      </c>
      <c r="T1637">
        <v>2.2857142857142856</v>
      </c>
      <c r="U1637">
        <v>19.928571428571427</v>
      </c>
      <c r="V1637">
        <v>0.67316017316017307</v>
      </c>
      <c r="W1637">
        <v>0.4</v>
      </c>
      <c r="Y1637">
        <v>0.13852813852813856</v>
      </c>
      <c r="Z1637">
        <v>450</v>
      </c>
      <c r="AA1637">
        <v>0.55000000000000004</v>
      </c>
      <c r="AB1637">
        <v>2.2857142857142856</v>
      </c>
      <c r="AH1637">
        <v>18.428571428571427</v>
      </c>
      <c r="AK1637">
        <v>3</v>
      </c>
      <c r="AQ1637">
        <v>150</v>
      </c>
      <c r="AR1637">
        <v>150</v>
      </c>
      <c r="AS1637" t="s">
        <v>755</v>
      </c>
    </row>
    <row r="1638" spans="1:45" x14ac:dyDescent="0.25">
      <c r="A1638">
        <v>1637</v>
      </c>
      <c r="B1638" t="s">
        <v>26</v>
      </c>
      <c r="C1638" t="s">
        <v>680</v>
      </c>
      <c r="D1638" t="s">
        <v>2</v>
      </c>
      <c r="E1638" t="s">
        <v>342</v>
      </c>
      <c r="F1638" s="138">
        <v>44010</v>
      </c>
      <c r="G1638" t="s">
        <v>670</v>
      </c>
      <c r="H1638" t="s">
        <v>687</v>
      </c>
      <c r="I1638" t="s">
        <v>694</v>
      </c>
      <c r="J1638" t="s">
        <v>381</v>
      </c>
      <c r="K1638" t="s">
        <v>671</v>
      </c>
      <c r="L1638">
        <v>1200</v>
      </c>
      <c r="M1638">
        <v>280</v>
      </c>
      <c r="O1638">
        <v>368</v>
      </c>
      <c r="P1638">
        <v>69</v>
      </c>
      <c r="Q1638">
        <v>6</v>
      </c>
      <c r="R1638">
        <v>38</v>
      </c>
      <c r="S1638">
        <v>25.2</v>
      </c>
      <c r="T1638">
        <v>1.8571428571428572</v>
      </c>
      <c r="U1638">
        <v>23.357142857142858</v>
      </c>
      <c r="V1638">
        <v>0.57305194805194803</v>
      </c>
      <c r="W1638">
        <v>0.24</v>
      </c>
      <c r="Y1638">
        <v>0.14751552795031059</v>
      </c>
      <c r="Z1638">
        <v>392</v>
      </c>
      <c r="AA1638">
        <v>0.55000000000000004</v>
      </c>
      <c r="AB1638">
        <v>1.8571428571428572</v>
      </c>
      <c r="AH1638">
        <v>20.857142857142858</v>
      </c>
      <c r="AI1638">
        <v>7</v>
      </c>
      <c r="AJ1638">
        <v>2</v>
      </c>
      <c r="AQ1638">
        <v>150</v>
      </c>
      <c r="AR1638">
        <v>150</v>
      </c>
      <c r="AS1638" t="s">
        <v>755</v>
      </c>
    </row>
    <row r="1639" spans="1:45" x14ac:dyDescent="0.25">
      <c r="A1639">
        <v>1638</v>
      </c>
      <c r="B1639" t="s">
        <v>26</v>
      </c>
      <c r="C1639" t="s">
        <v>680</v>
      </c>
      <c r="D1639" t="s">
        <v>2</v>
      </c>
      <c r="E1639" t="s">
        <v>342</v>
      </c>
      <c r="F1639" s="138">
        <v>44010</v>
      </c>
      <c r="G1639" t="s">
        <v>670</v>
      </c>
      <c r="H1639" t="s">
        <v>687</v>
      </c>
      <c r="I1639" t="s">
        <v>695</v>
      </c>
      <c r="J1639" t="s">
        <v>387</v>
      </c>
      <c r="K1639" t="s">
        <v>671</v>
      </c>
      <c r="L1639">
        <v>1200</v>
      </c>
      <c r="M1639">
        <v>280</v>
      </c>
      <c r="O1639">
        <v>356</v>
      </c>
      <c r="P1639">
        <v>69</v>
      </c>
      <c r="R1639">
        <v>24</v>
      </c>
      <c r="S1639">
        <v>25.2</v>
      </c>
      <c r="T1639">
        <v>0</v>
      </c>
      <c r="U1639">
        <v>18.285714285714285</v>
      </c>
      <c r="V1639">
        <v>0.76190476190476186</v>
      </c>
      <c r="W1639">
        <v>0.24</v>
      </c>
      <c r="Y1639">
        <v>9.6308186195826651E-2</v>
      </c>
      <c r="Z1639">
        <v>360</v>
      </c>
      <c r="AA1639">
        <v>0.55000000000000004</v>
      </c>
      <c r="AH1639">
        <v>16.285714285714285</v>
      </c>
      <c r="AI1639">
        <v>4</v>
      </c>
      <c r="AK1639">
        <v>2</v>
      </c>
      <c r="AQ1639">
        <v>150</v>
      </c>
      <c r="AR1639">
        <v>150</v>
      </c>
      <c r="AS1639" t="s">
        <v>755</v>
      </c>
    </row>
    <row r="1640" spans="1:45" x14ac:dyDescent="0.25">
      <c r="A1640">
        <v>1639</v>
      </c>
      <c r="B1640" t="s">
        <v>26</v>
      </c>
      <c r="C1640" t="s">
        <v>680</v>
      </c>
      <c r="D1640" t="s">
        <v>2</v>
      </c>
      <c r="E1640" t="s">
        <v>342</v>
      </c>
      <c r="F1640" s="138">
        <v>44010</v>
      </c>
      <c r="G1640" t="s">
        <v>670</v>
      </c>
      <c r="H1640" t="s">
        <v>687</v>
      </c>
      <c r="I1640" t="s">
        <v>696</v>
      </c>
      <c r="J1640" t="s">
        <v>389</v>
      </c>
      <c r="K1640" t="s">
        <v>671</v>
      </c>
      <c r="L1640">
        <v>1200</v>
      </c>
      <c r="M1640">
        <v>280</v>
      </c>
      <c r="O1640">
        <v>400</v>
      </c>
      <c r="P1640">
        <v>69</v>
      </c>
      <c r="Q1640">
        <v>6</v>
      </c>
      <c r="R1640">
        <v>58</v>
      </c>
      <c r="S1640">
        <v>25.2</v>
      </c>
      <c r="T1640">
        <v>2.7142857142857144</v>
      </c>
      <c r="U1640">
        <v>31.571428571428573</v>
      </c>
      <c r="V1640">
        <v>0.5357142857142857</v>
      </c>
      <c r="W1640">
        <v>0.24</v>
      </c>
      <c r="Y1640">
        <v>0.20714285714285716</v>
      </c>
      <c r="Z1640">
        <v>425</v>
      </c>
      <c r="AA1640">
        <v>0.55000000000000004</v>
      </c>
      <c r="AB1640">
        <v>2.7142857142857144</v>
      </c>
      <c r="AH1640">
        <v>30.571428571428573</v>
      </c>
      <c r="AI1640">
        <v>4</v>
      </c>
      <c r="AQ1640">
        <v>150</v>
      </c>
      <c r="AR1640">
        <v>150</v>
      </c>
      <c r="AS1640" t="s">
        <v>755</v>
      </c>
    </row>
    <row r="1641" spans="1:45" x14ac:dyDescent="0.25">
      <c r="A1641">
        <v>1640</v>
      </c>
      <c r="B1641" t="s">
        <v>26</v>
      </c>
      <c r="C1641" t="s">
        <v>680</v>
      </c>
      <c r="D1641" t="s">
        <v>2</v>
      </c>
      <c r="E1641" t="s">
        <v>342</v>
      </c>
      <c r="F1641" s="138">
        <v>44010</v>
      </c>
      <c r="G1641" t="s">
        <v>670</v>
      </c>
      <c r="H1641" t="s">
        <v>687</v>
      </c>
      <c r="I1641" t="s">
        <v>701</v>
      </c>
      <c r="J1641" t="s">
        <v>433</v>
      </c>
      <c r="K1641" t="s">
        <v>671</v>
      </c>
      <c r="L1641">
        <v>1200</v>
      </c>
      <c r="M1641">
        <v>280</v>
      </c>
      <c r="O1641">
        <v>344</v>
      </c>
      <c r="P1641">
        <v>69</v>
      </c>
      <c r="R1641">
        <v>29</v>
      </c>
      <c r="S1641">
        <v>25.2</v>
      </c>
      <c r="T1641">
        <v>0</v>
      </c>
      <c r="U1641">
        <v>19.428571428571427</v>
      </c>
      <c r="V1641">
        <v>0.66995073891625612</v>
      </c>
      <c r="W1641">
        <v>0.24</v>
      </c>
      <c r="Y1641">
        <v>0.12043189368770765</v>
      </c>
      <c r="Z1641">
        <v>412</v>
      </c>
      <c r="AA1641">
        <v>0.55000000000000004</v>
      </c>
      <c r="AH1641">
        <v>19.428571428571427</v>
      </c>
      <c r="AQ1641">
        <v>150</v>
      </c>
      <c r="AR1641">
        <v>150</v>
      </c>
      <c r="AS1641" t="s">
        <v>755</v>
      </c>
    </row>
    <row r="1642" spans="1:45" x14ac:dyDescent="0.25">
      <c r="A1642">
        <v>1641</v>
      </c>
      <c r="B1642" t="s">
        <v>26</v>
      </c>
      <c r="C1642" t="s">
        <v>680</v>
      </c>
      <c r="D1642" t="s">
        <v>2</v>
      </c>
      <c r="E1642" t="s">
        <v>342</v>
      </c>
      <c r="F1642" s="138">
        <v>44010</v>
      </c>
      <c r="G1642" t="s">
        <v>670</v>
      </c>
      <c r="H1642" t="s">
        <v>687</v>
      </c>
      <c r="I1642" t="s">
        <v>702</v>
      </c>
      <c r="J1642" t="s">
        <v>432</v>
      </c>
      <c r="K1642" t="s">
        <v>671</v>
      </c>
      <c r="L1642">
        <v>1200</v>
      </c>
      <c r="M1642">
        <v>280</v>
      </c>
      <c r="O1642">
        <v>324</v>
      </c>
      <c r="P1642">
        <v>69</v>
      </c>
      <c r="Q1642">
        <v>7</v>
      </c>
      <c r="R1642">
        <v>32</v>
      </c>
      <c r="S1642">
        <v>25.2</v>
      </c>
      <c r="T1642">
        <v>3.8214285714285716</v>
      </c>
      <c r="U1642">
        <v>20.464285714285715</v>
      </c>
      <c r="V1642">
        <v>0.62271062271062283</v>
      </c>
      <c r="W1642">
        <v>0.24</v>
      </c>
      <c r="Y1642">
        <v>0.14109347442680778</v>
      </c>
      <c r="Z1642">
        <v>378</v>
      </c>
      <c r="AA1642">
        <v>0.55000000000000004</v>
      </c>
      <c r="AB1642">
        <v>3.5714285714285716</v>
      </c>
      <c r="AC1642">
        <v>1</v>
      </c>
      <c r="AH1642">
        <v>18.714285714285715</v>
      </c>
      <c r="AI1642">
        <v>3</v>
      </c>
      <c r="AK1642">
        <v>2</v>
      </c>
      <c r="AQ1642">
        <v>150</v>
      </c>
      <c r="AR1642">
        <v>150</v>
      </c>
      <c r="AS1642" t="s">
        <v>755</v>
      </c>
    </row>
    <row r="1643" spans="1:45" x14ac:dyDescent="0.25">
      <c r="A1643">
        <v>1642</v>
      </c>
      <c r="B1643" t="s">
        <v>26</v>
      </c>
      <c r="C1643" t="s">
        <v>680</v>
      </c>
      <c r="D1643" t="s">
        <v>2</v>
      </c>
      <c r="E1643" t="s">
        <v>342</v>
      </c>
      <c r="F1643" s="138">
        <v>44010</v>
      </c>
      <c r="G1643" t="s">
        <v>682</v>
      </c>
      <c r="H1643" t="s">
        <v>667</v>
      </c>
      <c r="I1643" t="s">
        <v>689</v>
      </c>
      <c r="J1643" t="s">
        <v>438</v>
      </c>
      <c r="K1643" t="s">
        <v>671</v>
      </c>
      <c r="L1643">
        <v>1000</v>
      </c>
      <c r="M1643">
        <v>280</v>
      </c>
      <c r="O1643">
        <v>276</v>
      </c>
      <c r="P1643">
        <v>96</v>
      </c>
      <c r="Q1643">
        <v>20</v>
      </c>
      <c r="R1643">
        <v>50</v>
      </c>
      <c r="S1643">
        <v>63.599999999999994</v>
      </c>
      <c r="T1643">
        <v>10.589285714285714</v>
      </c>
      <c r="U1643">
        <v>32.357142857142861</v>
      </c>
      <c r="V1643">
        <v>0.61352040816326536</v>
      </c>
      <c r="W1643">
        <v>0.24</v>
      </c>
      <c r="Y1643">
        <v>0.25879917184265011</v>
      </c>
      <c r="Z1643">
        <v>311</v>
      </c>
      <c r="AA1643">
        <v>0.6</v>
      </c>
      <c r="AB1643">
        <v>8.7142857142857135</v>
      </c>
      <c r="AD1643">
        <v>1</v>
      </c>
      <c r="AE1643">
        <v>3</v>
      </c>
      <c r="AH1643">
        <v>30.857142857142858</v>
      </c>
      <c r="AI1643">
        <v>2</v>
      </c>
      <c r="AK1643">
        <v>2</v>
      </c>
      <c r="AQ1643">
        <v>150</v>
      </c>
      <c r="AR1643">
        <v>150</v>
      </c>
      <c r="AS1643" t="s">
        <v>755</v>
      </c>
    </row>
    <row r="1644" spans="1:45" x14ac:dyDescent="0.25">
      <c r="A1644">
        <v>1643</v>
      </c>
      <c r="B1644" t="s">
        <v>26</v>
      </c>
      <c r="C1644" t="s">
        <v>680</v>
      </c>
      <c r="D1644" t="s">
        <v>2</v>
      </c>
      <c r="E1644" t="s">
        <v>342</v>
      </c>
      <c r="F1644" s="138">
        <v>44010</v>
      </c>
      <c r="G1644" t="s">
        <v>685</v>
      </c>
      <c r="H1644" t="s">
        <v>667</v>
      </c>
      <c r="I1644" t="s">
        <v>689</v>
      </c>
      <c r="J1644" t="s">
        <v>423</v>
      </c>
      <c r="K1644" t="s">
        <v>671</v>
      </c>
      <c r="L1644">
        <v>1000</v>
      </c>
      <c r="M1644">
        <v>280</v>
      </c>
      <c r="O1644">
        <v>392</v>
      </c>
      <c r="P1644">
        <v>96</v>
      </c>
      <c r="Q1644">
        <v>17</v>
      </c>
      <c r="R1644">
        <v>52</v>
      </c>
      <c r="S1644">
        <v>63.599999999999994</v>
      </c>
      <c r="T1644">
        <v>12.892857142857142</v>
      </c>
      <c r="U1644">
        <v>44.714285714285715</v>
      </c>
      <c r="V1644">
        <v>0.83488612836438925</v>
      </c>
      <c r="W1644">
        <v>0.24</v>
      </c>
      <c r="Y1644">
        <v>0.18950437317784258</v>
      </c>
      <c r="Z1644">
        <v>405</v>
      </c>
      <c r="AA1644">
        <v>0.6</v>
      </c>
      <c r="AB1644">
        <v>12.142857142857142</v>
      </c>
      <c r="AC1644">
        <v>3</v>
      </c>
      <c r="AH1644">
        <v>43.714285714285715</v>
      </c>
      <c r="AI1644">
        <v>4</v>
      </c>
      <c r="AQ1644">
        <v>150</v>
      </c>
      <c r="AR1644">
        <v>150</v>
      </c>
      <c r="AS1644" t="s">
        <v>755</v>
      </c>
    </row>
    <row r="1645" spans="1:45" x14ac:dyDescent="0.25">
      <c r="A1645">
        <v>1644</v>
      </c>
      <c r="B1645" t="s">
        <v>26</v>
      </c>
      <c r="C1645" t="s">
        <v>680</v>
      </c>
      <c r="D1645" t="s">
        <v>2</v>
      </c>
      <c r="E1645" t="s">
        <v>342</v>
      </c>
      <c r="F1645" s="138">
        <v>44010</v>
      </c>
      <c r="G1645" t="s">
        <v>685</v>
      </c>
      <c r="H1645" t="s">
        <v>667</v>
      </c>
      <c r="I1645" t="s">
        <v>689</v>
      </c>
      <c r="J1645" t="s">
        <v>425</v>
      </c>
      <c r="K1645" t="s">
        <v>671</v>
      </c>
      <c r="L1645">
        <v>1000</v>
      </c>
      <c r="M1645">
        <v>280</v>
      </c>
      <c r="O1645">
        <v>392</v>
      </c>
      <c r="P1645">
        <v>96</v>
      </c>
      <c r="Q1645">
        <v>12</v>
      </c>
      <c r="R1645">
        <v>55</v>
      </c>
      <c r="S1645">
        <v>63.599999999999994</v>
      </c>
      <c r="T1645">
        <v>5.9285714285714288</v>
      </c>
      <c r="U1645">
        <v>42.321428571428569</v>
      </c>
      <c r="V1645">
        <v>0.72014925373134331</v>
      </c>
      <c r="W1645">
        <v>0.24</v>
      </c>
      <c r="Y1645">
        <v>0.20043731778425658</v>
      </c>
      <c r="Z1645">
        <v>417</v>
      </c>
      <c r="AA1645">
        <v>0.6</v>
      </c>
      <c r="AB1645">
        <v>3.4285714285714284</v>
      </c>
      <c r="AC1645">
        <v>2</v>
      </c>
      <c r="AE1645">
        <v>4</v>
      </c>
      <c r="AH1645">
        <v>39.571428571428569</v>
      </c>
      <c r="AI1645">
        <v>3</v>
      </c>
      <c r="AK1645">
        <v>4</v>
      </c>
      <c r="AQ1645">
        <v>150</v>
      </c>
      <c r="AR1645">
        <v>150</v>
      </c>
      <c r="AS1645" t="s">
        <v>755</v>
      </c>
    </row>
    <row r="1646" spans="1:45" x14ac:dyDescent="0.25">
      <c r="A1646">
        <v>1645</v>
      </c>
      <c r="B1646" t="s">
        <v>26</v>
      </c>
      <c r="C1646" t="s">
        <v>680</v>
      </c>
      <c r="D1646" t="s">
        <v>2</v>
      </c>
      <c r="E1646" t="s">
        <v>342</v>
      </c>
      <c r="F1646" s="138">
        <v>44010</v>
      </c>
      <c r="G1646" t="s">
        <v>716</v>
      </c>
      <c r="H1646" t="s">
        <v>687</v>
      </c>
      <c r="I1646" t="s">
        <v>681</v>
      </c>
      <c r="J1646" t="s">
        <v>545</v>
      </c>
      <c r="K1646" t="s">
        <v>711</v>
      </c>
      <c r="L1646">
        <v>320</v>
      </c>
      <c r="M1646">
        <v>129.6</v>
      </c>
      <c r="O1646">
        <v>176</v>
      </c>
      <c r="P1646">
        <v>23.4</v>
      </c>
      <c r="R1646">
        <v>31</v>
      </c>
      <c r="S1646">
        <v>14</v>
      </c>
      <c r="T1646">
        <v>0</v>
      </c>
      <c r="U1646">
        <v>22.892857142857142</v>
      </c>
      <c r="V1646">
        <v>0.73847926267281105</v>
      </c>
      <c r="W1646" t="s">
        <v>757</v>
      </c>
      <c r="Y1646">
        <v>0.25162337662337664</v>
      </c>
      <c r="Z1646">
        <v>182</v>
      </c>
      <c r="AA1646">
        <v>0.55000000000000004</v>
      </c>
      <c r="AH1646">
        <v>22.142857142857142</v>
      </c>
      <c r="AI1646">
        <v>1</v>
      </c>
      <c r="AK1646">
        <v>1</v>
      </c>
      <c r="AQ1646">
        <v>150</v>
      </c>
      <c r="AR1646">
        <v>150</v>
      </c>
      <c r="AS1646" t="s">
        <v>755</v>
      </c>
    </row>
    <row r="1647" spans="1:45" x14ac:dyDescent="0.25">
      <c r="A1647">
        <v>1646</v>
      </c>
      <c r="B1647" t="s">
        <v>26</v>
      </c>
      <c r="C1647" t="s">
        <v>678</v>
      </c>
      <c r="D1647" t="s">
        <v>3</v>
      </c>
      <c r="E1647" t="s">
        <v>343</v>
      </c>
      <c r="F1647" s="138">
        <v>44014</v>
      </c>
      <c r="G1647" t="s">
        <v>670</v>
      </c>
      <c r="H1647" t="s">
        <v>687</v>
      </c>
      <c r="I1647" t="s">
        <v>713</v>
      </c>
      <c r="J1647" t="s">
        <v>508</v>
      </c>
      <c r="K1647" t="s">
        <v>671</v>
      </c>
      <c r="L1647">
        <v>1200</v>
      </c>
      <c r="M1647">
        <v>480</v>
      </c>
      <c r="O1647">
        <v>368</v>
      </c>
      <c r="P1647">
        <v>96</v>
      </c>
      <c r="Q1647">
        <v>11</v>
      </c>
      <c r="R1647">
        <v>22</v>
      </c>
      <c r="S1647">
        <v>63.5</v>
      </c>
      <c r="T1647">
        <v>9.25</v>
      </c>
      <c r="U1647">
        <v>19.333333333333332</v>
      </c>
      <c r="V1647">
        <v>0.86616161616161613</v>
      </c>
      <c r="W1647">
        <v>0.24</v>
      </c>
      <c r="Y1647">
        <v>0.12810559006211181</v>
      </c>
      <c r="Z1647">
        <v>373</v>
      </c>
      <c r="AA1647">
        <v>0.75</v>
      </c>
      <c r="AB1647">
        <v>9</v>
      </c>
      <c r="AC1647">
        <v>1</v>
      </c>
      <c r="AD1647">
        <v>0</v>
      </c>
      <c r="AE1647">
        <v>0</v>
      </c>
      <c r="AF1647">
        <v>0</v>
      </c>
      <c r="AG1647">
        <v>0</v>
      </c>
      <c r="AH1647">
        <v>16.833333333333332</v>
      </c>
      <c r="AI1647">
        <v>2</v>
      </c>
      <c r="AJ1647">
        <v>0</v>
      </c>
      <c r="AK1647">
        <v>4</v>
      </c>
      <c r="AL1647">
        <v>0</v>
      </c>
      <c r="AM1647">
        <v>0</v>
      </c>
      <c r="AQ1647">
        <v>100</v>
      </c>
      <c r="AR1647">
        <v>100</v>
      </c>
      <c r="AS1647" t="s">
        <v>755</v>
      </c>
    </row>
    <row r="1648" spans="1:45" x14ac:dyDescent="0.25">
      <c r="A1648">
        <v>1647</v>
      </c>
      <c r="B1648" t="s">
        <v>26</v>
      </c>
      <c r="C1648" t="s">
        <v>665</v>
      </c>
      <c r="D1648" t="s">
        <v>3</v>
      </c>
      <c r="E1648" t="s">
        <v>343</v>
      </c>
      <c r="F1648" s="138">
        <v>44016</v>
      </c>
      <c r="G1648" t="s">
        <v>666</v>
      </c>
      <c r="H1648" t="s">
        <v>667</v>
      </c>
      <c r="I1648" t="s">
        <v>668</v>
      </c>
      <c r="J1648" t="s">
        <v>129</v>
      </c>
      <c r="K1648" t="s">
        <v>669</v>
      </c>
      <c r="L1648">
        <v>2700</v>
      </c>
      <c r="M1648">
        <v>810</v>
      </c>
      <c r="O1648">
        <v>736</v>
      </c>
      <c r="P1648">
        <v>259.2</v>
      </c>
      <c r="Q1648">
        <v>73</v>
      </c>
      <c r="R1648">
        <v>132</v>
      </c>
      <c r="S1648">
        <v>171.20000000000002</v>
      </c>
      <c r="T1648">
        <v>56.416666666666664</v>
      </c>
      <c r="U1648">
        <v>100.16666666666667</v>
      </c>
      <c r="V1648">
        <v>0.7638211382113822</v>
      </c>
      <c r="W1648">
        <v>0.4</v>
      </c>
      <c r="Y1648">
        <v>0.39790372670807461</v>
      </c>
      <c r="Z1648">
        <v>980</v>
      </c>
      <c r="AA1648">
        <v>0.8</v>
      </c>
      <c r="AB1648">
        <v>53.166666666666664</v>
      </c>
      <c r="AC1648">
        <v>7</v>
      </c>
      <c r="AD1648">
        <v>0</v>
      </c>
      <c r="AE1648">
        <v>3</v>
      </c>
      <c r="AF1648">
        <v>0</v>
      </c>
      <c r="AG1648">
        <v>0</v>
      </c>
      <c r="AH1648">
        <v>96.166666666666671</v>
      </c>
      <c r="AI1648">
        <v>4</v>
      </c>
      <c r="AJ1648">
        <v>0</v>
      </c>
      <c r="AK1648">
        <v>6</v>
      </c>
      <c r="AL1648">
        <v>0</v>
      </c>
      <c r="AM1648">
        <v>0</v>
      </c>
      <c r="AQ1648">
        <v>150</v>
      </c>
      <c r="AR1648">
        <v>150</v>
      </c>
      <c r="AS1648" t="s">
        <v>756</v>
      </c>
    </row>
    <row r="1649" spans="1:45" x14ac:dyDescent="0.25">
      <c r="A1649">
        <v>1648</v>
      </c>
      <c r="B1649" t="s">
        <v>26</v>
      </c>
      <c r="C1649" t="s">
        <v>665</v>
      </c>
      <c r="D1649" t="s">
        <v>3</v>
      </c>
      <c r="E1649" t="s">
        <v>343</v>
      </c>
      <c r="F1649" s="138">
        <v>44016</v>
      </c>
      <c r="G1649" t="s">
        <v>703</v>
      </c>
      <c r="H1649" t="s">
        <v>667</v>
      </c>
      <c r="I1649" t="s">
        <v>668</v>
      </c>
      <c r="J1649" t="s">
        <v>451</v>
      </c>
      <c r="K1649" t="s">
        <v>669</v>
      </c>
      <c r="L1649">
        <v>1800</v>
      </c>
      <c r="M1649">
        <v>720</v>
      </c>
      <c r="O1649">
        <v>688</v>
      </c>
      <c r="P1649">
        <v>230.4</v>
      </c>
      <c r="Q1649">
        <v>7</v>
      </c>
      <c r="R1649">
        <v>50</v>
      </c>
      <c r="S1649">
        <v>152</v>
      </c>
      <c r="T1649">
        <v>6.333333333333333</v>
      </c>
      <c r="U1649">
        <v>40</v>
      </c>
      <c r="V1649">
        <v>0.8128654970760234</v>
      </c>
      <c r="W1649">
        <v>0.4</v>
      </c>
      <c r="Y1649">
        <v>0.11835548172757476</v>
      </c>
      <c r="Z1649">
        <v>714</v>
      </c>
      <c r="AA1649">
        <v>0.8</v>
      </c>
      <c r="AB1649">
        <v>5.833333333333333</v>
      </c>
      <c r="AC1649">
        <v>0</v>
      </c>
      <c r="AD1649">
        <v>0</v>
      </c>
      <c r="AE1649">
        <v>1</v>
      </c>
      <c r="AF1649">
        <v>0</v>
      </c>
      <c r="AG1649">
        <v>0</v>
      </c>
      <c r="AH1649">
        <v>38.5</v>
      </c>
      <c r="AI1649">
        <v>0</v>
      </c>
      <c r="AJ1649">
        <v>0</v>
      </c>
      <c r="AK1649">
        <v>3</v>
      </c>
      <c r="AL1649">
        <v>0</v>
      </c>
      <c r="AM1649">
        <v>0</v>
      </c>
      <c r="AQ1649">
        <v>150</v>
      </c>
      <c r="AR1649">
        <v>150</v>
      </c>
      <c r="AS1649" t="s">
        <v>756</v>
      </c>
    </row>
    <row r="1650" spans="1:45" x14ac:dyDescent="0.25">
      <c r="A1650">
        <v>1649</v>
      </c>
      <c r="B1650" t="s">
        <v>26</v>
      </c>
      <c r="C1650" t="s">
        <v>665</v>
      </c>
      <c r="D1650" t="s">
        <v>3</v>
      </c>
      <c r="E1650" t="s">
        <v>343</v>
      </c>
      <c r="F1650" s="138">
        <v>44016</v>
      </c>
      <c r="G1650" t="s">
        <v>670</v>
      </c>
      <c r="H1650" t="s">
        <v>667</v>
      </c>
      <c r="I1650" t="s">
        <v>668</v>
      </c>
      <c r="J1650" t="s">
        <v>137</v>
      </c>
      <c r="K1650" t="s">
        <v>671</v>
      </c>
      <c r="L1650">
        <v>1200</v>
      </c>
      <c r="M1650">
        <v>480</v>
      </c>
      <c r="O1650">
        <v>384</v>
      </c>
      <c r="P1650">
        <v>153.60000000000002</v>
      </c>
      <c r="Q1650">
        <v>17</v>
      </c>
      <c r="R1650">
        <v>61</v>
      </c>
      <c r="S1650">
        <v>101.60000000000001</v>
      </c>
      <c r="T1650">
        <v>46.416666666666664</v>
      </c>
      <c r="U1650">
        <v>10.916666666666666</v>
      </c>
      <c r="V1650">
        <v>0.73504273504273498</v>
      </c>
      <c r="W1650">
        <v>0.4</v>
      </c>
      <c r="Y1650">
        <v>0.29017857142857145</v>
      </c>
      <c r="Z1650">
        <v>408</v>
      </c>
      <c r="AA1650">
        <v>0.75</v>
      </c>
      <c r="AB1650">
        <v>44.166666666666664</v>
      </c>
      <c r="AC1650">
        <v>5</v>
      </c>
      <c r="AD1650">
        <v>0</v>
      </c>
      <c r="AE1650">
        <v>2</v>
      </c>
      <c r="AF1650">
        <v>0</v>
      </c>
      <c r="AG1650">
        <v>0</v>
      </c>
      <c r="AH1650">
        <v>8.6666666666666661</v>
      </c>
      <c r="AI1650">
        <v>1</v>
      </c>
      <c r="AJ1650">
        <v>0</v>
      </c>
      <c r="AK1650">
        <v>4</v>
      </c>
      <c r="AL1650">
        <v>0</v>
      </c>
      <c r="AM1650">
        <v>0</v>
      </c>
      <c r="AQ1650">
        <v>100</v>
      </c>
      <c r="AR1650">
        <v>100</v>
      </c>
      <c r="AS1650" t="s">
        <v>756</v>
      </c>
    </row>
    <row r="1651" spans="1:45" x14ac:dyDescent="0.25">
      <c r="A1651">
        <v>1650</v>
      </c>
      <c r="B1651" t="s">
        <v>26</v>
      </c>
      <c r="C1651" t="s">
        <v>665</v>
      </c>
      <c r="D1651" t="s">
        <v>3</v>
      </c>
      <c r="E1651" t="s">
        <v>343</v>
      </c>
      <c r="F1651" s="138">
        <v>44016</v>
      </c>
      <c r="G1651" t="s">
        <v>670</v>
      </c>
      <c r="H1651" t="s">
        <v>667</v>
      </c>
      <c r="I1651" t="s">
        <v>668</v>
      </c>
      <c r="J1651" t="s">
        <v>138</v>
      </c>
      <c r="K1651" t="s">
        <v>671</v>
      </c>
      <c r="L1651">
        <v>1200</v>
      </c>
      <c r="M1651">
        <v>480</v>
      </c>
      <c r="O1651">
        <v>392</v>
      </c>
      <c r="P1651">
        <v>153.60000000000002</v>
      </c>
      <c r="Q1651">
        <v>22</v>
      </c>
      <c r="R1651">
        <v>70</v>
      </c>
      <c r="S1651">
        <v>101.60000000000001</v>
      </c>
      <c r="T1651">
        <v>18.416666666666664</v>
      </c>
      <c r="U1651">
        <v>46.833333333333336</v>
      </c>
      <c r="V1651">
        <v>0.70923913043478259</v>
      </c>
      <c r="W1651">
        <v>0.4</v>
      </c>
      <c r="Y1651">
        <v>0.3352769679300292</v>
      </c>
      <c r="Z1651">
        <v>622</v>
      </c>
      <c r="AA1651">
        <v>0.75</v>
      </c>
      <c r="AB1651">
        <v>14.166666666666666</v>
      </c>
      <c r="AC1651">
        <v>1</v>
      </c>
      <c r="AD1651">
        <v>0</v>
      </c>
      <c r="AE1651">
        <v>8</v>
      </c>
      <c r="AF1651">
        <v>0</v>
      </c>
      <c r="AG1651">
        <v>0</v>
      </c>
      <c r="AH1651">
        <v>41.833333333333336</v>
      </c>
      <c r="AI1651">
        <v>4</v>
      </c>
      <c r="AJ1651">
        <v>0</v>
      </c>
      <c r="AK1651">
        <v>8</v>
      </c>
      <c r="AL1651">
        <v>0</v>
      </c>
      <c r="AM1651">
        <v>0</v>
      </c>
      <c r="AQ1651">
        <v>100</v>
      </c>
      <c r="AR1651">
        <v>100</v>
      </c>
      <c r="AS1651" t="s">
        <v>756</v>
      </c>
    </row>
    <row r="1652" spans="1:45" x14ac:dyDescent="0.25">
      <c r="A1652">
        <v>1651</v>
      </c>
      <c r="B1652" t="s">
        <v>26</v>
      </c>
      <c r="C1652" t="s">
        <v>665</v>
      </c>
      <c r="D1652" t="s">
        <v>3</v>
      </c>
      <c r="E1652" t="s">
        <v>343</v>
      </c>
      <c r="F1652" s="138">
        <v>44016</v>
      </c>
      <c r="G1652" t="s">
        <v>670</v>
      </c>
      <c r="H1652" t="s">
        <v>667</v>
      </c>
      <c r="I1652" t="s">
        <v>668</v>
      </c>
      <c r="J1652" t="s">
        <v>139</v>
      </c>
      <c r="K1652" t="s">
        <v>671</v>
      </c>
      <c r="L1652">
        <v>1200</v>
      </c>
      <c r="M1652">
        <v>480</v>
      </c>
      <c r="O1652">
        <v>368</v>
      </c>
      <c r="P1652">
        <v>96</v>
      </c>
      <c r="Q1652">
        <v>11</v>
      </c>
      <c r="R1652">
        <v>22</v>
      </c>
      <c r="S1652">
        <v>63.5</v>
      </c>
      <c r="T1652">
        <v>7.25</v>
      </c>
      <c r="U1652">
        <v>18.083333333333332</v>
      </c>
      <c r="V1652">
        <v>0.76767676767676762</v>
      </c>
      <c r="W1652">
        <v>0.4</v>
      </c>
      <c r="Y1652">
        <v>0.12810559006211181</v>
      </c>
      <c r="Z1652">
        <v>373</v>
      </c>
      <c r="AA1652">
        <v>0.75</v>
      </c>
      <c r="AB1652">
        <v>7</v>
      </c>
      <c r="AC1652">
        <v>1</v>
      </c>
      <c r="AD1652">
        <v>0</v>
      </c>
      <c r="AE1652">
        <v>0</v>
      </c>
      <c r="AF1652">
        <v>0</v>
      </c>
      <c r="AG1652">
        <v>0</v>
      </c>
      <c r="AH1652">
        <v>16.833333333333332</v>
      </c>
      <c r="AI1652">
        <v>1</v>
      </c>
      <c r="AJ1652">
        <v>0</v>
      </c>
      <c r="AK1652">
        <v>2</v>
      </c>
      <c r="AL1652">
        <v>0</v>
      </c>
      <c r="AM1652">
        <v>0</v>
      </c>
      <c r="AQ1652">
        <v>100</v>
      </c>
      <c r="AR1652">
        <v>100</v>
      </c>
      <c r="AS1652" t="s">
        <v>755</v>
      </c>
    </row>
    <row r="1653" spans="1:45" x14ac:dyDescent="0.25">
      <c r="A1653">
        <v>1652</v>
      </c>
      <c r="B1653" t="s">
        <v>26</v>
      </c>
      <c r="C1653" t="s">
        <v>665</v>
      </c>
      <c r="D1653" t="s">
        <v>3</v>
      </c>
      <c r="E1653" t="s">
        <v>343</v>
      </c>
      <c r="F1653" s="138">
        <v>44016</v>
      </c>
      <c r="G1653" t="s">
        <v>670</v>
      </c>
      <c r="H1653" t="s">
        <v>667</v>
      </c>
      <c r="I1653" t="s">
        <v>668</v>
      </c>
      <c r="J1653" t="s">
        <v>140</v>
      </c>
      <c r="K1653" t="s">
        <v>671</v>
      </c>
      <c r="L1653">
        <v>1200</v>
      </c>
      <c r="M1653">
        <v>480</v>
      </c>
      <c r="O1653">
        <v>640</v>
      </c>
      <c r="P1653">
        <v>153.60000000000002</v>
      </c>
      <c r="Q1653">
        <v>42</v>
      </c>
      <c r="R1653">
        <v>94</v>
      </c>
      <c r="S1653">
        <v>101.60000000000001</v>
      </c>
      <c r="T1653">
        <v>25.5</v>
      </c>
      <c r="U1653">
        <v>51.416666666666664</v>
      </c>
      <c r="V1653">
        <v>0.56556372549019596</v>
      </c>
      <c r="W1653">
        <v>0.4</v>
      </c>
      <c r="Y1653">
        <v>0.30357142857142855</v>
      </c>
      <c r="Z1653">
        <v>994</v>
      </c>
      <c r="AA1653">
        <v>0.75</v>
      </c>
      <c r="AB1653">
        <v>20.5</v>
      </c>
      <c r="AC1653">
        <v>2</v>
      </c>
      <c r="AD1653">
        <v>0</v>
      </c>
      <c r="AE1653">
        <v>9</v>
      </c>
      <c r="AF1653">
        <v>0</v>
      </c>
      <c r="AG1653">
        <v>0</v>
      </c>
      <c r="AH1653">
        <v>45.666666666666664</v>
      </c>
      <c r="AI1653">
        <v>3</v>
      </c>
      <c r="AJ1653">
        <v>0</v>
      </c>
      <c r="AK1653">
        <v>10</v>
      </c>
      <c r="AL1653">
        <v>0</v>
      </c>
      <c r="AM1653">
        <v>0</v>
      </c>
      <c r="AQ1653">
        <v>100</v>
      </c>
      <c r="AR1653">
        <v>100</v>
      </c>
      <c r="AS1653" t="s">
        <v>756</v>
      </c>
    </row>
    <row r="1654" spans="1:45" x14ac:dyDescent="0.25">
      <c r="A1654">
        <v>1653</v>
      </c>
      <c r="B1654" t="s">
        <v>26</v>
      </c>
      <c r="C1654" t="s">
        <v>665</v>
      </c>
      <c r="D1654" t="s">
        <v>3</v>
      </c>
      <c r="E1654" t="s">
        <v>343</v>
      </c>
      <c r="F1654" s="138">
        <v>44016</v>
      </c>
      <c r="G1654" t="s">
        <v>670</v>
      </c>
      <c r="H1654" t="s">
        <v>667</v>
      </c>
      <c r="I1654" t="s">
        <v>668</v>
      </c>
      <c r="J1654" t="s">
        <v>141</v>
      </c>
      <c r="K1654" t="s">
        <v>671</v>
      </c>
      <c r="L1654">
        <v>1200</v>
      </c>
      <c r="M1654">
        <v>480</v>
      </c>
      <c r="O1654">
        <v>408</v>
      </c>
      <c r="P1654">
        <v>153.60000000000002</v>
      </c>
      <c r="Q1654">
        <v>26</v>
      </c>
      <c r="R1654">
        <v>35</v>
      </c>
      <c r="S1654">
        <v>101.60000000000001</v>
      </c>
      <c r="T1654">
        <v>11.75</v>
      </c>
      <c r="U1654">
        <v>18.916666666666668</v>
      </c>
      <c r="V1654">
        <v>0.50273224043715847</v>
      </c>
      <c r="W1654">
        <v>0.4</v>
      </c>
      <c r="Y1654">
        <v>0.21358543417366949</v>
      </c>
      <c r="Z1654">
        <v>620</v>
      </c>
      <c r="AA1654">
        <v>0.75</v>
      </c>
      <c r="AB1654">
        <v>9.5</v>
      </c>
      <c r="AC1654">
        <v>9</v>
      </c>
      <c r="AD1654">
        <v>0</v>
      </c>
      <c r="AE1654">
        <v>0</v>
      </c>
      <c r="AF1654">
        <v>0</v>
      </c>
      <c r="AG1654">
        <v>0</v>
      </c>
      <c r="AH1654">
        <v>16.666666666666668</v>
      </c>
      <c r="AI1654">
        <v>9</v>
      </c>
      <c r="AJ1654">
        <v>0</v>
      </c>
      <c r="AK1654">
        <v>0</v>
      </c>
      <c r="AL1654">
        <v>0</v>
      </c>
      <c r="AM1654">
        <v>0</v>
      </c>
      <c r="AQ1654">
        <v>100</v>
      </c>
      <c r="AR1654">
        <v>100</v>
      </c>
      <c r="AS1654" t="s">
        <v>756</v>
      </c>
    </row>
    <row r="1655" spans="1:45" x14ac:dyDescent="0.25">
      <c r="A1655">
        <v>1654</v>
      </c>
      <c r="B1655" t="s">
        <v>26</v>
      </c>
      <c r="C1655" t="s">
        <v>665</v>
      </c>
      <c r="D1655" t="s">
        <v>3</v>
      </c>
      <c r="E1655" t="s">
        <v>343</v>
      </c>
      <c r="F1655" s="138">
        <v>44016</v>
      </c>
      <c r="G1655" t="s">
        <v>670</v>
      </c>
      <c r="H1655" t="s">
        <v>667</v>
      </c>
      <c r="I1655" t="s">
        <v>668</v>
      </c>
      <c r="J1655" t="s">
        <v>142</v>
      </c>
      <c r="K1655" t="s">
        <v>671</v>
      </c>
      <c r="L1655">
        <v>1200</v>
      </c>
      <c r="M1655">
        <v>480</v>
      </c>
      <c r="O1655">
        <v>576</v>
      </c>
      <c r="P1655">
        <v>153.60000000000002</v>
      </c>
      <c r="Q1655">
        <v>17</v>
      </c>
      <c r="R1655">
        <v>68</v>
      </c>
      <c r="S1655">
        <v>101.60000000000001</v>
      </c>
      <c r="T1655">
        <v>9.8333333333333339</v>
      </c>
      <c r="U1655">
        <v>43.083333333333336</v>
      </c>
      <c r="V1655">
        <v>0.62254901960784315</v>
      </c>
      <c r="W1655">
        <v>0.4</v>
      </c>
      <c r="Y1655">
        <v>0.21081349206349206</v>
      </c>
      <c r="Z1655">
        <v>636</v>
      </c>
      <c r="AA1655">
        <v>0.75</v>
      </c>
      <c r="AB1655">
        <v>8.8333333333333339</v>
      </c>
      <c r="AC1655">
        <v>0</v>
      </c>
      <c r="AD1655">
        <v>0</v>
      </c>
      <c r="AE1655">
        <v>2</v>
      </c>
      <c r="AF1655">
        <v>0</v>
      </c>
      <c r="AG1655">
        <v>0</v>
      </c>
      <c r="AH1655">
        <v>39.333333333333336</v>
      </c>
      <c r="AI1655">
        <v>1</v>
      </c>
      <c r="AJ1655">
        <v>0</v>
      </c>
      <c r="AK1655">
        <v>7</v>
      </c>
      <c r="AL1655">
        <v>0</v>
      </c>
      <c r="AM1655">
        <v>0</v>
      </c>
      <c r="AQ1655">
        <v>100</v>
      </c>
      <c r="AR1655">
        <v>100</v>
      </c>
      <c r="AS1655" t="s">
        <v>756</v>
      </c>
    </row>
    <row r="1656" spans="1:45" x14ac:dyDescent="0.25">
      <c r="A1656">
        <v>1655</v>
      </c>
      <c r="B1656" t="s">
        <v>26</v>
      </c>
      <c r="C1656" t="s">
        <v>665</v>
      </c>
      <c r="D1656" t="s">
        <v>3</v>
      </c>
      <c r="E1656" t="s">
        <v>343</v>
      </c>
      <c r="F1656" s="138">
        <v>44016</v>
      </c>
      <c r="G1656" t="s">
        <v>670</v>
      </c>
      <c r="H1656" t="s">
        <v>667</v>
      </c>
      <c r="I1656" t="s">
        <v>668</v>
      </c>
      <c r="J1656" t="s">
        <v>143</v>
      </c>
      <c r="K1656" t="s">
        <v>671</v>
      </c>
      <c r="L1656">
        <v>1200</v>
      </c>
      <c r="M1656">
        <v>480</v>
      </c>
      <c r="O1656">
        <v>464</v>
      </c>
      <c r="P1656">
        <v>96</v>
      </c>
      <c r="Q1656">
        <v>59</v>
      </c>
      <c r="R1656">
        <v>73</v>
      </c>
      <c r="S1656">
        <v>63.5</v>
      </c>
      <c r="T1656">
        <v>26.75</v>
      </c>
      <c r="U1656">
        <v>29.25</v>
      </c>
      <c r="V1656">
        <v>0.42424242424242425</v>
      </c>
      <c r="W1656">
        <v>0.4</v>
      </c>
      <c r="Y1656">
        <v>0.40640394088669957</v>
      </c>
      <c r="Z1656">
        <v>533</v>
      </c>
      <c r="AA1656">
        <v>0.75</v>
      </c>
      <c r="AB1656">
        <v>23.5</v>
      </c>
      <c r="AC1656">
        <v>7</v>
      </c>
      <c r="AD1656">
        <v>0</v>
      </c>
      <c r="AE1656">
        <v>3</v>
      </c>
      <c r="AF1656">
        <v>0</v>
      </c>
      <c r="AG1656">
        <v>0</v>
      </c>
      <c r="AH1656">
        <v>25</v>
      </c>
      <c r="AI1656">
        <v>9</v>
      </c>
      <c r="AJ1656">
        <v>0</v>
      </c>
      <c r="AK1656">
        <v>4</v>
      </c>
      <c r="AL1656">
        <v>0</v>
      </c>
      <c r="AM1656">
        <v>0</v>
      </c>
      <c r="AQ1656">
        <v>100</v>
      </c>
      <c r="AR1656">
        <v>100</v>
      </c>
      <c r="AS1656" t="s">
        <v>755</v>
      </c>
    </row>
    <row r="1657" spans="1:45" x14ac:dyDescent="0.25">
      <c r="A1657">
        <v>1656</v>
      </c>
      <c r="B1657" t="s">
        <v>26</v>
      </c>
      <c r="C1657" t="s">
        <v>665</v>
      </c>
      <c r="D1657" t="s">
        <v>3</v>
      </c>
      <c r="E1657" t="s">
        <v>343</v>
      </c>
      <c r="F1657" s="138">
        <v>44016</v>
      </c>
      <c r="G1657" t="s">
        <v>670</v>
      </c>
      <c r="H1657" t="s">
        <v>667</v>
      </c>
      <c r="I1657" t="s">
        <v>668</v>
      </c>
      <c r="J1657" t="s">
        <v>144</v>
      </c>
      <c r="K1657" t="s">
        <v>671</v>
      </c>
      <c r="L1657">
        <v>1200</v>
      </c>
      <c r="M1657">
        <v>480</v>
      </c>
      <c r="O1657">
        <v>386</v>
      </c>
      <c r="P1657">
        <v>96</v>
      </c>
      <c r="Q1657">
        <v>6</v>
      </c>
      <c r="R1657">
        <v>33</v>
      </c>
      <c r="S1657">
        <v>63.5</v>
      </c>
      <c r="T1657">
        <v>10.5</v>
      </c>
      <c r="U1657">
        <v>32.166666666666671</v>
      </c>
      <c r="V1657">
        <v>1.0940170940170941</v>
      </c>
      <c r="W1657">
        <v>0.4</v>
      </c>
      <c r="Y1657">
        <v>0.14433752775721689</v>
      </c>
      <c r="Z1657">
        <v>321</v>
      </c>
      <c r="AA1657">
        <v>0.65</v>
      </c>
      <c r="AB1657">
        <v>3</v>
      </c>
      <c r="AC1657">
        <v>4</v>
      </c>
      <c r="AD1657">
        <v>0</v>
      </c>
      <c r="AE1657">
        <v>13</v>
      </c>
      <c r="AF1657">
        <v>0</v>
      </c>
      <c r="AG1657">
        <v>0</v>
      </c>
      <c r="AH1657">
        <v>17.166666666666668</v>
      </c>
      <c r="AI1657">
        <v>0</v>
      </c>
      <c r="AJ1657">
        <v>0</v>
      </c>
      <c r="AK1657">
        <v>30</v>
      </c>
      <c r="AL1657">
        <v>0</v>
      </c>
      <c r="AM1657">
        <v>0</v>
      </c>
      <c r="AQ1657">
        <v>100</v>
      </c>
      <c r="AR1657">
        <v>100</v>
      </c>
      <c r="AS1657" t="s">
        <v>755</v>
      </c>
    </row>
    <row r="1658" spans="1:45" x14ac:dyDescent="0.25">
      <c r="A1658">
        <v>1657</v>
      </c>
      <c r="B1658" t="s">
        <v>26</v>
      </c>
      <c r="C1658" t="s">
        <v>665</v>
      </c>
      <c r="D1658" t="s">
        <v>3</v>
      </c>
      <c r="E1658" t="s">
        <v>343</v>
      </c>
      <c r="F1658" s="138">
        <v>44016</v>
      </c>
      <c r="G1658" t="s">
        <v>670</v>
      </c>
      <c r="H1658" t="s">
        <v>667</v>
      </c>
      <c r="I1658" t="s">
        <v>668</v>
      </c>
      <c r="J1658" t="s">
        <v>145</v>
      </c>
      <c r="K1658" t="s">
        <v>671</v>
      </c>
      <c r="L1658">
        <v>1200</v>
      </c>
      <c r="M1658">
        <v>480</v>
      </c>
      <c r="O1658">
        <v>360</v>
      </c>
      <c r="P1658">
        <v>96</v>
      </c>
      <c r="Q1658">
        <v>20</v>
      </c>
      <c r="R1658">
        <v>33</v>
      </c>
      <c r="S1658">
        <v>63.5</v>
      </c>
      <c r="T1658">
        <v>6.5833333333333339</v>
      </c>
      <c r="U1658">
        <v>11.916666666666668</v>
      </c>
      <c r="V1658">
        <v>0.34905660377358488</v>
      </c>
      <c r="W1658">
        <v>0.4</v>
      </c>
      <c r="Y1658">
        <v>0.21031746031746035</v>
      </c>
      <c r="Z1658">
        <v>300</v>
      </c>
      <c r="AA1658">
        <v>0.6</v>
      </c>
      <c r="AB1658">
        <v>2.8333333333333335</v>
      </c>
      <c r="AC1658">
        <v>15</v>
      </c>
      <c r="AD1658">
        <v>0</v>
      </c>
      <c r="AE1658">
        <v>0</v>
      </c>
      <c r="AF1658">
        <v>0</v>
      </c>
      <c r="AG1658">
        <v>0</v>
      </c>
      <c r="AH1658">
        <v>4.166666666666667</v>
      </c>
      <c r="AI1658">
        <v>15</v>
      </c>
      <c r="AJ1658">
        <v>0</v>
      </c>
      <c r="AK1658">
        <v>8</v>
      </c>
      <c r="AL1658">
        <v>0</v>
      </c>
      <c r="AM1658">
        <v>0</v>
      </c>
      <c r="AQ1658">
        <v>100</v>
      </c>
      <c r="AR1658">
        <v>100</v>
      </c>
      <c r="AS1658" t="s">
        <v>755</v>
      </c>
    </row>
    <row r="1659" spans="1:45" x14ac:dyDescent="0.25">
      <c r="A1659">
        <v>1658</v>
      </c>
      <c r="B1659" t="s">
        <v>26</v>
      </c>
      <c r="C1659" t="s">
        <v>665</v>
      </c>
      <c r="D1659" t="s">
        <v>3</v>
      </c>
      <c r="E1659" t="s">
        <v>343</v>
      </c>
      <c r="F1659" s="138">
        <v>44016</v>
      </c>
      <c r="G1659" t="s">
        <v>670</v>
      </c>
      <c r="H1659" t="s">
        <v>667</v>
      </c>
      <c r="I1659" t="s">
        <v>672</v>
      </c>
      <c r="J1659" t="s">
        <v>190</v>
      </c>
      <c r="K1659" t="s">
        <v>671</v>
      </c>
      <c r="L1659">
        <v>1200</v>
      </c>
      <c r="M1659">
        <v>480</v>
      </c>
      <c r="O1659">
        <v>386</v>
      </c>
      <c r="P1659">
        <v>96</v>
      </c>
      <c r="Q1659">
        <v>39</v>
      </c>
      <c r="R1659">
        <v>56</v>
      </c>
      <c r="S1659">
        <v>63.5</v>
      </c>
      <c r="T1659">
        <v>26.333333333333332</v>
      </c>
      <c r="U1659">
        <v>35.666666666666671</v>
      </c>
      <c r="V1659">
        <v>0.65263157894736845</v>
      </c>
      <c r="W1659">
        <v>0.4</v>
      </c>
      <c r="Y1659">
        <v>0.35159141376757957</v>
      </c>
      <c r="Z1659">
        <v>538</v>
      </c>
      <c r="AA1659">
        <v>0.75</v>
      </c>
      <c r="AB1659">
        <v>21.833333333333332</v>
      </c>
      <c r="AC1659">
        <v>0</v>
      </c>
      <c r="AD1659">
        <v>0</v>
      </c>
      <c r="AE1659">
        <v>9</v>
      </c>
      <c r="AF1659">
        <v>0</v>
      </c>
      <c r="AG1659">
        <v>0</v>
      </c>
      <c r="AH1659">
        <v>31.166666666666668</v>
      </c>
      <c r="AI1659">
        <v>0</v>
      </c>
      <c r="AJ1659">
        <v>0</v>
      </c>
      <c r="AK1659">
        <v>9</v>
      </c>
      <c r="AL1659">
        <v>0</v>
      </c>
      <c r="AM1659">
        <v>0</v>
      </c>
      <c r="AQ1659">
        <v>100</v>
      </c>
      <c r="AR1659">
        <v>100</v>
      </c>
      <c r="AS1659" t="s">
        <v>755</v>
      </c>
    </row>
    <row r="1660" spans="1:45" x14ac:dyDescent="0.25">
      <c r="A1660">
        <v>1659</v>
      </c>
      <c r="B1660" t="s">
        <v>26</v>
      </c>
      <c r="C1660" t="s">
        <v>665</v>
      </c>
      <c r="D1660" t="s">
        <v>3</v>
      </c>
      <c r="E1660" t="s">
        <v>343</v>
      </c>
      <c r="F1660" s="138">
        <v>44016</v>
      </c>
      <c r="G1660" t="s">
        <v>670</v>
      </c>
      <c r="H1660" t="s">
        <v>667</v>
      </c>
      <c r="I1660" t="s">
        <v>672</v>
      </c>
      <c r="J1660" t="s">
        <v>191</v>
      </c>
      <c r="K1660" t="s">
        <v>671</v>
      </c>
      <c r="L1660">
        <v>1200</v>
      </c>
      <c r="M1660">
        <v>480</v>
      </c>
      <c r="O1660">
        <v>360</v>
      </c>
      <c r="P1660">
        <v>96</v>
      </c>
      <c r="Q1660">
        <v>12</v>
      </c>
      <c r="R1660">
        <v>26</v>
      </c>
      <c r="S1660">
        <v>63.5</v>
      </c>
      <c r="T1660">
        <v>7</v>
      </c>
      <c r="U1660">
        <v>16.666666666666664</v>
      </c>
      <c r="V1660">
        <v>0.62280701754385959</v>
      </c>
      <c r="W1660">
        <v>0.4</v>
      </c>
      <c r="Y1660">
        <v>0.15079365079365081</v>
      </c>
      <c r="Z1660">
        <v>293</v>
      </c>
      <c r="AA1660">
        <v>0.7</v>
      </c>
      <c r="AB1660">
        <v>6</v>
      </c>
      <c r="AC1660">
        <v>0</v>
      </c>
      <c r="AD1660">
        <v>0</v>
      </c>
      <c r="AE1660">
        <v>2</v>
      </c>
      <c r="AF1660">
        <v>0</v>
      </c>
      <c r="AG1660">
        <v>0</v>
      </c>
      <c r="AH1660">
        <v>14.666666666666666</v>
      </c>
      <c r="AI1660">
        <v>0</v>
      </c>
      <c r="AJ1660">
        <v>0</v>
      </c>
      <c r="AK1660">
        <v>4</v>
      </c>
      <c r="AL1660">
        <v>0</v>
      </c>
      <c r="AM1660">
        <v>0</v>
      </c>
      <c r="AQ1660">
        <v>100</v>
      </c>
      <c r="AR1660">
        <v>100</v>
      </c>
      <c r="AS1660" t="s">
        <v>755</v>
      </c>
    </row>
    <row r="1661" spans="1:45" x14ac:dyDescent="0.25">
      <c r="A1661">
        <v>1660</v>
      </c>
      <c r="B1661" t="s">
        <v>26</v>
      </c>
      <c r="C1661" t="s">
        <v>665</v>
      </c>
      <c r="D1661" t="s">
        <v>3</v>
      </c>
      <c r="E1661" t="s">
        <v>343</v>
      </c>
      <c r="F1661" s="138">
        <v>44016</v>
      </c>
      <c r="G1661" t="s">
        <v>670</v>
      </c>
      <c r="H1661" t="s">
        <v>667</v>
      </c>
      <c r="I1661" t="s">
        <v>677</v>
      </c>
      <c r="J1661" t="s">
        <v>195</v>
      </c>
      <c r="K1661" t="s">
        <v>671</v>
      </c>
      <c r="L1661">
        <v>1200</v>
      </c>
      <c r="M1661">
        <v>480</v>
      </c>
      <c r="O1661">
        <v>404</v>
      </c>
      <c r="P1661">
        <v>96</v>
      </c>
      <c r="Q1661">
        <v>42</v>
      </c>
      <c r="R1661">
        <v>86</v>
      </c>
      <c r="S1661">
        <v>63.5</v>
      </c>
      <c r="T1661">
        <v>32.416666666666671</v>
      </c>
      <c r="U1661">
        <v>63.333333333333336</v>
      </c>
      <c r="V1661">
        <v>0.748046875</v>
      </c>
      <c r="W1661">
        <v>0.4</v>
      </c>
      <c r="Y1661">
        <v>0.4526166902404527</v>
      </c>
      <c r="Z1661">
        <v>306</v>
      </c>
      <c r="AA1661">
        <v>0.7</v>
      </c>
      <c r="AB1661">
        <v>29.666666666666668</v>
      </c>
      <c r="AC1661">
        <v>5</v>
      </c>
      <c r="AD1661">
        <v>0</v>
      </c>
      <c r="AE1661">
        <v>3</v>
      </c>
      <c r="AF1661">
        <v>0</v>
      </c>
      <c r="AG1661">
        <v>0</v>
      </c>
      <c r="AH1661">
        <v>58.833333333333336</v>
      </c>
      <c r="AI1661">
        <v>8</v>
      </c>
      <c r="AJ1661">
        <v>0</v>
      </c>
      <c r="AK1661">
        <v>5</v>
      </c>
      <c r="AL1661">
        <v>0</v>
      </c>
      <c r="AM1661">
        <v>0</v>
      </c>
      <c r="AQ1661">
        <v>100</v>
      </c>
      <c r="AR1661">
        <v>100</v>
      </c>
      <c r="AS1661" t="s">
        <v>755</v>
      </c>
    </row>
    <row r="1662" spans="1:45" x14ac:dyDescent="0.25">
      <c r="A1662">
        <v>1661</v>
      </c>
      <c r="B1662" t="s">
        <v>26</v>
      </c>
      <c r="C1662" t="s">
        <v>665</v>
      </c>
      <c r="D1662" t="s">
        <v>3</v>
      </c>
      <c r="E1662" t="s">
        <v>343</v>
      </c>
      <c r="F1662" s="138">
        <v>44016</v>
      </c>
      <c r="G1662" t="s">
        <v>670</v>
      </c>
      <c r="H1662" t="s">
        <v>667</v>
      </c>
      <c r="I1662" t="s">
        <v>677</v>
      </c>
      <c r="J1662" t="s">
        <v>196</v>
      </c>
      <c r="K1662" t="s">
        <v>671</v>
      </c>
      <c r="L1662">
        <v>1200</v>
      </c>
      <c r="M1662">
        <v>480</v>
      </c>
      <c r="O1662">
        <v>352</v>
      </c>
      <c r="P1662">
        <v>96</v>
      </c>
      <c r="Q1662">
        <v>17</v>
      </c>
      <c r="R1662">
        <v>73</v>
      </c>
      <c r="S1662">
        <v>63.5</v>
      </c>
      <c r="T1662">
        <v>20</v>
      </c>
      <c r="U1662">
        <v>69.166666666666671</v>
      </c>
      <c r="V1662">
        <v>0.99074074074074081</v>
      </c>
      <c r="W1662">
        <v>0.4</v>
      </c>
      <c r="Y1662">
        <v>0.36525974025974028</v>
      </c>
      <c r="Z1662">
        <v>340</v>
      </c>
      <c r="AA1662">
        <v>0.7</v>
      </c>
      <c r="AB1662">
        <v>19.5</v>
      </c>
      <c r="AC1662">
        <v>2</v>
      </c>
      <c r="AD1662">
        <v>0</v>
      </c>
      <c r="AE1662">
        <v>0</v>
      </c>
      <c r="AF1662">
        <v>0</v>
      </c>
      <c r="AG1662">
        <v>0</v>
      </c>
      <c r="AH1662">
        <v>66.666666666666671</v>
      </c>
      <c r="AI1662">
        <v>2</v>
      </c>
      <c r="AJ1662">
        <v>0</v>
      </c>
      <c r="AK1662">
        <v>4</v>
      </c>
      <c r="AL1662">
        <v>0</v>
      </c>
      <c r="AM1662">
        <v>0</v>
      </c>
      <c r="AQ1662">
        <v>100</v>
      </c>
      <c r="AR1662">
        <v>100</v>
      </c>
      <c r="AS1662" t="s">
        <v>755</v>
      </c>
    </row>
    <row r="1663" spans="1:45" x14ac:dyDescent="0.25">
      <c r="A1663">
        <v>1662</v>
      </c>
      <c r="B1663" t="s">
        <v>26</v>
      </c>
      <c r="C1663" t="s">
        <v>665</v>
      </c>
      <c r="D1663" t="s">
        <v>3</v>
      </c>
      <c r="E1663" t="s">
        <v>343</v>
      </c>
      <c r="F1663" s="138">
        <v>44016</v>
      </c>
      <c r="G1663" t="s">
        <v>670</v>
      </c>
      <c r="H1663" t="s">
        <v>667</v>
      </c>
      <c r="I1663" t="s">
        <v>674</v>
      </c>
      <c r="J1663" t="s">
        <v>371</v>
      </c>
      <c r="K1663" t="s">
        <v>671</v>
      </c>
      <c r="L1663">
        <v>1200</v>
      </c>
      <c r="M1663">
        <v>480</v>
      </c>
      <c r="O1663">
        <v>388</v>
      </c>
      <c r="P1663">
        <v>96</v>
      </c>
      <c r="R1663">
        <v>25</v>
      </c>
      <c r="S1663">
        <v>63.5</v>
      </c>
      <c r="T1663">
        <v>0</v>
      </c>
      <c r="U1663">
        <v>28.666666666666668</v>
      </c>
      <c r="V1663">
        <v>1.1466666666666667</v>
      </c>
      <c r="W1663">
        <v>0.4</v>
      </c>
      <c r="Y1663">
        <v>9.2047128129602362E-2</v>
      </c>
      <c r="Z1663">
        <v>468</v>
      </c>
      <c r="AA1663">
        <v>0.7</v>
      </c>
      <c r="AH1663">
        <v>26.166666666666668</v>
      </c>
      <c r="AI1663">
        <v>2</v>
      </c>
      <c r="AK1663">
        <v>4</v>
      </c>
      <c r="AQ1663">
        <v>80</v>
      </c>
      <c r="AR1663">
        <v>80</v>
      </c>
      <c r="AS1663" t="s">
        <v>755</v>
      </c>
    </row>
    <row r="1664" spans="1:45" x14ac:dyDescent="0.25">
      <c r="A1664">
        <v>1663</v>
      </c>
      <c r="B1664" t="s">
        <v>26</v>
      </c>
      <c r="C1664" t="s">
        <v>665</v>
      </c>
      <c r="D1664" t="s">
        <v>3</v>
      </c>
      <c r="E1664" t="s">
        <v>343</v>
      </c>
      <c r="F1664" s="138">
        <v>44016</v>
      </c>
      <c r="G1664" t="s">
        <v>670</v>
      </c>
      <c r="H1664" t="s">
        <v>667</v>
      </c>
      <c r="I1664" t="s">
        <v>673</v>
      </c>
      <c r="J1664" t="s">
        <v>370</v>
      </c>
      <c r="K1664" t="s">
        <v>671</v>
      </c>
      <c r="L1664">
        <v>1200</v>
      </c>
      <c r="M1664">
        <v>480</v>
      </c>
      <c r="O1664">
        <v>388</v>
      </c>
      <c r="P1664">
        <v>96</v>
      </c>
      <c r="Q1664">
        <v>25</v>
      </c>
      <c r="R1664">
        <v>19</v>
      </c>
      <c r="S1664">
        <v>63.5</v>
      </c>
      <c r="T1664">
        <v>16.833333333333332</v>
      </c>
      <c r="U1664">
        <v>8</v>
      </c>
      <c r="V1664">
        <v>0.56439393939393934</v>
      </c>
      <c r="W1664">
        <v>0.4</v>
      </c>
      <c r="Y1664">
        <v>0.16200294550810015</v>
      </c>
      <c r="Z1664">
        <v>478</v>
      </c>
      <c r="AA1664">
        <v>0.7</v>
      </c>
      <c r="AB1664">
        <v>16.833333333333332</v>
      </c>
      <c r="AH1664">
        <v>8</v>
      </c>
      <c r="AQ1664">
        <v>80</v>
      </c>
      <c r="AR1664">
        <v>80</v>
      </c>
      <c r="AS1664" t="s">
        <v>755</v>
      </c>
    </row>
    <row r="1665" spans="1:45" x14ac:dyDescent="0.25">
      <c r="A1665">
        <v>1664</v>
      </c>
      <c r="B1665" t="s">
        <v>26</v>
      </c>
      <c r="C1665" t="s">
        <v>665</v>
      </c>
      <c r="D1665" t="s">
        <v>3</v>
      </c>
      <c r="E1665" t="s">
        <v>343</v>
      </c>
      <c r="F1665" s="138">
        <v>44016</v>
      </c>
      <c r="G1665" t="s">
        <v>670</v>
      </c>
      <c r="H1665" t="s">
        <v>687</v>
      </c>
      <c r="I1665" t="s">
        <v>714</v>
      </c>
      <c r="J1665" t="s">
        <v>523</v>
      </c>
      <c r="K1665" t="s">
        <v>671</v>
      </c>
      <c r="L1665">
        <v>1200</v>
      </c>
      <c r="M1665">
        <v>480</v>
      </c>
      <c r="O1665">
        <v>412</v>
      </c>
      <c r="P1665">
        <v>57.5</v>
      </c>
      <c r="Q1665">
        <v>6</v>
      </c>
      <c r="R1665">
        <v>31</v>
      </c>
      <c r="S1665">
        <v>21</v>
      </c>
      <c r="T1665">
        <v>3.3333333333333335</v>
      </c>
      <c r="U1665">
        <v>19.5</v>
      </c>
      <c r="V1665">
        <v>0.61711711711711703</v>
      </c>
      <c r="W1665">
        <v>0.24</v>
      </c>
      <c r="Y1665">
        <v>0.12829403606102635</v>
      </c>
      <c r="Z1665">
        <v>625</v>
      </c>
      <c r="AA1665">
        <v>0.65</v>
      </c>
      <c r="AB1665">
        <v>3.3333333333333335</v>
      </c>
      <c r="AH1665">
        <v>19.5</v>
      </c>
      <c r="AQ1665">
        <v>50</v>
      </c>
      <c r="AR1665">
        <v>50</v>
      </c>
      <c r="AS1665" t="s">
        <v>755</v>
      </c>
    </row>
    <row r="1666" spans="1:45" x14ac:dyDescent="0.25">
      <c r="A1666">
        <v>1665</v>
      </c>
      <c r="B1666" t="s">
        <v>26</v>
      </c>
      <c r="C1666" t="s">
        <v>665</v>
      </c>
      <c r="D1666" t="s">
        <v>3</v>
      </c>
      <c r="E1666" t="s">
        <v>343</v>
      </c>
      <c r="F1666" s="138">
        <v>44016</v>
      </c>
      <c r="G1666" t="s">
        <v>682</v>
      </c>
      <c r="H1666" t="s">
        <v>667</v>
      </c>
      <c r="I1666" t="s">
        <v>668</v>
      </c>
      <c r="J1666" t="s">
        <v>149</v>
      </c>
      <c r="K1666" t="s">
        <v>671</v>
      </c>
      <c r="L1666">
        <v>1000</v>
      </c>
      <c r="M1666">
        <v>400</v>
      </c>
      <c r="O1666">
        <v>352</v>
      </c>
      <c r="P1666">
        <v>80</v>
      </c>
      <c r="Q1666">
        <v>2</v>
      </c>
      <c r="R1666">
        <v>37</v>
      </c>
      <c r="S1666">
        <v>53</v>
      </c>
      <c r="T1666">
        <v>1.8333333333333333</v>
      </c>
      <c r="U1666">
        <v>19.916666666666664</v>
      </c>
      <c r="V1666">
        <v>0.5576923076923076</v>
      </c>
      <c r="W1666">
        <v>0.4</v>
      </c>
      <c r="Y1666">
        <v>0.1582792207792208</v>
      </c>
      <c r="Z1666">
        <v>371</v>
      </c>
      <c r="AA1666">
        <v>0.7</v>
      </c>
      <c r="AB1666">
        <v>1.8333333333333333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14.666666666666666</v>
      </c>
      <c r="AI1666">
        <v>7</v>
      </c>
      <c r="AJ1666">
        <v>0</v>
      </c>
      <c r="AK1666">
        <v>7</v>
      </c>
      <c r="AL1666">
        <v>0</v>
      </c>
      <c r="AM1666">
        <v>0</v>
      </c>
      <c r="AQ1666">
        <v>100</v>
      </c>
      <c r="AR1666">
        <v>100</v>
      </c>
      <c r="AS1666" t="s">
        <v>755</v>
      </c>
    </row>
    <row r="1667" spans="1:45" x14ac:dyDescent="0.25">
      <c r="A1667">
        <v>1666</v>
      </c>
      <c r="B1667" t="s">
        <v>26</v>
      </c>
      <c r="C1667" t="s">
        <v>665</v>
      </c>
      <c r="D1667" t="s">
        <v>3</v>
      </c>
      <c r="E1667" t="s">
        <v>343</v>
      </c>
      <c r="F1667" s="138">
        <v>44016</v>
      </c>
      <c r="G1667" t="s">
        <v>682</v>
      </c>
      <c r="H1667" t="s">
        <v>667</v>
      </c>
      <c r="I1667" t="s">
        <v>668</v>
      </c>
      <c r="J1667" t="s">
        <v>153</v>
      </c>
      <c r="K1667" t="s">
        <v>671</v>
      </c>
      <c r="L1667">
        <v>1000</v>
      </c>
      <c r="M1667">
        <v>320</v>
      </c>
      <c r="O1667">
        <v>282</v>
      </c>
      <c r="P1667">
        <v>80</v>
      </c>
      <c r="Q1667">
        <v>17</v>
      </c>
      <c r="R1667">
        <v>46</v>
      </c>
      <c r="S1667">
        <v>53</v>
      </c>
      <c r="T1667">
        <v>5.833333333333333</v>
      </c>
      <c r="U1667">
        <v>21.916666666666664</v>
      </c>
      <c r="V1667">
        <v>0.44047619047619041</v>
      </c>
      <c r="W1667">
        <v>0.4</v>
      </c>
      <c r="Y1667">
        <v>0.31914893617021278</v>
      </c>
      <c r="Z1667">
        <v>374</v>
      </c>
      <c r="AA1667">
        <v>0.7</v>
      </c>
      <c r="AB1667">
        <v>5.333333333333333</v>
      </c>
      <c r="AC1667">
        <v>2</v>
      </c>
      <c r="AD1667">
        <v>0</v>
      </c>
      <c r="AE1667">
        <v>0</v>
      </c>
      <c r="AF1667">
        <v>0</v>
      </c>
      <c r="AG1667">
        <v>0</v>
      </c>
      <c r="AH1667">
        <v>15.666666666666666</v>
      </c>
      <c r="AI1667">
        <v>5</v>
      </c>
      <c r="AJ1667">
        <v>0</v>
      </c>
      <c r="AK1667">
        <v>10</v>
      </c>
      <c r="AL1667">
        <v>0</v>
      </c>
      <c r="AM1667">
        <v>0</v>
      </c>
      <c r="AQ1667">
        <v>100</v>
      </c>
      <c r="AR1667">
        <v>100</v>
      </c>
      <c r="AS1667" t="s">
        <v>755</v>
      </c>
    </row>
    <row r="1668" spans="1:45" x14ac:dyDescent="0.25">
      <c r="A1668">
        <v>1667</v>
      </c>
      <c r="B1668" t="s">
        <v>26</v>
      </c>
      <c r="C1668" t="s">
        <v>665</v>
      </c>
      <c r="D1668" t="s">
        <v>3</v>
      </c>
      <c r="E1668" t="s">
        <v>343</v>
      </c>
      <c r="F1668" s="138">
        <v>44016</v>
      </c>
      <c r="G1668" t="s">
        <v>682</v>
      </c>
      <c r="H1668" t="s">
        <v>667</v>
      </c>
      <c r="I1668" t="s">
        <v>668</v>
      </c>
      <c r="J1668" t="s">
        <v>434</v>
      </c>
      <c r="K1668" t="s">
        <v>671</v>
      </c>
      <c r="L1668">
        <v>1000</v>
      </c>
      <c r="M1668">
        <v>320</v>
      </c>
      <c r="O1668">
        <v>244</v>
      </c>
      <c r="P1668">
        <v>80</v>
      </c>
      <c r="Q1668">
        <v>4</v>
      </c>
      <c r="R1668">
        <v>11</v>
      </c>
      <c r="S1668">
        <v>53</v>
      </c>
      <c r="T1668">
        <v>2.1666666666666665</v>
      </c>
      <c r="U1668">
        <v>5.333333333333333</v>
      </c>
      <c r="V1668">
        <v>0.5</v>
      </c>
      <c r="W1668">
        <v>0.4</v>
      </c>
      <c r="Y1668">
        <v>8.7822014051522262E-2</v>
      </c>
      <c r="Z1668">
        <v>267</v>
      </c>
      <c r="AA1668">
        <v>0.65</v>
      </c>
      <c r="AB1668">
        <v>2.1666666666666665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5.333333333333333</v>
      </c>
      <c r="AI1668">
        <v>0</v>
      </c>
      <c r="AJ1668">
        <v>0</v>
      </c>
      <c r="AK1668">
        <v>0</v>
      </c>
      <c r="AL1668">
        <v>0</v>
      </c>
      <c r="AM1668">
        <v>0</v>
      </c>
      <c r="AQ1668">
        <v>100</v>
      </c>
      <c r="AR1668">
        <v>100</v>
      </c>
      <c r="AS1668" t="s">
        <v>755</v>
      </c>
    </row>
    <row r="1669" spans="1:45" x14ac:dyDescent="0.25">
      <c r="A1669">
        <v>1668</v>
      </c>
      <c r="B1669" t="s">
        <v>26</v>
      </c>
      <c r="C1669" t="s">
        <v>665</v>
      </c>
      <c r="D1669" t="s">
        <v>3</v>
      </c>
      <c r="E1669" t="s">
        <v>343</v>
      </c>
      <c r="F1669" s="138">
        <v>44016</v>
      </c>
      <c r="G1669" t="s">
        <v>682</v>
      </c>
      <c r="H1669" t="s">
        <v>687</v>
      </c>
      <c r="I1669" t="s">
        <v>668</v>
      </c>
      <c r="J1669" t="s">
        <v>476</v>
      </c>
      <c r="K1669" t="s">
        <v>671</v>
      </c>
      <c r="L1669">
        <v>1000</v>
      </c>
      <c r="M1669">
        <v>320</v>
      </c>
      <c r="O1669">
        <v>272</v>
      </c>
      <c r="P1669">
        <v>48</v>
      </c>
      <c r="Q1669">
        <v>0</v>
      </c>
      <c r="R1669">
        <v>12</v>
      </c>
      <c r="S1669">
        <v>17.5</v>
      </c>
      <c r="T1669">
        <v>0</v>
      </c>
      <c r="U1669">
        <v>6.166666666666667</v>
      </c>
      <c r="V1669">
        <v>0.51388888888888895</v>
      </c>
      <c r="W1669">
        <v>0.24</v>
      </c>
      <c r="Y1669">
        <v>6.3025210084033625E-2</v>
      </c>
      <c r="Z1669">
        <v>290</v>
      </c>
      <c r="AA1669">
        <v>0.7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5.666666666666667</v>
      </c>
      <c r="AI1669">
        <v>0</v>
      </c>
      <c r="AJ1669">
        <v>0</v>
      </c>
      <c r="AK1669">
        <v>1</v>
      </c>
      <c r="AL1669">
        <v>0</v>
      </c>
      <c r="AM1669">
        <v>0</v>
      </c>
      <c r="AQ1669">
        <v>100</v>
      </c>
      <c r="AR1669">
        <v>100</v>
      </c>
      <c r="AS1669" t="s">
        <v>755</v>
      </c>
    </row>
    <row r="1670" spans="1:45" x14ac:dyDescent="0.25">
      <c r="A1670">
        <v>1669</v>
      </c>
      <c r="B1670" t="s">
        <v>26</v>
      </c>
      <c r="C1670" t="s">
        <v>665</v>
      </c>
      <c r="D1670" t="s">
        <v>3</v>
      </c>
      <c r="E1670" t="s">
        <v>343</v>
      </c>
      <c r="F1670" s="138">
        <v>44016</v>
      </c>
      <c r="G1670" t="s">
        <v>682</v>
      </c>
      <c r="H1670" t="s">
        <v>687</v>
      </c>
      <c r="I1670" t="s">
        <v>668</v>
      </c>
      <c r="J1670" t="s">
        <v>481</v>
      </c>
      <c r="K1670" t="s">
        <v>671</v>
      </c>
      <c r="L1670">
        <v>1000</v>
      </c>
      <c r="M1670">
        <v>320</v>
      </c>
      <c r="O1670">
        <v>320</v>
      </c>
      <c r="P1670">
        <v>48</v>
      </c>
      <c r="Q1670">
        <v>29</v>
      </c>
      <c r="R1670">
        <v>44</v>
      </c>
      <c r="S1670">
        <v>17.5</v>
      </c>
      <c r="T1670">
        <v>12.5</v>
      </c>
      <c r="U1670">
        <v>23.5</v>
      </c>
      <c r="V1670">
        <v>0.49315068493150682</v>
      </c>
      <c r="W1670">
        <v>0.24</v>
      </c>
      <c r="Y1670">
        <v>0.32589285714285715</v>
      </c>
      <c r="Z1670">
        <v>343</v>
      </c>
      <c r="AA1670">
        <v>0.7</v>
      </c>
      <c r="AB1670">
        <v>9.5</v>
      </c>
      <c r="AC1670">
        <v>0</v>
      </c>
      <c r="AD1670">
        <v>0</v>
      </c>
      <c r="AE1670">
        <v>6</v>
      </c>
      <c r="AF1670">
        <v>0</v>
      </c>
      <c r="AG1670">
        <v>0</v>
      </c>
      <c r="AH1670">
        <v>18</v>
      </c>
      <c r="AI1670">
        <v>0</v>
      </c>
      <c r="AJ1670">
        <v>0</v>
      </c>
      <c r="AK1670">
        <v>11</v>
      </c>
      <c r="AL1670">
        <v>0</v>
      </c>
      <c r="AM1670">
        <v>0</v>
      </c>
      <c r="AQ1670">
        <v>100</v>
      </c>
      <c r="AR1670">
        <v>100</v>
      </c>
      <c r="AS1670" t="s">
        <v>755</v>
      </c>
    </row>
    <row r="1671" spans="1:45" x14ac:dyDescent="0.25">
      <c r="A1671">
        <v>1670</v>
      </c>
      <c r="B1671" t="s">
        <v>26</v>
      </c>
      <c r="C1671" t="s">
        <v>665</v>
      </c>
      <c r="D1671" t="s">
        <v>3</v>
      </c>
      <c r="E1671" t="s">
        <v>343</v>
      </c>
      <c r="F1671" s="138">
        <v>44016</v>
      </c>
      <c r="G1671" t="s">
        <v>682</v>
      </c>
      <c r="H1671" t="s">
        <v>687</v>
      </c>
      <c r="I1671" t="s">
        <v>668</v>
      </c>
      <c r="J1671" t="s">
        <v>563</v>
      </c>
      <c r="K1671" t="s">
        <v>671</v>
      </c>
      <c r="L1671">
        <v>1000</v>
      </c>
      <c r="M1671">
        <v>320</v>
      </c>
      <c r="O1671">
        <v>408</v>
      </c>
      <c r="P1671">
        <v>48</v>
      </c>
      <c r="Q1671">
        <v>1</v>
      </c>
      <c r="R1671">
        <v>20</v>
      </c>
      <c r="S1671">
        <v>17.5</v>
      </c>
      <c r="T1671">
        <v>1.1666666666666667</v>
      </c>
      <c r="U1671">
        <v>6.75</v>
      </c>
      <c r="V1671">
        <v>0.37698412698412698</v>
      </c>
      <c r="W1671">
        <v>0.24</v>
      </c>
      <c r="Y1671">
        <v>7.3529411764705885E-2</v>
      </c>
      <c r="Z1671">
        <v>486</v>
      </c>
      <c r="AA1671">
        <v>0.65</v>
      </c>
      <c r="AB1671">
        <v>1.1666666666666667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2</v>
      </c>
      <c r="AI1671">
        <v>1</v>
      </c>
      <c r="AJ1671">
        <v>12</v>
      </c>
      <c r="AK1671">
        <v>0</v>
      </c>
      <c r="AL1671">
        <v>0</v>
      </c>
      <c r="AM1671">
        <v>0</v>
      </c>
      <c r="AQ1671">
        <v>100</v>
      </c>
      <c r="AR1671">
        <v>100</v>
      </c>
      <c r="AS1671" t="s">
        <v>755</v>
      </c>
    </row>
    <row r="1672" spans="1:45" x14ac:dyDescent="0.25">
      <c r="A1672">
        <v>1671</v>
      </c>
      <c r="B1672" t="s">
        <v>26</v>
      </c>
      <c r="C1672" t="s">
        <v>665</v>
      </c>
      <c r="D1672" t="s">
        <v>3</v>
      </c>
      <c r="E1672" t="s">
        <v>343</v>
      </c>
      <c r="F1672" s="138">
        <v>44016</v>
      </c>
      <c r="G1672" t="s">
        <v>682</v>
      </c>
      <c r="H1672" t="s">
        <v>687</v>
      </c>
      <c r="I1672" t="s">
        <v>672</v>
      </c>
      <c r="J1672" t="s">
        <v>470</v>
      </c>
      <c r="K1672" t="s">
        <v>671</v>
      </c>
      <c r="L1672">
        <v>1000</v>
      </c>
      <c r="M1672">
        <v>320</v>
      </c>
      <c r="O1672">
        <v>290</v>
      </c>
      <c r="P1672">
        <v>48</v>
      </c>
      <c r="Q1672">
        <v>25</v>
      </c>
      <c r="R1672">
        <v>48</v>
      </c>
      <c r="S1672">
        <v>17.5</v>
      </c>
      <c r="T1672">
        <v>18</v>
      </c>
      <c r="U1672">
        <v>42.5</v>
      </c>
      <c r="V1672">
        <v>0.82876712328767121</v>
      </c>
      <c r="W1672">
        <v>0.24</v>
      </c>
      <c r="Y1672">
        <v>0.35960591133004927</v>
      </c>
      <c r="Z1672">
        <v>260</v>
      </c>
      <c r="AA1672">
        <v>0.7</v>
      </c>
      <c r="AB1672">
        <v>15.5</v>
      </c>
      <c r="AC1672">
        <v>0</v>
      </c>
      <c r="AD1672">
        <v>0</v>
      </c>
      <c r="AE1672">
        <v>5</v>
      </c>
      <c r="AF1672">
        <v>0</v>
      </c>
      <c r="AG1672">
        <v>0</v>
      </c>
      <c r="AH1672">
        <v>38.5</v>
      </c>
      <c r="AI1672">
        <v>0</v>
      </c>
      <c r="AJ1672">
        <v>0</v>
      </c>
      <c r="AK1672">
        <v>8</v>
      </c>
      <c r="AL1672">
        <v>0</v>
      </c>
      <c r="AM1672">
        <v>0</v>
      </c>
      <c r="AQ1672">
        <v>100</v>
      </c>
      <c r="AR1672">
        <v>100</v>
      </c>
      <c r="AS1672" t="s">
        <v>755</v>
      </c>
    </row>
    <row r="1673" spans="1:45" x14ac:dyDescent="0.25">
      <c r="A1673">
        <v>1672</v>
      </c>
      <c r="B1673" t="s">
        <v>26</v>
      </c>
      <c r="C1673" t="s">
        <v>665</v>
      </c>
      <c r="D1673" t="s">
        <v>3</v>
      </c>
      <c r="E1673" t="s">
        <v>343</v>
      </c>
      <c r="F1673" s="138">
        <v>44016</v>
      </c>
      <c r="G1673" t="s">
        <v>682</v>
      </c>
      <c r="H1673" t="s">
        <v>687</v>
      </c>
      <c r="I1673" t="s">
        <v>677</v>
      </c>
      <c r="J1673" t="s">
        <v>469</v>
      </c>
      <c r="K1673" t="s">
        <v>671</v>
      </c>
      <c r="L1673">
        <v>1000</v>
      </c>
      <c r="M1673">
        <v>320</v>
      </c>
      <c r="O1673">
        <v>294</v>
      </c>
      <c r="P1673">
        <v>48</v>
      </c>
      <c r="Q1673">
        <v>17</v>
      </c>
      <c r="R1673">
        <v>53</v>
      </c>
      <c r="S1673">
        <v>17.5</v>
      </c>
      <c r="T1673">
        <v>7.75</v>
      </c>
      <c r="U1673">
        <v>28.708333333333332</v>
      </c>
      <c r="V1673">
        <v>0.52083333333333326</v>
      </c>
      <c r="W1673">
        <v>0.24</v>
      </c>
      <c r="Y1673">
        <v>0.34013605442176875</v>
      </c>
      <c r="Z1673">
        <v>292</v>
      </c>
      <c r="AA1673">
        <v>0.7</v>
      </c>
      <c r="AB1673">
        <v>5.5</v>
      </c>
      <c r="AC1673">
        <v>5</v>
      </c>
      <c r="AD1673">
        <v>0</v>
      </c>
      <c r="AE1673">
        <v>2</v>
      </c>
      <c r="AF1673">
        <v>0</v>
      </c>
      <c r="AG1673">
        <v>0</v>
      </c>
      <c r="AH1673">
        <v>18.333333333333332</v>
      </c>
      <c r="AI1673">
        <v>8</v>
      </c>
      <c r="AJ1673">
        <v>5</v>
      </c>
      <c r="AK1673">
        <v>13</v>
      </c>
      <c r="AL1673">
        <v>0</v>
      </c>
      <c r="AM1673">
        <v>0</v>
      </c>
      <c r="AQ1673">
        <v>100</v>
      </c>
      <c r="AR1673">
        <v>100</v>
      </c>
      <c r="AS1673" t="s">
        <v>755</v>
      </c>
    </row>
    <row r="1674" spans="1:45" x14ac:dyDescent="0.25">
      <c r="A1674">
        <v>1673</v>
      </c>
      <c r="B1674" t="s">
        <v>26</v>
      </c>
      <c r="C1674" t="s">
        <v>665</v>
      </c>
      <c r="D1674" t="s">
        <v>3</v>
      </c>
      <c r="E1674" t="s">
        <v>343</v>
      </c>
      <c r="F1674" s="138">
        <v>44016</v>
      </c>
      <c r="G1674" t="s">
        <v>682</v>
      </c>
      <c r="H1674" t="s">
        <v>687</v>
      </c>
      <c r="I1674" t="s">
        <v>673</v>
      </c>
      <c r="J1674" t="s">
        <v>564</v>
      </c>
      <c r="K1674" t="s">
        <v>671</v>
      </c>
      <c r="L1674">
        <v>1000</v>
      </c>
      <c r="M1674">
        <v>320</v>
      </c>
      <c r="O1674">
        <v>288</v>
      </c>
      <c r="P1674">
        <v>48</v>
      </c>
      <c r="Q1674">
        <v>6</v>
      </c>
      <c r="R1674">
        <v>21</v>
      </c>
      <c r="S1674">
        <v>17.5</v>
      </c>
      <c r="T1674">
        <v>2</v>
      </c>
      <c r="U1674">
        <v>4.833333333333333</v>
      </c>
      <c r="V1674">
        <v>0.25308641975308643</v>
      </c>
      <c r="W1674">
        <v>0.24</v>
      </c>
      <c r="Y1674">
        <v>0.13392857142857142</v>
      </c>
      <c r="Z1674">
        <v>322</v>
      </c>
      <c r="AA1674">
        <v>0.65</v>
      </c>
      <c r="AB1674">
        <v>2</v>
      </c>
      <c r="AH1674">
        <v>4.833333333333333</v>
      </c>
      <c r="AQ1674">
        <v>100</v>
      </c>
      <c r="AR1674">
        <v>100</v>
      </c>
      <c r="AS1674" t="s">
        <v>755</v>
      </c>
    </row>
    <row r="1675" spans="1:45" x14ac:dyDescent="0.25">
      <c r="A1675">
        <v>1674</v>
      </c>
      <c r="B1675" t="s">
        <v>26</v>
      </c>
      <c r="C1675" t="s">
        <v>665</v>
      </c>
      <c r="D1675" t="s">
        <v>3</v>
      </c>
      <c r="E1675" t="s">
        <v>343</v>
      </c>
      <c r="F1675" s="138">
        <v>44016</v>
      </c>
      <c r="G1675" t="s">
        <v>682</v>
      </c>
      <c r="H1675" t="s">
        <v>687</v>
      </c>
      <c r="I1675" t="s">
        <v>705</v>
      </c>
      <c r="J1675" t="s">
        <v>566</v>
      </c>
      <c r="K1675" t="s">
        <v>671</v>
      </c>
      <c r="L1675">
        <v>1000</v>
      </c>
      <c r="M1675">
        <v>320</v>
      </c>
      <c r="O1675">
        <v>272</v>
      </c>
      <c r="P1675">
        <v>48</v>
      </c>
      <c r="Q1675">
        <v>8</v>
      </c>
      <c r="R1675">
        <v>26</v>
      </c>
      <c r="S1675">
        <v>17.5</v>
      </c>
      <c r="T1675">
        <v>1.5</v>
      </c>
      <c r="U1675">
        <v>8.25</v>
      </c>
      <c r="V1675">
        <v>0.28676470588235292</v>
      </c>
      <c r="W1675">
        <v>0.24</v>
      </c>
      <c r="Y1675">
        <v>0.1785714285714286</v>
      </c>
      <c r="Z1675">
        <v>344</v>
      </c>
      <c r="AA1675">
        <v>0.7</v>
      </c>
      <c r="AB1675">
        <v>1</v>
      </c>
      <c r="AC1675">
        <v>2</v>
      </c>
      <c r="AH1675">
        <v>2.5</v>
      </c>
      <c r="AI1675">
        <v>9</v>
      </c>
      <c r="AK1675">
        <v>7</v>
      </c>
      <c r="AQ1675">
        <v>100</v>
      </c>
      <c r="AR1675">
        <v>100</v>
      </c>
      <c r="AS1675" t="s">
        <v>755</v>
      </c>
    </row>
    <row r="1676" spans="1:45" x14ac:dyDescent="0.25">
      <c r="A1676">
        <v>1675</v>
      </c>
      <c r="B1676" t="s">
        <v>26</v>
      </c>
      <c r="C1676" t="s">
        <v>665</v>
      </c>
      <c r="D1676" t="s">
        <v>3</v>
      </c>
      <c r="E1676" t="s">
        <v>343</v>
      </c>
      <c r="F1676" s="138">
        <v>44016</v>
      </c>
      <c r="G1676" t="s">
        <v>682</v>
      </c>
      <c r="H1676" t="s">
        <v>687</v>
      </c>
      <c r="I1676" t="s">
        <v>704</v>
      </c>
      <c r="J1676" t="s">
        <v>565</v>
      </c>
      <c r="K1676" t="s">
        <v>671</v>
      </c>
      <c r="L1676">
        <v>1000</v>
      </c>
      <c r="M1676">
        <v>320</v>
      </c>
      <c r="O1676">
        <v>272</v>
      </c>
      <c r="P1676">
        <v>48</v>
      </c>
      <c r="Q1676">
        <v>8</v>
      </c>
      <c r="R1676">
        <v>24</v>
      </c>
      <c r="S1676">
        <v>17.5</v>
      </c>
      <c r="T1676">
        <v>1.75</v>
      </c>
      <c r="U1676">
        <v>6.1666666666666661</v>
      </c>
      <c r="V1676">
        <v>0.24739583333333331</v>
      </c>
      <c r="W1676">
        <v>0.24</v>
      </c>
      <c r="Y1676">
        <v>0.16806722689075632</v>
      </c>
      <c r="Z1676">
        <v>381</v>
      </c>
      <c r="AA1676">
        <v>0.7</v>
      </c>
      <c r="AB1676">
        <v>1</v>
      </c>
      <c r="AC1676">
        <v>3</v>
      </c>
      <c r="AH1676">
        <v>2.1666666666666665</v>
      </c>
      <c r="AI1676">
        <v>4</v>
      </c>
      <c r="AK1676">
        <v>6</v>
      </c>
      <c r="AQ1676">
        <v>100</v>
      </c>
      <c r="AR1676">
        <v>100</v>
      </c>
      <c r="AS1676" t="s">
        <v>755</v>
      </c>
    </row>
    <row r="1677" spans="1:45" x14ac:dyDescent="0.25">
      <c r="A1677">
        <v>1676</v>
      </c>
      <c r="B1677" t="s">
        <v>26</v>
      </c>
      <c r="C1677" t="s">
        <v>665</v>
      </c>
      <c r="D1677" t="s">
        <v>3</v>
      </c>
      <c r="E1677" t="s">
        <v>343</v>
      </c>
      <c r="F1677" s="138">
        <v>44016</v>
      </c>
      <c r="G1677" t="s">
        <v>683</v>
      </c>
      <c r="H1677" t="s">
        <v>667</v>
      </c>
      <c r="I1677" t="s">
        <v>668</v>
      </c>
      <c r="J1677" t="s">
        <v>392</v>
      </c>
      <c r="K1677" t="s">
        <v>669</v>
      </c>
      <c r="L1677">
        <v>1500</v>
      </c>
      <c r="M1677">
        <v>600</v>
      </c>
      <c r="O1677">
        <v>576</v>
      </c>
      <c r="P1677">
        <v>192</v>
      </c>
      <c r="Q1677">
        <v>19</v>
      </c>
      <c r="R1677">
        <v>89</v>
      </c>
      <c r="S1677">
        <v>94.8</v>
      </c>
      <c r="T1677">
        <v>13.833333333333334</v>
      </c>
      <c r="U1677">
        <v>64.583333333333343</v>
      </c>
      <c r="V1677">
        <v>0.72608024691358031</v>
      </c>
      <c r="W1677">
        <v>0.4</v>
      </c>
      <c r="Y1677">
        <v>0.26785714285714285</v>
      </c>
      <c r="Z1677">
        <v>586</v>
      </c>
      <c r="AA1677">
        <v>0.65</v>
      </c>
      <c r="AB1677">
        <v>11.333333333333334</v>
      </c>
      <c r="AC1677">
        <v>0</v>
      </c>
      <c r="AD1677">
        <v>0</v>
      </c>
      <c r="AE1677">
        <v>5</v>
      </c>
      <c r="AF1677">
        <v>0</v>
      </c>
      <c r="AG1677">
        <v>0</v>
      </c>
      <c r="AH1677">
        <v>54.333333333333336</v>
      </c>
      <c r="AI1677">
        <v>7</v>
      </c>
      <c r="AJ1677">
        <v>0</v>
      </c>
      <c r="AK1677">
        <v>17</v>
      </c>
      <c r="AL1677">
        <v>0</v>
      </c>
      <c r="AM1677">
        <v>0</v>
      </c>
      <c r="AQ1677">
        <v>120</v>
      </c>
      <c r="AR1677">
        <v>120</v>
      </c>
      <c r="AS1677" t="s">
        <v>756</v>
      </c>
    </row>
    <row r="1678" spans="1:45" x14ac:dyDescent="0.25">
      <c r="A1678">
        <v>1677</v>
      </c>
      <c r="B1678" t="s">
        <v>26</v>
      </c>
      <c r="C1678" t="s">
        <v>665</v>
      </c>
      <c r="D1678" t="s">
        <v>3</v>
      </c>
      <c r="E1678" t="s">
        <v>343</v>
      </c>
      <c r="F1678" s="138">
        <v>44016</v>
      </c>
      <c r="G1678" t="s">
        <v>683</v>
      </c>
      <c r="H1678" t="s">
        <v>667</v>
      </c>
      <c r="I1678" t="s">
        <v>668</v>
      </c>
      <c r="J1678" t="s">
        <v>393</v>
      </c>
      <c r="K1678" t="s">
        <v>669</v>
      </c>
      <c r="L1678">
        <v>1500</v>
      </c>
      <c r="M1678">
        <v>600</v>
      </c>
      <c r="O1678">
        <v>570</v>
      </c>
      <c r="P1678">
        <v>192</v>
      </c>
      <c r="Q1678">
        <v>23</v>
      </c>
      <c r="R1678">
        <v>74</v>
      </c>
      <c r="S1678">
        <v>94.8</v>
      </c>
      <c r="T1678">
        <v>12.125</v>
      </c>
      <c r="U1678">
        <v>24.291666666666668</v>
      </c>
      <c r="V1678">
        <v>0.37542955326460486</v>
      </c>
      <c r="W1678">
        <v>0.4</v>
      </c>
      <c r="Y1678">
        <v>0.24310776942355888</v>
      </c>
      <c r="Z1678">
        <v>541</v>
      </c>
      <c r="AA1678">
        <v>0.7</v>
      </c>
      <c r="AB1678">
        <v>0</v>
      </c>
      <c r="AC1678">
        <v>2</v>
      </c>
      <c r="AD1678">
        <v>7</v>
      </c>
      <c r="AE1678">
        <v>18</v>
      </c>
      <c r="AF1678">
        <v>0</v>
      </c>
      <c r="AG1678">
        <v>0</v>
      </c>
      <c r="AH1678">
        <v>4.666666666666667</v>
      </c>
      <c r="AI1678">
        <v>8</v>
      </c>
      <c r="AJ1678">
        <v>15</v>
      </c>
      <c r="AK1678">
        <v>24</v>
      </c>
      <c r="AL1678">
        <v>0</v>
      </c>
      <c r="AM1678">
        <v>0</v>
      </c>
      <c r="AQ1678">
        <v>120</v>
      </c>
      <c r="AR1678">
        <v>120</v>
      </c>
      <c r="AS1678" t="s">
        <v>756</v>
      </c>
    </row>
    <row r="1679" spans="1:45" x14ac:dyDescent="0.25">
      <c r="A1679">
        <v>1678</v>
      </c>
      <c r="B1679" t="s">
        <v>26</v>
      </c>
      <c r="C1679" t="s">
        <v>665</v>
      </c>
      <c r="D1679" t="s">
        <v>3</v>
      </c>
      <c r="E1679" t="s">
        <v>343</v>
      </c>
      <c r="F1679" s="138">
        <v>44016</v>
      </c>
      <c r="G1679" t="s">
        <v>675</v>
      </c>
      <c r="H1679" t="s">
        <v>667</v>
      </c>
      <c r="I1679" t="s">
        <v>668</v>
      </c>
      <c r="J1679" t="s">
        <v>164</v>
      </c>
      <c r="K1679" t="s">
        <v>669</v>
      </c>
      <c r="L1679">
        <v>4200</v>
      </c>
      <c r="M1679">
        <v>1260</v>
      </c>
      <c r="O1679">
        <v>1016</v>
      </c>
      <c r="P1679">
        <v>403.20000000000005</v>
      </c>
      <c r="Q1679">
        <v>66</v>
      </c>
      <c r="R1679">
        <v>145</v>
      </c>
      <c r="S1679">
        <v>266.40000000000003</v>
      </c>
      <c r="T1679">
        <v>62.0833333333333</v>
      </c>
      <c r="U1679">
        <v>133</v>
      </c>
      <c r="V1679">
        <v>0.92456556082148489</v>
      </c>
      <c r="W1679">
        <v>0.4</v>
      </c>
      <c r="Y1679">
        <v>0.29668166479190106</v>
      </c>
      <c r="Z1679">
        <v>1898</v>
      </c>
      <c r="AA1679">
        <v>0.7</v>
      </c>
      <c r="AB1679">
        <v>59.3333333333333</v>
      </c>
      <c r="AC1679">
        <v>3</v>
      </c>
      <c r="AD1679">
        <v>0</v>
      </c>
      <c r="AE1679">
        <v>4</v>
      </c>
      <c r="AF1679">
        <v>0</v>
      </c>
      <c r="AG1679">
        <v>0</v>
      </c>
      <c r="AH1679">
        <v>124</v>
      </c>
      <c r="AI1679">
        <v>4</v>
      </c>
      <c r="AJ1679">
        <v>0</v>
      </c>
      <c r="AK1679">
        <v>16</v>
      </c>
      <c r="AL1679">
        <v>0</v>
      </c>
      <c r="AM1679">
        <v>0</v>
      </c>
      <c r="AQ1679">
        <v>150</v>
      </c>
      <c r="AR1679">
        <v>150</v>
      </c>
      <c r="AS1679" t="s">
        <v>756</v>
      </c>
    </row>
    <row r="1680" spans="1:45" x14ac:dyDescent="0.25">
      <c r="A1680">
        <v>1679</v>
      </c>
      <c r="B1680" t="s">
        <v>26</v>
      </c>
      <c r="C1680" t="s">
        <v>665</v>
      </c>
      <c r="D1680" t="s">
        <v>3</v>
      </c>
      <c r="E1680" t="s">
        <v>343</v>
      </c>
      <c r="F1680" s="138">
        <v>44016</v>
      </c>
      <c r="G1680" t="s">
        <v>684</v>
      </c>
      <c r="H1680" t="s">
        <v>667</v>
      </c>
      <c r="I1680" t="s">
        <v>668</v>
      </c>
      <c r="J1680" t="s">
        <v>169</v>
      </c>
      <c r="K1680" t="s">
        <v>669</v>
      </c>
      <c r="L1680">
        <v>1250</v>
      </c>
      <c r="M1680">
        <v>500</v>
      </c>
      <c r="O1680">
        <v>640</v>
      </c>
      <c r="P1680">
        <v>160</v>
      </c>
      <c r="Q1680">
        <v>0</v>
      </c>
      <c r="R1680">
        <v>106</v>
      </c>
      <c r="S1680">
        <v>105.60000000000001</v>
      </c>
      <c r="T1680">
        <v>0</v>
      </c>
      <c r="U1680">
        <v>142.16666666666666</v>
      </c>
      <c r="V1680">
        <v>1.341194968553459</v>
      </c>
      <c r="W1680">
        <v>0.4</v>
      </c>
      <c r="Y1680">
        <v>0.23660714285714285</v>
      </c>
      <c r="Z1680">
        <v>720</v>
      </c>
      <c r="AA1680">
        <v>0.75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141.16666666666666</v>
      </c>
      <c r="AI1680">
        <v>4</v>
      </c>
      <c r="AJ1680">
        <v>0</v>
      </c>
      <c r="AK1680">
        <v>0</v>
      </c>
      <c r="AL1680">
        <v>0</v>
      </c>
      <c r="AM1680">
        <v>0</v>
      </c>
      <c r="AQ1680">
        <v>100</v>
      </c>
      <c r="AR1680">
        <v>100</v>
      </c>
      <c r="AS1680" t="s">
        <v>756</v>
      </c>
    </row>
    <row r="1681" spans="1:45" x14ac:dyDescent="0.25">
      <c r="A1681">
        <v>1680</v>
      </c>
      <c r="B1681" t="s">
        <v>26</v>
      </c>
      <c r="C1681" t="s">
        <v>665</v>
      </c>
      <c r="D1681" t="s">
        <v>3</v>
      </c>
      <c r="E1681" t="s">
        <v>343</v>
      </c>
      <c r="F1681" s="138">
        <v>44016</v>
      </c>
      <c r="G1681" t="s">
        <v>684</v>
      </c>
      <c r="H1681" t="s">
        <v>667</v>
      </c>
      <c r="I1681" t="s">
        <v>668</v>
      </c>
      <c r="J1681" t="s">
        <v>170</v>
      </c>
      <c r="K1681" t="s">
        <v>669</v>
      </c>
      <c r="L1681">
        <v>1250</v>
      </c>
      <c r="M1681">
        <v>500</v>
      </c>
      <c r="O1681">
        <v>422</v>
      </c>
      <c r="P1681">
        <v>100</v>
      </c>
      <c r="Q1681">
        <v>16</v>
      </c>
      <c r="R1681">
        <v>29</v>
      </c>
      <c r="S1681">
        <v>66</v>
      </c>
      <c r="T1681">
        <v>9.5</v>
      </c>
      <c r="U1681">
        <v>22.5</v>
      </c>
      <c r="V1681">
        <v>0.71111111111111114</v>
      </c>
      <c r="W1681">
        <v>0.4</v>
      </c>
      <c r="Y1681">
        <v>0.15233581584292485</v>
      </c>
      <c r="Z1681">
        <v>464</v>
      </c>
      <c r="AA1681">
        <v>0.75</v>
      </c>
      <c r="AB1681">
        <v>5.5</v>
      </c>
      <c r="AC1681">
        <v>6</v>
      </c>
      <c r="AD1681">
        <v>0</v>
      </c>
      <c r="AE1681">
        <v>5</v>
      </c>
      <c r="AF1681">
        <v>0</v>
      </c>
      <c r="AG1681">
        <v>0</v>
      </c>
      <c r="AH1681">
        <v>17</v>
      </c>
      <c r="AI1681">
        <v>6</v>
      </c>
      <c r="AJ1681">
        <v>0</v>
      </c>
      <c r="AK1681">
        <v>8</v>
      </c>
      <c r="AL1681">
        <v>0</v>
      </c>
      <c r="AM1681">
        <v>0</v>
      </c>
      <c r="AQ1681">
        <v>100</v>
      </c>
      <c r="AR1681">
        <v>100</v>
      </c>
      <c r="AS1681" t="s">
        <v>755</v>
      </c>
    </row>
    <row r="1682" spans="1:45" x14ac:dyDescent="0.25">
      <c r="A1682">
        <v>1681</v>
      </c>
      <c r="B1682" t="s">
        <v>26</v>
      </c>
      <c r="C1682" t="s">
        <v>665</v>
      </c>
      <c r="D1682" t="s">
        <v>3</v>
      </c>
      <c r="E1682" t="s">
        <v>343</v>
      </c>
      <c r="F1682" s="138">
        <v>44016</v>
      </c>
      <c r="G1682" t="s">
        <v>684</v>
      </c>
      <c r="H1682" t="s">
        <v>667</v>
      </c>
      <c r="I1682" t="s">
        <v>677</v>
      </c>
      <c r="J1682" t="s">
        <v>401</v>
      </c>
      <c r="K1682" t="s">
        <v>669</v>
      </c>
      <c r="L1682">
        <v>1250</v>
      </c>
      <c r="M1682">
        <v>500</v>
      </c>
      <c r="O1682">
        <v>414</v>
      </c>
      <c r="P1682">
        <v>100</v>
      </c>
      <c r="Q1682">
        <v>10</v>
      </c>
      <c r="R1682">
        <v>44</v>
      </c>
      <c r="S1682">
        <v>66</v>
      </c>
      <c r="T1682">
        <v>5</v>
      </c>
      <c r="U1682">
        <v>35.833333333333336</v>
      </c>
      <c r="V1682">
        <v>0.75617283950617287</v>
      </c>
      <c r="W1682">
        <v>0.4</v>
      </c>
      <c r="Y1682">
        <v>0.18633540372670809</v>
      </c>
      <c r="Z1682">
        <v>372</v>
      </c>
      <c r="AA1682">
        <v>0.75</v>
      </c>
      <c r="AB1682">
        <v>5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35.833333333333336</v>
      </c>
      <c r="AI1682">
        <v>0</v>
      </c>
      <c r="AJ1682">
        <v>0</v>
      </c>
      <c r="AK1682">
        <v>0</v>
      </c>
      <c r="AL1682">
        <v>0</v>
      </c>
      <c r="AM1682">
        <v>0</v>
      </c>
      <c r="AQ1682">
        <v>100</v>
      </c>
      <c r="AR1682">
        <v>100</v>
      </c>
      <c r="AS1682" t="s">
        <v>755</v>
      </c>
    </row>
    <row r="1683" spans="1:45" x14ac:dyDescent="0.25">
      <c r="A1683">
        <v>1682</v>
      </c>
      <c r="B1683" t="s">
        <v>26</v>
      </c>
      <c r="C1683" t="s">
        <v>665</v>
      </c>
      <c r="D1683" t="s">
        <v>3</v>
      </c>
      <c r="E1683" t="s">
        <v>343</v>
      </c>
      <c r="F1683" s="138">
        <v>44016</v>
      </c>
      <c r="G1683" t="s">
        <v>685</v>
      </c>
      <c r="H1683" t="s">
        <v>667</v>
      </c>
      <c r="I1683" t="s">
        <v>668</v>
      </c>
      <c r="J1683" t="s">
        <v>172</v>
      </c>
      <c r="K1683" t="s">
        <v>671</v>
      </c>
      <c r="L1683">
        <v>1000</v>
      </c>
      <c r="M1683">
        <v>400</v>
      </c>
      <c r="O1683">
        <v>360</v>
      </c>
      <c r="P1683">
        <v>80</v>
      </c>
      <c r="Q1683">
        <v>16</v>
      </c>
      <c r="R1683">
        <v>35</v>
      </c>
      <c r="S1683">
        <v>53</v>
      </c>
      <c r="T1683">
        <v>7.833333333333333</v>
      </c>
      <c r="U1683">
        <v>21.083333333333332</v>
      </c>
      <c r="V1683">
        <v>0.56699346405228757</v>
      </c>
      <c r="W1683">
        <v>0.4</v>
      </c>
      <c r="Y1683">
        <v>0.20238095238095241</v>
      </c>
      <c r="Z1683">
        <v>282</v>
      </c>
      <c r="AA1683">
        <v>0.75</v>
      </c>
      <c r="AB1683">
        <v>5.333333333333333</v>
      </c>
      <c r="AC1683">
        <v>0</v>
      </c>
      <c r="AD1683">
        <v>0</v>
      </c>
      <c r="AE1683">
        <v>5</v>
      </c>
      <c r="AF1683">
        <v>0</v>
      </c>
      <c r="AG1683">
        <v>0</v>
      </c>
      <c r="AH1683">
        <v>16.833333333333332</v>
      </c>
      <c r="AI1683">
        <v>7</v>
      </c>
      <c r="AJ1683">
        <v>0</v>
      </c>
      <c r="AK1683">
        <v>5</v>
      </c>
      <c r="AL1683">
        <v>0</v>
      </c>
      <c r="AM1683">
        <v>0</v>
      </c>
      <c r="AQ1683">
        <v>100</v>
      </c>
      <c r="AR1683">
        <v>100</v>
      </c>
      <c r="AS1683" t="s">
        <v>755</v>
      </c>
    </row>
    <row r="1684" spans="1:45" x14ac:dyDescent="0.25">
      <c r="A1684">
        <v>1683</v>
      </c>
      <c r="B1684" t="s">
        <v>26</v>
      </c>
      <c r="C1684" t="s">
        <v>665</v>
      </c>
      <c r="D1684" t="s">
        <v>3</v>
      </c>
      <c r="E1684" t="s">
        <v>343</v>
      </c>
      <c r="F1684" s="138">
        <v>44016</v>
      </c>
      <c r="G1684" t="s">
        <v>685</v>
      </c>
      <c r="H1684" t="s">
        <v>667</v>
      </c>
      <c r="I1684" t="s">
        <v>668</v>
      </c>
      <c r="J1684" t="s">
        <v>173</v>
      </c>
      <c r="K1684" t="s">
        <v>671</v>
      </c>
      <c r="L1684">
        <v>1000</v>
      </c>
      <c r="M1684">
        <v>400</v>
      </c>
      <c r="O1684">
        <v>304</v>
      </c>
      <c r="P1684">
        <v>80</v>
      </c>
      <c r="Q1684">
        <v>6</v>
      </c>
      <c r="R1684">
        <v>40</v>
      </c>
      <c r="S1684">
        <v>53</v>
      </c>
      <c r="T1684">
        <v>8.8333333333333321</v>
      </c>
      <c r="U1684">
        <v>32.5</v>
      </c>
      <c r="V1684">
        <v>0.89855072463768104</v>
      </c>
      <c r="W1684">
        <v>0.4</v>
      </c>
      <c r="Y1684">
        <v>0.21616541353383462</v>
      </c>
      <c r="Z1684">
        <v>342</v>
      </c>
      <c r="AA1684">
        <v>0.65</v>
      </c>
      <c r="AB1684">
        <v>5.333333333333333</v>
      </c>
      <c r="AC1684">
        <v>0</v>
      </c>
      <c r="AD1684">
        <v>0</v>
      </c>
      <c r="AE1684">
        <v>7</v>
      </c>
      <c r="AF1684">
        <v>0</v>
      </c>
      <c r="AG1684">
        <v>0</v>
      </c>
      <c r="AH1684">
        <v>32</v>
      </c>
      <c r="AI1684">
        <v>0</v>
      </c>
      <c r="AJ1684">
        <v>0</v>
      </c>
      <c r="AK1684">
        <v>1</v>
      </c>
      <c r="AL1684">
        <v>0</v>
      </c>
      <c r="AM1684">
        <v>0</v>
      </c>
      <c r="AQ1684">
        <v>100</v>
      </c>
      <c r="AR1684">
        <v>100</v>
      </c>
      <c r="AS1684" t="s">
        <v>755</v>
      </c>
    </row>
    <row r="1685" spans="1:45" x14ac:dyDescent="0.25">
      <c r="A1685">
        <v>1684</v>
      </c>
      <c r="B1685" t="s">
        <v>26</v>
      </c>
      <c r="C1685" t="s">
        <v>665</v>
      </c>
      <c r="D1685" t="s">
        <v>3</v>
      </c>
      <c r="E1685" t="s">
        <v>343</v>
      </c>
      <c r="F1685" s="138">
        <v>44016</v>
      </c>
      <c r="G1685" t="s">
        <v>685</v>
      </c>
      <c r="H1685" t="s">
        <v>667</v>
      </c>
      <c r="I1685" t="s">
        <v>668</v>
      </c>
      <c r="J1685" t="s">
        <v>174</v>
      </c>
      <c r="K1685" t="s">
        <v>671</v>
      </c>
      <c r="L1685">
        <v>1000</v>
      </c>
      <c r="M1685">
        <v>400</v>
      </c>
      <c r="O1685">
        <v>320</v>
      </c>
      <c r="P1685">
        <v>80</v>
      </c>
      <c r="Q1685">
        <v>23</v>
      </c>
      <c r="R1685">
        <v>28</v>
      </c>
      <c r="S1685">
        <v>53</v>
      </c>
      <c r="T1685">
        <v>8.0833333333333321</v>
      </c>
      <c r="U1685">
        <v>12.166666666666666</v>
      </c>
      <c r="V1685">
        <v>0.39705882352941174</v>
      </c>
      <c r="W1685">
        <v>0.4</v>
      </c>
      <c r="Y1685">
        <v>0.22767857142857142</v>
      </c>
      <c r="Z1685">
        <v>445</v>
      </c>
      <c r="AA1685">
        <v>0.75</v>
      </c>
      <c r="AB1685">
        <v>4.833333333333333</v>
      </c>
      <c r="AC1685">
        <v>3</v>
      </c>
      <c r="AD1685">
        <v>0</v>
      </c>
      <c r="AE1685">
        <v>5</v>
      </c>
      <c r="AF1685">
        <v>0</v>
      </c>
      <c r="AG1685">
        <v>0</v>
      </c>
      <c r="AH1685">
        <v>8.6666666666666661</v>
      </c>
      <c r="AI1685">
        <v>2</v>
      </c>
      <c r="AJ1685">
        <v>0</v>
      </c>
      <c r="AK1685">
        <v>6</v>
      </c>
      <c r="AL1685">
        <v>0</v>
      </c>
      <c r="AM1685">
        <v>0</v>
      </c>
      <c r="AQ1685">
        <v>100</v>
      </c>
      <c r="AR1685">
        <v>100</v>
      </c>
      <c r="AS1685" t="s">
        <v>755</v>
      </c>
    </row>
    <row r="1686" spans="1:45" x14ac:dyDescent="0.25">
      <c r="A1686">
        <v>1685</v>
      </c>
      <c r="B1686" t="s">
        <v>26</v>
      </c>
      <c r="C1686" t="s">
        <v>665</v>
      </c>
      <c r="D1686" t="s">
        <v>3</v>
      </c>
      <c r="E1686" t="s">
        <v>343</v>
      </c>
      <c r="F1686" s="138">
        <v>44016</v>
      </c>
      <c r="G1686" t="s">
        <v>685</v>
      </c>
      <c r="H1686" t="s">
        <v>667</v>
      </c>
      <c r="I1686" t="s">
        <v>668</v>
      </c>
      <c r="J1686" t="s">
        <v>175</v>
      </c>
      <c r="K1686" t="s">
        <v>671</v>
      </c>
      <c r="L1686">
        <v>1000</v>
      </c>
      <c r="M1686">
        <v>400</v>
      </c>
      <c r="O1686">
        <v>416</v>
      </c>
      <c r="P1686">
        <v>128</v>
      </c>
      <c r="Q1686">
        <v>23</v>
      </c>
      <c r="R1686">
        <v>64</v>
      </c>
      <c r="S1686">
        <v>84.800000000000011</v>
      </c>
      <c r="T1686">
        <v>14.166666666666666</v>
      </c>
      <c r="U1686">
        <v>41.833333333333336</v>
      </c>
      <c r="V1686">
        <v>0.64367816091954022</v>
      </c>
      <c r="W1686">
        <v>0.4</v>
      </c>
      <c r="Y1686">
        <v>0.29876373626373626</v>
      </c>
      <c r="Z1686">
        <v>584</v>
      </c>
      <c r="AA1686">
        <v>0.75</v>
      </c>
      <c r="AB1686">
        <v>12.666666666666666</v>
      </c>
      <c r="AC1686">
        <v>0</v>
      </c>
      <c r="AD1686">
        <v>0</v>
      </c>
      <c r="AE1686">
        <v>3</v>
      </c>
      <c r="AF1686">
        <v>0</v>
      </c>
      <c r="AG1686">
        <v>0</v>
      </c>
      <c r="AH1686">
        <v>40.333333333333336</v>
      </c>
      <c r="AI1686">
        <v>0</v>
      </c>
      <c r="AJ1686">
        <v>0</v>
      </c>
      <c r="AK1686">
        <v>3</v>
      </c>
      <c r="AL1686">
        <v>0</v>
      </c>
      <c r="AM1686">
        <v>0</v>
      </c>
      <c r="AQ1686">
        <v>100</v>
      </c>
      <c r="AR1686">
        <v>100</v>
      </c>
      <c r="AS1686" t="s">
        <v>756</v>
      </c>
    </row>
    <row r="1687" spans="1:45" x14ac:dyDescent="0.25">
      <c r="A1687">
        <v>1686</v>
      </c>
      <c r="B1687" t="s">
        <v>26</v>
      </c>
      <c r="C1687" t="s">
        <v>665</v>
      </c>
      <c r="D1687" t="s">
        <v>3</v>
      </c>
      <c r="E1687" t="s">
        <v>343</v>
      </c>
      <c r="F1687" s="138">
        <v>44016</v>
      </c>
      <c r="G1687" t="s">
        <v>685</v>
      </c>
      <c r="H1687" t="s">
        <v>667</v>
      </c>
      <c r="I1687" t="s">
        <v>668</v>
      </c>
      <c r="J1687" t="s">
        <v>176</v>
      </c>
      <c r="K1687" t="s">
        <v>671</v>
      </c>
      <c r="L1687">
        <v>1000</v>
      </c>
      <c r="M1687">
        <v>400</v>
      </c>
      <c r="O1687">
        <v>400</v>
      </c>
      <c r="P1687">
        <v>80</v>
      </c>
      <c r="Q1687">
        <v>14</v>
      </c>
      <c r="R1687">
        <v>44</v>
      </c>
      <c r="S1687">
        <v>53</v>
      </c>
      <c r="T1687">
        <v>10.666666666666666</v>
      </c>
      <c r="U1687">
        <v>33.166666666666671</v>
      </c>
      <c r="V1687">
        <v>0.75574712643678166</v>
      </c>
      <c r="W1687">
        <v>0.4</v>
      </c>
      <c r="Y1687">
        <v>0.20714285714285716</v>
      </c>
      <c r="Z1687">
        <v>618</v>
      </c>
      <c r="AA1687">
        <v>0.65</v>
      </c>
      <c r="AB1687">
        <v>8.6666666666666661</v>
      </c>
      <c r="AC1687">
        <v>0</v>
      </c>
      <c r="AD1687">
        <v>0</v>
      </c>
      <c r="AE1687">
        <v>4</v>
      </c>
      <c r="AF1687">
        <v>0</v>
      </c>
      <c r="AG1687">
        <v>0</v>
      </c>
      <c r="AH1687">
        <v>25.666666666666668</v>
      </c>
      <c r="AI1687">
        <v>10</v>
      </c>
      <c r="AJ1687">
        <v>0</v>
      </c>
      <c r="AK1687">
        <v>10</v>
      </c>
      <c r="AL1687">
        <v>0</v>
      </c>
      <c r="AM1687">
        <v>0</v>
      </c>
      <c r="AQ1687">
        <v>100</v>
      </c>
      <c r="AR1687">
        <v>100</v>
      </c>
      <c r="AS1687" t="s">
        <v>755</v>
      </c>
    </row>
    <row r="1688" spans="1:45" x14ac:dyDescent="0.25">
      <c r="A1688">
        <v>1687</v>
      </c>
      <c r="B1688" t="s">
        <v>26</v>
      </c>
      <c r="C1688" t="s">
        <v>665</v>
      </c>
      <c r="D1688" t="s">
        <v>3</v>
      </c>
      <c r="E1688" t="s">
        <v>343</v>
      </c>
      <c r="F1688" s="138">
        <v>44016</v>
      </c>
      <c r="G1688" t="s">
        <v>685</v>
      </c>
      <c r="H1688" t="s">
        <v>667</v>
      </c>
      <c r="I1688" t="s">
        <v>668</v>
      </c>
      <c r="J1688" t="s">
        <v>177</v>
      </c>
      <c r="K1688" t="s">
        <v>671</v>
      </c>
      <c r="L1688">
        <v>1000</v>
      </c>
      <c r="M1688">
        <v>400</v>
      </c>
      <c r="O1688">
        <v>312</v>
      </c>
      <c r="P1688">
        <v>80</v>
      </c>
      <c r="Q1688">
        <v>10</v>
      </c>
      <c r="R1688">
        <v>44</v>
      </c>
      <c r="S1688">
        <v>53</v>
      </c>
      <c r="T1688">
        <v>4.333333333333333</v>
      </c>
      <c r="U1688">
        <v>30.5</v>
      </c>
      <c r="V1688">
        <v>0.64506172839506182</v>
      </c>
      <c r="W1688">
        <v>0.4</v>
      </c>
      <c r="Y1688">
        <v>0.24725274725274729</v>
      </c>
      <c r="Z1688">
        <v>339</v>
      </c>
      <c r="AA1688">
        <v>0.75</v>
      </c>
      <c r="AB1688">
        <v>4.333333333333333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30.5</v>
      </c>
      <c r="AI1688">
        <v>0</v>
      </c>
      <c r="AJ1688">
        <v>0</v>
      </c>
      <c r="AK1688">
        <v>0</v>
      </c>
      <c r="AL1688">
        <v>0</v>
      </c>
      <c r="AM1688">
        <v>0</v>
      </c>
      <c r="AQ1688">
        <v>100</v>
      </c>
      <c r="AR1688">
        <v>100</v>
      </c>
      <c r="AS1688" t="s">
        <v>755</v>
      </c>
    </row>
    <row r="1689" spans="1:45" x14ac:dyDescent="0.25">
      <c r="A1689">
        <v>1688</v>
      </c>
      <c r="B1689" t="s">
        <v>26</v>
      </c>
      <c r="C1689" t="s">
        <v>665</v>
      </c>
      <c r="D1689" t="s">
        <v>3</v>
      </c>
      <c r="E1689" t="s">
        <v>343</v>
      </c>
      <c r="F1689" s="138">
        <v>44016</v>
      </c>
      <c r="G1689" t="s">
        <v>685</v>
      </c>
      <c r="H1689" t="s">
        <v>667</v>
      </c>
      <c r="I1689" t="s">
        <v>668</v>
      </c>
      <c r="J1689" t="s">
        <v>186</v>
      </c>
      <c r="K1689" t="s">
        <v>671</v>
      </c>
      <c r="L1689">
        <v>1000</v>
      </c>
      <c r="M1689">
        <v>400</v>
      </c>
      <c r="O1689">
        <v>298</v>
      </c>
      <c r="P1689">
        <v>80</v>
      </c>
      <c r="Q1689">
        <v>6</v>
      </c>
      <c r="R1689">
        <v>12</v>
      </c>
      <c r="S1689">
        <v>53</v>
      </c>
      <c r="T1689">
        <v>3.3333333333333335</v>
      </c>
      <c r="U1689">
        <v>6.833333333333333</v>
      </c>
      <c r="V1689">
        <v>0.56481481481481477</v>
      </c>
      <c r="W1689">
        <v>0.4</v>
      </c>
      <c r="Y1689">
        <v>8.6289549376797697E-2</v>
      </c>
      <c r="Z1689">
        <v>325</v>
      </c>
      <c r="AA1689">
        <v>0.75</v>
      </c>
      <c r="AB1689">
        <v>2.3333333333333335</v>
      </c>
      <c r="AC1689">
        <v>0</v>
      </c>
      <c r="AD1689">
        <v>0</v>
      </c>
      <c r="AE1689">
        <v>2</v>
      </c>
      <c r="AF1689">
        <v>0</v>
      </c>
      <c r="AG1689">
        <v>0</v>
      </c>
      <c r="AH1689">
        <v>6.333333333333333</v>
      </c>
      <c r="AI1689">
        <v>0</v>
      </c>
      <c r="AJ1689">
        <v>0</v>
      </c>
      <c r="AK1689">
        <v>1</v>
      </c>
      <c r="AL1689">
        <v>0</v>
      </c>
      <c r="AM1689">
        <v>0</v>
      </c>
      <c r="AQ1689">
        <v>100</v>
      </c>
      <c r="AR1689">
        <v>100</v>
      </c>
      <c r="AS1689" t="s">
        <v>755</v>
      </c>
    </row>
    <row r="1690" spans="1:45" x14ac:dyDescent="0.25">
      <c r="A1690">
        <v>1689</v>
      </c>
      <c r="B1690" t="s">
        <v>26</v>
      </c>
      <c r="C1690" t="s">
        <v>665</v>
      </c>
      <c r="D1690" t="s">
        <v>3</v>
      </c>
      <c r="E1690" t="s">
        <v>343</v>
      </c>
      <c r="F1690" s="138">
        <v>44016</v>
      </c>
      <c r="G1690" t="s">
        <v>685</v>
      </c>
      <c r="H1690" t="s">
        <v>667</v>
      </c>
      <c r="I1690" t="s">
        <v>668</v>
      </c>
      <c r="J1690" t="s">
        <v>179</v>
      </c>
      <c r="K1690" t="s">
        <v>671</v>
      </c>
      <c r="L1690">
        <v>1000</v>
      </c>
      <c r="M1690">
        <v>400</v>
      </c>
      <c r="O1690">
        <v>356</v>
      </c>
      <c r="P1690">
        <v>80</v>
      </c>
      <c r="Q1690">
        <v>6</v>
      </c>
      <c r="R1690">
        <v>23</v>
      </c>
      <c r="S1690">
        <v>53</v>
      </c>
      <c r="T1690">
        <v>2</v>
      </c>
      <c r="U1690">
        <v>28.833333333333332</v>
      </c>
      <c r="V1690">
        <v>1.0632183908045976</v>
      </c>
      <c r="W1690">
        <v>0.4</v>
      </c>
      <c r="Y1690">
        <v>0.11637239165329054</v>
      </c>
      <c r="Z1690">
        <v>376</v>
      </c>
      <c r="AA1690">
        <v>0.65</v>
      </c>
      <c r="AB1690">
        <v>2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23.833333333333332</v>
      </c>
      <c r="AI1690">
        <v>0</v>
      </c>
      <c r="AJ1690">
        <v>0</v>
      </c>
      <c r="AK1690">
        <v>10</v>
      </c>
      <c r="AL1690">
        <v>0</v>
      </c>
      <c r="AM1690">
        <v>0</v>
      </c>
      <c r="AQ1690">
        <v>100</v>
      </c>
      <c r="AR1690">
        <v>100</v>
      </c>
      <c r="AS1690" t="s">
        <v>755</v>
      </c>
    </row>
    <row r="1691" spans="1:45" x14ac:dyDescent="0.25">
      <c r="A1691">
        <v>1690</v>
      </c>
      <c r="B1691" t="s">
        <v>26</v>
      </c>
      <c r="C1691" t="s">
        <v>665</v>
      </c>
      <c r="D1691" t="s">
        <v>3</v>
      </c>
      <c r="E1691" t="s">
        <v>343</v>
      </c>
      <c r="F1691" s="138">
        <v>44016</v>
      </c>
      <c r="G1691" t="s">
        <v>685</v>
      </c>
      <c r="H1691" t="s">
        <v>667</v>
      </c>
      <c r="I1691" t="s">
        <v>668</v>
      </c>
      <c r="J1691" t="s">
        <v>571</v>
      </c>
      <c r="K1691" t="s">
        <v>671</v>
      </c>
      <c r="L1691">
        <v>1000</v>
      </c>
      <c r="M1691">
        <v>400</v>
      </c>
      <c r="O1691">
        <v>306</v>
      </c>
      <c r="P1691">
        <v>80</v>
      </c>
      <c r="Q1691">
        <v>1</v>
      </c>
      <c r="R1691">
        <v>16</v>
      </c>
      <c r="S1691">
        <v>53</v>
      </c>
      <c r="T1691">
        <v>1.1666666666666667</v>
      </c>
      <c r="U1691">
        <v>13.75</v>
      </c>
      <c r="V1691">
        <v>0.87745098039215685</v>
      </c>
      <c r="W1691">
        <v>0.4</v>
      </c>
      <c r="Y1691">
        <v>7.9365079365079375E-2</v>
      </c>
      <c r="Z1691">
        <v>304</v>
      </c>
      <c r="AA1691">
        <v>0.65</v>
      </c>
      <c r="AB1691">
        <v>1.1666666666666667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13.5</v>
      </c>
      <c r="AI1691">
        <v>1</v>
      </c>
      <c r="AJ1691">
        <v>0</v>
      </c>
      <c r="AK1691">
        <v>0</v>
      </c>
      <c r="AL1691">
        <v>0</v>
      </c>
      <c r="AM1691">
        <v>0</v>
      </c>
      <c r="AQ1691">
        <v>100</v>
      </c>
      <c r="AR1691">
        <v>100</v>
      </c>
      <c r="AS1691" t="s">
        <v>755</v>
      </c>
    </row>
    <row r="1692" spans="1:45" x14ac:dyDescent="0.25">
      <c r="A1692">
        <v>1691</v>
      </c>
      <c r="B1692" t="s">
        <v>26</v>
      </c>
      <c r="C1692" t="s">
        <v>665</v>
      </c>
      <c r="D1692" t="s">
        <v>3</v>
      </c>
      <c r="E1692" t="s">
        <v>343</v>
      </c>
      <c r="F1692" s="138">
        <v>44016</v>
      </c>
      <c r="G1692" t="s">
        <v>685</v>
      </c>
      <c r="H1692" t="s">
        <v>667</v>
      </c>
      <c r="I1692" t="s">
        <v>668</v>
      </c>
      <c r="J1692" t="s">
        <v>416</v>
      </c>
      <c r="K1692" t="s">
        <v>671</v>
      </c>
      <c r="L1692">
        <v>1000</v>
      </c>
      <c r="M1692">
        <v>400</v>
      </c>
      <c r="O1692">
        <v>388</v>
      </c>
      <c r="P1692">
        <v>128</v>
      </c>
      <c r="Q1692">
        <v>9</v>
      </c>
      <c r="R1692">
        <v>36</v>
      </c>
      <c r="S1692">
        <v>84.800000000000011</v>
      </c>
      <c r="T1692">
        <v>5.666666666666667</v>
      </c>
      <c r="U1692">
        <v>26</v>
      </c>
      <c r="V1692">
        <v>0.70370370370370372</v>
      </c>
      <c r="W1692">
        <v>0.4</v>
      </c>
      <c r="Y1692">
        <v>0.16568483063328426</v>
      </c>
      <c r="Z1692">
        <v>362</v>
      </c>
      <c r="AA1692">
        <v>0.65</v>
      </c>
      <c r="AB1692">
        <v>5.666666666666667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25.5</v>
      </c>
      <c r="AI1692">
        <v>2</v>
      </c>
      <c r="AJ1692">
        <v>0</v>
      </c>
      <c r="AK1692">
        <v>0</v>
      </c>
      <c r="AL1692">
        <v>0</v>
      </c>
      <c r="AM1692">
        <v>0</v>
      </c>
      <c r="AQ1692">
        <v>100</v>
      </c>
      <c r="AR1692">
        <v>100</v>
      </c>
      <c r="AS1692" t="s">
        <v>755</v>
      </c>
    </row>
    <row r="1693" spans="1:45" x14ac:dyDescent="0.25">
      <c r="A1693">
        <v>1692</v>
      </c>
      <c r="B1693" t="s">
        <v>26</v>
      </c>
      <c r="C1693" t="s">
        <v>665</v>
      </c>
      <c r="D1693" t="s">
        <v>3</v>
      </c>
      <c r="E1693" t="s">
        <v>343</v>
      </c>
      <c r="F1693" s="138">
        <v>44016</v>
      </c>
      <c r="G1693" t="s">
        <v>685</v>
      </c>
      <c r="H1693" t="s">
        <v>687</v>
      </c>
      <c r="I1693" t="s">
        <v>677</v>
      </c>
      <c r="J1693" t="s">
        <v>529</v>
      </c>
      <c r="K1693" t="s">
        <v>671</v>
      </c>
      <c r="L1693">
        <v>1000</v>
      </c>
      <c r="M1693">
        <v>400</v>
      </c>
      <c r="O1693">
        <v>292</v>
      </c>
      <c r="P1693">
        <v>80</v>
      </c>
      <c r="Q1693">
        <v>0</v>
      </c>
      <c r="R1693">
        <v>36</v>
      </c>
      <c r="S1693">
        <v>53</v>
      </c>
      <c r="T1693">
        <v>0</v>
      </c>
      <c r="U1693">
        <v>34</v>
      </c>
      <c r="V1693">
        <v>0.94444444444444442</v>
      </c>
      <c r="W1693">
        <v>0.4</v>
      </c>
      <c r="Y1693">
        <v>0.17612524461839532</v>
      </c>
      <c r="Z1693">
        <v>225</v>
      </c>
      <c r="AA1693">
        <v>0.65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33.5</v>
      </c>
      <c r="AI1693">
        <v>0</v>
      </c>
      <c r="AJ1693">
        <v>0</v>
      </c>
      <c r="AK1693">
        <v>1</v>
      </c>
      <c r="AL1693">
        <v>0</v>
      </c>
      <c r="AM1693">
        <v>0</v>
      </c>
      <c r="AQ1693">
        <v>100</v>
      </c>
      <c r="AR1693">
        <v>100</v>
      </c>
      <c r="AS1693" t="s">
        <v>755</v>
      </c>
    </row>
    <row r="1694" spans="1:45" x14ac:dyDescent="0.25">
      <c r="A1694">
        <v>1693</v>
      </c>
      <c r="B1694" t="s">
        <v>26</v>
      </c>
      <c r="C1694" t="s">
        <v>665</v>
      </c>
      <c r="D1694" t="s">
        <v>3</v>
      </c>
      <c r="E1694" t="s">
        <v>343</v>
      </c>
      <c r="F1694" s="138">
        <v>44016</v>
      </c>
      <c r="G1694" t="s">
        <v>685</v>
      </c>
      <c r="H1694" t="s">
        <v>667</v>
      </c>
      <c r="I1694" t="s">
        <v>672</v>
      </c>
      <c r="J1694" t="s">
        <v>407</v>
      </c>
      <c r="K1694" t="s">
        <v>671</v>
      </c>
      <c r="L1694">
        <v>1000</v>
      </c>
      <c r="M1694">
        <v>400</v>
      </c>
      <c r="O1694">
        <v>324</v>
      </c>
      <c r="P1694">
        <v>80</v>
      </c>
      <c r="Q1694">
        <v>0</v>
      </c>
      <c r="R1694">
        <v>22</v>
      </c>
      <c r="S1694">
        <v>53</v>
      </c>
      <c r="T1694">
        <v>0</v>
      </c>
      <c r="U1694">
        <v>11.333333333333334</v>
      </c>
      <c r="V1694">
        <v>0.51515151515151514</v>
      </c>
      <c r="W1694">
        <v>0.4</v>
      </c>
      <c r="Y1694">
        <v>9.7001763668430344E-2</v>
      </c>
      <c r="Z1694">
        <v>294</v>
      </c>
      <c r="AA1694">
        <v>0.8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11.333333333333334</v>
      </c>
      <c r="AI1694">
        <v>0</v>
      </c>
      <c r="AJ1694">
        <v>0</v>
      </c>
      <c r="AK1694">
        <v>0</v>
      </c>
      <c r="AL1694">
        <v>0</v>
      </c>
      <c r="AM1694">
        <v>0</v>
      </c>
      <c r="AQ1694">
        <v>100</v>
      </c>
      <c r="AR1694">
        <v>100</v>
      </c>
      <c r="AS1694" t="s">
        <v>755</v>
      </c>
    </row>
    <row r="1695" spans="1:45" x14ac:dyDescent="0.25">
      <c r="A1695">
        <v>1694</v>
      </c>
      <c r="B1695" t="s">
        <v>26</v>
      </c>
      <c r="C1695" t="s">
        <v>665</v>
      </c>
      <c r="D1695" t="s">
        <v>3</v>
      </c>
      <c r="E1695" t="s">
        <v>343</v>
      </c>
      <c r="F1695" s="138">
        <v>44016</v>
      </c>
      <c r="G1695" t="s">
        <v>685</v>
      </c>
      <c r="H1695" t="s">
        <v>667</v>
      </c>
      <c r="I1695" t="s">
        <v>677</v>
      </c>
      <c r="J1695" t="s">
        <v>405</v>
      </c>
      <c r="K1695" t="s">
        <v>671</v>
      </c>
      <c r="L1695">
        <v>1000</v>
      </c>
      <c r="M1695">
        <v>400</v>
      </c>
      <c r="O1695">
        <v>324</v>
      </c>
      <c r="P1695">
        <v>80</v>
      </c>
      <c r="Q1695">
        <v>0</v>
      </c>
      <c r="R1695">
        <v>42</v>
      </c>
      <c r="S1695">
        <v>53</v>
      </c>
      <c r="T1695">
        <v>0</v>
      </c>
      <c r="U1695">
        <v>30.083333333333332</v>
      </c>
      <c r="V1695">
        <v>0.71626984126984128</v>
      </c>
      <c r="W1695">
        <v>0.4</v>
      </c>
      <c r="Y1695">
        <v>0.1851851851851852</v>
      </c>
      <c r="Z1695">
        <v>293</v>
      </c>
      <c r="AA1695">
        <v>0.8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28.333333333333332</v>
      </c>
      <c r="AI1695">
        <v>3</v>
      </c>
      <c r="AJ1695">
        <v>0</v>
      </c>
      <c r="AK1695">
        <v>2</v>
      </c>
      <c r="AL1695">
        <v>0</v>
      </c>
      <c r="AM1695">
        <v>0</v>
      </c>
      <c r="AQ1695">
        <v>100</v>
      </c>
      <c r="AR1695">
        <v>100</v>
      </c>
      <c r="AS1695" t="s">
        <v>755</v>
      </c>
    </row>
    <row r="1696" spans="1:45" x14ac:dyDescent="0.25">
      <c r="A1696">
        <v>1695</v>
      </c>
      <c r="B1696" t="s">
        <v>26</v>
      </c>
      <c r="C1696" t="s">
        <v>665</v>
      </c>
      <c r="D1696" t="s">
        <v>3</v>
      </c>
      <c r="E1696" t="s">
        <v>343</v>
      </c>
      <c r="F1696" s="138">
        <v>44016</v>
      </c>
      <c r="G1696" t="s">
        <v>685</v>
      </c>
      <c r="H1696" t="s">
        <v>687</v>
      </c>
      <c r="I1696" t="s">
        <v>668</v>
      </c>
      <c r="J1696" t="s">
        <v>573</v>
      </c>
      <c r="K1696" t="s">
        <v>671</v>
      </c>
      <c r="L1696">
        <v>1000</v>
      </c>
      <c r="M1696">
        <v>400</v>
      </c>
      <c r="O1696">
        <v>280</v>
      </c>
      <c r="P1696">
        <v>48</v>
      </c>
      <c r="Q1696">
        <v>0</v>
      </c>
      <c r="R1696">
        <v>8</v>
      </c>
      <c r="S1696">
        <v>17.5</v>
      </c>
      <c r="T1696">
        <v>0</v>
      </c>
      <c r="U1696">
        <v>7.916666666666667</v>
      </c>
      <c r="V1696">
        <v>0.98958333333333337</v>
      </c>
      <c r="W1696">
        <v>0.24</v>
      </c>
      <c r="Y1696">
        <v>4.0816326530612242E-2</v>
      </c>
      <c r="Z1696">
        <v>215</v>
      </c>
      <c r="AA1696">
        <v>0.65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7.666666666666667</v>
      </c>
      <c r="AI1696">
        <v>1</v>
      </c>
      <c r="AJ1696">
        <v>0</v>
      </c>
      <c r="AK1696">
        <v>0</v>
      </c>
      <c r="AL1696">
        <v>0</v>
      </c>
      <c r="AM1696">
        <v>0</v>
      </c>
      <c r="AQ1696">
        <v>100</v>
      </c>
      <c r="AR1696">
        <v>100</v>
      </c>
      <c r="AS1696" t="s">
        <v>755</v>
      </c>
    </row>
    <row r="1697" spans="1:45" x14ac:dyDescent="0.25">
      <c r="A1697">
        <v>1696</v>
      </c>
      <c r="B1697" t="s">
        <v>26</v>
      </c>
      <c r="C1697" t="s">
        <v>665</v>
      </c>
      <c r="D1697" t="s">
        <v>3</v>
      </c>
      <c r="E1697" t="s">
        <v>343</v>
      </c>
      <c r="F1697" s="138">
        <v>44016</v>
      </c>
      <c r="G1697" t="s">
        <v>685</v>
      </c>
      <c r="H1697" t="s">
        <v>687</v>
      </c>
      <c r="I1697" t="s">
        <v>668</v>
      </c>
      <c r="J1697" t="s">
        <v>576</v>
      </c>
      <c r="K1697" t="s">
        <v>671</v>
      </c>
      <c r="L1697">
        <v>1000</v>
      </c>
      <c r="M1697">
        <v>400</v>
      </c>
      <c r="O1697">
        <v>224</v>
      </c>
      <c r="P1697">
        <v>48</v>
      </c>
      <c r="Q1697">
        <v>2</v>
      </c>
      <c r="R1697">
        <v>13</v>
      </c>
      <c r="S1697">
        <v>17.5</v>
      </c>
      <c r="T1697">
        <v>0</v>
      </c>
      <c r="U1697">
        <v>8.3333333333333339</v>
      </c>
      <c r="V1697">
        <v>0.55555555555555558</v>
      </c>
      <c r="W1697">
        <v>0.24</v>
      </c>
      <c r="Y1697">
        <v>9.5663265306122458E-2</v>
      </c>
      <c r="Z1697">
        <v>301</v>
      </c>
      <c r="AA1697">
        <v>0.65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8.3333333333333339</v>
      </c>
      <c r="AI1697">
        <v>0</v>
      </c>
      <c r="AJ1697">
        <v>0</v>
      </c>
      <c r="AK1697">
        <v>0</v>
      </c>
      <c r="AL1697">
        <v>0</v>
      </c>
      <c r="AM1697">
        <v>0</v>
      </c>
      <c r="AQ1697">
        <v>100</v>
      </c>
      <c r="AR1697">
        <v>100</v>
      </c>
      <c r="AS1697" t="s">
        <v>755</v>
      </c>
    </row>
    <row r="1698" spans="1:45" x14ac:dyDescent="0.25">
      <c r="A1698">
        <v>1697</v>
      </c>
      <c r="B1698" t="s">
        <v>26</v>
      </c>
      <c r="C1698" t="s">
        <v>665</v>
      </c>
      <c r="D1698" t="s">
        <v>3</v>
      </c>
      <c r="E1698" t="s">
        <v>343</v>
      </c>
      <c r="F1698" s="138">
        <v>44016</v>
      </c>
      <c r="G1698" t="s">
        <v>685</v>
      </c>
      <c r="H1698" t="s">
        <v>687</v>
      </c>
      <c r="I1698" t="s">
        <v>668</v>
      </c>
      <c r="J1698" t="s">
        <v>574</v>
      </c>
      <c r="K1698" t="s">
        <v>671</v>
      </c>
      <c r="L1698">
        <v>1000</v>
      </c>
      <c r="M1698">
        <v>400</v>
      </c>
      <c r="O1698">
        <v>220</v>
      </c>
      <c r="P1698">
        <v>48</v>
      </c>
      <c r="Q1698">
        <v>1</v>
      </c>
      <c r="R1698">
        <v>14</v>
      </c>
      <c r="S1698">
        <v>17.5</v>
      </c>
      <c r="T1698">
        <v>0.5</v>
      </c>
      <c r="U1698">
        <v>9.8333333333333339</v>
      </c>
      <c r="V1698">
        <v>0.68888888888888888</v>
      </c>
      <c r="W1698">
        <v>0.24</v>
      </c>
      <c r="Y1698">
        <v>9.7402597402597407E-2</v>
      </c>
      <c r="Z1698">
        <v>235</v>
      </c>
      <c r="AA1698">
        <v>0.65</v>
      </c>
      <c r="AB1698">
        <v>0.5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9.8333333333333339</v>
      </c>
      <c r="AI1698">
        <v>0</v>
      </c>
      <c r="AJ1698">
        <v>0</v>
      </c>
      <c r="AK1698">
        <v>0</v>
      </c>
      <c r="AL1698">
        <v>0</v>
      </c>
      <c r="AM1698">
        <v>0</v>
      </c>
      <c r="AQ1698">
        <v>100</v>
      </c>
      <c r="AR1698">
        <v>100</v>
      </c>
      <c r="AS1698" t="s">
        <v>755</v>
      </c>
    </row>
    <row r="1699" spans="1:45" x14ac:dyDescent="0.25">
      <c r="A1699">
        <v>1698</v>
      </c>
      <c r="B1699" t="s">
        <v>26</v>
      </c>
      <c r="C1699" t="s">
        <v>665</v>
      </c>
      <c r="D1699" t="s">
        <v>3</v>
      </c>
      <c r="E1699" t="s">
        <v>343</v>
      </c>
      <c r="F1699" s="138">
        <v>44016</v>
      </c>
      <c r="G1699" t="s">
        <v>685</v>
      </c>
      <c r="H1699" t="s">
        <v>687</v>
      </c>
      <c r="I1699" t="s">
        <v>668</v>
      </c>
      <c r="J1699" t="s">
        <v>578</v>
      </c>
      <c r="K1699" t="s">
        <v>671</v>
      </c>
      <c r="L1699">
        <v>1000</v>
      </c>
      <c r="M1699">
        <v>400</v>
      </c>
      <c r="O1699">
        <v>352</v>
      </c>
      <c r="P1699">
        <v>48</v>
      </c>
      <c r="Q1699">
        <v>0</v>
      </c>
      <c r="R1699">
        <v>5</v>
      </c>
      <c r="S1699">
        <v>17.5</v>
      </c>
      <c r="T1699">
        <v>0</v>
      </c>
      <c r="U1699">
        <v>3.6666666666666665</v>
      </c>
      <c r="V1699">
        <v>0.73333333333333328</v>
      </c>
      <c r="W1699">
        <v>0.24</v>
      </c>
      <c r="Y1699">
        <v>2.0292207792207795E-2</v>
      </c>
      <c r="Z1699">
        <v>286</v>
      </c>
      <c r="AA1699">
        <v>0.65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3.1666666666666665</v>
      </c>
      <c r="AI1699">
        <v>2</v>
      </c>
      <c r="AJ1699">
        <v>0</v>
      </c>
      <c r="AK1699">
        <v>0</v>
      </c>
      <c r="AL1699">
        <v>0</v>
      </c>
      <c r="AM1699">
        <v>0</v>
      </c>
      <c r="AQ1699">
        <v>80</v>
      </c>
      <c r="AR1699">
        <v>80</v>
      </c>
      <c r="AS1699" t="s">
        <v>755</v>
      </c>
    </row>
    <row r="1700" spans="1:45" x14ac:dyDescent="0.25">
      <c r="A1700">
        <v>1699</v>
      </c>
      <c r="B1700" t="s">
        <v>26</v>
      </c>
      <c r="C1700" t="s">
        <v>665</v>
      </c>
      <c r="D1700" t="s">
        <v>3</v>
      </c>
      <c r="E1700" t="s">
        <v>343</v>
      </c>
      <c r="F1700" s="138">
        <v>44016</v>
      </c>
      <c r="G1700" t="s">
        <v>685</v>
      </c>
      <c r="H1700" t="s">
        <v>687</v>
      </c>
      <c r="I1700" t="s">
        <v>668</v>
      </c>
      <c r="J1700" t="s">
        <v>575</v>
      </c>
      <c r="K1700" t="s">
        <v>671</v>
      </c>
      <c r="L1700">
        <v>1000</v>
      </c>
      <c r="M1700">
        <v>400</v>
      </c>
      <c r="O1700">
        <v>256</v>
      </c>
      <c r="P1700">
        <v>48</v>
      </c>
      <c r="Q1700">
        <v>0</v>
      </c>
      <c r="R1700">
        <v>5</v>
      </c>
      <c r="S1700">
        <v>17.5</v>
      </c>
      <c r="T1700">
        <v>0</v>
      </c>
      <c r="U1700">
        <v>5</v>
      </c>
      <c r="V1700">
        <v>1</v>
      </c>
      <c r="W1700">
        <v>0.24</v>
      </c>
      <c r="Y1700">
        <v>2.7901785714285716E-2</v>
      </c>
      <c r="Z1700">
        <v>218</v>
      </c>
      <c r="AA1700">
        <v>0.65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5</v>
      </c>
      <c r="AI1700">
        <v>0</v>
      </c>
      <c r="AJ1700">
        <v>0</v>
      </c>
      <c r="AK1700">
        <v>0</v>
      </c>
      <c r="AL1700">
        <v>0</v>
      </c>
      <c r="AM1700">
        <v>0</v>
      </c>
      <c r="AQ1700">
        <v>80</v>
      </c>
      <c r="AR1700">
        <v>80</v>
      </c>
      <c r="AS1700" t="s">
        <v>755</v>
      </c>
    </row>
    <row r="1701" spans="1:45" x14ac:dyDescent="0.25">
      <c r="A1701">
        <v>1700</v>
      </c>
      <c r="B1701" t="s">
        <v>26</v>
      </c>
      <c r="C1701" t="s">
        <v>665</v>
      </c>
      <c r="D1701" t="s">
        <v>3</v>
      </c>
      <c r="E1701" t="s">
        <v>343</v>
      </c>
      <c r="F1701" s="138">
        <v>44016</v>
      </c>
      <c r="G1701" t="s">
        <v>685</v>
      </c>
      <c r="H1701" t="s">
        <v>687</v>
      </c>
      <c r="I1701" t="s">
        <v>668</v>
      </c>
      <c r="J1701" t="s">
        <v>577</v>
      </c>
      <c r="K1701" t="s">
        <v>671</v>
      </c>
      <c r="L1701">
        <v>1000</v>
      </c>
      <c r="M1701">
        <v>400</v>
      </c>
      <c r="O1701">
        <v>272</v>
      </c>
      <c r="P1701">
        <v>48</v>
      </c>
      <c r="Q1701">
        <v>5</v>
      </c>
      <c r="R1701">
        <v>12</v>
      </c>
      <c r="S1701">
        <v>17.5</v>
      </c>
      <c r="T1701">
        <v>2.8333333333333335</v>
      </c>
      <c r="U1701">
        <v>5</v>
      </c>
      <c r="V1701">
        <v>0.46078431372549022</v>
      </c>
      <c r="W1701">
        <v>0.24</v>
      </c>
      <c r="Y1701">
        <v>8.9285714285714302E-2</v>
      </c>
      <c r="Z1701">
        <v>282</v>
      </c>
      <c r="AA1701">
        <v>0.65</v>
      </c>
      <c r="AB1701">
        <v>2.8333333333333335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5</v>
      </c>
      <c r="AI1701">
        <v>0</v>
      </c>
      <c r="AJ1701">
        <v>0</v>
      </c>
      <c r="AK1701">
        <v>0</v>
      </c>
      <c r="AL1701">
        <v>0</v>
      </c>
      <c r="AM1701">
        <v>0</v>
      </c>
      <c r="AQ1701">
        <v>80</v>
      </c>
      <c r="AR1701">
        <v>80</v>
      </c>
      <c r="AS1701" t="s">
        <v>755</v>
      </c>
    </row>
    <row r="1702" spans="1:45" x14ac:dyDescent="0.25">
      <c r="A1702">
        <v>1701</v>
      </c>
      <c r="B1702" t="s">
        <v>26</v>
      </c>
      <c r="C1702" t="s">
        <v>665</v>
      </c>
      <c r="D1702" t="s">
        <v>3</v>
      </c>
      <c r="E1702" t="s">
        <v>343</v>
      </c>
      <c r="F1702" s="138">
        <v>44016</v>
      </c>
      <c r="G1702" t="s">
        <v>685</v>
      </c>
      <c r="H1702" t="s">
        <v>687</v>
      </c>
      <c r="I1702" t="s">
        <v>672</v>
      </c>
      <c r="J1702" t="s">
        <v>572</v>
      </c>
      <c r="K1702" t="s">
        <v>671</v>
      </c>
      <c r="L1702">
        <v>1000</v>
      </c>
      <c r="M1702">
        <v>400</v>
      </c>
      <c r="O1702">
        <v>276</v>
      </c>
      <c r="P1702">
        <v>48</v>
      </c>
      <c r="Q1702">
        <v>9</v>
      </c>
      <c r="R1702">
        <v>13</v>
      </c>
      <c r="S1702">
        <v>17.5</v>
      </c>
      <c r="T1702">
        <v>6.666666666666667</v>
      </c>
      <c r="U1702">
        <v>7.333333333333333</v>
      </c>
      <c r="V1702">
        <v>0.63636363636363635</v>
      </c>
      <c r="W1702">
        <v>0.24</v>
      </c>
      <c r="Y1702">
        <v>0.11387163561076605</v>
      </c>
      <c r="Z1702">
        <v>201</v>
      </c>
      <c r="AA1702">
        <v>0.65</v>
      </c>
      <c r="AB1702">
        <v>6.666666666666667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7.333333333333333</v>
      </c>
      <c r="AI1702">
        <v>0</v>
      </c>
      <c r="AJ1702">
        <v>0</v>
      </c>
      <c r="AK1702">
        <v>0</v>
      </c>
      <c r="AL1702">
        <v>0</v>
      </c>
      <c r="AM1702">
        <v>0</v>
      </c>
      <c r="AQ1702">
        <v>50</v>
      </c>
      <c r="AR1702">
        <v>50</v>
      </c>
      <c r="AS1702" t="s">
        <v>755</v>
      </c>
    </row>
    <row r="1703" spans="1:45" x14ac:dyDescent="0.25">
      <c r="A1703">
        <v>1702</v>
      </c>
      <c r="B1703" t="s">
        <v>26</v>
      </c>
      <c r="C1703" t="s">
        <v>665</v>
      </c>
      <c r="D1703" t="s">
        <v>3</v>
      </c>
      <c r="E1703" t="s">
        <v>343</v>
      </c>
      <c r="F1703" s="138">
        <v>44016</v>
      </c>
      <c r="G1703" t="s">
        <v>712</v>
      </c>
      <c r="H1703" t="s">
        <v>687</v>
      </c>
      <c r="I1703" t="s">
        <v>668</v>
      </c>
      <c r="J1703" t="s">
        <v>466</v>
      </c>
      <c r="K1703" t="s">
        <v>711</v>
      </c>
      <c r="L1703">
        <v>288</v>
      </c>
      <c r="M1703">
        <v>162</v>
      </c>
      <c r="O1703">
        <v>166</v>
      </c>
      <c r="P1703">
        <v>19</v>
      </c>
      <c r="Q1703">
        <v>10</v>
      </c>
      <c r="R1703">
        <v>18</v>
      </c>
      <c r="S1703">
        <v>12.5</v>
      </c>
      <c r="T1703">
        <v>5.5</v>
      </c>
      <c r="U1703">
        <v>9.8333333333333339</v>
      </c>
      <c r="V1703">
        <v>0.54761904761904767</v>
      </c>
      <c r="W1703">
        <v>0.24</v>
      </c>
      <c r="Y1703">
        <v>0.24096385542168677</v>
      </c>
      <c r="Z1703">
        <v>267</v>
      </c>
      <c r="AA1703">
        <v>0.7</v>
      </c>
      <c r="AB1703">
        <v>5.5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9.8333333333333339</v>
      </c>
      <c r="AI1703">
        <v>0</v>
      </c>
      <c r="AJ1703">
        <v>0</v>
      </c>
      <c r="AK1703">
        <v>0</v>
      </c>
      <c r="AL1703">
        <v>0</v>
      </c>
      <c r="AM1703">
        <v>0</v>
      </c>
      <c r="AQ1703">
        <v>50</v>
      </c>
      <c r="AR1703">
        <v>50</v>
      </c>
      <c r="AS1703" t="s">
        <v>755</v>
      </c>
    </row>
    <row r="1704" spans="1:45" x14ac:dyDescent="0.25">
      <c r="A1704">
        <v>1703</v>
      </c>
      <c r="B1704" t="s">
        <v>26</v>
      </c>
      <c r="C1704" t="s">
        <v>665</v>
      </c>
      <c r="D1704" t="s">
        <v>3</v>
      </c>
      <c r="E1704" t="s">
        <v>343</v>
      </c>
      <c r="F1704" s="138">
        <v>44016</v>
      </c>
      <c r="G1704" t="s">
        <v>712</v>
      </c>
      <c r="H1704" t="s">
        <v>687</v>
      </c>
      <c r="I1704" t="s">
        <v>668</v>
      </c>
      <c r="J1704" t="s">
        <v>561</v>
      </c>
      <c r="K1704" t="s">
        <v>711</v>
      </c>
      <c r="L1704">
        <v>288</v>
      </c>
      <c r="M1704">
        <v>162</v>
      </c>
      <c r="O1704">
        <v>176</v>
      </c>
      <c r="P1704">
        <v>19</v>
      </c>
      <c r="Q1704">
        <v>5</v>
      </c>
      <c r="R1704">
        <v>16</v>
      </c>
      <c r="S1704">
        <v>12.5</v>
      </c>
      <c r="T1704">
        <v>1.5</v>
      </c>
      <c r="U1704">
        <v>6.833333333333333</v>
      </c>
      <c r="V1704">
        <v>0.39682539682539675</v>
      </c>
      <c r="W1704">
        <v>0.24</v>
      </c>
      <c r="Y1704">
        <v>0.17045454545454547</v>
      </c>
      <c r="Z1704">
        <v>486</v>
      </c>
      <c r="AA1704">
        <v>0.75</v>
      </c>
      <c r="AB1704">
        <v>1.5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6.833333333333333</v>
      </c>
      <c r="AI1704">
        <v>0</v>
      </c>
      <c r="AJ1704">
        <v>0</v>
      </c>
      <c r="AK1704">
        <v>0</v>
      </c>
      <c r="AL1704">
        <v>0</v>
      </c>
      <c r="AM1704">
        <v>0</v>
      </c>
      <c r="AQ1704">
        <v>50</v>
      </c>
      <c r="AR1704">
        <v>50</v>
      </c>
      <c r="AS1704" t="s">
        <v>755</v>
      </c>
    </row>
    <row r="1705" spans="1:45" x14ac:dyDescent="0.25">
      <c r="A1705">
        <v>1704</v>
      </c>
      <c r="B1705" t="s">
        <v>26</v>
      </c>
      <c r="C1705" t="s">
        <v>678</v>
      </c>
      <c r="D1705" t="s">
        <v>3</v>
      </c>
      <c r="E1705" t="s">
        <v>343</v>
      </c>
      <c r="F1705" s="138">
        <v>44016</v>
      </c>
      <c r="G1705" t="s">
        <v>670</v>
      </c>
      <c r="H1705" t="s">
        <v>667</v>
      </c>
      <c r="I1705" t="s">
        <v>679</v>
      </c>
      <c r="J1705" t="s">
        <v>382</v>
      </c>
      <c r="K1705" t="s">
        <v>671</v>
      </c>
      <c r="L1705">
        <v>1200</v>
      </c>
      <c r="M1705">
        <v>480</v>
      </c>
      <c r="O1705">
        <v>470</v>
      </c>
      <c r="P1705">
        <v>153.60000000000002</v>
      </c>
      <c r="Q1705">
        <v>29</v>
      </c>
      <c r="R1705">
        <v>64</v>
      </c>
      <c r="S1705">
        <v>101.60000000000001</v>
      </c>
      <c r="T1705">
        <v>18.583333333333336</v>
      </c>
      <c r="U1705">
        <v>36.25</v>
      </c>
      <c r="V1705">
        <v>0.58960573476702516</v>
      </c>
      <c r="W1705">
        <v>0.4</v>
      </c>
      <c r="Y1705">
        <v>0.28267477203647418</v>
      </c>
      <c r="Z1705">
        <v>862</v>
      </c>
      <c r="AA1705">
        <v>0.7</v>
      </c>
      <c r="AB1705">
        <v>12.833333333333334</v>
      </c>
      <c r="AC1705">
        <v>7</v>
      </c>
      <c r="AE1705">
        <v>8</v>
      </c>
      <c r="AH1705">
        <v>26.5</v>
      </c>
      <c r="AI1705">
        <v>11</v>
      </c>
      <c r="AK1705">
        <v>14</v>
      </c>
      <c r="AQ1705">
        <v>100</v>
      </c>
      <c r="AR1705">
        <v>100</v>
      </c>
      <c r="AS1705" t="s">
        <v>756</v>
      </c>
    </row>
    <row r="1706" spans="1:45" x14ac:dyDescent="0.25">
      <c r="A1706">
        <v>1705</v>
      </c>
      <c r="B1706" t="s">
        <v>26</v>
      </c>
      <c r="C1706" t="s">
        <v>678</v>
      </c>
      <c r="D1706" t="s">
        <v>3</v>
      </c>
      <c r="E1706" t="s">
        <v>343</v>
      </c>
      <c r="F1706" s="138">
        <v>44016</v>
      </c>
      <c r="G1706" t="s">
        <v>670</v>
      </c>
      <c r="H1706" t="s">
        <v>667</v>
      </c>
      <c r="I1706" t="s">
        <v>686</v>
      </c>
      <c r="J1706" t="s">
        <v>233</v>
      </c>
      <c r="K1706" t="s">
        <v>671</v>
      </c>
      <c r="L1706">
        <v>1200</v>
      </c>
      <c r="M1706">
        <v>480</v>
      </c>
      <c r="O1706">
        <v>420</v>
      </c>
      <c r="P1706">
        <v>96</v>
      </c>
      <c r="R1706">
        <v>30</v>
      </c>
      <c r="S1706">
        <v>63.5</v>
      </c>
      <c r="T1706">
        <v>0</v>
      </c>
      <c r="U1706">
        <v>20.333333333333332</v>
      </c>
      <c r="V1706">
        <v>0.6777777777777777</v>
      </c>
      <c r="W1706">
        <v>0.4</v>
      </c>
      <c r="Y1706">
        <v>0.10204081632653061</v>
      </c>
      <c r="Z1706">
        <v>497</v>
      </c>
      <c r="AA1706">
        <v>0.65</v>
      </c>
      <c r="AH1706">
        <v>20.333333333333332</v>
      </c>
      <c r="AQ1706">
        <v>100</v>
      </c>
      <c r="AR1706">
        <v>100</v>
      </c>
      <c r="AS1706" t="s">
        <v>755</v>
      </c>
    </row>
    <row r="1707" spans="1:45" x14ac:dyDescent="0.25">
      <c r="A1707">
        <v>1706</v>
      </c>
      <c r="B1707" t="s">
        <v>26</v>
      </c>
      <c r="C1707" t="s">
        <v>678</v>
      </c>
      <c r="D1707" t="s">
        <v>3</v>
      </c>
      <c r="E1707" t="s">
        <v>343</v>
      </c>
      <c r="F1707" s="138">
        <v>44016</v>
      </c>
      <c r="G1707" t="s">
        <v>670</v>
      </c>
      <c r="H1707" t="s">
        <v>687</v>
      </c>
      <c r="I1707" t="s">
        <v>688</v>
      </c>
      <c r="J1707" t="s">
        <v>430</v>
      </c>
      <c r="K1707" t="s">
        <v>671</v>
      </c>
      <c r="L1707">
        <v>1200</v>
      </c>
      <c r="M1707">
        <v>480</v>
      </c>
      <c r="O1707">
        <v>480</v>
      </c>
      <c r="P1707">
        <v>57.5</v>
      </c>
      <c r="R1707">
        <v>51</v>
      </c>
      <c r="S1707">
        <v>21</v>
      </c>
      <c r="T1707">
        <v>0</v>
      </c>
      <c r="U1707">
        <v>59.916666666666664</v>
      </c>
      <c r="V1707">
        <v>1.1748366013071896</v>
      </c>
      <c r="W1707">
        <v>0.24</v>
      </c>
      <c r="Y1707">
        <v>0.15178571428571427</v>
      </c>
      <c r="Z1707">
        <v>526</v>
      </c>
      <c r="AA1707">
        <v>0.65</v>
      </c>
      <c r="AH1707">
        <v>53.666666666666664</v>
      </c>
      <c r="AI1707">
        <v>3</v>
      </c>
      <c r="AK1707">
        <v>11</v>
      </c>
      <c r="AQ1707">
        <v>100</v>
      </c>
      <c r="AR1707">
        <v>100</v>
      </c>
      <c r="AS1707" t="s">
        <v>755</v>
      </c>
    </row>
    <row r="1708" spans="1:45" x14ac:dyDescent="0.25">
      <c r="A1708">
        <v>1707</v>
      </c>
      <c r="B1708" t="s">
        <v>26</v>
      </c>
      <c r="C1708" t="s">
        <v>678</v>
      </c>
      <c r="D1708" t="s">
        <v>3</v>
      </c>
      <c r="E1708" t="s">
        <v>343</v>
      </c>
      <c r="F1708" s="138">
        <v>44016</v>
      </c>
      <c r="G1708" t="s">
        <v>670</v>
      </c>
      <c r="H1708" t="s">
        <v>687</v>
      </c>
      <c r="I1708" t="s">
        <v>698</v>
      </c>
      <c r="J1708" t="s">
        <v>431</v>
      </c>
      <c r="K1708" t="s">
        <v>671</v>
      </c>
      <c r="L1708">
        <v>1200</v>
      </c>
      <c r="M1708">
        <v>480</v>
      </c>
      <c r="O1708">
        <v>410</v>
      </c>
      <c r="P1708">
        <v>57.5</v>
      </c>
      <c r="Q1708">
        <v>15</v>
      </c>
      <c r="R1708">
        <v>22</v>
      </c>
      <c r="S1708">
        <v>21</v>
      </c>
      <c r="T1708">
        <v>4.75</v>
      </c>
      <c r="U1708">
        <v>8.8333333333333321</v>
      </c>
      <c r="V1708">
        <v>0.36711711711711709</v>
      </c>
      <c r="W1708">
        <v>0.24</v>
      </c>
      <c r="Y1708">
        <v>0.1289198606271777</v>
      </c>
      <c r="Z1708">
        <v>433</v>
      </c>
      <c r="AA1708">
        <v>0.65</v>
      </c>
      <c r="AB1708">
        <v>3.5</v>
      </c>
      <c r="AC1708">
        <v>3</v>
      </c>
      <c r="AE1708">
        <v>1</v>
      </c>
      <c r="AH1708">
        <v>7.333333333333333</v>
      </c>
      <c r="AI1708">
        <v>4</v>
      </c>
      <c r="AK1708">
        <v>1</v>
      </c>
      <c r="AQ1708">
        <v>100</v>
      </c>
      <c r="AR1708">
        <v>100</v>
      </c>
      <c r="AS1708" t="s">
        <v>755</v>
      </c>
    </row>
    <row r="1709" spans="1:45" x14ac:dyDescent="0.25">
      <c r="A1709">
        <v>1708</v>
      </c>
      <c r="B1709" t="s">
        <v>26</v>
      </c>
      <c r="C1709" t="s">
        <v>678</v>
      </c>
      <c r="D1709" t="s">
        <v>3</v>
      </c>
      <c r="E1709" t="s">
        <v>343</v>
      </c>
      <c r="F1709" s="138">
        <v>44016</v>
      </c>
      <c r="G1709" t="s">
        <v>670</v>
      </c>
      <c r="H1709" t="s">
        <v>687</v>
      </c>
      <c r="I1709" t="s">
        <v>713</v>
      </c>
      <c r="J1709" t="s">
        <v>508</v>
      </c>
      <c r="K1709" t="s">
        <v>671</v>
      </c>
      <c r="L1709">
        <v>1200</v>
      </c>
      <c r="M1709">
        <v>480</v>
      </c>
      <c r="O1709">
        <v>384</v>
      </c>
      <c r="P1709">
        <v>57.5</v>
      </c>
      <c r="Q1709">
        <v>20</v>
      </c>
      <c r="R1709">
        <v>26</v>
      </c>
      <c r="S1709">
        <v>21</v>
      </c>
      <c r="T1709">
        <v>12.5</v>
      </c>
      <c r="U1709">
        <v>16.166666666666664</v>
      </c>
      <c r="V1709">
        <v>0.62318840579710144</v>
      </c>
      <c r="W1709">
        <v>0.24</v>
      </c>
      <c r="Y1709">
        <v>0.17113095238095241</v>
      </c>
      <c r="Z1709">
        <v>444</v>
      </c>
      <c r="AA1709">
        <v>0.65</v>
      </c>
      <c r="AB1709">
        <v>9.5</v>
      </c>
      <c r="AC1709">
        <v>6</v>
      </c>
      <c r="AE1709">
        <v>3</v>
      </c>
      <c r="AH1709">
        <v>12.666666666666666</v>
      </c>
      <c r="AI1709">
        <v>6</v>
      </c>
      <c r="AK1709">
        <v>4</v>
      </c>
      <c r="AQ1709">
        <v>100</v>
      </c>
      <c r="AR1709">
        <v>100</v>
      </c>
      <c r="AS1709" t="s">
        <v>755</v>
      </c>
    </row>
    <row r="1710" spans="1:45" x14ac:dyDescent="0.25">
      <c r="A1710">
        <v>1709</v>
      </c>
      <c r="B1710" t="s">
        <v>26</v>
      </c>
      <c r="C1710" t="s">
        <v>678</v>
      </c>
      <c r="D1710" t="s">
        <v>3</v>
      </c>
      <c r="E1710" t="s">
        <v>343</v>
      </c>
      <c r="F1710" s="138">
        <v>44016</v>
      </c>
      <c r="G1710" t="s">
        <v>670</v>
      </c>
      <c r="H1710" t="s">
        <v>687</v>
      </c>
      <c r="I1710" t="s">
        <v>706</v>
      </c>
      <c r="J1710" t="s">
        <v>562</v>
      </c>
      <c r="K1710" t="s">
        <v>671</v>
      </c>
      <c r="L1710">
        <v>1200</v>
      </c>
      <c r="M1710">
        <v>480</v>
      </c>
      <c r="O1710">
        <v>480</v>
      </c>
      <c r="P1710">
        <v>57.5</v>
      </c>
      <c r="Q1710">
        <v>5</v>
      </c>
      <c r="R1710">
        <v>66</v>
      </c>
      <c r="S1710">
        <v>21</v>
      </c>
      <c r="T1710">
        <v>1.25</v>
      </c>
      <c r="U1710">
        <v>48.166666666666664</v>
      </c>
      <c r="V1710">
        <v>0.6960093896713615</v>
      </c>
      <c r="W1710">
        <v>0.24</v>
      </c>
      <c r="Y1710">
        <v>0.21130952380952381</v>
      </c>
      <c r="Z1710">
        <v>909</v>
      </c>
      <c r="AA1710">
        <v>0.65</v>
      </c>
      <c r="AC1710">
        <v>5</v>
      </c>
      <c r="AH1710">
        <v>45.166666666666664</v>
      </c>
      <c r="AI1710">
        <v>12</v>
      </c>
      <c r="AQ1710">
        <v>100</v>
      </c>
      <c r="AR1710">
        <v>100</v>
      </c>
      <c r="AS1710" t="s">
        <v>755</v>
      </c>
    </row>
    <row r="1711" spans="1:45" x14ac:dyDescent="0.25">
      <c r="A1711">
        <v>1710</v>
      </c>
      <c r="B1711" t="s">
        <v>26</v>
      </c>
      <c r="C1711" t="s">
        <v>678</v>
      </c>
      <c r="D1711" t="s">
        <v>3</v>
      </c>
      <c r="E1711" t="s">
        <v>343</v>
      </c>
      <c r="F1711" s="138">
        <v>44016</v>
      </c>
      <c r="G1711" t="s">
        <v>670</v>
      </c>
      <c r="H1711" t="s">
        <v>687</v>
      </c>
      <c r="I1711" t="s">
        <v>699</v>
      </c>
      <c r="J1711" t="s">
        <v>429</v>
      </c>
      <c r="K1711" t="s">
        <v>671</v>
      </c>
      <c r="L1711">
        <v>1200</v>
      </c>
      <c r="M1711">
        <v>480</v>
      </c>
      <c r="O1711">
        <v>480</v>
      </c>
      <c r="P1711">
        <v>57.5</v>
      </c>
      <c r="Q1711">
        <v>25</v>
      </c>
      <c r="R1711">
        <v>32</v>
      </c>
      <c r="S1711">
        <v>21</v>
      </c>
      <c r="T1711">
        <v>8.2083333333333339</v>
      </c>
      <c r="U1711">
        <v>15.458333333333334</v>
      </c>
      <c r="V1711">
        <v>0.41520467836257313</v>
      </c>
      <c r="W1711">
        <v>0.24</v>
      </c>
      <c r="Y1711">
        <v>0.16964285714285715</v>
      </c>
      <c r="Z1711">
        <v>520</v>
      </c>
      <c r="AA1711">
        <v>0.65</v>
      </c>
      <c r="AB1711">
        <v>2.8333333333333335</v>
      </c>
      <c r="AC1711">
        <v>9</v>
      </c>
      <c r="AD1711">
        <v>3</v>
      </c>
      <c r="AE1711">
        <v>4</v>
      </c>
      <c r="AH1711">
        <v>9.3333333333333339</v>
      </c>
      <c r="AI1711">
        <v>5</v>
      </c>
      <c r="AJ1711">
        <v>1</v>
      </c>
      <c r="AK1711">
        <v>9</v>
      </c>
      <c r="AQ1711">
        <v>100</v>
      </c>
      <c r="AR1711">
        <v>100</v>
      </c>
      <c r="AS1711" t="s">
        <v>755</v>
      </c>
    </row>
    <row r="1712" spans="1:45" x14ac:dyDescent="0.25">
      <c r="A1712">
        <v>1711</v>
      </c>
      <c r="B1712" t="s">
        <v>26</v>
      </c>
      <c r="C1712" t="s">
        <v>678</v>
      </c>
      <c r="D1712" t="s">
        <v>3</v>
      </c>
      <c r="E1712" t="s">
        <v>343</v>
      </c>
      <c r="F1712" s="138">
        <v>44016</v>
      </c>
      <c r="G1712" t="s">
        <v>682</v>
      </c>
      <c r="H1712" t="s">
        <v>687</v>
      </c>
      <c r="I1712" t="s">
        <v>717</v>
      </c>
      <c r="J1712" t="s">
        <v>568</v>
      </c>
      <c r="K1712" t="s">
        <v>671</v>
      </c>
      <c r="L1712">
        <v>1000</v>
      </c>
      <c r="M1712">
        <v>320</v>
      </c>
      <c r="O1712">
        <v>320</v>
      </c>
      <c r="P1712">
        <v>48</v>
      </c>
      <c r="Q1712">
        <v>18</v>
      </c>
      <c r="R1712">
        <v>45</v>
      </c>
      <c r="S1712">
        <v>17.5</v>
      </c>
      <c r="T1712">
        <v>7.458333333333333</v>
      </c>
      <c r="U1712">
        <v>20.5</v>
      </c>
      <c r="V1712">
        <v>0.44378306878306878</v>
      </c>
      <c r="W1712">
        <v>0.24</v>
      </c>
      <c r="Y1712">
        <v>0.28125</v>
      </c>
      <c r="Z1712">
        <v>405</v>
      </c>
      <c r="AA1712">
        <v>0.7</v>
      </c>
      <c r="AB1712">
        <v>4.833333333333333</v>
      </c>
      <c r="AC1712">
        <v>5</v>
      </c>
      <c r="AD1712">
        <v>1</v>
      </c>
      <c r="AE1712">
        <v>2</v>
      </c>
      <c r="AH1712">
        <v>16</v>
      </c>
      <c r="AI1712">
        <v>7</v>
      </c>
      <c r="AJ1712">
        <v>2</v>
      </c>
      <c r="AK1712">
        <v>4</v>
      </c>
      <c r="AQ1712">
        <v>100</v>
      </c>
      <c r="AR1712">
        <v>100</v>
      </c>
      <c r="AS1712" t="s">
        <v>755</v>
      </c>
    </row>
    <row r="1713" spans="1:45" x14ac:dyDescent="0.25">
      <c r="A1713">
        <v>1712</v>
      </c>
      <c r="B1713" t="s">
        <v>26</v>
      </c>
      <c r="C1713" t="s">
        <v>680</v>
      </c>
      <c r="D1713" t="s">
        <v>3</v>
      </c>
      <c r="E1713" t="s">
        <v>343</v>
      </c>
      <c r="F1713" s="138">
        <v>44016</v>
      </c>
      <c r="G1713" t="s">
        <v>666</v>
      </c>
      <c r="H1713" t="s">
        <v>667</v>
      </c>
      <c r="I1713" t="s">
        <v>681</v>
      </c>
      <c r="J1713" t="s">
        <v>236</v>
      </c>
      <c r="K1713" t="s">
        <v>669</v>
      </c>
      <c r="L1713">
        <v>2700</v>
      </c>
      <c r="M1713">
        <v>810</v>
      </c>
      <c r="O1713">
        <v>1080</v>
      </c>
      <c r="P1713">
        <v>259.2</v>
      </c>
      <c r="Q1713">
        <v>92</v>
      </c>
      <c r="R1713">
        <v>185</v>
      </c>
      <c r="S1713">
        <v>170.4</v>
      </c>
      <c r="T1713">
        <v>92.107142857142861</v>
      </c>
      <c r="U1713">
        <v>165.64285714285714</v>
      </c>
      <c r="V1713">
        <v>0.93050541516245489</v>
      </c>
      <c r="W1713">
        <v>0.4</v>
      </c>
      <c r="Y1713">
        <v>0.24470899470899471</v>
      </c>
      <c r="Z1713">
        <v>1100</v>
      </c>
      <c r="AA1713">
        <v>0.7</v>
      </c>
      <c r="AB1713">
        <v>85.857142857142861</v>
      </c>
      <c r="AC1713">
        <v>5</v>
      </c>
      <c r="AE1713">
        <v>10</v>
      </c>
      <c r="AH1713">
        <v>152.14285714285714</v>
      </c>
      <c r="AI1713">
        <v>12</v>
      </c>
      <c r="AJ1713">
        <v>4</v>
      </c>
      <c r="AK1713">
        <v>18</v>
      </c>
      <c r="AQ1713">
        <v>250</v>
      </c>
      <c r="AR1713">
        <v>250</v>
      </c>
      <c r="AS1713" t="s">
        <v>756</v>
      </c>
    </row>
    <row r="1714" spans="1:45" x14ac:dyDescent="0.25">
      <c r="A1714">
        <v>1713</v>
      </c>
      <c r="B1714" t="s">
        <v>26</v>
      </c>
      <c r="C1714" t="s">
        <v>680</v>
      </c>
      <c r="D1714" t="s">
        <v>3</v>
      </c>
      <c r="E1714" t="s">
        <v>343</v>
      </c>
      <c r="F1714" s="138">
        <v>44016</v>
      </c>
      <c r="G1714" t="s">
        <v>670</v>
      </c>
      <c r="H1714" t="s">
        <v>667</v>
      </c>
      <c r="I1714" t="s">
        <v>681</v>
      </c>
      <c r="J1714" t="s">
        <v>375</v>
      </c>
      <c r="K1714" t="s">
        <v>671</v>
      </c>
      <c r="L1714">
        <v>1200</v>
      </c>
      <c r="M1714">
        <v>480</v>
      </c>
      <c r="O1714">
        <v>880</v>
      </c>
      <c r="P1714">
        <v>153.60000000000002</v>
      </c>
      <c r="Q1714">
        <v>18</v>
      </c>
      <c r="R1714">
        <v>198</v>
      </c>
      <c r="S1714">
        <v>100.80000000000001</v>
      </c>
      <c r="T1714">
        <v>13.928571428571429</v>
      </c>
      <c r="U1714">
        <v>157.67857142857142</v>
      </c>
      <c r="V1714">
        <v>0.79447751322751314</v>
      </c>
      <c r="W1714">
        <v>0.4</v>
      </c>
      <c r="Y1714">
        <v>0.32142857142857145</v>
      </c>
      <c r="Z1714">
        <v>860</v>
      </c>
      <c r="AA1714">
        <v>0.7</v>
      </c>
      <c r="AB1714">
        <v>12.428571428571429</v>
      </c>
      <c r="AE1714">
        <v>3</v>
      </c>
      <c r="AH1714">
        <v>154.42857142857142</v>
      </c>
      <c r="AI1714">
        <v>13</v>
      </c>
      <c r="AQ1714">
        <v>250</v>
      </c>
      <c r="AR1714">
        <v>250</v>
      </c>
      <c r="AS1714" t="s">
        <v>756</v>
      </c>
    </row>
    <row r="1715" spans="1:45" x14ac:dyDescent="0.25">
      <c r="A1715">
        <v>1714</v>
      </c>
      <c r="B1715" t="s">
        <v>26</v>
      </c>
      <c r="C1715" t="s">
        <v>680</v>
      </c>
      <c r="D1715" t="s">
        <v>3</v>
      </c>
      <c r="E1715" t="s">
        <v>343</v>
      </c>
      <c r="F1715" s="138">
        <v>44016</v>
      </c>
      <c r="G1715" t="s">
        <v>670</v>
      </c>
      <c r="H1715" t="s">
        <v>667</v>
      </c>
      <c r="I1715" t="s">
        <v>681</v>
      </c>
      <c r="J1715" t="s">
        <v>376</v>
      </c>
      <c r="K1715" t="s">
        <v>671</v>
      </c>
      <c r="L1715">
        <v>1200</v>
      </c>
      <c r="M1715">
        <v>480</v>
      </c>
      <c r="O1715">
        <v>652</v>
      </c>
      <c r="P1715">
        <v>153.60000000000002</v>
      </c>
      <c r="Q1715">
        <v>2</v>
      </c>
      <c r="R1715">
        <v>73</v>
      </c>
      <c r="S1715">
        <v>100.80000000000001</v>
      </c>
      <c r="T1715">
        <v>5.2857142857142856</v>
      </c>
      <c r="U1715">
        <v>82.035714285714292</v>
      </c>
      <c r="V1715">
        <v>1.1642857142857144</v>
      </c>
      <c r="W1715">
        <v>0.4</v>
      </c>
      <c r="Y1715">
        <v>0.15994741454864156</v>
      </c>
      <c r="Z1715">
        <v>660</v>
      </c>
      <c r="AA1715">
        <v>0.65</v>
      </c>
      <c r="AB1715">
        <v>5.2857142857142856</v>
      </c>
      <c r="AH1715">
        <v>81.285714285714292</v>
      </c>
      <c r="AI1715">
        <v>3</v>
      </c>
      <c r="AQ1715">
        <v>150</v>
      </c>
      <c r="AR1715">
        <v>150</v>
      </c>
      <c r="AS1715" t="s">
        <v>756</v>
      </c>
    </row>
    <row r="1716" spans="1:45" x14ac:dyDescent="0.25">
      <c r="A1716">
        <v>1715</v>
      </c>
      <c r="B1716" t="s">
        <v>26</v>
      </c>
      <c r="C1716" t="s">
        <v>680</v>
      </c>
      <c r="D1716" t="s">
        <v>3</v>
      </c>
      <c r="E1716" t="s">
        <v>343</v>
      </c>
      <c r="F1716" s="138">
        <v>44016</v>
      </c>
      <c r="G1716" t="s">
        <v>670</v>
      </c>
      <c r="H1716" t="s">
        <v>667</v>
      </c>
      <c r="I1716" t="s">
        <v>681</v>
      </c>
      <c r="J1716" t="s">
        <v>369</v>
      </c>
      <c r="K1716" t="s">
        <v>671</v>
      </c>
      <c r="L1716">
        <v>1200</v>
      </c>
      <c r="M1716">
        <v>480</v>
      </c>
      <c r="O1716">
        <v>400</v>
      </c>
      <c r="P1716">
        <v>153.60000000000002</v>
      </c>
      <c r="Q1716">
        <v>12</v>
      </c>
      <c r="R1716">
        <v>76</v>
      </c>
      <c r="S1716">
        <v>100.80000000000001</v>
      </c>
      <c r="T1716">
        <v>7.4285714285714288</v>
      </c>
      <c r="U1716">
        <v>59.857142857142854</v>
      </c>
      <c r="V1716">
        <v>0.76461038961038952</v>
      </c>
      <c r="W1716">
        <v>0.4</v>
      </c>
      <c r="Y1716">
        <v>0.27142857142857141</v>
      </c>
      <c r="Z1716">
        <v>461</v>
      </c>
      <c r="AA1716">
        <v>0.65</v>
      </c>
      <c r="AB1716">
        <v>6.4285714285714288</v>
      </c>
      <c r="AC1716">
        <v>2</v>
      </c>
      <c r="AE1716">
        <v>1</v>
      </c>
      <c r="AH1716">
        <v>56.857142857142854</v>
      </c>
      <c r="AI1716">
        <v>6</v>
      </c>
      <c r="AK1716">
        <v>3</v>
      </c>
      <c r="AQ1716">
        <v>150</v>
      </c>
      <c r="AR1716">
        <v>150</v>
      </c>
      <c r="AS1716" t="s">
        <v>756</v>
      </c>
    </row>
    <row r="1717" spans="1:45" x14ac:dyDescent="0.25">
      <c r="A1717">
        <v>1716</v>
      </c>
      <c r="B1717" t="s">
        <v>26</v>
      </c>
      <c r="C1717" t="s">
        <v>680</v>
      </c>
      <c r="D1717" t="s">
        <v>3</v>
      </c>
      <c r="E1717" t="s">
        <v>343</v>
      </c>
      <c r="F1717" s="138">
        <v>44016</v>
      </c>
      <c r="G1717" t="s">
        <v>670</v>
      </c>
      <c r="H1717" t="s">
        <v>667</v>
      </c>
      <c r="I1717" t="s">
        <v>681</v>
      </c>
      <c r="J1717" t="s">
        <v>373</v>
      </c>
      <c r="K1717" t="s">
        <v>671</v>
      </c>
      <c r="L1717">
        <v>1200</v>
      </c>
      <c r="M1717">
        <v>480</v>
      </c>
      <c r="O1717">
        <v>456</v>
      </c>
      <c r="P1717">
        <v>96</v>
      </c>
      <c r="Q1717">
        <v>7</v>
      </c>
      <c r="R1717">
        <v>74</v>
      </c>
      <c r="S1717">
        <v>100.80000000000001</v>
      </c>
      <c r="T1717">
        <v>4.8928571428571432</v>
      </c>
      <c r="U1717">
        <v>55.625</v>
      </c>
      <c r="V1717">
        <v>0.7471340388007055</v>
      </c>
      <c r="W1717">
        <v>0.4</v>
      </c>
      <c r="Y1717">
        <v>0.23182957393483711</v>
      </c>
      <c r="Z1717">
        <v>557</v>
      </c>
      <c r="AA1717">
        <v>0.65</v>
      </c>
      <c r="AB1717">
        <v>4.1428571428571432</v>
      </c>
      <c r="AC1717">
        <v>3</v>
      </c>
      <c r="AH1717">
        <v>53</v>
      </c>
      <c r="AI1717">
        <v>6</v>
      </c>
      <c r="AJ1717">
        <v>3</v>
      </c>
      <c r="AQ1717">
        <v>150</v>
      </c>
      <c r="AR1717">
        <v>150</v>
      </c>
      <c r="AS1717" t="s">
        <v>755</v>
      </c>
    </row>
    <row r="1718" spans="1:45" x14ac:dyDescent="0.25">
      <c r="A1718">
        <v>1717</v>
      </c>
      <c r="B1718" t="s">
        <v>26</v>
      </c>
      <c r="C1718" t="s">
        <v>680</v>
      </c>
      <c r="D1718" t="s">
        <v>3</v>
      </c>
      <c r="E1718" t="s">
        <v>343</v>
      </c>
      <c r="F1718" s="138">
        <v>44016</v>
      </c>
      <c r="G1718" t="s">
        <v>670</v>
      </c>
      <c r="H1718" t="s">
        <v>667</v>
      </c>
      <c r="I1718" t="s">
        <v>681</v>
      </c>
      <c r="J1718" t="s">
        <v>374</v>
      </c>
      <c r="K1718" t="s">
        <v>671</v>
      </c>
      <c r="L1718">
        <v>1200</v>
      </c>
      <c r="M1718">
        <v>480</v>
      </c>
      <c r="O1718">
        <v>400</v>
      </c>
      <c r="P1718">
        <v>192</v>
      </c>
      <c r="Q1718">
        <v>35</v>
      </c>
      <c r="R1718">
        <v>69</v>
      </c>
      <c r="S1718">
        <v>63</v>
      </c>
      <c r="T1718">
        <v>21.214285714285715</v>
      </c>
      <c r="U1718">
        <v>48.535714285714285</v>
      </c>
      <c r="V1718">
        <v>0.67067307692307687</v>
      </c>
      <c r="W1718">
        <v>0.4</v>
      </c>
      <c r="Y1718">
        <v>0.24642857142857144</v>
      </c>
      <c r="Z1718">
        <v>421</v>
      </c>
      <c r="AA1718">
        <v>0.65</v>
      </c>
      <c r="AB1718">
        <v>18.714285714285715</v>
      </c>
      <c r="AC1718">
        <v>10</v>
      </c>
      <c r="AH1718">
        <v>46.285714285714285</v>
      </c>
      <c r="AI1718">
        <v>9</v>
      </c>
      <c r="AQ1718">
        <v>150</v>
      </c>
      <c r="AR1718">
        <v>150</v>
      </c>
      <c r="AS1718" t="s">
        <v>756</v>
      </c>
    </row>
    <row r="1719" spans="1:45" x14ac:dyDescent="0.25">
      <c r="A1719">
        <v>1718</v>
      </c>
      <c r="B1719" t="s">
        <v>26</v>
      </c>
      <c r="C1719" t="s">
        <v>680</v>
      </c>
      <c r="D1719" t="s">
        <v>3</v>
      </c>
      <c r="E1719" t="s">
        <v>343</v>
      </c>
      <c r="F1719" s="138">
        <v>44016</v>
      </c>
      <c r="G1719" t="s">
        <v>670</v>
      </c>
      <c r="H1719" t="s">
        <v>667</v>
      </c>
      <c r="I1719" t="s">
        <v>681</v>
      </c>
      <c r="J1719" t="s">
        <v>384</v>
      </c>
      <c r="K1719" t="s">
        <v>671</v>
      </c>
      <c r="L1719">
        <v>1200</v>
      </c>
      <c r="M1719">
        <v>480</v>
      </c>
      <c r="O1719">
        <v>408</v>
      </c>
      <c r="P1719">
        <v>153.60000000000002</v>
      </c>
      <c r="Q1719">
        <v>3</v>
      </c>
      <c r="R1719">
        <v>35</v>
      </c>
      <c r="S1719">
        <v>100.80000000000001</v>
      </c>
      <c r="T1719">
        <v>1.4285714285714286</v>
      </c>
      <c r="U1719">
        <v>25.857142857142858</v>
      </c>
      <c r="V1719">
        <v>0.71804511278195482</v>
      </c>
      <c r="W1719">
        <v>0.4</v>
      </c>
      <c r="Y1719">
        <v>0.12254901960784315</v>
      </c>
      <c r="Z1719">
        <v>410</v>
      </c>
      <c r="AA1719">
        <v>0.6</v>
      </c>
      <c r="AB1719">
        <v>1.4285714285714286</v>
      </c>
      <c r="AH1719">
        <v>25.857142857142858</v>
      </c>
      <c r="AQ1719">
        <v>150</v>
      </c>
      <c r="AR1719">
        <v>150</v>
      </c>
      <c r="AS1719" t="s">
        <v>755</v>
      </c>
    </row>
    <row r="1720" spans="1:45" x14ac:dyDescent="0.25">
      <c r="A1720">
        <v>1719</v>
      </c>
      <c r="B1720" t="s">
        <v>26</v>
      </c>
      <c r="C1720" t="s">
        <v>680</v>
      </c>
      <c r="D1720" t="s">
        <v>3</v>
      </c>
      <c r="E1720" t="s">
        <v>343</v>
      </c>
      <c r="F1720" s="138">
        <v>44016</v>
      </c>
      <c r="G1720" t="s">
        <v>670</v>
      </c>
      <c r="H1720" t="s">
        <v>667</v>
      </c>
      <c r="I1720" t="s">
        <v>681</v>
      </c>
      <c r="J1720" t="s">
        <v>386</v>
      </c>
      <c r="K1720" t="s">
        <v>671</v>
      </c>
      <c r="L1720">
        <v>1200</v>
      </c>
      <c r="M1720">
        <v>480</v>
      </c>
      <c r="O1720">
        <v>372</v>
      </c>
      <c r="P1720">
        <v>153.60000000000002</v>
      </c>
      <c r="Q1720">
        <v>10</v>
      </c>
      <c r="R1720">
        <v>39</v>
      </c>
      <c r="S1720">
        <v>63</v>
      </c>
      <c r="T1720">
        <v>5.1785714285714288</v>
      </c>
      <c r="U1720">
        <v>27.285714285714285</v>
      </c>
      <c r="V1720">
        <v>0.66253644314868809</v>
      </c>
      <c r="W1720">
        <v>0.4</v>
      </c>
      <c r="Y1720">
        <v>0.14976958525345624</v>
      </c>
      <c r="Z1720">
        <v>366</v>
      </c>
      <c r="AA1720">
        <v>0.6</v>
      </c>
      <c r="AB1720">
        <v>4.4285714285714288</v>
      </c>
      <c r="AC1720">
        <v>3</v>
      </c>
      <c r="AH1720">
        <v>27.285714285714285</v>
      </c>
      <c r="AQ1720">
        <v>150</v>
      </c>
      <c r="AR1720">
        <v>150</v>
      </c>
      <c r="AS1720" t="s">
        <v>755</v>
      </c>
    </row>
    <row r="1721" spans="1:45" x14ac:dyDescent="0.25">
      <c r="A1721">
        <v>1720</v>
      </c>
      <c r="B1721" t="s">
        <v>26</v>
      </c>
      <c r="C1721" t="s">
        <v>680</v>
      </c>
      <c r="D1721" t="s">
        <v>3</v>
      </c>
      <c r="E1721" t="s">
        <v>343</v>
      </c>
      <c r="F1721" s="138">
        <v>44016</v>
      </c>
      <c r="G1721" t="s">
        <v>682</v>
      </c>
      <c r="H1721" t="s">
        <v>687</v>
      </c>
      <c r="I1721" t="s">
        <v>681</v>
      </c>
      <c r="J1721" t="s">
        <v>493</v>
      </c>
      <c r="K1721" t="s">
        <v>671</v>
      </c>
      <c r="L1721">
        <v>1000</v>
      </c>
      <c r="M1721">
        <v>400</v>
      </c>
      <c r="O1721">
        <v>426</v>
      </c>
      <c r="P1721">
        <v>80</v>
      </c>
      <c r="Q1721">
        <v>12</v>
      </c>
      <c r="R1721">
        <v>55</v>
      </c>
      <c r="S1721">
        <v>52</v>
      </c>
      <c r="T1721">
        <v>7.2857142857142856</v>
      </c>
      <c r="U1721">
        <v>37.821428571428569</v>
      </c>
      <c r="V1721">
        <v>0.67324093816631125</v>
      </c>
      <c r="W1721">
        <v>0.24</v>
      </c>
      <c r="Y1721">
        <v>0.18443997317236754</v>
      </c>
      <c r="Z1721">
        <v>431</v>
      </c>
      <c r="AA1721">
        <v>0.6</v>
      </c>
      <c r="AB1721">
        <v>5.2857142857142856</v>
      </c>
      <c r="AC1721">
        <v>2</v>
      </c>
      <c r="AE1721">
        <v>3</v>
      </c>
      <c r="AH1721">
        <v>35.571428571428569</v>
      </c>
      <c r="AJ1721">
        <v>2</v>
      </c>
      <c r="AK1721">
        <v>3</v>
      </c>
      <c r="AQ1721">
        <v>150</v>
      </c>
      <c r="AR1721">
        <v>150</v>
      </c>
      <c r="AS1721" t="s">
        <v>755</v>
      </c>
    </row>
    <row r="1722" spans="1:45" x14ac:dyDescent="0.25">
      <c r="A1722">
        <v>1721</v>
      </c>
      <c r="B1722" t="s">
        <v>26</v>
      </c>
      <c r="C1722" t="s">
        <v>680</v>
      </c>
      <c r="D1722" t="s">
        <v>3</v>
      </c>
      <c r="E1722" t="s">
        <v>343</v>
      </c>
      <c r="F1722" s="138">
        <v>44016</v>
      </c>
      <c r="G1722" t="s">
        <v>682</v>
      </c>
      <c r="H1722" t="s">
        <v>667</v>
      </c>
      <c r="I1722" t="s">
        <v>681</v>
      </c>
      <c r="J1722" t="s">
        <v>397</v>
      </c>
      <c r="K1722" t="s">
        <v>671</v>
      </c>
      <c r="L1722">
        <v>1000</v>
      </c>
      <c r="M1722">
        <v>400</v>
      </c>
      <c r="O1722">
        <v>260</v>
      </c>
      <c r="P1722">
        <v>48</v>
      </c>
      <c r="R1722">
        <v>22</v>
      </c>
      <c r="S1722">
        <v>52</v>
      </c>
      <c r="T1722">
        <v>0</v>
      </c>
      <c r="U1722">
        <v>26.714285714285715</v>
      </c>
      <c r="V1722">
        <v>1.2142857142857144</v>
      </c>
      <c r="W1722">
        <v>0.4</v>
      </c>
      <c r="Y1722">
        <v>0.12087912087912088</v>
      </c>
      <c r="Z1722">
        <v>264</v>
      </c>
      <c r="AA1722">
        <v>0.6</v>
      </c>
      <c r="AH1722">
        <v>25.714285714285715</v>
      </c>
      <c r="AK1722">
        <v>2</v>
      </c>
      <c r="AQ1722">
        <v>150</v>
      </c>
      <c r="AR1722">
        <v>150</v>
      </c>
      <c r="AS1722" t="s">
        <v>755</v>
      </c>
    </row>
    <row r="1723" spans="1:45" x14ac:dyDescent="0.25">
      <c r="A1723">
        <v>1722</v>
      </c>
      <c r="B1723" t="s">
        <v>26</v>
      </c>
      <c r="C1723" t="s">
        <v>680</v>
      </c>
      <c r="D1723" t="s">
        <v>3</v>
      </c>
      <c r="E1723" t="s">
        <v>343</v>
      </c>
      <c r="F1723" s="138">
        <v>44016</v>
      </c>
      <c r="G1723" t="s">
        <v>682</v>
      </c>
      <c r="H1723" t="s">
        <v>687</v>
      </c>
      <c r="I1723" t="s">
        <v>681</v>
      </c>
      <c r="J1723" t="s">
        <v>570</v>
      </c>
      <c r="K1723" t="s">
        <v>671</v>
      </c>
      <c r="L1723">
        <v>1000</v>
      </c>
      <c r="M1723">
        <v>400</v>
      </c>
      <c r="O1723">
        <v>300</v>
      </c>
      <c r="P1723">
        <v>48</v>
      </c>
      <c r="Q1723">
        <v>4</v>
      </c>
      <c r="R1723">
        <v>35</v>
      </c>
      <c r="S1723">
        <v>19.5</v>
      </c>
      <c r="T1723">
        <v>1.1428571428571428</v>
      </c>
      <c r="U1723">
        <v>25.428571428571427</v>
      </c>
      <c r="V1723">
        <v>0.68131868131868123</v>
      </c>
      <c r="W1723">
        <v>0.4</v>
      </c>
      <c r="Y1723">
        <v>0.16666666666666666</v>
      </c>
      <c r="Z1723">
        <v>380</v>
      </c>
      <c r="AA1723">
        <v>0.6</v>
      </c>
      <c r="AB1723">
        <v>1.1428571428571428</v>
      </c>
      <c r="AH1723">
        <v>25.428571428571427</v>
      </c>
      <c r="AQ1723">
        <v>150</v>
      </c>
      <c r="AR1723">
        <v>150</v>
      </c>
      <c r="AS1723" t="s">
        <v>755</v>
      </c>
    </row>
    <row r="1724" spans="1:45" x14ac:dyDescent="0.25">
      <c r="A1724">
        <v>1723</v>
      </c>
      <c r="B1724" t="s">
        <v>26</v>
      </c>
      <c r="C1724" t="s">
        <v>680</v>
      </c>
      <c r="D1724" t="s">
        <v>3</v>
      </c>
      <c r="E1724" t="s">
        <v>343</v>
      </c>
      <c r="F1724" s="138">
        <v>44016</v>
      </c>
      <c r="G1724" t="s">
        <v>682</v>
      </c>
      <c r="H1724" t="s">
        <v>687</v>
      </c>
      <c r="I1724" t="s">
        <v>681</v>
      </c>
      <c r="J1724" t="s">
        <v>569</v>
      </c>
      <c r="K1724" t="s">
        <v>671</v>
      </c>
      <c r="L1724">
        <v>1000</v>
      </c>
      <c r="M1724">
        <v>400</v>
      </c>
      <c r="O1724">
        <v>296</v>
      </c>
      <c r="P1724">
        <v>48</v>
      </c>
      <c r="Q1724">
        <v>1</v>
      </c>
      <c r="R1724">
        <v>37</v>
      </c>
      <c r="S1724">
        <v>19.5</v>
      </c>
      <c r="T1724">
        <v>0.5714285714285714</v>
      </c>
      <c r="U1724">
        <v>21.392857142857142</v>
      </c>
      <c r="V1724">
        <v>0.57800751879699253</v>
      </c>
      <c r="W1724">
        <v>0.4</v>
      </c>
      <c r="Y1724">
        <v>0.17857142857142858</v>
      </c>
      <c r="Z1724">
        <v>302</v>
      </c>
      <c r="AA1724">
        <v>0.6</v>
      </c>
      <c r="AB1724">
        <v>0.5714285714285714</v>
      </c>
      <c r="AH1724">
        <v>20.142857142857142</v>
      </c>
      <c r="AI1724">
        <v>3</v>
      </c>
      <c r="AK1724">
        <v>1</v>
      </c>
      <c r="AQ1724">
        <v>150</v>
      </c>
      <c r="AR1724">
        <v>150</v>
      </c>
      <c r="AS1724" t="s">
        <v>755</v>
      </c>
    </row>
    <row r="1725" spans="1:45" x14ac:dyDescent="0.25">
      <c r="A1725">
        <v>1724</v>
      </c>
      <c r="B1725" t="s">
        <v>26</v>
      </c>
      <c r="C1725" t="s">
        <v>680</v>
      </c>
      <c r="D1725" t="s">
        <v>3</v>
      </c>
      <c r="E1725" t="s">
        <v>343</v>
      </c>
      <c r="F1725" s="138">
        <v>44016</v>
      </c>
      <c r="G1725" t="s">
        <v>684</v>
      </c>
      <c r="H1725" t="s">
        <v>667</v>
      </c>
      <c r="I1725" t="s">
        <v>681</v>
      </c>
      <c r="J1725" t="s">
        <v>403</v>
      </c>
      <c r="K1725" t="s">
        <v>669</v>
      </c>
      <c r="L1725">
        <v>1250</v>
      </c>
      <c r="M1725">
        <v>500</v>
      </c>
      <c r="O1725">
        <v>532</v>
      </c>
      <c r="P1725">
        <v>160</v>
      </c>
      <c r="Q1725">
        <v>6</v>
      </c>
      <c r="R1725">
        <v>104</v>
      </c>
      <c r="S1725">
        <v>105.60000000000001</v>
      </c>
      <c r="T1725">
        <v>9.5714285714285712</v>
      </c>
      <c r="U1725">
        <v>96.285714285714292</v>
      </c>
      <c r="V1725">
        <v>0.96233766233766238</v>
      </c>
      <c r="W1725">
        <v>0.4</v>
      </c>
      <c r="Y1725">
        <v>0.27926960257787325</v>
      </c>
      <c r="Z1725">
        <v>585</v>
      </c>
      <c r="AA1725">
        <v>0.7</v>
      </c>
      <c r="AB1725">
        <v>9.5714285714285712</v>
      </c>
      <c r="AH1725">
        <v>94.285714285714292</v>
      </c>
      <c r="AI1725">
        <v>2</v>
      </c>
      <c r="AJ1725">
        <v>4</v>
      </c>
      <c r="AQ1725">
        <v>150</v>
      </c>
      <c r="AR1725">
        <v>150</v>
      </c>
      <c r="AS1725" t="s">
        <v>756</v>
      </c>
    </row>
    <row r="1726" spans="1:45" x14ac:dyDescent="0.25">
      <c r="A1726">
        <v>1725</v>
      </c>
      <c r="B1726" t="s">
        <v>26</v>
      </c>
      <c r="C1726" t="s">
        <v>680</v>
      </c>
      <c r="D1726" t="s">
        <v>3</v>
      </c>
      <c r="E1726" t="s">
        <v>343</v>
      </c>
      <c r="F1726" s="138">
        <v>44016</v>
      </c>
      <c r="G1726" t="s">
        <v>684</v>
      </c>
      <c r="H1726" t="s">
        <v>667</v>
      </c>
      <c r="I1726" t="s">
        <v>681</v>
      </c>
      <c r="J1726" t="s">
        <v>398</v>
      </c>
      <c r="K1726" t="s">
        <v>669</v>
      </c>
      <c r="L1726">
        <v>1250</v>
      </c>
      <c r="M1726">
        <v>500</v>
      </c>
      <c r="O1726">
        <v>440</v>
      </c>
      <c r="P1726">
        <v>100</v>
      </c>
      <c r="Q1726">
        <v>2</v>
      </c>
      <c r="R1726">
        <v>48</v>
      </c>
      <c r="S1726">
        <v>66</v>
      </c>
      <c r="T1726">
        <v>1.6428571428571428</v>
      </c>
      <c r="U1726">
        <v>43.642857142857146</v>
      </c>
      <c r="V1726">
        <v>0.90571428571428581</v>
      </c>
      <c r="W1726">
        <v>0.4</v>
      </c>
      <c r="Y1726">
        <v>0.15584415584415584</v>
      </c>
      <c r="Z1726">
        <v>440</v>
      </c>
      <c r="AA1726">
        <v>0.65</v>
      </c>
      <c r="AB1726">
        <v>1.1428571428571428</v>
      </c>
      <c r="AE1726">
        <v>1</v>
      </c>
      <c r="AH1726">
        <v>43.142857142857146</v>
      </c>
      <c r="AK1726">
        <v>1</v>
      </c>
      <c r="AQ1726">
        <v>150</v>
      </c>
      <c r="AR1726">
        <v>150</v>
      </c>
      <c r="AS1726" t="s">
        <v>755</v>
      </c>
    </row>
    <row r="1727" spans="1:45" x14ac:dyDescent="0.25">
      <c r="A1727">
        <v>1726</v>
      </c>
      <c r="B1727" t="s">
        <v>26</v>
      </c>
      <c r="C1727" t="s">
        <v>680</v>
      </c>
      <c r="D1727" t="s">
        <v>3</v>
      </c>
      <c r="E1727" t="s">
        <v>343</v>
      </c>
      <c r="F1727" s="138">
        <v>44016</v>
      </c>
      <c r="G1727" t="s">
        <v>685</v>
      </c>
      <c r="H1727" t="s">
        <v>667</v>
      </c>
      <c r="I1727" t="s">
        <v>681</v>
      </c>
      <c r="J1727" t="s">
        <v>258</v>
      </c>
      <c r="K1727" t="s">
        <v>671</v>
      </c>
      <c r="L1727">
        <v>1000</v>
      </c>
      <c r="M1727">
        <v>400</v>
      </c>
      <c r="O1727">
        <v>360</v>
      </c>
      <c r="P1727">
        <v>80</v>
      </c>
      <c r="Q1727">
        <v>10</v>
      </c>
      <c r="R1727">
        <v>68</v>
      </c>
      <c r="S1727">
        <v>52.5</v>
      </c>
      <c r="T1727">
        <v>4.1428571428571432</v>
      </c>
      <c r="U1727">
        <v>30.142857142857142</v>
      </c>
      <c r="V1727">
        <v>0.43956043956043955</v>
      </c>
      <c r="W1727">
        <v>0.4</v>
      </c>
      <c r="Y1727">
        <v>0.26984126984126988</v>
      </c>
      <c r="Z1727">
        <v>383</v>
      </c>
      <c r="AA1727">
        <v>0.6</v>
      </c>
      <c r="AB1727">
        <v>4.1428571428571432</v>
      </c>
      <c r="AH1727">
        <v>30.142857142857142</v>
      </c>
      <c r="AQ1727">
        <v>150</v>
      </c>
      <c r="AR1727">
        <v>150</v>
      </c>
      <c r="AS1727" t="s">
        <v>755</v>
      </c>
    </row>
    <row r="1728" spans="1:45" x14ac:dyDescent="0.25">
      <c r="A1728">
        <v>1727</v>
      </c>
      <c r="B1728" t="s">
        <v>26</v>
      </c>
      <c r="C1728" t="s">
        <v>680</v>
      </c>
      <c r="D1728" t="s">
        <v>3</v>
      </c>
      <c r="E1728" t="s">
        <v>343</v>
      </c>
      <c r="F1728" s="138">
        <v>44016</v>
      </c>
      <c r="G1728" t="s">
        <v>685</v>
      </c>
      <c r="H1728" t="s">
        <v>667</v>
      </c>
      <c r="I1728" t="s">
        <v>681</v>
      </c>
      <c r="J1728" t="s">
        <v>264</v>
      </c>
      <c r="K1728" t="s">
        <v>671</v>
      </c>
      <c r="L1728">
        <v>1000</v>
      </c>
      <c r="M1728">
        <v>400</v>
      </c>
      <c r="O1728">
        <v>392</v>
      </c>
      <c r="P1728">
        <v>80</v>
      </c>
      <c r="Q1728">
        <v>7</v>
      </c>
      <c r="R1728">
        <v>58</v>
      </c>
      <c r="S1728">
        <v>52.5</v>
      </c>
      <c r="T1728">
        <v>3.5</v>
      </c>
      <c r="U1728">
        <v>39.107142857142854</v>
      </c>
      <c r="V1728">
        <v>0.6554945054945055</v>
      </c>
      <c r="W1728">
        <v>0.4</v>
      </c>
      <c r="Y1728">
        <v>0.21137026239067058</v>
      </c>
      <c r="Z1728">
        <v>411</v>
      </c>
      <c r="AA1728">
        <v>0.6</v>
      </c>
      <c r="AB1728">
        <v>3</v>
      </c>
      <c r="AE1728">
        <v>1</v>
      </c>
      <c r="AH1728">
        <v>36.857142857142854</v>
      </c>
      <c r="AI1728">
        <v>1</v>
      </c>
      <c r="AK1728">
        <v>4</v>
      </c>
      <c r="AQ1728">
        <v>150</v>
      </c>
      <c r="AR1728">
        <v>150</v>
      </c>
      <c r="AS1728" t="s">
        <v>755</v>
      </c>
    </row>
    <row r="1729" spans="1:45" x14ac:dyDescent="0.25">
      <c r="A1729">
        <v>1728</v>
      </c>
      <c r="B1729" t="s">
        <v>26</v>
      </c>
      <c r="C1729" t="s">
        <v>680</v>
      </c>
      <c r="D1729" t="s">
        <v>3</v>
      </c>
      <c r="E1729" t="s">
        <v>343</v>
      </c>
      <c r="F1729" s="138">
        <v>44016</v>
      </c>
      <c r="G1729" t="s">
        <v>685</v>
      </c>
      <c r="H1729" t="s">
        <v>667</v>
      </c>
      <c r="I1729" t="s">
        <v>681</v>
      </c>
      <c r="J1729" t="s">
        <v>445</v>
      </c>
      <c r="K1729" t="s">
        <v>671</v>
      </c>
      <c r="L1729">
        <v>1000</v>
      </c>
      <c r="M1729">
        <v>400</v>
      </c>
      <c r="O1729">
        <v>440</v>
      </c>
      <c r="P1729">
        <v>80</v>
      </c>
      <c r="Q1729">
        <v>5</v>
      </c>
      <c r="R1729">
        <v>46</v>
      </c>
      <c r="S1729">
        <v>52.5</v>
      </c>
      <c r="T1729">
        <v>3.5714285714285716</v>
      </c>
      <c r="U1729">
        <v>41.642857142857146</v>
      </c>
      <c r="V1729">
        <v>0.88655462184873957</v>
      </c>
      <c r="W1729">
        <v>0.4</v>
      </c>
      <c r="Y1729">
        <v>0.14935064935064934</v>
      </c>
      <c r="Z1729">
        <v>477</v>
      </c>
      <c r="AA1729">
        <v>0.6</v>
      </c>
      <c r="AB1729">
        <v>3.5714285714285716</v>
      </c>
      <c r="AH1729">
        <v>40.142857142857146</v>
      </c>
      <c r="AL1729">
        <v>2</v>
      </c>
      <c r="AQ1729">
        <v>150</v>
      </c>
      <c r="AR1729">
        <v>150</v>
      </c>
      <c r="AS1729" t="s">
        <v>755</v>
      </c>
    </row>
    <row r="1730" spans="1:45" x14ac:dyDescent="0.25">
      <c r="A1730">
        <v>1729</v>
      </c>
      <c r="B1730" t="s">
        <v>26</v>
      </c>
      <c r="C1730" t="s">
        <v>680</v>
      </c>
      <c r="D1730" t="s">
        <v>3</v>
      </c>
      <c r="E1730" t="s">
        <v>343</v>
      </c>
      <c r="F1730" s="138">
        <v>44016</v>
      </c>
      <c r="G1730" t="s">
        <v>685</v>
      </c>
      <c r="H1730" t="s">
        <v>667</v>
      </c>
      <c r="I1730" t="s">
        <v>681</v>
      </c>
      <c r="J1730" t="s">
        <v>413</v>
      </c>
      <c r="K1730" t="s">
        <v>671</v>
      </c>
      <c r="L1730">
        <v>1000</v>
      </c>
      <c r="M1730">
        <v>400</v>
      </c>
      <c r="O1730">
        <v>372</v>
      </c>
      <c r="P1730">
        <v>128</v>
      </c>
      <c r="R1730">
        <v>828</v>
      </c>
      <c r="S1730">
        <v>52.5</v>
      </c>
      <c r="T1730">
        <v>0</v>
      </c>
      <c r="U1730">
        <v>118.28571428571429</v>
      </c>
      <c r="V1730">
        <v>0.14285714285714288</v>
      </c>
      <c r="W1730">
        <v>0.4</v>
      </c>
      <c r="Y1730">
        <v>3.1797235023041477</v>
      </c>
      <c r="Z1730">
        <v>380</v>
      </c>
      <c r="AA1730">
        <v>0.65</v>
      </c>
      <c r="AH1730">
        <v>118.28571428571429</v>
      </c>
      <c r="AQ1730">
        <v>150</v>
      </c>
      <c r="AR1730">
        <v>150</v>
      </c>
      <c r="AS1730" t="s">
        <v>755</v>
      </c>
    </row>
    <row r="1731" spans="1:45" x14ac:dyDescent="0.25">
      <c r="A1731">
        <v>1730</v>
      </c>
      <c r="B1731" t="s">
        <v>26</v>
      </c>
      <c r="C1731" t="s">
        <v>680</v>
      </c>
      <c r="D1731" t="s">
        <v>3</v>
      </c>
      <c r="E1731" t="s">
        <v>343</v>
      </c>
      <c r="F1731" s="138">
        <v>44016</v>
      </c>
      <c r="G1731" t="s">
        <v>685</v>
      </c>
      <c r="H1731" t="s">
        <v>667</v>
      </c>
      <c r="I1731" t="s">
        <v>681</v>
      </c>
      <c r="J1731" t="s">
        <v>404</v>
      </c>
      <c r="K1731" t="s">
        <v>671</v>
      </c>
      <c r="L1731">
        <v>1000</v>
      </c>
      <c r="M1731">
        <v>400</v>
      </c>
      <c r="O1731">
        <v>385</v>
      </c>
      <c r="P1731">
        <v>128</v>
      </c>
      <c r="Q1731">
        <v>3</v>
      </c>
      <c r="R1731">
        <v>65</v>
      </c>
      <c r="S1731">
        <v>84</v>
      </c>
      <c r="T1731">
        <v>1.5</v>
      </c>
      <c r="U1731">
        <v>61.5</v>
      </c>
      <c r="V1731">
        <v>0.92647058823529416</v>
      </c>
      <c r="W1731">
        <v>0.4</v>
      </c>
      <c r="Y1731">
        <v>0.24118738404452691</v>
      </c>
      <c r="Z1731">
        <v>459</v>
      </c>
      <c r="AA1731">
        <v>0.65</v>
      </c>
      <c r="AE1731">
        <v>3</v>
      </c>
      <c r="AH1731">
        <v>60</v>
      </c>
      <c r="AK1731">
        <v>3</v>
      </c>
      <c r="AQ1731">
        <v>150</v>
      </c>
      <c r="AR1731">
        <v>150</v>
      </c>
      <c r="AS1731" t="s">
        <v>755</v>
      </c>
    </row>
    <row r="1732" spans="1:45" x14ac:dyDescent="0.25">
      <c r="A1732">
        <v>1731</v>
      </c>
      <c r="B1732" t="s">
        <v>26</v>
      </c>
      <c r="C1732" t="s">
        <v>680</v>
      </c>
      <c r="D1732" t="s">
        <v>3</v>
      </c>
      <c r="E1732" t="s">
        <v>343</v>
      </c>
      <c r="F1732" s="138">
        <v>44016</v>
      </c>
      <c r="G1732" t="s">
        <v>685</v>
      </c>
      <c r="H1732" t="s">
        <v>667</v>
      </c>
      <c r="I1732" t="s">
        <v>681</v>
      </c>
      <c r="J1732" t="s">
        <v>252</v>
      </c>
      <c r="K1732" t="s">
        <v>671</v>
      </c>
      <c r="L1732">
        <v>1000</v>
      </c>
      <c r="M1732">
        <v>400</v>
      </c>
      <c r="O1732">
        <v>430</v>
      </c>
      <c r="P1732">
        <v>128</v>
      </c>
      <c r="Q1732">
        <v>7</v>
      </c>
      <c r="R1732">
        <v>52</v>
      </c>
      <c r="S1732">
        <v>84</v>
      </c>
      <c r="T1732">
        <v>3.7142857142857144</v>
      </c>
      <c r="U1732">
        <v>45.428571428571431</v>
      </c>
      <c r="V1732">
        <v>0.83292978208232449</v>
      </c>
      <c r="W1732">
        <v>0.4</v>
      </c>
      <c r="Y1732">
        <v>0.17275747508305647</v>
      </c>
      <c r="Z1732">
        <v>693</v>
      </c>
      <c r="AA1732">
        <v>0.65</v>
      </c>
      <c r="AB1732">
        <v>3.7142857142857144</v>
      </c>
      <c r="AH1732">
        <v>45.428571428571431</v>
      </c>
      <c r="AQ1732">
        <v>250</v>
      </c>
      <c r="AR1732">
        <v>250</v>
      </c>
      <c r="AS1732" t="s">
        <v>755</v>
      </c>
    </row>
    <row r="1733" spans="1:45" x14ac:dyDescent="0.25">
      <c r="A1733">
        <v>1732</v>
      </c>
      <c r="B1733" t="s">
        <v>26</v>
      </c>
      <c r="C1733" t="s">
        <v>680</v>
      </c>
      <c r="D1733" t="s">
        <v>3</v>
      </c>
      <c r="E1733" t="s">
        <v>343</v>
      </c>
      <c r="F1733" s="138">
        <v>44016</v>
      </c>
      <c r="G1733" t="s">
        <v>685</v>
      </c>
      <c r="H1733" t="s">
        <v>667</v>
      </c>
      <c r="I1733" t="s">
        <v>681</v>
      </c>
      <c r="J1733" t="s">
        <v>251</v>
      </c>
      <c r="K1733" t="s">
        <v>671</v>
      </c>
      <c r="L1733">
        <v>1000</v>
      </c>
      <c r="M1733">
        <v>400</v>
      </c>
      <c r="O1733">
        <v>752</v>
      </c>
      <c r="P1733">
        <v>128</v>
      </c>
      <c r="Q1733">
        <v>2</v>
      </c>
      <c r="R1733">
        <v>119</v>
      </c>
      <c r="S1733">
        <v>84</v>
      </c>
      <c r="T1733">
        <v>0.2857142857142857</v>
      </c>
      <c r="U1733">
        <v>105.42857142857143</v>
      </c>
      <c r="V1733">
        <v>0.87367178276269197</v>
      </c>
      <c r="W1733">
        <v>0.4</v>
      </c>
      <c r="Y1733">
        <v>0.22606382978723405</v>
      </c>
      <c r="Z1733">
        <v>770</v>
      </c>
      <c r="AA1733">
        <v>0.7</v>
      </c>
      <c r="AB1733">
        <v>0.2857142857142857</v>
      </c>
      <c r="AH1733">
        <v>105.42857142857143</v>
      </c>
      <c r="AQ1733">
        <v>250</v>
      </c>
      <c r="AR1733">
        <v>250</v>
      </c>
      <c r="AS1733" t="s">
        <v>755</v>
      </c>
    </row>
    <row r="1734" spans="1:45" x14ac:dyDescent="0.25">
      <c r="A1734">
        <v>1733</v>
      </c>
      <c r="B1734" t="s">
        <v>26</v>
      </c>
      <c r="C1734" t="s">
        <v>680</v>
      </c>
      <c r="D1734" t="s">
        <v>3</v>
      </c>
      <c r="E1734" t="s">
        <v>343</v>
      </c>
      <c r="F1734" s="138">
        <v>44016</v>
      </c>
      <c r="G1734" t="s">
        <v>685</v>
      </c>
      <c r="H1734" t="s">
        <v>667</v>
      </c>
      <c r="I1734" t="s">
        <v>681</v>
      </c>
      <c r="J1734" t="s">
        <v>417</v>
      </c>
      <c r="K1734" t="s">
        <v>671</v>
      </c>
      <c r="L1734">
        <v>1000</v>
      </c>
      <c r="M1734">
        <v>400</v>
      </c>
      <c r="O1734">
        <v>800</v>
      </c>
      <c r="P1734">
        <v>128</v>
      </c>
      <c r="Q1734">
        <v>59</v>
      </c>
      <c r="R1734">
        <v>194</v>
      </c>
      <c r="S1734">
        <v>84</v>
      </c>
      <c r="T1734">
        <v>46.357142857142854</v>
      </c>
      <c r="U1734">
        <v>201.42857142857142</v>
      </c>
      <c r="V1734">
        <v>0.97939017504234893</v>
      </c>
      <c r="W1734">
        <v>0.4</v>
      </c>
      <c r="Y1734">
        <v>0.34642857142857142</v>
      </c>
      <c r="Z1734">
        <v>810</v>
      </c>
      <c r="AA1734">
        <v>0.7</v>
      </c>
      <c r="AB1734">
        <v>36.857142857142854</v>
      </c>
      <c r="AC1734">
        <v>14</v>
      </c>
      <c r="AE1734">
        <v>12</v>
      </c>
      <c r="AH1734">
        <v>187.42857142857142</v>
      </c>
      <c r="AI1734">
        <v>13</v>
      </c>
      <c r="AJ1734">
        <v>10</v>
      </c>
      <c r="AK1734">
        <v>14</v>
      </c>
      <c r="AQ1734">
        <v>250</v>
      </c>
      <c r="AR1734">
        <v>250</v>
      </c>
      <c r="AS1734" t="s">
        <v>755</v>
      </c>
    </row>
    <row r="1735" spans="1:45" x14ac:dyDescent="0.25">
      <c r="A1735">
        <v>1734</v>
      </c>
      <c r="B1735" t="s">
        <v>26</v>
      </c>
      <c r="C1735" t="s">
        <v>680</v>
      </c>
      <c r="D1735" t="s">
        <v>3</v>
      </c>
      <c r="E1735" t="s">
        <v>343</v>
      </c>
      <c r="F1735" s="138">
        <v>44016</v>
      </c>
      <c r="G1735" t="s">
        <v>685</v>
      </c>
      <c r="H1735" t="s">
        <v>667</v>
      </c>
      <c r="I1735" t="s">
        <v>681</v>
      </c>
      <c r="J1735" t="s">
        <v>254</v>
      </c>
      <c r="K1735" t="s">
        <v>671</v>
      </c>
      <c r="L1735">
        <v>1000</v>
      </c>
      <c r="M1735">
        <v>400</v>
      </c>
      <c r="O1735">
        <v>352</v>
      </c>
      <c r="P1735">
        <v>128</v>
      </c>
      <c r="Q1735">
        <v>1</v>
      </c>
      <c r="R1735">
        <v>42</v>
      </c>
      <c r="S1735">
        <v>84</v>
      </c>
      <c r="T1735">
        <v>0</v>
      </c>
      <c r="U1735">
        <v>50.714285714285715</v>
      </c>
      <c r="V1735">
        <v>1.1794019933554818</v>
      </c>
      <c r="W1735">
        <v>0.4</v>
      </c>
      <c r="Y1735">
        <v>0.17045454545454547</v>
      </c>
      <c r="Z1735">
        <v>392</v>
      </c>
      <c r="AA1735">
        <v>0.65</v>
      </c>
      <c r="AH1735">
        <v>49.714285714285715</v>
      </c>
      <c r="AK1735">
        <v>2</v>
      </c>
      <c r="AQ1735">
        <v>150</v>
      </c>
      <c r="AR1735">
        <v>150</v>
      </c>
      <c r="AS1735" t="s">
        <v>755</v>
      </c>
    </row>
    <row r="1736" spans="1:45" x14ac:dyDescent="0.25">
      <c r="A1736">
        <v>1735</v>
      </c>
      <c r="B1736" t="s">
        <v>26</v>
      </c>
      <c r="C1736" t="s">
        <v>680</v>
      </c>
      <c r="D1736" t="s">
        <v>3</v>
      </c>
      <c r="E1736" t="s">
        <v>343</v>
      </c>
      <c r="F1736" s="138">
        <v>44016</v>
      </c>
      <c r="G1736" t="s">
        <v>685</v>
      </c>
      <c r="H1736" t="s">
        <v>667</v>
      </c>
      <c r="I1736" t="s">
        <v>681</v>
      </c>
      <c r="J1736" t="s">
        <v>255</v>
      </c>
      <c r="K1736" t="s">
        <v>671</v>
      </c>
      <c r="L1736">
        <v>1000</v>
      </c>
      <c r="M1736">
        <v>400</v>
      </c>
      <c r="O1736">
        <v>376</v>
      </c>
      <c r="P1736">
        <v>80</v>
      </c>
      <c r="Q1736">
        <v>1</v>
      </c>
      <c r="R1736">
        <v>67</v>
      </c>
      <c r="S1736">
        <v>52.5</v>
      </c>
      <c r="T1736">
        <v>0.2857142857142857</v>
      </c>
      <c r="U1736">
        <v>57.142857142857146</v>
      </c>
      <c r="V1736">
        <v>0.84453781512605042</v>
      </c>
      <c r="W1736">
        <v>0.4</v>
      </c>
      <c r="Y1736">
        <v>0.25455927051671734</v>
      </c>
      <c r="Z1736">
        <v>386</v>
      </c>
      <c r="AA1736">
        <v>0.6</v>
      </c>
      <c r="AB1736">
        <v>0.2857142857142857</v>
      </c>
      <c r="AH1736">
        <v>56.142857142857146</v>
      </c>
      <c r="AK1736">
        <v>2</v>
      </c>
      <c r="AQ1736">
        <v>150</v>
      </c>
      <c r="AR1736">
        <v>150</v>
      </c>
      <c r="AS1736" t="s">
        <v>755</v>
      </c>
    </row>
    <row r="1737" spans="1:45" x14ac:dyDescent="0.25">
      <c r="A1737">
        <v>1736</v>
      </c>
      <c r="B1737" t="s">
        <v>26</v>
      </c>
      <c r="C1737" t="s">
        <v>680</v>
      </c>
      <c r="D1737" t="s">
        <v>3</v>
      </c>
      <c r="E1737" t="s">
        <v>343</v>
      </c>
      <c r="F1737" s="138">
        <v>44016</v>
      </c>
      <c r="G1737" t="s">
        <v>685</v>
      </c>
      <c r="H1737" t="s">
        <v>667</v>
      </c>
      <c r="I1737" t="s">
        <v>681</v>
      </c>
      <c r="J1737" t="s">
        <v>248</v>
      </c>
      <c r="K1737" t="s">
        <v>671</v>
      </c>
      <c r="L1737">
        <v>1000</v>
      </c>
      <c r="M1737">
        <v>400</v>
      </c>
      <c r="O1737">
        <v>312</v>
      </c>
      <c r="P1737">
        <v>80</v>
      </c>
      <c r="R1737">
        <v>26</v>
      </c>
      <c r="S1737">
        <v>52.5</v>
      </c>
      <c r="T1737">
        <v>0</v>
      </c>
      <c r="U1737">
        <v>26.571428571428573</v>
      </c>
      <c r="V1737">
        <v>1.0219780219780221</v>
      </c>
      <c r="W1737">
        <v>0.4</v>
      </c>
      <c r="Y1737">
        <v>0.11904761904761905</v>
      </c>
      <c r="Z1737">
        <v>322</v>
      </c>
      <c r="AA1737">
        <v>0.6</v>
      </c>
      <c r="AH1737">
        <v>26.571428571428573</v>
      </c>
      <c r="AQ1737">
        <v>150</v>
      </c>
      <c r="AR1737">
        <v>150</v>
      </c>
      <c r="AS1737" t="s">
        <v>755</v>
      </c>
    </row>
    <row r="1738" spans="1:45" x14ac:dyDescent="0.25">
      <c r="A1738">
        <v>1737</v>
      </c>
      <c r="B1738" t="s">
        <v>26</v>
      </c>
      <c r="C1738" t="s">
        <v>680</v>
      </c>
      <c r="D1738" t="s">
        <v>3</v>
      </c>
      <c r="E1738" t="s">
        <v>343</v>
      </c>
      <c r="F1738" s="138">
        <v>44016</v>
      </c>
      <c r="G1738" t="s">
        <v>685</v>
      </c>
      <c r="H1738" t="s">
        <v>667</v>
      </c>
      <c r="I1738" t="s">
        <v>681</v>
      </c>
      <c r="J1738" t="s">
        <v>448</v>
      </c>
      <c r="K1738" t="s">
        <v>671</v>
      </c>
      <c r="L1738">
        <v>1000</v>
      </c>
      <c r="M1738">
        <v>400</v>
      </c>
      <c r="O1738">
        <v>352</v>
      </c>
      <c r="P1738">
        <v>80</v>
      </c>
      <c r="Q1738">
        <v>7</v>
      </c>
      <c r="R1738">
        <v>46</v>
      </c>
      <c r="S1738">
        <v>52.5</v>
      </c>
      <c r="T1738">
        <v>4.8571428571428577</v>
      </c>
      <c r="U1738">
        <v>44.178571428571431</v>
      </c>
      <c r="V1738">
        <v>0.92520215633423197</v>
      </c>
      <c r="W1738">
        <v>0.4</v>
      </c>
      <c r="Y1738">
        <v>0.18668831168831171</v>
      </c>
      <c r="Z1738">
        <v>402</v>
      </c>
      <c r="AA1738">
        <v>0.6</v>
      </c>
      <c r="AB1738">
        <v>3.8571428571428572</v>
      </c>
      <c r="AC1738">
        <v>2</v>
      </c>
      <c r="AE1738">
        <v>1</v>
      </c>
      <c r="AH1738">
        <v>43.428571428571431</v>
      </c>
      <c r="AI1738">
        <v>1</v>
      </c>
      <c r="AK1738">
        <v>1</v>
      </c>
      <c r="AQ1738">
        <v>150</v>
      </c>
      <c r="AR1738">
        <v>150</v>
      </c>
      <c r="AS1738" t="s">
        <v>755</v>
      </c>
    </row>
    <row r="1739" spans="1:45" x14ac:dyDescent="0.25">
      <c r="A1739">
        <v>1738</v>
      </c>
      <c r="B1739" t="s">
        <v>26</v>
      </c>
      <c r="C1739" t="s">
        <v>680</v>
      </c>
      <c r="D1739" t="s">
        <v>3</v>
      </c>
      <c r="E1739" t="s">
        <v>343</v>
      </c>
      <c r="F1739" s="138">
        <v>44016</v>
      </c>
      <c r="G1739" t="s">
        <v>685</v>
      </c>
      <c r="H1739" t="s">
        <v>667</v>
      </c>
      <c r="I1739" t="s">
        <v>681</v>
      </c>
      <c r="J1739" t="s">
        <v>422</v>
      </c>
      <c r="K1739" t="s">
        <v>671</v>
      </c>
      <c r="L1739">
        <v>1000</v>
      </c>
      <c r="M1739">
        <v>400</v>
      </c>
      <c r="O1739">
        <v>360</v>
      </c>
      <c r="P1739">
        <v>80</v>
      </c>
      <c r="Q1739">
        <v>3</v>
      </c>
      <c r="R1739">
        <v>14</v>
      </c>
      <c r="S1739">
        <v>52.5</v>
      </c>
      <c r="T1739">
        <v>1.3571428571428572</v>
      </c>
      <c r="U1739">
        <v>23.285714285714285</v>
      </c>
      <c r="V1739">
        <v>1.4495798319327731</v>
      </c>
      <c r="W1739">
        <v>0.4</v>
      </c>
      <c r="Y1739">
        <v>5.5555555555555559E-2</v>
      </c>
      <c r="Z1739">
        <v>374</v>
      </c>
      <c r="AA1739">
        <v>0.6</v>
      </c>
      <c r="AB1739">
        <v>0.8571428571428571</v>
      </c>
      <c r="AE1739">
        <v>1</v>
      </c>
      <c r="AH1739">
        <v>22.285714285714285</v>
      </c>
      <c r="AI1739">
        <v>2</v>
      </c>
      <c r="AK1739">
        <v>1</v>
      </c>
      <c r="AQ1739">
        <v>150</v>
      </c>
      <c r="AR1739">
        <v>150</v>
      </c>
      <c r="AS1739" t="s">
        <v>755</v>
      </c>
    </row>
    <row r="1740" spans="1:45" x14ac:dyDescent="0.25">
      <c r="A1740">
        <v>1739</v>
      </c>
      <c r="B1740" t="s">
        <v>26</v>
      </c>
      <c r="C1740" t="s">
        <v>680</v>
      </c>
      <c r="D1740" t="s">
        <v>3</v>
      </c>
      <c r="E1740" t="s">
        <v>343</v>
      </c>
      <c r="F1740" s="138">
        <v>44016</v>
      </c>
      <c r="G1740" t="s">
        <v>685</v>
      </c>
      <c r="H1740" t="s">
        <v>667</v>
      </c>
      <c r="I1740" t="s">
        <v>681</v>
      </c>
      <c r="J1740" t="s">
        <v>411</v>
      </c>
      <c r="K1740" t="s">
        <v>671</v>
      </c>
      <c r="L1740">
        <v>1000</v>
      </c>
      <c r="M1740">
        <v>400</v>
      </c>
      <c r="O1740">
        <v>308</v>
      </c>
      <c r="P1740">
        <v>80</v>
      </c>
      <c r="R1740">
        <v>36</v>
      </c>
      <c r="S1740">
        <v>52.5</v>
      </c>
      <c r="T1740">
        <v>0</v>
      </c>
      <c r="U1740">
        <v>30.285714285714285</v>
      </c>
      <c r="V1740">
        <v>0.84126984126984128</v>
      </c>
      <c r="W1740">
        <v>0.4</v>
      </c>
      <c r="Y1740">
        <v>0.16697588126159554</v>
      </c>
      <c r="Z1740">
        <v>375</v>
      </c>
      <c r="AA1740">
        <v>0.6</v>
      </c>
      <c r="AH1740">
        <v>30.285714285714285</v>
      </c>
      <c r="AQ1740">
        <v>150</v>
      </c>
      <c r="AR1740">
        <v>150</v>
      </c>
      <c r="AS1740" t="s">
        <v>755</v>
      </c>
    </row>
    <row r="1741" spans="1:45" x14ac:dyDescent="0.25">
      <c r="A1741">
        <v>1740</v>
      </c>
      <c r="B1741" t="s">
        <v>26</v>
      </c>
      <c r="C1741" t="s">
        <v>680</v>
      </c>
      <c r="D1741" t="s">
        <v>3</v>
      </c>
      <c r="E1741" t="s">
        <v>343</v>
      </c>
      <c r="F1741" s="138">
        <v>44016</v>
      </c>
      <c r="G1741" t="s">
        <v>685</v>
      </c>
      <c r="H1741" t="s">
        <v>667</v>
      </c>
      <c r="I1741" t="s">
        <v>681</v>
      </c>
      <c r="J1741" t="s">
        <v>408</v>
      </c>
      <c r="K1741" t="s">
        <v>671</v>
      </c>
      <c r="L1741">
        <v>1000</v>
      </c>
      <c r="M1741">
        <v>400</v>
      </c>
      <c r="O1741">
        <v>260</v>
      </c>
      <c r="P1741">
        <v>80</v>
      </c>
      <c r="Q1741">
        <v>6</v>
      </c>
      <c r="R1741">
        <v>25</v>
      </c>
      <c r="S1741">
        <v>52.5</v>
      </c>
      <c r="T1741">
        <v>1.9642857142857142</v>
      </c>
      <c r="U1741">
        <v>25.964285714285715</v>
      </c>
      <c r="V1741">
        <v>0.90092165898617516</v>
      </c>
      <c r="W1741">
        <v>0.4</v>
      </c>
      <c r="Y1741">
        <v>0.13736263736263737</v>
      </c>
      <c r="Z1741">
        <v>268</v>
      </c>
      <c r="AA1741">
        <v>0.6</v>
      </c>
      <c r="AB1741">
        <v>1.7142857142857142</v>
      </c>
      <c r="AC1741">
        <v>1</v>
      </c>
      <c r="AH1741">
        <v>25.714285714285715</v>
      </c>
      <c r="AI1741">
        <v>1</v>
      </c>
      <c r="AQ1741">
        <v>150</v>
      </c>
      <c r="AR1741">
        <v>150</v>
      </c>
      <c r="AS1741" t="s">
        <v>755</v>
      </c>
    </row>
    <row r="1742" spans="1:45" x14ac:dyDescent="0.25">
      <c r="A1742">
        <v>1741</v>
      </c>
      <c r="B1742" t="s">
        <v>26</v>
      </c>
      <c r="C1742" t="s">
        <v>680</v>
      </c>
      <c r="D1742" t="s">
        <v>3</v>
      </c>
      <c r="E1742" t="s">
        <v>343</v>
      </c>
      <c r="F1742" s="138">
        <v>44016</v>
      </c>
      <c r="G1742" t="s">
        <v>685</v>
      </c>
      <c r="H1742" t="s">
        <v>667</v>
      </c>
      <c r="I1742" t="s">
        <v>681</v>
      </c>
      <c r="J1742" t="s">
        <v>419</v>
      </c>
      <c r="K1742" t="s">
        <v>671</v>
      </c>
      <c r="L1742">
        <v>1000</v>
      </c>
      <c r="M1742">
        <v>400</v>
      </c>
      <c r="O1742">
        <v>292</v>
      </c>
      <c r="P1742">
        <v>80</v>
      </c>
      <c r="Q1742">
        <v>3</v>
      </c>
      <c r="R1742">
        <v>37</v>
      </c>
      <c r="S1742">
        <v>52.5</v>
      </c>
      <c r="T1742">
        <v>3.75</v>
      </c>
      <c r="U1742">
        <v>40.75</v>
      </c>
      <c r="V1742">
        <v>1.1125</v>
      </c>
      <c r="W1742">
        <v>0.4</v>
      </c>
      <c r="Y1742">
        <v>0.18101761252446186</v>
      </c>
      <c r="Z1742">
        <v>290</v>
      </c>
      <c r="AA1742">
        <v>0.6</v>
      </c>
      <c r="AB1742">
        <v>2</v>
      </c>
      <c r="AC1742">
        <v>3</v>
      </c>
      <c r="AE1742">
        <v>2</v>
      </c>
      <c r="AH1742">
        <v>39</v>
      </c>
      <c r="AI1742">
        <v>3</v>
      </c>
      <c r="AK1742">
        <v>2</v>
      </c>
      <c r="AQ1742">
        <v>150</v>
      </c>
      <c r="AR1742">
        <v>150</v>
      </c>
      <c r="AS1742" t="s">
        <v>755</v>
      </c>
    </row>
    <row r="1743" spans="1:45" x14ac:dyDescent="0.25">
      <c r="A1743">
        <v>1742</v>
      </c>
      <c r="B1743" t="s">
        <v>26</v>
      </c>
      <c r="C1743" t="s">
        <v>680</v>
      </c>
      <c r="D1743" t="s">
        <v>3</v>
      </c>
      <c r="E1743" t="s">
        <v>343</v>
      </c>
      <c r="F1743" s="138">
        <v>44016</v>
      </c>
      <c r="G1743" t="s">
        <v>685</v>
      </c>
      <c r="H1743" t="s">
        <v>667</v>
      </c>
      <c r="I1743" t="s">
        <v>681</v>
      </c>
      <c r="J1743" t="s">
        <v>427</v>
      </c>
      <c r="K1743" t="s">
        <v>671</v>
      </c>
      <c r="L1743">
        <v>1000</v>
      </c>
      <c r="M1743">
        <v>400</v>
      </c>
      <c r="O1743">
        <v>276</v>
      </c>
      <c r="P1743">
        <v>80</v>
      </c>
      <c r="Q1743">
        <v>10</v>
      </c>
      <c r="R1743">
        <v>52</v>
      </c>
      <c r="S1743">
        <v>52.5</v>
      </c>
      <c r="T1743">
        <v>5.25</v>
      </c>
      <c r="U1743">
        <v>43.375</v>
      </c>
      <c r="V1743">
        <v>0.78427419354838712</v>
      </c>
      <c r="W1743">
        <v>0.4</v>
      </c>
      <c r="Y1743">
        <v>0.2691511387163561</v>
      </c>
      <c r="Z1743">
        <v>291</v>
      </c>
      <c r="AA1743">
        <v>0.6</v>
      </c>
      <c r="AB1743">
        <v>4</v>
      </c>
      <c r="AC1743">
        <v>2</v>
      </c>
      <c r="AD1743">
        <v>2</v>
      </c>
      <c r="AH1743">
        <v>41</v>
      </c>
      <c r="AI1743">
        <v>5</v>
      </c>
      <c r="AJ1743">
        <v>3</v>
      </c>
      <c r="AQ1743">
        <v>150</v>
      </c>
      <c r="AR1743">
        <v>150</v>
      </c>
      <c r="AS1743" t="s">
        <v>755</v>
      </c>
    </row>
    <row r="1744" spans="1:45" x14ac:dyDescent="0.25">
      <c r="A1744">
        <v>1743</v>
      </c>
      <c r="B1744" t="s">
        <v>26</v>
      </c>
      <c r="C1744" t="s">
        <v>680</v>
      </c>
      <c r="D1744" t="s">
        <v>3</v>
      </c>
      <c r="E1744" t="s">
        <v>343</v>
      </c>
      <c r="F1744" s="138">
        <v>44016</v>
      </c>
      <c r="G1744" t="s">
        <v>685</v>
      </c>
      <c r="H1744" t="s">
        <v>667</v>
      </c>
      <c r="I1744" t="s">
        <v>681</v>
      </c>
      <c r="J1744" t="s">
        <v>579</v>
      </c>
      <c r="K1744" t="s">
        <v>671</v>
      </c>
      <c r="L1744">
        <v>1000</v>
      </c>
      <c r="M1744">
        <v>400</v>
      </c>
      <c r="O1744">
        <v>224</v>
      </c>
      <c r="P1744">
        <v>80</v>
      </c>
      <c r="Q1744">
        <v>7</v>
      </c>
      <c r="R1744">
        <v>41</v>
      </c>
      <c r="S1744">
        <v>52.5</v>
      </c>
      <c r="T1744">
        <v>3.5714285714285716</v>
      </c>
      <c r="U1744">
        <v>41.196428571428569</v>
      </c>
      <c r="V1744">
        <v>0.93266369047619035</v>
      </c>
      <c r="W1744">
        <v>0.4</v>
      </c>
      <c r="Y1744">
        <v>0.26147959183673475</v>
      </c>
      <c r="Z1744">
        <v>240</v>
      </c>
      <c r="AA1744">
        <v>0.6</v>
      </c>
      <c r="AB1744">
        <v>3.5714285714285716</v>
      </c>
      <c r="AH1744">
        <v>35.571428571428569</v>
      </c>
      <c r="AI1744">
        <v>2</v>
      </c>
      <c r="AJ1744">
        <v>3</v>
      </c>
      <c r="AK1744">
        <v>2</v>
      </c>
      <c r="AL1744">
        <v>4</v>
      </c>
      <c r="AQ1744">
        <v>150</v>
      </c>
      <c r="AR1744">
        <v>150</v>
      </c>
      <c r="AS1744" t="s">
        <v>755</v>
      </c>
    </row>
    <row r="1745" spans="1:45" x14ac:dyDescent="0.25">
      <c r="A1745">
        <v>1744</v>
      </c>
      <c r="B1745" t="s">
        <v>26</v>
      </c>
      <c r="C1745" t="s">
        <v>680</v>
      </c>
      <c r="D1745" t="s">
        <v>3</v>
      </c>
      <c r="E1745" t="s">
        <v>343</v>
      </c>
      <c r="F1745" s="138">
        <v>44016</v>
      </c>
      <c r="G1745" t="s">
        <v>685</v>
      </c>
      <c r="H1745" t="s">
        <v>667</v>
      </c>
      <c r="I1745" t="s">
        <v>681</v>
      </c>
      <c r="J1745" t="s">
        <v>420</v>
      </c>
      <c r="K1745" t="s">
        <v>671</v>
      </c>
      <c r="L1745">
        <v>1000</v>
      </c>
      <c r="M1745">
        <v>400</v>
      </c>
      <c r="O1745">
        <v>292</v>
      </c>
      <c r="P1745">
        <v>80</v>
      </c>
      <c r="Q1745">
        <v>1</v>
      </c>
      <c r="R1745">
        <v>25</v>
      </c>
      <c r="S1745">
        <v>52.5</v>
      </c>
      <c r="T1745">
        <v>0.2857142857142857</v>
      </c>
      <c r="U1745">
        <v>21.964285714285715</v>
      </c>
      <c r="V1745">
        <v>0.85576923076923073</v>
      </c>
      <c r="W1745">
        <v>0.4</v>
      </c>
      <c r="Y1745">
        <v>0.12230919765166341</v>
      </c>
      <c r="Z1745">
        <v>295</v>
      </c>
      <c r="AA1745">
        <v>0.6</v>
      </c>
      <c r="AB1745">
        <v>0.2857142857142857</v>
      </c>
      <c r="AH1745">
        <v>21.714285714285715</v>
      </c>
      <c r="AI1745">
        <v>1</v>
      </c>
      <c r="AQ1745">
        <v>150</v>
      </c>
      <c r="AR1745">
        <v>150</v>
      </c>
      <c r="AS1745" t="s">
        <v>755</v>
      </c>
    </row>
    <row r="1746" spans="1:45" x14ac:dyDescent="0.25">
      <c r="A1746">
        <v>1745</v>
      </c>
      <c r="B1746" t="s">
        <v>26</v>
      </c>
      <c r="C1746" t="s">
        <v>680</v>
      </c>
      <c r="D1746" t="s">
        <v>3</v>
      </c>
      <c r="E1746" t="s">
        <v>343</v>
      </c>
      <c r="F1746" s="138">
        <v>44016</v>
      </c>
      <c r="G1746" t="s">
        <v>710</v>
      </c>
      <c r="H1746" t="s">
        <v>687</v>
      </c>
      <c r="I1746" t="s">
        <v>681</v>
      </c>
      <c r="J1746" t="s">
        <v>506</v>
      </c>
      <c r="K1746" t="s">
        <v>711</v>
      </c>
      <c r="L1746">
        <v>150</v>
      </c>
      <c r="M1746">
        <v>162</v>
      </c>
      <c r="O1746">
        <v>112</v>
      </c>
      <c r="P1746">
        <v>19.5</v>
      </c>
      <c r="Q1746">
        <v>4</v>
      </c>
      <c r="R1746">
        <v>23</v>
      </c>
      <c r="S1746">
        <v>7</v>
      </c>
      <c r="T1746">
        <v>1.7142857142857142</v>
      </c>
      <c r="U1746">
        <v>15.535714285714286</v>
      </c>
      <c r="V1746">
        <v>0.63888888888888884</v>
      </c>
      <c r="W1746">
        <v>0.4</v>
      </c>
      <c r="Y1746">
        <v>0.29336734693877553</v>
      </c>
      <c r="Z1746">
        <v>146</v>
      </c>
      <c r="AA1746">
        <v>0.6</v>
      </c>
      <c r="AB1746">
        <v>1.7142857142857142</v>
      </c>
      <c r="AH1746">
        <v>12.285714285714286</v>
      </c>
      <c r="AI1746">
        <v>3</v>
      </c>
      <c r="AK1746">
        <v>3</v>
      </c>
      <c r="AM1746">
        <v>1</v>
      </c>
      <c r="AQ1746">
        <v>100</v>
      </c>
      <c r="AR1746">
        <v>100</v>
      </c>
      <c r="AS1746" t="s">
        <v>755</v>
      </c>
    </row>
    <row r="1747" spans="1:45" x14ac:dyDescent="0.25">
      <c r="A1747">
        <v>1746</v>
      </c>
      <c r="B1747" t="s">
        <v>26</v>
      </c>
      <c r="C1747" t="s">
        <v>680</v>
      </c>
      <c r="D1747" t="s">
        <v>3</v>
      </c>
      <c r="E1747" t="s">
        <v>343</v>
      </c>
      <c r="F1747" s="138">
        <v>44016</v>
      </c>
      <c r="G1747" t="s">
        <v>710</v>
      </c>
      <c r="H1747" t="s">
        <v>687</v>
      </c>
      <c r="I1747" t="s">
        <v>681</v>
      </c>
      <c r="J1747" t="s">
        <v>502</v>
      </c>
      <c r="K1747" t="s">
        <v>711</v>
      </c>
      <c r="L1747">
        <v>150</v>
      </c>
      <c r="M1747">
        <v>162</v>
      </c>
      <c r="O1747">
        <v>80</v>
      </c>
      <c r="P1747">
        <v>19.5</v>
      </c>
      <c r="Q1747">
        <v>2</v>
      </c>
      <c r="R1747">
        <v>6</v>
      </c>
      <c r="S1747">
        <v>7</v>
      </c>
      <c r="T1747">
        <v>1.4285714285714286</v>
      </c>
      <c r="U1747">
        <v>9</v>
      </c>
      <c r="V1747">
        <v>1.3035714285714286</v>
      </c>
      <c r="W1747">
        <v>0.4</v>
      </c>
      <c r="Y1747">
        <v>0.10714285714285714</v>
      </c>
      <c r="Z1747">
        <v>103</v>
      </c>
      <c r="AA1747">
        <v>0.5</v>
      </c>
      <c r="AB1747">
        <v>1.4285714285714286</v>
      </c>
      <c r="AH1747">
        <v>9</v>
      </c>
      <c r="AQ1747">
        <v>100</v>
      </c>
      <c r="AR1747">
        <v>100</v>
      </c>
      <c r="AS1747" t="s">
        <v>755</v>
      </c>
    </row>
    <row r="1748" spans="1:45" x14ac:dyDescent="0.25">
      <c r="A1748">
        <v>1747</v>
      </c>
      <c r="B1748" t="s">
        <v>26</v>
      </c>
      <c r="C1748" t="s">
        <v>680</v>
      </c>
      <c r="D1748" t="s">
        <v>3</v>
      </c>
      <c r="E1748" t="s">
        <v>343</v>
      </c>
      <c r="F1748" s="138">
        <v>44016</v>
      </c>
      <c r="G1748" t="s">
        <v>710</v>
      </c>
      <c r="H1748" t="s">
        <v>687</v>
      </c>
      <c r="I1748" t="s">
        <v>681</v>
      </c>
      <c r="J1748" t="s">
        <v>501</v>
      </c>
      <c r="K1748" t="s">
        <v>711</v>
      </c>
      <c r="L1748">
        <v>150</v>
      </c>
      <c r="M1748">
        <v>162</v>
      </c>
      <c r="O1748">
        <v>160</v>
      </c>
      <c r="P1748">
        <v>19.5</v>
      </c>
      <c r="Q1748">
        <v>6</v>
      </c>
      <c r="R1748">
        <v>33</v>
      </c>
      <c r="S1748">
        <v>7</v>
      </c>
      <c r="T1748">
        <v>3.2142857142857144</v>
      </c>
      <c r="U1748">
        <v>19.392857142857142</v>
      </c>
      <c r="V1748">
        <v>0.57967032967032972</v>
      </c>
      <c r="W1748">
        <v>0.4</v>
      </c>
      <c r="Y1748">
        <v>0.29464285714285715</v>
      </c>
      <c r="Z1748">
        <v>254</v>
      </c>
      <c r="AA1748">
        <v>0.5</v>
      </c>
      <c r="AB1748">
        <v>2.7142857142857144</v>
      </c>
      <c r="AC1748">
        <v>2</v>
      </c>
      <c r="AH1748">
        <v>15.142857142857142</v>
      </c>
      <c r="AI1748">
        <v>9</v>
      </c>
      <c r="AJ1748">
        <v>4</v>
      </c>
      <c r="AK1748">
        <v>1</v>
      </c>
      <c r="AQ1748">
        <v>100</v>
      </c>
      <c r="AR1748">
        <v>100</v>
      </c>
      <c r="AS1748" t="s">
        <v>755</v>
      </c>
    </row>
    <row r="1749" spans="1:45" x14ac:dyDescent="0.25">
      <c r="A1749">
        <v>1748</v>
      </c>
      <c r="B1749" t="s">
        <v>26</v>
      </c>
      <c r="C1749" t="s">
        <v>680</v>
      </c>
      <c r="D1749" t="s">
        <v>3</v>
      </c>
      <c r="E1749" t="s">
        <v>343</v>
      </c>
      <c r="F1749" s="138">
        <v>44016</v>
      </c>
      <c r="G1749" t="s">
        <v>710</v>
      </c>
      <c r="H1749" t="s">
        <v>687</v>
      </c>
      <c r="I1749" t="s">
        <v>681</v>
      </c>
      <c r="J1749" t="s">
        <v>504</v>
      </c>
      <c r="K1749" t="s">
        <v>711</v>
      </c>
      <c r="L1749">
        <v>150</v>
      </c>
      <c r="M1749">
        <v>162</v>
      </c>
      <c r="O1749">
        <v>160</v>
      </c>
      <c r="P1749">
        <v>19.5</v>
      </c>
      <c r="Q1749">
        <v>13</v>
      </c>
      <c r="R1749">
        <v>28</v>
      </c>
      <c r="S1749">
        <v>7</v>
      </c>
      <c r="T1749">
        <v>10.857142857142858</v>
      </c>
      <c r="U1749">
        <v>23.285714285714285</v>
      </c>
      <c r="V1749">
        <v>0.83275261324041805</v>
      </c>
      <c r="W1749">
        <v>0.4</v>
      </c>
      <c r="Y1749">
        <v>0.25</v>
      </c>
      <c r="Z1749">
        <v>205</v>
      </c>
      <c r="AA1749">
        <v>0.5</v>
      </c>
      <c r="AB1749">
        <v>10.857142857142858</v>
      </c>
      <c r="AH1749">
        <v>18.285714285714285</v>
      </c>
      <c r="AK1749">
        <v>10</v>
      </c>
      <c r="AQ1749">
        <v>100</v>
      </c>
      <c r="AR1749">
        <v>100</v>
      </c>
      <c r="AS1749" t="s">
        <v>755</v>
      </c>
    </row>
    <row r="1750" spans="1:45" x14ac:dyDescent="0.25">
      <c r="A1750">
        <v>1749</v>
      </c>
      <c r="B1750" t="s">
        <v>26</v>
      </c>
      <c r="C1750" t="s">
        <v>680</v>
      </c>
      <c r="D1750" t="s">
        <v>3</v>
      </c>
      <c r="E1750" t="s">
        <v>343</v>
      </c>
      <c r="F1750" s="138">
        <v>44016</v>
      </c>
      <c r="G1750" t="s">
        <v>710</v>
      </c>
      <c r="H1750" t="s">
        <v>687</v>
      </c>
      <c r="I1750" t="s">
        <v>681</v>
      </c>
      <c r="J1750" t="s">
        <v>503</v>
      </c>
      <c r="K1750" t="s">
        <v>711</v>
      </c>
      <c r="L1750">
        <v>150</v>
      </c>
      <c r="M1750">
        <v>162</v>
      </c>
      <c r="O1750">
        <v>192</v>
      </c>
      <c r="P1750">
        <v>19.5</v>
      </c>
      <c r="Q1750">
        <v>10</v>
      </c>
      <c r="R1750">
        <v>23</v>
      </c>
      <c r="S1750">
        <v>7</v>
      </c>
      <c r="T1750">
        <v>6.0357142857142856</v>
      </c>
      <c r="U1750">
        <v>15.75</v>
      </c>
      <c r="V1750">
        <v>0.66017316017316019</v>
      </c>
      <c r="W1750">
        <v>0.4</v>
      </c>
      <c r="Y1750">
        <v>0.17113095238095241</v>
      </c>
      <c r="Z1750">
        <v>216</v>
      </c>
      <c r="AA1750">
        <v>0.5</v>
      </c>
      <c r="AB1750">
        <v>4.2857142857142856</v>
      </c>
      <c r="AC1750">
        <v>3</v>
      </c>
      <c r="AE1750">
        <v>2</v>
      </c>
      <c r="AH1750">
        <v>12</v>
      </c>
      <c r="AI1750">
        <v>5</v>
      </c>
      <c r="AK1750">
        <v>5</v>
      </c>
      <c r="AQ1750">
        <v>100</v>
      </c>
      <c r="AR1750">
        <v>100</v>
      </c>
      <c r="AS1750" t="s">
        <v>755</v>
      </c>
    </row>
    <row r="1751" spans="1:45" x14ac:dyDescent="0.25">
      <c r="A1751">
        <v>1750</v>
      </c>
      <c r="B1751" t="s">
        <v>26</v>
      </c>
      <c r="C1751" t="s">
        <v>680</v>
      </c>
      <c r="D1751" t="s">
        <v>3</v>
      </c>
      <c r="E1751" t="s">
        <v>343</v>
      </c>
      <c r="F1751" s="138">
        <v>44016</v>
      </c>
      <c r="G1751" t="s">
        <v>710</v>
      </c>
      <c r="H1751" t="s">
        <v>687</v>
      </c>
      <c r="I1751" t="s">
        <v>681</v>
      </c>
      <c r="J1751" t="s">
        <v>516</v>
      </c>
      <c r="K1751" t="s">
        <v>711</v>
      </c>
      <c r="L1751">
        <v>150</v>
      </c>
      <c r="M1751">
        <v>162</v>
      </c>
      <c r="O1751">
        <v>196</v>
      </c>
      <c r="P1751">
        <v>19.5</v>
      </c>
      <c r="Q1751">
        <v>1</v>
      </c>
      <c r="R1751">
        <v>20</v>
      </c>
      <c r="S1751">
        <v>7</v>
      </c>
      <c r="T1751">
        <v>0.75</v>
      </c>
      <c r="U1751">
        <v>15</v>
      </c>
      <c r="V1751">
        <v>0.75</v>
      </c>
      <c r="W1751">
        <v>0.4</v>
      </c>
      <c r="Y1751">
        <v>0.1457725947521866</v>
      </c>
      <c r="Z1751">
        <v>204</v>
      </c>
      <c r="AA1751">
        <v>0.5</v>
      </c>
      <c r="AF1751">
        <v>1</v>
      </c>
      <c r="AH1751">
        <v>8</v>
      </c>
      <c r="AK1751">
        <v>3</v>
      </c>
      <c r="AL1751">
        <v>6</v>
      </c>
      <c r="AM1751">
        <v>1</v>
      </c>
      <c r="AQ1751">
        <v>100</v>
      </c>
      <c r="AR1751">
        <v>100</v>
      </c>
      <c r="AS1751" t="s">
        <v>755</v>
      </c>
    </row>
    <row r="1752" spans="1:45" x14ac:dyDescent="0.25">
      <c r="A1752">
        <v>1751</v>
      </c>
      <c r="B1752" t="s">
        <v>26</v>
      </c>
      <c r="C1752" t="s">
        <v>680</v>
      </c>
      <c r="D1752" t="s">
        <v>3</v>
      </c>
      <c r="E1752" t="s">
        <v>343</v>
      </c>
      <c r="F1752" s="138">
        <v>44016</v>
      </c>
      <c r="G1752" t="s">
        <v>710</v>
      </c>
      <c r="H1752" t="s">
        <v>687</v>
      </c>
      <c r="I1752" t="s">
        <v>681</v>
      </c>
      <c r="J1752" t="s">
        <v>519</v>
      </c>
      <c r="K1752" t="s">
        <v>711</v>
      </c>
      <c r="L1752">
        <v>150</v>
      </c>
      <c r="M1752">
        <v>162</v>
      </c>
      <c r="O1752">
        <v>124</v>
      </c>
      <c r="P1752">
        <v>19.5</v>
      </c>
      <c r="R1752">
        <v>20</v>
      </c>
      <c r="S1752">
        <v>7</v>
      </c>
      <c r="T1752">
        <v>0</v>
      </c>
      <c r="U1752">
        <v>33.285714285714285</v>
      </c>
      <c r="V1752">
        <v>1.6642857142857141</v>
      </c>
      <c r="W1752">
        <v>0.4</v>
      </c>
      <c r="Y1752">
        <v>0.2304147465437788</v>
      </c>
      <c r="Z1752">
        <v>134</v>
      </c>
      <c r="AA1752">
        <v>0.5</v>
      </c>
      <c r="AH1752">
        <v>33.285714285714285</v>
      </c>
      <c r="AQ1752">
        <v>100</v>
      </c>
      <c r="AR1752">
        <v>100</v>
      </c>
      <c r="AS1752" t="s">
        <v>755</v>
      </c>
    </row>
    <row r="1753" spans="1:45" x14ac:dyDescent="0.25">
      <c r="A1753">
        <v>1752</v>
      </c>
      <c r="B1753" t="s">
        <v>26</v>
      </c>
      <c r="C1753" t="s">
        <v>680</v>
      </c>
      <c r="D1753" t="s">
        <v>3</v>
      </c>
      <c r="E1753" t="s">
        <v>343</v>
      </c>
      <c r="F1753" s="138">
        <v>44016</v>
      </c>
      <c r="G1753" t="s">
        <v>710</v>
      </c>
      <c r="H1753" t="s">
        <v>687</v>
      </c>
      <c r="I1753" t="s">
        <v>681</v>
      </c>
      <c r="J1753" t="s">
        <v>520</v>
      </c>
      <c r="K1753" t="s">
        <v>711</v>
      </c>
      <c r="L1753">
        <v>150</v>
      </c>
      <c r="M1753">
        <v>162</v>
      </c>
      <c r="O1753">
        <v>144</v>
      </c>
      <c r="P1753">
        <v>19.5</v>
      </c>
      <c r="Q1753">
        <v>3</v>
      </c>
      <c r="R1753">
        <v>31</v>
      </c>
      <c r="S1753">
        <v>7</v>
      </c>
      <c r="T1753">
        <v>0.7142857142857143</v>
      </c>
      <c r="U1753">
        <v>35.178571428571431</v>
      </c>
      <c r="V1753">
        <v>1.055672268907563</v>
      </c>
      <c r="W1753">
        <v>0.4</v>
      </c>
      <c r="Y1753">
        <v>0.30753968253968256</v>
      </c>
      <c r="Z1753">
        <v>141</v>
      </c>
      <c r="AA1753">
        <v>0.5</v>
      </c>
      <c r="AB1753">
        <v>0.7142857142857143</v>
      </c>
      <c r="AH1753">
        <v>32.428571428571431</v>
      </c>
      <c r="AI1753">
        <v>1</v>
      </c>
      <c r="AK1753">
        <v>5</v>
      </c>
      <c r="AQ1753">
        <v>100</v>
      </c>
      <c r="AR1753">
        <v>100</v>
      </c>
      <c r="AS1753" t="s">
        <v>755</v>
      </c>
    </row>
    <row r="1754" spans="1:45" x14ac:dyDescent="0.25">
      <c r="A1754">
        <v>1753</v>
      </c>
      <c r="B1754" t="s">
        <v>26</v>
      </c>
      <c r="C1754" t="s">
        <v>680</v>
      </c>
      <c r="D1754" t="s">
        <v>3</v>
      </c>
      <c r="E1754" t="s">
        <v>343</v>
      </c>
      <c r="F1754" s="138">
        <v>44016</v>
      </c>
      <c r="G1754" t="s">
        <v>710</v>
      </c>
      <c r="H1754" t="s">
        <v>687</v>
      </c>
      <c r="I1754" t="s">
        <v>681</v>
      </c>
      <c r="J1754" t="s">
        <v>517</v>
      </c>
      <c r="K1754" t="s">
        <v>711</v>
      </c>
      <c r="L1754">
        <v>150</v>
      </c>
      <c r="M1754">
        <v>162</v>
      </c>
      <c r="O1754">
        <v>96</v>
      </c>
      <c r="P1754">
        <v>19.5</v>
      </c>
      <c r="Q1754">
        <v>4</v>
      </c>
      <c r="R1754">
        <v>10</v>
      </c>
      <c r="S1754">
        <v>7</v>
      </c>
      <c r="T1754">
        <v>2.8571428571428572</v>
      </c>
      <c r="U1754">
        <v>6.8571428571428568</v>
      </c>
      <c r="V1754">
        <v>0.69387755102040816</v>
      </c>
      <c r="W1754">
        <v>0.4</v>
      </c>
      <c r="Y1754">
        <v>0.14880952380952384</v>
      </c>
      <c r="Z1754">
        <v>108</v>
      </c>
      <c r="AA1754">
        <v>0.5</v>
      </c>
      <c r="AB1754">
        <v>2.8571428571428572</v>
      </c>
      <c r="AH1754">
        <v>6.8571428571428568</v>
      </c>
      <c r="AQ1754">
        <v>100</v>
      </c>
      <c r="AR1754">
        <v>100</v>
      </c>
      <c r="AS1754" t="s">
        <v>755</v>
      </c>
    </row>
    <row r="1755" spans="1:45" x14ac:dyDescent="0.25">
      <c r="A1755">
        <v>1754</v>
      </c>
      <c r="B1755" t="s">
        <v>26</v>
      </c>
      <c r="C1755" t="s">
        <v>680</v>
      </c>
      <c r="D1755" t="s">
        <v>3</v>
      </c>
      <c r="E1755" t="s">
        <v>343</v>
      </c>
      <c r="F1755" s="138">
        <v>44016</v>
      </c>
      <c r="G1755" t="s">
        <v>710</v>
      </c>
      <c r="H1755" t="s">
        <v>687</v>
      </c>
      <c r="I1755" t="s">
        <v>681</v>
      </c>
      <c r="J1755" t="s">
        <v>522</v>
      </c>
      <c r="K1755" t="s">
        <v>711</v>
      </c>
      <c r="L1755">
        <v>150</v>
      </c>
      <c r="M1755">
        <v>162</v>
      </c>
      <c r="O1755">
        <v>162</v>
      </c>
      <c r="P1755">
        <v>19.5</v>
      </c>
      <c r="R1755">
        <v>15</v>
      </c>
      <c r="S1755">
        <v>7</v>
      </c>
      <c r="T1755">
        <v>0</v>
      </c>
      <c r="U1755">
        <v>15.428571428571429</v>
      </c>
      <c r="V1755">
        <v>1.0285714285714287</v>
      </c>
      <c r="W1755">
        <v>0.4</v>
      </c>
      <c r="Y1755">
        <v>0.1322751322751323</v>
      </c>
      <c r="Z1755">
        <v>180</v>
      </c>
      <c r="AA1755">
        <v>0.5</v>
      </c>
      <c r="AH1755">
        <v>15.428571428571429</v>
      </c>
      <c r="AQ1755">
        <v>100</v>
      </c>
      <c r="AR1755">
        <v>100</v>
      </c>
      <c r="AS1755" t="s">
        <v>755</v>
      </c>
    </row>
    <row r="1756" spans="1:45" x14ac:dyDescent="0.25">
      <c r="A1756">
        <v>1755</v>
      </c>
      <c r="B1756" t="s">
        <v>26</v>
      </c>
      <c r="C1756" t="s">
        <v>680</v>
      </c>
      <c r="D1756" t="s">
        <v>3</v>
      </c>
      <c r="E1756" t="s">
        <v>343</v>
      </c>
      <c r="F1756" s="138">
        <v>44016</v>
      </c>
      <c r="G1756" t="s">
        <v>710</v>
      </c>
      <c r="H1756" t="s">
        <v>687</v>
      </c>
      <c r="I1756" t="s">
        <v>681</v>
      </c>
      <c r="J1756" t="s">
        <v>543</v>
      </c>
      <c r="K1756" t="s">
        <v>711</v>
      </c>
      <c r="L1756">
        <v>150</v>
      </c>
      <c r="M1756">
        <v>162</v>
      </c>
      <c r="O1756">
        <v>64</v>
      </c>
      <c r="P1756">
        <v>19.5</v>
      </c>
      <c r="R1756">
        <v>8</v>
      </c>
      <c r="S1756">
        <v>7</v>
      </c>
      <c r="T1756">
        <v>0</v>
      </c>
      <c r="U1756">
        <v>7.5</v>
      </c>
      <c r="V1756">
        <v>0.9375</v>
      </c>
      <c r="W1756">
        <v>0.4</v>
      </c>
      <c r="Y1756">
        <v>0.17857142857142858</v>
      </c>
      <c r="Z1756">
        <v>78</v>
      </c>
      <c r="AA1756">
        <v>0.5</v>
      </c>
      <c r="AL1756">
        <v>2</v>
      </c>
      <c r="AM1756">
        <v>6</v>
      </c>
      <c r="AQ1756">
        <v>100</v>
      </c>
      <c r="AR1756">
        <v>100</v>
      </c>
      <c r="AS1756" t="s">
        <v>755</v>
      </c>
    </row>
    <row r="1757" spans="1:45" x14ac:dyDescent="0.25">
      <c r="A1757">
        <v>1756</v>
      </c>
      <c r="B1757" t="s">
        <v>26</v>
      </c>
      <c r="C1757" t="s">
        <v>680</v>
      </c>
      <c r="D1757" t="s">
        <v>3</v>
      </c>
      <c r="E1757" t="s">
        <v>343</v>
      </c>
      <c r="F1757" s="138">
        <v>44016</v>
      </c>
      <c r="G1757" t="s">
        <v>710</v>
      </c>
      <c r="H1757" t="s">
        <v>687</v>
      </c>
      <c r="I1757" t="s">
        <v>681</v>
      </c>
      <c r="J1757" t="s">
        <v>538</v>
      </c>
      <c r="K1757" t="s">
        <v>711</v>
      </c>
      <c r="L1757">
        <v>150</v>
      </c>
      <c r="M1757">
        <v>162</v>
      </c>
      <c r="O1757">
        <v>123</v>
      </c>
      <c r="P1757">
        <v>19.5</v>
      </c>
      <c r="Q1757">
        <v>2</v>
      </c>
      <c r="R1757">
        <v>26</v>
      </c>
      <c r="S1757">
        <v>7</v>
      </c>
      <c r="T1757">
        <v>1.7142857142857142</v>
      </c>
      <c r="U1757">
        <v>22.428571428571427</v>
      </c>
      <c r="V1757">
        <v>0.86224489795918369</v>
      </c>
      <c r="W1757">
        <v>0.4</v>
      </c>
      <c r="Y1757">
        <v>0.30197444831591175</v>
      </c>
      <c r="Z1757">
        <v>157</v>
      </c>
      <c r="AA1757">
        <v>0.5</v>
      </c>
      <c r="AB1757">
        <v>1.7142857142857142</v>
      </c>
      <c r="AH1757">
        <v>22.428571428571427</v>
      </c>
      <c r="AQ1757">
        <v>100</v>
      </c>
      <c r="AR1757">
        <v>100</v>
      </c>
      <c r="AS1757" t="s">
        <v>755</v>
      </c>
    </row>
    <row r="1758" spans="1:45" x14ac:dyDescent="0.25">
      <c r="A1758">
        <v>1757</v>
      </c>
      <c r="B1758" t="s">
        <v>26</v>
      </c>
      <c r="C1758" t="s">
        <v>680</v>
      </c>
      <c r="D1758" t="s">
        <v>3</v>
      </c>
      <c r="E1758" t="s">
        <v>343</v>
      </c>
      <c r="F1758" s="138">
        <v>44016</v>
      </c>
      <c r="G1758" t="s">
        <v>710</v>
      </c>
      <c r="H1758" t="s">
        <v>687</v>
      </c>
      <c r="I1758" t="s">
        <v>681</v>
      </c>
      <c r="J1758" t="s">
        <v>542</v>
      </c>
      <c r="K1758" t="s">
        <v>711</v>
      </c>
      <c r="L1758">
        <v>150</v>
      </c>
      <c r="M1758">
        <v>162</v>
      </c>
      <c r="O1758">
        <v>160</v>
      </c>
      <c r="P1758">
        <v>19.5</v>
      </c>
      <c r="Q1758">
        <v>10</v>
      </c>
      <c r="R1758">
        <v>25</v>
      </c>
      <c r="S1758">
        <v>7</v>
      </c>
      <c r="T1758">
        <v>9.7142857142857153</v>
      </c>
      <c r="U1758">
        <v>16.107142857142858</v>
      </c>
      <c r="V1758">
        <v>0.7377551020408164</v>
      </c>
      <c r="W1758">
        <v>0.4</v>
      </c>
      <c r="Y1758">
        <v>0.22321428571428573</v>
      </c>
      <c r="Z1758">
        <v>158</v>
      </c>
      <c r="AA1758">
        <v>0.5</v>
      </c>
      <c r="AB1758">
        <v>7.7142857142857144</v>
      </c>
      <c r="AC1758">
        <v>2</v>
      </c>
      <c r="AE1758">
        <v>3</v>
      </c>
      <c r="AH1758">
        <v>14.857142857142858</v>
      </c>
      <c r="AI1758">
        <v>1</v>
      </c>
      <c r="AK1758">
        <v>2</v>
      </c>
      <c r="AQ1758">
        <v>100</v>
      </c>
      <c r="AR1758">
        <v>100</v>
      </c>
      <c r="AS1758" t="s">
        <v>755</v>
      </c>
    </row>
    <row r="1759" spans="1:45" x14ac:dyDescent="0.25">
      <c r="A1759">
        <v>1758</v>
      </c>
      <c r="B1759" t="s">
        <v>26</v>
      </c>
      <c r="C1759" t="s">
        <v>680</v>
      </c>
      <c r="D1759" t="s">
        <v>3</v>
      </c>
      <c r="E1759" t="s">
        <v>343</v>
      </c>
      <c r="F1759" s="138">
        <v>44016</v>
      </c>
      <c r="G1759" t="s">
        <v>710</v>
      </c>
      <c r="H1759" t="s">
        <v>687</v>
      </c>
      <c r="I1759" t="s">
        <v>681</v>
      </c>
      <c r="J1759" t="s">
        <v>541</v>
      </c>
      <c r="K1759" t="s">
        <v>711</v>
      </c>
      <c r="L1759">
        <v>150</v>
      </c>
      <c r="M1759">
        <v>162</v>
      </c>
      <c r="O1759">
        <v>160</v>
      </c>
      <c r="P1759">
        <v>19.5</v>
      </c>
      <c r="R1759">
        <v>15</v>
      </c>
      <c r="S1759">
        <v>7</v>
      </c>
      <c r="T1759">
        <v>0</v>
      </c>
      <c r="U1759">
        <v>13.571428571428571</v>
      </c>
      <c r="V1759">
        <v>0.90476190476190477</v>
      </c>
      <c r="W1759">
        <v>0.4</v>
      </c>
      <c r="Y1759">
        <v>0.13392857142857142</v>
      </c>
      <c r="Z1759">
        <v>165</v>
      </c>
      <c r="AA1759">
        <v>0.5</v>
      </c>
      <c r="AH1759">
        <v>13.571428571428571</v>
      </c>
      <c r="AQ1759">
        <v>100</v>
      </c>
      <c r="AR1759">
        <v>100</v>
      </c>
      <c r="AS1759" t="s">
        <v>755</v>
      </c>
    </row>
    <row r="1760" spans="1:45" x14ac:dyDescent="0.25">
      <c r="A1760">
        <v>1759</v>
      </c>
      <c r="B1760" t="s">
        <v>26</v>
      </c>
      <c r="C1760" t="s">
        <v>680</v>
      </c>
      <c r="D1760" t="s">
        <v>3</v>
      </c>
      <c r="E1760" t="s">
        <v>343</v>
      </c>
      <c r="F1760" s="138">
        <v>44016</v>
      </c>
      <c r="G1760" t="s">
        <v>710</v>
      </c>
      <c r="H1760" t="s">
        <v>687</v>
      </c>
      <c r="I1760" t="s">
        <v>681</v>
      </c>
      <c r="J1760" t="s">
        <v>539</v>
      </c>
      <c r="K1760" t="s">
        <v>711</v>
      </c>
      <c r="L1760">
        <v>150</v>
      </c>
      <c r="M1760">
        <v>162</v>
      </c>
      <c r="O1760">
        <v>80</v>
      </c>
      <c r="P1760">
        <v>19.5</v>
      </c>
      <c r="Q1760">
        <v>2</v>
      </c>
      <c r="R1760">
        <v>11</v>
      </c>
      <c r="S1760">
        <v>7</v>
      </c>
      <c r="T1760">
        <v>1.6071428571428572</v>
      </c>
      <c r="U1760">
        <v>9.1428571428571423</v>
      </c>
      <c r="V1760">
        <v>0.82692307692307687</v>
      </c>
      <c r="W1760">
        <v>0.4</v>
      </c>
      <c r="Y1760">
        <v>0.19642857142857142</v>
      </c>
      <c r="Z1760">
        <v>115</v>
      </c>
      <c r="AA1760">
        <v>0.5</v>
      </c>
      <c r="AB1760">
        <v>0.8571428571428571</v>
      </c>
      <c r="AC1760">
        <v>1</v>
      </c>
      <c r="AE1760">
        <v>1</v>
      </c>
      <c r="AH1760">
        <v>9.1428571428571423</v>
      </c>
      <c r="AQ1760">
        <v>100</v>
      </c>
      <c r="AR1760">
        <v>100</v>
      </c>
      <c r="AS1760" t="s">
        <v>755</v>
      </c>
    </row>
    <row r="1761" spans="1:45" x14ac:dyDescent="0.25">
      <c r="A1761">
        <v>1760</v>
      </c>
      <c r="B1761" t="s">
        <v>26</v>
      </c>
      <c r="C1761" t="s">
        <v>680</v>
      </c>
      <c r="D1761" t="s">
        <v>3</v>
      </c>
      <c r="E1761" t="s">
        <v>343</v>
      </c>
      <c r="F1761" s="138">
        <v>44016</v>
      </c>
      <c r="G1761" t="s">
        <v>710</v>
      </c>
      <c r="H1761" t="s">
        <v>687</v>
      </c>
      <c r="I1761" t="s">
        <v>681</v>
      </c>
      <c r="J1761" t="s">
        <v>544</v>
      </c>
      <c r="K1761" t="s">
        <v>711</v>
      </c>
      <c r="L1761">
        <v>150</v>
      </c>
      <c r="M1761">
        <v>162</v>
      </c>
      <c r="O1761">
        <v>96</v>
      </c>
      <c r="P1761">
        <v>19.5</v>
      </c>
      <c r="Q1761">
        <v>4</v>
      </c>
      <c r="R1761">
        <v>12</v>
      </c>
      <c r="S1761">
        <v>7</v>
      </c>
      <c r="T1761">
        <v>8.5</v>
      </c>
      <c r="U1761">
        <v>2.25</v>
      </c>
      <c r="V1761">
        <v>0.671875</v>
      </c>
      <c r="W1761">
        <v>0.4</v>
      </c>
      <c r="Y1761">
        <v>0.1785714285714286</v>
      </c>
      <c r="Z1761">
        <v>91</v>
      </c>
      <c r="AA1761">
        <v>0.5</v>
      </c>
      <c r="AC1761">
        <v>4</v>
      </c>
      <c r="AE1761">
        <v>3</v>
      </c>
      <c r="AF1761">
        <v>8</v>
      </c>
      <c r="AI1761">
        <v>2</v>
      </c>
      <c r="AL1761">
        <v>1</v>
      </c>
      <c r="AM1761">
        <v>1</v>
      </c>
      <c r="AQ1761">
        <v>100</v>
      </c>
      <c r="AR1761">
        <v>100</v>
      </c>
      <c r="AS1761" t="s">
        <v>755</v>
      </c>
    </row>
    <row r="1762" spans="1:45" x14ac:dyDescent="0.25">
      <c r="A1762">
        <v>1761</v>
      </c>
      <c r="B1762" t="s">
        <v>26</v>
      </c>
      <c r="C1762" t="s">
        <v>680</v>
      </c>
      <c r="D1762" t="s">
        <v>3</v>
      </c>
      <c r="E1762" t="s">
        <v>343</v>
      </c>
      <c r="F1762" s="138">
        <v>44016</v>
      </c>
      <c r="G1762" t="s">
        <v>710</v>
      </c>
      <c r="H1762" t="s">
        <v>687</v>
      </c>
      <c r="I1762" t="s">
        <v>681</v>
      </c>
      <c r="J1762" t="s">
        <v>540</v>
      </c>
      <c r="K1762" t="s">
        <v>711</v>
      </c>
      <c r="L1762">
        <v>150</v>
      </c>
      <c r="M1762">
        <v>162</v>
      </c>
      <c r="O1762">
        <v>160</v>
      </c>
      <c r="P1762">
        <v>19.5</v>
      </c>
      <c r="Q1762">
        <v>4</v>
      </c>
      <c r="R1762">
        <v>25</v>
      </c>
      <c r="S1762">
        <v>7</v>
      </c>
      <c r="T1762">
        <v>2.1071428571428572</v>
      </c>
      <c r="U1762">
        <v>27.214285714285715</v>
      </c>
      <c r="V1762">
        <v>1.0110837438423645</v>
      </c>
      <c r="W1762">
        <v>0.4</v>
      </c>
      <c r="Y1762">
        <v>0.22321428571428573</v>
      </c>
      <c r="Z1762">
        <v>205</v>
      </c>
      <c r="AA1762">
        <v>0.5</v>
      </c>
      <c r="AB1762">
        <v>1.8571428571428572</v>
      </c>
      <c r="AC1762">
        <v>1</v>
      </c>
      <c r="AH1762">
        <v>26.714285714285715</v>
      </c>
      <c r="AI1762">
        <v>2</v>
      </c>
      <c r="AQ1762">
        <v>100</v>
      </c>
      <c r="AR1762">
        <v>100</v>
      </c>
      <c r="AS1762" t="s">
        <v>755</v>
      </c>
    </row>
    <row r="1763" spans="1:45" x14ac:dyDescent="0.25">
      <c r="A1763">
        <v>1762</v>
      </c>
      <c r="B1763" t="s">
        <v>26</v>
      </c>
      <c r="C1763" t="s">
        <v>680</v>
      </c>
      <c r="D1763" t="s">
        <v>3</v>
      </c>
      <c r="E1763" t="s">
        <v>343</v>
      </c>
      <c r="F1763" s="138">
        <v>44016</v>
      </c>
      <c r="G1763" t="s">
        <v>710</v>
      </c>
      <c r="H1763" t="s">
        <v>687</v>
      </c>
      <c r="I1763" t="s">
        <v>681</v>
      </c>
      <c r="J1763" t="s">
        <v>555</v>
      </c>
      <c r="K1763" t="s">
        <v>711</v>
      </c>
      <c r="L1763">
        <v>150</v>
      </c>
      <c r="M1763">
        <v>162</v>
      </c>
      <c r="O1763">
        <v>136</v>
      </c>
      <c r="P1763">
        <v>19.5</v>
      </c>
      <c r="Q1763">
        <v>3</v>
      </c>
      <c r="R1763">
        <v>22</v>
      </c>
      <c r="S1763">
        <v>7</v>
      </c>
      <c r="T1763">
        <v>0.75</v>
      </c>
      <c r="U1763">
        <v>13.214285714285714</v>
      </c>
      <c r="V1763">
        <v>0.5585714285714285</v>
      </c>
      <c r="W1763">
        <v>0.4</v>
      </c>
      <c r="Y1763">
        <v>0.23109243697478996</v>
      </c>
      <c r="Z1763">
        <v>146</v>
      </c>
      <c r="AA1763">
        <v>0.5</v>
      </c>
      <c r="AC1763">
        <v>3</v>
      </c>
      <c r="AH1763">
        <v>11.714285714285714</v>
      </c>
      <c r="AL1763">
        <v>2</v>
      </c>
      <c r="AQ1763">
        <v>100</v>
      </c>
      <c r="AR1763">
        <v>100</v>
      </c>
      <c r="AS1763" t="s">
        <v>755</v>
      </c>
    </row>
    <row r="1764" spans="1:45" x14ac:dyDescent="0.25">
      <c r="A1764">
        <v>1763</v>
      </c>
      <c r="B1764" t="s">
        <v>26</v>
      </c>
      <c r="C1764" t="s">
        <v>680</v>
      </c>
      <c r="D1764" t="s">
        <v>3</v>
      </c>
      <c r="E1764" t="s">
        <v>343</v>
      </c>
      <c r="F1764" s="138">
        <v>44016</v>
      </c>
      <c r="G1764" t="s">
        <v>710</v>
      </c>
      <c r="H1764" t="s">
        <v>687</v>
      </c>
      <c r="I1764" t="s">
        <v>681</v>
      </c>
      <c r="J1764" t="s">
        <v>558</v>
      </c>
      <c r="K1764" t="s">
        <v>711</v>
      </c>
      <c r="L1764">
        <v>150</v>
      </c>
      <c r="M1764">
        <v>162</v>
      </c>
      <c r="O1764">
        <v>160</v>
      </c>
      <c r="P1764">
        <v>19.5</v>
      </c>
      <c r="Q1764">
        <v>12</v>
      </c>
      <c r="R1764">
        <v>28</v>
      </c>
      <c r="S1764">
        <v>7</v>
      </c>
      <c r="T1764">
        <v>9.8571428571428577</v>
      </c>
      <c r="U1764">
        <v>22.785714285714285</v>
      </c>
      <c r="V1764">
        <v>0.81607142857142845</v>
      </c>
      <c r="W1764">
        <v>0.4</v>
      </c>
      <c r="Y1764">
        <v>0.25</v>
      </c>
      <c r="Z1764">
        <v>218</v>
      </c>
      <c r="AA1764">
        <v>0.5</v>
      </c>
      <c r="AB1764">
        <v>9.8571428571428577</v>
      </c>
      <c r="AH1764">
        <v>19.285714285714285</v>
      </c>
      <c r="AK1764">
        <v>7</v>
      </c>
      <c r="AQ1764">
        <v>100</v>
      </c>
      <c r="AR1764">
        <v>100</v>
      </c>
      <c r="AS1764" t="s">
        <v>755</v>
      </c>
    </row>
    <row r="1765" spans="1:45" x14ac:dyDescent="0.25">
      <c r="A1765">
        <v>1764</v>
      </c>
      <c r="B1765" t="s">
        <v>26</v>
      </c>
      <c r="C1765" t="s">
        <v>680</v>
      </c>
      <c r="D1765" t="s">
        <v>3</v>
      </c>
      <c r="E1765" t="s">
        <v>343</v>
      </c>
      <c r="F1765" s="138">
        <v>44016</v>
      </c>
      <c r="G1765" t="s">
        <v>710</v>
      </c>
      <c r="H1765" t="s">
        <v>687</v>
      </c>
      <c r="I1765" t="s">
        <v>681</v>
      </c>
      <c r="J1765" t="s">
        <v>553</v>
      </c>
      <c r="K1765" t="s">
        <v>711</v>
      </c>
      <c r="L1765">
        <v>150</v>
      </c>
      <c r="M1765">
        <v>162</v>
      </c>
      <c r="O1765">
        <v>160</v>
      </c>
      <c r="P1765">
        <v>19.5</v>
      </c>
      <c r="R1765">
        <v>9</v>
      </c>
      <c r="S1765">
        <v>7</v>
      </c>
      <c r="T1765">
        <v>0</v>
      </c>
      <c r="U1765">
        <v>13</v>
      </c>
      <c r="V1765">
        <v>1.4444444444444444</v>
      </c>
      <c r="W1765">
        <v>0.4</v>
      </c>
      <c r="Y1765">
        <v>8.0357142857142863E-2</v>
      </c>
      <c r="Z1765">
        <v>168</v>
      </c>
      <c r="AA1765">
        <v>0.5</v>
      </c>
      <c r="AH1765">
        <v>13</v>
      </c>
      <c r="AQ1765">
        <v>100</v>
      </c>
      <c r="AR1765">
        <v>100</v>
      </c>
      <c r="AS1765" t="s">
        <v>755</v>
      </c>
    </row>
    <row r="1766" spans="1:45" x14ac:dyDescent="0.25">
      <c r="A1766">
        <v>1765</v>
      </c>
      <c r="B1766" t="s">
        <v>26</v>
      </c>
      <c r="C1766" t="s">
        <v>680</v>
      </c>
      <c r="D1766" t="s">
        <v>3</v>
      </c>
      <c r="E1766" t="s">
        <v>343</v>
      </c>
      <c r="F1766" s="138">
        <v>44016</v>
      </c>
      <c r="G1766" t="s">
        <v>710</v>
      </c>
      <c r="H1766" t="s">
        <v>687</v>
      </c>
      <c r="I1766" t="s">
        <v>681</v>
      </c>
      <c r="J1766" t="s">
        <v>581</v>
      </c>
      <c r="K1766" t="s">
        <v>711</v>
      </c>
      <c r="L1766">
        <v>150</v>
      </c>
      <c r="M1766">
        <v>162</v>
      </c>
      <c r="O1766">
        <v>160</v>
      </c>
      <c r="P1766">
        <v>19.5</v>
      </c>
      <c r="Q1766">
        <v>13</v>
      </c>
      <c r="R1766">
        <v>25</v>
      </c>
      <c r="S1766">
        <v>7</v>
      </c>
      <c r="T1766">
        <v>7.9464285714285712</v>
      </c>
      <c r="U1766">
        <v>14.428571428571429</v>
      </c>
      <c r="V1766">
        <v>0.58881578947368418</v>
      </c>
      <c r="W1766">
        <v>0.4</v>
      </c>
      <c r="Y1766">
        <v>0.22321428571428573</v>
      </c>
      <c r="Z1766">
        <v>155</v>
      </c>
      <c r="AA1766">
        <v>0.5</v>
      </c>
      <c r="AB1766">
        <v>6.5714285714285712</v>
      </c>
      <c r="AC1766">
        <v>1</v>
      </c>
      <c r="AD1766">
        <v>3</v>
      </c>
      <c r="AH1766">
        <v>13.428571428571429</v>
      </c>
      <c r="AI1766">
        <v>2</v>
      </c>
      <c r="AK1766">
        <v>1</v>
      </c>
      <c r="AQ1766">
        <v>100</v>
      </c>
      <c r="AR1766">
        <v>100</v>
      </c>
      <c r="AS1766" t="s">
        <v>755</v>
      </c>
    </row>
    <row r="1767" spans="1:45" x14ac:dyDescent="0.25">
      <c r="A1767">
        <v>1766</v>
      </c>
      <c r="B1767" t="s">
        <v>26</v>
      </c>
      <c r="C1767" t="s">
        <v>680</v>
      </c>
      <c r="D1767" t="s">
        <v>3</v>
      </c>
      <c r="E1767" t="s">
        <v>343</v>
      </c>
      <c r="F1767" s="138">
        <v>44016</v>
      </c>
      <c r="G1767" t="s">
        <v>710</v>
      </c>
      <c r="H1767" t="s">
        <v>687</v>
      </c>
      <c r="I1767" t="s">
        <v>681</v>
      </c>
      <c r="J1767" t="s">
        <v>584</v>
      </c>
      <c r="K1767" t="s">
        <v>711</v>
      </c>
      <c r="L1767">
        <v>150</v>
      </c>
      <c r="M1767">
        <v>162</v>
      </c>
      <c r="O1767">
        <v>120</v>
      </c>
      <c r="P1767">
        <v>19.5</v>
      </c>
      <c r="Q1767">
        <v>2</v>
      </c>
      <c r="R1767">
        <v>33</v>
      </c>
      <c r="S1767">
        <v>7</v>
      </c>
      <c r="T1767">
        <v>0.75</v>
      </c>
      <c r="U1767">
        <v>26.392857142857142</v>
      </c>
      <c r="V1767">
        <v>0.77551020408163263</v>
      </c>
      <c r="W1767">
        <v>0.4</v>
      </c>
      <c r="Y1767">
        <v>0.39285714285714285</v>
      </c>
      <c r="Z1767">
        <v>115</v>
      </c>
      <c r="AA1767">
        <v>0.5</v>
      </c>
      <c r="AC1767">
        <v>1</v>
      </c>
      <c r="AE1767">
        <v>1</v>
      </c>
      <c r="AH1767">
        <v>20.142857142857142</v>
      </c>
      <c r="AI1767">
        <v>1</v>
      </c>
      <c r="AL1767">
        <v>8</v>
      </c>
      <c r="AQ1767">
        <v>100</v>
      </c>
      <c r="AR1767">
        <v>100</v>
      </c>
      <c r="AS1767" t="s">
        <v>755</v>
      </c>
    </row>
    <row r="1768" spans="1:45" x14ac:dyDescent="0.25">
      <c r="A1768">
        <v>1767</v>
      </c>
      <c r="B1768" t="s">
        <v>26</v>
      </c>
      <c r="C1768" t="s">
        <v>680</v>
      </c>
      <c r="D1768" t="s">
        <v>3</v>
      </c>
      <c r="E1768" t="s">
        <v>343</v>
      </c>
      <c r="F1768" s="138">
        <v>44016</v>
      </c>
      <c r="G1768" t="s">
        <v>710</v>
      </c>
      <c r="H1768" t="s">
        <v>687</v>
      </c>
      <c r="I1768" t="s">
        <v>681</v>
      </c>
      <c r="J1768" t="s">
        <v>583</v>
      </c>
      <c r="K1768" t="s">
        <v>711</v>
      </c>
      <c r="L1768">
        <v>150</v>
      </c>
      <c r="M1768">
        <v>162</v>
      </c>
      <c r="O1768">
        <v>162</v>
      </c>
      <c r="P1768">
        <v>19.5</v>
      </c>
      <c r="R1768">
        <v>14</v>
      </c>
      <c r="S1768">
        <v>7</v>
      </c>
      <c r="T1768">
        <v>0</v>
      </c>
      <c r="U1768">
        <v>15.75</v>
      </c>
      <c r="V1768">
        <v>1.125</v>
      </c>
      <c r="W1768">
        <v>0.4</v>
      </c>
      <c r="Y1768">
        <v>0.1234567901234568</v>
      </c>
      <c r="Z1768">
        <v>157</v>
      </c>
      <c r="AA1768">
        <v>0.5</v>
      </c>
      <c r="AK1768">
        <v>9</v>
      </c>
      <c r="AL1768">
        <v>15</v>
      </c>
      <c r="AQ1768">
        <v>100</v>
      </c>
      <c r="AR1768">
        <v>100</v>
      </c>
      <c r="AS1768" t="s">
        <v>755</v>
      </c>
    </row>
    <row r="1769" spans="1:45" x14ac:dyDescent="0.25">
      <c r="A1769">
        <v>1768</v>
      </c>
      <c r="B1769" t="s">
        <v>26</v>
      </c>
      <c r="C1769" t="s">
        <v>680</v>
      </c>
      <c r="D1769" t="s">
        <v>3</v>
      </c>
      <c r="E1769" t="s">
        <v>343</v>
      </c>
      <c r="F1769" s="138">
        <v>44016</v>
      </c>
      <c r="G1769" t="s">
        <v>710</v>
      </c>
      <c r="H1769" t="s">
        <v>687</v>
      </c>
      <c r="I1769" t="s">
        <v>681</v>
      </c>
      <c r="J1769" t="s">
        <v>582</v>
      </c>
      <c r="K1769" t="s">
        <v>711</v>
      </c>
      <c r="L1769">
        <v>150</v>
      </c>
      <c r="M1769">
        <v>162</v>
      </c>
      <c r="O1769">
        <v>148</v>
      </c>
      <c r="P1769">
        <v>19.5</v>
      </c>
      <c r="Q1769">
        <v>1</v>
      </c>
      <c r="R1769">
        <v>16</v>
      </c>
      <c r="S1769">
        <v>7</v>
      </c>
      <c r="T1769">
        <v>0.8571428571428571</v>
      </c>
      <c r="U1769">
        <v>12.75</v>
      </c>
      <c r="V1769">
        <v>0.80042016806722693</v>
      </c>
      <c r="W1769">
        <v>0.4</v>
      </c>
      <c r="Y1769">
        <v>0.15444015444015444</v>
      </c>
      <c r="Z1769">
        <v>140</v>
      </c>
      <c r="AA1769">
        <v>0.5</v>
      </c>
      <c r="AB1769">
        <v>0.8571428571428571</v>
      </c>
      <c r="AH1769">
        <v>12</v>
      </c>
      <c r="AL1769">
        <v>1</v>
      </c>
      <c r="AQ1769">
        <v>100</v>
      </c>
      <c r="AR1769">
        <v>100</v>
      </c>
      <c r="AS1769" t="s">
        <v>755</v>
      </c>
    </row>
    <row r="1770" spans="1:45" x14ac:dyDescent="0.25">
      <c r="A1770">
        <v>1769</v>
      </c>
      <c r="B1770" t="s">
        <v>26</v>
      </c>
      <c r="C1770" t="s">
        <v>680</v>
      </c>
      <c r="D1770" t="s">
        <v>3</v>
      </c>
      <c r="E1770" t="s">
        <v>343</v>
      </c>
      <c r="F1770" s="138">
        <v>44016</v>
      </c>
      <c r="G1770" t="s">
        <v>710</v>
      </c>
      <c r="H1770" t="s">
        <v>687</v>
      </c>
      <c r="I1770" t="s">
        <v>681</v>
      </c>
      <c r="J1770" t="s">
        <v>580</v>
      </c>
      <c r="K1770" t="s">
        <v>711</v>
      </c>
      <c r="L1770">
        <v>150</v>
      </c>
      <c r="M1770">
        <v>162</v>
      </c>
      <c r="O1770">
        <v>128</v>
      </c>
      <c r="P1770">
        <v>19.5</v>
      </c>
      <c r="R1770">
        <v>24</v>
      </c>
      <c r="S1770">
        <v>7</v>
      </c>
      <c r="T1770">
        <v>0</v>
      </c>
      <c r="U1770">
        <v>20.607142857142858</v>
      </c>
      <c r="V1770">
        <v>0.85863095238095244</v>
      </c>
      <c r="W1770">
        <v>0.4</v>
      </c>
      <c r="Y1770">
        <v>0.26785714285714285</v>
      </c>
      <c r="Z1770">
        <v>148</v>
      </c>
      <c r="AA1770">
        <v>0.5</v>
      </c>
      <c r="AH1770">
        <v>18.857142857142858</v>
      </c>
      <c r="AI1770">
        <v>1</v>
      </c>
      <c r="AK1770">
        <v>3</v>
      </c>
      <c r="AQ1770">
        <v>100</v>
      </c>
      <c r="AR1770">
        <v>100</v>
      </c>
      <c r="AS1770" t="s">
        <v>755</v>
      </c>
    </row>
    <row r="1771" spans="1:45" x14ac:dyDescent="0.25">
      <c r="A1771">
        <v>1770</v>
      </c>
      <c r="B1771" t="s">
        <v>26</v>
      </c>
      <c r="C1771" t="s">
        <v>680</v>
      </c>
      <c r="D1771" t="s">
        <v>3</v>
      </c>
      <c r="E1771" t="s">
        <v>343</v>
      </c>
      <c r="F1771" s="138">
        <v>44016</v>
      </c>
      <c r="G1771" t="s">
        <v>670</v>
      </c>
      <c r="H1771" t="s">
        <v>667</v>
      </c>
      <c r="I1771" t="s">
        <v>689</v>
      </c>
      <c r="J1771" t="s">
        <v>307</v>
      </c>
      <c r="K1771" t="s">
        <v>671</v>
      </c>
      <c r="L1771">
        <v>1200</v>
      </c>
      <c r="M1771">
        <v>480</v>
      </c>
      <c r="O1771">
        <v>480</v>
      </c>
      <c r="P1771">
        <v>92</v>
      </c>
      <c r="Q1771">
        <v>22</v>
      </c>
      <c r="R1771">
        <v>71</v>
      </c>
      <c r="S1771">
        <v>21</v>
      </c>
      <c r="T1771">
        <v>11.107142857142858</v>
      </c>
      <c r="U1771">
        <v>53.142857142857146</v>
      </c>
      <c r="V1771">
        <v>0.69086021505376349</v>
      </c>
      <c r="W1771">
        <v>0.4</v>
      </c>
      <c r="Y1771">
        <v>0.21130952380952381</v>
      </c>
      <c r="Z1771">
        <v>526</v>
      </c>
      <c r="AA1771">
        <v>0.65</v>
      </c>
      <c r="AB1771">
        <v>9.8571428571428577</v>
      </c>
      <c r="AC1771">
        <v>2</v>
      </c>
      <c r="AF1771">
        <v>1</v>
      </c>
      <c r="AH1771">
        <v>51.142857142857146</v>
      </c>
      <c r="AI1771">
        <v>2</v>
      </c>
      <c r="AK1771">
        <v>3</v>
      </c>
      <c r="AQ1771">
        <v>150</v>
      </c>
      <c r="AR1771">
        <v>150</v>
      </c>
      <c r="AS1771" t="s">
        <v>755</v>
      </c>
    </row>
    <row r="1772" spans="1:45" x14ac:dyDescent="0.25">
      <c r="A1772">
        <v>1771</v>
      </c>
      <c r="B1772" t="s">
        <v>26</v>
      </c>
      <c r="C1772" t="s">
        <v>680</v>
      </c>
      <c r="D1772" t="s">
        <v>3</v>
      </c>
      <c r="E1772" t="s">
        <v>343</v>
      </c>
      <c r="F1772" s="138">
        <v>44016</v>
      </c>
      <c r="G1772" t="s">
        <v>670</v>
      </c>
      <c r="H1772" t="s">
        <v>687</v>
      </c>
      <c r="I1772" t="s">
        <v>691</v>
      </c>
      <c r="J1772" t="s">
        <v>390</v>
      </c>
      <c r="K1772" t="s">
        <v>671</v>
      </c>
      <c r="L1772">
        <v>1200</v>
      </c>
      <c r="M1772">
        <v>480</v>
      </c>
      <c r="O1772">
        <v>520</v>
      </c>
      <c r="P1772">
        <v>57.5</v>
      </c>
      <c r="Q1772">
        <v>7</v>
      </c>
      <c r="R1772">
        <v>33</v>
      </c>
      <c r="S1772">
        <v>21</v>
      </c>
      <c r="T1772">
        <v>5.5714285714285712</v>
      </c>
      <c r="U1772">
        <v>32.071428571428569</v>
      </c>
      <c r="V1772">
        <v>0.94107142857142845</v>
      </c>
      <c r="W1772">
        <v>0.24</v>
      </c>
      <c r="Y1772">
        <v>9.0659340659340656E-2</v>
      </c>
      <c r="Z1772">
        <v>533</v>
      </c>
      <c r="AA1772">
        <v>0.6</v>
      </c>
      <c r="AB1772">
        <v>5.5714285714285712</v>
      </c>
      <c r="AH1772">
        <v>31.571428571428573</v>
      </c>
      <c r="AK1772">
        <v>1</v>
      </c>
      <c r="AQ1772">
        <v>150</v>
      </c>
      <c r="AR1772">
        <v>150</v>
      </c>
      <c r="AS1772" t="s">
        <v>755</v>
      </c>
    </row>
    <row r="1773" spans="1:45" x14ac:dyDescent="0.25">
      <c r="A1773">
        <v>1772</v>
      </c>
      <c r="B1773" t="s">
        <v>26</v>
      </c>
      <c r="C1773" t="s">
        <v>680</v>
      </c>
      <c r="D1773" t="s">
        <v>3</v>
      </c>
      <c r="E1773" t="s">
        <v>343</v>
      </c>
      <c r="F1773" s="138">
        <v>44016</v>
      </c>
      <c r="G1773" t="s">
        <v>670</v>
      </c>
      <c r="H1773" t="s">
        <v>687</v>
      </c>
      <c r="I1773" t="s">
        <v>692</v>
      </c>
      <c r="J1773" t="s">
        <v>383</v>
      </c>
      <c r="K1773" t="s">
        <v>671</v>
      </c>
      <c r="L1773">
        <v>1200</v>
      </c>
      <c r="M1773">
        <v>480</v>
      </c>
      <c r="O1773">
        <v>448</v>
      </c>
      <c r="P1773">
        <v>57.5</v>
      </c>
      <c r="R1773">
        <v>67</v>
      </c>
      <c r="S1773">
        <v>21</v>
      </c>
      <c r="T1773">
        <v>0</v>
      </c>
      <c r="U1773">
        <v>47.214285714285715</v>
      </c>
      <c r="V1773">
        <v>0.70469083155650325</v>
      </c>
      <c r="W1773">
        <v>0.24</v>
      </c>
      <c r="Y1773">
        <v>0.21364795918367349</v>
      </c>
      <c r="Z1773">
        <v>595</v>
      </c>
      <c r="AA1773">
        <v>0.6</v>
      </c>
      <c r="AH1773">
        <v>43.714285714285715</v>
      </c>
      <c r="AI1773">
        <v>6</v>
      </c>
      <c r="AK1773">
        <v>4</v>
      </c>
      <c r="AQ1773">
        <v>150</v>
      </c>
      <c r="AR1773">
        <v>150</v>
      </c>
      <c r="AS1773" t="s">
        <v>755</v>
      </c>
    </row>
    <row r="1774" spans="1:45" x14ac:dyDescent="0.25">
      <c r="A1774">
        <v>1773</v>
      </c>
      <c r="B1774" t="s">
        <v>26</v>
      </c>
      <c r="C1774" t="s">
        <v>680</v>
      </c>
      <c r="D1774" t="s">
        <v>3</v>
      </c>
      <c r="E1774" t="s">
        <v>343</v>
      </c>
      <c r="F1774" s="138">
        <v>44016</v>
      </c>
      <c r="G1774" t="s">
        <v>670</v>
      </c>
      <c r="H1774" t="s">
        <v>687</v>
      </c>
      <c r="I1774" t="s">
        <v>693</v>
      </c>
      <c r="J1774" t="s">
        <v>385</v>
      </c>
      <c r="K1774" t="s">
        <v>671</v>
      </c>
      <c r="L1774">
        <v>1200</v>
      </c>
      <c r="M1774">
        <v>480</v>
      </c>
      <c r="O1774">
        <v>500</v>
      </c>
      <c r="P1774">
        <v>57.5</v>
      </c>
      <c r="R1774">
        <v>41</v>
      </c>
      <c r="S1774">
        <v>21</v>
      </c>
      <c r="T1774">
        <v>0</v>
      </c>
      <c r="U1774">
        <v>26.142857142857142</v>
      </c>
      <c r="V1774">
        <v>0.6376306620209059</v>
      </c>
      <c r="W1774">
        <v>0.24</v>
      </c>
      <c r="Y1774">
        <v>0.11714285714285715</v>
      </c>
      <c r="Z1774">
        <v>495</v>
      </c>
      <c r="AA1774">
        <v>0.6</v>
      </c>
      <c r="AH1774">
        <v>21.142857142857142</v>
      </c>
      <c r="AI1774">
        <v>8</v>
      </c>
      <c r="AK1774">
        <v>6</v>
      </c>
      <c r="AQ1774">
        <v>150</v>
      </c>
      <c r="AR1774">
        <v>150</v>
      </c>
      <c r="AS1774" t="s">
        <v>755</v>
      </c>
    </row>
    <row r="1775" spans="1:45" x14ac:dyDescent="0.25">
      <c r="A1775">
        <v>1774</v>
      </c>
      <c r="B1775" t="s">
        <v>26</v>
      </c>
      <c r="C1775" t="s">
        <v>680</v>
      </c>
      <c r="D1775" t="s">
        <v>3</v>
      </c>
      <c r="E1775" t="s">
        <v>343</v>
      </c>
      <c r="F1775" s="138">
        <v>44016</v>
      </c>
      <c r="G1775" t="s">
        <v>670</v>
      </c>
      <c r="H1775" t="s">
        <v>687</v>
      </c>
      <c r="I1775" t="s">
        <v>695</v>
      </c>
      <c r="J1775" t="s">
        <v>387</v>
      </c>
      <c r="K1775" t="s">
        <v>671</v>
      </c>
      <c r="L1775">
        <v>1200</v>
      </c>
      <c r="M1775">
        <v>480</v>
      </c>
      <c r="O1775">
        <v>486</v>
      </c>
      <c r="P1775">
        <v>57.5</v>
      </c>
      <c r="Q1775">
        <v>7</v>
      </c>
      <c r="R1775">
        <v>27</v>
      </c>
      <c r="S1775">
        <v>21</v>
      </c>
      <c r="T1775">
        <v>4.3928571428571432</v>
      </c>
      <c r="U1775">
        <v>20.357142857142858</v>
      </c>
      <c r="V1775">
        <v>0.7279411764705882</v>
      </c>
      <c r="W1775">
        <v>0.24</v>
      </c>
      <c r="Y1775">
        <v>7.9365079365079375E-2</v>
      </c>
      <c r="Z1775">
        <v>520</v>
      </c>
      <c r="AA1775">
        <v>0.6</v>
      </c>
      <c r="AB1775">
        <v>4.1428571428571432</v>
      </c>
      <c r="AC1775">
        <v>1</v>
      </c>
      <c r="AH1775">
        <v>18.857142857142858</v>
      </c>
      <c r="AK1775">
        <v>3</v>
      </c>
      <c r="AQ1775">
        <v>150</v>
      </c>
      <c r="AR1775">
        <v>150</v>
      </c>
      <c r="AS1775" t="s">
        <v>755</v>
      </c>
    </row>
    <row r="1776" spans="1:45" x14ac:dyDescent="0.25">
      <c r="A1776">
        <v>1775</v>
      </c>
      <c r="B1776" t="s">
        <v>26</v>
      </c>
      <c r="C1776" t="s">
        <v>680</v>
      </c>
      <c r="D1776" t="s">
        <v>3</v>
      </c>
      <c r="E1776" t="s">
        <v>343</v>
      </c>
      <c r="F1776" s="138">
        <v>44016</v>
      </c>
      <c r="G1776" t="s">
        <v>670</v>
      </c>
      <c r="H1776" t="s">
        <v>687</v>
      </c>
      <c r="I1776" t="s">
        <v>696</v>
      </c>
      <c r="J1776" t="s">
        <v>389</v>
      </c>
      <c r="K1776" t="s">
        <v>671</v>
      </c>
      <c r="L1776">
        <v>1200</v>
      </c>
      <c r="M1776">
        <v>480</v>
      </c>
      <c r="O1776">
        <v>484</v>
      </c>
      <c r="P1776">
        <v>57.5</v>
      </c>
      <c r="Q1776">
        <v>6</v>
      </c>
      <c r="R1776">
        <v>55</v>
      </c>
      <c r="S1776">
        <v>21</v>
      </c>
      <c r="T1776">
        <v>3.4285714285714284</v>
      </c>
      <c r="U1776">
        <v>30.428571428571427</v>
      </c>
      <c r="V1776">
        <v>0.55503512880562056</v>
      </c>
      <c r="W1776">
        <v>0.24</v>
      </c>
      <c r="Y1776">
        <v>0.16233766233766236</v>
      </c>
      <c r="Z1776">
        <v>486</v>
      </c>
      <c r="AA1776">
        <v>0.6</v>
      </c>
      <c r="AB1776">
        <v>3.4285714285714284</v>
      </c>
      <c r="AH1776">
        <v>29.428571428571427</v>
      </c>
      <c r="AI1776">
        <v>4</v>
      </c>
      <c r="AQ1776">
        <v>150</v>
      </c>
      <c r="AR1776">
        <v>150</v>
      </c>
      <c r="AS1776" t="s">
        <v>755</v>
      </c>
    </row>
    <row r="1777" spans="1:45" x14ac:dyDescent="0.25">
      <c r="A1777">
        <v>1776</v>
      </c>
      <c r="B1777" t="s">
        <v>26</v>
      </c>
      <c r="C1777" t="s">
        <v>680</v>
      </c>
      <c r="D1777" t="s">
        <v>3</v>
      </c>
      <c r="E1777" t="s">
        <v>343</v>
      </c>
      <c r="F1777" s="138">
        <v>44016</v>
      </c>
      <c r="G1777" t="s">
        <v>670</v>
      </c>
      <c r="H1777" t="s">
        <v>687</v>
      </c>
      <c r="I1777" t="s">
        <v>701</v>
      </c>
      <c r="J1777" t="s">
        <v>433</v>
      </c>
      <c r="K1777" t="s">
        <v>671</v>
      </c>
      <c r="L1777">
        <v>1200</v>
      </c>
      <c r="M1777">
        <v>480</v>
      </c>
      <c r="O1777">
        <v>404</v>
      </c>
      <c r="P1777">
        <v>57.5</v>
      </c>
      <c r="Q1777">
        <v>2</v>
      </c>
      <c r="R1777">
        <v>49</v>
      </c>
      <c r="S1777">
        <v>21</v>
      </c>
      <c r="T1777">
        <v>2.8571428571428572</v>
      </c>
      <c r="U1777">
        <v>35.571428571428569</v>
      </c>
      <c r="V1777">
        <v>0.75350140056022397</v>
      </c>
      <c r="W1777">
        <v>0.24</v>
      </c>
      <c r="Y1777">
        <v>0.17326732673267328</v>
      </c>
      <c r="Z1777">
        <v>404</v>
      </c>
      <c r="AA1777">
        <v>0.6</v>
      </c>
      <c r="AB1777">
        <v>2.8571428571428572</v>
      </c>
      <c r="AH1777">
        <v>35.571428571428569</v>
      </c>
      <c r="AQ1777">
        <v>150</v>
      </c>
      <c r="AR1777">
        <v>150</v>
      </c>
      <c r="AS1777" t="s">
        <v>755</v>
      </c>
    </row>
    <row r="1778" spans="1:45" x14ac:dyDescent="0.25">
      <c r="A1778">
        <v>1777</v>
      </c>
      <c r="B1778" t="s">
        <v>26</v>
      </c>
      <c r="C1778" t="s">
        <v>680</v>
      </c>
      <c r="D1778" t="s">
        <v>3</v>
      </c>
      <c r="E1778" t="s">
        <v>343</v>
      </c>
      <c r="F1778" s="138">
        <v>44016</v>
      </c>
      <c r="G1778" t="s">
        <v>670</v>
      </c>
      <c r="H1778" t="s">
        <v>667</v>
      </c>
      <c r="I1778" t="s">
        <v>690</v>
      </c>
      <c r="J1778" t="s">
        <v>388</v>
      </c>
      <c r="K1778" t="s">
        <v>671</v>
      </c>
      <c r="L1778">
        <v>1200</v>
      </c>
      <c r="M1778">
        <v>480</v>
      </c>
      <c r="O1778">
        <v>480</v>
      </c>
      <c r="P1778">
        <v>57.5</v>
      </c>
      <c r="R1778">
        <v>56</v>
      </c>
      <c r="S1778">
        <v>21</v>
      </c>
      <c r="T1778">
        <v>0</v>
      </c>
      <c r="U1778">
        <v>73.285714285714292</v>
      </c>
      <c r="V1778">
        <v>1.3086734693877553</v>
      </c>
      <c r="W1778">
        <v>0.4</v>
      </c>
      <c r="Y1778">
        <v>0.16666666666666666</v>
      </c>
      <c r="Z1778">
        <v>550</v>
      </c>
      <c r="AA1778">
        <v>0.65</v>
      </c>
      <c r="AH1778">
        <v>73.285714285714292</v>
      </c>
      <c r="AQ1778">
        <v>150</v>
      </c>
      <c r="AR1778">
        <v>150</v>
      </c>
      <c r="AS1778" t="s">
        <v>755</v>
      </c>
    </row>
    <row r="1779" spans="1:45" x14ac:dyDescent="0.25">
      <c r="A1779">
        <v>1778</v>
      </c>
      <c r="B1779" t="s">
        <v>26</v>
      </c>
      <c r="C1779" t="s">
        <v>680</v>
      </c>
      <c r="D1779" t="s">
        <v>3</v>
      </c>
      <c r="E1779" t="s">
        <v>343</v>
      </c>
      <c r="F1779" s="138">
        <v>44016</v>
      </c>
      <c r="G1779" t="s">
        <v>684</v>
      </c>
      <c r="H1779" t="s">
        <v>687</v>
      </c>
      <c r="I1779" t="s">
        <v>690</v>
      </c>
      <c r="J1779" t="s">
        <v>452</v>
      </c>
      <c r="K1779" t="s">
        <v>669</v>
      </c>
      <c r="L1779">
        <v>1250</v>
      </c>
      <c r="M1779">
        <v>500</v>
      </c>
      <c r="O1779">
        <v>532</v>
      </c>
      <c r="P1779">
        <v>60</v>
      </c>
      <c r="Q1779">
        <v>4</v>
      </c>
      <c r="R1779">
        <v>29</v>
      </c>
      <c r="S1779">
        <v>22</v>
      </c>
      <c r="T1779">
        <v>13</v>
      </c>
      <c r="U1779">
        <v>10.5</v>
      </c>
      <c r="V1779">
        <v>0.71212121212121215</v>
      </c>
      <c r="W1779">
        <v>0.24</v>
      </c>
      <c r="Y1779">
        <v>7.7873254564983896E-2</v>
      </c>
      <c r="Z1779">
        <v>550</v>
      </c>
      <c r="AA1779">
        <v>0.6</v>
      </c>
      <c r="AC1779">
        <v>5</v>
      </c>
      <c r="AD1779">
        <v>6</v>
      </c>
      <c r="AE1779">
        <v>16</v>
      </c>
      <c r="AF1779">
        <v>2</v>
      </c>
      <c r="AL1779">
        <v>14</v>
      </c>
      <c r="AQ1779">
        <v>150</v>
      </c>
      <c r="AR1779">
        <v>150</v>
      </c>
      <c r="AS1779" t="s">
        <v>755</v>
      </c>
    </row>
    <row r="1780" spans="1:45" x14ac:dyDescent="0.25">
      <c r="A1780">
        <v>1779</v>
      </c>
      <c r="B1780" t="s">
        <v>26</v>
      </c>
      <c r="C1780" t="s">
        <v>680</v>
      </c>
      <c r="D1780" t="s">
        <v>3</v>
      </c>
      <c r="E1780" t="s">
        <v>343</v>
      </c>
      <c r="F1780" s="138">
        <v>44016</v>
      </c>
      <c r="G1780" t="s">
        <v>670</v>
      </c>
      <c r="H1780" t="s">
        <v>687</v>
      </c>
      <c r="I1780" t="s">
        <v>702</v>
      </c>
      <c r="J1780" t="s">
        <v>432</v>
      </c>
      <c r="K1780" t="s">
        <v>671</v>
      </c>
      <c r="L1780">
        <v>1200</v>
      </c>
      <c r="M1780">
        <v>480</v>
      </c>
      <c r="O1780">
        <v>472</v>
      </c>
      <c r="P1780">
        <v>57.5</v>
      </c>
      <c r="Q1780">
        <v>6</v>
      </c>
      <c r="R1780">
        <v>27</v>
      </c>
      <c r="S1780">
        <v>21</v>
      </c>
      <c r="T1780">
        <v>2.0714285714285712</v>
      </c>
      <c r="U1780">
        <v>18.035714285714285</v>
      </c>
      <c r="V1780">
        <v>0.60930735930735924</v>
      </c>
      <c r="W1780">
        <v>0.24</v>
      </c>
      <c r="Y1780">
        <v>8.1719128329297827E-2</v>
      </c>
      <c r="Z1780">
        <v>502</v>
      </c>
      <c r="AA1780">
        <v>0.6</v>
      </c>
      <c r="AB1780">
        <v>1.5714285714285714</v>
      </c>
      <c r="AC1780">
        <v>2</v>
      </c>
      <c r="AH1780">
        <v>16.285714285714285</v>
      </c>
      <c r="AI1780">
        <v>3</v>
      </c>
      <c r="AK1780">
        <v>2</v>
      </c>
      <c r="AQ1780">
        <v>150</v>
      </c>
      <c r="AR1780">
        <v>150</v>
      </c>
      <c r="AS1780" t="s">
        <v>755</v>
      </c>
    </row>
    <row r="1781" spans="1:45" x14ac:dyDescent="0.25">
      <c r="A1781">
        <v>1780</v>
      </c>
      <c r="B1781" t="s">
        <v>26</v>
      </c>
      <c r="C1781" t="s">
        <v>680</v>
      </c>
      <c r="D1781" t="s">
        <v>3</v>
      </c>
      <c r="E1781" t="s">
        <v>343</v>
      </c>
      <c r="F1781" s="138">
        <v>44016</v>
      </c>
      <c r="G1781" t="s">
        <v>684</v>
      </c>
      <c r="H1781" t="s">
        <v>687</v>
      </c>
      <c r="I1781" t="s">
        <v>702</v>
      </c>
      <c r="J1781" t="s">
        <v>462</v>
      </c>
      <c r="K1781" t="s">
        <v>669</v>
      </c>
      <c r="L1781">
        <v>1250</v>
      </c>
      <c r="M1781">
        <v>500</v>
      </c>
      <c r="O1781">
        <v>492</v>
      </c>
      <c r="P1781">
        <v>60</v>
      </c>
      <c r="Q1781">
        <v>7</v>
      </c>
      <c r="R1781">
        <v>27</v>
      </c>
      <c r="S1781">
        <v>22</v>
      </c>
      <c r="T1781">
        <v>5.1071428571428577</v>
      </c>
      <c r="U1781">
        <v>18.642857142857142</v>
      </c>
      <c r="V1781">
        <v>0.69852941176470584</v>
      </c>
      <c r="W1781">
        <v>0.24</v>
      </c>
      <c r="Y1781">
        <v>7.8397212543554015E-2</v>
      </c>
      <c r="Z1781">
        <v>552</v>
      </c>
      <c r="AA1781">
        <v>0.6</v>
      </c>
      <c r="AB1781">
        <v>2.8571428571428572</v>
      </c>
      <c r="AF1781">
        <v>3</v>
      </c>
      <c r="AH1781">
        <v>17.142857142857142</v>
      </c>
      <c r="AL1781">
        <v>2</v>
      </c>
      <c r="AQ1781">
        <v>150</v>
      </c>
      <c r="AR1781">
        <v>150</v>
      </c>
      <c r="AS1781" t="s">
        <v>755</v>
      </c>
    </row>
    <row r="1782" spans="1:45" x14ac:dyDescent="0.25">
      <c r="A1782">
        <v>1781</v>
      </c>
      <c r="B1782" t="s">
        <v>26</v>
      </c>
      <c r="C1782" t="s">
        <v>680</v>
      </c>
      <c r="D1782" t="s">
        <v>3</v>
      </c>
      <c r="E1782" t="s">
        <v>343</v>
      </c>
      <c r="F1782" s="138">
        <v>44016</v>
      </c>
      <c r="G1782" t="s">
        <v>670</v>
      </c>
      <c r="H1782" t="s">
        <v>687</v>
      </c>
      <c r="I1782" t="s">
        <v>694</v>
      </c>
      <c r="J1782" t="s">
        <v>381</v>
      </c>
      <c r="K1782" t="s">
        <v>671</v>
      </c>
      <c r="L1782">
        <v>1200</v>
      </c>
      <c r="M1782">
        <v>480</v>
      </c>
      <c r="O1782">
        <v>544</v>
      </c>
      <c r="P1782">
        <v>57.5</v>
      </c>
      <c r="Q1782">
        <v>12</v>
      </c>
      <c r="R1782">
        <v>47</v>
      </c>
      <c r="S1782">
        <v>21</v>
      </c>
      <c r="T1782">
        <v>5.3928571428571432</v>
      </c>
      <c r="U1782">
        <v>26.160714285714285</v>
      </c>
      <c r="V1782">
        <v>0.53480629539951574</v>
      </c>
      <c r="W1782">
        <v>0.24</v>
      </c>
      <c r="Y1782">
        <v>0.12342436974789918</v>
      </c>
      <c r="Z1782">
        <v>516</v>
      </c>
      <c r="AA1782">
        <v>0.6</v>
      </c>
      <c r="AB1782">
        <v>5.1428571428571432</v>
      </c>
      <c r="AC1782">
        <v>1</v>
      </c>
      <c r="AH1782">
        <v>25.285714285714285</v>
      </c>
      <c r="AI1782">
        <v>2</v>
      </c>
      <c r="AJ1782">
        <v>1</v>
      </c>
      <c r="AQ1782">
        <v>150</v>
      </c>
      <c r="AR1782">
        <v>150</v>
      </c>
      <c r="AS1782" t="s">
        <v>755</v>
      </c>
    </row>
    <row r="1783" spans="1:45" x14ac:dyDescent="0.25">
      <c r="A1783">
        <v>1782</v>
      </c>
      <c r="B1783" t="s">
        <v>26</v>
      </c>
      <c r="C1783" t="s">
        <v>680</v>
      </c>
      <c r="D1783" t="s">
        <v>3</v>
      </c>
      <c r="E1783" t="s">
        <v>343</v>
      </c>
      <c r="F1783" s="138">
        <v>44016</v>
      </c>
      <c r="G1783" t="s">
        <v>682</v>
      </c>
      <c r="H1783" t="s">
        <v>687</v>
      </c>
      <c r="I1783" t="s">
        <v>694</v>
      </c>
      <c r="J1783" t="s">
        <v>567</v>
      </c>
      <c r="K1783" t="s">
        <v>671</v>
      </c>
      <c r="L1783">
        <v>1000</v>
      </c>
      <c r="M1783">
        <v>400</v>
      </c>
      <c r="O1783">
        <v>360</v>
      </c>
      <c r="P1783">
        <v>57.5</v>
      </c>
      <c r="Q1783">
        <v>12</v>
      </c>
      <c r="R1783">
        <v>32</v>
      </c>
      <c r="S1783">
        <v>17.5</v>
      </c>
      <c r="T1783">
        <v>5.5357142857142856</v>
      </c>
      <c r="U1783">
        <v>15.053571428571429</v>
      </c>
      <c r="V1783">
        <v>0.46793831168831174</v>
      </c>
      <c r="W1783">
        <v>0.24</v>
      </c>
      <c r="Y1783">
        <v>0.126984126984127</v>
      </c>
      <c r="Z1783">
        <v>366</v>
      </c>
      <c r="AA1783">
        <v>0.6</v>
      </c>
      <c r="AB1783">
        <v>5.2857142857142856</v>
      </c>
      <c r="AC1783">
        <v>1</v>
      </c>
      <c r="AH1783">
        <v>13.428571428571429</v>
      </c>
      <c r="AI1783">
        <v>2</v>
      </c>
      <c r="AJ1783">
        <v>3</v>
      </c>
      <c r="AQ1783">
        <v>150</v>
      </c>
      <c r="AR1783">
        <v>150</v>
      </c>
      <c r="AS1783" t="s">
        <v>755</v>
      </c>
    </row>
    <row r="1784" spans="1:45" x14ac:dyDescent="0.25">
      <c r="A1784">
        <v>1783</v>
      </c>
      <c r="B1784" t="s">
        <v>26</v>
      </c>
      <c r="C1784" t="s">
        <v>665</v>
      </c>
      <c r="D1784" t="s">
        <v>3</v>
      </c>
      <c r="E1784" t="s">
        <v>343</v>
      </c>
      <c r="F1784" s="138">
        <v>44017</v>
      </c>
      <c r="G1784" t="s">
        <v>666</v>
      </c>
      <c r="H1784" t="s">
        <v>667</v>
      </c>
      <c r="I1784" t="s">
        <v>668</v>
      </c>
      <c r="J1784" t="s">
        <v>129</v>
      </c>
      <c r="K1784" t="s">
        <v>669</v>
      </c>
      <c r="L1784">
        <v>2700</v>
      </c>
      <c r="M1784">
        <v>810</v>
      </c>
      <c r="O1784">
        <v>896</v>
      </c>
      <c r="P1784">
        <v>259.2</v>
      </c>
      <c r="Q1784">
        <v>78</v>
      </c>
      <c r="R1784">
        <v>146</v>
      </c>
      <c r="S1784">
        <v>171.20000000000002</v>
      </c>
      <c r="T1784">
        <v>57.5</v>
      </c>
      <c r="U1784">
        <v>120.16666666666667</v>
      </c>
      <c r="V1784">
        <v>0.79315476190476197</v>
      </c>
      <c r="W1784">
        <v>0.4</v>
      </c>
      <c r="Y1784">
        <v>0.35714285714285721</v>
      </c>
      <c r="Z1784">
        <v>1149</v>
      </c>
      <c r="AA1784">
        <v>0.8</v>
      </c>
      <c r="AB1784">
        <v>54</v>
      </c>
      <c r="AC1784">
        <v>6</v>
      </c>
      <c r="AD1784">
        <v>0</v>
      </c>
      <c r="AE1784">
        <v>4</v>
      </c>
      <c r="AF1784">
        <v>0</v>
      </c>
      <c r="AG1784">
        <v>0</v>
      </c>
      <c r="AH1784">
        <v>115.16666666666667</v>
      </c>
      <c r="AI1784">
        <v>6</v>
      </c>
      <c r="AJ1784">
        <v>0</v>
      </c>
      <c r="AK1784">
        <v>7</v>
      </c>
      <c r="AL1784">
        <v>0</v>
      </c>
      <c r="AM1784">
        <v>0</v>
      </c>
      <c r="AQ1784">
        <v>150</v>
      </c>
      <c r="AR1784">
        <v>150</v>
      </c>
      <c r="AS1784" t="s">
        <v>756</v>
      </c>
    </row>
    <row r="1785" spans="1:45" x14ac:dyDescent="0.25">
      <c r="A1785">
        <v>1784</v>
      </c>
      <c r="B1785" t="s">
        <v>26</v>
      </c>
      <c r="C1785" t="s">
        <v>665</v>
      </c>
      <c r="D1785" t="s">
        <v>3</v>
      </c>
      <c r="E1785" t="s">
        <v>343</v>
      </c>
      <c r="F1785" s="138">
        <v>44017</v>
      </c>
      <c r="G1785" t="s">
        <v>703</v>
      </c>
      <c r="H1785" t="s">
        <v>667</v>
      </c>
      <c r="I1785" t="s">
        <v>668</v>
      </c>
      <c r="J1785" t="s">
        <v>451</v>
      </c>
      <c r="K1785" t="s">
        <v>669</v>
      </c>
      <c r="L1785">
        <v>1800</v>
      </c>
      <c r="M1785">
        <v>720</v>
      </c>
      <c r="O1785">
        <v>752</v>
      </c>
      <c r="P1785">
        <v>230.4</v>
      </c>
      <c r="Q1785">
        <v>8</v>
      </c>
      <c r="R1785">
        <v>52</v>
      </c>
      <c r="S1785">
        <v>152</v>
      </c>
      <c r="T1785">
        <v>5.333333333333333</v>
      </c>
      <c r="U1785">
        <v>45.833333333333336</v>
      </c>
      <c r="V1785">
        <v>0.85277777777777786</v>
      </c>
      <c r="W1785">
        <v>0.4</v>
      </c>
      <c r="Y1785">
        <v>0.11398176291793313</v>
      </c>
      <c r="Z1785">
        <v>825</v>
      </c>
      <c r="AA1785">
        <v>0.8</v>
      </c>
      <c r="AB1785">
        <v>4.833333333333333</v>
      </c>
      <c r="AC1785">
        <v>0</v>
      </c>
      <c r="AD1785">
        <v>0</v>
      </c>
      <c r="AE1785">
        <v>1</v>
      </c>
      <c r="AF1785">
        <v>0</v>
      </c>
      <c r="AG1785">
        <v>0</v>
      </c>
      <c r="AH1785">
        <v>42.833333333333336</v>
      </c>
      <c r="AI1785">
        <v>0</v>
      </c>
      <c r="AJ1785">
        <v>0</v>
      </c>
      <c r="AK1785">
        <v>6</v>
      </c>
      <c r="AL1785">
        <v>0</v>
      </c>
      <c r="AM1785">
        <v>0</v>
      </c>
      <c r="AQ1785">
        <v>100</v>
      </c>
      <c r="AR1785">
        <v>100</v>
      </c>
      <c r="AS1785" t="s">
        <v>756</v>
      </c>
    </row>
    <row r="1786" spans="1:45" x14ac:dyDescent="0.25">
      <c r="A1786">
        <v>1785</v>
      </c>
      <c r="B1786" t="s">
        <v>26</v>
      </c>
      <c r="C1786" t="s">
        <v>665</v>
      </c>
      <c r="D1786" t="s">
        <v>3</v>
      </c>
      <c r="E1786" t="s">
        <v>343</v>
      </c>
      <c r="F1786" s="138">
        <v>44017</v>
      </c>
      <c r="G1786" t="s">
        <v>670</v>
      </c>
      <c r="H1786" t="s">
        <v>667</v>
      </c>
      <c r="I1786" t="s">
        <v>668</v>
      </c>
      <c r="J1786" t="s">
        <v>137</v>
      </c>
      <c r="K1786" t="s">
        <v>671</v>
      </c>
      <c r="L1786">
        <v>1200</v>
      </c>
      <c r="M1786">
        <v>480</v>
      </c>
      <c r="O1786">
        <v>384</v>
      </c>
      <c r="P1786">
        <v>153.60000000000002</v>
      </c>
      <c r="Q1786">
        <v>19</v>
      </c>
      <c r="R1786">
        <v>82</v>
      </c>
      <c r="S1786">
        <v>101.60000000000001</v>
      </c>
      <c r="T1786">
        <v>8.1666666666666679</v>
      </c>
      <c r="U1786">
        <v>63.083333333333336</v>
      </c>
      <c r="V1786">
        <v>0.70544554455445541</v>
      </c>
      <c r="W1786">
        <v>0.4</v>
      </c>
      <c r="Y1786">
        <v>0.37574404761904767</v>
      </c>
      <c r="Z1786">
        <v>401</v>
      </c>
      <c r="AA1786">
        <v>0.75</v>
      </c>
      <c r="AB1786">
        <v>5.166666666666667</v>
      </c>
      <c r="AC1786">
        <v>4</v>
      </c>
      <c r="AD1786">
        <v>0</v>
      </c>
      <c r="AE1786">
        <v>4</v>
      </c>
      <c r="AF1786">
        <v>0</v>
      </c>
      <c r="AG1786">
        <v>0</v>
      </c>
      <c r="AH1786">
        <v>57.833333333333336</v>
      </c>
      <c r="AI1786">
        <v>5</v>
      </c>
      <c r="AJ1786">
        <v>0</v>
      </c>
      <c r="AK1786">
        <v>8</v>
      </c>
      <c r="AL1786">
        <v>0</v>
      </c>
      <c r="AM1786">
        <v>0</v>
      </c>
      <c r="AQ1786">
        <v>100</v>
      </c>
      <c r="AR1786">
        <v>100</v>
      </c>
      <c r="AS1786" t="s">
        <v>756</v>
      </c>
    </row>
    <row r="1787" spans="1:45" x14ac:dyDescent="0.25">
      <c r="A1787">
        <v>1786</v>
      </c>
      <c r="B1787" t="s">
        <v>26</v>
      </c>
      <c r="C1787" t="s">
        <v>665</v>
      </c>
      <c r="D1787" t="s">
        <v>3</v>
      </c>
      <c r="E1787" t="s">
        <v>343</v>
      </c>
      <c r="F1787" s="138">
        <v>44017</v>
      </c>
      <c r="G1787" t="s">
        <v>670</v>
      </c>
      <c r="H1787" t="s">
        <v>667</v>
      </c>
      <c r="I1787" t="s">
        <v>668</v>
      </c>
      <c r="J1787" t="s">
        <v>138</v>
      </c>
      <c r="K1787" t="s">
        <v>671</v>
      </c>
      <c r="L1787">
        <v>1200</v>
      </c>
      <c r="M1787">
        <v>480</v>
      </c>
      <c r="O1787">
        <v>560</v>
      </c>
      <c r="P1787">
        <v>153.60000000000002</v>
      </c>
      <c r="Q1787">
        <v>39</v>
      </c>
      <c r="R1787">
        <v>74</v>
      </c>
      <c r="S1787">
        <v>101.60000000000001</v>
      </c>
      <c r="T1787">
        <v>26.583333333333332</v>
      </c>
      <c r="U1787">
        <v>51.5</v>
      </c>
      <c r="V1787">
        <v>0.69100294985250732</v>
      </c>
      <c r="W1787">
        <v>0.4</v>
      </c>
      <c r="Y1787">
        <v>0.28826530612244899</v>
      </c>
      <c r="Z1787">
        <v>751</v>
      </c>
      <c r="AA1787">
        <v>0.75</v>
      </c>
      <c r="AB1787">
        <v>21.333333333333332</v>
      </c>
      <c r="AC1787">
        <v>7</v>
      </c>
      <c r="AD1787">
        <v>0</v>
      </c>
      <c r="AE1787">
        <v>7</v>
      </c>
      <c r="AF1787">
        <v>0</v>
      </c>
      <c r="AG1787">
        <v>0</v>
      </c>
      <c r="AH1787">
        <v>45</v>
      </c>
      <c r="AI1787">
        <v>6</v>
      </c>
      <c r="AJ1787">
        <v>0</v>
      </c>
      <c r="AK1787">
        <v>10</v>
      </c>
      <c r="AL1787">
        <v>0</v>
      </c>
      <c r="AM1787">
        <v>0</v>
      </c>
      <c r="AQ1787">
        <v>100</v>
      </c>
      <c r="AR1787">
        <v>100</v>
      </c>
      <c r="AS1787" t="s">
        <v>756</v>
      </c>
    </row>
    <row r="1788" spans="1:45" x14ac:dyDescent="0.25">
      <c r="A1788">
        <v>1787</v>
      </c>
      <c r="B1788" t="s">
        <v>26</v>
      </c>
      <c r="C1788" t="s">
        <v>665</v>
      </c>
      <c r="D1788" t="s">
        <v>3</v>
      </c>
      <c r="E1788" t="s">
        <v>343</v>
      </c>
      <c r="F1788" s="138">
        <v>44017</v>
      </c>
      <c r="G1788" t="s">
        <v>670</v>
      </c>
      <c r="H1788" t="s">
        <v>667</v>
      </c>
      <c r="I1788" t="s">
        <v>668</v>
      </c>
      <c r="J1788" t="s">
        <v>139</v>
      </c>
      <c r="K1788" t="s">
        <v>671</v>
      </c>
      <c r="L1788">
        <v>1200</v>
      </c>
      <c r="M1788">
        <v>480</v>
      </c>
      <c r="O1788">
        <v>368</v>
      </c>
      <c r="P1788">
        <v>96</v>
      </c>
      <c r="Q1788">
        <v>14</v>
      </c>
      <c r="R1788">
        <v>24</v>
      </c>
      <c r="S1788">
        <v>63.5</v>
      </c>
      <c r="T1788">
        <v>10.75</v>
      </c>
      <c r="U1788">
        <v>21.75</v>
      </c>
      <c r="V1788">
        <v>0.85526315789473684</v>
      </c>
      <c r="W1788">
        <v>0.4</v>
      </c>
      <c r="Y1788">
        <v>0.14751552795031059</v>
      </c>
      <c r="Z1788">
        <v>327</v>
      </c>
      <c r="AA1788">
        <v>0.75</v>
      </c>
      <c r="AB1788">
        <v>10</v>
      </c>
      <c r="AC1788">
        <v>1</v>
      </c>
      <c r="AD1788">
        <v>0</v>
      </c>
      <c r="AE1788">
        <v>1</v>
      </c>
      <c r="AF1788">
        <v>0</v>
      </c>
      <c r="AG1788">
        <v>0</v>
      </c>
      <c r="AH1788">
        <v>20</v>
      </c>
      <c r="AI1788">
        <v>1</v>
      </c>
      <c r="AJ1788">
        <v>0</v>
      </c>
      <c r="AK1788">
        <v>3</v>
      </c>
      <c r="AL1788">
        <v>0</v>
      </c>
      <c r="AM1788">
        <v>0</v>
      </c>
      <c r="AQ1788">
        <v>100</v>
      </c>
      <c r="AR1788">
        <v>100</v>
      </c>
      <c r="AS1788" t="s">
        <v>755</v>
      </c>
    </row>
    <row r="1789" spans="1:45" x14ac:dyDescent="0.25">
      <c r="A1789">
        <v>1788</v>
      </c>
      <c r="B1789" t="s">
        <v>26</v>
      </c>
      <c r="C1789" t="s">
        <v>665</v>
      </c>
      <c r="D1789" t="s">
        <v>3</v>
      </c>
      <c r="E1789" t="s">
        <v>343</v>
      </c>
      <c r="F1789" s="138">
        <v>44017</v>
      </c>
      <c r="G1789" t="s">
        <v>670</v>
      </c>
      <c r="H1789" t="s">
        <v>667</v>
      </c>
      <c r="I1789" t="s">
        <v>668</v>
      </c>
      <c r="J1789" t="s">
        <v>140</v>
      </c>
      <c r="K1789" t="s">
        <v>671</v>
      </c>
      <c r="L1789">
        <v>1200</v>
      </c>
      <c r="M1789">
        <v>480</v>
      </c>
      <c r="O1789">
        <v>544</v>
      </c>
      <c r="P1789">
        <v>153.60000000000002</v>
      </c>
      <c r="Q1789">
        <v>23</v>
      </c>
      <c r="R1789">
        <v>67</v>
      </c>
      <c r="S1789">
        <v>101.60000000000001</v>
      </c>
      <c r="T1789">
        <v>11.666666666666666</v>
      </c>
      <c r="U1789">
        <v>44.166666666666664</v>
      </c>
      <c r="V1789">
        <v>0.62037037037037035</v>
      </c>
      <c r="W1789">
        <v>0.4</v>
      </c>
      <c r="Y1789">
        <v>0.23634453781512607</v>
      </c>
      <c r="Z1789">
        <v>838</v>
      </c>
      <c r="AA1789">
        <v>0.75</v>
      </c>
      <c r="AB1789">
        <v>10.166666666666666</v>
      </c>
      <c r="AC1789">
        <v>0</v>
      </c>
      <c r="AD1789">
        <v>0</v>
      </c>
      <c r="AE1789">
        <v>3</v>
      </c>
      <c r="AF1789">
        <v>0</v>
      </c>
      <c r="AG1789">
        <v>0</v>
      </c>
      <c r="AH1789">
        <v>40.666666666666664</v>
      </c>
      <c r="AI1789">
        <v>4</v>
      </c>
      <c r="AJ1789">
        <v>0</v>
      </c>
      <c r="AK1789">
        <v>5</v>
      </c>
      <c r="AL1789">
        <v>0</v>
      </c>
      <c r="AM1789">
        <v>0</v>
      </c>
      <c r="AQ1789">
        <v>100</v>
      </c>
      <c r="AR1789">
        <v>100</v>
      </c>
      <c r="AS1789" t="s">
        <v>756</v>
      </c>
    </row>
    <row r="1790" spans="1:45" x14ac:dyDescent="0.25">
      <c r="A1790">
        <v>1789</v>
      </c>
      <c r="B1790" t="s">
        <v>26</v>
      </c>
      <c r="C1790" t="s">
        <v>665</v>
      </c>
      <c r="D1790" t="s">
        <v>3</v>
      </c>
      <c r="E1790" t="s">
        <v>343</v>
      </c>
      <c r="F1790" s="138">
        <v>44017</v>
      </c>
      <c r="G1790" t="s">
        <v>670</v>
      </c>
      <c r="H1790" t="s">
        <v>667</v>
      </c>
      <c r="I1790" t="s">
        <v>668</v>
      </c>
      <c r="J1790" t="s">
        <v>141</v>
      </c>
      <c r="K1790" t="s">
        <v>671</v>
      </c>
      <c r="L1790">
        <v>1200</v>
      </c>
      <c r="M1790">
        <v>480</v>
      </c>
      <c r="O1790">
        <v>416</v>
      </c>
      <c r="P1790">
        <v>153.60000000000002</v>
      </c>
      <c r="Q1790">
        <v>27</v>
      </c>
      <c r="R1790">
        <v>44</v>
      </c>
      <c r="S1790">
        <v>101.60000000000001</v>
      </c>
      <c r="T1790">
        <v>9.6666666666666661</v>
      </c>
      <c r="U1790">
        <v>19.333333333333332</v>
      </c>
      <c r="V1790">
        <v>0.40845070422535212</v>
      </c>
      <c r="W1790">
        <v>0.4</v>
      </c>
      <c r="Y1790">
        <v>0.24381868131868134</v>
      </c>
      <c r="Z1790">
        <v>681</v>
      </c>
      <c r="AA1790">
        <v>0.75</v>
      </c>
      <c r="AB1790">
        <v>8.6666666666666661</v>
      </c>
      <c r="AC1790">
        <v>4</v>
      </c>
      <c r="AD1790">
        <v>0</v>
      </c>
      <c r="AE1790">
        <v>0</v>
      </c>
      <c r="AF1790">
        <v>0</v>
      </c>
      <c r="AG1790">
        <v>0</v>
      </c>
      <c r="AH1790">
        <v>16.833333333333332</v>
      </c>
      <c r="AI1790">
        <v>10</v>
      </c>
      <c r="AJ1790">
        <v>0</v>
      </c>
      <c r="AK1790">
        <v>0</v>
      </c>
      <c r="AL1790">
        <v>0</v>
      </c>
      <c r="AM1790">
        <v>0</v>
      </c>
      <c r="AQ1790">
        <v>100</v>
      </c>
      <c r="AR1790">
        <v>100</v>
      </c>
      <c r="AS1790" t="s">
        <v>756</v>
      </c>
    </row>
    <row r="1791" spans="1:45" x14ac:dyDescent="0.25">
      <c r="A1791">
        <v>1790</v>
      </c>
      <c r="B1791" t="s">
        <v>26</v>
      </c>
      <c r="C1791" t="s">
        <v>665</v>
      </c>
      <c r="D1791" t="s">
        <v>3</v>
      </c>
      <c r="E1791" t="s">
        <v>343</v>
      </c>
      <c r="F1791" s="138">
        <v>44017</v>
      </c>
      <c r="G1791" t="s">
        <v>670</v>
      </c>
      <c r="H1791" t="s">
        <v>667</v>
      </c>
      <c r="I1791" t="s">
        <v>668</v>
      </c>
      <c r="J1791" t="s">
        <v>142</v>
      </c>
      <c r="K1791" t="s">
        <v>671</v>
      </c>
      <c r="L1791">
        <v>1200</v>
      </c>
      <c r="M1791">
        <v>480</v>
      </c>
      <c r="O1791">
        <v>592</v>
      </c>
      <c r="P1791">
        <v>153.60000000000002</v>
      </c>
      <c r="Q1791">
        <v>21</v>
      </c>
      <c r="R1791">
        <v>56</v>
      </c>
      <c r="S1791">
        <v>101.60000000000001</v>
      </c>
      <c r="T1791">
        <v>13</v>
      </c>
      <c r="U1791">
        <v>30.416666666666668</v>
      </c>
      <c r="V1791">
        <v>0.56385281385281394</v>
      </c>
      <c r="W1791">
        <v>0.4</v>
      </c>
      <c r="Y1791">
        <v>0.18581081081081083</v>
      </c>
      <c r="Z1791">
        <v>628</v>
      </c>
      <c r="AA1791">
        <v>0.75</v>
      </c>
      <c r="AB1791">
        <v>11</v>
      </c>
      <c r="AC1791">
        <v>0</v>
      </c>
      <c r="AD1791">
        <v>0</v>
      </c>
      <c r="AE1791">
        <v>4</v>
      </c>
      <c r="AF1791">
        <v>0</v>
      </c>
      <c r="AG1791">
        <v>0</v>
      </c>
      <c r="AH1791">
        <v>28.166666666666668</v>
      </c>
      <c r="AI1791">
        <v>3</v>
      </c>
      <c r="AJ1791">
        <v>0</v>
      </c>
      <c r="AK1791">
        <v>3</v>
      </c>
      <c r="AL1791">
        <v>0</v>
      </c>
      <c r="AM1791">
        <v>0</v>
      </c>
      <c r="AQ1791">
        <v>100</v>
      </c>
      <c r="AR1791">
        <v>100</v>
      </c>
      <c r="AS1791" t="s">
        <v>756</v>
      </c>
    </row>
    <row r="1792" spans="1:45" x14ac:dyDescent="0.25">
      <c r="A1792">
        <v>1791</v>
      </c>
      <c r="B1792" t="s">
        <v>26</v>
      </c>
      <c r="C1792" t="s">
        <v>665</v>
      </c>
      <c r="D1792" t="s">
        <v>3</v>
      </c>
      <c r="E1792" t="s">
        <v>343</v>
      </c>
      <c r="F1792" s="138">
        <v>44017</v>
      </c>
      <c r="G1792" t="s">
        <v>670</v>
      </c>
      <c r="H1792" t="s">
        <v>667</v>
      </c>
      <c r="I1792" t="s">
        <v>668</v>
      </c>
      <c r="J1792" t="s">
        <v>143</v>
      </c>
      <c r="K1792" t="s">
        <v>671</v>
      </c>
      <c r="L1792">
        <v>1200</v>
      </c>
      <c r="M1792">
        <v>480</v>
      </c>
      <c r="O1792">
        <v>368</v>
      </c>
      <c r="P1792">
        <v>96</v>
      </c>
      <c r="Q1792">
        <v>45</v>
      </c>
      <c r="R1792">
        <v>63</v>
      </c>
      <c r="S1792">
        <v>63.5</v>
      </c>
      <c r="T1792">
        <v>18.666666666666664</v>
      </c>
      <c r="U1792">
        <v>29.166666666666668</v>
      </c>
      <c r="V1792">
        <v>0.4429012345679012</v>
      </c>
      <c r="W1792">
        <v>0.4</v>
      </c>
      <c r="Y1792">
        <v>0.41925465838509324</v>
      </c>
      <c r="Z1792">
        <v>362</v>
      </c>
      <c r="AA1792">
        <v>0.75</v>
      </c>
      <c r="AB1792">
        <v>12.666666666666666</v>
      </c>
      <c r="AC1792">
        <v>12</v>
      </c>
      <c r="AD1792">
        <v>0</v>
      </c>
      <c r="AE1792">
        <v>6</v>
      </c>
      <c r="AF1792">
        <v>0</v>
      </c>
      <c r="AG1792">
        <v>0</v>
      </c>
      <c r="AH1792">
        <v>22.166666666666668</v>
      </c>
      <c r="AI1792">
        <v>16</v>
      </c>
      <c r="AJ1792">
        <v>0</v>
      </c>
      <c r="AK1792">
        <v>6</v>
      </c>
      <c r="AL1792">
        <v>0</v>
      </c>
      <c r="AM1792">
        <v>0</v>
      </c>
      <c r="AQ1792">
        <v>100</v>
      </c>
      <c r="AR1792">
        <v>100</v>
      </c>
      <c r="AS1792" t="s">
        <v>755</v>
      </c>
    </row>
    <row r="1793" spans="1:45" x14ac:dyDescent="0.25">
      <c r="A1793">
        <v>1792</v>
      </c>
      <c r="B1793" t="s">
        <v>26</v>
      </c>
      <c r="C1793" t="s">
        <v>665</v>
      </c>
      <c r="D1793" t="s">
        <v>3</v>
      </c>
      <c r="E1793" t="s">
        <v>343</v>
      </c>
      <c r="F1793" s="138">
        <v>44017</v>
      </c>
      <c r="G1793" t="s">
        <v>670</v>
      </c>
      <c r="H1793" t="s">
        <v>667</v>
      </c>
      <c r="I1793" t="s">
        <v>668</v>
      </c>
      <c r="J1793" t="s">
        <v>144</v>
      </c>
      <c r="K1793" t="s">
        <v>671</v>
      </c>
      <c r="L1793">
        <v>1200</v>
      </c>
      <c r="M1793">
        <v>480</v>
      </c>
      <c r="O1793">
        <v>372</v>
      </c>
      <c r="P1793">
        <v>96</v>
      </c>
      <c r="Q1793">
        <v>5</v>
      </c>
      <c r="R1793">
        <v>14</v>
      </c>
      <c r="S1793">
        <v>63.5</v>
      </c>
      <c r="T1793">
        <v>7.1666666666666661</v>
      </c>
      <c r="U1793">
        <v>21.333333333333336</v>
      </c>
      <c r="V1793">
        <v>1.5</v>
      </c>
      <c r="W1793">
        <v>0.4</v>
      </c>
      <c r="Y1793">
        <v>7.29646697388633E-2</v>
      </c>
      <c r="Z1793">
        <v>365</v>
      </c>
      <c r="AA1793">
        <v>0.65</v>
      </c>
      <c r="AB1793">
        <v>3.6666666666666665</v>
      </c>
      <c r="AC1793">
        <v>0</v>
      </c>
      <c r="AD1793">
        <v>0</v>
      </c>
      <c r="AE1793">
        <v>7</v>
      </c>
      <c r="AF1793">
        <v>0</v>
      </c>
      <c r="AG1793">
        <v>0</v>
      </c>
      <c r="AH1793">
        <v>14.333333333333334</v>
      </c>
      <c r="AI1793">
        <v>2</v>
      </c>
      <c r="AJ1793">
        <v>0</v>
      </c>
      <c r="AK1793">
        <v>13</v>
      </c>
      <c r="AL1793">
        <v>0</v>
      </c>
      <c r="AM1793">
        <v>0</v>
      </c>
      <c r="AQ1793">
        <v>100</v>
      </c>
      <c r="AR1793">
        <v>100</v>
      </c>
      <c r="AS1793" t="s">
        <v>755</v>
      </c>
    </row>
    <row r="1794" spans="1:45" x14ac:dyDescent="0.25">
      <c r="A1794">
        <v>1793</v>
      </c>
      <c r="B1794" t="s">
        <v>26</v>
      </c>
      <c r="C1794" t="s">
        <v>665</v>
      </c>
      <c r="D1794" t="s">
        <v>3</v>
      </c>
      <c r="E1794" t="s">
        <v>343</v>
      </c>
      <c r="F1794" s="138">
        <v>44017</v>
      </c>
      <c r="G1794" t="s">
        <v>670</v>
      </c>
      <c r="H1794" t="s">
        <v>667</v>
      </c>
      <c r="I1794" t="s">
        <v>668</v>
      </c>
      <c r="J1794" t="s">
        <v>145</v>
      </c>
      <c r="K1794" t="s">
        <v>671</v>
      </c>
      <c r="L1794">
        <v>1200</v>
      </c>
      <c r="M1794">
        <v>480</v>
      </c>
      <c r="O1794">
        <v>392</v>
      </c>
      <c r="P1794">
        <v>96</v>
      </c>
      <c r="Q1794">
        <v>21</v>
      </c>
      <c r="R1794">
        <v>30</v>
      </c>
      <c r="S1794">
        <v>63.5</v>
      </c>
      <c r="T1794">
        <v>8.9166666666666661</v>
      </c>
      <c r="U1794">
        <v>10.583333333333334</v>
      </c>
      <c r="V1794">
        <v>0.38235294117647056</v>
      </c>
      <c r="W1794">
        <v>0.4</v>
      </c>
      <c r="Y1794">
        <v>0.18586005830903793</v>
      </c>
      <c r="Z1794">
        <v>424</v>
      </c>
      <c r="AA1794">
        <v>0</v>
      </c>
      <c r="AB1794">
        <v>2.6666666666666665</v>
      </c>
      <c r="AC1794">
        <v>13</v>
      </c>
      <c r="AD1794">
        <v>0</v>
      </c>
      <c r="AE1794">
        <v>6</v>
      </c>
      <c r="AF1794">
        <v>0</v>
      </c>
      <c r="AG1794">
        <v>0</v>
      </c>
      <c r="AH1794">
        <v>0.33333333333333331</v>
      </c>
      <c r="AI1794">
        <v>13</v>
      </c>
      <c r="AJ1794">
        <v>0</v>
      </c>
      <c r="AK1794">
        <v>14</v>
      </c>
      <c r="AL1794">
        <v>0</v>
      </c>
      <c r="AM1794">
        <v>0</v>
      </c>
      <c r="AQ1794">
        <v>100</v>
      </c>
      <c r="AR1794">
        <v>100</v>
      </c>
      <c r="AS1794" t="s">
        <v>755</v>
      </c>
    </row>
    <row r="1795" spans="1:45" x14ac:dyDescent="0.25">
      <c r="A1795">
        <v>1794</v>
      </c>
      <c r="B1795" t="s">
        <v>26</v>
      </c>
      <c r="C1795" t="s">
        <v>665</v>
      </c>
      <c r="D1795" t="s">
        <v>3</v>
      </c>
      <c r="E1795" t="s">
        <v>343</v>
      </c>
      <c r="F1795" s="138">
        <v>44017</v>
      </c>
      <c r="G1795" t="s">
        <v>670</v>
      </c>
      <c r="H1795" t="s">
        <v>667</v>
      </c>
      <c r="I1795" t="s">
        <v>672</v>
      </c>
      <c r="J1795" t="s">
        <v>190</v>
      </c>
      <c r="K1795" t="s">
        <v>671</v>
      </c>
      <c r="L1795">
        <v>1200</v>
      </c>
      <c r="M1795">
        <v>480</v>
      </c>
      <c r="O1795">
        <v>448</v>
      </c>
      <c r="P1795">
        <v>96</v>
      </c>
      <c r="Q1795">
        <v>46</v>
      </c>
      <c r="R1795">
        <v>70</v>
      </c>
      <c r="S1795">
        <v>63.5</v>
      </c>
      <c r="T1795">
        <v>36.166666666666671</v>
      </c>
      <c r="U1795">
        <v>52.833333333333336</v>
      </c>
      <c r="V1795">
        <v>0.76724137931034486</v>
      </c>
      <c r="W1795">
        <v>0.4</v>
      </c>
      <c r="Y1795">
        <v>0.36989795918367352</v>
      </c>
      <c r="Z1795">
        <v>518</v>
      </c>
      <c r="AA1795">
        <v>0.75</v>
      </c>
      <c r="AB1795">
        <v>30.166666666666668</v>
      </c>
      <c r="AC1795">
        <v>0</v>
      </c>
      <c r="AD1795">
        <v>0</v>
      </c>
      <c r="AE1795">
        <v>12</v>
      </c>
      <c r="AF1795">
        <v>0</v>
      </c>
      <c r="AG1795">
        <v>0</v>
      </c>
      <c r="AH1795">
        <v>44.833333333333336</v>
      </c>
      <c r="AI1795">
        <v>0</v>
      </c>
      <c r="AJ1795">
        <v>0</v>
      </c>
      <c r="AK1795">
        <v>16</v>
      </c>
      <c r="AL1795">
        <v>0</v>
      </c>
      <c r="AM1795">
        <v>0</v>
      </c>
      <c r="AQ1795">
        <v>100</v>
      </c>
      <c r="AR1795">
        <v>100</v>
      </c>
      <c r="AS1795" t="s">
        <v>755</v>
      </c>
    </row>
    <row r="1796" spans="1:45" x14ac:dyDescent="0.25">
      <c r="A1796">
        <v>1795</v>
      </c>
      <c r="B1796" t="s">
        <v>26</v>
      </c>
      <c r="C1796" t="s">
        <v>665</v>
      </c>
      <c r="D1796" t="s">
        <v>3</v>
      </c>
      <c r="E1796" t="s">
        <v>343</v>
      </c>
      <c r="F1796" s="138">
        <v>44017</v>
      </c>
      <c r="G1796" t="s">
        <v>670</v>
      </c>
      <c r="H1796" t="s">
        <v>667</v>
      </c>
      <c r="I1796" t="s">
        <v>672</v>
      </c>
      <c r="J1796" t="s">
        <v>191</v>
      </c>
      <c r="K1796" t="s">
        <v>671</v>
      </c>
      <c r="L1796">
        <v>1200</v>
      </c>
      <c r="M1796">
        <v>480</v>
      </c>
      <c r="O1796">
        <v>368</v>
      </c>
      <c r="P1796">
        <v>96</v>
      </c>
      <c r="Q1796">
        <v>24</v>
      </c>
      <c r="R1796">
        <v>48</v>
      </c>
      <c r="S1796">
        <v>63.5</v>
      </c>
      <c r="T1796">
        <v>13.666666666666666</v>
      </c>
      <c r="U1796">
        <v>32.166666666666671</v>
      </c>
      <c r="V1796">
        <v>0.63657407407407407</v>
      </c>
      <c r="W1796">
        <v>0.4</v>
      </c>
      <c r="Y1796">
        <v>0.27950310559006214</v>
      </c>
      <c r="Z1796">
        <v>422</v>
      </c>
      <c r="AA1796">
        <v>0.7</v>
      </c>
      <c r="AB1796">
        <v>9.1666666666666661</v>
      </c>
      <c r="AC1796">
        <v>0</v>
      </c>
      <c r="AD1796">
        <v>0</v>
      </c>
      <c r="AE1796">
        <v>9</v>
      </c>
      <c r="AF1796">
        <v>0</v>
      </c>
      <c r="AG1796">
        <v>0</v>
      </c>
      <c r="AH1796">
        <v>26.166666666666668</v>
      </c>
      <c r="AI1796">
        <v>0</v>
      </c>
      <c r="AJ1796">
        <v>0</v>
      </c>
      <c r="AK1796">
        <v>12</v>
      </c>
      <c r="AL1796">
        <v>0</v>
      </c>
      <c r="AM1796">
        <v>0</v>
      </c>
      <c r="AQ1796">
        <v>100</v>
      </c>
      <c r="AR1796">
        <v>100</v>
      </c>
      <c r="AS1796" t="s">
        <v>755</v>
      </c>
    </row>
    <row r="1797" spans="1:45" x14ac:dyDescent="0.25">
      <c r="A1797">
        <v>1796</v>
      </c>
      <c r="B1797" t="s">
        <v>26</v>
      </c>
      <c r="C1797" t="s">
        <v>665</v>
      </c>
      <c r="D1797" t="s">
        <v>3</v>
      </c>
      <c r="E1797" t="s">
        <v>343</v>
      </c>
      <c r="F1797" s="138">
        <v>44017</v>
      </c>
      <c r="G1797" t="s">
        <v>670</v>
      </c>
      <c r="H1797" t="s">
        <v>667</v>
      </c>
      <c r="I1797" t="s">
        <v>677</v>
      </c>
      <c r="J1797" t="s">
        <v>195</v>
      </c>
      <c r="K1797" t="s">
        <v>671</v>
      </c>
      <c r="L1797">
        <v>1200</v>
      </c>
      <c r="M1797">
        <v>480</v>
      </c>
      <c r="O1797">
        <v>416</v>
      </c>
      <c r="P1797">
        <v>96</v>
      </c>
      <c r="Q1797">
        <v>82</v>
      </c>
      <c r="R1797">
        <v>101</v>
      </c>
      <c r="S1797">
        <v>63.5</v>
      </c>
      <c r="T1797">
        <v>70.416666666666671</v>
      </c>
      <c r="U1797">
        <v>75.833333333333329</v>
      </c>
      <c r="V1797">
        <v>0.79918032786885251</v>
      </c>
      <c r="W1797">
        <v>0.4</v>
      </c>
      <c r="Y1797">
        <v>0.62843406593406592</v>
      </c>
      <c r="Z1797">
        <v>407</v>
      </c>
      <c r="AA1797">
        <v>0.7</v>
      </c>
      <c r="AB1797">
        <v>65.166666666666671</v>
      </c>
      <c r="AC1797">
        <v>5</v>
      </c>
      <c r="AD1797">
        <v>0</v>
      </c>
      <c r="AE1797">
        <v>8</v>
      </c>
      <c r="AF1797">
        <v>0</v>
      </c>
      <c r="AG1797">
        <v>0</v>
      </c>
      <c r="AH1797">
        <v>70.333333333333329</v>
      </c>
      <c r="AI1797">
        <v>12</v>
      </c>
      <c r="AJ1797">
        <v>0</v>
      </c>
      <c r="AK1797">
        <v>5</v>
      </c>
      <c r="AL1797">
        <v>0</v>
      </c>
      <c r="AM1797">
        <v>0</v>
      </c>
      <c r="AQ1797">
        <v>100</v>
      </c>
      <c r="AR1797">
        <v>100</v>
      </c>
      <c r="AS1797" t="s">
        <v>755</v>
      </c>
    </row>
    <row r="1798" spans="1:45" x14ac:dyDescent="0.25">
      <c r="A1798">
        <v>1797</v>
      </c>
      <c r="B1798" t="s">
        <v>26</v>
      </c>
      <c r="C1798" t="s">
        <v>665</v>
      </c>
      <c r="D1798" t="s">
        <v>3</v>
      </c>
      <c r="E1798" t="s">
        <v>343</v>
      </c>
      <c r="F1798" s="138">
        <v>44017</v>
      </c>
      <c r="G1798" t="s">
        <v>670</v>
      </c>
      <c r="H1798" t="s">
        <v>667</v>
      </c>
      <c r="I1798" t="s">
        <v>677</v>
      </c>
      <c r="J1798" t="s">
        <v>196</v>
      </c>
      <c r="K1798" t="s">
        <v>671</v>
      </c>
      <c r="L1798">
        <v>1200</v>
      </c>
      <c r="M1798">
        <v>480</v>
      </c>
      <c r="O1798">
        <v>388</v>
      </c>
      <c r="P1798">
        <v>96</v>
      </c>
      <c r="Q1798">
        <v>22</v>
      </c>
      <c r="R1798">
        <v>95</v>
      </c>
      <c r="S1798">
        <v>63.5</v>
      </c>
      <c r="T1798">
        <v>12.833333333333334</v>
      </c>
      <c r="U1798">
        <v>60.583333333333336</v>
      </c>
      <c r="V1798">
        <v>0.62749287749287752</v>
      </c>
      <c r="W1798">
        <v>0.4</v>
      </c>
      <c r="Y1798">
        <v>0.43078055964653911</v>
      </c>
      <c r="Z1798">
        <v>307</v>
      </c>
      <c r="AA1798">
        <v>0.7</v>
      </c>
      <c r="AB1798">
        <v>10.833333333333334</v>
      </c>
      <c r="AC1798">
        <v>6</v>
      </c>
      <c r="AD1798">
        <v>0</v>
      </c>
      <c r="AE1798">
        <v>1</v>
      </c>
      <c r="AF1798">
        <v>0</v>
      </c>
      <c r="AG1798">
        <v>0</v>
      </c>
      <c r="AH1798">
        <v>57.833333333333336</v>
      </c>
      <c r="AI1798">
        <v>7</v>
      </c>
      <c r="AJ1798">
        <v>0</v>
      </c>
      <c r="AK1798">
        <v>2</v>
      </c>
      <c r="AL1798">
        <v>0</v>
      </c>
      <c r="AM1798">
        <v>0</v>
      </c>
      <c r="AQ1798">
        <v>100</v>
      </c>
      <c r="AR1798">
        <v>100</v>
      </c>
      <c r="AS1798" t="s">
        <v>755</v>
      </c>
    </row>
    <row r="1799" spans="1:45" x14ac:dyDescent="0.25">
      <c r="A1799">
        <v>1798</v>
      </c>
      <c r="B1799" t="s">
        <v>26</v>
      </c>
      <c r="C1799" t="s">
        <v>665</v>
      </c>
      <c r="D1799" t="s">
        <v>3</v>
      </c>
      <c r="E1799" t="s">
        <v>343</v>
      </c>
      <c r="F1799" s="138">
        <v>44017</v>
      </c>
      <c r="G1799" t="s">
        <v>670</v>
      </c>
      <c r="H1799" t="s">
        <v>667</v>
      </c>
      <c r="I1799" t="s">
        <v>674</v>
      </c>
      <c r="J1799" t="s">
        <v>371</v>
      </c>
      <c r="K1799" t="s">
        <v>671</v>
      </c>
      <c r="L1799">
        <v>1200</v>
      </c>
      <c r="M1799">
        <v>480</v>
      </c>
      <c r="O1799">
        <v>388</v>
      </c>
      <c r="P1799">
        <v>96</v>
      </c>
      <c r="Q1799">
        <v>4</v>
      </c>
      <c r="R1799">
        <v>41</v>
      </c>
      <c r="S1799">
        <v>63.5</v>
      </c>
      <c r="T1799">
        <v>4.166666666666667</v>
      </c>
      <c r="U1799">
        <v>50.166666666666664</v>
      </c>
      <c r="V1799">
        <v>1.2074074074074073</v>
      </c>
      <c r="W1799">
        <v>0.4</v>
      </c>
      <c r="Y1799">
        <v>0.16568483063328426</v>
      </c>
      <c r="Z1799">
        <v>414</v>
      </c>
      <c r="AA1799">
        <v>0.7</v>
      </c>
      <c r="AB1799">
        <v>4.166666666666667</v>
      </c>
      <c r="AH1799">
        <v>46.166666666666664</v>
      </c>
      <c r="AI1799">
        <v>2</v>
      </c>
      <c r="AK1799">
        <v>7</v>
      </c>
      <c r="AQ1799">
        <v>80</v>
      </c>
      <c r="AR1799">
        <v>80</v>
      </c>
      <c r="AS1799" t="s">
        <v>755</v>
      </c>
    </row>
    <row r="1800" spans="1:45" x14ac:dyDescent="0.25">
      <c r="A1800">
        <v>1799</v>
      </c>
      <c r="B1800" t="s">
        <v>26</v>
      </c>
      <c r="C1800" t="s">
        <v>665</v>
      </c>
      <c r="D1800" t="s">
        <v>3</v>
      </c>
      <c r="E1800" t="s">
        <v>343</v>
      </c>
      <c r="F1800" s="138">
        <v>44017</v>
      </c>
      <c r="G1800" t="s">
        <v>670</v>
      </c>
      <c r="H1800" t="s">
        <v>667</v>
      </c>
      <c r="I1800" t="s">
        <v>673</v>
      </c>
      <c r="J1800" t="s">
        <v>370</v>
      </c>
      <c r="K1800" t="s">
        <v>671</v>
      </c>
      <c r="L1800">
        <v>1200</v>
      </c>
      <c r="M1800">
        <v>480</v>
      </c>
      <c r="O1800">
        <v>412</v>
      </c>
      <c r="P1800">
        <v>96</v>
      </c>
      <c r="Q1800">
        <v>28</v>
      </c>
      <c r="R1800">
        <v>8</v>
      </c>
      <c r="S1800">
        <v>63.5</v>
      </c>
      <c r="T1800">
        <v>16.5</v>
      </c>
      <c r="U1800">
        <v>3.8333333333333335</v>
      </c>
      <c r="V1800">
        <v>0.56481481481481477</v>
      </c>
      <c r="W1800">
        <v>0.4</v>
      </c>
      <c r="Y1800">
        <v>0.12482662968099863</v>
      </c>
      <c r="Z1800">
        <v>496</v>
      </c>
      <c r="AA1800">
        <v>0.7</v>
      </c>
      <c r="AB1800">
        <v>16.5</v>
      </c>
      <c r="AH1800">
        <v>3.8333333333333335</v>
      </c>
      <c r="AQ1800">
        <v>80</v>
      </c>
      <c r="AR1800">
        <v>80</v>
      </c>
      <c r="AS1800" t="s">
        <v>755</v>
      </c>
    </row>
    <row r="1801" spans="1:45" x14ac:dyDescent="0.25">
      <c r="A1801">
        <v>1800</v>
      </c>
      <c r="B1801" t="s">
        <v>26</v>
      </c>
      <c r="C1801" t="s">
        <v>665</v>
      </c>
      <c r="D1801" t="s">
        <v>3</v>
      </c>
      <c r="E1801" t="s">
        <v>343</v>
      </c>
      <c r="F1801" s="138">
        <v>44017</v>
      </c>
      <c r="G1801" t="s">
        <v>670</v>
      </c>
      <c r="H1801" t="s">
        <v>687</v>
      </c>
      <c r="I1801" t="s">
        <v>714</v>
      </c>
      <c r="J1801" t="s">
        <v>523</v>
      </c>
      <c r="K1801" t="s">
        <v>671</v>
      </c>
      <c r="L1801">
        <v>1200</v>
      </c>
      <c r="M1801">
        <v>480</v>
      </c>
      <c r="O1801">
        <v>420</v>
      </c>
      <c r="P1801">
        <v>57.5</v>
      </c>
      <c r="Q1801">
        <v>6</v>
      </c>
      <c r="R1801">
        <v>35</v>
      </c>
      <c r="S1801">
        <v>21</v>
      </c>
      <c r="T1801">
        <v>3</v>
      </c>
      <c r="U1801">
        <v>16.833333333333332</v>
      </c>
      <c r="V1801">
        <v>0.48373983739837395</v>
      </c>
      <c r="W1801">
        <v>0.24</v>
      </c>
      <c r="Y1801">
        <v>0.13945578231292516</v>
      </c>
      <c r="Z1801">
        <v>523</v>
      </c>
      <c r="AA1801">
        <v>0.65</v>
      </c>
      <c r="AB1801">
        <v>3</v>
      </c>
      <c r="AH1801">
        <v>16.833333333333332</v>
      </c>
      <c r="AQ1801">
        <v>80</v>
      </c>
      <c r="AR1801">
        <v>80</v>
      </c>
      <c r="AS1801" t="s">
        <v>755</v>
      </c>
    </row>
    <row r="1802" spans="1:45" x14ac:dyDescent="0.25">
      <c r="A1802">
        <v>1801</v>
      </c>
      <c r="B1802" t="s">
        <v>26</v>
      </c>
      <c r="C1802" t="s">
        <v>665</v>
      </c>
      <c r="D1802" t="s">
        <v>3</v>
      </c>
      <c r="E1802" t="s">
        <v>343</v>
      </c>
      <c r="F1802" s="138">
        <v>44017</v>
      </c>
      <c r="G1802" t="s">
        <v>682</v>
      </c>
      <c r="H1802" t="s">
        <v>667</v>
      </c>
      <c r="I1802" t="s">
        <v>668</v>
      </c>
      <c r="J1802" t="s">
        <v>149</v>
      </c>
      <c r="K1802" t="s">
        <v>671</v>
      </c>
      <c r="L1802">
        <v>1000</v>
      </c>
      <c r="M1802">
        <v>400</v>
      </c>
      <c r="O1802">
        <v>348</v>
      </c>
      <c r="P1802">
        <v>80</v>
      </c>
      <c r="Q1802">
        <v>1</v>
      </c>
      <c r="R1802">
        <v>40</v>
      </c>
      <c r="S1802">
        <v>53</v>
      </c>
      <c r="T1802">
        <v>0.33333333333333331</v>
      </c>
      <c r="U1802">
        <v>20.666666666666664</v>
      </c>
      <c r="V1802">
        <v>0.51219512195121941</v>
      </c>
      <c r="W1802">
        <v>0.4</v>
      </c>
      <c r="Y1802">
        <v>0.16830870279146143</v>
      </c>
      <c r="Z1802">
        <v>420</v>
      </c>
      <c r="AA1802">
        <v>0.7</v>
      </c>
      <c r="AB1802">
        <v>0.33333333333333331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14.666666666666666</v>
      </c>
      <c r="AI1802">
        <v>6</v>
      </c>
      <c r="AJ1802">
        <v>0</v>
      </c>
      <c r="AK1802">
        <v>9</v>
      </c>
      <c r="AL1802">
        <v>0</v>
      </c>
      <c r="AM1802">
        <v>0</v>
      </c>
      <c r="AQ1802">
        <v>100</v>
      </c>
      <c r="AR1802">
        <v>100</v>
      </c>
      <c r="AS1802" t="s">
        <v>755</v>
      </c>
    </row>
    <row r="1803" spans="1:45" x14ac:dyDescent="0.25">
      <c r="A1803">
        <v>1802</v>
      </c>
      <c r="B1803" t="s">
        <v>26</v>
      </c>
      <c r="C1803" t="s">
        <v>665</v>
      </c>
      <c r="D1803" t="s">
        <v>3</v>
      </c>
      <c r="E1803" t="s">
        <v>343</v>
      </c>
      <c r="F1803" s="138">
        <v>44017</v>
      </c>
      <c r="G1803" t="s">
        <v>682</v>
      </c>
      <c r="H1803" t="s">
        <v>667</v>
      </c>
      <c r="I1803" t="s">
        <v>668</v>
      </c>
      <c r="J1803" t="s">
        <v>153</v>
      </c>
      <c r="K1803" t="s">
        <v>671</v>
      </c>
      <c r="L1803">
        <v>1000</v>
      </c>
      <c r="M1803">
        <v>320</v>
      </c>
      <c r="O1803">
        <v>288</v>
      </c>
      <c r="P1803">
        <v>80</v>
      </c>
      <c r="Q1803">
        <v>22</v>
      </c>
      <c r="R1803">
        <v>49</v>
      </c>
      <c r="S1803">
        <v>53</v>
      </c>
      <c r="T1803">
        <v>8.8333333333333339</v>
      </c>
      <c r="U1803">
        <v>21.5</v>
      </c>
      <c r="V1803">
        <v>0.42723004694835687</v>
      </c>
      <c r="W1803">
        <v>0.4</v>
      </c>
      <c r="Y1803">
        <v>0.35218253968253971</v>
      </c>
      <c r="Z1803">
        <v>365</v>
      </c>
      <c r="AA1803">
        <v>0.7</v>
      </c>
      <c r="AB1803">
        <v>8.8333333333333339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18.5</v>
      </c>
      <c r="AI1803">
        <v>6</v>
      </c>
      <c r="AJ1803">
        <v>0</v>
      </c>
      <c r="AK1803">
        <v>3</v>
      </c>
      <c r="AL1803">
        <v>0</v>
      </c>
      <c r="AM1803">
        <v>0</v>
      </c>
      <c r="AQ1803">
        <v>100</v>
      </c>
      <c r="AR1803">
        <v>100</v>
      </c>
      <c r="AS1803" t="s">
        <v>755</v>
      </c>
    </row>
    <row r="1804" spans="1:45" x14ac:dyDescent="0.25">
      <c r="A1804">
        <v>1803</v>
      </c>
      <c r="B1804" t="s">
        <v>26</v>
      </c>
      <c r="C1804" t="s">
        <v>665</v>
      </c>
      <c r="D1804" t="s">
        <v>3</v>
      </c>
      <c r="E1804" t="s">
        <v>343</v>
      </c>
      <c r="F1804" s="138">
        <v>44017</v>
      </c>
      <c r="G1804" t="s">
        <v>682</v>
      </c>
      <c r="H1804" t="s">
        <v>667</v>
      </c>
      <c r="I1804" t="s">
        <v>668</v>
      </c>
      <c r="J1804" t="s">
        <v>434</v>
      </c>
      <c r="K1804" t="s">
        <v>671</v>
      </c>
      <c r="L1804">
        <v>1000</v>
      </c>
      <c r="M1804">
        <v>320</v>
      </c>
      <c r="O1804">
        <v>244</v>
      </c>
      <c r="P1804">
        <v>80</v>
      </c>
      <c r="Q1804">
        <v>7</v>
      </c>
      <c r="R1804">
        <v>14</v>
      </c>
      <c r="S1804">
        <v>53</v>
      </c>
      <c r="T1804">
        <v>4</v>
      </c>
      <c r="U1804">
        <v>7.666666666666667</v>
      </c>
      <c r="V1804">
        <v>0.55555555555555558</v>
      </c>
      <c r="W1804">
        <v>0.4</v>
      </c>
      <c r="Y1804">
        <v>0.12295081967213116</v>
      </c>
      <c r="Z1804">
        <v>290</v>
      </c>
      <c r="AA1804">
        <v>0.65</v>
      </c>
      <c r="AB1804">
        <v>3</v>
      </c>
      <c r="AC1804">
        <v>0</v>
      </c>
      <c r="AD1804">
        <v>0</v>
      </c>
      <c r="AE1804">
        <v>2</v>
      </c>
      <c r="AF1804">
        <v>0</v>
      </c>
      <c r="AG1804">
        <v>0</v>
      </c>
      <c r="AH1804">
        <v>5.666666666666667</v>
      </c>
      <c r="AI1804">
        <v>0</v>
      </c>
      <c r="AJ1804">
        <v>0</v>
      </c>
      <c r="AK1804">
        <v>4</v>
      </c>
      <c r="AL1804">
        <v>0</v>
      </c>
      <c r="AM1804">
        <v>0</v>
      </c>
      <c r="AQ1804">
        <v>100</v>
      </c>
      <c r="AR1804">
        <v>100</v>
      </c>
      <c r="AS1804" t="s">
        <v>755</v>
      </c>
    </row>
    <row r="1805" spans="1:45" x14ac:dyDescent="0.25">
      <c r="A1805">
        <v>1804</v>
      </c>
      <c r="B1805" t="s">
        <v>26</v>
      </c>
      <c r="C1805" t="s">
        <v>665</v>
      </c>
      <c r="D1805" t="s">
        <v>3</v>
      </c>
      <c r="E1805" t="s">
        <v>343</v>
      </c>
      <c r="F1805" s="138">
        <v>44017</v>
      </c>
      <c r="G1805" t="s">
        <v>682</v>
      </c>
      <c r="H1805" t="s">
        <v>687</v>
      </c>
      <c r="I1805" t="s">
        <v>668</v>
      </c>
      <c r="J1805" t="s">
        <v>476</v>
      </c>
      <c r="K1805" t="s">
        <v>671</v>
      </c>
      <c r="L1805">
        <v>1000</v>
      </c>
      <c r="M1805">
        <v>320</v>
      </c>
      <c r="O1805">
        <v>380</v>
      </c>
      <c r="P1805">
        <v>48</v>
      </c>
      <c r="Q1805">
        <v>0</v>
      </c>
      <c r="R1805">
        <v>14</v>
      </c>
      <c r="S1805">
        <v>17.5</v>
      </c>
      <c r="T1805">
        <v>0</v>
      </c>
      <c r="U1805">
        <v>7.083333333333333</v>
      </c>
      <c r="V1805">
        <v>0.50595238095238093</v>
      </c>
      <c r="W1805">
        <v>0.24</v>
      </c>
      <c r="Y1805">
        <v>5.2631578947368418E-2</v>
      </c>
      <c r="Z1805">
        <v>498</v>
      </c>
      <c r="AA1805">
        <v>0.7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6.333333333333333</v>
      </c>
      <c r="AI1805">
        <v>1</v>
      </c>
      <c r="AJ1805">
        <v>0</v>
      </c>
      <c r="AK1805">
        <v>1</v>
      </c>
      <c r="AL1805">
        <v>0</v>
      </c>
      <c r="AM1805">
        <v>0</v>
      </c>
      <c r="AQ1805">
        <v>100</v>
      </c>
      <c r="AR1805">
        <v>100</v>
      </c>
      <c r="AS1805" t="s">
        <v>755</v>
      </c>
    </row>
    <row r="1806" spans="1:45" x14ac:dyDescent="0.25">
      <c r="A1806">
        <v>1805</v>
      </c>
      <c r="B1806" t="s">
        <v>26</v>
      </c>
      <c r="C1806" t="s">
        <v>665</v>
      </c>
      <c r="D1806" t="s">
        <v>3</v>
      </c>
      <c r="E1806" t="s">
        <v>343</v>
      </c>
      <c r="F1806" s="138">
        <v>44017</v>
      </c>
      <c r="G1806" t="s">
        <v>682</v>
      </c>
      <c r="H1806" t="s">
        <v>687</v>
      </c>
      <c r="I1806" t="s">
        <v>668</v>
      </c>
      <c r="J1806" t="s">
        <v>481</v>
      </c>
      <c r="K1806" t="s">
        <v>671</v>
      </c>
      <c r="L1806">
        <v>1000</v>
      </c>
      <c r="M1806">
        <v>320</v>
      </c>
      <c r="O1806">
        <v>380</v>
      </c>
      <c r="P1806">
        <v>48</v>
      </c>
      <c r="Q1806">
        <v>38</v>
      </c>
      <c r="R1806">
        <v>55</v>
      </c>
      <c r="S1806">
        <v>17.5</v>
      </c>
      <c r="T1806">
        <v>18.666666666666664</v>
      </c>
      <c r="U1806">
        <v>29.833333333333332</v>
      </c>
      <c r="V1806">
        <v>0.521505376344086</v>
      </c>
      <c r="W1806">
        <v>0.24</v>
      </c>
      <c r="Y1806">
        <v>0.34962406015037595</v>
      </c>
      <c r="Z1806">
        <v>488</v>
      </c>
      <c r="AA1806">
        <v>0.7</v>
      </c>
      <c r="AB1806">
        <v>12.666666666666666</v>
      </c>
      <c r="AC1806">
        <v>0</v>
      </c>
      <c r="AD1806">
        <v>0</v>
      </c>
      <c r="AE1806">
        <v>12</v>
      </c>
      <c r="AF1806">
        <v>0</v>
      </c>
      <c r="AG1806">
        <v>0</v>
      </c>
      <c r="AH1806">
        <v>21.833333333333332</v>
      </c>
      <c r="AI1806">
        <v>0</v>
      </c>
      <c r="AJ1806">
        <v>0</v>
      </c>
      <c r="AK1806">
        <v>16</v>
      </c>
      <c r="AL1806">
        <v>0</v>
      </c>
      <c r="AM1806">
        <v>0</v>
      </c>
      <c r="AQ1806">
        <v>100</v>
      </c>
      <c r="AR1806">
        <v>100</v>
      </c>
      <c r="AS1806" t="s">
        <v>755</v>
      </c>
    </row>
    <row r="1807" spans="1:45" x14ac:dyDescent="0.25">
      <c r="A1807">
        <v>1806</v>
      </c>
      <c r="B1807" t="s">
        <v>26</v>
      </c>
      <c r="C1807" t="s">
        <v>665</v>
      </c>
      <c r="D1807" t="s">
        <v>3</v>
      </c>
      <c r="E1807" t="s">
        <v>343</v>
      </c>
      <c r="F1807" s="138">
        <v>44017</v>
      </c>
      <c r="G1807" t="s">
        <v>682</v>
      </c>
      <c r="H1807" t="s">
        <v>687</v>
      </c>
      <c r="I1807" t="s">
        <v>668</v>
      </c>
      <c r="J1807" t="s">
        <v>563</v>
      </c>
      <c r="K1807" t="s">
        <v>671</v>
      </c>
      <c r="L1807">
        <v>1000</v>
      </c>
      <c r="M1807">
        <v>320</v>
      </c>
      <c r="O1807">
        <v>352</v>
      </c>
      <c r="P1807">
        <v>48</v>
      </c>
      <c r="Q1807">
        <v>0</v>
      </c>
      <c r="R1807">
        <v>26</v>
      </c>
      <c r="S1807">
        <v>17.5</v>
      </c>
      <c r="T1807">
        <v>0</v>
      </c>
      <c r="U1807">
        <v>10.5</v>
      </c>
      <c r="V1807">
        <v>0.40384615384615385</v>
      </c>
      <c r="W1807">
        <v>0.24</v>
      </c>
      <c r="Y1807">
        <v>0.10551948051948053</v>
      </c>
      <c r="Z1807">
        <v>352</v>
      </c>
      <c r="AA1807">
        <v>0.65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4</v>
      </c>
      <c r="AI1807">
        <v>5</v>
      </c>
      <c r="AJ1807">
        <v>14</v>
      </c>
      <c r="AK1807">
        <v>0</v>
      </c>
      <c r="AL1807">
        <v>0</v>
      </c>
      <c r="AM1807">
        <v>0</v>
      </c>
      <c r="AQ1807">
        <v>100</v>
      </c>
      <c r="AR1807">
        <v>100</v>
      </c>
      <c r="AS1807" t="s">
        <v>755</v>
      </c>
    </row>
    <row r="1808" spans="1:45" x14ac:dyDescent="0.25">
      <c r="A1808">
        <v>1807</v>
      </c>
      <c r="B1808" t="s">
        <v>26</v>
      </c>
      <c r="C1808" t="s">
        <v>665</v>
      </c>
      <c r="D1808" t="s">
        <v>3</v>
      </c>
      <c r="E1808" t="s">
        <v>343</v>
      </c>
      <c r="F1808" s="138">
        <v>44017</v>
      </c>
      <c r="G1808" t="s">
        <v>682</v>
      </c>
      <c r="H1808" t="s">
        <v>687</v>
      </c>
      <c r="I1808" t="s">
        <v>672</v>
      </c>
      <c r="J1808" t="s">
        <v>470</v>
      </c>
      <c r="K1808" t="s">
        <v>671</v>
      </c>
      <c r="L1808">
        <v>1000</v>
      </c>
      <c r="M1808">
        <v>320</v>
      </c>
      <c r="O1808">
        <v>380</v>
      </c>
      <c r="P1808">
        <v>48</v>
      </c>
      <c r="Q1808">
        <v>47</v>
      </c>
      <c r="R1808">
        <v>70</v>
      </c>
      <c r="S1808">
        <v>17.5</v>
      </c>
      <c r="T1808">
        <v>31.166666666666668</v>
      </c>
      <c r="U1808">
        <v>46</v>
      </c>
      <c r="V1808">
        <v>0.65954415954415957</v>
      </c>
      <c r="W1808">
        <v>0.24</v>
      </c>
      <c r="Y1808">
        <v>0.43984962406015038</v>
      </c>
      <c r="Z1808">
        <v>521</v>
      </c>
      <c r="AA1808">
        <v>0.7</v>
      </c>
      <c r="AB1808">
        <v>26.666666666666668</v>
      </c>
      <c r="AC1808">
        <v>0</v>
      </c>
      <c r="AD1808">
        <v>0</v>
      </c>
      <c r="AE1808">
        <v>9</v>
      </c>
      <c r="AF1808">
        <v>0</v>
      </c>
      <c r="AG1808">
        <v>0</v>
      </c>
      <c r="AH1808">
        <v>38.5</v>
      </c>
      <c r="AI1808">
        <v>0</v>
      </c>
      <c r="AJ1808">
        <v>0</v>
      </c>
      <c r="AK1808">
        <v>15</v>
      </c>
      <c r="AL1808">
        <v>0</v>
      </c>
      <c r="AM1808">
        <v>0</v>
      </c>
      <c r="AQ1808">
        <v>100</v>
      </c>
      <c r="AR1808">
        <v>100</v>
      </c>
      <c r="AS1808" t="s">
        <v>755</v>
      </c>
    </row>
    <row r="1809" spans="1:45" x14ac:dyDescent="0.25">
      <c r="A1809">
        <v>1808</v>
      </c>
      <c r="B1809" t="s">
        <v>26</v>
      </c>
      <c r="C1809" t="s">
        <v>665</v>
      </c>
      <c r="D1809" t="s">
        <v>3</v>
      </c>
      <c r="E1809" t="s">
        <v>343</v>
      </c>
      <c r="F1809" s="138">
        <v>44017</v>
      </c>
      <c r="G1809" t="s">
        <v>682</v>
      </c>
      <c r="H1809" t="s">
        <v>687</v>
      </c>
      <c r="I1809" t="s">
        <v>677</v>
      </c>
      <c r="J1809" t="s">
        <v>469</v>
      </c>
      <c r="K1809" t="s">
        <v>671</v>
      </c>
      <c r="L1809">
        <v>1000</v>
      </c>
      <c r="M1809">
        <v>320</v>
      </c>
      <c r="O1809">
        <v>336</v>
      </c>
      <c r="P1809">
        <v>48</v>
      </c>
      <c r="Q1809">
        <v>24</v>
      </c>
      <c r="R1809">
        <v>56</v>
      </c>
      <c r="S1809">
        <v>17.5</v>
      </c>
      <c r="T1809">
        <v>11.166666666666668</v>
      </c>
      <c r="U1809">
        <v>29.083333333333332</v>
      </c>
      <c r="V1809">
        <v>0.50312500000000004</v>
      </c>
      <c r="W1809">
        <v>0.24</v>
      </c>
      <c r="Y1809">
        <v>0.3401360544217687</v>
      </c>
      <c r="Z1809">
        <v>376</v>
      </c>
      <c r="AA1809">
        <v>0.7</v>
      </c>
      <c r="AB1809">
        <v>7.166666666666667</v>
      </c>
      <c r="AC1809">
        <v>5</v>
      </c>
      <c r="AD1809">
        <v>2</v>
      </c>
      <c r="AE1809">
        <v>4</v>
      </c>
      <c r="AF1809">
        <v>0</v>
      </c>
      <c r="AG1809">
        <v>0</v>
      </c>
      <c r="AH1809">
        <v>21.833333333333332</v>
      </c>
      <c r="AI1809">
        <v>9</v>
      </c>
      <c r="AJ1809">
        <v>4</v>
      </c>
      <c r="AK1809">
        <v>7</v>
      </c>
      <c r="AL1809">
        <v>0</v>
      </c>
      <c r="AM1809">
        <v>0</v>
      </c>
      <c r="AQ1809">
        <v>100</v>
      </c>
      <c r="AR1809">
        <v>100</v>
      </c>
      <c r="AS1809" t="s">
        <v>755</v>
      </c>
    </row>
    <row r="1810" spans="1:45" x14ac:dyDescent="0.25">
      <c r="A1810">
        <v>1809</v>
      </c>
      <c r="B1810" t="s">
        <v>26</v>
      </c>
      <c r="C1810" t="s">
        <v>665</v>
      </c>
      <c r="D1810" t="s">
        <v>3</v>
      </c>
      <c r="E1810" t="s">
        <v>343</v>
      </c>
      <c r="F1810" s="138">
        <v>44017</v>
      </c>
      <c r="G1810" t="s">
        <v>682</v>
      </c>
      <c r="H1810" t="s">
        <v>687</v>
      </c>
      <c r="I1810" t="s">
        <v>673</v>
      </c>
      <c r="J1810" t="s">
        <v>564</v>
      </c>
      <c r="K1810" t="s">
        <v>671</v>
      </c>
      <c r="L1810">
        <v>1000</v>
      </c>
      <c r="M1810">
        <v>320</v>
      </c>
      <c r="O1810">
        <v>320</v>
      </c>
      <c r="P1810">
        <v>48</v>
      </c>
      <c r="Q1810">
        <v>1</v>
      </c>
      <c r="R1810">
        <v>10</v>
      </c>
      <c r="S1810">
        <v>17.5</v>
      </c>
      <c r="T1810">
        <v>0.66666666666666663</v>
      </c>
      <c r="U1810">
        <v>5.666666666666667</v>
      </c>
      <c r="V1810">
        <v>0.5757575757575758</v>
      </c>
      <c r="W1810">
        <v>0.24</v>
      </c>
      <c r="Y1810">
        <v>4.9107142857142856E-2</v>
      </c>
      <c r="Z1810">
        <v>344</v>
      </c>
      <c r="AA1810">
        <v>0.65</v>
      </c>
      <c r="AB1810">
        <v>0.66666666666666663</v>
      </c>
      <c r="AH1810">
        <v>5.666666666666667</v>
      </c>
      <c r="AQ1810">
        <v>50</v>
      </c>
      <c r="AR1810">
        <v>50</v>
      </c>
      <c r="AS1810" t="s">
        <v>755</v>
      </c>
    </row>
    <row r="1811" spans="1:45" x14ac:dyDescent="0.25">
      <c r="A1811">
        <v>1810</v>
      </c>
      <c r="B1811" t="s">
        <v>26</v>
      </c>
      <c r="C1811" t="s">
        <v>665</v>
      </c>
      <c r="D1811" t="s">
        <v>3</v>
      </c>
      <c r="E1811" t="s">
        <v>343</v>
      </c>
      <c r="F1811" s="138">
        <v>44017</v>
      </c>
      <c r="G1811" t="s">
        <v>682</v>
      </c>
      <c r="H1811" t="s">
        <v>687</v>
      </c>
      <c r="I1811" t="s">
        <v>705</v>
      </c>
      <c r="J1811" t="s">
        <v>566</v>
      </c>
      <c r="K1811" t="s">
        <v>671</v>
      </c>
      <c r="L1811">
        <v>1000</v>
      </c>
      <c r="M1811">
        <v>320</v>
      </c>
      <c r="O1811">
        <v>336</v>
      </c>
      <c r="P1811">
        <v>48</v>
      </c>
      <c r="Q1811">
        <v>19</v>
      </c>
      <c r="R1811">
        <v>34</v>
      </c>
      <c r="S1811">
        <v>17.5</v>
      </c>
      <c r="T1811">
        <v>4.5</v>
      </c>
      <c r="U1811">
        <v>8.3333333333333339</v>
      </c>
      <c r="V1811">
        <v>0.24213836477987422</v>
      </c>
      <c r="W1811">
        <v>0.24</v>
      </c>
      <c r="Y1811">
        <v>0.22534013605442177</v>
      </c>
      <c r="Z1811">
        <v>422</v>
      </c>
      <c r="AA1811">
        <v>0.7</v>
      </c>
      <c r="AB1811">
        <v>2</v>
      </c>
      <c r="AC1811">
        <v>6</v>
      </c>
      <c r="AE1811">
        <v>2</v>
      </c>
      <c r="AH1811">
        <v>2.8333333333333335</v>
      </c>
      <c r="AI1811">
        <v>12</v>
      </c>
      <c r="AK1811">
        <v>5</v>
      </c>
      <c r="AQ1811">
        <v>50</v>
      </c>
      <c r="AR1811">
        <v>50</v>
      </c>
      <c r="AS1811" t="s">
        <v>755</v>
      </c>
    </row>
    <row r="1812" spans="1:45" x14ac:dyDescent="0.25">
      <c r="A1812">
        <v>1811</v>
      </c>
      <c r="B1812" t="s">
        <v>26</v>
      </c>
      <c r="C1812" t="s">
        <v>665</v>
      </c>
      <c r="D1812" t="s">
        <v>3</v>
      </c>
      <c r="E1812" t="s">
        <v>343</v>
      </c>
      <c r="F1812" s="138">
        <v>44017</v>
      </c>
      <c r="G1812" t="s">
        <v>682</v>
      </c>
      <c r="H1812" t="s">
        <v>687</v>
      </c>
      <c r="I1812" t="s">
        <v>704</v>
      </c>
      <c r="J1812" t="s">
        <v>565</v>
      </c>
      <c r="K1812" t="s">
        <v>671</v>
      </c>
      <c r="L1812">
        <v>1000</v>
      </c>
      <c r="M1812">
        <v>320</v>
      </c>
      <c r="O1812">
        <v>288</v>
      </c>
      <c r="P1812">
        <v>48</v>
      </c>
      <c r="Q1812">
        <v>11</v>
      </c>
      <c r="R1812">
        <v>14</v>
      </c>
      <c r="S1812">
        <v>17.5</v>
      </c>
      <c r="T1812">
        <v>2.75</v>
      </c>
      <c r="U1812">
        <v>4.5</v>
      </c>
      <c r="V1812">
        <v>0.28999999999999998</v>
      </c>
      <c r="W1812">
        <v>0.24</v>
      </c>
      <c r="Y1812">
        <v>0.12400793650793651</v>
      </c>
      <c r="Z1812">
        <v>411</v>
      </c>
      <c r="AA1812">
        <v>0.7</v>
      </c>
      <c r="AB1812">
        <v>1</v>
      </c>
      <c r="AC1812">
        <v>3</v>
      </c>
      <c r="AE1812">
        <v>2</v>
      </c>
      <c r="AH1812">
        <v>2</v>
      </c>
      <c r="AI1812">
        <v>4</v>
      </c>
      <c r="AK1812">
        <v>3</v>
      </c>
      <c r="AQ1812">
        <v>50</v>
      </c>
      <c r="AR1812">
        <v>50</v>
      </c>
      <c r="AS1812" t="s">
        <v>755</v>
      </c>
    </row>
    <row r="1813" spans="1:45" x14ac:dyDescent="0.25">
      <c r="A1813">
        <v>1812</v>
      </c>
      <c r="B1813" t="s">
        <v>26</v>
      </c>
      <c r="C1813" t="s">
        <v>665</v>
      </c>
      <c r="D1813" t="s">
        <v>3</v>
      </c>
      <c r="E1813" t="s">
        <v>343</v>
      </c>
      <c r="F1813" s="138">
        <v>44017</v>
      </c>
      <c r="G1813" t="s">
        <v>683</v>
      </c>
      <c r="H1813" t="s">
        <v>667</v>
      </c>
      <c r="I1813" t="s">
        <v>668</v>
      </c>
      <c r="J1813" t="s">
        <v>392</v>
      </c>
      <c r="K1813" t="s">
        <v>669</v>
      </c>
      <c r="L1813">
        <v>1500</v>
      </c>
      <c r="M1813">
        <v>600</v>
      </c>
      <c r="O1813">
        <v>624</v>
      </c>
      <c r="P1813">
        <v>192</v>
      </c>
      <c r="Q1813">
        <v>43</v>
      </c>
      <c r="R1813">
        <v>133</v>
      </c>
      <c r="S1813">
        <v>94.8</v>
      </c>
      <c r="T1813">
        <v>30.833333333333332</v>
      </c>
      <c r="U1813">
        <v>102.25</v>
      </c>
      <c r="V1813">
        <v>0.75615530303030309</v>
      </c>
      <c r="W1813">
        <v>0.4</v>
      </c>
      <c r="Y1813">
        <v>0.402930402930403</v>
      </c>
      <c r="Z1813">
        <v>773</v>
      </c>
      <c r="AA1813">
        <v>0.75</v>
      </c>
      <c r="AB1813">
        <v>24.333333333333332</v>
      </c>
      <c r="AC1813">
        <v>0</v>
      </c>
      <c r="AD1813">
        <v>0</v>
      </c>
      <c r="AE1813">
        <v>13</v>
      </c>
      <c r="AF1813">
        <v>0</v>
      </c>
      <c r="AG1813">
        <v>0</v>
      </c>
      <c r="AH1813">
        <v>76.5</v>
      </c>
      <c r="AI1813">
        <v>29</v>
      </c>
      <c r="AJ1813">
        <v>0</v>
      </c>
      <c r="AK1813">
        <v>37</v>
      </c>
      <c r="AL1813">
        <v>0</v>
      </c>
      <c r="AM1813">
        <v>0</v>
      </c>
      <c r="AQ1813">
        <v>100</v>
      </c>
      <c r="AR1813">
        <v>100</v>
      </c>
      <c r="AS1813" t="s">
        <v>756</v>
      </c>
    </row>
    <row r="1814" spans="1:45" x14ac:dyDescent="0.25">
      <c r="A1814">
        <v>1813</v>
      </c>
      <c r="B1814" t="s">
        <v>26</v>
      </c>
      <c r="C1814" t="s">
        <v>665</v>
      </c>
      <c r="D1814" t="s">
        <v>3</v>
      </c>
      <c r="E1814" t="s">
        <v>343</v>
      </c>
      <c r="F1814" s="138">
        <v>44017</v>
      </c>
      <c r="G1814" t="s">
        <v>683</v>
      </c>
      <c r="H1814" t="s">
        <v>667</v>
      </c>
      <c r="I1814" t="s">
        <v>668</v>
      </c>
      <c r="J1814" t="s">
        <v>393</v>
      </c>
      <c r="K1814" t="s">
        <v>669</v>
      </c>
      <c r="L1814">
        <v>1500</v>
      </c>
      <c r="M1814">
        <v>600</v>
      </c>
      <c r="O1814">
        <v>672</v>
      </c>
      <c r="P1814">
        <v>192</v>
      </c>
      <c r="Q1814">
        <v>27</v>
      </c>
      <c r="R1814">
        <v>66</v>
      </c>
      <c r="S1814">
        <v>94.8</v>
      </c>
      <c r="T1814">
        <v>12.125</v>
      </c>
      <c r="U1814">
        <v>23.5</v>
      </c>
      <c r="V1814">
        <v>0.38306451612903225</v>
      </c>
      <c r="W1814">
        <v>0.4</v>
      </c>
      <c r="Y1814">
        <v>0.19770408163265307</v>
      </c>
      <c r="Z1814">
        <v>586</v>
      </c>
      <c r="AA1814">
        <v>0.75</v>
      </c>
      <c r="AB1814">
        <v>0</v>
      </c>
      <c r="AC1814">
        <v>5</v>
      </c>
      <c r="AD1814">
        <v>9</v>
      </c>
      <c r="AE1814">
        <v>15</v>
      </c>
      <c r="AF1814">
        <v>0</v>
      </c>
      <c r="AG1814">
        <v>0</v>
      </c>
      <c r="AH1814">
        <v>3.5</v>
      </c>
      <c r="AI1814">
        <v>11</v>
      </c>
      <c r="AJ1814">
        <v>10</v>
      </c>
      <c r="AK1814">
        <v>27</v>
      </c>
      <c r="AL1814">
        <v>0</v>
      </c>
      <c r="AM1814">
        <v>0</v>
      </c>
      <c r="AQ1814">
        <v>120</v>
      </c>
      <c r="AR1814">
        <v>120</v>
      </c>
      <c r="AS1814" t="s">
        <v>756</v>
      </c>
    </row>
    <row r="1815" spans="1:45" x14ac:dyDescent="0.25">
      <c r="A1815">
        <v>1814</v>
      </c>
      <c r="B1815" t="s">
        <v>26</v>
      </c>
      <c r="C1815" t="s">
        <v>665</v>
      </c>
      <c r="D1815" t="s">
        <v>3</v>
      </c>
      <c r="E1815" t="s">
        <v>343</v>
      </c>
      <c r="F1815" s="138">
        <v>44017</v>
      </c>
      <c r="G1815" t="s">
        <v>675</v>
      </c>
      <c r="H1815" t="s">
        <v>667</v>
      </c>
      <c r="I1815" t="s">
        <v>668</v>
      </c>
      <c r="J1815" t="s">
        <v>164</v>
      </c>
      <c r="K1815" t="s">
        <v>669</v>
      </c>
      <c r="L1815">
        <v>4200</v>
      </c>
      <c r="M1815">
        <v>1260</v>
      </c>
      <c r="O1815">
        <v>1376</v>
      </c>
      <c r="P1815">
        <v>403.20000000000005</v>
      </c>
      <c r="Q1815">
        <v>74</v>
      </c>
      <c r="R1815">
        <v>157</v>
      </c>
      <c r="S1815">
        <v>266.40000000000003</v>
      </c>
      <c r="T1815">
        <v>71</v>
      </c>
      <c r="U1815">
        <v>127.833333333333</v>
      </c>
      <c r="V1815">
        <v>0.86075036075035927</v>
      </c>
      <c r="W1815">
        <v>0.4</v>
      </c>
      <c r="Y1815">
        <v>0.23982558139534885</v>
      </c>
      <c r="Z1815">
        <v>1889</v>
      </c>
      <c r="AA1815">
        <v>0.75</v>
      </c>
      <c r="AB1815">
        <v>59</v>
      </c>
      <c r="AC1815">
        <v>12</v>
      </c>
      <c r="AD1815">
        <v>0</v>
      </c>
      <c r="AE1815">
        <v>18</v>
      </c>
      <c r="AF1815">
        <v>0</v>
      </c>
      <c r="AG1815">
        <v>0</v>
      </c>
      <c r="AH1815">
        <v>113.333333333333</v>
      </c>
      <c r="AI1815">
        <v>20</v>
      </c>
      <c r="AJ1815">
        <v>0</v>
      </c>
      <c r="AK1815">
        <v>19</v>
      </c>
      <c r="AL1815">
        <v>0</v>
      </c>
      <c r="AM1815">
        <v>0</v>
      </c>
      <c r="AQ1815">
        <v>120</v>
      </c>
      <c r="AR1815">
        <v>120</v>
      </c>
      <c r="AS1815" t="s">
        <v>756</v>
      </c>
    </row>
    <row r="1816" spans="1:45" x14ac:dyDescent="0.25">
      <c r="A1816">
        <v>1815</v>
      </c>
      <c r="B1816" t="s">
        <v>26</v>
      </c>
      <c r="C1816" t="s">
        <v>665</v>
      </c>
      <c r="D1816" t="s">
        <v>3</v>
      </c>
      <c r="E1816" t="s">
        <v>343</v>
      </c>
      <c r="F1816" s="138">
        <v>44017</v>
      </c>
      <c r="G1816" t="s">
        <v>684</v>
      </c>
      <c r="H1816" t="s">
        <v>667</v>
      </c>
      <c r="I1816" t="s">
        <v>668</v>
      </c>
      <c r="J1816" t="s">
        <v>169</v>
      </c>
      <c r="K1816" t="s">
        <v>669</v>
      </c>
      <c r="L1816">
        <v>1250</v>
      </c>
      <c r="M1816">
        <v>500</v>
      </c>
      <c r="O1816">
        <v>480</v>
      </c>
      <c r="P1816">
        <v>160</v>
      </c>
      <c r="Q1816">
        <v>7</v>
      </c>
      <c r="R1816">
        <v>116</v>
      </c>
      <c r="S1816">
        <v>105.60000000000001</v>
      </c>
      <c r="T1816">
        <v>8.1666666666666679</v>
      </c>
      <c r="U1816">
        <v>135.16666666666666</v>
      </c>
      <c r="V1816">
        <v>1.1653116531165311</v>
      </c>
      <c r="W1816">
        <v>0.4</v>
      </c>
      <c r="Y1816">
        <v>0.36607142857142855</v>
      </c>
      <c r="Z1816">
        <v>545</v>
      </c>
      <c r="AA1816">
        <v>0.75</v>
      </c>
      <c r="AB1816">
        <v>7.666666666666667</v>
      </c>
      <c r="AC1816">
        <v>2</v>
      </c>
      <c r="AD1816">
        <v>0</v>
      </c>
      <c r="AE1816">
        <v>0</v>
      </c>
      <c r="AF1816">
        <v>0</v>
      </c>
      <c r="AG1816">
        <v>0</v>
      </c>
      <c r="AH1816">
        <v>135.16666666666666</v>
      </c>
      <c r="AI1816">
        <v>0</v>
      </c>
      <c r="AJ1816">
        <v>0</v>
      </c>
      <c r="AK1816">
        <v>0</v>
      </c>
      <c r="AL1816">
        <v>0</v>
      </c>
      <c r="AM1816">
        <v>0</v>
      </c>
      <c r="AQ1816">
        <v>120</v>
      </c>
      <c r="AR1816">
        <v>120</v>
      </c>
      <c r="AS1816" t="s">
        <v>756</v>
      </c>
    </row>
    <row r="1817" spans="1:45" x14ac:dyDescent="0.25">
      <c r="A1817">
        <v>1816</v>
      </c>
      <c r="B1817" t="s">
        <v>26</v>
      </c>
      <c r="C1817" t="s">
        <v>665</v>
      </c>
      <c r="D1817" t="s">
        <v>3</v>
      </c>
      <c r="E1817" t="s">
        <v>343</v>
      </c>
      <c r="F1817" s="138">
        <v>44017</v>
      </c>
      <c r="G1817" t="s">
        <v>684</v>
      </c>
      <c r="H1817" t="s">
        <v>667</v>
      </c>
      <c r="I1817" t="s">
        <v>668</v>
      </c>
      <c r="J1817" t="s">
        <v>170</v>
      </c>
      <c r="K1817" t="s">
        <v>669</v>
      </c>
      <c r="L1817">
        <v>1250</v>
      </c>
      <c r="M1817">
        <v>500</v>
      </c>
      <c r="O1817">
        <v>405</v>
      </c>
      <c r="P1817">
        <v>100</v>
      </c>
      <c r="Q1817">
        <v>10</v>
      </c>
      <c r="R1817">
        <v>42</v>
      </c>
      <c r="S1817">
        <v>66</v>
      </c>
      <c r="T1817">
        <v>5.5833333333333339</v>
      </c>
      <c r="U1817">
        <v>34.416666666666671</v>
      </c>
      <c r="V1817">
        <v>0.76923076923076938</v>
      </c>
      <c r="W1817">
        <v>0.4</v>
      </c>
      <c r="Y1817">
        <v>0.18342151675485008</v>
      </c>
      <c r="Z1817">
        <v>460</v>
      </c>
      <c r="AA1817">
        <v>0.75</v>
      </c>
      <c r="AB1817">
        <v>3.8333333333333335</v>
      </c>
      <c r="AC1817">
        <v>3</v>
      </c>
      <c r="AD1817">
        <v>0</v>
      </c>
      <c r="AE1817">
        <v>2</v>
      </c>
      <c r="AF1817">
        <v>0</v>
      </c>
      <c r="AG1817">
        <v>0</v>
      </c>
      <c r="AH1817">
        <v>31.666666666666668</v>
      </c>
      <c r="AI1817">
        <v>3</v>
      </c>
      <c r="AJ1817">
        <v>0</v>
      </c>
      <c r="AK1817">
        <v>4</v>
      </c>
      <c r="AL1817">
        <v>0</v>
      </c>
      <c r="AM1817">
        <v>0</v>
      </c>
      <c r="AQ1817">
        <v>120</v>
      </c>
      <c r="AR1817">
        <v>120</v>
      </c>
      <c r="AS1817" t="s">
        <v>755</v>
      </c>
    </row>
    <row r="1818" spans="1:45" x14ac:dyDescent="0.25">
      <c r="A1818">
        <v>1817</v>
      </c>
      <c r="B1818" t="s">
        <v>26</v>
      </c>
      <c r="C1818" t="s">
        <v>665</v>
      </c>
      <c r="D1818" t="s">
        <v>3</v>
      </c>
      <c r="E1818" t="s">
        <v>343</v>
      </c>
      <c r="F1818" s="138">
        <v>44017</v>
      </c>
      <c r="G1818" t="s">
        <v>684</v>
      </c>
      <c r="H1818" t="s">
        <v>667</v>
      </c>
      <c r="I1818" t="s">
        <v>677</v>
      </c>
      <c r="J1818" t="s">
        <v>401</v>
      </c>
      <c r="K1818" t="s">
        <v>669</v>
      </c>
      <c r="L1818">
        <v>1250</v>
      </c>
      <c r="M1818">
        <v>500</v>
      </c>
      <c r="O1818">
        <v>398</v>
      </c>
      <c r="P1818">
        <v>100</v>
      </c>
      <c r="Q1818">
        <v>2</v>
      </c>
      <c r="R1818">
        <v>51</v>
      </c>
      <c r="S1818">
        <v>66</v>
      </c>
      <c r="T1818">
        <v>4.166666666666667</v>
      </c>
      <c r="U1818">
        <v>44.958333333333336</v>
      </c>
      <c r="V1818">
        <v>0.92688679245283023</v>
      </c>
      <c r="W1818">
        <v>0.4</v>
      </c>
      <c r="Y1818">
        <v>0.19023689877961236</v>
      </c>
      <c r="Z1818">
        <v>315</v>
      </c>
      <c r="AA1818">
        <v>0.75</v>
      </c>
      <c r="AB1818">
        <v>4.166666666666667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40.833333333333336</v>
      </c>
      <c r="AI1818">
        <v>8</v>
      </c>
      <c r="AJ1818">
        <v>3</v>
      </c>
      <c r="AK1818">
        <v>2</v>
      </c>
      <c r="AL1818">
        <v>0</v>
      </c>
      <c r="AM1818">
        <v>0</v>
      </c>
      <c r="AQ1818">
        <v>150</v>
      </c>
      <c r="AR1818">
        <v>150</v>
      </c>
      <c r="AS1818" t="s">
        <v>755</v>
      </c>
    </row>
    <row r="1819" spans="1:45" x14ac:dyDescent="0.25">
      <c r="A1819">
        <v>1818</v>
      </c>
      <c r="B1819" t="s">
        <v>26</v>
      </c>
      <c r="C1819" t="s">
        <v>665</v>
      </c>
      <c r="D1819" t="s">
        <v>3</v>
      </c>
      <c r="E1819" t="s">
        <v>343</v>
      </c>
      <c r="F1819" s="138">
        <v>44017</v>
      </c>
      <c r="G1819" t="s">
        <v>685</v>
      </c>
      <c r="H1819" t="s">
        <v>667</v>
      </c>
      <c r="I1819" t="s">
        <v>668</v>
      </c>
      <c r="J1819" t="s">
        <v>172</v>
      </c>
      <c r="K1819" t="s">
        <v>671</v>
      </c>
      <c r="L1819">
        <v>1000</v>
      </c>
      <c r="M1819">
        <v>400</v>
      </c>
      <c r="O1819">
        <v>292</v>
      </c>
      <c r="P1819">
        <v>80</v>
      </c>
      <c r="Q1819">
        <v>22</v>
      </c>
      <c r="R1819">
        <v>41</v>
      </c>
      <c r="S1819">
        <v>53</v>
      </c>
      <c r="T1819">
        <v>9.6666666666666679</v>
      </c>
      <c r="U1819">
        <v>21</v>
      </c>
      <c r="V1819">
        <v>0.4867724867724868</v>
      </c>
      <c r="W1819">
        <v>0.4</v>
      </c>
      <c r="Y1819">
        <v>0.30821917808219179</v>
      </c>
      <c r="Z1819">
        <v>318</v>
      </c>
      <c r="AA1819">
        <v>0.75</v>
      </c>
      <c r="AB1819">
        <v>6.166666666666667</v>
      </c>
      <c r="AC1819">
        <v>0</v>
      </c>
      <c r="AD1819">
        <v>0</v>
      </c>
      <c r="AE1819">
        <v>7</v>
      </c>
      <c r="AF1819">
        <v>0</v>
      </c>
      <c r="AG1819">
        <v>0</v>
      </c>
      <c r="AH1819">
        <v>15.5</v>
      </c>
      <c r="AI1819">
        <v>10</v>
      </c>
      <c r="AJ1819">
        <v>0</v>
      </c>
      <c r="AK1819">
        <v>6</v>
      </c>
      <c r="AL1819">
        <v>0</v>
      </c>
      <c r="AM1819">
        <v>0</v>
      </c>
      <c r="AQ1819">
        <v>100</v>
      </c>
      <c r="AR1819">
        <v>100</v>
      </c>
      <c r="AS1819" t="s">
        <v>755</v>
      </c>
    </row>
    <row r="1820" spans="1:45" x14ac:dyDescent="0.25">
      <c r="A1820">
        <v>1819</v>
      </c>
      <c r="B1820" t="s">
        <v>26</v>
      </c>
      <c r="C1820" t="s">
        <v>665</v>
      </c>
      <c r="D1820" t="s">
        <v>3</v>
      </c>
      <c r="E1820" t="s">
        <v>343</v>
      </c>
      <c r="F1820" s="138">
        <v>44017</v>
      </c>
      <c r="G1820" t="s">
        <v>685</v>
      </c>
      <c r="H1820" t="s">
        <v>667</v>
      </c>
      <c r="I1820" t="s">
        <v>668</v>
      </c>
      <c r="J1820" t="s">
        <v>173</v>
      </c>
      <c r="K1820" t="s">
        <v>671</v>
      </c>
      <c r="L1820">
        <v>1000</v>
      </c>
      <c r="M1820">
        <v>400</v>
      </c>
      <c r="O1820">
        <v>400</v>
      </c>
      <c r="P1820">
        <v>80</v>
      </c>
      <c r="Q1820">
        <v>9</v>
      </c>
      <c r="R1820">
        <v>56</v>
      </c>
      <c r="S1820">
        <v>53</v>
      </c>
      <c r="T1820">
        <v>8.5</v>
      </c>
      <c r="U1820">
        <v>44.166666666666664</v>
      </c>
      <c r="V1820">
        <v>0.81025641025641026</v>
      </c>
      <c r="W1820">
        <v>0.4</v>
      </c>
      <c r="Y1820">
        <v>0.23214285714285715</v>
      </c>
      <c r="Z1820">
        <v>936</v>
      </c>
      <c r="AA1820">
        <v>0.65</v>
      </c>
      <c r="AB1820">
        <v>8</v>
      </c>
      <c r="AC1820">
        <v>0</v>
      </c>
      <c r="AD1820">
        <v>0</v>
      </c>
      <c r="AE1820">
        <v>1</v>
      </c>
      <c r="AF1820">
        <v>0</v>
      </c>
      <c r="AG1820">
        <v>0</v>
      </c>
      <c r="AH1820">
        <v>40.166666666666664</v>
      </c>
      <c r="AI1820">
        <v>0</v>
      </c>
      <c r="AJ1820">
        <v>0</v>
      </c>
      <c r="AK1820">
        <v>8</v>
      </c>
      <c r="AL1820">
        <v>0</v>
      </c>
      <c r="AM1820">
        <v>0</v>
      </c>
      <c r="AQ1820">
        <v>100</v>
      </c>
      <c r="AR1820">
        <v>100</v>
      </c>
      <c r="AS1820" t="s">
        <v>755</v>
      </c>
    </row>
    <row r="1821" spans="1:45" x14ac:dyDescent="0.25">
      <c r="A1821">
        <v>1820</v>
      </c>
      <c r="B1821" t="s">
        <v>26</v>
      </c>
      <c r="C1821" t="s">
        <v>665</v>
      </c>
      <c r="D1821" t="s">
        <v>3</v>
      </c>
      <c r="E1821" t="s">
        <v>343</v>
      </c>
      <c r="F1821" s="138">
        <v>44017</v>
      </c>
      <c r="G1821" t="s">
        <v>685</v>
      </c>
      <c r="H1821" t="s">
        <v>667</v>
      </c>
      <c r="I1821" t="s">
        <v>668</v>
      </c>
      <c r="J1821" t="s">
        <v>174</v>
      </c>
      <c r="K1821" t="s">
        <v>671</v>
      </c>
      <c r="L1821">
        <v>1000</v>
      </c>
      <c r="M1821">
        <v>400</v>
      </c>
      <c r="O1821">
        <v>336</v>
      </c>
      <c r="P1821">
        <v>80</v>
      </c>
      <c r="Q1821">
        <v>13</v>
      </c>
      <c r="R1821">
        <v>21</v>
      </c>
      <c r="S1821">
        <v>53</v>
      </c>
      <c r="T1821">
        <v>6.25</v>
      </c>
      <c r="U1821">
        <v>11.083333333333332</v>
      </c>
      <c r="V1821">
        <v>0.50980392156862742</v>
      </c>
      <c r="W1821">
        <v>0.4</v>
      </c>
      <c r="Y1821">
        <v>0.14455782312925169</v>
      </c>
      <c r="Z1821">
        <v>428</v>
      </c>
      <c r="AA1821">
        <v>0.75</v>
      </c>
      <c r="AB1821">
        <v>3.5</v>
      </c>
      <c r="AC1821">
        <v>3</v>
      </c>
      <c r="AD1821">
        <v>0</v>
      </c>
      <c r="AE1821">
        <v>4</v>
      </c>
      <c r="AF1821">
        <v>0</v>
      </c>
      <c r="AG1821">
        <v>0</v>
      </c>
      <c r="AH1821">
        <v>7.833333333333333</v>
      </c>
      <c r="AI1821">
        <v>3</v>
      </c>
      <c r="AJ1821">
        <v>0</v>
      </c>
      <c r="AK1821">
        <v>5</v>
      </c>
      <c r="AL1821">
        <v>0</v>
      </c>
      <c r="AM1821">
        <v>0</v>
      </c>
      <c r="AQ1821">
        <v>100</v>
      </c>
      <c r="AR1821">
        <v>100</v>
      </c>
      <c r="AS1821" t="s">
        <v>755</v>
      </c>
    </row>
    <row r="1822" spans="1:45" x14ac:dyDescent="0.25">
      <c r="A1822">
        <v>1821</v>
      </c>
      <c r="B1822" t="s">
        <v>26</v>
      </c>
      <c r="C1822" t="s">
        <v>665</v>
      </c>
      <c r="D1822" t="s">
        <v>3</v>
      </c>
      <c r="E1822" t="s">
        <v>343</v>
      </c>
      <c r="F1822" s="138">
        <v>44017</v>
      </c>
      <c r="G1822" t="s">
        <v>685</v>
      </c>
      <c r="H1822" t="s">
        <v>667</v>
      </c>
      <c r="I1822" t="s">
        <v>668</v>
      </c>
      <c r="J1822" t="s">
        <v>175</v>
      </c>
      <c r="K1822" t="s">
        <v>671</v>
      </c>
      <c r="L1822">
        <v>1000</v>
      </c>
      <c r="M1822">
        <v>400</v>
      </c>
      <c r="O1822">
        <v>548</v>
      </c>
      <c r="P1822">
        <v>128</v>
      </c>
      <c r="Q1822">
        <v>31</v>
      </c>
      <c r="R1822">
        <v>68</v>
      </c>
      <c r="S1822">
        <v>84.800000000000011</v>
      </c>
      <c r="T1822">
        <v>20.916666666666668</v>
      </c>
      <c r="U1822">
        <v>46.166666666666664</v>
      </c>
      <c r="V1822">
        <v>0.67760942760942755</v>
      </c>
      <c r="W1822">
        <v>0.4</v>
      </c>
      <c r="Y1822">
        <v>0.25808133472367051</v>
      </c>
      <c r="Z1822">
        <v>539</v>
      </c>
      <c r="AA1822">
        <v>0.75</v>
      </c>
      <c r="AB1822">
        <v>19.666666666666668</v>
      </c>
      <c r="AC1822">
        <v>1</v>
      </c>
      <c r="AD1822">
        <v>0</v>
      </c>
      <c r="AE1822">
        <v>2</v>
      </c>
      <c r="AF1822">
        <v>0</v>
      </c>
      <c r="AG1822">
        <v>0</v>
      </c>
      <c r="AH1822">
        <v>44.166666666666664</v>
      </c>
      <c r="AI1822">
        <v>0</v>
      </c>
      <c r="AJ1822">
        <v>0</v>
      </c>
      <c r="AK1822">
        <v>4</v>
      </c>
      <c r="AL1822">
        <v>0</v>
      </c>
      <c r="AM1822">
        <v>0</v>
      </c>
      <c r="AQ1822">
        <v>100</v>
      </c>
      <c r="AR1822">
        <v>100</v>
      </c>
      <c r="AS1822" t="s">
        <v>756</v>
      </c>
    </row>
    <row r="1823" spans="1:45" x14ac:dyDescent="0.25">
      <c r="A1823">
        <v>1822</v>
      </c>
      <c r="B1823" t="s">
        <v>26</v>
      </c>
      <c r="C1823" t="s">
        <v>665</v>
      </c>
      <c r="D1823" t="s">
        <v>3</v>
      </c>
      <c r="E1823" t="s">
        <v>343</v>
      </c>
      <c r="F1823" s="138">
        <v>44017</v>
      </c>
      <c r="G1823" t="s">
        <v>685</v>
      </c>
      <c r="H1823" t="s">
        <v>667</v>
      </c>
      <c r="I1823" t="s">
        <v>668</v>
      </c>
      <c r="J1823" t="s">
        <v>176</v>
      </c>
      <c r="K1823" t="s">
        <v>671</v>
      </c>
      <c r="L1823">
        <v>1000</v>
      </c>
      <c r="M1823">
        <v>400</v>
      </c>
      <c r="O1823">
        <v>306</v>
      </c>
      <c r="P1823">
        <v>80</v>
      </c>
      <c r="Q1823">
        <v>15</v>
      </c>
      <c r="R1823">
        <v>37</v>
      </c>
      <c r="S1823">
        <v>53</v>
      </c>
      <c r="T1823">
        <v>11.333333333333334</v>
      </c>
      <c r="U1823">
        <v>25.166666666666668</v>
      </c>
      <c r="V1823">
        <v>0.70192307692307687</v>
      </c>
      <c r="W1823">
        <v>0.4</v>
      </c>
      <c r="Y1823">
        <v>0.24276377217553691</v>
      </c>
      <c r="Z1823">
        <v>308</v>
      </c>
      <c r="AA1823">
        <v>0.65</v>
      </c>
      <c r="AB1823">
        <v>9.3333333333333339</v>
      </c>
      <c r="AC1823">
        <v>0</v>
      </c>
      <c r="AD1823">
        <v>0</v>
      </c>
      <c r="AE1823">
        <v>4</v>
      </c>
      <c r="AF1823">
        <v>0</v>
      </c>
      <c r="AG1823">
        <v>0</v>
      </c>
      <c r="AH1823">
        <v>19.666666666666668</v>
      </c>
      <c r="AI1823">
        <v>4</v>
      </c>
      <c r="AJ1823">
        <v>0</v>
      </c>
      <c r="AK1823">
        <v>9</v>
      </c>
      <c r="AL1823">
        <v>0</v>
      </c>
      <c r="AM1823">
        <v>0</v>
      </c>
      <c r="AQ1823">
        <v>100</v>
      </c>
      <c r="AR1823">
        <v>100</v>
      </c>
      <c r="AS1823" t="s">
        <v>755</v>
      </c>
    </row>
    <row r="1824" spans="1:45" x14ac:dyDescent="0.25">
      <c r="A1824">
        <v>1823</v>
      </c>
      <c r="B1824" t="s">
        <v>26</v>
      </c>
      <c r="C1824" t="s">
        <v>665</v>
      </c>
      <c r="D1824" t="s">
        <v>3</v>
      </c>
      <c r="E1824" t="s">
        <v>343</v>
      </c>
      <c r="F1824" s="138">
        <v>44017</v>
      </c>
      <c r="G1824" t="s">
        <v>685</v>
      </c>
      <c r="H1824" t="s">
        <v>667</v>
      </c>
      <c r="I1824" t="s">
        <v>668</v>
      </c>
      <c r="J1824" t="s">
        <v>177</v>
      </c>
      <c r="K1824" t="s">
        <v>671</v>
      </c>
      <c r="L1824">
        <v>1000</v>
      </c>
      <c r="M1824">
        <v>400</v>
      </c>
      <c r="O1824">
        <v>416</v>
      </c>
      <c r="P1824">
        <v>80</v>
      </c>
      <c r="Q1824">
        <v>4</v>
      </c>
      <c r="R1824">
        <v>41</v>
      </c>
      <c r="S1824">
        <v>53</v>
      </c>
      <c r="T1824">
        <v>4.833333333333333</v>
      </c>
      <c r="U1824">
        <v>28.166666666666668</v>
      </c>
      <c r="V1824">
        <v>0.73333333333333328</v>
      </c>
      <c r="W1824">
        <v>0.4</v>
      </c>
      <c r="Y1824">
        <v>0.15453296703296704</v>
      </c>
      <c r="Z1824">
        <v>439</v>
      </c>
      <c r="AA1824">
        <v>0.75</v>
      </c>
      <c r="AB1824">
        <v>4.833333333333333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28.166666666666668</v>
      </c>
      <c r="AI1824">
        <v>0</v>
      </c>
      <c r="AJ1824">
        <v>0</v>
      </c>
      <c r="AK1824">
        <v>0</v>
      </c>
      <c r="AL1824">
        <v>0</v>
      </c>
      <c r="AM1824">
        <v>0</v>
      </c>
      <c r="AQ1824">
        <v>100</v>
      </c>
      <c r="AR1824">
        <v>100</v>
      </c>
      <c r="AS1824" t="s">
        <v>755</v>
      </c>
    </row>
    <row r="1825" spans="1:45" x14ac:dyDescent="0.25">
      <c r="A1825">
        <v>1824</v>
      </c>
      <c r="B1825" t="s">
        <v>26</v>
      </c>
      <c r="C1825" t="s">
        <v>665</v>
      </c>
      <c r="D1825" t="s">
        <v>3</v>
      </c>
      <c r="E1825" t="s">
        <v>343</v>
      </c>
      <c r="F1825" s="138">
        <v>44017</v>
      </c>
      <c r="G1825" t="s">
        <v>685</v>
      </c>
      <c r="H1825" t="s">
        <v>667</v>
      </c>
      <c r="I1825" t="s">
        <v>668</v>
      </c>
      <c r="J1825" t="s">
        <v>186</v>
      </c>
      <c r="K1825" t="s">
        <v>671</v>
      </c>
      <c r="L1825">
        <v>1000</v>
      </c>
      <c r="M1825">
        <v>400</v>
      </c>
      <c r="O1825">
        <v>298</v>
      </c>
      <c r="P1825">
        <v>80</v>
      </c>
      <c r="Q1825">
        <v>11</v>
      </c>
      <c r="R1825">
        <v>20</v>
      </c>
      <c r="S1825">
        <v>53</v>
      </c>
      <c r="T1825">
        <v>6.666666666666667</v>
      </c>
      <c r="U1825">
        <v>13.666666666666666</v>
      </c>
      <c r="V1825">
        <v>0.65591397849462363</v>
      </c>
      <c r="W1825">
        <v>0.4</v>
      </c>
      <c r="Y1825">
        <v>0.1486097794822627</v>
      </c>
      <c r="Z1825">
        <v>346</v>
      </c>
      <c r="AA1825">
        <v>0.75</v>
      </c>
      <c r="AB1825">
        <v>5.166666666666667</v>
      </c>
      <c r="AC1825">
        <v>0</v>
      </c>
      <c r="AD1825">
        <v>0</v>
      </c>
      <c r="AE1825">
        <v>3</v>
      </c>
      <c r="AF1825">
        <v>0</v>
      </c>
      <c r="AG1825">
        <v>0</v>
      </c>
      <c r="AH1825">
        <v>11.666666666666666</v>
      </c>
      <c r="AI1825">
        <v>0</v>
      </c>
      <c r="AJ1825">
        <v>0</v>
      </c>
      <c r="AK1825">
        <v>4</v>
      </c>
      <c r="AL1825">
        <v>0</v>
      </c>
      <c r="AM1825">
        <v>0</v>
      </c>
      <c r="AQ1825">
        <v>100</v>
      </c>
      <c r="AR1825">
        <v>100</v>
      </c>
      <c r="AS1825" t="s">
        <v>755</v>
      </c>
    </row>
    <row r="1826" spans="1:45" x14ac:dyDescent="0.25">
      <c r="A1826">
        <v>1825</v>
      </c>
      <c r="B1826" t="s">
        <v>26</v>
      </c>
      <c r="C1826" t="s">
        <v>665</v>
      </c>
      <c r="D1826" t="s">
        <v>3</v>
      </c>
      <c r="E1826" t="s">
        <v>343</v>
      </c>
      <c r="F1826" s="138">
        <v>44017</v>
      </c>
      <c r="G1826" t="s">
        <v>685</v>
      </c>
      <c r="H1826" t="s">
        <v>667</v>
      </c>
      <c r="I1826" t="s">
        <v>668</v>
      </c>
      <c r="J1826" t="s">
        <v>179</v>
      </c>
      <c r="K1826" t="s">
        <v>671</v>
      </c>
      <c r="L1826">
        <v>1000</v>
      </c>
      <c r="M1826">
        <v>400</v>
      </c>
      <c r="O1826">
        <v>306</v>
      </c>
      <c r="P1826">
        <v>80</v>
      </c>
      <c r="Q1826">
        <v>10</v>
      </c>
      <c r="R1826">
        <v>46</v>
      </c>
      <c r="S1826">
        <v>53</v>
      </c>
      <c r="T1826">
        <v>5.666666666666667</v>
      </c>
      <c r="U1826">
        <v>34.833333333333336</v>
      </c>
      <c r="V1826">
        <v>0.7232142857142857</v>
      </c>
      <c r="W1826">
        <v>0.4</v>
      </c>
      <c r="Y1826">
        <v>0.26143790849673204</v>
      </c>
      <c r="Z1826">
        <v>402</v>
      </c>
      <c r="AA1826">
        <v>0.65</v>
      </c>
      <c r="AB1826">
        <v>4.666666666666667</v>
      </c>
      <c r="AC1826">
        <v>2</v>
      </c>
      <c r="AD1826">
        <v>0</v>
      </c>
      <c r="AE1826">
        <v>1</v>
      </c>
      <c r="AF1826">
        <v>0</v>
      </c>
      <c r="AG1826">
        <v>0</v>
      </c>
      <c r="AH1826">
        <v>32.833333333333336</v>
      </c>
      <c r="AI1826">
        <v>2</v>
      </c>
      <c r="AJ1826">
        <v>0</v>
      </c>
      <c r="AK1826">
        <v>3</v>
      </c>
      <c r="AL1826">
        <v>0</v>
      </c>
      <c r="AM1826">
        <v>0</v>
      </c>
      <c r="AQ1826">
        <v>100</v>
      </c>
      <c r="AR1826">
        <v>100</v>
      </c>
      <c r="AS1826" t="s">
        <v>755</v>
      </c>
    </row>
    <row r="1827" spans="1:45" x14ac:dyDescent="0.25">
      <c r="A1827">
        <v>1826</v>
      </c>
      <c r="B1827" t="s">
        <v>26</v>
      </c>
      <c r="C1827" t="s">
        <v>665</v>
      </c>
      <c r="D1827" t="s">
        <v>3</v>
      </c>
      <c r="E1827" t="s">
        <v>343</v>
      </c>
      <c r="F1827" s="138">
        <v>44017</v>
      </c>
      <c r="G1827" t="s">
        <v>685</v>
      </c>
      <c r="H1827" t="s">
        <v>667</v>
      </c>
      <c r="I1827" t="s">
        <v>668</v>
      </c>
      <c r="J1827" t="s">
        <v>571</v>
      </c>
      <c r="K1827" t="s">
        <v>671</v>
      </c>
      <c r="L1827">
        <v>1000</v>
      </c>
      <c r="M1827">
        <v>400</v>
      </c>
      <c r="O1827">
        <v>432</v>
      </c>
      <c r="P1827">
        <v>80</v>
      </c>
      <c r="Q1827">
        <v>4</v>
      </c>
      <c r="R1827">
        <v>13</v>
      </c>
      <c r="S1827">
        <v>53</v>
      </c>
      <c r="T1827">
        <v>2.1666666666666665</v>
      </c>
      <c r="U1827">
        <v>10.333333333333334</v>
      </c>
      <c r="V1827">
        <v>0.73529411764705888</v>
      </c>
      <c r="W1827">
        <v>0.4</v>
      </c>
      <c r="Y1827">
        <v>5.6216931216931221E-2</v>
      </c>
      <c r="Z1827">
        <v>536</v>
      </c>
      <c r="AA1827">
        <v>0.65</v>
      </c>
      <c r="AB1827">
        <v>0.66666666666666663</v>
      </c>
      <c r="AC1827">
        <v>0</v>
      </c>
      <c r="AD1827">
        <v>0</v>
      </c>
      <c r="AE1827">
        <v>3</v>
      </c>
      <c r="AF1827">
        <v>0</v>
      </c>
      <c r="AG1827">
        <v>0</v>
      </c>
      <c r="AH1827">
        <v>10.333333333333334</v>
      </c>
      <c r="AI1827">
        <v>0</v>
      </c>
      <c r="AJ1827">
        <v>0</v>
      </c>
      <c r="AK1827">
        <v>0</v>
      </c>
      <c r="AL1827">
        <v>0</v>
      </c>
      <c r="AM1827">
        <v>0</v>
      </c>
      <c r="AQ1827">
        <v>100</v>
      </c>
      <c r="AR1827">
        <v>100</v>
      </c>
      <c r="AS1827" t="s">
        <v>755</v>
      </c>
    </row>
    <row r="1828" spans="1:45" x14ac:dyDescent="0.25">
      <c r="A1828">
        <v>1827</v>
      </c>
      <c r="B1828" t="s">
        <v>26</v>
      </c>
      <c r="C1828" t="s">
        <v>665</v>
      </c>
      <c r="D1828" t="s">
        <v>3</v>
      </c>
      <c r="E1828" t="s">
        <v>343</v>
      </c>
      <c r="F1828" s="138">
        <v>44017</v>
      </c>
      <c r="G1828" t="s">
        <v>685</v>
      </c>
      <c r="H1828" t="s">
        <v>667</v>
      </c>
      <c r="I1828" t="s">
        <v>668</v>
      </c>
      <c r="J1828" t="s">
        <v>416</v>
      </c>
      <c r="K1828" t="s">
        <v>671</v>
      </c>
      <c r="L1828">
        <v>1000</v>
      </c>
      <c r="M1828">
        <v>400</v>
      </c>
      <c r="O1828">
        <v>388</v>
      </c>
      <c r="P1828">
        <v>128</v>
      </c>
      <c r="Q1828">
        <v>9</v>
      </c>
      <c r="R1828">
        <v>36</v>
      </c>
      <c r="S1828">
        <v>84.800000000000011</v>
      </c>
      <c r="T1828">
        <v>3.25</v>
      </c>
      <c r="U1828">
        <v>22.416666666666668</v>
      </c>
      <c r="V1828">
        <v>0.57037037037037042</v>
      </c>
      <c r="W1828">
        <v>0.4</v>
      </c>
      <c r="Y1828">
        <v>0.16568483063328426</v>
      </c>
      <c r="Z1828">
        <v>567</v>
      </c>
      <c r="AA1828">
        <v>0.75</v>
      </c>
      <c r="AB1828">
        <v>2.5</v>
      </c>
      <c r="AC1828">
        <v>3</v>
      </c>
      <c r="AD1828">
        <v>0</v>
      </c>
      <c r="AE1828">
        <v>0</v>
      </c>
      <c r="AF1828">
        <v>0</v>
      </c>
      <c r="AG1828">
        <v>0</v>
      </c>
      <c r="AH1828">
        <v>20.666666666666668</v>
      </c>
      <c r="AI1828">
        <v>3</v>
      </c>
      <c r="AJ1828">
        <v>0</v>
      </c>
      <c r="AK1828">
        <v>2</v>
      </c>
      <c r="AL1828">
        <v>0</v>
      </c>
      <c r="AM1828">
        <v>0</v>
      </c>
      <c r="AQ1828">
        <v>100</v>
      </c>
      <c r="AR1828">
        <v>100</v>
      </c>
      <c r="AS1828" t="s">
        <v>755</v>
      </c>
    </row>
    <row r="1829" spans="1:45" x14ac:dyDescent="0.25">
      <c r="A1829">
        <v>1828</v>
      </c>
      <c r="B1829" t="s">
        <v>26</v>
      </c>
      <c r="C1829" t="s">
        <v>665</v>
      </c>
      <c r="D1829" t="s">
        <v>3</v>
      </c>
      <c r="E1829" t="s">
        <v>343</v>
      </c>
      <c r="F1829" s="138">
        <v>44017</v>
      </c>
      <c r="G1829" t="s">
        <v>685</v>
      </c>
      <c r="H1829" t="s">
        <v>687</v>
      </c>
      <c r="I1829" t="s">
        <v>677</v>
      </c>
      <c r="J1829" t="s">
        <v>529</v>
      </c>
      <c r="K1829" t="s">
        <v>671</v>
      </c>
      <c r="L1829">
        <v>1000</v>
      </c>
      <c r="M1829">
        <v>400</v>
      </c>
      <c r="O1829">
        <v>308</v>
      </c>
      <c r="P1829">
        <v>80</v>
      </c>
      <c r="Q1829">
        <v>0</v>
      </c>
      <c r="R1829">
        <v>47</v>
      </c>
      <c r="S1829">
        <v>53</v>
      </c>
      <c r="T1829">
        <v>0</v>
      </c>
      <c r="U1829">
        <v>32.333333333333329</v>
      </c>
      <c r="V1829">
        <v>0.6879432624113474</v>
      </c>
      <c r="W1829">
        <v>0.4</v>
      </c>
      <c r="Y1829">
        <v>0.21799628942486085</v>
      </c>
      <c r="Z1829">
        <v>406</v>
      </c>
      <c r="AA1829">
        <v>0.65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30.833333333333332</v>
      </c>
      <c r="AI1829">
        <v>0</v>
      </c>
      <c r="AJ1829">
        <v>0</v>
      </c>
      <c r="AK1829">
        <v>3</v>
      </c>
      <c r="AL1829">
        <v>0</v>
      </c>
      <c r="AM1829">
        <v>0</v>
      </c>
      <c r="AQ1829">
        <v>100</v>
      </c>
      <c r="AR1829">
        <v>100</v>
      </c>
      <c r="AS1829" t="s">
        <v>755</v>
      </c>
    </row>
    <row r="1830" spans="1:45" x14ac:dyDescent="0.25">
      <c r="A1830">
        <v>1829</v>
      </c>
      <c r="B1830" t="s">
        <v>26</v>
      </c>
      <c r="C1830" t="s">
        <v>665</v>
      </c>
      <c r="D1830" t="s">
        <v>3</v>
      </c>
      <c r="E1830" t="s">
        <v>343</v>
      </c>
      <c r="F1830" s="138">
        <v>44017</v>
      </c>
      <c r="G1830" t="s">
        <v>685</v>
      </c>
      <c r="H1830" t="s">
        <v>667</v>
      </c>
      <c r="I1830" t="s">
        <v>672</v>
      </c>
      <c r="J1830" t="s">
        <v>407</v>
      </c>
      <c r="K1830" t="s">
        <v>671</v>
      </c>
      <c r="L1830">
        <v>1000</v>
      </c>
      <c r="M1830">
        <v>400</v>
      </c>
      <c r="O1830">
        <v>319</v>
      </c>
      <c r="P1830">
        <v>80</v>
      </c>
      <c r="Q1830">
        <v>1</v>
      </c>
      <c r="R1830">
        <v>11</v>
      </c>
      <c r="S1830">
        <v>53</v>
      </c>
      <c r="T1830">
        <v>0.33333333333333331</v>
      </c>
      <c r="U1830">
        <v>9.1666666666666661</v>
      </c>
      <c r="V1830">
        <v>0.79166666666666663</v>
      </c>
      <c r="W1830">
        <v>0.4</v>
      </c>
      <c r="Y1830">
        <v>5.3739364084191672E-2</v>
      </c>
      <c r="Z1830">
        <v>196</v>
      </c>
      <c r="AA1830">
        <v>0.65</v>
      </c>
      <c r="AB1830">
        <v>0.33333333333333331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9.1666666666666661</v>
      </c>
      <c r="AI1830">
        <v>0</v>
      </c>
      <c r="AJ1830">
        <v>0</v>
      </c>
      <c r="AK1830">
        <v>0</v>
      </c>
      <c r="AL1830">
        <v>0</v>
      </c>
      <c r="AM1830">
        <v>0</v>
      </c>
      <c r="AQ1830">
        <v>100</v>
      </c>
      <c r="AR1830">
        <v>100</v>
      </c>
      <c r="AS1830" t="s">
        <v>755</v>
      </c>
    </row>
    <row r="1831" spans="1:45" x14ac:dyDescent="0.25">
      <c r="A1831">
        <v>1830</v>
      </c>
      <c r="B1831" t="s">
        <v>26</v>
      </c>
      <c r="C1831" t="s">
        <v>665</v>
      </c>
      <c r="D1831" t="s">
        <v>3</v>
      </c>
      <c r="E1831" t="s">
        <v>343</v>
      </c>
      <c r="F1831" s="138">
        <v>44017</v>
      </c>
      <c r="G1831" t="s">
        <v>685</v>
      </c>
      <c r="H1831" t="s">
        <v>667</v>
      </c>
      <c r="I1831" t="s">
        <v>677</v>
      </c>
      <c r="J1831" t="s">
        <v>405</v>
      </c>
      <c r="K1831" t="s">
        <v>671</v>
      </c>
      <c r="L1831">
        <v>1000</v>
      </c>
      <c r="M1831">
        <v>400</v>
      </c>
      <c r="O1831">
        <v>324</v>
      </c>
      <c r="P1831">
        <v>80</v>
      </c>
      <c r="Q1831">
        <v>0</v>
      </c>
      <c r="R1831">
        <v>50</v>
      </c>
      <c r="S1831">
        <v>53</v>
      </c>
      <c r="T1831">
        <v>0</v>
      </c>
      <c r="U1831">
        <v>36.416666666666664</v>
      </c>
      <c r="V1831">
        <v>0.72833333333333328</v>
      </c>
      <c r="W1831">
        <v>0.4</v>
      </c>
      <c r="Y1831">
        <v>0.22045855379188714</v>
      </c>
      <c r="Z1831">
        <v>305</v>
      </c>
      <c r="AA1831">
        <v>0.65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34.666666666666664</v>
      </c>
      <c r="AI1831">
        <v>3</v>
      </c>
      <c r="AJ1831">
        <v>0</v>
      </c>
      <c r="AK1831">
        <v>2</v>
      </c>
      <c r="AL1831">
        <v>0</v>
      </c>
      <c r="AM1831">
        <v>0</v>
      </c>
      <c r="AQ1831">
        <v>80</v>
      </c>
      <c r="AR1831">
        <v>80</v>
      </c>
      <c r="AS1831" t="s">
        <v>755</v>
      </c>
    </row>
    <row r="1832" spans="1:45" x14ac:dyDescent="0.25">
      <c r="A1832">
        <v>1831</v>
      </c>
      <c r="B1832" t="s">
        <v>26</v>
      </c>
      <c r="C1832" t="s">
        <v>665</v>
      </c>
      <c r="D1832" t="s">
        <v>3</v>
      </c>
      <c r="E1832" t="s">
        <v>343</v>
      </c>
      <c r="F1832" s="138">
        <v>44017</v>
      </c>
      <c r="G1832" t="s">
        <v>685</v>
      </c>
      <c r="H1832" t="s">
        <v>687</v>
      </c>
      <c r="I1832" t="s">
        <v>668</v>
      </c>
      <c r="J1832" t="s">
        <v>573</v>
      </c>
      <c r="K1832" t="s">
        <v>671</v>
      </c>
      <c r="L1832">
        <v>1000</v>
      </c>
      <c r="M1832">
        <v>400</v>
      </c>
      <c r="O1832">
        <v>264</v>
      </c>
      <c r="P1832">
        <v>48</v>
      </c>
      <c r="Q1832">
        <v>5</v>
      </c>
      <c r="R1832">
        <v>12</v>
      </c>
      <c r="S1832">
        <v>17.5</v>
      </c>
      <c r="T1832">
        <v>4.833333333333333</v>
      </c>
      <c r="U1832">
        <v>12</v>
      </c>
      <c r="V1832">
        <v>0.99019607843137247</v>
      </c>
      <c r="W1832">
        <v>0.24</v>
      </c>
      <c r="Y1832">
        <v>9.1991341991341999E-2</v>
      </c>
      <c r="Z1832">
        <v>195</v>
      </c>
      <c r="AA1832">
        <v>0.65</v>
      </c>
      <c r="AB1832">
        <v>4.833333333333333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12</v>
      </c>
      <c r="AI1832">
        <v>0</v>
      </c>
      <c r="AJ1832">
        <v>0</v>
      </c>
      <c r="AK1832">
        <v>0</v>
      </c>
      <c r="AL1832">
        <v>0</v>
      </c>
      <c r="AM1832">
        <v>0</v>
      </c>
      <c r="AQ1832">
        <v>80</v>
      </c>
      <c r="AR1832">
        <v>80</v>
      </c>
      <c r="AS1832" t="s">
        <v>755</v>
      </c>
    </row>
    <row r="1833" spans="1:45" x14ac:dyDescent="0.25">
      <c r="A1833">
        <v>1832</v>
      </c>
      <c r="B1833" t="s">
        <v>26</v>
      </c>
      <c r="C1833" t="s">
        <v>665</v>
      </c>
      <c r="D1833" t="s">
        <v>3</v>
      </c>
      <c r="E1833" t="s">
        <v>343</v>
      </c>
      <c r="F1833" s="138">
        <v>44017</v>
      </c>
      <c r="G1833" t="s">
        <v>685</v>
      </c>
      <c r="H1833" t="s">
        <v>687</v>
      </c>
      <c r="I1833" t="s">
        <v>668</v>
      </c>
      <c r="J1833" t="s">
        <v>576</v>
      </c>
      <c r="K1833" t="s">
        <v>671</v>
      </c>
      <c r="L1833">
        <v>1000</v>
      </c>
      <c r="M1833">
        <v>400</v>
      </c>
      <c r="O1833">
        <v>344</v>
      </c>
      <c r="P1833">
        <v>48</v>
      </c>
      <c r="Q1833">
        <v>2</v>
      </c>
      <c r="R1833">
        <v>18</v>
      </c>
      <c r="S1833">
        <v>17.5</v>
      </c>
      <c r="T1833">
        <v>1</v>
      </c>
      <c r="U1833">
        <v>12</v>
      </c>
      <c r="V1833">
        <v>0.65</v>
      </c>
      <c r="W1833">
        <v>0.24</v>
      </c>
      <c r="Y1833">
        <v>8.3056478405315617E-2</v>
      </c>
      <c r="Z1833">
        <v>191</v>
      </c>
      <c r="AA1833">
        <v>0.65</v>
      </c>
      <c r="AB1833">
        <v>0.5</v>
      </c>
      <c r="AC1833">
        <v>2</v>
      </c>
      <c r="AD1833">
        <v>0</v>
      </c>
      <c r="AE1833">
        <v>0</v>
      </c>
      <c r="AF1833">
        <v>0</v>
      </c>
      <c r="AG1833">
        <v>0</v>
      </c>
      <c r="AH1833">
        <v>11.5</v>
      </c>
      <c r="AI1833">
        <v>2</v>
      </c>
      <c r="AJ1833">
        <v>0</v>
      </c>
      <c r="AK1833">
        <v>0</v>
      </c>
      <c r="AL1833">
        <v>0</v>
      </c>
      <c r="AM1833">
        <v>0</v>
      </c>
      <c r="AQ1833">
        <v>80</v>
      </c>
      <c r="AR1833">
        <v>80</v>
      </c>
      <c r="AS1833" t="s">
        <v>755</v>
      </c>
    </row>
    <row r="1834" spans="1:45" x14ac:dyDescent="0.25">
      <c r="A1834">
        <v>1833</v>
      </c>
      <c r="B1834" t="s">
        <v>26</v>
      </c>
      <c r="C1834" t="s">
        <v>665</v>
      </c>
      <c r="D1834" t="s">
        <v>3</v>
      </c>
      <c r="E1834" t="s">
        <v>343</v>
      </c>
      <c r="F1834" s="138">
        <v>44017</v>
      </c>
      <c r="G1834" t="s">
        <v>685</v>
      </c>
      <c r="H1834" t="s">
        <v>687</v>
      </c>
      <c r="I1834" t="s">
        <v>668</v>
      </c>
      <c r="J1834" t="s">
        <v>574</v>
      </c>
      <c r="K1834" t="s">
        <v>671</v>
      </c>
      <c r="L1834">
        <v>1000</v>
      </c>
      <c r="M1834">
        <v>400</v>
      </c>
      <c r="O1834">
        <v>328</v>
      </c>
      <c r="P1834">
        <v>48</v>
      </c>
      <c r="Q1834">
        <v>3</v>
      </c>
      <c r="R1834">
        <v>13</v>
      </c>
      <c r="S1834">
        <v>17.5</v>
      </c>
      <c r="T1834">
        <v>2</v>
      </c>
      <c r="U1834">
        <v>8.3333333333333339</v>
      </c>
      <c r="V1834">
        <v>0.64583333333333337</v>
      </c>
      <c r="W1834">
        <v>0.24</v>
      </c>
      <c r="Y1834">
        <v>6.968641114982578E-2</v>
      </c>
      <c r="Z1834">
        <v>166</v>
      </c>
      <c r="AA1834">
        <v>0.65</v>
      </c>
      <c r="AB1834">
        <v>2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8.3333333333333339</v>
      </c>
      <c r="AI1834">
        <v>0</v>
      </c>
      <c r="AJ1834">
        <v>0</v>
      </c>
      <c r="AK1834">
        <v>0</v>
      </c>
      <c r="AL1834">
        <v>0</v>
      </c>
      <c r="AM1834">
        <v>0</v>
      </c>
      <c r="AQ1834">
        <v>50</v>
      </c>
      <c r="AR1834">
        <v>50</v>
      </c>
      <c r="AS1834" t="s">
        <v>755</v>
      </c>
    </row>
    <row r="1835" spans="1:45" x14ac:dyDescent="0.25">
      <c r="A1835">
        <v>1834</v>
      </c>
      <c r="B1835" t="s">
        <v>26</v>
      </c>
      <c r="C1835" t="s">
        <v>665</v>
      </c>
      <c r="D1835" t="s">
        <v>3</v>
      </c>
      <c r="E1835" t="s">
        <v>343</v>
      </c>
      <c r="F1835" s="138">
        <v>44017</v>
      </c>
      <c r="G1835" t="s">
        <v>685</v>
      </c>
      <c r="H1835" t="s">
        <v>687</v>
      </c>
      <c r="I1835" t="s">
        <v>668</v>
      </c>
      <c r="J1835" t="s">
        <v>578</v>
      </c>
      <c r="K1835" t="s">
        <v>671</v>
      </c>
      <c r="L1835">
        <v>1000</v>
      </c>
      <c r="M1835">
        <v>400</v>
      </c>
      <c r="O1835">
        <v>352</v>
      </c>
      <c r="P1835">
        <v>48</v>
      </c>
      <c r="Q1835">
        <v>0</v>
      </c>
      <c r="R1835">
        <v>4</v>
      </c>
      <c r="S1835">
        <v>17.5</v>
      </c>
      <c r="T1835">
        <v>0</v>
      </c>
      <c r="U1835">
        <v>4.1666666666666661</v>
      </c>
      <c r="V1835">
        <v>1.0416666666666665</v>
      </c>
      <c r="W1835">
        <v>0.24</v>
      </c>
      <c r="Y1835">
        <v>1.6233766233766236E-2</v>
      </c>
      <c r="Z1835">
        <v>244</v>
      </c>
      <c r="AA1835">
        <v>0.65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2.6666666666666665</v>
      </c>
      <c r="AI1835">
        <v>2</v>
      </c>
      <c r="AJ1835">
        <v>0</v>
      </c>
      <c r="AK1835">
        <v>2</v>
      </c>
      <c r="AL1835">
        <v>0</v>
      </c>
      <c r="AM1835">
        <v>0</v>
      </c>
      <c r="AQ1835">
        <v>50</v>
      </c>
      <c r="AR1835">
        <v>50</v>
      </c>
      <c r="AS1835" t="s">
        <v>755</v>
      </c>
    </row>
    <row r="1836" spans="1:45" x14ac:dyDescent="0.25">
      <c r="A1836">
        <v>1835</v>
      </c>
      <c r="B1836" t="s">
        <v>26</v>
      </c>
      <c r="C1836" t="s">
        <v>665</v>
      </c>
      <c r="D1836" t="s">
        <v>3</v>
      </c>
      <c r="E1836" t="s">
        <v>343</v>
      </c>
      <c r="F1836" s="138">
        <v>44017</v>
      </c>
      <c r="G1836" t="s">
        <v>685</v>
      </c>
      <c r="H1836" t="s">
        <v>687</v>
      </c>
      <c r="I1836" t="s">
        <v>668</v>
      </c>
      <c r="J1836" t="s">
        <v>575</v>
      </c>
      <c r="K1836" t="s">
        <v>671</v>
      </c>
      <c r="L1836">
        <v>1000</v>
      </c>
      <c r="M1836">
        <v>400</v>
      </c>
      <c r="O1836">
        <v>312</v>
      </c>
      <c r="P1836">
        <v>48</v>
      </c>
      <c r="Q1836">
        <v>2</v>
      </c>
      <c r="R1836">
        <v>5</v>
      </c>
      <c r="S1836">
        <v>17.5</v>
      </c>
      <c r="T1836">
        <v>0.83333333333333337</v>
      </c>
      <c r="U1836">
        <v>3.5</v>
      </c>
      <c r="V1836">
        <v>0.61904761904761896</v>
      </c>
      <c r="W1836">
        <v>0.24</v>
      </c>
      <c r="Y1836">
        <v>3.2051282051282055E-2</v>
      </c>
      <c r="Z1836">
        <v>217</v>
      </c>
      <c r="AA1836">
        <v>0.65</v>
      </c>
      <c r="AB1836">
        <v>0.83333333333333337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3.5</v>
      </c>
      <c r="AI1836">
        <v>0</v>
      </c>
      <c r="AJ1836">
        <v>0</v>
      </c>
      <c r="AK1836">
        <v>0</v>
      </c>
      <c r="AL1836">
        <v>0</v>
      </c>
      <c r="AM1836">
        <v>0</v>
      </c>
      <c r="AQ1836">
        <v>50</v>
      </c>
      <c r="AR1836">
        <v>50</v>
      </c>
      <c r="AS1836" t="s">
        <v>755</v>
      </c>
    </row>
    <row r="1837" spans="1:45" x14ac:dyDescent="0.25">
      <c r="A1837">
        <v>1836</v>
      </c>
      <c r="B1837" t="s">
        <v>26</v>
      </c>
      <c r="C1837" t="s">
        <v>665</v>
      </c>
      <c r="D1837" t="s">
        <v>3</v>
      </c>
      <c r="E1837" t="s">
        <v>343</v>
      </c>
      <c r="F1837" s="138">
        <v>44017</v>
      </c>
      <c r="G1837" t="s">
        <v>685</v>
      </c>
      <c r="H1837" t="s">
        <v>687</v>
      </c>
      <c r="I1837" t="s">
        <v>668</v>
      </c>
      <c r="J1837" t="s">
        <v>577</v>
      </c>
      <c r="K1837" t="s">
        <v>671</v>
      </c>
      <c r="L1837">
        <v>1000</v>
      </c>
      <c r="M1837">
        <v>400</v>
      </c>
      <c r="O1837">
        <v>320</v>
      </c>
      <c r="P1837">
        <v>48</v>
      </c>
      <c r="Q1837">
        <v>6</v>
      </c>
      <c r="R1837">
        <v>21</v>
      </c>
      <c r="S1837">
        <v>17.5</v>
      </c>
      <c r="T1837">
        <v>3.5</v>
      </c>
      <c r="U1837">
        <v>11.5</v>
      </c>
      <c r="V1837">
        <v>0.55555555555555558</v>
      </c>
      <c r="W1837">
        <v>0.24</v>
      </c>
      <c r="Y1837">
        <v>0.12053571428571429</v>
      </c>
      <c r="Z1837">
        <v>323</v>
      </c>
      <c r="AA1837">
        <v>0.65</v>
      </c>
      <c r="AB1837">
        <v>3.5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11.5</v>
      </c>
      <c r="AI1837">
        <v>0</v>
      </c>
      <c r="AJ1837">
        <v>0</v>
      </c>
      <c r="AK1837">
        <v>0</v>
      </c>
      <c r="AL1837">
        <v>0</v>
      </c>
      <c r="AM1837">
        <v>0</v>
      </c>
      <c r="AQ1837">
        <v>50</v>
      </c>
      <c r="AR1837">
        <v>50</v>
      </c>
      <c r="AS1837" t="s">
        <v>755</v>
      </c>
    </row>
    <row r="1838" spans="1:45" x14ac:dyDescent="0.25">
      <c r="A1838">
        <v>1837</v>
      </c>
      <c r="B1838" t="s">
        <v>26</v>
      </c>
      <c r="C1838" t="s">
        <v>665</v>
      </c>
      <c r="D1838" t="s">
        <v>3</v>
      </c>
      <c r="E1838" t="s">
        <v>343</v>
      </c>
      <c r="F1838" s="138">
        <v>44017</v>
      </c>
      <c r="G1838" t="s">
        <v>685</v>
      </c>
      <c r="H1838" t="s">
        <v>687</v>
      </c>
      <c r="I1838" t="s">
        <v>672</v>
      </c>
      <c r="J1838" t="s">
        <v>572</v>
      </c>
      <c r="K1838" t="s">
        <v>671</v>
      </c>
      <c r="L1838">
        <v>1000</v>
      </c>
      <c r="M1838">
        <v>400</v>
      </c>
      <c r="O1838">
        <v>364</v>
      </c>
      <c r="P1838">
        <v>48</v>
      </c>
      <c r="Q1838">
        <v>13</v>
      </c>
      <c r="R1838">
        <v>11</v>
      </c>
      <c r="S1838">
        <v>17.5</v>
      </c>
      <c r="T1838">
        <v>7</v>
      </c>
      <c r="U1838">
        <v>7.5</v>
      </c>
      <c r="V1838">
        <v>0.60416666666666663</v>
      </c>
      <c r="W1838">
        <v>0.24</v>
      </c>
      <c r="Y1838">
        <v>9.4191522762951341E-2</v>
      </c>
      <c r="Z1838">
        <v>215</v>
      </c>
      <c r="AA1838">
        <v>0.65</v>
      </c>
      <c r="AB1838">
        <v>7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7.5</v>
      </c>
      <c r="AI1838">
        <v>0</v>
      </c>
      <c r="AJ1838">
        <v>0</v>
      </c>
      <c r="AK1838">
        <v>0</v>
      </c>
      <c r="AL1838">
        <v>0</v>
      </c>
      <c r="AM1838">
        <v>0</v>
      </c>
      <c r="AQ1838">
        <v>50</v>
      </c>
      <c r="AR1838">
        <v>50</v>
      </c>
      <c r="AS1838" t="s">
        <v>755</v>
      </c>
    </row>
    <row r="1839" spans="1:45" x14ac:dyDescent="0.25">
      <c r="A1839">
        <v>1838</v>
      </c>
      <c r="B1839" t="s">
        <v>26</v>
      </c>
      <c r="C1839" t="s">
        <v>665</v>
      </c>
      <c r="D1839" t="s">
        <v>3</v>
      </c>
      <c r="E1839" t="s">
        <v>343</v>
      </c>
      <c r="F1839" s="138">
        <v>44017</v>
      </c>
      <c r="G1839" t="s">
        <v>712</v>
      </c>
      <c r="H1839" t="s">
        <v>687</v>
      </c>
      <c r="I1839" t="s">
        <v>668</v>
      </c>
      <c r="J1839" t="s">
        <v>466</v>
      </c>
      <c r="K1839" t="s">
        <v>711</v>
      </c>
      <c r="L1839">
        <v>288</v>
      </c>
      <c r="M1839">
        <v>162</v>
      </c>
      <c r="O1839">
        <v>144</v>
      </c>
      <c r="P1839">
        <v>19</v>
      </c>
      <c r="Q1839">
        <v>11</v>
      </c>
      <c r="R1839">
        <v>10</v>
      </c>
      <c r="S1839">
        <v>12.5</v>
      </c>
      <c r="T1839">
        <v>8.6666666666666661</v>
      </c>
      <c r="U1839">
        <v>6.333333333333333</v>
      </c>
      <c r="V1839">
        <v>0.7142857142857143</v>
      </c>
      <c r="W1839">
        <v>0.24</v>
      </c>
      <c r="Y1839">
        <v>0.20833333333333334</v>
      </c>
      <c r="Z1839">
        <v>281</v>
      </c>
      <c r="AA1839">
        <v>0.7</v>
      </c>
      <c r="AB1839">
        <v>8.6666666666666661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6.333333333333333</v>
      </c>
      <c r="AI1839">
        <v>0</v>
      </c>
      <c r="AJ1839">
        <v>0</v>
      </c>
      <c r="AK1839">
        <v>0</v>
      </c>
      <c r="AL1839">
        <v>0</v>
      </c>
      <c r="AM1839">
        <v>0</v>
      </c>
      <c r="AQ1839">
        <v>50</v>
      </c>
      <c r="AR1839">
        <v>50</v>
      </c>
      <c r="AS1839" t="s">
        <v>755</v>
      </c>
    </row>
    <row r="1840" spans="1:45" x14ac:dyDescent="0.25">
      <c r="A1840">
        <v>1839</v>
      </c>
      <c r="B1840" t="s">
        <v>26</v>
      </c>
      <c r="C1840" t="s">
        <v>665</v>
      </c>
      <c r="D1840" t="s">
        <v>3</v>
      </c>
      <c r="E1840" t="s">
        <v>343</v>
      </c>
      <c r="F1840" s="138">
        <v>44017</v>
      </c>
      <c r="G1840" t="s">
        <v>712</v>
      </c>
      <c r="H1840" t="s">
        <v>687</v>
      </c>
      <c r="I1840" t="s">
        <v>668</v>
      </c>
      <c r="J1840" t="s">
        <v>561</v>
      </c>
      <c r="K1840" t="s">
        <v>711</v>
      </c>
      <c r="L1840">
        <v>288</v>
      </c>
      <c r="M1840">
        <v>162</v>
      </c>
      <c r="O1840">
        <v>128</v>
      </c>
      <c r="P1840">
        <v>19</v>
      </c>
      <c r="Q1840">
        <v>6</v>
      </c>
      <c r="R1840">
        <v>16</v>
      </c>
      <c r="S1840">
        <v>12.5</v>
      </c>
      <c r="T1840">
        <v>2.1666666666666665</v>
      </c>
      <c r="U1840">
        <v>8</v>
      </c>
      <c r="V1840">
        <v>0.4621212121212121</v>
      </c>
      <c r="W1840">
        <v>0.24</v>
      </c>
      <c r="Y1840">
        <v>0.2455357142857143</v>
      </c>
      <c r="Z1840">
        <v>330</v>
      </c>
      <c r="AA1840">
        <v>0.75</v>
      </c>
      <c r="AB1840">
        <v>2.1666666666666665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8</v>
      </c>
      <c r="AI1840">
        <v>0</v>
      </c>
      <c r="AJ1840">
        <v>0</v>
      </c>
      <c r="AK1840">
        <v>0</v>
      </c>
      <c r="AL1840">
        <v>0</v>
      </c>
      <c r="AM1840">
        <v>0</v>
      </c>
      <c r="AQ1840">
        <v>50</v>
      </c>
      <c r="AR1840">
        <v>50</v>
      </c>
      <c r="AS1840" t="s">
        <v>755</v>
      </c>
    </row>
    <row r="1841" spans="1:45" x14ac:dyDescent="0.25">
      <c r="A1841">
        <v>1840</v>
      </c>
      <c r="B1841" t="s">
        <v>26</v>
      </c>
      <c r="C1841" t="s">
        <v>678</v>
      </c>
      <c r="D1841" t="s">
        <v>3</v>
      </c>
      <c r="E1841" t="s">
        <v>343</v>
      </c>
      <c r="F1841" s="138">
        <v>44017</v>
      </c>
      <c r="G1841" t="s">
        <v>670</v>
      </c>
      <c r="H1841" t="s">
        <v>667</v>
      </c>
      <c r="I1841" t="s">
        <v>679</v>
      </c>
      <c r="J1841" t="s">
        <v>382</v>
      </c>
      <c r="K1841" t="s">
        <v>671</v>
      </c>
      <c r="L1841">
        <v>1200</v>
      </c>
      <c r="M1841">
        <v>480</v>
      </c>
      <c r="O1841">
        <v>480</v>
      </c>
      <c r="P1841">
        <v>153.60000000000002</v>
      </c>
      <c r="Q1841">
        <v>38</v>
      </c>
      <c r="R1841">
        <v>48</v>
      </c>
      <c r="S1841">
        <v>101.60000000000001</v>
      </c>
      <c r="T1841">
        <v>25</v>
      </c>
      <c r="U1841">
        <v>25.5</v>
      </c>
      <c r="V1841">
        <v>0.58720930232558144</v>
      </c>
      <c r="W1841">
        <v>0.4</v>
      </c>
      <c r="Y1841">
        <v>0.25595238095238093</v>
      </c>
      <c r="Z1841">
        <v>827</v>
      </c>
      <c r="AA1841">
        <v>0.7</v>
      </c>
      <c r="AB1841">
        <v>21</v>
      </c>
      <c r="AC1841">
        <v>6</v>
      </c>
      <c r="AE1841">
        <v>5</v>
      </c>
      <c r="AH1841">
        <v>19</v>
      </c>
      <c r="AI1841">
        <v>12</v>
      </c>
      <c r="AK1841">
        <v>7</v>
      </c>
      <c r="AQ1841">
        <v>100</v>
      </c>
      <c r="AR1841">
        <v>100</v>
      </c>
      <c r="AS1841" t="s">
        <v>756</v>
      </c>
    </row>
    <row r="1842" spans="1:45" x14ac:dyDescent="0.25">
      <c r="A1842">
        <v>1841</v>
      </c>
      <c r="B1842" t="s">
        <v>26</v>
      </c>
      <c r="C1842" t="s">
        <v>678</v>
      </c>
      <c r="D1842" t="s">
        <v>3</v>
      </c>
      <c r="E1842" t="s">
        <v>343</v>
      </c>
      <c r="F1842" s="138">
        <v>44017</v>
      </c>
      <c r="G1842" t="s">
        <v>670</v>
      </c>
      <c r="H1842" t="s">
        <v>667</v>
      </c>
      <c r="I1842" t="s">
        <v>686</v>
      </c>
      <c r="J1842" t="s">
        <v>233</v>
      </c>
      <c r="K1842" t="s">
        <v>671</v>
      </c>
      <c r="L1842">
        <v>1200</v>
      </c>
      <c r="M1842">
        <v>480</v>
      </c>
      <c r="O1842">
        <v>480</v>
      </c>
      <c r="P1842">
        <v>96</v>
      </c>
      <c r="R1842">
        <v>35</v>
      </c>
      <c r="S1842">
        <v>63.5</v>
      </c>
      <c r="T1842">
        <v>0</v>
      </c>
      <c r="U1842">
        <v>15.833333333333334</v>
      </c>
      <c r="V1842">
        <v>0.45238095238095238</v>
      </c>
      <c r="W1842">
        <v>0.4</v>
      </c>
      <c r="Y1842">
        <v>0.10416666666666667</v>
      </c>
      <c r="Z1842">
        <v>664</v>
      </c>
      <c r="AA1842">
        <v>0.65</v>
      </c>
      <c r="AH1842">
        <v>15.833333333333334</v>
      </c>
      <c r="AQ1842">
        <v>100</v>
      </c>
      <c r="AR1842">
        <v>100</v>
      </c>
      <c r="AS1842" t="s">
        <v>755</v>
      </c>
    </row>
    <row r="1843" spans="1:45" x14ac:dyDescent="0.25">
      <c r="A1843">
        <v>1842</v>
      </c>
      <c r="B1843" t="s">
        <v>26</v>
      </c>
      <c r="C1843" t="s">
        <v>678</v>
      </c>
      <c r="D1843" t="s">
        <v>3</v>
      </c>
      <c r="E1843" t="s">
        <v>343</v>
      </c>
      <c r="F1843" s="138">
        <v>44017</v>
      </c>
      <c r="G1843" t="s">
        <v>670</v>
      </c>
      <c r="H1843" t="s">
        <v>687</v>
      </c>
      <c r="I1843" t="s">
        <v>688</v>
      </c>
      <c r="J1843" t="s">
        <v>430</v>
      </c>
      <c r="K1843" t="s">
        <v>671</v>
      </c>
      <c r="L1843">
        <v>1200</v>
      </c>
      <c r="M1843">
        <v>480</v>
      </c>
      <c r="O1843">
        <v>448</v>
      </c>
      <c r="P1843">
        <v>57.5</v>
      </c>
      <c r="R1843">
        <v>56</v>
      </c>
      <c r="S1843">
        <v>21</v>
      </c>
      <c r="T1843">
        <v>0</v>
      </c>
      <c r="U1843">
        <v>65.666666666666657</v>
      </c>
      <c r="V1843">
        <v>1.1726190476190474</v>
      </c>
      <c r="W1843">
        <v>0.24</v>
      </c>
      <c r="Y1843">
        <v>0.1785714285714286</v>
      </c>
      <c r="Z1843">
        <v>480</v>
      </c>
      <c r="AA1843">
        <v>0.65</v>
      </c>
      <c r="AH1843">
        <v>60.166666666666664</v>
      </c>
      <c r="AI1843">
        <v>4</v>
      </c>
      <c r="AK1843">
        <v>9</v>
      </c>
      <c r="AQ1843">
        <v>100</v>
      </c>
      <c r="AR1843">
        <v>100</v>
      </c>
      <c r="AS1843" t="s">
        <v>755</v>
      </c>
    </row>
    <row r="1844" spans="1:45" x14ac:dyDescent="0.25">
      <c r="A1844">
        <v>1843</v>
      </c>
      <c r="B1844" t="s">
        <v>26</v>
      </c>
      <c r="C1844" t="s">
        <v>678</v>
      </c>
      <c r="D1844" t="s">
        <v>3</v>
      </c>
      <c r="E1844" t="s">
        <v>343</v>
      </c>
      <c r="F1844" s="138">
        <v>44017</v>
      </c>
      <c r="G1844" t="s">
        <v>670</v>
      </c>
      <c r="H1844" t="s">
        <v>687</v>
      </c>
      <c r="I1844" t="s">
        <v>698</v>
      </c>
      <c r="J1844" t="s">
        <v>431</v>
      </c>
      <c r="K1844" t="s">
        <v>671</v>
      </c>
      <c r="L1844">
        <v>1200</v>
      </c>
      <c r="M1844">
        <v>480</v>
      </c>
      <c r="O1844">
        <v>455</v>
      </c>
      <c r="P1844">
        <v>57.5</v>
      </c>
      <c r="Q1844">
        <v>15</v>
      </c>
      <c r="R1844">
        <v>29</v>
      </c>
      <c r="S1844">
        <v>21</v>
      </c>
      <c r="T1844">
        <v>6.2</v>
      </c>
      <c r="U1844">
        <v>11.333333333333334</v>
      </c>
      <c r="V1844">
        <v>0.3984848484848485</v>
      </c>
      <c r="W1844">
        <v>0.24</v>
      </c>
      <c r="Y1844">
        <v>0.13814756671899528</v>
      </c>
      <c r="Z1844">
        <v>500</v>
      </c>
      <c r="AA1844">
        <v>0.65</v>
      </c>
      <c r="AB1844">
        <v>5.2</v>
      </c>
      <c r="AC1844">
        <v>4</v>
      </c>
      <c r="AH1844">
        <v>8.3333333333333339</v>
      </c>
      <c r="AI1844">
        <v>8</v>
      </c>
      <c r="AK1844">
        <v>2</v>
      </c>
      <c r="AQ1844">
        <v>100</v>
      </c>
      <c r="AR1844">
        <v>100</v>
      </c>
      <c r="AS1844" t="s">
        <v>755</v>
      </c>
    </row>
    <row r="1845" spans="1:45" x14ac:dyDescent="0.25">
      <c r="A1845">
        <v>1844</v>
      </c>
      <c r="B1845" t="s">
        <v>26</v>
      </c>
      <c r="C1845" t="s">
        <v>678</v>
      </c>
      <c r="D1845" t="s">
        <v>3</v>
      </c>
      <c r="E1845" t="s">
        <v>343</v>
      </c>
      <c r="F1845" s="138">
        <v>44017</v>
      </c>
      <c r="G1845" t="s">
        <v>670</v>
      </c>
      <c r="H1845" t="s">
        <v>687</v>
      </c>
      <c r="I1845" t="s">
        <v>713</v>
      </c>
      <c r="J1845" t="s">
        <v>508</v>
      </c>
      <c r="K1845" t="s">
        <v>671</v>
      </c>
      <c r="L1845">
        <v>1200</v>
      </c>
      <c r="M1845">
        <v>480</v>
      </c>
      <c r="O1845">
        <v>432</v>
      </c>
      <c r="P1845">
        <v>57.5</v>
      </c>
      <c r="Q1845">
        <v>22</v>
      </c>
      <c r="R1845">
        <v>44</v>
      </c>
      <c r="S1845">
        <v>21</v>
      </c>
      <c r="T1845">
        <v>14</v>
      </c>
      <c r="U1845">
        <v>30.083333333333332</v>
      </c>
      <c r="V1845">
        <v>0.66792929292929282</v>
      </c>
      <c r="W1845">
        <v>0.24</v>
      </c>
      <c r="Y1845">
        <v>0.21825396825396828</v>
      </c>
      <c r="Z1845">
        <v>470</v>
      </c>
      <c r="AA1845">
        <v>0.65</v>
      </c>
      <c r="AB1845">
        <v>10</v>
      </c>
      <c r="AC1845">
        <v>2</v>
      </c>
      <c r="AE1845">
        <v>7</v>
      </c>
      <c r="AH1845">
        <v>23.333333333333332</v>
      </c>
      <c r="AI1845">
        <v>5</v>
      </c>
      <c r="AK1845">
        <v>11</v>
      </c>
      <c r="AQ1845">
        <v>100</v>
      </c>
      <c r="AR1845">
        <v>100</v>
      </c>
      <c r="AS1845" t="s">
        <v>755</v>
      </c>
    </row>
    <row r="1846" spans="1:45" x14ac:dyDescent="0.25">
      <c r="A1846">
        <v>1845</v>
      </c>
      <c r="B1846" t="s">
        <v>26</v>
      </c>
      <c r="C1846" t="s">
        <v>678</v>
      </c>
      <c r="D1846" t="s">
        <v>3</v>
      </c>
      <c r="E1846" t="s">
        <v>343</v>
      </c>
      <c r="F1846" s="138">
        <v>44017</v>
      </c>
      <c r="G1846" t="s">
        <v>670</v>
      </c>
      <c r="H1846" t="s">
        <v>687</v>
      </c>
      <c r="I1846" t="s">
        <v>706</v>
      </c>
      <c r="J1846" t="s">
        <v>562</v>
      </c>
      <c r="K1846" t="s">
        <v>671</v>
      </c>
      <c r="L1846">
        <v>1200</v>
      </c>
      <c r="M1846">
        <v>480</v>
      </c>
      <c r="O1846">
        <v>444</v>
      </c>
      <c r="P1846">
        <v>57.5</v>
      </c>
      <c r="Q1846">
        <v>6</v>
      </c>
      <c r="R1846">
        <v>45</v>
      </c>
      <c r="S1846">
        <v>21</v>
      </c>
      <c r="T1846">
        <v>6</v>
      </c>
      <c r="U1846">
        <v>34.333333333333336</v>
      </c>
      <c r="V1846">
        <v>0.79084967320261446</v>
      </c>
      <c r="W1846">
        <v>0.24</v>
      </c>
      <c r="Y1846">
        <v>0.16409266409266413</v>
      </c>
      <c r="Z1846">
        <v>477</v>
      </c>
      <c r="AA1846">
        <v>0.65</v>
      </c>
      <c r="AB1846">
        <v>4.5</v>
      </c>
      <c r="AC1846">
        <v>2</v>
      </c>
      <c r="AE1846">
        <v>2</v>
      </c>
      <c r="AH1846">
        <v>32.333333333333336</v>
      </c>
      <c r="AI1846">
        <v>8</v>
      </c>
      <c r="AQ1846">
        <v>100</v>
      </c>
      <c r="AR1846">
        <v>100</v>
      </c>
      <c r="AS1846" t="s">
        <v>755</v>
      </c>
    </row>
    <row r="1847" spans="1:45" x14ac:dyDescent="0.25">
      <c r="A1847">
        <v>1846</v>
      </c>
      <c r="B1847" t="s">
        <v>26</v>
      </c>
      <c r="C1847" t="s">
        <v>678</v>
      </c>
      <c r="D1847" t="s">
        <v>3</v>
      </c>
      <c r="E1847" t="s">
        <v>343</v>
      </c>
      <c r="F1847" s="138">
        <v>44017</v>
      </c>
      <c r="G1847" t="s">
        <v>670</v>
      </c>
      <c r="H1847" t="s">
        <v>687</v>
      </c>
      <c r="I1847" t="s">
        <v>699</v>
      </c>
      <c r="J1847" t="s">
        <v>429</v>
      </c>
      <c r="K1847" t="s">
        <v>671</v>
      </c>
      <c r="L1847">
        <v>1200</v>
      </c>
      <c r="M1847">
        <v>480</v>
      </c>
      <c r="O1847">
        <v>480</v>
      </c>
      <c r="P1847">
        <v>57.5</v>
      </c>
      <c r="Q1847">
        <v>21</v>
      </c>
      <c r="R1847">
        <v>30</v>
      </c>
      <c r="S1847">
        <v>21</v>
      </c>
      <c r="T1847">
        <v>6.4166666666666661</v>
      </c>
      <c r="U1847">
        <v>13.791666666666666</v>
      </c>
      <c r="V1847">
        <v>0.39624183006535946</v>
      </c>
      <c r="W1847">
        <v>0.24</v>
      </c>
      <c r="Y1847">
        <v>0.15178571428571427</v>
      </c>
      <c r="Z1847">
        <v>505</v>
      </c>
      <c r="AA1847">
        <v>0.65</v>
      </c>
      <c r="AB1847">
        <v>3.1666666666666665</v>
      </c>
      <c r="AC1847">
        <v>3</v>
      </c>
      <c r="AD1847">
        <v>4</v>
      </c>
      <c r="AE1847">
        <v>2</v>
      </c>
      <c r="AH1847">
        <v>8.1666666666666661</v>
      </c>
      <c r="AI1847">
        <v>3</v>
      </c>
      <c r="AJ1847">
        <v>5</v>
      </c>
      <c r="AK1847">
        <v>6</v>
      </c>
      <c r="AQ1847">
        <v>100</v>
      </c>
      <c r="AR1847">
        <v>100</v>
      </c>
      <c r="AS1847" t="s">
        <v>755</v>
      </c>
    </row>
    <row r="1848" spans="1:45" x14ac:dyDescent="0.25">
      <c r="A1848">
        <v>1847</v>
      </c>
      <c r="B1848" t="s">
        <v>26</v>
      </c>
      <c r="C1848" t="s">
        <v>678</v>
      </c>
      <c r="D1848" t="s">
        <v>3</v>
      </c>
      <c r="E1848" t="s">
        <v>343</v>
      </c>
      <c r="F1848" s="138">
        <v>44017</v>
      </c>
      <c r="G1848" t="s">
        <v>682</v>
      </c>
      <c r="H1848" t="s">
        <v>687</v>
      </c>
      <c r="I1848" t="s">
        <v>717</v>
      </c>
      <c r="J1848" t="s">
        <v>568</v>
      </c>
      <c r="K1848" t="s">
        <v>671</v>
      </c>
      <c r="L1848">
        <v>1000</v>
      </c>
      <c r="M1848">
        <v>320</v>
      </c>
      <c r="O1848">
        <v>322</v>
      </c>
      <c r="P1848">
        <v>48</v>
      </c>
      <c r="Q1848">
        <v>27</v>
      </c>
      <c r="R1848">
        <v>63</v>
      </c>
      <c r="S1848">
        <v>17.5</v>
      </c>
      <c r="T1848">
        <v>13.333333333333334</v>
      </c>
      <c r="U1848">
        <v>32.083333333333329</v>
      </c>
      <c r="V1848">
        <v>0.50462962962962965</v>
      </c>
      <c r="W1848">
        <v>0.24</v>
      </c>
      <c r="Y1848">
        <v>0.39929015084294589</v>
      </c>
      <c r="Z1848">
        <v>397</v>
      </c>
      <c r="AA1848">
        <v>0.7</v>
      </c>
      <c r="AB1848">
        <v>8.8333333333333339</v>
      </c>
      <c r="AC1848">
        <v>6</v>
      </c>
      <c r="AE1848">
        <v>6</v>
      </c>
      <c r="AH1848">
        <v>25.833333333333332</v>
      </c>
      <c r="AI1848">
        <v>9</v>
      </c>
      <c r="AK1848">
        <v>8</v>
      </c>
      <c r="AQ1848">
        <v>100</v>
      </c>
      <c r="AR1848">
        <v>100</v>
      </c>
      <c r="AS1848" t="s">
        <v>755</v>
      </c>
    </row>
    <row r="1849" spans="1:45" x14ac:dyDescent="0.25">
      <c r="A1849">
        <v>1848</v>
      </c>
      <c r="B1849" t="s">
        <v>26</v>
      </c>
      <c r="C1849" t="s">
        <v>680</v>
      </c>
      <c r="D1849" t="s">
        <v>3</v>
      </c>
      <c r="E1849" t="s">
        <v>343</v>
      </c>
      <c r="F1849" s="138">
        <v>44017</v>
      </c>
      <c r="G1849" t="s">
        <v>666</v>
      </c>
      <c r="H1849" t="s">
        <v>667</v>
      </c>
      <c r="I1849" t="s">
        <v>681</v>
      </c>
      <c r="J1849" t="s">
        <v>236</v>
      </c>
      <c r="K1849" t="s">
        <v>669</v>
      </c>
      <c r="L1849">
        <v>2700</v>
      </c>
      <c r="M1849">
        <v>810</v>
      </c>
      <c r="O1849">
        <v>860</v>
      </c>
      <c r="P1849">
        <v>324</v>
      </c>
      <c r="Q1849">
        <v>91</v>
      </c>
      <c r="R1849">
        <v>180</v>
      </c>
      <c r="S1849">
        <v>170.4</v>
      </c>
      <c r="T1849">
        <v>86.428571428571431</v>
      </c>
      <c r="U1849">
        <v>165.91071428571428</v>
      </c>
      <c r="V1849">
        <v>0.93114127569847127</v>
      </c>
      <c r="W1849">
        <v>0.4</v>
      </c>
      <c r="Y1849">
        <v>0.29900332225913623</v>
      </c>
      <c r="Z1849">
        <v>870</v>
      </c>
      <c r="AA1849">
        <v>0.7</v>
      </c>
      <c r="AB1849">
        <v>78.428571428571431</v>
      </c>
      <c r="AE1849">
        <v>16</v>
      </c>
      <c r="AH1849">
        <v>152.28571428571428</v>
      </c>
      <c r="AI1849">
        <v>12</v>
      </c>
      <c r="AJ1849">
        <v>3</v>
      </c>
      <c r="AK1849">
        <v>19</v>
      </c>
      <c r="AQ1849">
        <v>250</v>
      </c>
      <c r="AR1849">
        <v>250</v>
      </c>
      <c r="AS1849" t="s">
        <v>756</v>
      </c>
    </row>
    <row r="1850" spans="1:45" x14ac:dyDescent="0.25">
      <c r="A1850">
        <v>1849</v>
      </c>
      <c r="B1850" t="s">
        <v>26</v>
      </c>
      <c r="C1850" t="s">
        <v>680</v>
      </c>
      <c r="D1850" t="s">
        <v>3</v>
      </c>
      <c r="E1850" t="s">
        <v>343</v>
      </c>
      <c r="F1850" s="138">
        <v>44017</v>
      </c>
      <c r="G1850" t="s">
        <v>670</v>
      </c>
      <c r="H1850" t="s">
        <v>667</v>
      </c>
      <c r="I1850" t="s">
        <v>681</v>
      </c>
      <c r="J1850" t="s">
        <v>375</v>
      </c>
      <c r="K1850" t="s">
        <v>671</v>
      </c>
      <c r="L1850">
        <v>1200</v>
      </c>
      <c r="M1850">
        <v>480</v>
      </c>
      <c r="O1850">
        <v>700</v>
      </c>
      <c r="P1850">
        <v>192</v>
      </c>
      <c r="Q1850">
        <v>52</v>
      </c>
      <c r="R1850">
        <v>211</v>
      </c>
      <c r="S1850">
        <v>100.80000000000001</v>
      </c>
      <c r="T1850">
        <v>24.428571428571427</v>
      </c>
      <c r="U1850">
        <v>188.25</v>
      </c>
      <c r="V1850">
        <v>0.80866376969038556</v>
      </c>
      <c r="W1850">
        <v>0.4</v>
      </c>
      <c r="Y1850">
        <v>0.43061224489795924</v>
      </c>
      <c r="Z1850">
        <v>896</v>
      </c>
      <c r="AA1850">
        <v>0.7</v>
      </c>
      <c r="AB1850">
        <v>20.428571428571427</v>
      </c>
      <c r="AE1850">
        <v>8</v>
      </c>
      <c r="AH1850">
        <v>185</v>
      </c>
      <c r="AI1850">
        <v>13</v>
      </c>
      <c r="AQ1850">
        <v>250</v>
      </c>
      <c r="AR1850">
        <v>250</v>
      </c>
      <c r="AS1850" t="s">
        <v>756</v>
      </c>
    </row>
    <row r="1851" spans="1:45" x14ac:dyDescent="0.25">
      <c r="A1851">
        <v>1850</v>
      </c>
      <c r="B1851" t="s">
        <v>26</v>
      </c>
      <c r="C1851" t="s">
        <v>680</v>
      </c>
      <c r="D1851" t="s">
        <v>3</v>
      </c>
      <c r="E1851" t="s">
        <v>343</v>
      </c>
      <c r="F1851" s="138">
        <v>44017</v>
      </c>
      <c r="G1851" t="s">
        <v>670</v>
      </c>
      <c r="H1851" t="s">
        <v>667</v>
      </c>
      <c r="I1851" t="s">
        <v>681</v>
      </c>
      <c r="J1851" t="s">
        <v>376</v>
      </c>
      <c r="K1851" t="s">
        <v>671</v>
      </c>
      <c r="L1851">
        <v>1200</v>
      </c>
      <c r="M1851">
        <v>480</v>
      </c>
      <c r="O1851">
        <v>352</v>
      </c>
      <c r="P1851">
        <v>192</v>
      </c>
      <c r="Q1851">
        <v>5</v>
      </c>
      <c r="R1851">
        <v>75</v>
      </c>
      <c r="S1851">
        <v>100.80000000000001</v>
      </c>
      <c r="T1851">
        <v>3.8571428571428572</v>
      </c>
      <c r="U1851">
        <v>78.857142857142861</v>
      </c>
      <c r="V1851">
        <v>1.0339285714285715</v>
      </c>
      <c r="W1851">
        <v>0.4</v>
      </c>
      <c r="Y1851">
        <v>0.30438311688311692</v>
      </c>
      <c r="Z1851">
        <v>581</v>
      </c>
      <c r="AA1851">
        <v>0.65</v>
      </c>
      <c r="AB1851">
        <v>3.8571428571428572</v>
      </c>
      <c r="AH1851">
        <v>77.857142857142861</v>
      </c>
      <c r="AI1851">
        <v>4</v>
      </c>
      <c r="AQ1851">
        <v>150</v>
      </c>
      <c r="AR1851">
        <v>150</v>
      </c>
      <c r="AS1851" t="s">
        <v>756</v>
      </c>
    </row>
    <row r="1852" spans="1:45" x14ac:dyDescent="0.25">
      <c r="A1852">
        <v>1851</v>
      </c>
      <c r="B1852" t="s">
        <v>26</v>
      </c>
      <c r="C1852" t="s">
        <v>680</v>
      </c>
      <c r="D1852" t="s">
        <v>3</v>
      </c>
      <c r="E1852" t="s">
        <v>343</v>
      </c>
      <c r="F1852" s="138">
        <v>44017</v>
      </c>
      <c r="G1852" t="s">
        <v>670</v>
      </c>
      <c r="H1852" t="s">
        <v>667</v>
      </c>
      <c r="I1852" t="s">
        <v>681</v>
      </c>
      <c r="J1852" t="s">
        <v>369</v>
      </c>
      <c r="K1852" t="s">
        <v>671</v>
      </c>
      <c r="L1852">
        <v>1200</v>
      </c>
      <c r="M1852">
        <v>480</v>
      </c>
      <c r="O1852">
        <v>400</v>
      </c>
      <c r="P1852">
        <v>192</v>
      </c>
      <c r="Q1852">
        <v>11</v>
      </c>
      <c r="R1852">
        <v>85</v>
      </c>
      <c r="S1852">
        <v>100.80000000000001</v>
      </c>
      <c r="T1852">
        <v>7.2857142857142856</v>
      </c>
      <c r="U1852">
        <v>68.553571428571431</v>
      </c>
      <c r="V1852">
        <v>0.78999255952380965</v>
      </c>
      <c r="W1852">
        <v>0.4</v>
      </c>
      <c r="Y1852">
        <v>0.30357142857142855</v>
      </c>
      <c r="Z1852">
        <v>481</v>
      </c>
      <c r="AA1852">
        <v>0.65</v>
      </c>
      <c r="AB1852">
        <v>6.2857142857142856</v>
      </c>
      <c r="AC1852">
        <v>2</v>
      </c>
      <c r="AE1852">
        <v>1</v>
      </c>
      <c r="AH1852">
        <v>67.428571428571431</v>
      </c>
      <c r="AI1852">
        <v>3</v>
      </c>
      <c r="AJ1852">
        <v>1</v>
      </c>
      <c r="AQ1852">
        <v>150</v>
      </c>
      <c r="AR1852">
        <v>150</v>
      </c>
      <c r="AS1852" t="s">
        <v>756</v>
      </c>
    </row>
    <row r="1853" spans="1:45" x14ac:dyDescent="0.25">
      <c r="A1853">
        <v>1852</v>
      </c>
      <c r="B1853" t="s">
        <v>26</v>
      </c>
      <c r="C1853" t="s">
        <v>680</v>
      </c>
      <c r="D1853" t="s">
        <v>3</v>
      </c>
      <c r="E1853" t="s">
        <v>343</v>
      </c>
      <c r="F1853" s="138">
        <v>44017</v>
      </c>
      <c r="G1853" t="s">
        <v>670</v>
      </c>
      <c r="H1853" t="s">
        <v>667</v>
      </c>
      <c r="I1853" t="s">
        <v>681</v>
      </c>
      <c r="J1853" t="s">
        <v>373</v>
      </c>
      <c r="K1853" t="s">
        <v>671</v>
      </c>
      <c r="L1853">
        <v>1200</v>
      </c>
      <c r="M1853">
        <v>480</v>
      </c>
      <c r="O1853">
        <v>376</v>
      </c>
      <c r="P1853">
        <v>192</v>
      </c>
      <c r="Q1853">
        <v>8</v>
      </c>
      <c r="R1853">
        <v>80</v>
      </c>
      <c r="S1853">
        <v>100.80000000000001</v>
      </c>
      <c r="T1853">
        <v>6.9464285714285712</v>
      </c>
      <c r="U1853">
        <v>67.928571428571431</v>
      </c>
      <c r="V1853">
        <v>0.85085227272727271</v>
      </c>
      <c r="W1853">
        <v>0.4</v>
      </c>
      <c r="Y1853">
        <v>0.303951367781155</v>
      </c>
      <c r="Z1853">
        <v>656</v>
      </c>
      <c r="AA1853">
        <v>0.65</v>
      </c>
      <c r="AB1853">
        <v>5.5714285714285712</v>
      </c>
      <c r="AC1853">
        <v>4</v>
      </c>
      <c r="AD1853">
        <v>1</v>
      </c>
      <c r="AH1853">
        <v>65.428571428571431</v>
      </c>
      <c r="AI1853">
        <v>10</v>
      </c>
      <c r="AQ1853">
        <v>150</v>
      </c>
      <c r="AR1853">
        <v>150</v>
      </c>
      <c r="AS1853" t="s">
        <v>755</v>
      </c>
    </row>
    <row r="1854" spans="1:45" x14ac:dyDescent="0.25">
      <c r="A1854">
        <v>1853</v>
      </c>
      <c r="B1854" t="s">
        <v>26</v>
      </c>
      <c r="C1854" t="s">
        <v>680</v>
      </c>
      <c r="D1854" t="s">
        <v>3</v>
      </c>
      <c r="E1854" t="s">
        <v>343</v>
      </c>
      <c r="F1854" s="138">
        <v>44017</v>
      </c>
      <c r="G1854" t="s">
        <v>670</v>
      </c>
      <c r="H1854" t="s">
        <v>667</v>
      </c>
      <c r="I1854" t="s">
        <v>681</v>
      </c>
      <c r="J1854" t="s">
        <v>374</v>
      </c>
      <c r="K1854" t="s">
        <v>671</v>
      </c>
      <c r="L1854">
        <v>1200</v>
      </c>
      <c r="M1854">
        <v>480</v>
      </c>
      <c r="O1854">
        <v>400</v>
      </c>
      <c r="P1854">
        <v>192</v>
      </c>
      <c r="Q1854">
        <v>39</v>
      </c>
      <c r="R1854">
        <v>40</v>
      </c>
      <c r="S1854">
        <v>63</v>
      </c>
      <c r="T1854">
        <v>16.785714285714285</v>
      </c>
      <c r="U1854">
        <v>29.857142857142858</v>
      </c>
      <c r="V1854">
        <v>0.59041591320072329</v>
      </c>
      <c r="W1854">
        <v>0.4</v>
      </c>
      <c r="Y1854">
        <v>0.14285714285714285</v>
      </c>
      <c r="Z1854">
        <v>435</v>
      </c>
      <c r="AA1854">
        <v>0.65</v>
      </c>
      <c r="AB1854">
        <v>7.2857142857142856</v>
      </c>
      <c r="AC1854">
        <v>38</v>
      </c>
      <c r="AH1854">
        <v>22.857142857142858</v>
      </c>
      <c r="AI1854">
        <v>28</v>
      </c>
      <c r="AQ1854">
        <v>150</v>
      </c>
      <c r="AR1854">
        <v>150</v>
      </c>
      <c r="AS1854" t="s">
        <v>756</v>
      </c>
    </row>
    <row r="1855" spans="1:45" x14ac:dyDescent="0.25">
      <c r="A1855">
        <v>1854</v>
      </c>
      <c r="B1855" t="s">
        <v>26</v>
      </c>
      <c r="C1855" t="s">
        <v>680</v>
      </c>
      <c r="D1855" t="s">
        <v>3</v>
      </c>
      <c r="E1855" t="s">
        <v>343</v>
      </c>
      <c r="F1855" s="138">
        <v>44017</v>
      </c>
      <c r="G1855" t="s">
        <v>670</v>
      </c>
      <c r="H1855" t="s">
        <v>667</v>
      </c>
      <c r="I1855" t="s">
        <v>681</v>
      </c>
      <c r="J1855" t="s">
        <v>384</v>
      </c>
      <c r="K1855" t="s">
        <v>671</v>
      </c>
      <c r="L1855">
        <v>1200</v>
      </c>
      <c r="M1855">
        <v>480</v>
      </c>
      <c r="O1855">
        <v>320</v>
      </c>
      <c r="P1855">
        <v>192</v>
      </c>
      <c r="Q1855">
        <v>12</v>
      </c>
      <c r="R1855">
        <v>45</v>
      </c>
      <c r="S1855">
        <v>100.80000000000001</v>
      </c>
      <c r="T1855">
        <v>8.4285714285714288</v>
      </c>
      <c r="U1855">
        <v>30.571428571428573</v>
      </c>
      <c r="V1855">
        <v>0.68421052631578949</v>
      </c>
      <c r="W1855">
        <v>0.4</v>
      </c>
      <c r="Y1855">
        <v>0.20089285714285715</v>
      </c>
      <c r="Z1855">
        <v>379</v>
      </c>
      <c r="AA1855">
        <v>0.6</v>
      </c>
      <c r="AB1855">
        <v>7.4285714285714288</v>
      </c>
      <c r="AE1855">
        <v>2</v>
      </c>
      <c r="AH1855">
        <v>30.571428571428573</v>
      </c>
      <c r="AQ1855">
        <v>150</v>
      </c>
      <c r="AR1855">
        <v>150</v>
      </c>
      <c r="AS1855" t="s">
        <v>755</v>
      </c>
    </row>
    <row r="1856" spans="1:45" x14ac:dyDescent="0.25">
      <c r="A1856">
        <v>1855</v>
      </c>
      <c r="B1856" t="s">
        <v>26</v>
      </c>
      <c r="C1856" t="s">
        <v>680</v>
      </c>
      <c r="D1856" t="s">
        <v>3</v>
      </c>
      <c r="E1856" t="s">
        <v>343</v>
      </c>
      <c r="F1856" s="138">
        <v>44017</v>
      </c>
      <c r="G1856" t="s">
        <v>670</v>
      </c>
      <c r="H1856" t="s">
        <v>667</v>
      </c>
      <c r="I1856" t="s">
        <v>681</v>
      </c>
      <c r="J1856" t="s">
        <v>386</v>
      </c>
      <c r="K1856" t="s">
        <v>671</v>
      </c>
      <c r="L1856">
        <v>1200</v>
      </c>
      <c r="M1856">
        <v>480</v>
      </c>
      <c r="O1856">
        <v>320</v>
      </c>
      <c r="P1856">
        <v>192</v>
      </c>
      <c r="Q1856">
        <v>12</v>
      </c>
      <c r="R1856">
        <v>37</v>
      </c>
      <c r="S1856">
        <v>63</v>
      </c>
      <c r="T1856">
        <v>7.9642857142857144</v>
      </c>
      <c r="U1856">
        <v>26.714285714285715</v>
      </c>
      <c r="V1856">
        <v>0.70772594752186591</v>
      </c>
      <c r="W1856">
        <v>0.4</v>
      </c>
      <c r="Y1856">
        <v>0.16517857142857142</v>
      </c>
      <c r="Z1856">
        <v>360</v>
      </c>
      <c r="AA1856">
        <v>0.6</v>
      </c>
      <c r="AB1856">
        <v>6.7142857142857144</v>
      </c>
      <c r="AC1856">
        <v>1</v>
      </c>
      <c r="AE1856">
        <v>2</v>
      </c>
      <c r="AH1856">
        <v>21.714285714285715</v>
      </c>
      <c r="AI1856">
        <v>2</v>
      </c>
      <c r="AL1856">
        <v>6</v>
      </c>
      <c r="AQ1856">
        <v>150</v>
      </c>
      <c r="AR1856">
        <v>150</v>
      </c>
      <c r="AS1856" t="s">
        <v>755</v>
      </c>
    </row>
    <row r="1857" spans="1:45" x14ac:dyDescent="0.25">
      <c r="A1857">
        <v>1856</v>
      </c>
      <c r="B1857" t="s">
        <v>26</v>
      </c>
      <c r="C1857" t="s">
        <v>680</v>
      </c>
      <c r="D1857" t="s">
        <v>3</v>
      </c>
      <c r="E1857" t="s">
        <v>343</v>
      </c>
      <c r="F1857" s="138">
        <v>44017</v>
      </c>
      <c r="G1857" t="s">
        <v>682</v>
      </c>
      <c r="H1857" t="s">
        <v>687</v>
      </c>
      <c r="I1857" t="s">
        <v>681</v>
      </c>
      <c r="J1857" t="s">
        <v>493</v>
      </c>
      <c r="K1857" t="s">
        <v>671</v>
      </c>
      <c r="L1857">
        <v>1000</v>
      </c>
      <c r="M1857">
        <v>400</v>
      </c>
      <c r="O1857">
        <v>440</v>
      </c>
      <c r="P1857">
        <v>80</v>
      </c>
      <c r="Q1857">
        <v>8</v>
      </c>
      <c r="R1857">
        <v>41</v>
      </c>
      <c r="S1857">
        <v>52</v>
      </c>
      <c r="T1857">
        <v>5.6607142857142856</v>
      </c>
      <c r="U1857">
        <v>30.446428571428573</v>
      </c>
      <c r="V1857">
        <v>0.73688046647230332</v>
      </c>
      <c r="W1857">
        <v>0.24</v>
      </c>
      <c r="Y1857">
        <v>0.13311688311688311</v>
      </c>
      <c r="Z1857">
        <v>442</v>
      </c>
      <c r="AA1857">
        <v>0.6</v>
      </c>
      <c r="AB1857">
        <v>4.2857142857142856</v>
      </c>
      <c r="AC1857">
        <v>1</v>
      </c>
      <c r="AD1857">
        <v>3</v>
      </c>
      <c r="AH1857">
        <v>27.571428571428573</v>
      </c>
      <c r="AJ1857">
        <v>1</v>
      </c>
      <c r="AK1857">
        <v>5</v>
      </c>
      <c r="AQ1857">
        <v>150</v>
      </c>
      <c r="AR1857">
        <v>150</v>
      </c>
      <c r="AS1857" t="s">
        <v>755</v>
      </c>
    </row>
    <row r="1858" spans="1:45" x14ac:dyDescent="0.25">
      <c r="A1858">
        <v>1857</v>
      </c>
      <c r="B1858" t="s">
        <v>26</v>
      </c>
      <c r="C1858" t="s">
        <v>680</v>
      </c>
      <c r="D1858" t="s">
        <v>3</v>
      </c>
      <c r="E1858" t="s">
        <v>343</v>
      </c>
      <c r="F1858" s="138">
        <v>44017</v>
      </c>
      <c r="G1858" t="s">
        <v>682</v>
      </c>
      <c r="H1858" t="s">
        <v>667</v>
      </c>
      <c r="I1858" t="s">
        <v>681</v>
      </c>
      <c r="J1858" t="s">
        <v>397</v>
      </c>
      <c r="K1858" t="s">
        <v>671</v>
      </c>
      <c r="L1858">
        <v>1000</v>
      </c>
      <c r="M1858">
        <v>400</v>
      </c>
      <c r="O1858">
        <v>392</v>
      </c>
      <c r="P1858">
        <v>96</v>
      </c>
      <c r="R1858">
        <v>45</v>
      </c>
      <c r="S1858">
        <v>19.5</v>
      </c>
      <c r="T1858">
        <v>0</v>
      </c>
      <c r="U1858">
        <v>26.571428571428573</v>
      </c>
      <c r="V1858">
        <v>0.59047619047619049</v>
      </c>
      <c r="W1858">
        <v>0.24</v>
      </c>
      <c r="Y1858">
        <v>0.16399416909620992</v>
      </c>
      <c r="Z1858">
        <v>458</v>
      </c>
      <c r="AA1858">
        <v>0.6</v>
      </c>
      <c r="AH1858">
        <v>26.571428571428573</v>
      </c>
      <c r="AQ1858">
        <v>150</v>
      </c>
      <c r="AR1858">
        <v>150</v>
      </c>
      <c r="AS1858" t="s">
        <v>755</v>
      </c>
    </row>
    <row r="1859" spans="1:45" x14ac:dyDescent="0.25">
      <c r="A1859">
        <v>1858</v>
      </c>
      <c r="B1859" t="s">
        <v>26</v>
      </c>
      <c r="C1859" t="s">
        <v>680</v>
      </c>
      <c r="D1859" t="s">
        <v>3</v>
      </c>
      <c r="E1859" t="s">
        <v>343</v>
      </c>
      <c r="F1859" s="138">
        <v>44017</v>
      </c>
      <c r="G1859" t="s">
        <v>682</v>
      </c>
      <c r="H1859" t="s">
        <v>687</v>
      </c>
      <c r="I1859" t="s">
        <v>681</v>
      </c>
      <c r="J1859" t="s">
        <v>570</v>
      </c>
      <c r="K1859" t="s">
        <v>671</v>
      </c>
      <c r="L1859">
        <v>1000</v>
      </c>
      <c r="M1859">
        <v>400</v>
      </c>
      <c r="O1859">
        <v>256</v>
      </c>
      <c r="P1859">
        <v>96</v>
      </c>
      <c r="Q1859">
        <v>3</v>
      </c>
      <c r="R1859">
        <v>34</v>
      </c>
      <c r="S1859">
        <v>19.5</v>
      </c>
      <c r="T1859">
        <v>2.0714285714285712</v>
      </c>
      <c r="U1859">
        <v>21.071428571428573</v>
      </c>
      <c r="V1859">
        <v>0.62548262548262556</v>
      </c>
      <c r="W1859">
        <v>0.24</v>
      </c>
      <c r="Y1859">
        <v>0.18973214285714288</v>
      </c>
      <c r="Z1859">
        <v>237</v>
      </c>
      <c r="AA1859">
        <v>0.6</v>
      </c>
      <c r="AB1859">
        <v>0.5714285714285714</v>
      </c>
      <c r="AE1859">
        <v>3</v>
      </c>
      <c r="AH1859">
        <v>19.571428571428573</v>
      </c>
      <c r="AI1859">
        <v>6</v>
      </c>
      <c r="AQ1859">
        <v>150</v>
      </c>
      <c r="AR1859">
        <v>150</v>
      </c>
      <c r="AS1859" t="s">
        <v>755</v>
      </c>
    </row>
    <row r="1860" spans="1:45" x14ac:dyDescent="0.25">
      <c r="A1860">
        <v>1859</v>
      </c>
      <c r="B1860" t="s">
        <v>26</v>
      </c>
      <c r="C1860" t="s">
        <v>680</v>
      </c>
      <c r="D1860" t="s">
        <v>3</v>
      </c>
      <c r="E1860" t="s">
        <v>343</v>
      </c>
      <c r="F1860" s="138">
        <v>44017</v>
      </c>
      <c r="G1860" t="s">
        <v>682</v>
      </c>
      <c r="H1860" t="s">
        <v>687</v>
      </c>
      <c r="I1860" t="s">
        <v>681</v>
      </c>
      <c r="J1860" t="s">
        <v>569</v>
      </c>
      <c r="K1860" t="s">
        <v>671</v>
      </c>
      <c r="L1860">
        <v>1000</v>
      </c>
      <c r="M1860">
        <v>400</v>
      </c>
      <c r="O1860">
        <v>376</v>
      </c>
      <c r="P1860">
        <v>96</v>
      </c>
      <c r="Q1860">
        <v>5</v>
      </c>
      <c r="R1860">
        <v>45</v>
      </c>
      <c r="S1860">
        <v>19.5</v>
      </c>
      <c r="T1860">
        <v>3.0357142857142856</v>
      </c>
      <c r="U1860">
        <v>25</v>
      </c>
      <c r="V1860">
        <v>0.56071428571428572</v>
      </c>
      <c r="W1860">
        <v>0.24</v>
      </c>
      <c r="Y1860">
        <v>0.17097264437689971</v>
      </c>
      <c r="Z1860">
        <v>389</v>
      </c>
      <c r="AA1860">
        <v>0.6</v>
      </c>
      <c r="AB1860">
        <v>2.2857142857142856</v>
      </c>
      <c r="AC1860">
        <v>1</v>
      </c>
      <c r="AE1860">
        <v>1</v>
      </c>
      <c r="AH1860">
        <v>23</v>
      </c>
      <c r="AI1860">
        <v>4</v>
      </c>
      <c r="AK1860">
        <v>2</v>
      </c>
      <c r="AQ1860">
        <v>150</v>
      </c>
      <c r="AR1860">
        <v>150</v>
      </c>
      <c r="AS1860" t="s">
        <v>755</v>
      </c>
    </row>
    <row r="1861" spans="1:45" x14ac:dyDescent="0.25">
      <c r="A1861">
        <v>1860</v>
      </c>
      <c r="B1861" t="s">
        <v>26</v>
      </c>
      <c r="C1861" t="s">
        <v>680</v>
      </c>
      <c r="D1861" t="s">
        <v>3</v>
      </c>
      <c r="E1861" t="s">
        <v>343</v>
      </c>
      <c r="F1861" s="138">
        <v>44017</v>
      </c>
      <c r="G1861" t="s">
        <v>684</v>
      </c>
      <c r="H1861" t="s">
        <v>667</v>
      </c>
      <c r="I1861" t="s">
        <v>681</v>
      </c>
      <c r="J1861" t="s">
        <v>403</v>
      </c>
      <c r="K1861" t="s">
        <v>669</v>
      </c>
      <c r="L1861">
        <v>1250</v>
      </c>
      <c r="M1861">
        <v>500</v>
      </c>
      <c r="O1861">
        <v>536</v>
      </c>
      <c r="P1861">
        <v>200</v>
      </c>
      <c r="R1861">
        <v>80</v>
      </c>
      <c r="S1861">
        <v>105.60000000000001</v>
      </c>
      <c r="T1861">
        <v>0</v>
      </c>
      <c r="U1861">
        <v>67.892857142857139</v>
      </c>
      <c r="V1861">
        <v>0.84866071428571421</v>
      </c>
      <c r="W1861">
        <v>0.4</v>
      </c>
      <c r="Y1861">
        <v>0.21321961620469085</v>
      </c>
      <c r="Z1861">
        <v>540</v>
      </c>
      <c r="AA1861">
        <v>0.7</v>
      </c>
      <c r="AH1861">
        <v>67.142857142857139</v>
      </c>
      <c r="AJ1861">
        <v>2</v>
      </c>
      <c r="AQ1861">
        <v>150</v>
      </c>
      <c r="AR1861">
        <v>150</v>
      </c>
      <c r="AS1861" t="s">
        <v>756</v>
      </c>
    </row>
    <row r="1862" spans="1:45" x14ac:dyDescent="0.25">
      <c r="A1862">
        <v>1861</v>
      </c>
      <c r="B1862" t="s">
        <v>26</v>
      </c>
      <c r="C1862" t="s">
        <v>680</v>
      </c>
      <c r="D1862" t="s">
        <v>3</v>
      </c>
      <c r="E1862" t="s">
        <v>343</v>
      </c>
      <c r="F1862" s="138">
        <v>44017</v>
      </c>
      <c r="G1862" t="s">
        <v>684</v>
      </c>
      <c r="H1862" t="s">
        <v>667</v>
      </c>
      <c r="I1862" t="s">
        <v>681</v>
      </c>
      <c r="J1862" t="s">
        <v>398</v>
      </c>
      <c r="K1862" t="s">
        <v>669</v>
      </c>
      <c r="L1862">
        <v>1250</v>
      </c>
      <c r="M1862">
        <v>500</v>
      </c>
      <c r="O1862">
        <v>500</v>
      </c>
      <c r="P1862">
        <v>200</v>
      </c>
      <c r="Q1862">
        <v>5</v>
      </c>
      <c r="R1862">
        <v>44</v>
      </c>
      <c r="S1862">
        <v>66</v>
      </c>
      <c r="T1862">
        <v>4.2857142857142856</v>
      </c>
      <c r="U1862">
        <v>44.857142857142854</v>
      </c>
      <c r="V1862">
        <v>1.0029154518950436</v>
      </c>
      <c r="W1862">
        <v>0.4</v>
      </c>
      <c r="Y1862">
        <v>0.12571428571428572</v>
      </c>
      <c r="Z1862">
        <v>498</v>
      </c>
      <c r="AA1862">
        <v>0.65</v>
      </c>
      <c r="AB1862">
        <v>4.2857142857142856</v>
      </c>
      <c r="AH1862">
        <v>44.857142857142854</v>
      </c>
      <c r="AQ1862">
        <v>150</v>
      </c>
      <c r="AR1862">
        <v>150</v>
      </c>
      <c r="AS1862" t="s">
        <v>755</v>
      </c>
    </row>
    <row r="1863" spans="1:45" x14ac:dyDescent="0.25">
      <c r="A1863">
        <v>1862</v>
      </c>
      <c r="B1863" t="s">
        <v>26</v>
      </c>
      <c r="C1863" t="s">
        <v>680</v>
      </c>
      <c r="D1863" t="s">
        <v>3</v>
      </c>
      <c r="E1863" t="s">
        <v>343</v>
      </c>
      <c r="F1863" s="138">
        <v>44017</v>
      </c>
      <c r="G1863" t="s">
        <v>685</v>
      </c>
      <c r="H1863" t="s">
        <v>667</v>
      </c>
      <c r="I1863" t="s">
        <v>681</v>
      </c>
      <c r="J1863" t="s">
        <v>258</v>
      </c>
      <c r="K1863" t="s">
        <v>671</v>
      </c>
      <c r="L1863">
        <v>1000</v>
      </c>
      <c r="M1863">
        <v>400</v>
      </c>
      <c r="O1863">
        <v>292</v>
      </c>
      <c r="P1863">
        <v>160</v>
      </c>
      <c r="Q1863">
        <v>12</v>
      </c>
      <c r="R1863">
        <v>60</v>
      </c>
      <c r="S1863">
        <v>52.5</v>
      </c>
      <c r="T1863">
        <v>5</v>
      </c>
      <c r="U1863">
        <v>29.142857142857142</v>
      </c>
      <c r="V1863">
        <v>0.47420634920634913</v>
      </c>
      <c r="W1863">
        <v>0.4</v>
      </c>
      <c r="Y1863">
        <v>0.29354207436399221</v>
      </c>
      <c r="Z1863">
        <v>302</v>
      </c>
      <c r="AA1863">
        <v>0.6</v>
      </c>
      <c r="AB1863">
        <v>5</v>
      </c>
      <c r="AH1863">
        <v>29.142857142857142</v>
      </c>
      <c r="AQ1863">
        <v>150</v>
      </c>
      <c r="AR1863">
        <v>150</v>
      </c>
      <c r="AS1863" t="s">
        <v>755</v>
      </c>
    </row>
    <row r="1864" spans="1:45" x14ac:dyDescent="0.25">
      <c r="A1864">
        <v>1863</v>
      </c>
      <c r="B1864" t="s">
        <v>26</v>
      </c>
      <c r="C1864" t="s">
        <v>680</v>
      </c>
      <c r="D1864" t="s">
        <v>3</v>
      </c>
      <c r="E1864" t="s">
        <v>343</v>
      </c>
      <c r="F1864" s="138">
        <v>44017</v>
      </c>
      <c r="G1864" t="s">
        <v>685</v>
      </c>
      <c r="H1864" t="s">
        <v>667</v>
      </c>
      <c r="I1864" t="s">
        <v>681</v>
      </c>
      <c r="J1864" t="s">
        <v>264</v>
      </c>
      <c r="K1864" t="s">
        <v>671</v>
      </c>
      <c r="L1864">
        <v>1000</v>
      </c>
      <c r="M1864">
        <v>400</v>
      </c>
      <c r="O1864">
        <v>320</v>
      </c>
      <c r="P1864">
        <v>160</v>
      </c>
      <c r="Q1864">
        <v>4</v>
      </c>
      <c r="R1864">
        <v>47</v>
      </c>
      <c r="S1864">
        <v>52.5</v>
      </c>
      <c r="T1864">
        <v>2.2857142857142856</v>
      </c>
      <c r="U1864">
        <v>44.035714285714285</v>
      </c>
      <c r="V1864">
        <v>0.90826330532212884</v>
      </c>
      <c r="W1864">
        <v>0.4</v>
      </c>
      <c r="Y1864">
        <v>0.20982142857142858</v>
      </c>
      <c r="Z1864">
        <v>305</v>
      </c>
      <c r="AA1864">
        <v>0.6</v>
      </c>
      <c r="AB1864">
        <v>2.2857142857142856</v>
      </c>
      <c r="AH1864">
        <v>40.285714285714285</v>
      </c>
      <c r="AK1864">
        <v>3</v>
      </c>
      <c r="AL1864">
        <v>3</v>
      </c>
      <c r="AQ1864">
        <v>150</v>
      </c>
      <c r="AR1864">
        <v>150</v>
      </c>
      <c r="AS1864" t="s">
        <v>755</v>
      </c>
    </row>
    <row r="1865" spans="1:45" x14ac:dyDescent="0.25">
      <c r="A1865">
        <v>1864</v>
      </c>
      <c r="B1865" t="s">
        <v>26</v>
      </c>
      <c r="C1865" t="s">
        <v>680</v>
      </c>
      <c r="D1865" t="s">
        <v>3</v>
      </c>
      <c r="E1865" t="s">
        <v>343</v>
      </c>
      <c r="F1865" s="138">
        <v>44017</v>
      </c>
      <c r="G1865" t="s">
        <v>685</v>
      </c>
      <c r="H1865" t="s">
        <v>667</v>
      </c>
      <c r="I1865" t="s">
        <v>681</v>
      </c>
      <c r="J1865" t="s">
        <v>445</v>
      </c>
      <c r="K1865" t="s">
        <v>671</v>
      </c>
      <c r="L1865">
        <v>1000</v>
      </c>
      <c r="M1865">
        <v>400</v>
      </c>
      <c r="O1865">
        <v>440</v>
      </c>
      <c r="P1865">
        <v>160</v>
      </c>
      <c r="Q1865">
        <v>6</v>
      </c>
      <c r="R1865">
        <v>53</v>
      </c>
      <c r="S1865">
        <v>52.5</v>
      </c>
      <c r="T1865">
        <v>4.4285714285714288</v>
      </c>
      <c r="U1865">
        <v>49.25</v>
      </c>
      <c r="V1865">
        <v>0.90980629539951574</v>
      </c>
      <c r="W1865">
        <v>0.4</v>
      </c>
      <c r="Y1865">
        <v>0.17207792207792208</v>
      </c>
      <c r="Z1865">
        <v>480</v>
      </c>
      <c r="AA1865">
        <v>0.6</v>
      </c>
      <c r="AB1865">
        <v>4.4285714285714288</v>
      </c>
      <c r="AH1865">
        <v>46</v>
      </c>
      <c r="AK1865">
        <v>2</v>
      </c>
      <c r="AL1865">
        <v>3</v>
      </c>
      <c r="AQ1865">
        <v>150</v>
      </c>
      <c r="AR1865">
        <v>150</v>
      </c>
      <c r="AS1865" t="s">
        <v>755</v>
      </c>
    </row>
    <row r="1866" spans="1:45" x14ac:dyDescent="0.25">
      <c r="A1866">
        <v>1865</v>
      </c>
      <c r="B1866" t="s">
        <v>26</v>
      </c>
      <c r="C1866" t="s">
        <v>680</v>
      </c>
      <c r="D1866" t="s">
        <v>3</v>
      </c>
      <c r="E1866" t="s">
        <v>343</v>
      </c>
      <c r="F1866" s="138">
        <v>44017</v>
      </c>
      <c r="G1866" t="s">
        <v>685</v>
      </c>
      <c r="H1866" t="s">
        <v>667</v>
      </c>
      <c r="I1866" t="s">
        <v>681</v>
      </c>
      <c r="J1866" t="s">
        <v>413</v>
      </c>
      <c r="K1866" t="s">
        <v>671</v>
      </c>
      <c r="L1866">
        <v>1000</v>
      </c>
      <c r="M1866">
        <v>400</v>
      </c>
      <c r="O1866">
        <v>406</v>
      </c>
      <c r="P1866">
        <v>160</v>
      </c>
      <c r="R1866">
        <v>84</v>
      </c>
      <c r="S1866">
        <v>52.5</v>
      </c>
      <c r="T1866">
        <v>0</v>
      </c>
      <c r="U1866">
        <v>82.285714285714292</v>
      </c>
      <c r="V1866">
        <v>0.97959183673469397</v>
      </c>
      <c r="W1866">
        <v>0.4</v>
      </c>
      <c r="Y1866">
        <v>0.29556650246305421</v>
      </c>
      <c r="Z1866">
        <v>412</v>
      </c>
      <c r="AA1866">
        <v>0.65</v>
      </c>
      <c r="AH1866">
        <v>82.285714285714292</v>
      </c>
      <c r="AQ1866">
        <v>150</v>
      </c>
      <c r="AR1866">
        <v>150</v>
      </c>
      <c r="AS1866" t="s">
        <v>755</v>
      </c>
    </row>
    <row r="1867" spans="1:45" x14ac:dyDescent="0.25">
      <c r="A1867">
        <v>1866</v>
      </c>
      <c r="B1867" t="s">
        <v>26</v>
      </c>
      <c r="C1867" t="s">
        <v>680</v>
      </c>
      <c r="D1867" t="s">
        <v>3</v>
      </c>
      <c r="E1867" t="s">
        <v>343</v>
      </c>
      <c r="F1867" s="138">
        <v>44017</v>
      </c>
      <c r="G1867" t="s">
        <v>685</v>
      </c>
      <c r="H1867" t="s">
        <v>667</v>
      </c>
      <c r="I1867" t="s">
        <v>681</v>
      </c>
      <c r="J1867" t="s">
        <v>404</v>
      </c>
      <c r="K1867" t="s">
        <v>671</v>
      </c>
      <c r="L1867">
        <v>1000</v>
      </c>
      <c r="M1867">
        <v>400</v>
      </c>
      <c r="O1867">
        <v>357</v>
      </c>
      <c r="P1867">
        <v>160</v>
      </c>
      <c r="Q1867">
        <v>5</v>
      </c>
      <c r="R1867">
        <v>62</v>
      </c>
      <c r="S1867">
        <v>84</v>
      </c>
      <c r="T1867">
        <v>7.25</v>
      </c>
      <c r="U1867">
        <v>55.214285714285715</v>
      </c>
      <c r="V1867">
        <v>0.93230277185501065</v>
      </c>
      <c r="W1867">
        <v>0.4</v>
      </c>
      <c r="Y1867">
        <v>0.24809923969587838</v>
      </c>
      <c r="Z1867">
        <v>365</v>
      </c>
      <c r="AA1867">
        <v>0.65</v>
      </c>
      <c r="AE1867">
        <v>7</v>
      </c>
      <c r="AF1867">
        <v>5</v>
      </c>
      <c r="AH1867">
        <v>53.714285714285715</v>
      </c>
      <c r="AK1867">
        <v>3</v>
      </c>
      <c r="AQ1867">
        <v>150</v>
      </c>
      <c r="AR1867">
        <v>150</v>
      </c>
      <c r="AS1867" t="s">
        <v>755</v>
      </c>
    </row>
    <row r="1868" spans="1:45" x14ac:dyDescent="0.25">
      <c r="A1868">
        <v>1867</v>
      </c>
      <c r="B1868" t="s">
        <v>26</v>
      </c>
      <c r="C1868" t="s">
        <v>680</v>
      </c>
      <c r="D1868" t="s">
        <v>3</v>
      </c>
      <c r="E1868" t="s">
        <v>343</v>
      </c>
      <c r="F1868" s="138">
        <v>44017</v>
      </c>
      <c r="G1868" t="s">
        <v>685</v>
      </c>
      <c r="H1868" t="s">
        <v>667</v>
      </c>
      <c r="I1868" t="s">
        <v>681</v>
      </c>
      <c r="J1868" t="s">
        <v>252</v>
      </c>
      <c r="K1868" t="s">
        <v>671</v>
      </c>
      <c r="L1868">
        <v>1000</v>
      </c>
      <c r="M1868">
        <v>400</v>
      </c>
      <c r="O1868">
        <v>430</v>
      </c>
      <c r="P1868">
        <v>160</v>
      </c>
      <c r="Q1868">
        <v>3</v>
      </c>
      <c r="R1868">
        <v>66</v>
      </c>
      <c r="S1868">
        <v>84</v>
      </c>
      <c r="T1868">
        <v>2.7142857142857144</v>
      </c>
      <c r="U1868">
        <v>61.571428571428569</v>
      </c>
      <c r="V1868">
        <v>0.93167701863354024</v>
      </c>
      <c r="W1868">
        <v>0.4</v>
      </c>
      <c r="Y1868">
        <v>0.21926910299003322</v>
      </c>
      <c r="Z1868">
        <v>654</v>
      </c>
      <c r="AA1868">
        <v>0.65</v>
      </c>
      <c r="AB1868">
        <v>2.7142857142857144</v>
      </c>
      <c r="AH1868">
        <v>61.571428571428569</v>
      </c>
      <c r="AQ1868">
        <v>250</v>
      </c>
      <c r="AR1868">
        <v>250</v>
      </c>
      <c r="AS1868" t="s">
        <v>755</v>
      </c>
    </row>
    <row r="1869" spans="1:45" x14ac:dyDescent="0.25">
      <c r="A1869">
        <v>1868</v>
      </c>
      <c r="B1869" t="s">
        <v>26</v>
      </c>
      <c r="C1869" t="s">
        <v>680</v>
      </c>
      <c r="D1869" t="s">
        <v>3</v>
      </c>
      <c r="E1869" t="s">
        <v>343</v>
      </c>
      <c r="F1869" s="138">
        <v>44017</v>
      </c>
      <c r="G1869" t="s">
        <v>685</v>
      </c>
      <c r="H1869" t="s">
        <v>667</v>
      </c>
      <c r="I1869" t="s">
        <v>681</v>
      </c>
      <c r="J1869" t="s">
        <v>251</v>
      </c>
      <c r="K1869" t="s">
        <v>671</v>
      </c>
      <c r="L1869">
        <v>1000</v>
      </c>
      <c r="M1869">
        <v>400</v>
      </c>
      <c r="O1869">
        <v>872</v>
      </c>
      <c r="P1869">
        <v>160</v>
      </c>
      <c r="R1869">
        <v>112</v>
      </c>
      <c r="S1869">
        <v>84</v>
      </c>
      <c r="T1869">
        <v>0</v>
      </c>
      <c r="U1869">
        <v>100.71428571428571</v>
      </c>
      <c r="V1869">
        <v>0.89923469387755095</v>
      </c>
      <c r="W1869">
        <v>0.4</v>
      </c>
      <c r="Y1869">
        <v>0.1834862385321101</v>
      </c>
      <c r="Z1869">
        <v>912</v>
      </c>
      <c r="AA1869">
        <v>0.7</v>
      </c>
      <c r="AH1869">
        <v>100.71428571428571</v>
      </c>
      <c r="AQ1869">
        <v>250</v>
      </c>
      <c r="AR1869">
        <v>250</v>
      </c>
      <c r="AS1869" t="s">
        <v>755</v>
      </c>
    </row>
    <row r="1870" spans="1:45" x14ac:dyDescent="0.25">
      <c r="A1870">
        <v>1869</v>
      </c>
      <c r="B1870" t="s">
        <v>26</v>
      </c>
      <c r="C1870" t="s">
        <v>680</v>
      </c>
      <c r="D1870" t="s">
        <v>3</v>
      </c>
      <c r="E1870" t="s">
        <v>343</v>
      </c>
      <c r="F1870" s="138">
        <v>44017</v>
      </c>
      <c r="G1870" t="s">
        <v>685</v>
      </c>
      <c r="H1870" t="s">
        <v>667</v>
      </c>
      <c r="I1870" t="s">
        <v>681</v>
      </c>
      <c r="J1870" t="s">
        <v>417</v>
      </c>
      <c r="K1870" t="s">
        <v>671</v>
      </c>
      <c r="L1870">
        <v>1000</v>
      </c>
      <c r="M1870">
        <v>400</v>
      </c>
      <c r="O1870">
        <v>850</v>
      </c>
      <c r="P1870">
        <v>160</v>
      </c>
      <c r="Q1870">
        <v>47</v>
      </c>
      <c r="R1870">
        <v>92</v>
      </c>
      <c r="S1870">
        <v>84</v>
      </c>
      <c r="T1870">
        <v>34.071428571428569</v>
      </c>
      <c r="U1870">
        <v>187.21428571428572</v>
      </c>
      <c r="V1870">
        <v>1.591983556012333</v>
      </c>
      <c r="W1870">
        <v>0.4</v>
      </c>
      <c r="Y1870">
        <v>0.1546218487394958</v>
      </c>
      <c r="Z1870">
        <v>1008</v>
      </c>
      <c r="AA1870">
        <v>0.7</v>
      </c>
      <c r="AB1870">
        <v>25.571428571428573</v>
      </c>
      <c r="AC1870">
        <v>12</v>
      </c>
      <c r="AE1870">
        <v>11</v>
      </c>
      <c r="AH1870">
        <v>175.71428571428572</v>
      </c>
      <c r="AI1870">
        <v>14</v>
      </c>
      <c r="AJ1870">
        <v>8</v>
      </c>
      <c r="AK1870">
        <v>10</v>
      </c>
      <c r="AQ1870">
        <v>250</v>
      </c>
      <c r="AR1870">
        <v>250</v>
      </c>
      <c r="AS1870" t="s">
        <v>755</v>
      </c>
    </row>
    <row r="1871" spans="1:45" x14ac:dyDescent="0.25">
      <c r="A1871">
        <v>1870</v>
      </c>
      <c r="B1871" t="s">
        <v>26</v>
      </c>
      <c r="C1871" t="s">
        <v>680</v>
      </c>
      <c r="D1871" t="s">
        <v>3</v>
      </c>
      <c r="E1871" t="s">
        <v>343</v>
      </c>
      <c r="F1871" s="138">
        <v>44017</v>
      </c>
      <c r="G1871" t="s">
        <v>685</v>
      </c>
      <c r="H1871" t="s">
        <v>667</v>
      </c>
      <c r="I1871" t="s">
        <v>681</v>
      </c>
      <c r="J1871" t="s">
        <v>254</v>
      </c>
      <c r="K1871" t="s">
        <v>671</v>
      </c>
      <c r="L1871">
        <v>1000</v>
      </c>
      <c r="M1871">
        <v>400</v>
      </c>
      <c r="O1871">
        <v>336</v>
      </c>
      <c r="P1871">
        <v>128</v>
      </c>
      <c r="Q1871">
        <v>5</v>
      </c>
      <c r="R1871">
        <v>48</v>
      </c>
      <c r="S1871">
        <v>84</v>
      </c>
      <c r="T1871">
        <v>0</v>
      </c>
      <c r="U1871">
        <v>77.571428571428569</v>
      </c>
      <c r="V1871">
        <v>1.4636118598382748</v>
      </c>
      <c r="W1871">
        <v>0.4</v>
      </c>
      <c r="Y1871">
        <v>0.20408163265306123</v>
      </c>
      <c r="Z1871">
        <v>410</v>
      </c>
      <c r="AA1871">
        <v>0.65</v>
      </c>
      <c r="AH1871">
        <v>77.571428571428569</v>
      </c>
      <c r="AQ1871">
        <v>150</v>
      </c>
      <c r="AR1871">
        <v>150</v>
      </c>
      <c r="AS1871" t="s">
        <v>755</v>
      </c>
    </row>
    <row r="1872" spans="1:45" x14ac:dyDescent="0.25">
      <c r="A1872">
        <v>1871</v>
      </c>
      <c r="B1872" t="s">
        <v>26</v>
      </c>
      <c r="C1872" t="s">
        <v>680</v>
      </c>
      <c r="D1872" t="s">
        <v>3</v>
      </c>
      <c r="E1872" t="s">
        <v>343</v>
      </c>
      <c r="F1872" s="138">
        <v>44017</v>
      </c>
      <c r="G1872" t="s">
        <v>685</v>
      </c>
      <c r="H1872" t="s">
        <v>667</v>
      </c>
      <c r="I1872" t="s">
        <v>681</v>
      </c>
      <c r="J1872" t="s">
        <v>255</v>
      </c>
      <c r="K1872" t="s">
        <v>671</v>
      </c>
      <c r="L1872">
        <v>1000</v>
      </c>
      <c r="M1872">
        <v>400</v>
      </c>
      <c r="O1872">
        <v>392</v>
      </c>
      <c r="P1872">
        <v>160</v>
      </c>
      <c r="Q1872">
        <v>1</v>
      </c>
      <c r="R1872">
        <v>52</v>
      </c>
      <c r="S1872">
        <v>52.5</v>
      </c>
      <c r="T1872">
        <v>0.7142857142857143</v>
      </c>
      <c r="U1872">
        <v>41.535714285714285</v>
      </c>
      <c r="V1872">
        <v>0.79716981132075471</v>
      </c>
      <c r="W1872">
        <v>0.4</v>
      </c>
      <c r="Y1872">
        <v>0.18950437317784258</v>
      </c>
      <c r="Z1872">
        <v>402</v>
      </c>
      <c r="AA1872">
        <v>0.6</v>
      </c>
      <c r="AB1872">
        <v>0.7142857142857143</v>
      </c>
      <c r="AH1872">
        <v>41.285714285714285</v>
      </c>
      <c r="AI1872">
        <v>1</v>
      </c>
      <c r="AQ1872">
        <v>150</v>
      </c>
      <c r="AR1872">
        <v>150</v>
      </c>
      <c r="AS1872" t="s">
        <v>755</v>
      </c>
    </row>
    <row r="1873" spans="1:45" x14ac:dyDescent="0.25">
      <c r="A1873">
        <v>1872</v>
      </c>
      <c r="B1873" t="s">
        <v>26</v>
      </c>
      <c r="C1873" t="s">
        <v>680</v>
      </c>
      <c r="D1873" t="s">
        <v>3</v>
      </c>
      <c r="E1873" t="s">
        <v>343</v>
      </c>
      <c r="F1873" s="138">
        <v>44017</v>
      </c>
      <c r="G1873" t="s">
        <v>685</v>
      </c>
      <c r="H1873" t="s">
        <v>667</v>
      </c>
      <c r="I1873" t="s">
        <v>681</v>
      </c>
      <c r="J1873" t="s">
        <v>248</v>
      </c>
      <c r="K1873" t="s">
        <v>671</v>
      </c>
      <c r="L1873">
        <v>1000</v>
      </c>
      <c r="M1873">
        <v>400</v>
      </c>
      <c r="O1873">
        <v>344</v>
      </c>
      <c r="P1873">
        <v>160</v>
      </c>
      <c r="R1873">
        <v>31</v>
      </c>
      <c r="S1873">
        <v>52.5</v>
      </c>
      <c r="T1873">
        <v>0</v>
      </c>
      <c r="U1873">
        <v>33.857142857142854</v>
      </c>
      <c r="V1873">
        <v>1.0921658986175113</v>
      </c>
      <c r="W1873">
        <v>0.4</v>
      </c>
      <c r="Y1873">
        <v>0.12873754152823921</v>
      </c>
      <c r="Z1873">
        <v>335</v>
      </c>
      <c r="AA1873">
        <v>0.6</v>
      </c>
      <c r="AH1873">
        <v>33.857142857142854</v>
      </c>
      <c r="AQ1873">
        <v>150</v>
      </c>
      <c r="AR1873">
        <v>150</v>
      </c>
      <c r="AS1873" t="s">
        <v>755</v>
      </c>
    </row>
    <row r="1874" spans="1:45" x14ac:dyDescent="0.25">
      <c r="A1874">
        <v>1873</v>
      </c>
      <c r="B1874" t="s">
        <v>26</v>
      </c>
      <c r="C1874" t="s">
        <v>680</v>
      </c>
      <c r="D1874" t="s">
        <v>3</v>
      </c>
      <c r="E1874" t="s">
        <v>343</v>
      </c>
      <c r="F1874" s="138">
        <v>44017</v>
      </c>
      <c r="G1874" t="s">
        <v>685</v>
      </c>
      <c r="H1874" t="s">
        <v>667</v>
      </c>
      <c r="I1874" t="s">
        <v>681</v>
      </c>
      <c r="J1874" t="s">
        <v>448</v>
      </c>
      <c r="K1874" t="s">
        <v>671</v>
      </c>
      <c r="L1874">
        <v>1000</v>
      </c>
      <c r="M1874">
        <v>400</v>
      </c>
      <c r="O1874">
        <v>320</v>
      </c>
      <c r="P1874">
        <v>160</v>
      </c>
      <c r="Q1874">
        <v>4</v>
      </c>
      <c r="R1874">
        <v>42</v>
      </c>
      <c r="S1874">
        <v>52.5</v>
      </c>
      <c r="T1874">
        <v>1.7857142857142858</v>
      </c>
      <c r="U1874">
        <v>43.142857142857146</v>
      </c>
      <c r="V1874">
        <v>0.97670807453416153</v>
      </c>
      <c r="W1874">
        <v>0.4</v>
      </c>
      <c r="Y1874">
        <v>0.1875</v>
      </c>
      <c r="Z1874">
        <v>350</v>
      </c>
      <c r="AA1874">
        <v>0.6</v>
      </c>
      <c r="AB1874">
        <v>1.2857142857142858</v>
      </c>
      <c r="AC1874">
        <v>2</v>
      </c>
      <c r="AH1874">
        <v>42.142857142857146</v>
      </c>
      <c r="AK1874">
        <v>2</v>
      </c>
      <c r="AQ1874">
        <v>150</v>
      </c>
      <c r="AR1874">
        <v>150</v>
      </c>
      <c r="AS1874" t="s">
        <v>755</v>
      </c>
    </row>
    <row r="1875" spans="1:45" x14ac:dyDescent="0.25">
      <c r="A1875">
        <v>1874</v>
      </c>
      <c r="B1875" t="s">
        <v>26</v>
      </c>
      <c r="C1875" t="s">
        <v>680</v>
      </c>
      <c r="D1875" t="s">
        <v>3</v>
      </c>
      <c r="E1875" t="s">
        <v>343</v>
      </c>
      <c r="F1875" s="138">
        <v>44017</v>
      </c>
      <c r="G1875" t="s">
        <v>685</v>
      </c>
      <c r="H1875" t="s">
        <v>667</v>
      </c>
      <c r="I1875" t="s">
        <v>681</v>
      </c>
      <c r="J1875" t="s">
        <v>422</v>
      </c>
      <c r="K1875" t="s">
        <v>671</v>
      </c>
      <c r="L1875">
        <v>1000</v>
      </c>
      <c r="M1875">
        <v>400</v>
      </c>
      <c r="O1875">
        <v>276</v>
      </c>
      <c r="P1875">
        <v>160</v>
      </c>
      <c r="Q1875">
        <v>4</v>
      </c>
      <c r="R1875">
        <v>41</v>
      </c>
      <c r="S1875">
        <v>52.5</v>
      </c>
      <c r="T1875">
        <v>1.3214285714285714</v>
      </c>
      <c r="U1875">
        <v>35</v>
      </c>
      <c r="V1875">
        <v>0.80714285714285705</v>
      </c>
      <c r="W1875">
        <v>0.4</v>
      </c>
      <c r="Y1875">
        <v>0.21221532091097309</v>
      </c>
      <c r="Z1875">
        <v>262</v>
      </c>
      <c r="AA1875">
        <v>0.6</v>
      </c>
      <c r="AB1875">
        <v>0.5714285714285714</v>
      </c>
      <c r="AC1875">
        <v>1</v>
      </c>
      <c r="AE1875">
        <v>1</v>
      </c>
      <c r="AH1875">
        <v>34</v>
      </c>
      <c r="AK1875">
        <v>2</v>
      </c>
      <c r="AQ1875">
        <v>150</v>
      </c>
      <c r="AR1875">
        <v>150</v>
      </c>
      <c r="AS1875" t="s">
        <v>755</v>
      </c>
    </row>
    <row r="1876" spans="1:45" x14ac:dyDescent="0.25">
      <c r="A1876">
        <v>1875</v>
      </c>
      <c r="B1876" t="s">
        <v>26</v>
      </c>
      <c r="C1876" t="s">
        <v>680</v>
      </c>
      <c r="D1876" t="s">
        <v>3</v>
      </c>
      <c r="E1876" t="s">
        <v>343</v>
      </c>
      <c r="F1876" s="138">
        <v>44017</v>
      </c>
      <c r="G1876" t="s">
        <v>685</v>
      </c>
      <c r="H1876" t="s">
        <v>667</v>
      </c>
      <c r="I1876" t="s">
        <v>681</v>
      </c>
      <c r="J1876" t="s">
        <v>411</v>
      </c>
      <c r="K1876" t="s">
        <v>671</v>
      </c>
      <c r="L1876">
        <v>1000</v>
      </c>
      <c r="M1876">
        <v>400</v>
      </c>
      <c r="O1876">
        <v>240</v>
      </c>
      <c r="P1876">
        <v>160</v>
      </c>
      <c r="R1876">
        <v>39</v>
      </c>
      <c r="S1876">
        <v>52.5</v>
      </c>
      <c r="T1876">
        <v>0</v>
      </c>
      <c r="U1876">
        <v>32.714285714285715</v>
      </c>
      <c r="V1876">
        <v>0.83882783882783885</v>
      </c>
      <c r="W1876">
        <v>0.4</v>
      </c>
      <c r="Y1876">
        <v>0.23214285714285715</v>
      </c>
      <c r="Z1876">
        <v>289</v>
      </c>
      <c r="AA1876">
        <v>0.6</v>
      </c>
      <c r="AH1876">
        <v>32.714285714285715</v>
      </c>
      <c r="AQ1876">
        <v>150</v>
      </c>
      <c r="AR1876">
        <v>150</v>
      </c>
      <c r="AS1876" t="s">
        <v>755</v>
      </c>
    </row>
    <row r="1877" spans="1:45" x14ac:dyDescent="0.25">
      <c r="A1877">
        <v>1876</v>
      </c>
      <c r="B1877" t="s">
        <v>26</v>
      </c>
      <c r="C1877" t="s">
        <v>680</v>
      </c>
      <c r="D1877" t="s">
        <v>3</v>
      </c>
      <c r="E1877" t="s">
        <v>343</v>
      </c>
      <c r="F1877" s="138">
        <v>44017</v>
      </c>
      <c r="G1877" t="s">
        <v>685</v>
      </c>
      <c r="H1877" t="s">
        <v>667</v>
      </c>
      <c r="I1877" t="s">
        <v>681</v>
      </c>
      <c r="J1877" t="s">
        <v>408</v>
      </c>
      <c r="K1877" t="s">
        <v>671</v>
      </c>
      <c r="L1877">
        <v>1000</v>
      </c>
      <c r="M1877">
        <v>400</v>
      </c>
      <c r="O1877">
        <v>276</v>
      </c>
      <c r="P1877">
        <v>160</v>
      </c>
      <c r="Q1877">
        <v>6</v>
      </c>
      <c r="R1877">
        <v>27</v>
      </c>
      <c r="S1877">
        <v>52.5</v>
      </c>
      <c r="T1877">
        <v>3.2142857142857144</v>
      </c>
      <c r="U1877">
        <v>27.285714285714285</v>
      </c>
      <c r="V1877">
        <v>0.9242424242424242</v>
      </c>
      <c r="W1877">
        <v>0.4</v>
      </c>
      <c r="Y1877">
        <v>0.13975155279503107</v>
      </c>
      <c r="Z1877">
        <v>322</v>
      </c>
      <c r="AA1877">
        <v>0.6</v>
      </c>
      <c r="AB1877">
        <v>2.7142857142857144</v>
      </c>
      <c r="AC1877">
        <v>2</v>
      </c>
      <c r="AH1877">
        <v>26.285714285714285</v>
      </c>
      <c r="AI1877">
        <v>2</v>
      </c>
      <c r="AK1877">
        <v>1</v>
      </c>
      <c r="AQ1877">
        <v>150</v>
      </c>
      <c r="AR1877">
        <v>150</v>
      </c>
      <c r="AS1877" t="s">
        <v>755</v>
      </c>
    </row>
    <row r="1878" spans="1:45" x14ac:dyDescent="0.25">
      <c r="A1878">
        <v>1877</v>
      </c>
      <c r="B1878" t="s">
        <v>26</v>
      </c>
      <c r="C1878" t="s">
        <v>680</v>
      </c>
      <c r="D1878" t="s">
        <v>3</v>
      </c>
      <c r="E1878" t="s">
        <v>343</v>
      </c>
      <c r="F1878" s="138">
        <v>44017</v>
      </c>
      <c r="G1878" t="s">
        <v>685</v>
      </c>
      <c r="H1878" t="s">
        <v>667</v>
      </c>
      <c r="I1878" t="s">
        <v>681</v>
      </c>
      <c r="J1878" t="s">
        <v>419</v>
      </c>
      <c r="K1878" t="s">
        <v>671</v>
      </c>
      <c r="L1878">
        <v>1000</v>
      </c>
      <c r="M1878">
        <v>400</v>
      </c>
      <c r="O1878">
        <v>230</v>
      </c>
      <c r="P1878">
        <v>80</v>
      </c>
      <c r="Q1878">
        <v>2</v>
      </c>
      <c r="R1878">
        <v>27</v>
      </c>
      <c r="S1878">
        <v>52.5</v>
      </c>
      <c r="T1878">
        <v>1.2857142857142858</v>
      </c>
      <c r="U1878">
        <v>29.892857142857142</v>
      </c>
      <c r="V1878">
        <v>1.0751231527093597</v>
      </c>
      <c r="W1878">
        <v>0.4</v>
      </c>
      <c r="Y1878">
        <v>0.16770186335403728</v>
      </c>
      <c r="Z1878">
        <v>258</v>
      </c>
      <c r="AA1878">
        <v>0.6</v>
      </c>
      <c r="AB1878">
        <v>1.2857142857142858</v>
      </c>
      <c r="AH1878">
        <v>29.142857142857142</v>
      </c>
      <c r="AI1878">
        <v>1</v>
      </c>
      <c r="AK1878">
        <v>1</v>
      </c>
      <c r="AQ1878">
        <v>150</v>
      </c>
      <c r="AR1878">
        <v>150</v>
      </c>
      <c r="AS1878" t="s">
        <v>755</v>
      </c>
    </row>
    <row r="1879" spans="1:45" x14ac:dyDescent="0.25">
      <c r="A1879">
        <v>1878</v>
      </c>
      <c r="B1879" t="s">
        <v>26</v>
      </c>
      <c r="C1879" t="s">
        <v>680</v>
      </c>
      <c r="D1879" t="s">
        <v>3</v>
      </c>
      <c r="E1879" t="s">
        <v>343</v>
      </c>
      <c r="F1879" s="138">
        <v>44017</v>
      </c>
      <c r="G1879" t="s">
        <v>685</v>
      </c>
      <c r="H1879" t="s">
        <v>667</v>
      </c>
      <c r="I1879" t="s">
        <v>681</v>
      </c>
      <c r="J1879" t="s">
        <v>427</v>
      </c>
      <c r="K1879" t="s">
        <v>671</v>
      </c>
      <c r="L1879">
        <v>1000</v>
      </c>
      <c r="M1879">
        <v>400</v>
      </c>
      <c r="O1879">
        <v>392</v>
      </c>
      <c r="P1879">
        <v>160</v>
      </c>
      <c r="Q1879">
        <v>6</v>
      </c>
      <c r="R1879">
        <v>75</v>
      </c>
      <c r="S1879">
        <v>52.5</v>
      </c>
      <c r="T1879">
        <v>3.6071428571428572</v>
      </c>
      <c r="U1879">
        <v>61.517857142857146</v>
      </c>
      <c r="V1879">
        <v>0.80401234567901236</v>
      </c>
      <c r="W1879">
        <v>0.4</v>
      </c>
      <c r="Y1879">
        <v>0.27332361516034986</v>
      </c>
      <c r="Z1879">
        <v>399</v>
      </c>
      <c r="AA1879">
        <v>0.6</v>
      </c>
      <c r="AB1879">
        <v>2.8571428571428572</v>
      </c>
      <c r="AC1879">
        <v>1</v>
      </c>
      <c r="AE1879">
        <v>1</v>
      </c>
      <c r="AH1879">
        <v>60.142857142857146</v>
      </c>
      <c r="AI1879">
        <v>2</v>
      </c>
      <c r="AJ1879">
        <v>1</v>
      </c>
      <c r="AK1879">
        <v>1</v>
      </c>
      <c r="AQ1879">
        <v>150</v>
      </c>
      <c r="AR1879">
        <v>150</v>
      </c>
      <c r="AS1879" t="s">
        <v>755</v>
      </c>
    </row>
    <row r="1880" spans="1:45" x14ac:dyDescent="0.25">
      <c r="A1880">
        <v>1879</v>
      </c>
      <c r="B1880" t="s">
        <v>26</v>
      </c>
      <c r="C1880" t="s">
        <v>680</v>
      </c>
      <c r="D1880" t="s">
        <v>3</v>
      </c>
      <c r="E1880" t="s">
        <v>343</v>
      </c>
      <c r="F1880" s="138">
        <v>44017</v>
      </c>
      <c r="G1880" t="s">
        <v>685</v>
      </c>
      <c r="H1880" t="s">
        <v>667</v>
      </c>
      <c r="I1880" t="s">
        <v>681</v>
      </c>
      <c r="J1880" t="s">
        <v>579</v>
      </c>
      <c r="K1880" t="s">
        <v>671</v>
      </c>
      <c r="L1880">
        <v>1000</v>
      </c>
      <c r="M1880">
        <v>400</v>
      </c>
      <c r="O1880">
        <v>224</v>
      </c>
      <c r="P1880">
        <v>160</v>
      </c>
      <c r="Q1880">
        <v>7</v>
      </c>
      <c r="R1880">
        <v>47</v>
      </c>
      <c r="S1880">
        <v>52.5</v>
      </c>
      <c r="T1880">
        <v>4.4285714285714288</v>
      </c>
      <c r="U1880">
        <v>48.928571428571431</v>
      </c>
      <c r="V1880">
        <v>0.98809523809523814</v>
      </c>
      <c r="W1880">
        <v>0.4</v>
      </c>
      <c r="Y1880">
        <v>0.29974489795918369</v>
      </c>
      <c r="Z1880">
        <v>350</v>
      </c>
      <c r="AA1880">
        <v>0.6</v>
      </c>
      <c r="AB1880">
        <v>4.4285714285714288</v>
      </c>
      <c r="AH1880">
        <v>43.428571428571431</v>
      </c>
      <c r="AI1880">
        <v>3</v>
      </c>
      <c r="AJ1880">
        <v>2</v>
      </c>
      <c r="AK1880">
        <v>3</v>
      </c>
      <c r="AL1880">
        <v>2</v>
      </c>
      <c r="AM1880">
        <v>1</v>
      </c>
      <c r="AQ1880">
        <v>150</v>
      </c>
      <c r="AR1880">
        <v>150</v>
      </c>
      <c r="AS1880" t="s">
        <v>755</v>
      </c>
    </row>
    <row r="1881" spans="1:45" x14ac:dyDescent="0.25">
      <c r="A1881">
        <v>1880</v>
      </c>
      <c r="B1881" t="s">
        <v>26</v>
      </c>
      <c r="C1881" t="s">
        <v>680</v>
      </c>
      <c r="D1881" t="s">
        <v>3</v>
      </c>
      <c r="E1881" t="s">
        <v>343</v>
      </c>
      <c r="F1881" s="138">
        <v>44017</v>
      </c>
      <c r="G1881" t="s">
        <v>685</v>
      </c>
      <c r="H1881" t="s">
        <v>667</v>
      </c>
      <c r="I1881" t="s">
        <v>681</v>
      </c>
      <c r="J1881" t="s">
        <v>420</v>
      </c>
      <c r="K1881" t="s">
        <v>671</v>
      </c>
      <c r="L1881">
        <v>1000</v>
      </c>
      <c r="M1881">
        <v>400</v>
      </c>
      <c r="O1881">
        <v>256</v>
      </c>
      <c r="P1881">
        <v>80</v>
      </c>
      <c r="Q1881">
        <v>21</v>
      </c>
      <c r="R1881">
        <v>38</v>
      </c>
      <c r="S1881">
        <v>52.5</v>
      </c>
      <c r="T1881">
        <v>16.821428571428569</v>
      </c>
      <c r="U1881">
        <v>33.285714285714285</v>
      </c>
      <c r="V1881">
        <v>0.84927360774818395</v>
      </c>
      <c r="W1881">
        <v>0.4</v>
      </c>
      <c r="Y1881">
        <v>0.21205357142857145</v>
      </c>
      <c r="Z1881">
        <v>320</v>
      </c>
      <c r="AA1881">
        <v>0.6</v>
      </c>
      <c r="AB1881">
        <v>13.571428571428571</v>
      </c>
      <c r="AC1881">
        <v>3</v>
      </c>
      <c r="AE1881">
        <v>5</v>
      </c>
      <c r="AH1881">
        <v>28.285714285714285</v>
      </c>
      <c r="AI1881">
        <v>4</v>
      </c>
      <c r="AK1881">
        <v>8</v>
      </c>
      <c r="AQ1881">
        <v>150</v>
      </c>
      <c r="AR1881">
        <v>150</v>
      </c>
      <c r="AS1881" t="s">
        <v>755</v>
      </c>
    </row>
    <row r="1882" spans="1:45" x14ac:dyDescent="0.25">
      <c r="A1882">
        <v>1881</v>
      </c>
      <c r="B1882" t="s">
        <v>26</v>
      </c>
      <c r="C1882" t="s">
        <v>680</v>
      </c>
      <c r="D1882" t="s">
        <v>3</v>
      </c>
      <c r="E1882" t="s">
        <v>343</v>
      </c>
      <c r="F1882" s="138">
        <v>44017</v>
      </c>
      <c r="G1882" t="s">
        <v>710</v>
      </c>
      <c r="H1882" t="s">
        <v>687</v>
      </c>
      <c r="I1882" t="s">
        <v>681</v>
      </c>
      <c r="J1882" t="s">
        <v>506</v>
      </c>
      <c r="K1882" t="s">
        <v>711</v>
      </c>
      <c r="L1882">
        <v>150</v>
      </c>
      <c r="M1882">
        <v>162</v>
      </c>
      <c r="O1882">
        <v>144</v>
      </c>
      <c r="P1882">
        <v>39</v>
      </c>
      <c r="Q1882">
        <v>4</v>
      </c>
      <c r="R1882">
        <v>17</v>
      </c>
      <c r="S1882">
        <v>7</v>
      </c>
      <c r="T1882">
        <v>1.8571428571428572</v>
      </c>
      <c r="U1882">
        <v>19.892857142857142</v>
      </c>
      <c r="V1882">
        <v>1.0357142857142858</v>
      </c>
      <c r="W1882">
        <v>0.4</v>
      </c>
      <c r="Y1882">
        <v>0.16865079365079366</v>
      </c>
      <c r="Z1882">
        <v>169</v>
      </c>
      <c r="AA1882">
        <v>0.6</v>
      </c>
      <c r="AB1882">
        <v>1.8571428571428572</v>
      </c>
      <c r="AH1882">
        <v>18.142857142857142</v>
      </c>
      <c r="AI1882">
        <v>1</v>
      </c>
      <c r="AK1882">
        <v>3</v>
      </c>
      <c r="AQ1882">
        <v>100</v>
      </c>
      <c r="AR1882">
        <v>100</v>
      </c>
      <c r="AS1882" t="s">
        <v>755</v>
      </c>
    </row>
    <row r="1883" spans="1:45" x14ac:dyDescent="0.25">
      <c r="A1883">
        <v>1882</v>
      </c>
      <c r="B1883" t="s">
        <v>26</v>
      </c>
      <c r="C1883" t="s">
        <v>680</v>
      </c>
      <c r="D1883" t="s">
        <v>3</v>
      </c>
      <c r="E1883" t="s">
        <v>343</v>
      </c>
      <c r="F1883" s="138">
        <v>44017</v>
      </c>
      <c r="G1883" t="s">
        <v>710</v>
      </c>
      <c r="H1883" t="s">
        <v>687</v>
      </c>
      <c r="I1883" t="s">
        <v>681</v>
      </c>
      <c r="J1883" t="s">
        <v>502</v>
      </c>
      <c r="K1883" t="s">
        <v>711</v>
      </c>
      <c r="L1883">
        <v>150</v>
      </c>
      <c r="M1883">
        <v>162</v>
      </c>
      <c r="O1883">
        <v>96</v>
      </c>
      <c r="P1883">
        <v>39</v>
      </c>
      <c r="Q1883">
        <v>3</v>
      </c>
      <c r="R1883">
        <v>7</v>
      </c>
      <c r="S1883">
        <v>7</v>
      </c>
      <c r="T1883">
        <v>2.8571428571428572</v>
      </c>
      <c r="U1883">
        <v>7.1428571428571432</v>
      </c>
      <c r="V1883">
        <v>1</v>
      </c>
      <c r="W1883">
        <v>0.4</v>
      </c>
      <c r="Y1883">
        <v>0.10416666666666669</v>
      </c>
      <c r="Z1883">
        <v>103</v>
      </c>
      <c r="AA1883">
        <v>0.5</v>
      </c>
      <c r="AB1883">
        <v>2.8571428571428572</v>
      </c>
      <c r="AH1883">
        <v>7.1428571428571432</v>
      </c>
      <c r="AQ1883">
        <v>100</v>
      </c>
      <c r="AR1883">
        <v>100</v>
      </c>
      <c r="AS1883" t="s">
        <v>755</v>
      </c>
    </row>
    <row r="1884" spans="1:45" x14ac:dyDescent="0.25">
      <c r="A1884">
        <v>1883</v>
      </c>
      <c r="B1884" t="s">
        <v>26</v>
      </c>
      <c r="C1884" t="s">
        <v>680</v>
      </c>
      <c r="D1884" t="s">
        <v>3</v>
      </c>
      <c r="E1884" t="s">
        <v>343</v>
      </c>
      <c r="F1884" s="138">
        <v>44017</v>
      </c>
      <c r="G1884" t="s">
        <v>710</v>
      </c>
      <c r="H1884" t="s">
        <v>687</v>
      </c>
      <c r="I1884" t="s">
        <v>681</v>
      </c>
      <c r="J1884" t="s">
        <v>501</v>
      </c>
      <c r="K1884" t="s">
        <v>711</v>
      </c>
      <c r="L1884">
        <v>150</v>
      </c>
      <c r="M1884">
        <v>162</v>
      </c>
      <c r="O1884">
        <v>160</v>
      </c>
      <c r="P1884">
        <v>39</v>
      </c>
      <c r="Q1884">
        <v>17</v>
      </c>
      <c r="R1884">
        <v>33</v>
      </c>
      <c r="S1884">
        <v>7</v>
      </c>
      <c r="T1884">
        <v>10.392857142857142</v>
      </c>
      <c r="U1884">
        <v>21.107142857142858</v>
      </c>
      <c r="V1884">
        <v>0.63</v>
      </c>
      <c r="W1884">
        <v>0.4</v>
      </c>
      <c r="Y1884">
        <v>0.29464285714285715</v>
      </c>
      <c r="Z1884">
        <v>227</v>
      </c>
      <c r="AA1884">
        <v>0.5</v>
      </c>
      <c r="AB1884">
        <v>8.1428571428571423</v>
      </c>
      <c r="AD1884">
        <v>6</v>
      </c>
      <c r="AH1884">
        <v>17.857142857142858</v>
      </c>
      <c r="AK1884">
        <v>2</v>
      </c>
      <c r="AL1884">
        <v>3</v>
      </c>
      <c r="AQ1884">
        <v>100</v>
      </c>
      <c r="AR1884">
        <v>100</v>
      </c>
      <c r="AS1884" t="s">
        <v>755</v>
      </c>
    </row>
    <row r="1885" spans="1:45" x14ac:dyDescent="0.25">
      <c r="A1885">
        <v>1884</v>
      </c>
      <c r="B1885" t="s">
        <v>26</v>
      </c>
      <c r="C1885" t="s">
        <v>680</v>
      </c>
      <c r="D1885" t="s">
        <v>3</v>
      </c>
      <c r="E1885" t="s">
        <v>343</v>
      </c>
      <c r="F1885" s="138">
        <v>44017</v>
      </c>
      <c r="G1885" t="s">
        <v>710</v>
      </c>
      <c r="H1885" t="s">
        <v>687</v>
      </c>
      <c r="I1885" t="s">
        <v>681</v>
      </c>
      <c r="J1885" t="s">
        <v>504</v>
      </c>
      <c r="K1885" t="s">
        <v>711</v>
      </c>
      <c r="L1885">
        <v>150</v>
      </c>
      <c r="M1885">
        <v>162</v>
      </c>
      <c r="O1885">
        <v>160</v>
      </c>
      <c r="P1885">
        <v>39</v>
      </c>
      <c r="Q1885">
        <v>10</v>
      </c>
      <c r="R1885">
        <v>28</v>
      </c>
      <c r="S1885">
        <v>7</v>
      </c>
      <c r="T1885">
        <v>8.7142857142857135</v>
      </c>
      <c r="U1885">
        <v>22.785714285714285</v>
      </c>
      <c r="V1885">
        <v>0.82894736842105265</v>
      </c>
      <c r="W1885">
        <v>0.4</v>
      </c>
      <c r="Y1885">
        <v>0.25</v>
      </c>
      <c r="Z1885">
        <v>153</v>
      </c>
      <c r="AA1885">
        <v>0.5</v>
      </c>
      <c r="AB1885">
        <v>8.7142857142857135</v>
      </c>
      <c r="AH1885">
        <v>18.285714285714285</v>
      </c>
      <c r="AK1885">
        <v>9</v>
      </c>
      <c r="AQ1885">
        <v>100</v>
      </c>
      <c r="AR1885">
        <v>100</v>
      </c>
      <c r="AS1885" t="s">
        <v>755</v>
      </c>
    </row>
    <row r="1886" spans="1:45" x14ac:dyDescent="0.25">
      <c r="A1886">
        <v>1885</v>
      </c>
      <c r="B1886" t="s">
        <v>26</v>
      </c>
      <c r="C1886" t="s">
        <v>680</v>
      </c>
      <c r="D1886" t="s">
        <v>3</v>
      </c>
      <c r="E1886" t="s">
        <v>343</v>
      </c>
      <c r="F1886" s="138">
        <v>44017</v>
      </c>
      <c r="G1886" t="s">
        <v>710</v>
      </c>
      <c r="H1886" t="s">
        <v>687</v>
      </c>
      <c r="I1886" t="s">
        <v>681</v>
      </c>
      <c r="J1886" t="s">
        <v>503</v>
      </c>
      <c r="K1886" t="s">
        <v>711</v>
      </c>
      <c r="L1886">
        <v>150</v>
      </c>
      <c r="M1886">
        <v>162</v>
      </c>
      <c r="O1886">
        <v>208</v>
      </c>
      <c r="P1886">
        <v>39</v>
      </c>
      <c r="Q1886">
        <v>12</v>
      </c>
      <c r="R1886">
        <v>31</v>
      </c>
      <c r="S1886">
        <v>7</v>
      </c>
      <c r="T1886">
        <v>9.75</v>
      </c>
      <c r="U1886">
        <v>24.857142857142858</v>
      </c>
      <c r="V1886">
        <v>0.80481727574750839</v>
      </c>
      <c r="W1886">
        <v>0.4</v>
      </c>
      <c r="Y1886">
        <v>0.21291208791208793</v>
      </c>
      <c r="Z1886">
        <v>257</v>
      </c>
      <c r="AA1886">
        <v>0.5</v>
      </c>
      <c r="AB1886">
        <v>8</v>
      </c>
      <c r="AC1886">
        <v>5</v>
      </c>
      <c r="AE1886">
        <v>1</v>
      </c>
      <c r="AH1886">
        <v>20.857142857142858</v>
      </c>
      <c r="AI1886">
        <v>4</v>
      </c>
      <c r="AK1886">
        <v>6</v>
      </c>
      <c r="AQ1886">
        <v>100</v>
      </c>
      <c r="AR1886">
        <v>100</v>
      </c>
      <c r="AS1886" t="s">
        <v>755</v>
      </c>
    </row>
    <row r="1887" spans="1:45" x14ac:dyDescent="0.25">
      <c r="A1887">
        <v>1886</v>
      </c>
      <c r="B1887" t="s">
        <v>26</v>
      </c>
      <c r="C1887" t="s">
        <v>680</v>
      </c>
      <c r="D1887" t="s">
        <v>3</v>
      </c>
      <c r="E1887" t="s">
        <v>343</v>
      </c>
      <c r="F1887" s="138">
        <v>44017</v>
      </c>
      <c r="G1887" t="s">
        <v>710</v>
      </c>
      <c r="H1887" t="s">
        <v>687</v>
      </c>
      <c r="I1887" t="s">
        <v>681</v>
      </c>
      <c r="J1887" t="s">
        <v>516</v>
      </c>
      <c r="K1887" t="s">
        <v>711</v>
      </c>
      <c r="L1887">
        <v>150</v>
      </c>
      <c r="M1887">
        <v>162</v>
      </c>
      <c r="O1887">
        <v>162</v>
      </c>
      <c r="P1887">
        <v>39</v>
      </c>
      <c r="R1887">
        <v>12</v>
      </c>
      <c r="S1887">
        <v>7</v>
      </c>
      <c r="T1887">
        <v>0</v>
      </c>
      <c r="U1887">
        <v>12.178571428571429</v>
      </c>
      <c r="V1887">
        <v>1.0148809523809523</v>
      </c>
      <c r="W1887">
        <v>0.4</v>
      </c>
      <c r="Y1887">
        <v>0.10582010582010583</v>
      </c>
      <c r="Z1887">
        <v>198</v>
      </c>
      <c r="AA1887">
        <v>0.5</v>
      </c>
      <c r="AH1887">
        <v>3.4285714285714284</v>
      </c>
      <c r="AK1887">
        <v>4</v>
      </c>
      <c r="AL1887">
        <v>9</v>
      </c>
      <c r="AQ1887">
        <v>100</v>
      </c>
      <c r="AR1887">
        <v>100</v>
      </c>
      <c r="AS1887" t="s">
        <v>755</v>
      </c>
    </row>
    <row r="1888" spans="1:45" x14ac:dyDescent="0.25">
      <c r="A1888">
        <v>1887</v>
      </c>
      <c r="B1888" t="s">
        <v>26</v>
      </c>
      <c r="C1888" t="s">
        <v>680</v>
      </c>
      <c r="D1888" t="s">
        <v>3</v>
      </c>
      <c r="E1888" t="s">
        <v>343</v>
      </c>
      <c r="F1888" s="138">
        <v>44017</v>
      </c>
      <c r="G1888" t="s">
        <v>710</v>
      </c>
      <c r="H1888" t="s">
        <v>687</v>
      </c>
      <c r="I1888" t="s">
        <v>681</v>
      </c>
      <c r="J1888" t="s">
        <v>519</v>
      </c>
      <c r="K1888" t="s">
        <v>711</v>
      </c>
      <c r="L1888">
        <v>150</v>
      </c>
      <c r="M1888">
        <v>162</v>
      </c>
      <c r="O1888">
        <v>130</v>
      </c>
      <c r="P1888">
        <v>39</v>
      </c>
      <c r="R1888">
        <v>28</v>
      </c>
      <c r="S1888">
        <v>7</v>
      </c>
      <c r="T1888">
        <v>0</v>
      </c>
      <c r="U1888">
        <v>26</v>
      </c>
      <c r="V1888">
        <v>0.9285714285714286</v>
      </c>
      <c r="W1888">
        <v>0.4</v>
      </c>
      <c r="Y1888">
        <v>0.30769230769230771</v>
      </c>
      <c r="Z1888">
        <v>143</v>
      </c>
      <c r="AA1888">
        <v>0.5</v>
      </c>
      <c r="AH1888">
        <v>26</v>
      </c>
      <c r="AQ1888">
        <v>100</v>
      </c>
      <c r="AR1888">
        <v>100</v>
      </c>
      <c r="AS1888" t="s">
        <v>755</v>
      </c>
    </row>
    <row r="1889" spans="1:45" x14ac:dyDescent="0.25">
      <c r="A1889">
        <v>1888</v>
      </c>
      <c r="B1889" t="s">
        <v>26</v>
      </c>
      <c r="C1889" t="s">
        <v>680</v>
      </c>
      <c r="D1889" t="s">
        <v>3</v>
      </c>
      <c r="E1889" t="s">
        <v>343</v>
      </c>
      <c r="F1889" s="138">
        <v>44017</v>
      </c>
      <c r="G1889" t="s">
        <v>710</v>
      </c>
      <c r="H1889" t="s">
        <v>687</v>
      </c>
      <c r="I1889" t="s">
        <v>681</v>
      </c>
      <c r="J1889" t="s">
        <v>520</v>
      </c>
      <c r="K1889" t="s">
        <v>711</v>
      </c>
      <c r="L1889">
        <v>150</v>
      </c>
      <c r="M1889">
        <v>162</v>
      </c>
      <c r="O1889">
        <v>208</v>
      </c>
      <c r="P1889">
        <v>39</v>
      </c>
      <c r="Q1889">
        <v>2</v>
      </c>
      <c r="R1889">
        <v>36</v>
      </c>
      <c r="S1889">
        <v>7</v>
      </c>
      <c r="T1889">
        <v>0.5714285714285714</v>
      </c>
      <c r="U1889">
        <v>45.142857142857146</v>
      </c>
      <c r="V1889">
        <v>1.2030075187969924</v>
      </c>
      <c r="W1889">
        <v>0.4</v>
      </c>
      <c r="Y1889">
        <v>0.24725274725274726</v>
      </c>
      <c r="Z1889">
        <v>217</v>
      </c>
      <c r="AA1889">
        <v>0.5</v>
      </c>
      <c r="AB1889">
        <v>0.5714285714285714</v>
      </c>
      <c r="AH1889">
        <v>44.142857142857146</v>
      </c>
      <c r="AK1889">
        <v>2</v>
      </c>
      <c r="AQ1889">
        <v>100</v>
      </c>
      <c r="AR1889">
        <v>100</v>
      </c>
      <c r="AS1889" t="s">
        <v>755</v>
      </c>
    </row>
    <row r="1890" spans="1:45" x14ac:dyDescent="0.25">
      <c r="A1890">
        <v>1889</v>
      </c>
      <c r="B1890" t="s">
        <v>26</v>
      </c>
      <c r="C1890" t="s">
        <v>680</v>
      </c>
      <c r="D1890" t="s">
        <v>3</v>
      </c>
      <c r="E1890" t="s">
        <v>343</v>
      </c>
      <c r="F1890" s="138">
        <v>44017</v>
      </c>
      <c r="G1890" t="s">
        <v>710</v>
      </c>
      <c r="H1890" t="s">
        <v>687</v>
      </c>
      <c r="I1890" t="s">
        <v>681</v>
      </c>
      <c r="J1890" t="s">
        <v>517</v>
      </c>
      <c r="K1890" t="s">
        <v>711</v>
      </c>
      <c r="L1890">
        <v>150</v>
      </c>
      <c r="M1890">
        <v>162</v>
      </c>
      <c r="O1890">
        <v>96</v>
      </c>
      <c r="P1890">
        <v>39</v>
      </c>
      <c r="Q1890">
        <v>3</v>
      </c>
      <c r="R1890">
        <v>9</v>
      </c>
      <c r="S1890">
        <v>7</v>
      </c>
      <c r="T1890">
        <v>3</v>
      </c>
      <c r="U1890">
        <v>8</v>
      </c>
      <c r="V1890">
        <v>0.91666666666666663</v>
      </c>
      <c r="W1890">
        <v>0.4</v>
      </c>
      <c r="Y1890">
        <v>0.13392857142857145</v>
      </c>
      <c r="Z1890">
        <v>84</v>
      </c>
      <c r="AA1890">
        <v>0.5</v>
      </c>
      <c r="AB1890">
        <v>3</v>
      </c>
      <c r="AH1890">
        <v>8</v>
      </c>
      <c r="AQ1890">
        <v>100</v>
      </c>
      <c r="AR1890">
        <v>100</v>
      </c>
      <c r="AS1890" t="s">
        <v>755</v>
      </c>
    </row>
    <row r="1891" spans="1:45" x14ac:dyDescent="0.25">
      <c r="A1891">
        <v>1890</v>
      </c>
      <c r="B1891" t="s">
        <v>26</v>
      </c>
      <c r="C1891" t="s">
        <v>680</v>
      </c>
      <c r="D1891" t="s">
        <v>3</v>
      </c>
      <c r="E1891" t="s">
        <v>343</v>
      </c>
      <c r="F1891" s="138">
        <v>44017</v>
      </c>
      <c r="G1891" t="s">
        <v>710</v>
      </c>
      <c r="H1891" t="s">
        <v>687</v>
      </c>
      <c r="I1891" t="s">
        <v>681</v>
      </c>
      <c r="J1891" t="s">
        <v>522</v>
      </c>
      <c r="K1891" t="s">
        <v>711</v>
      </c>
      <c r="L1891">
        <v>150</v>
      </c>
      <c r="M1891">
        <v>162</v>
      </c>
      <c r="O1891">
        <v>160</v>
      </c>
      <c r="P1891">
        <v>39</v>
      </c>
      <c r="R1891">
        <v>14</v>
      </c>
      <c r="S1891">
        <v>7</v>
      </c>
      <c r="T1891">
        <v>0</v>
      </c>
      <c r="U1891">
        <v>15.714285714285714</v>
      </c>
      <c r="V1891">
        <v>1.1224489795918366</v>
      </c>
      <c r="W1891">
        <v>0.4</v>
      </c>
      <c r="Y1891">
        <v>0.125</v>
      </c>
      <c r="Z1891">
        <v>169</v>
      </c>
      <c r="AA1891">
        <v>0.5</v>
      </c>
      <c r="AH1891">
        <v>15.714285714285714</v>
      </c>
      <c r="AQ1891">
        <v>100</v>
      </c>
      <c r="AR1891">
        <v>100</v>
      </c>
      <c r="AS1891" t="s">
        <v>755</v>
      </c>
    </row>
    <row r="1892" spans="1:45" x14ac:dyDescent="0.25">
      <c r="A1892">
        <v>1891</v>
      </c>
      <c r="B1892" t="s">
        <v>26</v>
      </c>
      <c r="C1892" t="s">
        <v>680</v>
      </c>
      <c r="D1892" t="s">
        <v>3</v>
      </c>
      <c r="E1892" t="s">
        <v>343</v>
      </c>
      <c r="F1892" s="138">
        <v>44017</v>
      </c>
      <c r="G1892" t="s">
        <v>710</v>
      </c>
      <c r="H1892" t="s">
        <v>687</v>
      </c>
      <c r="I1892" t="s">
        <v>681</v>
      </c>
      <c r="J1892" t="s">
        <v>543</v>
      </c>
      <c r="K1892" t="s">
        <v>711</v>
      </c>
      <c r="L1892">
        <v>150</v>
      </c>
      <c r="M1892">
        <v>162</v>
      </c>
      <c r="O1892">
        <v>96</v>
      </c>
      <c r="P1892">
        <v>39</v>
      </c>
      <c r="R1892">
        <v>10</v>
      </c>
      <c r="S1892">
        <v>7</v>
      </c>
      <c r="T1892">
        <v>0</v>
      </c>
      <c r="U1892">
        <v>9.5</v>
      </c>
      <c r="V1892">
        <v>0.95</v>
      </c>
      <c r="W1892">
        <v>0.4</v>
      </c>
      <c r="Y1892">
        <v>0.14880952380952384</v>
      </c>
      <c r="Z1892">
        <v>134</v>
      </c>
      <c r="AA1892">
        <v>0.5</v>
      </c>
      <c r="AL1892">
        <v>2</v>
      </c>
      <c r="AM1892">
        <v>8</v>
      </c>
      <c r="AQ1892">
        <v>100</v>
      </c>
      <c r="AR1892">
        <v>100</v>
      </c>
      <c r="AS1892" t="s">
        <v>755</v>
      </c>
    </row>
    <row r="1893" spans="1:45" x14ac:dyDescent="0.25">
      <c r="A1893">
        <v>1892</v>
      </c>
      <c r="B1893" t="s">
        <v>26</v>
      </c>
      <c r="C1893" t="s">
        <v>680</v>
      </c>
      <c r="D1893" t="s">
        <v>3</v>
      </c>
      <c r="E1893" t="s">
        <v>343</v>
      </c>
      <c r="F1893" s="138">
        <v>44017</v>
      </c>
      <c r="G1893" t="s">
        <v>710</v>
      </c>
      <c r="H1893" t="s">
        <v>687</v>
      </c>
      <c r="I1893" t="s">
        <v>681</v>
      </c>
      <c r="J1893" t="s">
        <v>538</v>
      </c>
      <c r="K1893" t="s">
        <v>711</v>
      </c>
      <c r="L1893">
        <v>150</v>
      </c>
      <c r="M1893">
        <v>162</v>
      </c>
      <c r="O1893">
        <v>118</v>
      </c>
      <c r="P1893">
        <v>39</v>
      </c>
      <c r="R1893">
        <v>21</v>
      </c>
      <c r="S1893">
        <v>7</v>
      </c>
      <c r="T1893">
        <v>0</v>
      </c>
      <c r="U1893">
        <v>15.964285714285714</v>
      </c>
      <c r="V1893">
        <v>0.76020408163265307</v>
      </c>
      <c r="W1893">
        <v>0.4</v>
      </c>
      <c r="Y1893">
        <v>0.25423728813559326</v>
      </c>
      <c r="Z1893">
        <v>151</v>
      </c>
      <c r="AA1893">
        <v>0.5</v>
      </c>
      <c r="AH1893">
        <v>15.714285714285714</v>
      </c>
      <c r="AI1893">
        <v>1</v>
      </c>
      <c r="AQ1893">
        <v>100</v>
      </c>
      <c r="AR1893">
        <v>100</v>
      </c>
      <c r="AS1893" t="s">
        <v>755</v>
      </c>
    </row>
    <row r="1894" spans="1:45" x14ac:dyDescent="0.25">
      <c r="A1894">
        <v>1893</v>
      </c>
      <c r="B1894" t="s">
        <v>26</v>
      </c>
      <c r="C1894" t="s">
        <v>680</v>
      </c>
      <c r="D1894" t="s">
        <v>3</v>
      </c>
      <c r="E1894" t="s">
        <v>343</v>
      </c>
      <c r="F1894" s="138">
        <v>44017</v>
      </c>
      <c r="G1894" t="s">
        <v>710</v>
      </c>
      <c r="H1894" t="s">
        <v>687</v>
      </c>
      <c r="I1894" t="s">
        <v>681</v>
      </c>
      <c r="J1894" t="s">
        <v>542</v>
      </c>
      <c r="K1894" t="s">
        <v>711</v>
      </c>
      <c r="L1894">
        <v>150</v>
      </c>
      <c r="M1894">
        <v>162</v>
      </c>
      <c r="O1894">
        <v>160</v>
      </c>
      <c r="P1894">
        <v>39</v>
      </c>
      <c r="Q1894">
        <v>15</v>
      </c>
      <c r="R1894">
        <v>34</v>
      </c>
      <c r="S1894">
        <v>7</v>
      </c>
      <c r="T1894">
        <v>10.785714285714286</v>
      </c>
      <c r="U1894">
        <v>27.392857142857142</v>
      </c>
      <c r="V1894">
        <v>0.77915451895043741</v>
      </c>
      <c r="W1894">
        <v>0.4</v>
      </c>
      <c r="Y1894">
        <v>0.30357142857142855</v>
      </c>
      <c r="Z1894">
        <v>180</v>
      </c>
      <c r="AA1894">
        <v>0.5</v>
      </c>
      <c r="AB1894">
        <v>10.285714285714286</v>
      </c>
      <c r="AE1894">
        <v>1</v>
      </c>
      <c r="AH1894">
        <v>25.142857142857142</v>
      </c>
      <c r="AL1894">
        <v>3</v>
      </c>
      <c r="AQ1894">
        <v>100</v>
      </c>
      <c r="AR1894">
        <v>100</v>
      </c>
      <c r="AS1894" t="s">
        <v>755</v>
      </c>
    </row>
    <row r="1895" spans="1:45" x14ac:dyDescent="0.25">
      <c r="A1895">
        <v>1894</v>
      </c>
      <c r="B1895" t="s">
        <v>26</v>
      </c>
      <c r="C1895" t="s">
        <v>680</v>
      </c>
      <c r="D1895" t="s">
        <v>3</v>
      </c>
      <c r="E1895" t="s">
        <v>343</v>
      </c>
      <c r="F1895" s="138">
        <v>44017</v>
      </c>
      <c r="G1895" t="s">
        <v>710</v>
      </c>
      <c r="H1895" t="s">
        <v>687</v>
      </c>
      <c r="I1895" t="s">
        <v>681</v>
      </c>
      <c r="J1895" t="s">
        <v>541</v>
      </c>
      <c r="K1895" t="s">
        <v>711</v>
      </c>
      <c r="L1895">
        <v>150</v>
      </c>
      <c r="M1895">
        <v>162</v>
      </c>
      <c r="O1895">
        <v>160</v>
      </c>
      <c r="P1895">
        <v>39</v>
      </c>
      <c r="R1895">
        <v>20</v>
      </c>
      <c r="S1895">
        <v>7</v>
      </c>
      <c r="T1895">
        <v>0</v>
      </c>
      <c r="U1895">
        <v>18.142857142857142</v>
      </c>
      <c r="V1895">
        <v>0.90714285714285714</v>
      </c>
      <c r="W1895">
        <v>0.4</v>
      </c>
      <c r="Y1895">
        <v>0.17857142857142858</v>
      </c>
      <c r="Z1895">
        <v>159</v>
      </c>
      <c r="AA1895">
        <v>0.5</v>
      </c>
      <c r="AH1895">
        <v>18.142857142857142</v>
      </c>
      <c r="AQ1895">
        <v>100</v>
      </c>
      <c r="AR1895">
        <v>100</v>
      </c>
      <c r="AS1895" t="s">
        <v>755</v>
      </c>
    </row>
    <row r="1896" spans="1:45" x14ac:dyDescent="0.25">
      <c r="A1896">
        <v>1895</v>
      </c>
      <c r="B1896" t="s">
        <v>26</v>
      </c>
      <c r="C1896" t="s">
        <v>680</v>
      </c>
      <c r="D1896" t="s">
        <v>3</v>
      </c>
      <c r="E1896" t="s">
        <v>343</v>
      </c>
      <c r="F1896" s="138">
        <v>44017</v>
      </c>
      <c r="G1896" t="s">
        <v>710</v>
      </c>
      <c r="H1896" t="s">
        <v>687</v>
      </c>
      <c r="I1896" t="s">
        <v>681</v>
      </c>
      <c r="J1896" t="s">
        <v>539</v>
      </c>
      <c r="K1896" t="s">
        <v>711</v>
      </c>
      <c r="L1896">
        <v>150</v>
      </c>
      <c r="M1896">
        <v>162</v>
      </c>
      <c r="O1896">
        <v>96</v>
      </c>
      <c r="P1896">
        <v>39</v>
      </c>
      <c r="R1896">
        <v>16</v>
      </c>
      <c r="S1896">
        <v>7</v>
      </c>
      <c r="T1896">
        <v>0</v>
      </c>
      <c r="U1896">
        <v>15.785714285714286</v>
      </c>
      <c r="V1896">
        <v>0.9866071428571429</v>
      </c>
      <c r="W1896">
        <v>0.4</v>
      </c>
      <c r="Y1896">
        <v>0.23809523809523814</v>
      </c>
      <c r="Z1896">
        <v>117</v>
      </c>
      <c r="AA1896">
        <v>0.5</v>
      </c>
      <c r="AH1896">
        <v>15.285714285714286</v>
      </c>
      <c r="AI1896">
        <v>2</v>
      </c>
      <c r="AQ1896">
        <v>100</v>
      </c>
      <c r="AR1896">
        <v>100</v>
      </c>
      <c r="AS1896" t="s">
        <v>755</v>
      </c>
    </row>
    <row r="1897" spans="1:45" x14ac:dyDescent="0.25">
      <c r="A1897">
        <v>1896</v>
      </c>
      <c r="B1897" t="s">
        <v>26</v>
      </c>
      <c r="C1897" t="s">
        <v>680</v>
      </c>
      <c r="D1897" t="s">
        <v>3</v>
      </c>
      <c r="E1897" t="s">
        <v>343</v>
      </c>
      <c r="F1897" s="138">
        <v>44017</v>
      </c>
      <c r="G1897" t="s">
        <v>710</v>
      </c>
      <c r="H1897" t="s">
        <v>687</v>
      </c>
      <c r="I1897" t="s">
        <v>681</v>
      </c>
      <c r="J1897" t="s">
        <v>544</v>
      </c>
      <c r="K1897" t="s">
        <v>711</v>
      </c>
      <c r="L1897">
        <v>150</v>
      </c>
      <c r="M1897">
        <v>162</v>
      </c>
      <c r="O1897">
        <v>96</v>
      </c>
      <c r="P1897">
        <v>39</v>
      </c>
      <c r="Q1897">
        <v>1</v>
      </c>
      <c r="R1897">
        <v>15</v>
      </c>
      <c r="S1897">
        <v>7</v>
      </c>
      <c r="T1897">
        <v>0.75</v>
      </c>
      <c r="U1897">
        <v>7.25</v>
      </c>
      <c r="V1897">
        <v>0.5</v>
      </c>
      <c r="W1897">
        <v>0.4</v>
      </c>
      <c r="Y1897">
        <v>0.22321428571428575</v>
      </c>
      <c r="Z1897">
        <v>90</v>
      </c>
      <c r="AA1897">
        <v>0.5</v>
      </c>
      <c r="AF1897">
        <v>1</v>
      </c>
      <c r="AI1897">
        <v>7</v>
      </c>
      <c r="AK1897">
        <v>5</v>
      </c>
      <c r="AL1897">
        <v>4</v>
      </c>
      <c r="AQ1897">
        <v>100</v>
      </c>
      <c r="AR1897">
        <v>100</v>
      </c>
      <c r="AS1897" t="s">
        <v>755</v>
      </c>
    </row>
    <row r="1898" spans="1:45" x14ac:dyDescent="0.25">
      <c r="A1898">
        <v>1897</v>
      </c>
      <c r="B1898" t="s">
        <v>26</v>
      </c>
      <c r="C1898" t="s">
        <v>680</v>
      </c>
      <c r="D1898" t="s">
        <v>3</v>
      </c>
      <c r="E1898" t="s">
        <v>343</v>
      </c>
      <c r="F1898" s="138">
        <v>44017</v>
      </c>
      <c r="G1898" t="s">
        <v>710</v>
      </c>
      <c r="H1898" t="s">
        <v>687</v>
      </c>
      <c r="I1898" t="s">
        <v>681</v>
      </c>
      <c r="J1898" t="s">
        <v>540</v>
      </c>
      <c r="K1898" t="s">
        <v>711</v>
      </c>
      <c r="L1898">
        <v>150</v>
      </c>
      <c r="M1898">
        <v>162</v>
      </c>
      <c r="O1898">
        <v>160</v>
      </c>
      <c r="P1898">
        <v>39</v>
      </c>
      <c r="Q1898">
        <v>1</v>
      </c>
      <c r="R1898">
        <v>18</v>
      </c>
      <c r="S1898">
        <v>7</v>
      </c>
      <c r="T1898">
        <v>0.75</v>
      </c>
      <c r="U1898">
        <v>14.428571428571429</v>
      </c>
      <c r="V1898">
        <v>0.79887218045112784</v>
      </c>
      <c r="W1898">
        <v>0.4</v>
      </c>
      <c r="Y1898">
        <v>0.16071428571428573</v>
      </c>
      <c r="Z1898">
        <v>165</v>
      </c>
      <c r="AA1898">
        <v>0.5</v>
      </c>
      <c r="AF1898">
        <v>1</v>
      </c>
      <c r="AH1898">
        <v>14.428571428571429</v>
      </c>
      <c r="AQ1898">
        <v>100</v>
      </c>
      <c r="AR1898">
        <v>100</v>
      </c>
      <c r="AS1898" t="s">
        <v>755</v>
      </c>
    </row>
    <row r="1899" spans="1:45" x14ac:dyDescent="0.25">
      <c r="A1899">
        <v>1898</v>
      </c>
      <c r="B1899" t="s">
        <v>26</v>
      </c>
      <c r="C1899" t="s">
        <v>680</v>
      </c>
      <c r="D1899" t="s">
        <v>3</v>
      </c>
      <c r="E1899" t="s">
        <v>343</v>
      </c>
      <c r="F1899" s="138">
        <v>44017</v>
      </c>
      <c r="G1899" t="s">
        <v>710</v>
      </c>
      <c r="H1899" t="s">
        <v>687</v>
      </c>
      <c r="I1899" t="s">
        <v>681</v>
      </c>
      <c r="J1899" t="s">
        <v>555</v>
      </c>
      <c r="K1899" t="s">
        <v>711</v>
      </c>
      <c r="L1899">
        <v>150</v>
      </c>
      <c r="M1899">
        <v>162</v>
      </c>
      <c r="O1899">
        <v>140</v>
      </c>
      <c r="P1899">
        <v>39</v>
      </c>
      <c r="Q1899">
        <v>2</v>
      </c>
      <c r="R1899">
        <v>25</v>
      </c>
      <c r="S1899">
        <v>7</v>
      </c>
      <c r="T1899">
        <v>1</v>
      </c>
      <c r="U1899">
        <v>24.607142857142858</v>
      </c>
      <c r="V1899">
        <v>0.94841269841269848</v>
      </c>
      <c r="W1899">
        <v>0.4</v>
      </c>
      <c r="Y1899">
        <v>0.25510204081632654</v>
      </c>
      <c r="Z1899">
        <v>182</v>
      </c>
      <c r="AA1899">
        <v>0.5</v>
      </c>
      <c r="AE1899">
        <v>2</v>
      </c>
      <c r="AH1899">
        <v>18.857142857142858</v>
      </c>
      <c r="AK1899">
        <v>4</v>
      </c>
      <c r="AL1899">
        <v>5</v>
      </c>
      <c r="AQ1899">
        <v>100</v>
      </c>
      <c r="AR1899">
        <v>100</v>
      </c>
      <c r="AS1899" t="s">
        <v>755</v>
      </c>
    </row>
    <row r="1900" spans="1:45" x14ac:dyDescent="0.25">
      <c r="A1900">
        <v>1899</v>
      </c>
      <c r="B1900" t="s">
        <v>26</v>
      </c>
      <c r="C1900" t="s">
        <v>680</v>
      </c>
      <c r="D1900" t="s">
        <v>3</v>
      </c>
      <c r="E1900" t="s">
        <v>343</v>
      </c>
      <c r="F1900" s="138">
        <v>44017</v>
      </c>
      <c r="G1900" t="s">
        <v>710</v>
      </c>
      <c r="H1900" t="s">
        <v>687</v>
      </c>
      <c r="I1900" t="s">
        <v>681</v>
      </c>
      <c r="J1900" t="s">
        <v>558</v>
      </c>
      <c r="K1900" t="s">
        <v>711</v>
      </c>
      <c r="L1900">
        <v>150</v>
      </c>
      <c r="M1900">
        <v>162</v>
      </c>
      <c r="O1900">
        <v>160</v>
      </c>
      <c r="P1900">
        <v>39</v>
      </c>
      <c r="Q1900">
        <v>14</v>
      </c>
      <c r="R1900">
        <v>33</v>
      </c>
      <c r="S1900">
        <v>7</v>
      </c>
      <c r="T1900">
        <v>13.142857142857142</v>
      </c>
      <c r="U1900">
        <v>29.285714285714285</v>
      </c>
      <c r="V1900">
        <v>0.90273556231003049</v>
      </c>
      <c r="W1900">
        <v>0.4</v>
      </c>
      <c r="Y1900">
        <v>0.29464285714285715</v>
      </c>
      <c r="Z1900">
        <v>153</v>
      </c>
      <c r="AA1900">
        <v>0.5</v>
      </c>
      <c r="AB1900">
        <v>13.142857142857142</v>
      </c>
      <c r="AH1900">
        <v>23.285714285714285</v>
      </c>
      <c r="AK1900">
        <v>12</v>
      </c>
      <c r="AQ1900">
        <v>100</v>
      </c>
      <c r="AR1900">
        <v>100</v>
      </c>
      <c r="AS1900" t="s">
        <v>755</v>
      </c>
    </row>
    <row r="1901" spans="1:45" x14ac:dyDescent="0.25">
      <c r="A1901">
        <v>1900</v>
      </c>
      <c r="B1901" t="s">
        <v>26</v>
      </c>
      <c r="C1901" t="s">
        <v>680</v>
      </c>
      <c r="D1901" t="s">
        <v>3</v>
      </c>
      <c r="E1901" t="s">
        <v>343</v>
      </c>
      <c r="F1901" s="138">
        <v>44017</v>
      </c>
      <c r="G1901" t="s">
        <v>710</v>
      </c>
      <c r="H1901" t="s">
        <v>687</v>
      </c>
      <c r="I1901" t="s">
        <v>681</v>
      </c>
      <c r="J1901" t="s">
        <v>553</v>
      </c>
      <c r="K1901" t="s">
        <v>711</v>
      </c>
      <c r="L1901">
        <v>150</v>
      </c>
      <c r="M1901">
        <v>162</v>
      </c>
      <c r="O1901">
        <v>144</v>
      </c>
      <c r="P1901">
        <v>39</v>
      </c>
      <c r="Q1901">
        <v>2</v>
      </c>
      <c r="R1901">
        <v>12</v>
      </c>
      <c r="S1901">
        <v>7</v>
      </c>
      <c r="T1901">
        <v>3.1428571428571428</v>
      </c>
      <c r="U1901">
        <v>17</v>
      </c>
      <c r="V1901">
        <v>1.4387755102040816</v>
      </c>
      <c r="W1901">
        <v>0.4</v>
      </c>
      <c r="Y1901">
        <v>0.11904761904761905</v>
      </c>
      <c r="Z1901">
        <v>142</v>
      </c>
      <c r="AA1901">
        <v>0.5</v>
      </c>
      <c r="AB1901">
        <v>3.1428571428571428</v>
      </c>
      <c r="AH1901">
        <v>17</v>
      </c>
      <c r="AQ1901">
        <v>100</v>
      </c>
      <c r="AR1901">
        <v>100</v>
      </c>
      <c r="AS1901" t="s">
        <v>755</v>
      </c>
    </row>
    <row r="1902" spans="1:45" x14ac:dyDescent="0.25">
      <c r="A1902">
        <v>1901</v>
      </c>
      <c r="B1902" t="s">
        <v>26</v>
      </c>
      <c r="C1902" t="s">
        <v>680</v>
      </c>
      <c r="D1902" t="s">
        <v>3</v>
      </c>
      <c r="E1902" t="s">
        <v>343</v>
      </c>
      <c r="F1902" s="138">
        <v>44017</v>
      </c>
      <c r="G1902" t="s">
        <v>710</v>
      </c>
      <c r="H1902" t="s">
        <v>687</v>
      </c>
      <c r="I1902" t="s">
        <v>681</v>
      </c>
      <c r="J1902" t="s">
        <v>581</v>
      </c>
      <c r="K1902" t="s">
        <v>711</v>
      </c>
      <c r="L1902">
        <v>150</v>
      </c>
      <c r="M1902">
        <v>162</v>
      </c>
      <c r="O1902">
        <v>160</v>
      </c>
      <c r="P1902">
        <v>39</v>
      </c>
      <c r="Q1902">
        <v>16</v>
      </c>
      <c r="R1902">
        <v>28</v>
      </c>
      <c r="S1902">
        <v>7</v>
      </c>
      <c r="T1902">
        <v>11.857142857142858</v>
      </c>
      <c r="U1902">
        <v>21.071428571428573</v>
      </c>
      <c r="V1902">
        <v>0.74837662337662347</v>
      </c>
      <c r="W1902">
        <v>0.4</v>
      </c>
      <c r="Y1902">
        <v>0.25</v>
      </c>
      <c r="Z1902">
        <v>199</v>
      </c>
      <c r="AA1902">
        <v>0.5</v>
      </c>
      <c r="AB1902">
        <v>10.857142857142858</v>
      </c>
      <c r="AG1902">
        <v>1</v>
      </c>
      <c r="AH1902">
        <v>19.571428571428573</v>
      </c>
      <c r="AL1902">
        <v>2</v>
      </c>
      <c r="AQ1902">
        <v>100</v>
      </c>
      <c r="AR1902">
        <v>100</v>
      </c>
      <c r="AS1902" t="s">
        <v>755</v>
      </c>
    </row>
    <row r="1903" spans="1:45" x14ac:dyDescent="0.25">
      <c r="A1903">
        <v>1902</v>
      </c>
      <c r="B1903" t="s">
        <v>26</v>
      </c>
      <c r="C1903" t="s">
        <v>680</v>
      </c>
      <c r="D1903" t="s">
        <v>3</v>
      </c>
      <c r="E1903" t="s">
        <v>343</v>
      </c>
      <c r="F1903" s="138">
        <v>44017</v>
      </c>
      <c r="G1903" t="s">
        <v>710</v>
      </c>
      <c r="H1903" t="s">
        <v>687</v>
      </c>
      <c r="I1903" t="s">
        <v>681</v>
      </c>
      <c r="J1903" t="s">
        <v>584</v>
      </c>
      <c r="K1903" t="s">
        <v>711</v>
      </c>
      <c r="L1903">
        <v>150</v>
      </c>
      <c r="M1903">
        <v>162</v>
      </c>
      <c r="O1903">
        <v>176</v>
      </c>
      <c r="P1903">
        <v>39</v>
      </c>
      <c r="Q1903">
        <v>2</v>
      </c>
      <c r="R1903">
        <v>24</v>
      </c>
      <c r="S1903">
        <v>7</v>
      </c>
      <c r="T1903">
        <v>0.42857142857142855</v>
      </c>
      <c r="U1903">
        <v>33.607142857142861</v>
      </c>
      <c r="V1903">
        <v>1.3090659340659343</v>
      </c>
      <c r="W1903">
        <v>0.4</v>
      </c>
      <c r="Y1903">
        <v>0.19480519480519481</v>
      </c>
      <c r="Z1903">
        <v>227</v>
      </c>
      <c r="AA1903">
        <v>0.5</v>
      </c>
      <c r="AB1903">
        <v>0.42857142857142855</v>
      </c>
      <c r="AH1903">
        <v>26.857142857142858</v>
      </c>
      <c r="AI1903">
        <v>5</v>
      </c>
      <c r="AK1903">
        <v>1</v>
      </c>
      <c r="AL1903">
        <v>4</v>
      </c>
      <c r="AM1903">
        <v>2</v>
      </c>
      <c r="AQ1903">
        <v>100</v>
      </c>
      <c r="AR1903">
        <v>100</v>
      </c>
      <c r="AS1903" t="s">
        <v>755</v>
      </c>
    </row>
    <row r="1904" spans="1:45" x14ac:dyDescent="0.25">
      <c r="A1904">
        <v>1903</v>
      </c>
      <c r="B1904" t="s">
        <v>26</v>
      </c>
      <c r="C1904" t="s">
        <v>680</v>
      </c>
      <c r="D1904" t="s">
        <v>3</v>
      </c>
      <c r="E1904" t="s">
        <v>343</v>
      </c>
      <c r="F1904" s="138">
        <v>44017</v>
      </c>
      <c r="G1904" t="s">
        <v>710</v>
      </c>
      <c r="H1904" t="s">
        <v>687</v>
      </c>
      <c r="I1904" t="s">
        <v>681</v>
      </c>
      <c r="J1904" t="s">
        <v>583</v>
      </c>
      <c r="K1904" t="s">
        <v>711</v>
      </c>
      <c r="L1904">
        <v>150</v>
      </c>
      <c r="M1904">
        <v>162</v>
      </c>
      <c r="O1904">
        <v>162</v>
      </c>
      <c r="P1904">
        <v>39</v>
      </c>
      <c r="R1904">
        <v>21</v>
      </c>
      <c r="S1904">
        <v>7</v>
      </c>
      <c r="T1904">
        <v>0</v>
      </c>
      <c r="U1904">
        <v>14.375</v>
      </c>
      <c r="V1904">
        <v>0.68452380952380953</v>
      </c>
      <c r="W1904">
        <v>0.4</v>
      </c>
      <c r="Y1904">
        <v>0.1851851851851852</v>
      </c>
      <c r="Z1904">
        <v>166</v>
      </c>
      <c r="AA1904">
        <v>0.5</v>
      </c>
      <c r="AJ1904">
        <v>9</v>
      </c>
      <c r="AK1904">
        <v>10</v>
      </c>
      <c r="AL1904">
        <v>8</v>
      </c>
      <c r="AQ1904">
        <v>100</v>
      </c>
      <c r="AR1904">
        <v>100</v>
      </c>
      <c r="AS1904" t="s">
        <v>755</v>
      </c>
    </row>
    <row r="1905" spans="1:45" x14ac:dyDescent="0.25">
      <c r="A1905">
        <v>1904</v>
      </c>
      <c r="B1905" t="s">
        <v>26</v>
      </c>
      <c r="C1905" t="s">
        <v>680</v>
      </c>
      <c r="D1905" t="s">
        <v>3</v>
      </c>
      <c r="E1905" t="s">
        <v>343</v>
      </c>
      <c r="F1905" s="138">
        <v>44017</v>
      </c>
      <c r="G1905" t="s">
        <v>710</v>
      </c>
      <c r="H1905" t="s">
        <v>687</v>
      </c>
      <c r="I1905" t="s">
        <v>681</v>
      </c>
      <c r="J1905" t="s">
        <v>582</v>
      </c>
      <c r="K1905" t="s">
        <v>711</v>
      </c>
      <c r="L1905">
        <v>150</v>
      </c>
      <c r="M1905">
        <v>162</v>
      </c>
      <c r="O1905">
        <v>128</v>
      </c>
      <c r="P1905">
        <v>39</v>
      </c>
      <c r="R1905">
        <v>12</v>
      </c>
      <c r="S1905">
        <v>7</v>
      </c>
      <c r="T1905">
        <v>1.7142857142857142</v>
      </c>
      <c r="U1905">
        <v>10.285714285714286</v>
      </c>
      <c r="V1905">
        <v>1</v>
      </c>
      <c r="W1905">
        <v>0.4</v>
      </c>
      <c r="Y1905">
        <v>0.13392857142857142</v>
      </c>
      <c r="Z1905">
        <v>150</v>
      </c>
      <c r="AA1905">
        <v>0.5</v>
      </c>
      <c r="AB1905">
        <v>1.7142857142857142</v>
      </c>
      <c r="AH1905">
        <v>10.285714285714286</v>
      </c>
      <c r="AQ1905">
        <v>100</v>
      </c>
      <c r="AR1905">
        <v>100</v>
      </c>
      <c r="AS1905" t="s">
        <v>755</v>
      </c>
    </row>
    <row r="1906" spans="1:45" x14ac:dyDescent="0.25">
      <c r="A1906">
        <v>1905</v>
      </c>
      <c r="B1906" t="s">
        <v>26</v>
      </c>
      <c r="C1906" t="s">
        <v>680</v>
      </c>
      <c r="D1906" t="s">
        <v>3</v>
      </c>
      <c r="E1906" t="s">
        <v>343</v>
      </c>
      <c r="F1906" s="138">
        <v>44017</v>
      </c>
      <c r="G1906" t="s">
        <v>710</v>
      </c>
      <c r="H1906" t="s">
        <v>687</v>
      </c>
      <c r="I1906" t="s">
        <v>681</v>
      </c>
      <c r="J1906" t="s">
        <v>580</v>
      </c>
      <c r="K1906" t="s">
        <v>711</v>
      </c>
      <c r="L1906">
        <v>150</v>
      </c>
      <c r="M1906">
        <v>162</v>
      </c>
      <c r="O1906">
        <v>128</v>
      </c>
      <c r="P1906">
        <v>39</v>
      </c>
      <c r="Q1906">
        <v>6</v>
      </c>
      <c r="R1906">
        <v>14</v>
      </c>
      <c r="S1906">
        <v>7</v>
      </c>
      <c r="T1906">
        <v>4.7142857142857144</v>
      </c>
      <c r="U1906">
        <v>12.892857142857142</v>
      </c>
      <c r="V1906">
        <v>0.88035714285714284</v>
      </c>
      <c r="W1906">
        <v>0.4</v>
      </c>
      <c r="Y1906">
        <v>0.15625</v>
      </c>
      <c r="Z1906">
        <v>189</v>
      </c>
      <c r="AA1906">
        <v>0.5</v>
      </c>
      <c r="AB1906">
        <v>3.7142857142857144</v>
      </c>
      <c r="AE1906">
        <v>2</v>
      </c>
      <c r="AH1906">
        <v>10.142857142857142</v>
      </c>
      <c r="AI1906">
        <v>9</v>
      </c>
      <c r="AK1906">
        <v>1</v>
      </c>
      <c r="AQ1906">
        <v>100</v>
      </c>
      <c r="AR1906">
        <v>100</v>
      </c>
      <c r="AS1906" t="s">
        <v>755</v>
      </c>
    </row>
    <row r="1907" spans="1:45" x14ac:dyDescent="0.25">
      <c r="A1907">
        <v>1906</v>
      </c>
      <c r="B1907" t="s">
        <v>26</v>
      </c>
      <c r="C1907" t="s">
        <v>680</v>
      </c>
      <c r="D1907" t="s">
        <v>3</v>
      </c>
      <c r="E1907" t="s">
        <v>343</v>
      </c>
      <c r="F1907" s="138">
        <v>44017</v>
      </c>
      <c r="G1907" t="s">
        <v>670</v>
      </c>
      <c r="H1907" t="s">
        <v>667</v>
      </c>
      <c r="I1907" t="s">
        <v>689</v>
      </c>
      <c r="J1907" t="s">
        <v>307</v>
      </c>
      <c r="K1907" t="s">
        <v>671</v>
      </c>
      <c r="L1907">
        <v>1200</v>
      </c>
      <c r="M1907">
        <v>480</v>
      </c>
      <c r="O1907">
        <v>480</v>
      </c>
      <c r="P1907">
        <v>115</v>
      </c>
      <c r="Q1907">
        <v>17</v>
      </c>
      <c r="R1907">
        <v>81</v>
      </c>
      <c r="S1907">
        <v>21</v>
      </c>
      <c r="T1907">
        <v>16.714285714285715</v>
      </c>
      <c r="U1907">
        <v>61.767857142857146</v>
      </c>
      <c r="V1907">
        <v>0.80083819241982512</v>
      </c>
      <c r="W1907">
        <v>0.4</v>
      </c>
      <c r="Y1907">
        <v>0.24107142857142858</v>
      </c>
      <c r="Z1907">
        <v>528</v>
      </c>
      <c r="AA1907">
        <v>0.65</v>
      </c>
      <c r="AB1907">
        <v>14.714285714285714</v>
      </c>
      <c r="AC1907">
        <v>3</v>
      </c>
      <c r="AE1907">
        <v>1</v>
      </c>
      <c r="AF1907">
        <v>1</v>
      </c>
      <c r="AH1907">
        <v>59.142857142857146</v>
      </c>
      <c r="AI1907">
        <v>5</v>
      </c>
      <c r="AJ1907">
        <v>1</v>
      </c>
      <c r="AK1907">
        <v>2</v>
      </c>
      <c r="AQ1907">
        <v>150</v>
      </c>
      <c r="AR1907">
        <v>150</v>
      </c>
      <c r="AS1907" t="s">
        <v>755</v>
      </c>
    </row>
    <row r="1908" spans="1:45" x14ac:dyDescent="0.25">
      <c r="A1908">
        <v>1907</v>
      </c>
      <c r="B1908" t="s">
        <v>26</v>
      </c>
      <c r="C1908" t="s">
        <v>680</v>
      </c>
      <c r="D1908" t="s">
        <v>3</v>
      </c>
      <c r="E1908" t="s">
        <v>343</v>
      </c>
      <c r="F1908" s="138">
        <v>44017</v>
      </c>
      <c r="G1908" t="s">
        <v>670</v>
      </c>
      <c r="H1908" t="s">
        <v>687</v>
      </c>
      <c r="I1908" t="s">
        <v>691</v>
      </c>
      <c r="J1908" t="s">
        <v>390</v>
      </c>
      <c r="K1908" t="s">
        <v>671</v>
      </c>
      <c r="L1908">
        <v>1200</v>
      </c>
      <c r="M1908">
        <v>480</v>
      </c>
      <c r="O1908">
        <v>536</v>
      </c>
      <c r="P1908">
        <v>115</v>
      </c>
      <c r="Q1908">
        <v>7</v>
      </c>
      <c r="R1908">
        <v>40</v>
      </c>
      <c r="S1908">
        <v>21</v>
      </c>
      <c r="T1908">
        <v>6</v>
      </c>
      <c r="U1908">
        <v>28.857142857142858</v>
      </c>
      <c r="V1908">
        <v>0.74164133738601834</v>
      </c>
      <c r="W1908">
        <v>0.24</v>
      </c>
      <c r="Y1908">
        <v>0.10660980810234542</v>
      </c>
      <c r="Z1908">
        <v>648</v>
      </c>
      <c r="AA1908">
        <v>0.6</v>
      </c>
      <c r="AB1908">
        <v>6</v>
      </c>
      <c r="AH1908">
        <v>28.857142857142858</v>
      </c>
      <c r="AQ1908">
        <v>150</v>
      </c>
      <c r="AR1908">
        <v>150</v>
      </c>
      <c r="AS1908" t="s">
        <v>755</v>
      </c>
    </row>
    <row r="1909" spans="1:45" x14ac:dyDescent="0.25">
      <c r="A1909">
        <v>1908</v>
      </c>
      <c r="B1909" t="s">
        <v>26</v>
      </c>
      <c r="C1909" t="s">
        <v>680</v>
      </c>
      <c r="D1909" t="s">
        <v>3</v>
      </c>
      <c r="E1909" t="s">
        <v>343</v>
      </c>
      <c r="F1909" s="138">
        <v>44017</v>
      </c>
      <c r="G1909" t="s">
        <v>670</v>
      </c>
      <c r="H1909" t="s">
        <v>687</v>
      </c>
      <c r="I1909" t="s">
        <v>692</v>
      </c>
      <c r="J1909" t="s">
        <v>383</v>
      </c>
      <c r="K1909" t="s">
        <v>671</v>
      </c>
      <c r="L1909">
        <v>1200</v>
      </c>
      <c r="M1909">
        <v>480</v>
      </c>
      <c r="O1909">
        <v>448</v>
      </c>
      <c r="P1909">
        <v>115</v>
      </c>
      <c r="R1909">
        <v>69</v>
      </c>
      <c r="S1909">
        <v>21</v>
      </c>
      <c r="T1909">
        <v>0</v>
      </c>
      <c r="U1909">
        <v>45.107142857142854</v>
      </c>
      <c r="V1909">
        <v>0.65372670807453415</v>
      </c>
      <c r="W1909">
        <v>0.24</v>
      </c>
      <c r="Y1909">
        <v>0.22002551020408165</v>
      </c>
      <c r="Z1909">
        <v>648</v>
      </c>
      <c r="AA1909">
        <v>0.6</v>
      </c>
      <c r="AH1909">
        <v>38.857142857142854</v>
      </c>
      <c r="AI1909">
        <v>6</v>
      </c>
      <c r="AJ1909">
        <v>2</v>
      </c>
      <c r="AK1909">
        <v>8</v>
      </c>
      <c r="AQ1909">
        <v>150</v>
      </c>
      <c r="AR1909">
        <v>150</v>
      </c>
      <c r="AS1909" t="s">
        <v>755</v>
      </c>
    </row>
    <row r="1910" spans="1:45" x14ac:dyDescent="0.25">
      <c r="A1910">
        <v>1909</v>
      </c>
      <c r="B1910" t="s">
        <v>26</v>
      </c>
      <c r="C1910" t="s">
        <v>680</v>
      </c>
      <c r="D1910" t="s">
        <v>3</v>
      </c>
      <c r="E1910" t="s">
        <v>343</v>
      </c>
      <c r="F1910" s="138">
        <v>44017</v>
      </c>
      <c r="G1910" t="s">
        <v>670</v>
      </c>
      <c r="H1910" t="s">
        <v>687</v>
      </c>
      <c r="I1910" t="s">
        <v>693</v>
      </c>
      <c r="J1910" t="s">
        <v>385</v>
      </c>
      <c r="K1910" t="s">
        <v>671</v>
      </c>
      <c r="L1910">
        <v>1200</v>
      </c>
      <c r="M1910">
        <v>480</v>
      </c>
      <c r="O1910">
        <v>468</v>
      </c>
      <c r="P1910">
        <v>115</v>
      </c>
      <c r="R1910">
        <v>37</v>
      </c>
      <c r="S1910">
        <v>21</v>
      </c>
      <c r="T1910">
        <v>0</v>
      </c>
      <c r="U1910">
        <v>22.357142857142858</v>
      </c>
      <c r="V1910">
        <v>0.60424710424710426</v>
      </c>
      <c r="W1910">
        <v>0.24</v>
      </c>
      <c r="Y1910">
        <v>0.11294261294261296</v>
      </c>
      <c r="Z1910">
        <v>440</v>
      </c>
      <c r="AA1910">
        <v>0.6</v>
      </c>
      <c r="AH1910">
        <v>18.857142857142858</v>
      </c>
      <c r="AK1910">
        <v>7</v>
      </c>
      <c r="AQ1910">
        <v>150</v>
      </c>
      <c r="AR1910">
        <v>150</v>
      </c>
      <c r="AS1910" t="s">
        <v>755</v>
      </c>
    </row>
    <row r="1911" spans="1:45" x14ac:dyDescent="0.25">
      <c r="A1911">
        <v>1910</v>
      </c>
      <c r="B1911" t="s">
        <v>26</v>
      </c>
      <c r="C1911" t="s">
        <v>680</v>
      </c>
      <c r="D1911" t="s">
        <v>3</v>
      </c>
      <c r="E1911" t="s">
        <v>343</v>
      </c>
      <c r="F1911" s="138">
        <v>44017</v>
      </c>
      <c r="G1911" t="s">
        <v>670</v>
      </c>
      <c r="H1911" t="s">
        <v>687</v>
      </c>
      <c r="I1911" t="s">
        <v>695</v>
      </c>
      <c r="J1911" t="s">
        <v>387</v>
      </c>
      <c r="K1911" t="s">
        <v>671</v>
      </c>
      <c r="L1911">
        <v>1200</v>
      </c>
      <c r="M1911">
        <v>480</v>
      </c>
      <c r="O1911">
        <v>472</v>
      </c>
      <c r="P1911">
        <v>115</v>
      </c>
      <c r="Q1911">
        <v>4</v>
      </c>
      <c r="R1911">
        <v>29</v>
      </c>
      <c r="S1911">
        <v>21</v>
      </c>
      <c r="T1911">
        <v>1.3571428571428572</v>
      </c>
      <c r="U1911">
        <v>19.928571428571427</v>
      </c>
      <c r="V1911">
        <v>0.64502164502164494</v>
      </c>
      <c r="W1911">
        <v>0.24</v>
      </c>
      <c r="Y1911">
        <v>8.7772397094430993E-2</v>
      </c>
      <c r="Z1911">
        <v>477</v>
      </c>
      <c r="AA1911">
        <v>0.6</v>
      </c>
      <c r="AB1911">
        <v>0.8571428571428571</v>
      </c>
      <c r="AE1911">
        <v>1</v>
      </c>
      <c r="AH1911">
        <v>19.428571428571427</v>
      </c>
      <c r="AK1911">
        <v>1</v>
      </c>
      <c r="AQ1911">
        <v>150</v>
      </c>
      <c r="AR1911">
        <v>150</v>
      </c>
      <c r="AS1911" t="s">
        <v>755</v>
      </c>
    </row>
    <row r="1912" spans="1:45" x14ac:dyDescent="0.25">
      <c r="A1912">
        <v>1911</v>
      </c>
      <c r="B1912" t="s">
        <v>26</v>
      </c>
      <c r="C1912" t="s">
        <v>680</v>
      </c>
      <c r="D1912" t="s">
        <v>3</v>
      </c>
      <c r="E1912" t="s">
        <v>343</v>
      </c>
      <c r="F1912" s="138">
        <v>44017</v>
      </c>
      <c r="G1912" t="s">
        <v>670</v>
      </c>
      <c r="H1912" t="s">
        <v>687</v>
      </c>
      <c r="I1912" t="s">
        <v>696</v>
      </c>
      <c r="J1912" t="s">
        <v>389</v>
      </c>
      <c r="K1912" t="s">
        <v>671</v>
      </c>
      <c r="L1912">
        <v>1200</v>
      </c>
      <c r="M1912">
        <v>480</v>
      </c>
      <c r="O1912">
        <v>480</v>
      </c>
      <c r="P1912">
        <v>115</v>
      </c>
      <c r="Q1912">
        <v>6</v>
      </c>
      <c r="R1912">
        <v>58</v>
      </c>
      <c r="S1912">
        <v>21</v>
      </c>
      <c r="T1912">
        <v>2.7142857142857144</v>
      </c>
      <c r="U1912">
        <v>30.535714285714285</v>
      </c>
      <c r="V1912">
        <v>0.51953125</v>
      </c>
      <c r="W1912">
        <v>0.24</v>
      </c>
      <c r="Y1912">
        <v>0.17261904761904762</v>
      </c>
      <c r="Z1912">
        <v>508</v>
      </c>
      <c r="AA1912">
        <v>0.6</v>
      </c>
      <c r="AB1912">
        <v>2.7142857142857144</v>
      </c>
      <c r="AH1912">
        <v>29.285714285714285</v>
      </c>
      <c r="AI1912">
        <v>5</v>
      </c>
      <c r="AQ1912">
        <v>150</v>
      </c>
      <c r="AR1912">
        <v>150</v>
      </c>
      <c r="AS1912" t="s">
        <v>755</v>
      </c>
    </row>
    <row r="1913" spans="1:45" x14ac:dyDescent="0.25">
      <c r="A1913">
        <v>1912</v>
      </c>
      <c r="B1913" t="s">
        <v>26</v>
      </c>
      <c r="C1913" t="s">
        <v>680</v>
      </c>
      <c r="D1913" t="s">
        <v>3</v>
      </c>
      <c r="E1913" t="s">
        <v>343</v>
      </c>
      <c r="F1913" s="138">
        <v>44017</v>
      </c>
      <c r="G1913" t="s">
        <v>670</v>
      </c>
      <c r="H1913" t="s">
        <v>687</v>
      </c>
      <c r="I1913" t="s">
        <v>701</v>
      </c>
      <c r="J1913" t="s">
        <v>433</v>
      </c>
      <c r="K1913" t="s">
        <v>671</v>
      </c>
      <c r="L1913">
        <v>1200</v>
      </c>
      <c r="M1913">
        <v>480</v>
      </c>
      <c r="O1913">
        <v>464</v>
      </c>
      <c r="P1913">
        <v>115</v>
      </c>
      <c r="Q1913">
        <v>11</v>
      </c>
      <c r="R1913">
        <v>52</v>
      </c>
      <c r="S1913">
        <v>21</v>
      </c>
      <c r="T1913">
        <v>6.5714285714285712</v>
      </c>
      <c r="U1913">
        <v>44.857142857142854</v>
      </c>
      <c r="V1913">
        <v>0.81632653061224481</v>
      </c>
      <c r="W1913">
        <v>0.24</v>
      </c>
      <c r="Y1913">
        <v>0.16009852216748771</v>
      </c>
      <c r="Z1913">
        <v>464</v>
      </c>
      <c r="AA1913">
        <v>0.6</v>
      </c>
      <c r="AB1913">
        <v>6.5714285714285712</v>
      </c>
      <c r="AH1913">
        <v>44.857142857142854</v>
      </c>
      <c r="AQ1913">
        <v>150</v>
      </c>
      <c r="AR1913">
        <v>150</v>
      </c>
      <c r="AS1913" t="s">
        <v>755</v>
      </c>
    </row>
    <row r="1914" spans="1:45" x14ac:dyDescent="0.25">
      <c r="A1914">
        <v>1913</v>
      </c>
      <c r="B1914" t="s">
        <v>26</v>
      </c>
      <c r="C1914" t="s">
        <v>680</v>
      </c>
      <c r="D1914" t="s">
        <v>3</v>
      </c>
      <c r="E1914" t="s">
        <v>343</v>
      </c>
      <c r="F1914" s="138">
        <v>44017</v>
      </c>
      <c r="G1914" t="s">
        <v>670</v>
      </c>
      <c r="H1914" t="s">
        <v>667</v>
      </c>
      <c r="I1914" t="s">
        <v>690</v>
      </c>
      <c r="J1914" t="s">
        <v>388</v>
      </c>
      <c r="K1914" t="s">
        <v>671</v>
      </c>
      <c r="L1914">
        <v>1200</v>
      </c>
      <c r="M1914">
        <v>480</v>
      </c>
      <c r="O1914">
        <v>468</v>
      </c>
      <c r="P1914">
        <v>115</v>
      </c>
      <c r="Q1914">
        <v>1</v>
      </c>
      <c r="R1914">
        <v>58</v>
      </c>
      <c r="S1914">
        <v>21</v>
      </c>
      <c r="T1914">
        <v>0.5</v>
      </c>
      <c r="U1914">
        <v>80.5</v>
      </c>
      <c r="V1914">
        <v>1.3728813559322033</v>
      </c>
      <c r="W1914">
        <v>0.4</v>
      </c>
      <c r="Y1914">
        <v>0.17704517704517705</v>
      </c>
      <c r="Z1914">
        <v>480</v>
      </c>
      <c r="AA1914">
        <v>0.65</v>
      </c>
      <c r="AE1914">
        <v>1</v>
      </c>
      <c r="AH1914">
        <v>78</v>
      </c>
      <c r="AK1914">
        <v>5</v>
      </c>
      <c r="AQ1914">
        <v>150</v>
      </c>
      <c r="AR1914">
        <v>150</v>
      </c>
      <c r="AS1914" t="s">
        <v>755</v>
      </c>
    </row>
    <row r="1915" spans="1:45" x14ac:dyDescent="0.25">
      <c r="A1915">
        <v>1914</v>
      </c>
      <c r="B1915" t="s">
        <v>26</v>
      </c>
      <c r="C1915" t="s">
        <v>680</v>
      </c>
      <c r="D1915" t="s">
        <v>3</v>
      </c>
      <c r="E1915" t="s">
        <v>343</v>
      </c>
      <c r="F1915" s="138">
        <v>44017</v>
      </c>
      <c r="G1915" t="s">
        <v>684</v>
      </c>
      <c r="H1915" t="s">
        <v>687</v>
      </c>
      <c r="I1915" t="s">
        <v>690</v>
      </c>
      <c r="J1915" t="s">
        <v>452</v>
      </c>
      <c r="K1915" t="s">
        <v>669</v>
      </c>
      <c r="L1915">
        <v>1250</v>
      </c>
      <c r="M1915">
        <v>500</v>
      </c>
      <c r="O1915">
        <v>516</v>
      </c>
      <c r="P1915">
        <v>120</v>
      </c>
      <c r="Q1915">
        <v>3</v>
      </c>
      <c r="R1915">
        <v>38</v>
      </c>
      <c r="S1915">
        <v>22</v>
      </c>
      <c r="T1915">
        <v>2.25</v>
      </c>
      <c r="U1915">
        <v>21.5</v>
      </c>
      <c r="V1915">
        <v>0.57926829268292679</v>
      </c>
      <c r="W1915">
        <v>0.24</v>
      </c>
      <c r="Y1915">
        <v>0.10520487264673312</v>
      </c>
      <c r="Z1915">
        <v>537</v>
      </c>
      <c r="AA1915">
        <v>0.6</v>
      </c>
      <c r="AF1915">
        <v>3</v>
      </c>
      <c r="AH1915">
        <v>20</v>
      </c>
      <c r="AK1915">
        <v>3</v>
      </c>
      <c r="AQ1915">
        <v>150</v>
      </c>
      <c r="AR1915">
        <v>150</v>
      </c>
      <c r="AS1915" t="s">
        <v>755</v>
      </c>
    </row>
    <row r="1916" spans="1:45" x14ac:dyDescent="0.25">
      <c r="A1916">
        <v>1915</v>
      </c>
      <c r="B1916" t="s">
        <v>26</v>
      </c>
      <c r="C1916" t="s">
        <v>680</v>
      </c>
      <c r="D1916" t="s">
        <v>3</v>
      </c>
      <c r="E1916" t="s">
        <v>343</v>
      </c>
      <c r="F1916" s="138">
        <v>44017</v>
      </c>
      <c r="G1916" t="s">
        <v>670</v>
      </c>
      <c r="H1916" t="s">
        <v>687</v>
      </c>
      <c r="I1916" t="s">
        <v>702</v>
      </c>
      <c r="J1916" t="s">
        <v>432</v>
      </c>
      <c r="K1916" t="s">
        <v>671</v>
      </c>
      <c r="L1916">
        <v>1200</v>
      </c>
      <c r="M1916">
        <v>480</v>
      </c>
      <c r="O1916">
        <v>480</v>
      </c>
      <c r="P1916">
        <v>115</v>
      </c>
      <c r="Q1916">
        <v>9</v>
      </c>
      <c r="R1916">
        <v>35</v>
      </c>
      <c r="S1916">
        <v>21</v>
      </c>
      <c r="T1916">
        <v>3.8571428571428572</v>
      </c>
      <c r="U1916">
        <v>19.678571428571427</v>
      </c>
      <c r="V1916">
        <v>0.53490259740259738</v>
      </c>
      <c r="W1916">
        <v>0.24</v>
      </c>
      <c r="Y1916">
        <v>0.10416666666666667</v>
      </c>
      <c r="Z1916">
        <v>513</v>
      </c>
      <c r="AA1916">
        <v>0.6</v>
      </c>
      <c r="AB1916">
        <v>1.8571428571428572</v>
      </c>
      <c r="AC1916">
        <v>2</v>
      </c>
      <c r="AE1916">
        <v>3</v>
      </c>
      <c r="AH1916">
        <v>16.428571428571427</v>
      </c>
      <c r="AI1916">
        <v>3</v>
      </c>
      <c r="AK1916">
        <v>5</v>
      </c>
      <c r="AQ1916">
        <v>150</v>
      </c>
      <c r="AR1916">
        <v>150</v>
      </c>
      <c r="AS1916" t="s">
        <v>755</v>
      </c>
    </row>
    <row r="1917" spans="1:45" x14ac:dyDescent="0.25">
      <c r="A1917">
        <v>1916</v>
      </c>
      <c r="B1917" t="s">
        <v>26</v>
      </c>
      <c r="C1917" t="s">
        <v>680</v>
      </c>
      <c r="D1917" t="s">
        <v>3</v>
      </c>
      <c r="E1917" t="s">
        <v>343</v>
      </c>
      <c r="F1917" s="138">
        <v>44017</v>
      </c>
      <c r="G1917" t="s">
        <v>684</v>
      </c>
      <c r="H1917" t="s">
        <v>687</v>
      </c>
      <c r="I1917" t="s">
        <v>702</v>
      </c>
      <c r="J1917" t="s">
        <v>462</v>
      </c>
      <c r="K1917" t="s">
        <v>669</v>
      </c>
      <c r="L1917">
        <v>1250</v>
      </c>
      <c r="M1917">
        <v>500</v>
      </c>
      <c r="O1917">
        <v>492</v>
      </c>
      <c r="P1917">
        <v>120</v>
      </c>
      <c r="Q1917">
        <v>6</v>
      </c>
      <c r="R1917">
        <v>28</v>
      </c>
      <c r="S1917">
        <v>22</v>
      </c>
      <c r="T1917">
        <v>2.5892857142857144</v>
      </c>
      <c r="U1917">
        <v>26.785714285714285</v>
      </c>
      <c r="V1917">
        <v>0.86397058823529416</v>
      </c>
      <c r="W1917">
        <v>0.24</v>
      </c>
      <c r="Y1917">
        <v>8.1300813008130093E-2</v>
      </c>
      <c r="Z1917">
        <v>490</v>
      </c>
      <c r="AA1917">
        <v>0.6</v>
      </c>
      <c r="AB1917">
        <v>1.7142857142857142</v>
      </c>
      <c r="AD1917">
        <v>1</v>
      </c>
      <c r="AE1917">
        <v>1</v>
      </c>
      <c r="AH1917">
        <v>25.285714285714285</v>
      </c>
      <c r="AL1917">
        <v>2</v>
      </c>
      <c r="AQ1917">
        <v>150</v>
      </c>
      <c r="AR1917">
        <v>150</v>
      </c>
      <c r="AS1917" t="s">
        <v>755</v>
      </c>
    </row>
    <row r="1918" spans="1:45" x14ac:dyDescent="0.25">
      <c r="A1918">
        <v>1917</v>
      </c>
      <c r="B1918" t="s">
        <v>26</v>
      </c>
      <c r="C1918" t="s">
        <v>680</v>
      </c>
      <c r="D1918" t="s">
        <v>3</v>
      </c>
      <c r="E1918" t="s">
        <v>343</v>
      </c>
      <c r="F1918" s="138">
        <v>44017</v>
      </c>
      <c r="G1918" t="s">
        <v>670</v>
      </c>
      <c r="H1918" t="s">
        <v>687</v>
      </c>
      <c r="I1918" t="s">
        <v>694</v>
      </c>
      <c r="J1918" t="s">
        <v>381</v>
      </c>
      <c r="K1918" t="s">
        <v>671</v>
      </c>
      <c r="L1918">
        <v>1200</v>
      </c>
      <c r="M1918">
        <v>480</v>
      </c>
      <c r="O1918">
        <v>304</v>
      </c>
      <c r="P1918">
        <v>115</v>
      </c>
      <c r="Q1918">
        <v>13</v>
      </c>
      <c r="R1918">
        <v>47</v>
      </c>
      <c r="S1918">
        <v>21</v>
      </c>
      <c r="T1918">
        <v>3.5714285714285716</v>
      </c>
      <c r="U1918">
        <v>22.642857142857142</v>
      </c>
      <c r="V1918">
        <v>0.43690476190476191</v>
      </c>
      <c r="W1918">
        <v>0.24</v>
      </c>
      <c r="Y1918">
        <v>0.22086466165413535</v>
      </c>
      <c r="Z1918">
        <v>444</v>
      </c>
      <c r="AA1918">
        <v>0.6</v>
      </c>
      <c r="AB1918">
        <v>3.5714285714285716</v>
      </c>
      <c r="AH1918">
        <v>20.142857142857142</v>
      </c>
      <c r="AI1918">
        <v>5</v>
      </c>
      <c r="AJ1918">
        <v>2</v>
      </c>
      <c r="AK1918">
        <v>1</v>
      </c>
      <c r="AQ1918">
        <v>150</v>
      </c>
      <c r="AR1918">
        <v>150</v>
      </c>
      <c r="AS1918" t="s">
        <v>755</v>
      </c>
    </row>
    <row r="1919" spans="1:45" x14ac:dyDescent="0.25">
      <c r="A1919">
        <v>1918</v>
      </c>
      <c r="B1919" t="s">
        <v>26</v>
      </c>
      <c r="C1919" t="s">
        <v>680</v>
      </c>
      <c r="D1919" t="s">
        <v>3</v>
      </c>
      <c r="E1919" t="s">
        <v>343</v>
      </c>
      <c r="F1919" s="138">
        <v>44017</v>
      </c>
      <c r="G1919" t="s">
        <v>682</v>
      </c>
      <c r="H1919" t="s">
        <v>687</v>
      </c>
      <c r="I1919" t="s">
        <v>694</v>
      </c>
      <c r="J1919" t="s">
        <v>567</v>
      </c>
      <c r="K1919" t="s">
        <v>671</v>
      </c>
      <c r="L1919">
        <v>1000</v>
      </c>
      <c r="M1919">
        <v>400</v>
      </c>
      <c r="O1919">
        <v>416</v>
      </c>
      <c r="P1919">
        <v>96</v>
      </c>
      <c r="Q1919">
        <v>18</v>
      </c>
      <c r="R1919">
        <v>42</v>
      </c>
      <c r="S1919">
        <v>17.5</v>
      </c>
      <c r="T1919">
        <v>8.1428571428571423</v>
      </c>
      <c r="U1919">
        <v>16.053571428571431</v>
      </c>
      <c r="V1919">
        <v>0.40327380952380953</v>
      </c>
      <c r="W1919">
        <v>0.24</v>
      </c>
      <c r="Y1919">
        <v>0.14423076923076925</v>
      </c>
      <c r="Z1919">
        <v>482</v>
      </c>
      <c r="AA1919">
        <v>0.6</v>
      </c>
      <c r="AB1919">
        <v>8.1428571428571423</v>
      </c>
      <c r="AH1919">
        <v>13.428571428571429</v>
      </c>
      <c r="AI1919">
        <v>6</v>
      </c>
      <c r="AJ1919">
        <v>3</v>
      </c>
      <c r="AQ1919">
        <v>150</v>
      </c>
      <c r="AR1919">
        <v>150</v>
      </c>
      <c r="AS1919" t="s">
        <v>755</v>
      </c>
    </row>
    <row r="1920" spans="1:45" x14ac:dyDescent="0.25">
      <c r="A1920">
        <v>1919</v>
      </c>
      <c r="B1920" t="s">
        <v>26</v>
      </c>
      <c r="C1920" t="s">
        <v>665</v>
      </c>
      <c r="D1920" t="s">
        <v>3</v>
      </c>
      <c r="E1920" t="s">
        <v>344</v>
      </c>
      <c r="F1920" s="138">
        <v>44023</v>
      </c>
      <c r="G1920" t="s">
        <v>666</v>
      </c>
      <c r="H1920" t="s">
        <v>667</v>
      </c>
      <c r="I1920" t="s">
        <v>668</v>
      </c>
      <c r="J1920" t="s">
        <v>130</v>
      </c>
      <c r="K1920" t="s">
        <v>669</v>
      </c>
      <c r="L1920">
        <v>2700</v>
      </c>
      <c r="M1920">
        <v>810</v>
      </c>
      <c r="O1920">
        <v>664</v>
      </c>
      <c r="P1920">
        <v>259.2</v>
      </c>
      <c r="Q1920">
        <v>53</v>
      </c>
      <c r="R1920">
        <v>135</v>
      </c>
      <c r="S1920">
        <v>171.20000000000002</v>
      </c>
      <c r="T1920">
        <v>35.5</v>
      </c>
      <c r="U1920">
        <v>102.66666666666667</v>
      </c>
      <c r="V1920">
        <v>0.7349290780141845</v>
      </c>
      <c r="W1920">
        <v>0.4</v>
      </c>
      <c r="Y1920">
        <v>0.40447504302925996</v>
      </c>
      <c r="Z1920">
        <v>626</v>
      </c>
      <c r="AA1920">
        <v>0.8</v>
      </c>
      <c r="AB1920">
        <v>25.5</v>
      </c>
      <c r="AC1920">
        <v>8</v>
      </c>
      <c r="AD1920">
        <v>0</v>
      </c>
      <c r="AE1920">
        <v>16</v>
      </c>
      <c r="AF1920">
        <v>0</v>
      </c>
      <c r="AG1920">
        <v>0</v>
      </c>
      <c r="AH1920">
        <v>84.666666666666671</v>
      </c>
      <c r="AI1920">
        <v>9</v>
      </c>
      <c r="AJ1920">
        <v>2</v>
      </c>
      <c r="AK1920">
        <v>30</v>
      </c>
      <c r="AL1920">
        <v>0</v>
      </c>
      <c r="AM1920">
        <v>0</v>
      </c>
      <c r="AQ1920">
        <v>150</v>
      </c>
      <c r="AR1920">
        <v>150</v>
      </c>
      <c r="AS1920" t="s">
        <v>756</v>
      </c>
    </row>
    <row r="1921" spans="1:45" x14ac:dyDescent="0.25">
      <c r="A1921">
        <v>1920</v>
      </c>
      <c r="B1921" t="s">
        <v>26</v>
      </c>
      <c r="C1921" t="s">
        <v>665</v>
      </c>
      <c r="D1921" t="s">
        <v>3</v>
      </c>
      <c r="E1921" t="s">
        <v>344</v>
      </c>
      <c r="F1921" s="138">
        <v>44023</v>
      </c>
      <c r="G1921" t="s">
        <v>682</v>
      </c>
      <c r="H1921" t="s">
        <v>667</v>
      </c>
      <c r="I1921" t="s">
        <v>668</v>
      </c>
      <c r="J1921" t="s">
        <v>146</v>
      </c>
      <c r="K1921" t="s">
        <v>671</v>
      </c>
      <c r="L1921">
        <v>1000</v>
      </c>
      <c r="M1921">
        <v>320</v>
      </c>
      <c r="O1921">
        <v>272</v>
      </c>
      <c r="P1921">
        <v>80</v>
      </c>
      <c r="Q1921">
        <v>20</v>
      </c>
      <c r="R1921">
        <v>34</v>
      </c>
      <c r="S1921">
        <v>53</v>
      </c>
      <c r="T1921">
        <v>16.666666666666668</v>
      </c>
      <c r="U1921">
        <v>13.25</v>
      </c>
      <c r="V1921">
        <v>0.55401234567901236</v>
      </c>
      <c r="W1921">
        <v>0.4</v>
      </c>
      <c r="Y1921">
        <v>0.28361344537815131</v>
      </c>
      <c r="Z1921">
        <v>320</v>
      </c>
      <c r="AA1921">
        <v>0.7</v>
      </c>
      <c r="AB1921">
        <v>6.166666666666667</v>
      </c>
      <c r="AC1921">
        <v>8</v>
      </c>
      <c r="AD1921">
        <v>0</v>
      </c>
      <c r="AE1921">
        <v>17</v>
      </c>
      <c r="AF1921">
        <v>0</v>
      </c>
      <c r="AG1921">
        <v>0</v>
      </c>
      <c r="AH1921">
        <v>7</v>
      </c>
      <c r="AI1921">
        <v>1</v>
      </c>
      <c r="AJ1921">
        <v>0</v>
      </c>
      <c r="AK1921">
        <v>12</v>
      </c>
      <c r="AL1921">
        <v>0</v>
      </c>
      <c r="AM1921">
        <v>0</v>
      </c>
      <c r="AQ1921">
        <v>100</v>
      </c>
      <c r="AR1921">
        <v>100</v>
      </c>
      <c r="AS1921" t="s">
        <v>755</v>
      </c>
    </row>
    <row r="1922" spans="1:45" x14ac:dyDescent="0.25">
      <c r="A1922">
        <v>1921</v>
      </c>
      <c r="B1922" t="s">
        <v>26</v>
      </c>
      <c r="C1922" t="s">
        <v>665</v>
      </c>
      <c r="D1922" t="s">
        <v>3</v>
      </c>
      <c r="E1922" t="s">
        <v>344</v>
      </c>
      <c r="F1922" s="138">
        <v>44023</v>
      </c>
      <c r="G1922" t="s">
        <v>682</v>
      </c>
      <c r="H1922" t="s">
        <v>667</v>
      </c>
      <c r="I1922" t="s">
        <v>668</v>
      </c>
      <c r="J1922" t="s">
        <v>395</v>
      </c>
      <c r="K1922" t="s">
        <v>671</v>
      </c>
      <c r="L1922">
        <v>1000</v>
      </c>
      <c r="M1922">
        <v>320</v>
      </c>
      <c r="O1922">
        <v>336</v>
      </c>
      <c r="P1922">
        <v>80</v>
      </c>
      <c r="Q1922">
        <v>24</v>
      </c>
      <c r="R1922">
        <v>38</v>
      </c>
      <c r="S1922">
        <v>53</v>
      </c>
      <c r="T1922">
        <v>14.166666666666666</v>
      </c>
      <c r="U1922">
        <v>38.041666666666671</v>
      </c>
      <c r="V1922">
        <v>0.84206989247311836</v>
      </c>
      <c r="W1922">
        <v>0.4</v>
      </c>
      <c r="Y1922">
        <v>0.26360544217687076</v>
      </c>
      <c r="Z1922">
        <v>338</v>
      </c>
      <c r="AA1922">
        <v>0.7</v>
      </c>
      <c r="AB1922">
        <v>9.1666666666666661</v>
      </c>
      <c r="AC1922">
        <v>4</v>
      </c>
      <c r="AD1922">
        <v>0</v>
      </c>
      <c r="AE1922">
        <v>8</v>
      </c>
      <c r="AF1922">
        <v>0</v>
      </c>
      <c r="AG1922">
        <v>0</v>
      </c>
      <c r="AH1922">
        <v>29.166666666666668</v>
      </c>
      <c r="AI1922">
        <v>2</v>
      </c>
      <c r="AJ1922">
        <v>5</v>
      </c>
      <c r="AK1922">
        <v>13</v>
      </c>
      <c r="AL1922">
        <v>0</v>
      </c>
      <c r="AM1922">
        <v>0</v>
      </c>
      <c r="AQ1922">
        <v>100</v>
      </c>
      <c r="AR1922">
        <v>100</v>
      </c>
      <c r="AS1922" t="s">
        <v>755</v>
      </c>
    </row>
    <row r="1923" spans="1:45" x14ac:dyDescent="0.25">
      <c r="A1923">
        <v>1922</v>
      </c>
      <c r="B1923" t="s">
        <v>26</v>
      </c>
      <c r="C1923" t="s">
        <v>665</v>
      </c>
      <c r="D1923" t="s">
        <v>3</v>
      </c>
      <c r="E1923" t="s">
        <v>344</v>
      </c>
      <c r="F1923" s="138">
        <v>44023</v>
      </c>
      <c r="G1923" t="s">
        <v>682</v>
      </c>
      <c r="H1923" t="s">
        <v>667</v>
      </c>
      <c r="I1923" t="s">
        <v>668</v>
      </c>
      <c r="J1923" t="s">
        <v>396</v>
      </c>
      <c r="K1923" t="s">
        <v>671</v>
      </c>
      <c r="L1923">
        <v>1000</v>
      </c>
      <c r="M1923">
        <v>320</v>
      </c>
      <c r="O1923">
        <v>292</v>
      </c>
      <c r="P1923">
        <v>80</v>
      </c>
      <c r="Q1923">
        <v>38</v>
      </c>
      <c r="R1923">
        <v>44</v>
      </c>
      <c r="S1923">
        <v>53</v>
      </c>
      <c r="T1923">
        <v>21.833333333333336</v>
      </c>
      <c r="U1923">
        <v>39.25</v>
      </c>
      <c r="V1923">
        <v>0.74491869918699194</v>
      </c>
      <c r="W1923">
        <v>0.4</v>
      </c>
      <c r="Y1923">
        <v>0.401174168297456</v>
      </c>
      <c r="Z1923">
        <v>319</v>
      </c>
      <c r="AA1923">
        <v>0.65</v>
      </c>
      <c r="AB1923">
        <v>15.333333333333334</v>
      </c>
      <c r="AC1923">
        <v>14</v>
      </c>
      <c r="AD1923">
        <v>0</v>
      </c>
      <c r="AE1923">
        <v>6</v>
      </c>
      <c r="AF1923">
        <v>0</v>
      </c>
      <c r="AG1923">
        <v>0</v>
      </c>
      <c r="AH1923">
        <v>29</v>
      </c>
      <c r="AI1923">
        <v>9</v>
      </c>
      <c r="AJ1923">
        <v>0</v>
      </c>
      <c r="AK1923">
        <v>16</v>
      </c>
      <c r="AL1923">
        <v>0</v>
      </c>
      <c r="AM1923">
        <v>0</v>
      </c>
      <c r="AQ1923">
        <v>100</v>
      </c>
      <c r="AR1923">
        <v>100</v>
      </c>
      <c r="AS1923" t="s">
        <v>755</v>
      </c>
    </row>
    <row r="1924" spans="1:45" x14ac:dyDescent="0.25">
      <c r="A1924">
        <v>1923</v>
      </c>
      <c r="B1924" t="s">
        <v>26</v>
      </c>
      <c r="C1924" t="s">
        <v>665</v>
      </c>
      <c r="D1924" t="s">
        <v>3</v>
      </c>
      <c r="E1924" t="s">
        <v>344</v>
      </c>
      <c r="F1924" s="138">
        <v>44023</v>
      </c>
      <c r="G1924" t="s">
        <v>682</v>
      </c>
      <c r="H1924" t="s">
        <v>687</v>
      </c>
      <c r="I1924" t="s">
        <v>668</v>
      </c>
      <c r="J1924" t="s">
        <v>475</v>
      </c>
      <c r="K1924" t="s">
        <v>671</v>
      </c>
      <c r="L1924">
        <v>1000</v>
      </c>
      <c r="M1924">
        <v>320</v>
      </c>
      <c r="O1924">
        <v>260</v>
      </c>
      <c r="P1924">
        <v>48</v>
      </c>
      <c r="Q1924">
        <v>43</v>
      </c>
      <c r="R1924">
        <v>38</v>
      </c>
      <c r="S1924">
        <v>17.5</v>
      </c>
      <c r="T1924">
        <v>8</v>
      </c>
      <c r="U1924">
        <v>6</v>
      </c>
      <c r="V1924">
        <v>0.1728395061728395</v>
      </c>
      <c r="W1924">
        <v>0.24</v>
      </c>
      <c r="Y1924">
        <v>0.44505494505494503</v>
      </c>
      <c r="Z1924">
        <v>350</v>
      </c>
      <c r="AA1924">
        <v>0.7</v>
      </c>
      <c r="AB1924">
        <v>0</v>
      </c>
      <c r="AC1924">
        <v>0</v>
      </c>
      <c r="AD1924">
        <v>0</v>
      </c>
      <c r="AE1924">
        <v>16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12</v>
      </c>
      <c r="AL1924">
        <v>0</v>
      </c>
      <c r="AM1924">
        <v>0</v>
      </c>
      <c r="AQ1924">
        <v>100</v>
      </c>
      <c r="AR1924">
        <v>100</v>
      </c>
      <c r="AS1924" t="s">
        <v>755</v>
      </c>
    </row>
    <row r="1925" spans="1:45" x14ac:dyDescent="0.25">
      <c r="A1925">
        <v>1924</v>
      </c>
      <c r="B1925" t="s">
        <v>26</v>
      </c>
      <c r="C1925" t="s">
        <v>665</v>
      </c>
      <c r="D1925" t="s">
        <v>3</v>
      </c>
      <c r="E1925" t="s">
        <v>344</v>
      </c>
      <c r="F1925" s="138">
        <v>44023</v>
      </c>
      <c r="G1925" t="s">
        <v>682</v>
      </c>
      <c r="H1925" t="s">
        <v>687</v>
      </c>
      <c r="I1925" t="s">
        <v>668</v>
      </c>
      <c r="J1925" t="s">
        <v>478</v>
      </c>
      <c r="K1925" t="s">
        <v>671</v>
      </c>
      <c r="L1925">
        <v>1000</v>
      </c>
      <c r="M1925">
        <v>320</v>
      </c>
      <c r="O1925">
        <v>256</v>
      </c>
      <c r="P1925">
        <v>48</v>
      </c>
      <c r="Q1925">
        <v>7</v>
      </c>
      <c r="R1925">
        <v>13</v>
      </c>
      <c r="S1925">
        <v>17.5</v>
      </c>
      <c r="T1925">
        <v>4.5</v>
      </c>
      <c r="U1925">
        <v>24.5</v>
      </c>
      <c r="V1925">
        <v>1.45</v>
      </c>
      <c r="W1925">
        <v>0.24</v>
      </c>
      <c r="Y1925">
        <v>0.11160714285714286</v>
      </c>
      <c r="Z1925">
        <v>324</v>
      </c>
      <c r="AA1925">
        <v>0.7</v>
      </c>
      <c r="AB1925">
        <v>0</v>
      </c>
      <c r="AC1925">
        <v>0</v>
      </c>
      <c r="AD1925">
        <v>0</v>
      </c>
      <c r="AE1925">
        <v>9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49</v>
      </c>
      <c r="AL1925">
        <v>0</v>
      </c>
      <c r="AM1925">
        <v>0</v>
      </c>
      <c r="AQ1925">
        <v>100</v>
      </c>
      <c r="AR1925">
        <v>100</v>
      </c>
      <c r="AS1925" t="s">
        <v>755</v>
      </c>
    </row>
    <row r="1926" spans="1:45" x14ac:dyDescent="0.25">
      <c r="A1926">
        <v>1925</v>
      </c>
      <c r="B1926" t="s">
        <v>26</v>
      </c>
      <c r="C1926" t="s">
        <v>665</v>
      </c>
      <c r="D1926" t="s">
        <v>3</v>
      </c>
      <c r="E1926" t="s">
        <v>344</v>
      </c>
      <c r="F1926" s="138">
        <v>44023</v>
      </c>
      <c r="G1926" t="s">
        <v>682</v>
      </c>
      <c r="H1926" t="s">
        <v>687</v>
      </c>
      <c r="I1926" t="s">
        <v>697</v>
      </c>
      <c r="J1926" t="s">
        <v>467</v>
      </c>
      <c r="K1926" t="s">
        <v>671</v>
      </c>
      <c r="L1926">
        <v>1000</v>
      </c>
      <c r="M1926">
        <v>320</v>
      </c>
      <c r="O1926">
        <v>320</v>
      </c>
      <c r="P1926">
        <v>48</v>
      </c>
      <c r="Q1926">
        <v>5</v>
      </c>
      <c r="R1926">
        <v>46</v>
      </c>
      <c r="S1926">
        <v>17.5</v>
      </c>
      <c r="T1926">
        <v>2.8333333333333335</v>
      </c>
      <c r="U1926">
        <v>34.083333333333329</v>
      </c>
      <c r="V1926">
        <v>0.72385620915032678</v>
      </c>
      <c r="W1926">
        <v>0.24</v>
      </c>
      <c r="Y1926">
        <v>0.22767857142857142</v>
      </c>
      <c r="Z1926">
        <v>389</v>
      </c>
      <c r="AA1926">
        <v>0.65</v>
      </c>
      <c r="AB1926">
        <v>2.8333333333333335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30.833333333333332</v>
      </c>
      <c r="AI1926">
        <v>5</v>
      </c>
      <c r="AJ1926">
        <v>0</v>
      </c>
      <c r="AK1926">
        <v>4</v>
      </c>
      <c r="AL1926">
        <v>0</v>
      </c>
      <c r="AM1926">
        <v>0</v>
      </c>
      <c r="AQ1926">
        <v>100</v>
      </c>
      <c r="AR1926">
        <v>100</v>
      </c>
      <c r="AS1926" t="s">
        <v>755</v>
      </c>
    </row>
    <row r="1927" spans="1:45" x14ac:dyDescent="0.25">
      <c r="A1927">
        <v>1926</v>
      </c>
      <c r="B1927" t="s">
        <v>26</v>
      </c>
      <c r="C1927" t="s">
        <v>665</v>
      </c>
      <c r="D1927" t="s">
        <v>3</v>
      </c>
      <c r="E1927" t="s">
        <v>344</v>
      </c>
      <c r="F1927" s="138">
        <v>44023</v>
      </c>
      <c r="G1927" t="s">
        <v>682</v>
      </c>
      <c r="H1927" t="s">
        <v>687</v>
      </c>
      <c r="I1927" t="s">
        <v>697</v>
      </c>
      <c r="J1927" t="s">
        <v>487</v>
      </c>
      <c r="K1927" t="s">
        <v>671</v>
      </c>
      <c r="L1927">
        <v>1000</v>
      </c>
      <c r="M1927">
        <v>320</v>
      </c>
      <c r="O1927">
        <v>320</v>
      </c>
      <c r="P1927">
        <v>48</v>
      </c>
      <c r="Q1927">
        <v>0</v>
      </c>
      <c r="R1927">
        <v>45</v>
      </c>
      <c r="S1927">
        <v>17.5</v>
      </c>
      <c r="T1927">
        <v>0</v>
      </c>
      <c r="U1927">
        <v>37.083333333333329</v>
      </c>
      <c r="V1927">
        <v>0.82407407407407396</v>
      </c>
      <c r="W1927">
        <v>0.24</v>
      </c>
      <c r="Y1927">
        <v>0.20089285714285715</v>
      </c>
      <c r="Z1927">
        <v>458</v>
      </c>
      <c r="AA1927">
        <v>0.7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31.333333333333332</v>
      </c>
      <c r="AI1927">
        <v>11</v>
      </c>
      <c r="AJ1927">
        <v>0</v>
      </c>
      <c r="AK1927">
        <v>6</v>
      </c>
      <c r="AL1927">
        <v>0</v>
      </c>
      <c r="AM1927">
        <v>0</v>
      </c>
      <c r="AQ1927">
        <v>100</v>
      </c>
      <c r="AR1927">
        <v>100</v>
      </c>
      <c r="AS1927" t="s">
        <v>755</v>
      </c>
    </row>
    <row r="1928" spans="1:45" x14ac:dyDescent="0.25">
      <c r="A1928">
        <v>1927</v>
      </c>
      <c r="B1928" t="s">
        <v>26</v>
      </c>
      <c r="C1928" t="s">
        <v>665</v>
      </c>
      <c r="D1928" t="s">
        <v>3</v>
      </c>
      <c r="E1928" t="s">
        <v>344</v>
      </c>
      <c r="F1928" s="138">
        <v>44023</v>
      </c>
      <c r="G1928" t="s">
        <v>682</v>
      </c>
      <c r="H1928" t="s">
        <v>687</v>
      </c>
      <c r="I1928" t="s">
        <v>709</v>
      </c>
      <c r="J1928" t="s">
        <v>474</v>
      </c>
      <c r="K1928" t="s">
        <v>671</v>
      </c>
      <c r="L1928">
        <v>1000</v>
      </c>
      <c r="M1928">
        <v>320</v>
      </c>
      <c r="O1928">
        <v>320</v>
      </c>
      <c r="P1928">
        <v>48</v>
      </c>
      <c r="Q1928">
        <v>12</v>
      </c>
      <c r="R1928">
        <v>15</v>
      </c>
      <c r="S1928">
        <v>17.5</v>
      </c>
      <c r="T1928">
        <v>2.8333333333333335</v>
      </c>
      <c r="U1928">
        <v>4.833333333333333</v>
      </c>
      <c r="V1928">
        <v>0.2839506172839506</v>
      </c>
      <c r="W1928">
        <v>0.24</v>
      </c>
      <c r="Y1928">
        <v>0.12053571428571429</v>
      </c>
      <c r="Z1928">
        <v>438</v>
      </c>
      <c r="AA1928">
        <v>0.7</v>
      </c>
      <c r="AB1928">
        <v>2.8333333333333335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4.833333333333333</v>
      </c>
      <c r="AI1928">
        <v>0</v>
      </c>
      <c r="AJ1928">
        <v>0</v>
      </c>
      <c r="AK1928">
        <v>0</v>
      </c>
      <c r="AL1928">
        <v>0</v>
      </c>
      <c r="AM1928">
        <v>0</v>
      </c>
      <c r="AQ1928">
        <v>100</v>
      </c>
      <c r="AR1928">
        <v>100</v>
      </c>
      <c r="AS1928" t="s">
        <v>755</v>
      </c>
    </row>
    <row r="1929" spans="1:45" x14ac:dyDescent="0.25">
      <c r="A1929">
        <v>1928</v>
      </c>
      <c r="B1929" t="s">
        <v>26</v>
      </c>
      <c r="C1929" t="s">
        <v>665</v>
      </c>
      <c r="D1929" t="s">
        <v>3</v>
      </c>
      <c r="E1929" t="s">
        <v>344</v>
      </c>
      <c r="F1929" s="138">
        <v>44023</v>
      </c>
      <c r="G1929" t="s">
        <v>682</v>
      </c>
      <c r="H1929" t="s">
        <v>687</v>
      </c>
      <c r="I1929" t="s">
        <v>718</v>
      </c>
      <c r="J1929" t="s">
        <v>585</v>
      </c>
      <c r="K1929" t="s">
        <v>671</v>
      </c>
      <c r="L1929">
        <v>1000</v>
      </c>
      <c r="M1929">
        <v>320</v>
      </c>
      <c r="O1929">
        <v>320</v>
      </c>
      <c r="P1929">
        <v>48</v>
      </c>
      <c r="Q1929">
        <v>9</v>
      </c>
      <c r="R1929">
        <v>20</v>
      </c>
      <c r="S1929">
        <v>17.5</v>
      </c>
      <c r="T1929">
        <v>2.3333333333333335</v>
      </c>
      <c r="U1929">
        <v>8</v>
      </c>
      <c r="V1929">
        <v>0.35632183908045978</v>
      </c>
      <c r="W1929">
        <v>0.24</v>
      </c>
      <c r="Y1929">
        <v>0.12946428571428573</v>
      </c>
      <c r="Z1929">
        <v>512</v>
      </c>
      <c r="AA1929">
        <v>0.65</v>
      </c>
      <c r="AB1929">
        <v>2.3333333333333335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8</v>
      </c>
      <c r="AI1929">
        <v>0</v>
      </c>
      <c r="AJ1929">
        <v>0</v>
      </c>
      <c r="AK1929">
        <v>0</v>
      </c>
      <c r="AL1929">
        <v>0</v>
      </c>
      <c r="AM1929">
        <v>0</v>
      </c>
      <c r="AQ1929">
        <v>100</v>
      </c>
      <c r="AR1929">
        <v>100</v>
      </c>
      <c r="AS1929" t="s">
        <v>755</v>
      </c>
    </row>
    <row r="1930" spans="1:45" x14ac:dyDescent="0.25">
      <c r="A1930">
        <v>1929</v>
      </c>
      <c r="B1930" t="s">
        <v>26</v>
      </c>
      <c r="C1930" t="s">
        <v>665</v>
      </c>
      <c r="D1930" t="s">
        <v>3</v>
      </c>
      <c r="E1930" t="s">
        <v>344</v>
      </c>
      <c r="F1930" s="138">
        <v>44023</v>
      </c>
      <c r="G1930" t="s">
        <v>682</v>
      </c>
      <c r="H1930" t="s">
        <v>687</v>
      </c>
      <c r="I1930" t="s">
        <v>719</v>
      </c>
      <c r="J1930" t="s">
        <v>587</v>
      </c>
      <c r="K1930" t="s">
        <v>671</v>
      </c>
      <c r="L1930">
        <v>1000</v>
      </c>
      <c r="M1930">
        <v>320</v>
      </c>
      <c r="O1930">
        <v>312</v>
      </c>
      <c r="P1930">
        <v>48</v>
      </c>
      <c r="Q1930">
        <v>8</v>
      </c>
      <c r="R1930">
        <v>12</v>
      </c>
      <c r="S1930">
        <v>17.5</v>
      </c>
      <c r="T1930">
        <v>7.8333333333333339</v>
      </c>
      <c r="U1930">
        <v>13</v>
      </c>
      <c r="V1930">
        <v>1.0416666666666667</v>
      </c>
      <c r="W1930">
        <v>0.24</v>
      </c>
      <c r="Y1930">
        <v>9.1575091575091583E-2</v>
      </c>
      <c r="Z1930">
        <v>344</v>
      </c>
      <c r="AA1930">
        <v>0.7</v>
      </c>
      <c r="AB1930">
        <v>2.3333333333333335</v>
      </c>
      <c r="AC1930">
        <v>6</v>
      </c>
      <c r="AE1930">
        <v>8</v>
      </c>
      <c r="AH1930">
        <v>8.5</v>
      </c>
      <c r="AI1930">
        <v>2</v>
      </c>
      <c r="AK1930">
        <v>8</v>
      </c>
      <c r="AQ1930">
        <v>100</v>
      </c>
      <c r="AR1930">
        <v>100</v>
      </c>
      <c r="AS1930" t="s">
        <v>755</v>
      </c>
    </row>
    <row r="1931" spans="1:45" x14ac:dyDescent="0.25">
      <c r="A1931">
        <v>1930</v>
      </c>
      <c r="B1931" t="s">
        <v>26</v>
      </c>
      <c r="C1931" t="s">
        <v>665</v>
      </c>
      <c r="D1931" t="s">
        <v>3</v>
      </c>
      <c r="E1931" t="s">
        <v>344</v>
      </c>
      <c r="F1931" s="138">
        <v>44023</v>
      </c>
      <c r="G1931" t="s">
        <v>682</v>
      </c>
      <c r="H1931" t="s">
        <v>687</v>
      </c>
      <c r="I1931" t="s">
        <v>704</v>
      </c>
      <c r="J1931" t="s">
        <v>586</v>
      </c>
      <c r="K1931" t="s">
        <v>671</v>
      </c>
      <c r="L1931">
        <v>1000</v>
      </c>
      <c r="M1931">
        <v>320</v>
      </c>
      <c r="O1931">
        <v>276</v>
      </c>
      <c r="P1931">
        <v>48</v>
      </c>
      <c r="Q1931">
        <v>0</v>
      </c>
      <c r="R1931">
        <v>11</v>
      </c>
      <c r="S1931">
        <v>17.5</v>
      </c>
      <c r="T1931">
        <v>3.6666666666666665</v>
      </c>
      <c r="U1931">
        <v>6.1666666666666661</v>
      </c>
      <c r="V1931">
        <v>0.89393939393939381</v>
      </c>
      <c r="W1931">
        <v>0.24</v>
      </c>
      <c r="Y1931">
        <v>5.6935817805383024E-2</v>
      </c>
      <c r="Z1931">
        <v>254</v>
      </c>
      <c r="AA1931">
        <v>0.7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3.6666666666666665</v>
      </c>
      <c r="AI1931">
        <v>1</v>
      </c>
      <c r="AJ1931">
        <v>2</v>
      </c>
      <c r="AK1931">
        <v>3</v>
      </c>
      <c r="AL1931">
        <v>0</v>
      </c>
      <c r="AM1931">
        <v>0</v>
      </c>
      <c r="AQ1931">
        <v>100</v>
      </c>
      <c r="AR1931">
        <v>100</v>
      </c>
      <c r="AS1931" t="s">
        <v>755</v>
      </c>
    </row>
    <row r="1932" spans="1:45" x14ac:dyDescent="0.25">
      <c r="A1932">
        <v>1931</v>
      </c>
      <c r="B1932" t="s">
        <v>26</v>
      </c>
      <c r="C1932" t="s">
        <v>665</v>
      </c>
      <c r="D1932" t="s">
        <v>3</v>
      </c>
      <c r="E1932" t="s">
        <v>344</v>
      </c>
      <c r="F1932" s="138">
        <v>44023</v>
      </c>
      <c r="G1932" t="s">
        <v>683</v>
      </c>
      <c r="H1932" t="s">
        <v>667</v>
      </c>
      <c r="I1932" t="s">
        <v>668</v>
      </c>
      <c r="J1932" t="s">
        <v>391</v>
      </c>
      <c r="K1932" t="s">
        <v>669</v>
      </c>
      <c r="L1932">
        <v>1500</v>
      </c>
      <c r="M1932">
        <v>600</v>
      </c>
      <c r="O1932">
        <v>536</v>
      </c>
      <c r="P1932">
        <v>192</v>
      </c>
      <c r="Q1932">
        <v>40</v>
      </c>
      <c r="R1932">
        <v>103</v>
      </c>
      <c r="S1932">
        <v>94.8</v>
      </c>
      <c r="T1932">
        <v>11.333333333333332</v>
      </c>
      <c r="U1932">
        <v>51.5</v>
      </c>
      <c r="V1932">
        <v>0.43939393939393934</v>
      </c>
      <c r="W1932">
        <v>0.4</v>
      </c>
      <c r="Y1932">
        <v>0.38113006396588489</v>
      </c>
      <c r="Z1932">
        <v>697</v>
      </c>
      <c r="AA1932">
        <v>0.65</v>
      </c>
      <c r="AB1932">
        <v>5.833333333333333</v>
      </c>
      <c r="AC1932">
        <v>0</v>
      </c>
      <c r="AD1932">
        <v>0</v>
      </c>
      <c r="AE1932">
        <v>11</v>
      </c>
      <c r="AF1932">
        <v>0</v>
      </c>
      <c r="AG1932">
        <v>0</v>
      </c>
      <c r="AH1932">
        <v>0</v>
      </c>
      <c r="AI1932">
        <v>60</v>
      </c>
      <c r="AJ1932">
        <v>0</v>
      </c>
      <c r="AK1932">
        <v>73</v>
      </c>
      <c r="AL1932">
        <v>0</v>
      </c>
      <c r="AM1932">
        <v>0</v>
      </c>
      <c r="AQ1932">
        <v>120</v>
      </c>
      <c r="AR1932">
        <v>120</v>
      </c>
      <c r="AS1932" t="s">
        <v>756</v>
      </c>
    </row>
    <row r="1933" spans="1:45" x14ac:dyDescent="0.25">
      <c r="A1933">
        <v>1932</v>
      </c>
      <c r="B1933" t="s">
        <v>26</v>
      </c>
      <c r="C1933" t="s">
        <v>665</v>
      </c>
      <c r="D1933" t="s">
        <v>3</v>
      </c>
      <c r="E1933" t="s">
        <v>344</v>
      </c>
      <c r="F1933" s="138">
        <v>44023</v>
      </c>
      <c r="G1933" t="s">
        <v>683</v>
      </c>
      <c r="H1933" t="s">
        <v>667</v>
      </c>
      <c r="I1933" t="s">
        <v>668</v>
      </c>
      <c r="J1933" t="s">
        <v>394</v>
      </c>
      <c r="K1933" t="s">
        <v>669</v>
      </c>
      <c r="L1933">
        <v>1500</v>
      </c>
      <c r="M1933">
        <v>600</v>
      </c>
      <c r="O1933">
        <v>516</v>
      </c>
      <c r="P1933">
        <v>192</v>
      </c>
      <c r="Q1933">
        <v>18</v>
      </c>
      <c r="R1933">
        <v>56</v>
      </c>
      <c r="S1933">
        <v>94.8</v>
      </c>
      <c r="T1933">
        <v>16.75</v>
      </c>
      <c r="U1933">
        <v>18.416666666666664</v>
      </c>
      <c r="V1933">
        <v>0.4752252252252252</v>
      </c>
      <c r="W1933">
        <v>0.4</v>
      </c>
      <c r="Y1933">
        <v>0.20487264673311187</v>
      </c>
      <c r="Z1933">
        <v>722</v>
      </c>
      <c r="AA1933">
        <v>0.7</v>
      </c>
      <c r="AB1933">
        <v>3.5</v>
      </c>
      <c r="AC1933">
        <v>9</v>
      </c>
      <c r="AD1933">
        <v>0</v>
      </c>
      <c r="AE1933">
        <v>22</v>
      </c>
      <c r="AF1933">
        <v>0</v>
      </c>
      <c r="AG1933">
        <v>0</v>
      </c>
      <c r="AH1933">
        <v>13.666666666666666</v>
      </c>
      <c r="AI1933">
        <v>5</v>
      </c>
      <c r="AJ1933">
        <v>0</v>
      </c>
      <c r="AK1933">
        <v>7</v>
      </c>
      <c r="AL1933">
        <v>0</v>
      </c>
      <c r="AM1933">
        <v>0</v>
      </c>
      <c r="AQ1933">
        <v>120</v>
      </c>
      <c r="AR1933">
        <v>120</v>
      </c>
      <c r="AS1933" t="s">
        <v>756</v>
      </c>
    </row>
    <row r="1934" spans="1:45" x14ac:dyDescent="0.25">
      <c r="A1934">
        <v>1933</v>
      </c>
      <c r="B1934" t="s">
        <v>26</v>
      </c>
      <c r="C1934" t="s">
        <v>665</v>
      </c>
      <c r="D1934" t="s">
        <v>3</v>
      </c>
      <c r="E1934" t="s">
        <v>344</v>
      </c>
      <c r="F1934" s="138">
        <v>44023</v>
      </c>
      <c r="G1934" t="s">
        <v>684</v>
      </c>
      <c r="H1934" t="s">
        <v>667</v>
      </c>
      <c r="I1934" t="s">
        <v>668</v>
      </c>
      <c r="J1934" t="s">
        <v>171</v>
      </c>
      <c r="K1934" t="s">
        <v>669</v>
      </c>
      <c r="L1934">
        <v>1250</v>
      </c>
      <c r="M1934">
        <v>500</v>
      </c>
      <c r="O1934">
        <v>420</v>
      </c>
      <c r="P1934">
        <v>100</v>
      </c>
      <c r="Q1934">
        <v>12</v>
      </c>
      <c r="R1934">
        <v>39</v>
      </c>
      <c r="S1934">
        <v>66</v>
      </c>
      <c r="T1934">
        <v>4.625</v>
      </c>
      <c r="U1934">
        <v>15.5</v>
      </c>
      <c r="V1934">
        <v>0.39460784313725489</v>
      </c>
      <c r="W1934">
        <v>0.4</v>
      </c>
      <c r="Y1934">
        <v>0.17346938775510204</v>
      </c>
      <c r="Z1934">
        <v>433</v>
      </c>
      <c r="AA1934">
        <v>0.75</v>
      </c>
      <c r="AB1934">
        <v>0</v>
      </c>
      <c r="AC1934">
        <v>4</v>
      </c>
      <c r="AD1934">
        <v>3</v>
      </c>
      <c r="AE1934">
        <v>5</v>
      </c>
      <c r="AF1934">
        <v>0</v>
      </c>
      <c r="AG1934">
        <v>0</v>
      </c>
      <c r="AH1934">
        <v>0</v>
      </c>
      <c r="AI1934">
        <v>7</v>
      </c>
      <c r="AJ1934">
        <v>18</v>
      </c>
      <c r="AK1934">
        <v>14</v>
      </c>
      <c r="AL1934">
        <v>0</v>
      </c>
      <c r="AM1934">
        <v>0</v>
      </c>
      <c r="AQ1934">
        <v>100</v>
      </c>
      <c r="AR1934">
        <v>100</v>
      </c>
      <c r="AS1934" t="s">
        <v>755</v>
      </c>
    </row>
    <row r="1935" spans="1:45" x14ac:dyDescent="0.25">
      <c r="A1935">
        <v>1934</v>
      </c>
      <c r="B1935" t="s">
        <v>26</v>
      </c>
      <c r="C1935" t="s">
        <v>665</v>
      </c>
      <c r="D1935" t="s">
        <v>3</v>
      </c>
      <c r="E1935" t="s">
        <v>344</v>
      </c>
      <c r="F1935" s="138">
        <v>44023</v>
      </c>
      <c r="G1935" t="s">
        <v>684</v>
      </c>
      <c r="H1935" t="s">
        <v>667</v>
      </c>
      <c r="I1935" t="s">
        <v>672</v>
      </c>
      <c r="J1935" t="s">
        <v>402</v>
      </c>
      <c r="K1935" t="s">
        <v>669</v>
      </c>
      <c r="L1935">
        <v>1250</v>
      </c>
      <c r="M1935">
        <v>500</v>
      </c>
      <c r="O1935">
        <v>424</v>
      </c>
      <c r="P1935">
        <v>160</v>
      </c>
      <c r="Q1935">
        <v>3</v>
      </c>
      <c r="R1935">
        <v>19</v>
      </c>
      <c r="S1935">
        <v>105.60000000000001</v>
      </c>
      <c r="T1935">
        <v>1.125</v>
      </c>
      <c r="U1935">
        <v>14.5</v>
      </c>
      <c r="V1935">
        <v>0.71022727272727271</v>
      </c>
      <c r="W1935">
        <v>0.4</v>
      </c>
      <c r="Y1935">
        <v>7.4123989218328856E-2</v>
      </c>
      <c r="Z1935">
        <v>286</v>
      </c>
      <c r="AA1935">
        <v>0.75</v>
      </c>
      <c r="AB1935">
        <v>0</v>
      </c>
      <c r="AC1935">
        <v>0</v>
      </c>
      <c r="AD1935">
        <v>3</v>
      </c>
      <c r="AE1935">
        <v>0</v>
      </c>
      <c r="AF1935">
        <v>0</v>
      </c>
      <c r="AG1935">
        <v>0</v>
      </c>
      <c r="AH1935">
        <v>13</v>
      </c>
      <c r="AI1935">
        <v>0</v>
      </c>
      <c r="AJ1935">
        <v>4</v>
      </c>
      <c r="AK1935">
        <v>0</v>
      </c>
      <c r="AL1935">
        <v>0</v>
      </c>
      <c r="AM1935">
        <v>0</v>
      </c>
      <c r="AQ1935">
        <v>100</v>
      </c>
      <c r="AR1935">
        <v>100</v>
      </c>
      <c r="AS1935" t="s">
        <v>756</v>
      </c>
    </row>
    <row r="1936" spans="1:45" x14ac:dyDescent="0.25">
      <c r="A1936">
        <v>1935</v>
      </c>
      <c r="B1936" t="s">
        <v>26</v>
      </c>
      <c r="C1936" t="s">
        <v>665</v>
      </c>
      <c r="D1936" t="s">
        <v>3</v>
      </c>
      <c r="E1936" t="s">
        <v>344</v>
      </c>
      <c r="F1936" s="138">
        <v>44023</v>
      </c>
      <c r="G1936" t="s">
        <v>684</v>
      </c>
      <c r="H1936" t="s">
        <v>687</v>
      </c>
      <c r="I1936" t="s">
        <v>704</v>
      </c>
      <c r="J1936" t="s">
        <v>453</v>
      </c>
      <c r="K1936" t="s">
        <v>669</v>
      </c>
      <c r="L1936">
        <v>1250</v>
      </c>
      <c r="M1936">
        <v>500</v>
      </c>
      <c r="O1936">
        <v>411</v>
      </c>
      <c r="P1936">
        <v>100</v>
      </c>
      <c r="Q1936">
        <v>16</v>
      </c>
      <c r="R1936">
        <v>52</v>
      </c>
      <c r="S1936">
        <v>66</v>
      </c>
      <c r="T1936">
        <v>7.291666666666667</v>
      </c>
      <c r="U1936">
        <v>23.625</v>
      </c>
      <c r="V1936">
        <v>0.45465686274509803</v>
      </c>
      <c r="W1936">
        <v>0.24</v>
      </c>
      <c r="Y1936">
        <v>0.23635731664928747</v>
      </c>
      <c r="Z1936">
        <v>771</v>
      </c>
      <c r="AA1936">
        <v>0.75</v>
      </c>
      <c r="AB1936">
        <v>4.166666666666667</v>
      </c>
      <c r="AC1936">
        <v>2</v>
      </c>
      <c r="AD1936">
        <v>3</v>
      </c>
      <c r="AE1936">
        <v>3</v>
      </c>
      <c r="AF1936">
        <v>0</v>
      </c>
      <c r="AG1936">
        <v>0</v>
      </c>
      <c r="AH1936">
        <v>13.5</v>
      </c>
      <c r="AI1936">
        <v>6</v>
      </c>
      <c r="AJ1936">
        <v>11</v>
      </c>
      <c r="AK1936">
        <v>9</v>
      </c>
      <c r="AL1936">
        <v>0</v>
      </c>
      <c r="AM1936">
        <v>0</v>
      </c>
      <c r="AQ1936">
        <v>100</v>
      </c>
      <c r="AR1936">
        <v>100</v>
      </c>
      <c r="AS1936" t="s">
        <v>755</v>
      </c>
    </row>
    <row r="1937" spans="1:45" x14ac:dyDescent="0.25">
      <c r="A1937">
        <v>1936</v>
      </c>
      <c r="B1937" t="s">
        <v>26</v>
      </c>
      <c r="C1937" t="s">
        <v>665</v>
      </c>
      <c r="D1937" t="s">
        <v>3</v>
      </c>
      <c r="E1937" t="s">
        <v>344</v>
      </c>
      <c r="F1937" s="138">
        <v>44023</v>
      </c>
      <c r="G1937" t="s">
        <v>684</v>
      </c>
      <c r="H1937" t="s">
        <v>687</v>
      </c>
      <c r="I1937" t="s">
        <v>705</v>
      </c>
      <c r="J1937" t="s">
        <v>459</v>
      </c>
      <c r="K1937" t="s">
        <v>669</v>
      </c>
      <c r="L1937">
        <v>1250</v>
      </c>
      <c r="M1937">
        <v>500</v>
      </c>
      <c r="O1937">
        <v>420</v>
      </c>
      <c r="P1937">
        <v>100</v>
      </c>
      <c r="Q1937">
        <v>1</v>
      </c>
      <c r="R1937">
        <v>27</v>
      </c>
      <c r="S1937">
        <v>66</v>
      </c>
      <c r="T1937">
        <v>0.5</v>
      </c>
      <c r="U1937">
        <v>12.25</v>
      </c>
      <c r="V1937">
        <v>0.45535714285714285</v>
      </c>
      <c r="W1937">
        <v>0.24</v>
      </c>
      <c r="Y1937">
        <v>9.5238095238095233E-2</v>
      </c>
      <c r="Z1937">
        <v>325</v>
      </c>
      <c r="AA1937">
        <v>0.75</v>
      </c>
      <c r="AB1937">
        <v>0</v>
      </c>
      <c r="AC1937">
        <v>0</v>
      </c>
      <c r="AD1937">
        <v>0</v>
      </c>
      <c r="AE1937">
        <v>1</v>
      </c>
      <c r="AF1937">
        <v>0</v>
      </c>
      <c r="AG1937">
        <v>0</v>
      </c>
      <c r="AH1937">
        <v>11.5</v>
      </c>
      <c r="AI1937">
        <v>1</v>
      </c>
      <c r="AJ1937">
        <v>0</v>
      </c>
      <c r="AK1937">
        <v>1</v>
      </c>
      <c r="AL1937">
        <v>0</v>
      </c>
      <c r="AM1937">
        <v>0</v>
      </c>
      <c r="AQ1937">
        <v>100</v>
      </c>
      <c r="AR1937">
        <v>100</v>
      </c>
      <c r="AS1937" t="s">
        <v>755</v>
      </c>
    </row>
    <row r="1938" spans="1:45" x14ac:dyDescent="0.25">
      <c r="A1938">
        <v>1937</v>
      </c>
      <c r="B1938" t="s">
        <v>26</v>
      </c>
      <c r="C1938" t="s">
        <v>665</v>
      </c>
      <c r="D1938" t="s">
        <v>3</v>
      </c>
      <c r="E1938" t="s">
        <v>344</v>
      </c>
      <c r="F1938" s="138">
        <v>44023</v>
      </c>
      <c r="G1938" t="s">
        <v>684</v>
      </c>
      <c r="H1938" t="s">
        <v>687</v>
      </c>
      <c r="I1938" t="s">
        <v>697</v>
      </c>
      <c r="J1938" t="s">
        <v>460</v>
      </c>
      <c r="K1938" t="s">
        <v>669</v>
      </c>
      <c r="L1938">
        <v>1250</v>
      </c>
      <c r="M1938">
        <v>500</v>
      </c>
      <c r="O1938">
        <v>392</v>
      </c>
      <c r="P1938">
        <v>100</v>
      </c>
      <c r="Q1938">
        <v>8</v>
      </c>
      <c r="R1938">
        <v>16</v>
      </c>
      <c r="S1938">
        <v>66</v>
      </c>
      <c r="T1938">
        <v>5</v>
      </c>
      <c r="U1938">
        <v>18.5</v>
      </c>
      <c r="V1938">
        <v>0.97916666666666663</v>
      </c>
      <c r="W1938">
        <v>0.24</v>
      </c>
      <c r="Y1938">
        <v>8.7463556851311963E-2</v>
      </c>
      <c r="Z1938">
        <v>450</v>
      </c>
      <c r="AA1938">
        <v>0.75</v>
      </c>
      <c r="AB1938">
        <v>5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17.5</v>
      </c>
      <c r="AI1938">
        <v>0</v>
      </c>
      <c r="AJ1938">
        <v>0</v>
      </c>
      <c r="AK1938">
        <v>2</v>
      </c>
      <c r="AL1938">
        <v>0</v>
      </c>
      <c r="AM1938">
        <v>0</v>
      </c>
      <c r="AQ1938">
        <v>100</v>
      </c>
      <c r="AR1938">
        <v>100</v>
      </c>
      <c r="AS1938" t="s">
        <v>755</v>
      </c>
    </row>
    <row r="1939" spans="1:45" x14ac:dyDescent="0.25">
      <c r="A1939">
        <v>1938</v>
      </c>
      <c r="B1939" t="s">
        <v>26</v>
      </c>
      <c r="C1939" t="s">
        <v>665</v>
      </c>
      <c r="D1939" t="s">
        <v>3</v>
      </c>
      <c r="E1939" t="s">
        <v>344</v>
      </c>
      <c r="F1939" s="138">
        <v>44023</v>
      </c>
      <c r="G1939" t="s">
        <v>685</v>
      </c>
      <c r="H1939" t="s">
        <v>667</v>
      </c>
      <c r="I1939" t="s">
        <v>668</v>
      </c>
      <c r="J1939" t="s">
        <v>173</v>
      </c>
      <c r="K1939" t="s">
        <v>671</v>
      </c>
      <c r="L1939">
        <v>1000</v>
      </c>
      <c r="M1939">
        <v>400</v>
      </c>
      <c r="O1939">
        <v>288</v>
      </c>
      <c r="P1939">
        <v>80</v>
      </c>
      <c r="Q1939">
        <v>12</v>
      </c>
      <c r="R1939">
        <v>29</v>
      </c>
      <c r="S1939">
        <v>53</v>
      </c>
      <c r="T1939">
        <v>7.166666666666667</v>
      </c>
      <c r="U1939">
        <v>18.583333333333336</v>
      </c>
      <c r="V1939">
        <v>0.62804878048780499</v>
      </c>
      <c r="W1939">
        <v>0.4</v>
      </c>
      <c r="Y1939">
        <v>0.20337301587301587</v>
      </c>
      <c r="Z1939">
        <v>475</v>
      </c>
      <c r="AA1939">
        <v>0.65</v>
      </c>
      <c r="AB1939">
        <v>5.166666666666667</v>
      </c>
      <c r="AC1939">
        <v>0</v>
      </c>
      <c r="AD1939">
        <v>0</v>
      </c>
      <c r="AE1939">
        <v>4</v>
      </c>
      <c r="AF1939">
        <v>0</v>
      </c>
      <c r="AG1939">
        <v>0</v>
      </c>
      <c r="AH1939">
        <v>14.833333333333334</v>
      </c>
      <c r="AI1939">
        <v>1</v>
      </c>
      <c r="AJ1939">
        <v>0</v>
      </c>
      <c r="AK1939">
        <v>7</v>
      </c>
      <c r="AL1939">
        <v>0</v>
      </c>
      <c r="AM1939">
        <v>0</v>
      </c>
      <c r="AQ1939">
        <v>100</v>
      </c>
      <c r="AR1939">
        <v>100</v>
      </c>
      <c r="AS1939" t="s">
        <v>755</v>
      </c>
    </row>
    <row r="1940" spans="1:45" x14ac:dyDescent="0.25">
      <c r="A1940">
        <v>1939</v>
      </c>
      <c r="B1940" t="s">
        <v>26</v>
      </c>
      <c r="C1940" t="s">
        <v>665</v>
      </c>
      <c r="D1940" t="s">
        <v>3</v>
      </c>
      <c r="E1940" t="s">
        <v>344</v>
      </c>
      <c r="F1940" s="138">
        <v>44023</v>
      </c>
      <c r="G1940" t="s">
        <v>685</v>
      </c>
      <c r="H1940" t="s">
        <v>667</v>
      </c>
      <c r="I1940" t="s">
        <v>668</v>
      </c>
      <c r="J1940" t="s">
        <v>174</v>
      </c>
      <c r="K1940" t="s">
        <v>671</v>
      </c>
      <c r="L1940">
        <v>1000</v>
      </c>
      <c r="M1940">
        <v>400</v>
      </c>
      <c r="O1940">
        <v>306</v>
      </c>
      <c r="P1940">
        <v>80</v>
      </c>
      <c r="Q1940">
        <v>9</v>
      </c>
      <c r="R1940">
        <v>26</v>
      </c>
      <c r="S1940">
        <v>53</v>
      </c>
      <c r="T1940">
        <v>5.1666666666666661</v>
      </c>
      <c r="U1940">
        <v>13.416666666666666</v>
      </c>
      <c r="V1940">
        <v>0.53095238095238095</v>
      </c>
      <c r="W1940">
        <v>0.4</v>
      </c>
      <c r="Y1940">
        <v>0.16339869281045752</v>
      </c>
      <c r="Z1940">
        <v>424</v>
      </c>
      <c r="AA1940">
        <v>0.75</v>
      </c>
      <c r="AB1940">
        <v>3.1666666666666665</v>
      </c>
      <c r="AC1940">
        <v>0</v>
      </c>
      <c r="AD1940">
        <v>0</v>
      </c>
      <c r="AE1940">
        <v>4</v>
      </c>
      <c r="AF1940">
        <v>0</v>
      </c>
      <c r="AG1940">
        <v>0</v>
      </c>
      <c r="AH1940">
        <v>8.6666666666666661</v>
      </c>
      <c r="AI1940">
        <v>3</v>
      </c>
      <c r="AJ1940">
        <v>0</v>
      </c>
      <c r="AK1940">
        <v>8</v>
      </c>
      <c r="AL1940">
        <v>0</v>
      </c>
      <c r="AM1940">
        <v>0</v>
      </c>
      <c r="AQ1940">
        <v>100</v>
      </c>
      <c r="AR1940">
        <v>100</v>
      </c>
      <c r="AS1940" t="s">
        <v>755</v>
      </c>
    </row>
    <row r="1941" spans="1:45" x14ac:dyDescent="0.25">
      <c r="A1941">
        <v>1940</v>
      </c>
      <c r="B1941" t="s">
        <v>26</v>
      </c>
      <c r="C1941" t="s">
        <v>665</v>
      </c>
      <c r="D1941" t="s">
        <v>3</v>
      </c>
      <c r="E1941" t="s">
        <v>344</v>
      </c>
      <c r="F1941" s="138">
        <v>44023</v>
      </c>
      <c r="G1941" t="s">
        <v>685</v>
      </c>
      <c r="H1941" t="s">
        <v>667</v>
      </c>
      <c r="I1941" t="s">
        <v>668</v>
      </c>
      <c r="J1941" t="s">
        <v>175</v>
      </c>
      <c r="K1941" t="s">
        <v>671</v>
      </c>
      <c r="L1941">
        <v>1000</v>
      </c>
      <c r="M1941">
        <v>400</v>
      </c>
      <c r="O1941">
        <v>512</v>
      </c>
      <c r="P1941">
        <v>128</v>
      </c>
      <c r="Q1941">
        <v>6</v>
      </c>
      <c r="R1941">
        <v>60</v>
      </c>
      <c r="S1941">
        <v>84.800000000000011</v>
      </c>
      <c r="T1941">
        <v>4.833333333333333</v>
      </c>
      <c r="U1941">
        <v>46.25</v>
      </c>
      <c r="V1941">
        <v>0.77398989898989901</v>
      </c>
      <c r="W1941">
        <v>0.4</v>
      </c>
      <c r="Y1941">
        <v>0.18415178571428573</v>
      </c>
      <c r="Z1941">
        <v>584</v>
      </c>
      <c r="AA1941">
        <v>0.75</v>
      </c>
      <c r="AB1941">
        <v>4.833333333333333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41.5</v>
      </c>
      <c r="AI1941">
        <v>1</v>
      </c>
      <c r="AJ1941">
        <v>0</v>
      </c>
      <c r="AK1941">
        <v>9</v>
      </c>
      <c r="AL1941">
        <v>0</v>
      </c>
      <c r="AM1941">
        <v>0</v>
      </c>
      <c r="AQ1941">
        <v>100</v>
      </c>
      <c r="AR1941">
        <v>100</v>
      </c>
      <c r="AS1941" t="s">
        <v>755</v>
      </c>
    </row>
    <row r="1942" spans="1:45" x14ac:dyDescent="0.25">
      <c r="A1942">
        <v>1941</v>
      </c>
      <c r="B1942" t="s">
        <v>26</v>
      </c>
      <c r="C1942" t="s">
        <v>665</v>
      </c>
      <c r="D1942" t="s">
        <v>3</v>
      </c>
      <c r="E1942" t="s">
        <v>344</v>
      </c>
      <c r="F1942" s="138">
        <v>44023</v>
      </c>
      <c r="G1942" t="s">
        <v>685</v>
      </c>
      <c r="H1942" t="s">
        <v>667</v>
      </c>
      <c r="I1942" t="s">
        <v>668</v>
      </c>
      <c r="J1942" t="s">
        <v>416</v>
      </c>
      <c r="K1942" t="s">
        <v>671</v>
      </c>
      <c r="L1942">
        <v>1000</v>
      </c>
      <c r="M1942">
        <v>400</v>
      </c>
      <c r="O1942">
        <v>358</v>
      </c>
      <c r="P1942">
        <v>80</v>
      </c>
      <c r="Q1942">
        <v>5</v>
      </c>
      <c r="R1942">
        <v>28</v>
      </c>
      <c r="S1942">
        <v>53</v>
      </c>
      <c r="T1942">
        <v>2.8333333333333335</v>
      </c>
      <c r="U1942">
        <v>26.5</v>
      </c>
      <c r="V1942">
        <v>0.88888888888888884</v>
      </c>
      <c r="W1942">
        <v>0.4</v>
      </c>
      <c r="Y1942">
        <v>0.13168395849960096</v>
      </c>
      <c r="Z1942">
        <v>377</v>
      </c>
      <c r="AA1942">
        <v>0.75</v>
      </c>
      <c r="AB1942">
        <v>2.8333333333333335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26.5</v>
      </c>
      <c r="AI1942">
        <v>0</v>
      </c>
      <c r="AJ1942">
        <v>0</v>
      </c>
      <c r="AK1942">
        <v>0</v>
      </c>
      <c r="AL1942">
        <v>0</v>
      </c>
      <c r="AM1942">
        <v>0</v>
      </c>
      <c r="AQ1942">
        <v>100</v>
      </c>
      <c r="AR1942">
        <v>100</v>
      </c>
      <c r="AS1942" t="s">
        <v>756</v>
      </c>
    </row>
    <row r="1943" spans="1:45" x14ac:dyDescent="0.25">
      <c r="A1943">
        <v>1942</v>
      </c>
      <c r="B1943" t="s">
        <v>26</v>
      </c>
      <c r="C1943" t="s">
        <v>665</v>
      </c>
      <c r="D1943" t="s">
        <v>3</v>
      </c>
      <c r="E1943" t="s">
        <v>344</v>
      </c>
      <c r="F1943" s="138">
        <v>44023</v>
      </c>
      <c r="G1943" t="s">
        <v>685</v>
      </c>
      <c r="H1943" t="s">
        <v>667</v>
      </c>
      <c r="I1943" t="s">
        <v>668</v>
      </c>
      <c r="J1943" t="s">
        <v>176</v>
      </c>
      <c r="K1943" t="s">
        <v>671</v>
      </c>
      <c r="L1943">
        <v>1000</v>
      </c>
      <c r="M1943">
        <v>400</v>
      </c>
      <c r="O1943">
        <v>352</v>
      </c>
      <c r="P1943">
        <v>80</v>
      </c>
      <c r="Q1943">
        <v>15</v>
      </c>
      <c r="R1943">
        <v>44</v>
      </c>
      <c r="S1943">
        <v>53</v>
      </c>
      <c r="T1943">
        <v>8.25</v>
      </c>
      <c r="U1943">
        <v>30.416666666666668</v>
      </c>
      <c r="V1943">
        <v>0.65536723163841815</v>
      </c>
      <c r="W1943">
        <v>0.4</v>
      </c>
      <c r="Y1943">
        <v>0.23944805194805197</v>
      </c>
      <c r="Z1943">
        <v>584</v>
      </c>
      <c r="AA1943">
        <v>0.65</v>
      </c>
      <c r="AB1943">
        <v>6</v>
      </c>
      <c r="AC1943">
        <v>1</v>
      </c>
      <c r="AD1943">
        <v>0</v>
      </c>
      <c r="AE1943">
        <v>4</v>
      </c>
      <c r="AF1943">
        <v>0</v>
      </c>
      <c r="AG1943">
        <v>0</v>
      </c>
      <c r="AH1943">
        <v>26.166666666666668</v>
      </c>
      <c r="AI1943">
        <v>3</v>
      </c>
      <c r="AJ1943">
        <v>0</v>
      </c>
      <c r="AK1943">
        <v>7</v>
      </c>
      <c r="AL1943">
        <v>0</v>
      </c>
      <c r="AM1943">
        <v>0</v>
      </c>
      <c r="AQ1943">
        <v>100</v>
      </c>
      <c r="AR1943">
        <v>100</v>
      </c>
      <c r="AS1943" t="s">
        <v>755</v>
      </c>
    </row>
    <row r="1944" spans="1:45" x14ac:dyDescent="0.25">
      <c r="A1944">
        <v>1943</v>
      </c>
      <c r="B1944" t="s">
        <v>26</v>
      </c>
      <c r="C1944" t="s">
        <v>665</v>
      </c>
      <c r="D1944" t="s">
        <v>3</v>
      </c>
      <c r="E1944" t="s">
        <v>344</v>
      </c>
      <c r="F1944" s="138">
        <v>44023</v>
      </c>
      <c r="G1944" t="s">
        <v>685</v>
      </c>
      <c r="H1944" t="s">
        <v>667</v>
      </c>
      <c r="I1944" t="s">
        <v>668</v>
      </c>
      <c r="J1944" t="s">
        <v>177</v>
      </c>
      <c r="K1944" t="s">
        <v>671</v>
      </c>
      <c r="L1944">
        <v>1000</v>
      </c>
      <c r="M1944">
        <v>400</v>
      </c>
      <c r="O1944">
        <v>302</v>
      </c>
      <c r="P1944">
        <v>80</v>
      </c>
      <c r="Q1944">
        <v>2</v>
      </c>
      <c r="R1944">
        <v>56</v>
      </c>
      <c r="S1944">
        <v>53</v>
      </c>
      <c r="T1944">
        <v>0.83333333333333337</v>
      </c>
      <c r="U1944">
        <v>40.416666666666664</v>
      </c>
      <c r="V1944">
        <v>0.71120689655172409</v>
      </c>
      <c r="W1944">
        <v>0.4</v>
      </c>
      <c r="Y1944">
        <v>0.27436140018921479</v>
      </c>
      <c r="Z1944">
        <v>378</v>
      </c>
      <c r="AA1944">
        <v>0.75</v>
      </c>
      <c r="AB1944">
        <v>0.83333333333333337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38.166666666666664</v>
      </c>
      <c r="AI1944">
        <v>3</v>
      </c>
      <c r="AJ1944">
        <v>0</v>
      </c>
      <c r="AK1944">
        <v>3</v>
      </c>
      <c r="AL1944">
        <v>0</v>
      </c>
      <c r="AM1944">
        <v>0</v>
      </c>
      <c r="AQ1944">
        <v>100</v>
      </c>
      <c r="AR1944">
        <v>100</v>
      </c>
      <c r="AS1944" t="s">
        <v>755</v>
      </c>
    </row>
    <row r="1945" spans="1:45" x14ac:dyDescent="0.25">
      <c r="A1945">
        <v>1944</v>
      </c>
      <c r="B1945" t="s">
        <v>26</v>
      </c>
      <c r="C1945" t="s">
        <v>665</v>
      </c>
      <c r="D1945" t="s">
        <v>3</v>
      </c>
      <c r="E1945" t="s">
        <v>344</v>
      </c>
      <c r="F1945" s="138">
        <v>44023</v>
      </c>
      <c r="G1945" t="s">
        <v>712</v>
      </c>
      <c r="H1945" t="s">
        <v>687</v>
      </c>
      <c r="I1945" t="s">
        <v>668</v>
      </c>
      <c r="J1945" t="s">
        <v>466</v>
      </c>
      <c r="K1945" t="s">
        <v>711</v>
      </c>
      <c r="L1945">
        <v>288</v>
      </c>
      <c r="M1945">
        <v>162</v>
      </c>
      <c r="O1945">
        <v>144</v>
      </c>
      <c r="P1945">
        <v>19</v>
      </c>
      <c r="Q1945">
        <v>6</v>
      </c>
      <c r="R1945">
        <v>15</v>
      </c>
      <c r="S1945">
        <v>12.5</v>
      </c>
      <c r="T1945">
        <v>2.6666666666666665</v>
      </c>
      <c r="U1945">
        <v>8</v>
      </c>
      <c r="V1945">
        <v>0.50793650793650791</v>
      </c>
      <c r="W1945">
        <v>0.24</v>
      </c>
      <c r="Y1945">
        <v>0.20833333333333334</v>
      </c>
      <c r="Z1945">
        <v>184</v>
      </c>
      <c r="AA1945">
        <v>0.7</v>
      </c>
      <c r="AB1945">
        <v>2.6666666666666665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8</v>
      </c>
      <c r="AI1945">
        <v>0</v>
      </c>
      <c r="AJ1945">
        <v>0</v>
      </c>
      <c r="AK1945">
        <v>0</v>
      </c>
      <c r="AL1945">
        <v>0</v>
      </c>
      <c r="AM1945">
        <v>0</v>
      </c>
      <c r="AQ1945">
        <v>50</v>
      </c>
      <c r="AR1945">
        <v>50</v>
      </c>
      <c r="AS1945" t="s">
        <v>755</v>
      </c>
    </row>
    <row r="1946" spans="1:45" x14ac:dyDescent="0.25">
      <c r="A1946">
        <v>1945</v>
      </c>
      <c r="B1946" t="s">
        <v>26</v>
      </c>
      <c r="C1946" t="s">
        <v>665</v>
      </c>
      <c r="D1946" t="s">
        <v>3</v>
      </c>
      <c r="E1946" t="s">
        <v>344</v>
      </c>
      <c r="F1946" s="138">
        <v>44023</v>
      </c>
      <c r="G1946" t="s">
        <v>712</v>
      </c>
      <c r="H1946" t="s">
        <v>687</v>
      </c>
      <c r="I1946" t="s">
        <v>668</v>
      </c>
      <c r="J1946" t="s">
        <v>561</v>
      </c>
      <c r="K1946" t="s">
        <v>711</v>
      </c>
      <c r="L1946">
        <v>288</v>
      </c>
      <c r="M1946">
        <v>162</v>
      </c>
      <c r="O1946">
        <v>206</v>
      </c>
      <c r="P1946">
        <v>19</v>
      </c>
      <c r="Q1946">
        <v>9</v>
      </c>
      <c r="R1946">
        <v>24</v>
      </c>
      <c r="S1946">
        <v>12.5</v>
      </c>
      <c r="T1946">
        <v>4.166666666666667</v>
      </c>
      <c r="U1946">
        <v>13.5</v>
      </c>
      <c r="V1946">
        <v>0.53535353535353536</v>
      </c>
      <c r="W1946">
        <v>0.24</v>
      </c>
      <c r="Y1946">
        <v>0.2288488210818308</v>
      </c>
      <c r="Z1946">
        <v>349</v>
      </c>
      <c r="AA1946">
        <v>0.75</v>
      </c>
      <c r="AB1946">
        <v>4.166666666666667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13.5</v>
      </c>
      <c r="AI1946">
        <v>0</v>
      </c>
      <c r="AJ1946">
        <v>0</v>
      </c>
      <c r="AK1946">
        <v>0</v>
      </c>
      <c r="AL1946">
        <v>0</v>
      </c>
      <c r="AM1946">
        <v>0</v>
      </c>
      <c r="AQ1946">
        <v>50</v>
      </c>
      <c r="AR1946">
        <v>50</v>
      </c>
      <c r="AS1946" t="s">
        <v>755</v>
      </c>
    </row>
    <row r="1947" spans="1:45" x14ac:dyDescent="0.25">
      <c r="A1947">
        <v>1946</v>
      </c>
      <c r="B1947" t="s">
        <v>26</v>
      </c>
      <c r="C1947" t="s">
        <v>680</v>
      </c>
      <c r="D1947" t="s">
        <v>3</v>
      </c>
      <c r="E1947" t="s">
        <v>344</v>
      </c>
      <c r="F1947" s="138">
        <v>44023</v>
      </c>
      <c r="G1947" t="s">
        <v>666</v>
      </c>
      <c r="H1947" t="s">
        <v>667</v>
      </c>
      <c r="I1947" t="s">
        <v>681</v>
      </c>
      <c r="J1947" t="s">
        <v>428</v>
      </c>
      <c r="K1947" t="s">
        <v>669</v>
      </c>
      <c r="L1947">
        <v>2700</v>
      </c>
      <c r="M1947">
        <v>810</v>
      </c>
      <c r="O1947">
        <v>784</v>
      </c>
      <c r="P1947">
        <v>259.2</v>
      </c>
      <c r="Q1947">
        <v>32</v>
      </c>
      <c r="R1947">
        <v>137</v>
      </c>
      <c r="S1947">
        <v>170.4</v>
      </c>
      <c r="T1947">
        <v>32.857142857142861</v>
      </c>
      <c r="U1947">
        <v>103.91071428571429</v>
      </c>
      <c r="V1947">
        <v>0.80927726120033827</v>
      </c>
      <c r="W1947">
        <v>0.4</v>
      </c>
      <c r="Y1947">
        <v>0.24963556851311955</v>
      </c>
      <c r="Z1947">
        <v>829</v>
      </c>
      <c r="AA1947">
        <v>0.7</v>
      </c>
      <c r="AB1947">
        <v>29.857142857142858</v>
      </c>
      <c r="AE1947">
        <v>6</v>
      </c>
      <c r="AH1947">
        <v>86.285714285714292</v>
      </c>
      <c r="AI1947">
        <v>24</v>
      </c>
      <c r="AJ1947">
        <v>3</v>
      </c>
      <c r="AK1947">
        <v>21</v>
      </c>
      <c r="AQ1947">
        <v>250</v>
      </c>
      <c r="AR1947">
        <v>250</v>
      </c>
      <c r="AS1947" t="s">
        <v>756</v>
      </c>
    </row>
    <row r="1948" spans="1:45" x14ac:dyDescent="0.25">
      <c r="A1948">
        <v>1947</v>
      </c>
      <c r="B1948" t="s">
        <v>26</v>
      </c>
      <c r="C1948" t="s">
        <v>680</v>
      </c>
      <c r="D1948" t="s">
        <v>3</v>
      </c>
      <c r="E1948" t="s">
        <v>344</v>
      </c>
      <c r="F1948" s="138">
        <v>44023</v>
      </c>
      <c r="G1948" t="s">
        <v>682</v>
      </c>
      <c r="H1948" t="s">
        <v>687</v>
      </c>
      <c r="I1948" t="s">
        <v>681</v>
      </c>
      <c r="J1948" t="s">
        <v>593</v>
      </c>
      <c r="K1948" t="s">
        <v>671</v>
      </c>
      <c r="L1948">
        <v>1000</v>
      </c>
      <c r="M1948">
        <v>400</v>
      </c>
      <c r="O1948">
        <v>256</v>
      </c>
      <c r="P1948">
        <v>48</v>
      </c>
      <c r="Q1948">
        <v>1</v>
      </c>
      <c r="R1948">
        <v>39</v>
      </c>
      <c r="S1948">
        <v>28</v>
      </c>
      <c r="T1948">
        <v>1.1428571428571428</v>
      </c>
      <c r="U1948">
        <v>30.464285714285715</v>
      </c>
      <c r="V1948">
        <v>0.7901785714285714</v>
      </c>
      <c r="W1948">
        <v>0.24</v>
      </c>
      <c r="Y1948">
        <v>0.21763392857142858</v>
      </c>
      <c r="Z1948">
        <v>251</v>
      </c>
      <c r="AA1948">
        <v>0.6</v>
      </c>
      <c r="AB1948">
        <v>1.1428571428571428</v>
      </c>
      <c r="AH1948">
        <v>28.714285714285715</v>
      </c>
      <c r="AI1948">
        <v>3</v>
      </c>
      <c r="AK1948">
        <v>2</v>
      </c>
      <c r="AQ1948">
        <v>150</v>
      </c>
      <c r="AR1948">
        <v>150</v>
      </c>
      <c r="AS1948" t="s">
        <v>755</v>
      </c>
    </row>
    <row r="1949" spans="1:45" x14ac:dyDescent="0.25">
      <c r="A1949">
        <v>1948</v>
      </c>
      <c r="B1949" t="s">
        <v>26</v>
      </c>
      <c r="C1949" t="s">
        <v>680</v>
      </c>
      <c r="D1949" t="s">
        <v>3</v>
      </c>
      <c r="E1949" t="s">
        <v>344</v>
      </c>
      <c r="F1949" s="138">
        <v>44023</v>
      </c>
      <c r="G1949" t="s">
        <v>682</v>
      </c>
      <c r="H1949" t="s">
        <v>687</v>
      </c>
      <c r="I1949" t="s">
        <v>681</v>
      </c>
      <c r="J1949" t="s">
        <v>592</v>
      </c>
      <c r="K1949" t="s">
        <v>671</v>
      </c>
      <c r="L1949">
        <v>1000</v>
      </c>
      <c r="M1949">
        <v>400</v>
      </c>
      <c r="O1949">
        <v>216</v>
      </c>
      <c r="P1949">
        <v>48</v>
      </c>
      <c r="Q1949">
        <v>14</v>
      </c>
      <c r="R1949">
        <v>34</v>
      </c>
      <c r="S1949">
        <v>28</v>
      </c>
      <c r="T1949">
        <v>8.1428571428571423</v>
      </c>
      <c r="U1949">
        <v>16.607142857142858</v>
      </c>
      <c r="V1949">
        <v>0.515625</v>
      </c>
      <c r="W1949">
        <v>0.24</v>
      </c>
      <c r="Y1949">
        <v>0.22486772486772488</v>
      </c>
      <c r="Z1949">
        <v>272</v>
      </c>
      <c r="AA1949">
        <v>0.6</v>
      </c>
      <c r="AB1949">
        <v>8.1428571428571423</v>
      </c>
      <c r="AH1949">
        <v>13.857142857142858</v>
      </c>
      <c r="AI1949">
        <v>5</v>
      </c>
      <c r="AK1949">
        <v>3</v>
      </c>
      <c r="AQ1949">
        <v>150</v>
      </c>
      <c r="AR1949">
        <v>150</v>
      </c>
      <c r="AS1949" t="s">
        <v>755</v>
      </c>
    </row>
    <row r="1950" spans="1:45" x14ac:dyDescent="0.25">
      <c r="A1950">
        <v>1949</v>
      </c>
      <c r="B1950" t="s">
        <v>26</v>
      </c>
      <c r="C1950" t="s">
        <v>680</v>
      </c>
      <c r="D1950" t="s">
        <v>3</v>
      </c>
      <c r="E1950" t="s">
        <v>344</v>
      </c>
      <c r="F1950" s="138">
        <v>44023</v>
      </c>
      <c r="G1950" t="s">
        <v>685</v>
      </c>
      <c r="H1950" t="s">
        <v>667</v>
      </c>
      <c r="I1950" t="s">
        <v>681</v>
      </c>
      <c r="J1950" t="s">
        <v>413</v>
      </c>
      <c r="K1950" t="s">
        <v>671</v>
      </c>
      <c r="L1950">
        <v>1000</v>
      </c>
      <c r="M1950">
        <v>400</v>
      </c>
      <c r="O1950">
        <v>400</v>
      </c>
      <c r="P1950">
        <v>128</v>
      </c>
      <c r="R1950">
        <v>49</v>
      </c>
      <c r="S1950">
        <v>84</v>
      </c>
      <c r="T1950">
        <v>0</v>
      </c>
      <c r="U1950">
        <v>41.857142857142854</v>
      </c>
      <c r="V1950">
        <v>0.85422740524781338</v>
      </c>
      <c r="W1950">
        <v>0.4</v>
      </c>
      <c r="Y1950">
        <v>0.17499999999999999</v>
      </c>
      <c r="Z1950">
        <v>412</v>
      </c>
      <c r="AA1950">
        <v>0.65</v>
      </c>
      <c r="AH1950">
        <v>41.857142857142854</v>
      </c>
      <c r="AQ1950">
        <v>200</v>
      </c>
      <c r="AR1950">
        <v>200</v>
      </c>
      <c r="AS1950" t="s">
        <v>756</v>
      </c>
    </row>
    <row r="1951" spans="1:45" x14ac:dyDescent="0.25">
      <c r="A1951">
        <v>1950</v>
      </c>
      <c r="B1951" t="s">
        <v>26</v>
      </c>
      <c r="C1951" t="s">
        <v>680</v>
      </c>
      <c r="D1951" t="s">
        <v>3</v>
      </c>
      <c r="E1951" t="s">
        <v>344</v>
      </c>
      <c r="F1951" s="138">
        <v>44023</v>
      </c>
      <c r="G1951" t="s">
        <v>685</v>
      </c>
      <c r="H1951" t="s">
        <v>667</v>
      </c>
      <c r="I1951" t="s">
        <v>681</v>
      </c>
      <c r="J1951" t="s">
        <v>404</v>
      </c>
      <c r="K1951" t="s">
        <v>671</v>
      </c>
      <c r="L1951">
        <v>1000</v>
      </c>
      <c r="M1951">
        <v>400</v>
      </c>
      <c r="O1951">
        <v>402</v>
      </c>
      <c r="P1951">
        <v>128</v>
      </c>
      <c r="Q1951">
        <v>4</v>
      </c>
      <c r="R1951">
        <v>57</v>
      </c>
      <c r="S1951">
        <v>84</v>
      </c>
      <c r="T1951">
        <v>2.5</v>
      </c>
      <c r="U1951">
        <v>41.142857142857146</v>
      </c>
      <c r="V1951">
        <v>0.71545667447306793</v>
      </c>
      <c r="W1951">
        <v>0.4</v>
      </c>
      <c r="Y1951">
        <v>0.20255863539445632</v>
      </c>
      <c r="Z1951">
        <v>463</v>
      </c>
      <c r="AA1951">
        <v>0.7</v>
      </c>
      <c r="AE1951">
        <v>5</v>
      </c>
      <c r="AH1951">
        <v>39.142857142857146</v>
      </c>
      <c r="AK1951">
        <v>4</v>
      </c>
      <c r="AQ1951">
        <v>200</v>
      </c>
      <c r="AR1951">
        <v>200</v>
      </c>
      <c r="AS1951" t="s">
        <v>756</v>
      </c>
    </row>
    <row r="1952" spans="1:45" x14ac:dyDescent="0.25">
      <c r="A1952">
        <v>1951</v>
      </c>
      <c r="B1952" t="s">
        <v>26</v>
      </c>
      <c r="C1952" t="s">
        <v>680</v>
      </c>
      <c r="D1952" t="s">
        <v>3</v>
      </c>
      <c r="E1952" t="s">
        <v>344</v>
      </c>
      <c r="F1952" s="138">
        <v>44023</v>
      </c>
      <c r="G1952" t="s">
        <v>685</v>
      </c>
      <c r="H1952" t="s">
        <v>667</v>
      </c>
      <c r="I1952" t="s">
        <v>681</v>
      </c>
      <c r="J1952" t="s">
        <v>252</v>
      </c>
      <c r="K1952" t="s">
        <v>671</v>
      </c>
      <c r="L1952">
        <v>1000</v>
      </c>
      <c r="M1952">
        <v>400</v>
      </c>
      <c r="O1952">
        <v>430</v>
      </c>
      <c r="P1952">
        <v>128</v>
      </c>
      <c r="Q1952">
        <v>5</v>
      </c>
      <c r="R1952">
        <v>49</v>
      </c>
      <c r="S1952">
        <v>84</v>
      </c>
      <c r="T1952">
        <v>3.2857142857142856</v>
      </c>
      <c r="U1952">
        <v>38.714285714285715</v>
      </c>
      <c r="V1952">
        <v>0.77777777777777779</v>
      </c>
      <c r="W1952">
        <v>0.4</v>
      </c>
      <c r="Y1952">
        <v>0.16279069767441862</v>
      </c>
      <c r="Z1952">
        <v>557</v>
      </c>
      <c r="AA1952">
        <v>0.7</v>
      </c>
      <c r="AB1952">
        <v>3.2857142857142856</v>
      </c>
      <c r="AH1952">
        <v>38.714285714285715</v>
      </c>
      <c r="AQ1952">
        <v>200</v>
      </c>
      <c r="AR1952">
        <v>200</v>
      </c>
      <c r="AS1952" t="s">
        <v>756</v>
      </c>
    </row>
    <row r="1953" spans="1:45" x14ac:dyDescent="0.25">
      <c r="A1953">
        <v>1952</v>
      </c>
      <c r="B1953" t="s">
        <v>26</v>
      </c>
      <c r="C1953" t="s">
        <v>680</v>
      </c>
      <c r="D1953" t="s">
        <v>3</v>
      </c>
      <c r="E1953" t="s">
        <v>344</v>
      </c>
      <c r="F1953" s="138">
        <v>44023</v>
      </c>
      <c r="G1953" t="s">
        <v>685</v>
      </c>
      <c r="H1953" t="s">
        <v>667</v>
      </c>
      <c r="I1953" t="s">
        <v>681</v>
      </c>
      <c r="J1953" t="s">
        <v>251</v>
      </c>
      <c r="K1953" t="s">
        <v>671</v>
      </c>
      <c r="L1953">
        <v>1000</v>
      </c>
      <c r="M1953">
        <v>400</v>
      </c>
      <c r="O1953">
        <v>400</v>
      </c>
      <c r="P1953">
        <v>128</v>
      </c>
      <c r="Q1953">
        <v>2</v>
      </c>
      <c r="R1953">
        <v>73</v>
      </c>
      <c r="S1953">
        <v>84</v>
      </c>
      <c r="T1953">
        <v>2.1428571428571428</v>
      </c>
      <c r="U1953">
        <v>75.857142857142861</v>
      </c>
      <c r="V1953">
        <v>1.04</v>
      </c>
      <c r="W1953">
        <v>0.4</v>
      </c>
      <c r="Y1953">
        <v>0.26071428571428573</v>
      </c>
      <c r="Z1953">
        <v>653</v>
      </c>
      <c r="AA1953">
        <v>0.7</v>
      </c>
      <c r="AB1953">
        <v>2.1428571428571428</v>
      </c>
      <c r="AH1953">
        <v>75.857142857142861</v>
      </c>
      <c r="AQ1953">
        <v>200</v>
      </c>
      <c r="AR1953">
        <v>200</v>
      </c>
      <c r="AS1953" t="s">
        <v>756</v>
      </c>
    </row>
    <row r="1954" spans="1:45" x14ac:dyDescent="0.25">
      <c r="A1954">
        <v>1953</v>
      </c>
      <c r="B1954" t="s">
        <v>26</v>
      </c>
      <c r="C1954" t="s">
        <v>680</v>
      </c>
      <c r="D1954" t="s">
        <v>3</v>
      </c>
      <c r="E1954" t="s">
        <v>344</v>
      </c>
      <c r="F1954" s="138">
        <v>44023</v>
      </c>
      <c r="G1954" t="s">
        <v>685</v>
      </c>
      <c r="H1954" t="s">
        <v>667</v>
      </c>
      <c r="I1954" t="s">
        <v>681</v>
      </c>
      <c r="J1954" t="s">
        <v>417</v>
      </c>
      <c r="K1954" t="s">
        <v>671</v>
      </c>
      <c r="L1954">
        <v>1000</v>
      </c>
      <c r="M1954">
        <v>400</v>
      </c>
      <c r="O1954">
        <v>880</v>
      </c>
      <c r="P1954">
        <v>128</v>
      </c>
      <c r="Q1954">
        <v>46</v>
      </c>
      <c r="R1954">
        <v>128</v>
      </c>
      <c r="S1954">
        <v>84</v>
      </c>
      <c r="T1954">
        <v>33.25</v>
      </c>
      <c r="U1954">
        <v>128.21428571428572</v>
      </c>
      <c r="V1954">
        <v>0.92795566502463056</v>
      </c>
      <c r="W1954">
        <v>0.4</v>
      </c>
      <c r="Y1954">
        <v>0.20779220779220781</v>
      </c>
      <c r="Z1954">
        <v>868</v>
      </c>
      <c r="AA1954">
        <v>0.7</v>
      </c>
      <c r="AB1954">
        <v>26</v>
      </c>
      <c r="AC1954">
        <v>7</v>
      </c>
      <c r="AE1954">
        <v>11</v>
      </c>
      <c r="AH1954">
        <v>117.71428571428571</v>
      </c>
      <c r="AI1954">
        <v>14</v>
      </c>
      <c r="AK1954">
        <v>14</v>
      </c>
      <c r="AQ1954">
        <v>200</v>
      </c>
      <c r="AR1954">
        <v>200</v>
      </c>
      <c r="AS1954" t="s">
        <v>756</v>
      </c>
    </row>
    <row r="1955" spans="1:45" x14ac:dyDescent="0.25">
      <c r="A1955">
        <v>1954</v>
      </c>
      <c r="B1955" t="s">
        <v>26</v>
      </c>
      <c r="C1955" t="s">
        <v>680</v>
      </c>
      <c r="D1955" t="s">
        <v>3</v>
      </c>
      <c r="E1955" t="s">
        <v>344</v>
      </c>
      <c r="F1955" s="138">
        <v>44023</v>
      </c>
      <c r="G1955" t="s">
        <v>720</v>
      </c>
      <c r="H1955" t="s">
        <v>687</v>
      </c>
      <c r="I1955" t="s">
        <v>681</v>
      </c>
      <c r="J1955" t="s">
        <v>588</v>
      </c>
      <c r="K1955" t="s">
        <v>671</v>
      </c>
      <c r="L1955">
        <v>700</v>
      </c>
      <c r="M1955">
        <v>350</v>
      </c>
      <c r="O1955">
        <v>160</v>
      </c>
      <c r="P1955">
        <v>42</v>
      </c>
      <c r="Q1955">
        <v>1</v>
      </c>
      <c r="R1955">
        <v>33</v>
      </c>
      <c r="S1955">
        <v>15</v>
      </c>
      <c r="T1955">
        <v>0.42857142857142855</v>
      </c>
      <c r="U1955">
        <v>19.214285714285715</v>
      </c>
      <c r="V1955">
        <v>0.57773109243697474</v>
      </c>
      <c r="W1955">
        <v>0.24</v>
      </c>
      <c r="Y1955">
        <v>0.29464285714285715</v>
      </c>
      <c r="Z1955">
        <v>196</v>
      </c>
      <c r="AA1955">
        <v>0.6</v>
      </c>
      <c r="AB1955">
        <v>0.42857142857142855</v>
      </c>
      <c r="AH1955">
        <v>18.714285714285715</v>
      </c>
      <c r="AK1955">
        <v>1</v>
      </c>
      <c r="AQ1955">
        <v>150</v>
      </c>
      <c r="AR1955">
        <v>150</v>
      </c>
      <c r="AS1955" t="s">
        <v>755</v>
      </c>
    </row>
    <row r="1956" spans="1:45" x14ac:dyDescent="0.25">
      <c r="A1956">
        <v>1955</v>
      </c>
      <c r="B1956" t="s">
        <v>26</v>
      </c>
      <c r="C1956" t="s">
        <v>680</v>
      </c>
      <c r="D1956" t="s">
        <v>3</v>
      </c>
      <c r="E1956" t="s">
        <v>344</v>
      </c>
      <c r="F1956" s="138">
        <v>44023</v>
      </c>
      <c r="G1956" t="s">
        <v>720</v>
      </c>
      <c r="H1956" t="s">
        <v>687</v>
      </c>
      <c r="I1956" t="s">
        <v>681</v>
      </c>
      <c r="J1956" t="s">
        <v>591</v>
      </c>
      <c r="K1956" t="s">
        <v>671</v>
      </c>
      <c r="L1956">
        <v>700</v>
      </c>
      <c r="M1956">
        <v>350</v>
      </c>
      <c r="O1956">
        <v>252</v>
      </c>
      <c r="P1956">
        <v>42</v>
      </c>
      <c r="Q1956">
        <v>1</v>
      </c>
      <c r="R1956">
        <v>36</v>
      </c>
      <c r="S1956">
        <v>15</v>
      </c>
      <c r="T1956">
        <v>0.42857142857142855</v>
      </c>
      <c r="U1956">
        <v>25</v>
      </c>
      <c r="V1956">
        <v>0.68725868725868722</v>
      </c>
      <c r="W1956">
        <v>0.24</v>
      </c>
      <c r="Y1956">
        <v>0.20408163265306126</v>
      </c>
      <c r="Z1956">
        <v>260</v>
      </c>
      <c r="AA1956">
        <v>0.6</v>
      </c>
      <c r="AB1956">
        <v>0.42857142857142855</v>
      </c>
      <c r="AH1956">
        <v>25</v>
      </c>
      <c r="AQ1956">
        <v>150</v>
      </c>
      <c r="AR1956">
        <v>150</v>
      </c>
      <c r="AS1956" t="s">
        <v>755</v>
      </c>
    </row>
    <row r="1957" spans="1:45" x14ac:dyDescent="0.25">
      <c r="A1957">
        <v>1956</v>
      </c>
      <c r="B1957" t="s">
        <v>26</v>
      </c>
      <c r="C1957" t="s">
        <v>680</v>
      </c>
      <c r="D1957" t="s">
        <v>3</v>
      </c>
      <c r="E1957" t="s">
        <v>344</v>
      </c>
      <c r="F1957" s="138">
        <v>44023</v>
      </c>
      <c r="G1957" t="s">
        <v>720</v>
      </c>
      <c r="H1957" t="s">
        <v>687</v>
      </c>
      <c r="I1957" t="s">
        <v>681</v>
      </c>
      <c r="J1957" t="s">
        <v>590</v>
      </c>
      <c r="K1957" t="s">
        <v>671</v>
      </c>
      <c r="L1957">
        <v>700</v>
      </c>
      <c r="M1957">
        <v>350</v>
      </c>
      <c r="O1957">
        <v>354</v>
      </c>
      <c r="P1957">
        <v>42</v>
      </c>
      <c r="Q1957">
        <v>4</v>
      </c>
      <c r="R1957">
        <v>37</v>
      </c>
      <c r="S1957">
        <v>15</v>
      </c>
      <c r="T1957">
        <v>2.8571428571428572</v>
      </c>
      <c r="U1957">
        <v>25.107142857142858</v>
      </c>
      <c r="V1957">
        <v>0.68205574912891986</v>
      </c>
      <c r="W1957">
        <v>0.24</v>
      </c>
      <c r="Y1957">
        <v>0.14931396287328491</v>
      </c>
      <c r="Z1957">
        <v>333</v>
      </c>
      <c r="AA1957">
        <v>0.6</v>
      </c>
      <c r="AB1957">
        <v>2.8571428571428572</v>
      </c>
      <c r="AH1957">
        <v>23.857142857142858</v>
      </c>
      <c r="AI1957">
        <v>5</v>
      </c>
      <c r="AQ1957">
        <v>150</v>
      </c>
      <c r="AR1957">
        <v>150</v>
      </c>
      <c r="AS1957" t="s">
        <v>755</v>
      </c>
    </row>
    <row r="1958" spans="1:45" x14ac:dyDescent="0.25">
      <c r="A1958">
        <v>1957</v>
      </c>
      <c r="B1958" t="s">
        <v>26</v>
      </c>
      <c r="C1958" t="s">
        <v>680</v>
      </c>
      <c r="D1958" t="s">
        <v>3</v>
      </c>
      <c r="E1958" t="s">
        <v>344</v>
      </c>
      <c r="F1958" s="138">
        <v>44023</v>
      </c>
      <c r="G1958" t="s">
        <v>720</v>
      </c>
      <c r="H1958" t="s">
        <v>687</v>
      </c>
      <c r="I1958" t="s">
        <v>689</v>
      </c>
      <c r="J1958" t="s">
        <v>589</v>
      </c>
      <c r="K1958" t="s">
        <v>671</v>
      </c>
      <c r="L1958">
        <v>700</v>
      </c>
      <c r="M1958">
        <v>350</v>
      </c>
      <c r="O1958">
        <v>350</v>
      </c>
      <c r="P1958">
        <v>42</v>
      </c>
      <c r="Q1958">
        <v>13</v>
      </c>
      <c r="R1958">
        <v>54</v>
      </c>
      <c r="S1958">
        <v>15</v>
      </c>
      <c r="T1958">
        <v>8.6428571428571423</v>
      </c>
      <c r="U1958">
        <v>41.857142857142854</v>
      </c>
      <c r="V1958">
        <v>0.75373134328358204</v>
      </c>
      <c r="W1958">
        <v>0.24</v>
      </c>
      <c r="Y1958">
        <v>0.22040816326530616</v>
      </c>
      <c r="Z1958">
        <v>372</v>
      </c>
      <c r="AA1958">
        <v>0.6</v>
      </c>
      <c r="AB1958">
        <v>7.1428571428571432</v>
      </c>
      <c r="AC1958">
        <v>2</v>
      </c>
      <c r="AE1958">
        <v>2</v>
      </c>
      <c r="AH1958">
        <v>36.857142857142854</v>
      </c>
      <c r="AI1958">
        <v>5</v>
      </c>
      <c r="AK1958">
        <v>3</v>
      </c>
      <c r="AL1958">
        <v>3</v>
      </c>
      <c r="AQ1958">
        <v>150</v>
      </c>
      <c r="AR1958">
        <v>150</v>
      </c>
      <c r="AS1958" t="s">
        <v>755</v>
      </c>
    </row>
    <row r="1959" spans="1:45" x14ac:dyDescent="0.25">
      <c r="A1959">
        <v>1958</v>
      </c>
      <c r="B1959" t="s">
        <v>26</v>
      </c>
      <c r="C1959" t="s">
        <v>665</v>
      </c>
      <c r="D1959" t="s">
        <v>3</v>
      </c>
      <c r="E1959" t="s">
        <v>344</v>
      </c>
      <c r="F1959" s="138">
        <v>44024</v>
      </c>
      <c r="G1959" t="s">
        <v>666</v>
      </c>
      <c r="H1959" t="s">
        <v>667</v>
      </c>
      <c r="I1959" t="s">
        <v>668</v>
      </c>
      <c r="J1959" t="s">
        <v>130</v>
      </c>
      <c r="K1959" t="s">
        <v>669</v>
      </c>
      <c r="L1959">
        <v>2700</v>
      </c>
      <c r="M1959">
        <v>810</v>
      </c>
      <c r="O1959">
        <v>682</v>
      </c>
      <c r="P1959">
        <v>259.2</v>
      </c>
      <c r="Q1959">
        <v>97</v>
      </c>
      <c r="R1959">
        <v>170</v>
      </c>
      <c r="S1959">
        <v>171.20000000000002</v>
      </c>
      <c r="T1959">
        <v>151.33333333333334</v>
      </c>
      <c r="U1959">
        <v>64.416666666666657</v>
      </c>
      <c r="V1959">
        <v>0.80805243445692887</v>
      </c>
      <c r="W1959">
        <v>0.4</v>
      </c>
      <c r="Y1959">
        <v>0.55927943024717219</v>
      </c>
      <c r="Z1959">
        <v>869</v>
      </c>
      <c r="AA1959">
        <v>0.8</v>
      </c>
      <c r="AB1959">
        <v>133.83333333333334</v>
      </c>
      <c r="AC1959">
        <v>8</v>
      </c>
      <c r="AD1959">
        <v>0</v>
      </c>
      <c r="AE1959">
        <v>31</v>
      </c>
      <c r="AF1959">
        <v>0</v>
      </c>
      <c r="AG1959">
        <v>0</v>
      </c>
      <c r="AH1959">
        <v>53.166666666666664</v>
      </c>
      <c r="AI1959">
        <v>13</v>
      </c>
      <c r="AJ1959">
        <v>0</v>
      </c>
      <c r="AK1959">
        <v>16</v>
      </c>
      <c r="AL1959">
        <v>0</v>
      </c>
      <c r="AM1959">
        <v>0</v>
      </c>
      <c r="AQ1959">
        <v>150</v>
      </c>
      <c r="AR1959">
        <v>150</v>
      </c>
      <c r="AS1959" t="s">
        <v>756</v>
      </c>
    </row>
    <row r="1960" spans="1:45" x14ac:dyDescent="0.25">
      <c r="A1960">
        <v>1959</v>
      </c>
      <c r="B1960" t="s">
        <v>26</v>
      </c>
      <c r="C1960" t="s">
        <v>665</v>
      </c>
      <c r="D1960" t="s">
        <v>3</v>
      </c>
      <c r="E1960" t="s">
        <v>344</v>
      </c>
      <c r="F1960" s="138">
        <v>44024</v>
      </c>
      <c r="G1960" t="s">
        <v>682</v>
      </c>
      <c r="H1960" t="s">
        <v>667</v>
      </c>
      <c r="I1960" t="s">
        <v>668</v>
      </c>
      <c r="J1960" t="s">
        <v>146</v>
      </c>
      <c r="K1960" t="s">
        <v>671</v>
      </c>
      <c r="L1960">
        <v>1000</v>
      </c>
      <c r="M1960">
        <v>320</v>
      </c>
      <c r="O1960">
        <v>320</v>
      </c>
      <c r="P1960">
        <v>80</v>
      </c>
      <c r="Q1960">
        <v>21</v>
      </c>
      <c r="R1960">
        <v>40</v>
      </c>
      <c r="S1960">
        <v>53</v>
      </c>
      <c r="T1960">
        <v>12.666666666666668</v>
      </c>
      <c r="U1960">
        <v>16.916666666666668</v>
      </c>
      <c r="V1960">
        <v>0.48497267759562845</v>
      </c>
      <c r="W1960">
        <v>0.4</v>
      </c>
      <c r="Y1960">
        <v>0.27232142857142855</v>
      </c>
      <c r="Z1960">
        <v>396</v>
      </c>
      <c r="AA1960">
        <v>0.7</v>
      </c>
      <c r="AB1960">
        <v>4.666666666666667</v>
      </c>
      <c r="AC1960">
        <v>0</v>
      </c>
      <c r="AD1960">
        <v>0</v>
      </c>
      <c r="AE1960">
        <v>16</v>
      </c>
      <c r="AF1960">
        <v>0</v>
      </c>
      <c r="AG1960">
        <v>0</v>
      </c>
      <c r="AH1960">
        <v>5.666666666666667</v>
      </c>
      <c r="AI1960">
        <v>5</v>
      </c>
      <c r="AJ1960">
        <v>0</v>
      </c>
      <c r="AK1960">
        <v>20</v>
      </c>
      <c r="AL1960">
        <v>0</v>
      </c>
      <c r="AM1960">
        <v>0</v>
      </c>
      <c r="AQ1960">
        <v>100</v>
      </c>
      <c r="AR1960">
        <v>100</v>
      </c>
      <c r="AS1960" t="s">
        <v>755</v>
      </c>
    </row>
    <row r="1961" spans="1:45" x14ac:dyDescent="0.25">
      <c r="A1961">
        <v>1960</v>
      </c>
      <c r="B1961" t="s">
        <v>26</v>
      </c>
      <c r="C1961" t="s">
        <v>665</v>
      </c>
      <c r="D1961" t="s">
        <v>3</v>
      </c>
      <c r="E1961" t="s">
        <v>344</v>
      </c>
      <c r="F1961" s="138">
        <v>44024</v>
      </c>
      <c r="G1961" t="s">
        <v>682</v>
      </c>
      <c r="H1961" t="s">
        <v>667</v>
      </c>
      <c r="I1961" t="s">
        <v>668</v>
      </c>
      <c r="J1961" t="s">
        <v>395</v>
      </c>
      <c r="K1961" t="s">
        <v>671</v>
      </c>
      <c r="L1961">
        <v>1000</v>
      </c>
      <c r="M1961">
        <v>320</v>
      </c>
      <c r="O1961">
        <v>256</v>
      </c>
      <c r="P1961">
        <v>80</v>
      </c>
      <c r="Q1961">
        <v>26</v>
      </c>
      <c r="R1961">
        <v>39</v>
      </c>
      <c r="S1961">
        <v>53</v>
      </c>
      <c r="T1961">
        <v>16.75</v>
      </c>
      <c r="U1961">
        <v>23</v>
      </c>
      <c r="V1961">
        <v>0.61153846153846159</v>
      </c>
      <c r="W1961">
        <v>0.4</v>
      </c>
      <c r="Y1961">
        <v>0.3627232142857143</v>
      </c>
      <c r="Z1961">
        <v>308</v>
      </c>
      <c r="AA1961">
        <v>0.7</v>
      </c>
      <c r="AB1961">
        <v>11.5</v>
      </c>
      <c r="AC1961">
        <v>0</v>
      </c>
      <c r="AD1961">
        <v>2</v>
      </c>
      <c r="AE1961">
        <v>9</v>
      </c>
      <c r="AF1961">
        <v>0</v>
      </c>
      <c r="AG1961">
        <v>0</v>
      </c>
      <c r="AH1961">
        <v>19</v>
      </c>
      <c r="AI1961">
        <v>1</v>
      </c>
      <c r="AJ1961">
        <v>2</v>
      </c>
      <c r="AK1961">
        <v>6</v>
      </c>
      <c r="AL1961">
        <v>0</v>
      </c>
      <c r="AM1961">
        <v>0</v>
      </c>
      <c r="AQ1961">
        <v>100</v>
      </c>
      <c r="AR1961">
        <v>100</v>
      </c>
      <c r="AS1961" t="s">
        <v>755</v>
      </c>
    </row>
    <row r="1962" spans="1:45" x14ac:dyDescent="0.25">
      <c r="A1962">
        <v>1961</v>
      </c>
      <c r="B1962" t="s">
        <v>26</v>
      </c>
      <c r="C1962" t="s">
        <v>665</v>
      </c>
      <c r="D1962" t="s">
        <v>3</v>
      </c>
      <c r="E1962" t="s">
        <v>344</v>
      </c>
      <c r="F1962" s="138">
        <v>44024</v>
      </c>
      <c r="G1962" t="s">
        <v>682</v>
      </c>
      <c r="H1962" t="s">
        <v>667</v>
      </c>
      <c r="I1962" t="s">
        <v>668</v>
      </c>
      <c r="J1962" t="s">
        <v>396</v>
      </c>
      <c r="K1962" t="s">
        <v>671</v>
      </c>
      <c r="L1962">
        <v>1000</v>
      </c>
      <c r="M1962">
        <v>320</v>
      </c>
      <c r="O1962">
        <v>292</v>
      </c>
      <c r="P1962">
        <v>80</v>
      </c>
      <c r="Q1962">
        <v>38</v>
      </c>
      <c r="R1962">
        <v>58</v>
      </c>
      <c r="S1962">
        <v>53</v>
      </c>
      <c r="T1962">
        <v>28.541666666666668</v>
      </c>
      <c r="U1962">
        <v>33.416666666666671</v>
      </c>
      <c r="V1962">
        <v>0.64539930555555569</v>
      </c>
      <c r="W1962">
        <v>0.4</v>
      </c>
      <c r="Y1962">
        <v>0.4696673189823875</v>
      </c>
      <c r="Z1962">
        <v>512</v>
      </c>
      <c r="AA1962">
        <v>0.65</v>
      </c>
      <c r="AB1962">
        <v>24.166666666666668</v>
      </c>
      <c r="AC1962">
        <v>9</v>
      </c>
      <c r="AD1962">
        <v>3</v>
      </c>
      <c r="AE1962">
        <v>2</v>
      </c>
      <c r="AF1962">
        <v>0</v>
      </c>
      <c r="AG1962">
        <v>0</v>
      </c>
      <c r="AH1962">
        <v>16.666666666666668</v>
      </c>
      <c r="AI1962">
        <v>2</v>
      </c>
      <c r="AJ1962">
        <v>6</v>
      </c>
      <c r="AK1962">
        <v>28</v>
      </c>
      <c r="AL1962">
        <v>0</v>
      </c>
      <c r="AM1962">
        <v>0</v>
      </c>
      <c r="AQ1962">
        <v>100</v>
      </c>
      <c r="AR1962">
        <v>100</v>
      </c>
      <c r="AS1962" t="s">
        <v>755</v>
      </c>
    </row>
    <row r="1963" spans="1:45" x14ac:dyDescent="0.25">
      <c r="A1963">
        <v>1962</v>
      </c>
      <c r="B1963" t="s">
        <v>26</v>
      </c>
      <c r="C1963" t="s">
        <v>665</v>
      </c>
      <c r="D1963" t="s">
        <v>3</v>
      </c>
      <c r="E1963" t="s">
        <v>344</v>
      </c>
      <c r="F1963" s="138">
        <v>44024</v>
      </c>
      <c r="G1963" t="s">
        <v>682</v>
      </c>
      <c r="H1963" t="s">
        <v>687</v>
      </c>
      <c r="I1963" t="s">
        <v>668</v>
      </c>
      <c r="J1963" t="s">
        <v>475</v>
      </c>
      <c r="K1963" t="s">
        <v>671</v>
      </c>
      <c r="L1963">
        <v>1000</v>
      </c>
      <c r="M1963">
        <v>320</v>
      </c>
      <c r="O1963">
        <v>320</v>
      </c>
      <c r="P1963">
        <v>48</v>
      </c>
      <c r="Q1963">
        <v>36</v>
      </c>
      <c r="R1963">
        <v>36</v>
      </c>
      <c r="S1963">
        <v>17.5</v>
      </c>
      <c r="T1963">
        <v>19</v>
      </c>
      <c r="U1963">
        <v>18.5</v>
      </c>
      <c r="V1963">
        <v>0.52083333333333337</v>
      </c>
      <c r="W1963">
        <v>0.24</v>
      </c>
      <c r="Y1963">
        <v>0.32142857142857145</v>
      </c>
      <c r="Z1963">
        <v>556</v>
      </c>
      <c r="AA1963">
        <v>0.7</v>
      </c>
      <c r="AB1963">
        <v>0</v>
      </c>
      <c r="AC1963">
        <v>0</v>
      </c>
      <c r="AD1963">
        <v>0</v>
      </c>
      <c r="AE1963">
        <v>38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37</v>
      </c>
      <c r="AL1963">
        <v>0</v>
      </c>
      <c r="AM1963">
        <v>0</v>
      </c>
      <c r="AQ1963">
        <v>100</v>
      </c>
      <c r="AR1963">
        <v>100</v>
      </c>
      <c r="AS1963" t="s">
        <v>755</v>
      </c>
    </row>
    <row r="1964" spans="1:45" x14ac:dyDescent="0.25">
      <c r="A1964">
        <v>1963</v>
      </c>
      <c r="B1964" t="s">
        <v>26</v>
      </c>
      <c r="C1964" t="s">
        <v>665</v>
      </c>
      <c r="D1964" t="s">
        <v>3</v>
      </c>
      <c r="E1964" t="s">
        <v>344</v>
      </c>
      <c r="F1964" s="138">
        <v>44024</v>
      </c>
      <c r="G1964" t="s">
        <v>682</v>
      </c>
      <c r="H1964" t="s">
        <v>687</v>
      </c>
      <c r="I1964" t="s">
        <v>668</v>
      </c>
      <c r="J1964" t="s">
        <v>478</v>
      </c>
      <c r="K1964" t="s">
        <v>671</v>
      </c>
      <c r="L1964">
        <v>1000</v>
      </c>
      <c r="M1964">
        <v>320</v>
      </c>
      <c r="O1964">
        <v>320</v>
      </c>
      <c r="P1964">
        <v>48</v>
      </c>
      <c r="Q1964">
        <v>17</v>
      </c>
      <c r="R1964">
        <v>15</v>
      </c>
      <c r="S1964">
        <v>17.5</v>
      </c>
      <c r="T1964">
        <v>11.5</v>
      </c>
      <c r="U1964">
        <v>26</v>
      </c>
      <c r="V1964">
        <v>1.171875</v>
      </c>
      <c r="W1964">
        <v>0.24</v>
      </c>
      <c r="Y1964">
        <v>0.14285714285714285</v>
      </c>
      <c r="Z1964">
        <v>394</v>
      </c>
      <c r="AA1964">
        <v>0.7</v>
      </c>
      <c r="AB1964">
        <v>0</v>
      </c>
      <c r="AC1964">
        <v>0</v>
      </c>
      <c r="AD1964">
        <v>0</v>
      </c>
      <c r="AE1964">
        <v>23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52</v>
      </c>
      <c r="AL1964">
        <v>0</v>
      </c>
      <c r="AM1964">
        <v>0</v>
      </c>
      <c r="AQ1964">
        <v>100</v>
      </c>
      <c r="AR1964">
        <v>100</v>
      </c>
      <c r="AS1964" t="s">
        <v>755</v>
      </c>
    </row>
    <row r="1965" spans="1:45" x14ac:dyDescent="0.25">
      <c r="A1965">
        <v>1964</v>
      </c>
      <c r="B1965" t="s">
        <v>26</v>
      </c>
      <c r="C1965" t="s">
        <v>665</v>
      </c>
      <c r="D1965" t="s">
        <v>3</v>
      </c>
      <c r="E1965" t="s">
        <v>344</v>
      </c>
      <c r="F1965" s="138">
        <v>44024</v>
      </c>
      <c r="G1965" t="s">
        <v>682</v>
      </c>
      <c r="H1965" t="s">
        <v>687</v>
      </c>
      <c r="I1965" t="s">
        <v>697</v>
      </c>
      <c r="J1965" t="s">
        <v>467</v>
      </c>
      <c r="K1965" t="s">
        <v>671</v>
      </c>
      <c r="L1965">
        <v>1000</v>
      </c>
      <c r="M1965">
        <v>320</v>
      </c>
      <c r="O1965">
        <v>320</v>
      </c>
      <c r="P1965">
        <v>48</v>
      </c>
      <c r="Q1965">
        <v>12</v>
      </c>
      <c r="R1965">
        <v>46</v>
      </c>
      <c r="S1965">
        <v>17.5</v>
      </c>
      <c r="T1965">
        <v>8.5</v>
      </c>
      <c r="U1965">
        <v>33.75</v>
      </c>
      <c r="V1965">
        <v>0.72844827586206895</v>
      </c>
      <c r="W1965">
        <v>0.24</v>
      </c>
      <c r="Y1965">
        <v>0.25892857142857145</v>
      </c>
      <c r="Z1965">
        <v>457</v>
      </c>
      <c r="AA1965">
        <v>0.65</v>
      </c>
      <c r="AB1965">
        <v>8.5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30.5</v>
      </c>
      <c r="AI1965">
        <v>5</v>
      </c>
      <c r="AJ1965">
        <v>0</v>
      </c>
      <c r="AK1965">
        <v>4</v>
      </c>
      <c r="AL1965">
        <v>0</v>
      </c>
      <c r="AM1965">
        <v>0</v>
      </c>
      <c r="AQ1965">
        <v>100</v>
      </c>
      <c r="AR1965">
        <v>100</v>
      </c>
      <c r="AS1965" t="s">
        <v>755</v>
      </c>
    </row>
    <row r="1966" spans="1:45" x14ac:dyDescent="0.25">
      <c r="A1966">
        <v>1965</v>
      </c>
      <c r="B1966" t="s">
        <v>26</v>
      </c>
      <c r="C1966" t="s">
        <v>665</v>
      </c>
      <c r="D1966" t="s">
        <v>3</v>
      </c>
      <c r="E1966" t="s">
        <v>344</v>
      </c>
      <c r="F1966" s="138">
        <v>44024</v>
      </c>
      <c r="G1966" t="s">
        <v>682</v>
      </c>
      <c r="H1966" t="s">
        <v>687</v>
      </c>
      <c r="I1966" t="s">
        <v>697</v>
      </c>
      <c r="J1966" t="s">
        <v>487</v>
      </c>
      <c r="K1966" t="s">
        <v>671</v>
      </c>
      <c r="L1966">
        <v>1000</v>
      </c>
      <c r="M1966">
        <v>320</v>
      </c>
      <c r="O1966">
        <v>338</v>
      </c>
      <c r="P1966">
        <v>48</v>
      </c>
      <c r="Q1966">
        <v>6</v>
      </c>
      <c r="R1966">
        <v>48</v>
      </c>
      <c r="S1966">
        <v>17.5</v>
      </c>
      <c r="T1966">
        <v>2</v>
      </c>
      <c r="U1966">
        <v>40.166666666666664</v>
      </c>
      <c r="V1966">
        <v>0.78086419753086411</v>
      </c>
      <c r="W1966">
        <v>0.24</v>
      </c>
      <c r="Y1966">
        <v>0.22823330515638207</v>
      </c>
      <c r="Z1966">
        <v>397</v>
      </c>
      <c r="AA1966">
        <v>0.7</v>
      </c>
      <c r="AB1966">
        <v>2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36.666666666666664</v>
      </c>
      <c r="AI1966">
        <v>0</v>
      </c>
      <c r="AJ1966">
        <v>0</v>
      </c>
      <c r="AK1966">
        <v>7</v>
      </c>
      <c r="AL1966">
        <v>0</v>
      </c>
      <c r="AM1966">
        <v>0</v>
      </c>
      <c r="AQ1966">
        <v>100</v>
      </c>
      <c r="AR1966">
        <v>100</v>
      </c>
      <c r="AS1966" t="s">
        <v>755</v>
      </c>
    </row>
    <row r="1967" spans="1:45" x14ac:dyDescent="0.25">
      <c r="A1967">
        <v>1966</v>
      </c>
      <c r="B1967" t="s">
        <v>26</v>
      </c>
      <c r="C1967" t="s">
        <v>665</v>
      </c>
      <c r="D1967" t="s">
        <v>3</v>
      </c>
      <c r="E1967" t="s">
        <v>344</v>
      </c>
      <c r="F1967" s="138">
        <v>44024</v>
      </c>
      <c r="G1967" t="s">
        <v>682</v>
      </c>
      <c r="H1967" t="s">
        <v>687</v>
      </c>
      <c r="I1967" t="s">
        <v>709</v>
      </c>
      <c r="J1967" t="s">
        <v>474</v>
      </c>
      <c r="K1967" t="s">
        <v>671</v>
      </c>
      <c r="L1967">
        <v>1000</v>
      </c>
      <c r="M1967">
        <v>320</v>
      </c>
      <c r="O1967">
        <v>320</v>
      </c>
      <c r="P1967">
        <v>48</v>
      </c>
      <c r="Q1967">
        <v>11</v>
      </c>
      <c r="R1967">
        <v>14</v>
      </c>
      <c r="S1967">
        <v>17.5</v>
      </c>
      <c r="T1967">
        <v>3.1666666666666665</v>
      </c>
      <c r="U1967">
        <v>6</v>
      </c>
      <c r="V1967">
        <v>0.36666666666666664</v>
      </c>
      <c r="W1967">
        <v>0.24</v>
      </c>
      <c r="Y1967">
        <v>0.11160714285714286</v>
      </c>
      <c r="Z1967">
        <v>401</v>
      </c>
      <c r="AA1967">
        <v>0.7</v>
      </c>
      <c r="AB1967">
        <v>3.1666666666666665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6</v>
      </c>
      <c r="AI1967">
        <v>0</v>
      </c>
      <c r="AJ1967">
        <v>0</v>
      </c>
      <c r="AK1967">
        <v>0</v>
      </c>
      <c r="AL1967">
        <v>0</v>
      </c>
      <c r="AM1967">
        <v>0</v>
      </c>
      <c r="AQ1967">
        <v>100</v>
      </c>
      <c r="AR1967">
        <v>100</v>
      </c>
      <c r="AS1967" t="s">
        <v>755</v>
      </c>
    </row>
    <row r="1968" spans="1:45" x14ac:dyDescent="0.25">
      <c r="A1968">
        <v>1967</v>
      </c>
      <c r="B1968" t="s">
        <v>26</v>
      </c>
      <c r="C1968" t="s">
        <v>665</v>
      </c>
      <c r="D1968" t="s">
        <v>3</v>
      </c>
      <c r="E1968" t="s">
        <v>344</v>
      </c>
      <c r="F1968" s="138">
        <v>44024</v>
      </c>
      <c r="G1968" t="s">
        <v>682</v>
      </c>
      <c r="H1968" t="s">
        <v>687</v>
      </c>
      <c r="I1968" t="s">
        <v>718</v>
      </c>
      <c r="J1968" t="s">
        <v>585</v>
      </c>
      <c r="K1968" t="s">
        <v>671</v>
      </c>
      <c r="L1968">
        <v>1000</v>
      </c>
      <c r="M1968">
        <v>320</v>
      </c>
      <c r="O1968">
        <v>320</v>
      </c>
      <c r="P1968">
        <v>48</v>
      </c>
      <c r="Q1968">
        <v>16</v>
      </c>
      <c r="R1968">
        <v>30</v>
      </c>
      <c r="S1968">
        <v>17.5</v>
      </c>
      <c r="T1968">
        <v>12.833333333333334</v>
      </c>
      <c r="U1968">
        <v>12.833333333333334</v>
      </c>
      <c r="V1968">
        <v>0.55797101449275366</v>
      </c>
      <c r="W1968">
        <v>0.24</v>
      </c>
      <c r="Y1968">
        <v>0.20535714285714285</v>
      </c>
      <c r="Z1968">
        <v>434</v>
      </c>
      <c r="AA1968">
        <v>0.65</v>
      </c>
      <c r="AB1968">
        <v>22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12.833333333333334</v>
      </c>
      <c r="AI1968">
        <v>0</v>
      </c>
      <c r="AJ1968">
        <v>0</v>
      </c>
      <c r="AK1968">
        <v>0</v>
      </c>
      <c r="AL1968">
        <v>0</v>
      </c>
      <c r="AM1968">
        <v>0</v>
      </c>
      <c r="AQ1968">
        <v>100</v>
      </c>
      <c r="AR1968">
        <v>100</v>
      </c>
      <c r="AS1968" t="s">
        <v>755</v>
      </c>
    </row>
    <row r="1969" spans="1:45" x14ac:dyDescent="0.25">
      <c r="A1969">
        <v>1968</v>
      </c>
      <c r="B1969" t="s">
        <v>26</v>
      </c>
      <c r="C1969" t="s">
        <v>665</v>
      </c>
      <c r="D1969" t="s">
        <v>3</v>
      </c>
      <c r="E1969" t="s">
        <v>344</v>
      </c>
      <c r="F1969" s="138">
        <v>44024</v>
      </c>
      <c r="G1969" t="s">
        <v>682</v>
      </c>
      <c r="H1969" t="s">
        <v>687</v>
      </c>
      <c r="I1969" t="s">
        <v>719</v>
      </c>
      <c r="J1969" t="s">
        <v>587</v>
      </c>
      <c r="K1969" t="s">
        <v>671</v>
      </c>
      <c r="L1969">
        <v>1000</v>
      </c>
      <c r="M1969">
        <v>320</v>
      </c>
      <c r="O1969">
        <v>322</v>
      </c>
      <c r="P1969">
        <v>48</v>
      </c>
      <c r="Q1969">
        <v>9</v>
      </c>
      <c r="R1969">
        <v>19</v>
      </c>
      <c r="S1969">
        <v>17.5</v>
      </c>
      <c r="T1969">
        <v>6.3333333333333339</v>
      </c>
      <c r="U1969">
        <v>8.9166666666666679</v>
      </c>
      <c r="V1969">
        <v>0.54464285714285721</v>
      </c>
      <c r="W1969">
        <v>0.24</v>
      </c>
      <c r="Y1969">
        <v>0.12422360248447206</v>
      </c>
      <c r="Z1969">
        <v>433</v>
      </c>
      <c r="AA1969">
        <v>0.7</v>
      </c>
      <c r="AB1969">
        <v>3.8333333333333335</v>
      </c>
      <c r="AC1969">
        <v>2</v>
      </c>
      <c r="AE1969">
        <v>4</v>
      </c>
      <c r="AF1969">
        <v>0</v>
      </c>
      <c r="AG1969">
        <v>0</v>
      </c>
      <c r="AH1969">
        <v>5.666666666666667</v>
      </c>
      <c r="AI1969">
        <v>3</v>
      </c>
      <c r="AK1969">
        <v>5</v>
      </c>
      <c r="AQ1969">
        <v>100</v>
      </c>
      <c r="AR1969">
        <v>100</v>
      </c>
      <c r="AS1969" t="s">
        <v>755</v>
      </c>
    </row>
    <row r="1970" spans="1:45" x14ac:dyDescent="0.25">
      <c r="A1970">
        <v>1969</v>
      </c>
      <c r="B1970" t="s">
        <v>26</v>
      </c>
      <c r="C1970" t="s">
        <v>665</v>
      </c>
      <c r="D1970" t="s">
        <v>3</v>
      </c>
      <c r="E1970" t="s">
        <v>344</v>
      </c>
      <c r="F1970" s="138">
        <v>44024</v>
      </c>
      <c r="G1970" t="s">
        <v>682</v>
      </c>
      <c r="H1970" t="s">
        <v>687</v>
      </c>
      <c r="I1970" t="s">
        <v>704</v>
      </c>
      <c r="J1970" t="s">
        <v>586</v>
      </c>
      <c r="K1970" t="s">
        <v>671</v>
      </c>
      <c r="L1970">
        <v>1000</v>
      </c>
      <c r="M1970">
        <v>320</v>
      </c>
      <c r="O1970">
        <v>357</v>
      </c>
      <c r="P1970">
        <v>48</v>
      </c>
      <c r="Q1970">
        <v>0</v>
      </c>
      <c r="R1970">
        <v>13</v>
      </c>
      <c r="S1970">
        <v>17.5</v>
      </c>
      <c r="T1970">
        <v>0</v>
      </c>
      <c r="U1970">
        <v>17.416666666666668</v>
      </c>
      <c r="V1970">
        <v>1.3397435897435899</v>
      </c>
      <c r="W1970">
        <v>0.24</v>
      </c>
      <c r="Y1970">
        <v>5.2020808323329337E-2</v>
      </c>
      <c r="Z1970">
        <v>424</v>
      </c>
      <c r="AA1970">
        <v>0.7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5.166666666666667</v>
      </c>
      <c r="AI1970">
        <v>11</v>
      </c>
      <c r="AJ1970">
        <v>4</v>
      </c>
      <c r="AK1970">
        <v>16</v>
      </c>
      <c r="AL1970">
        <v>0</v>
      </c>
      <c r="AM1970">
        <v>0</v>
      </c>
      <c r="AQ1970">
        <v>100</v>
      </c>
      <c r="AR1970">
        <v>100</v>
      </c>
      <c r="AS1970" t="s">
        <v>755</v>
      </c>
    </row>
    <row r="1971" spans="1:45" x14ac:dyDescent="0.25">
      <c r="A1971">
        <v>1970</v>
      </c>
      <c r="B1971" t="s">
        <v>26</v>
      </c>
      <c r="C1971" t="s">
        <v>665</v>
      </c>
      <c r="D1971" t="s">
        <v>3</v>
      </c>
      <c r="E1971" t="s">
        <v>344</v>
      </c>
      <c r="F1971" s="138">
        <v>44024</v>
      </c>
      <c r="G1971" t="s">
        <v>683</v>
      </c>
      <c r="H1971" t="s">
        <v>667</v>
      </c>
      <c r="I1971" t="s">
        <v>668</v>
      </c>
      <c r="J1971" t="s">
        <v>391</v>
      </c>
      <c r="K1971" t="s">
        <v>669</v>
      </c>
      <c r="L1971">
        <v>1500</v>
      </c>
      <c r="M1971">
        <v>600</v>
      </c>
      <c r="O1971">
        <v>552</v>
      </c>
      <c r="P1971">
        <v>192</v>
      </c>
      <c r="Q1971">
        <v>42</v>
      </c>
      <c r="R1971">
        <v>137</v>
      </c>
      <c r="S1971">
        <v>94.8</v>
      </c>
      <c r="T1971">
        <v>25</v>
      </c>
      <c r="U1971">
        <v>75.333333333333329</v>
      </c>
      <c r="V1971">
        <v>0.56052141527001864</v>
      </c>
      <c r="W1971">
        <v>0.4</v>
      </c>
      <c r="Y1971">
        <v>0.46325051759834374</v>
      </c>
      <c r="Z1971">
        <v>454</v>
      </c>
      <c r="AA1971">
        <v>0.65</v>
      </c>
      <c r="AB1971">
        <v>0</v>
      </c>
      <c r="AC1971">
        <v>0</v>
      </c>
      <c r="AD1971">
        <v>0</v>
      </c>
      <c r="AE1971">
        <v>50</v>
      </c>
      <c r="AF1971">
        <v>0</v>
      </c>
      <c r="AG1971">
        <v>0</v>
      </c>
      <c r="AH1971">
        <v>10.833333333333334</v>
      </c>
      <c r="AI1971">
        <v>14</v>
      </c>
      <c r="AJ1971">
        <v>0</v>
      </c>
      <c r="AK1971">
        <v>122</v>
      </c>
      <c r="AL1971">
        <v>0</v>
      </c>
      <c r="AM1971">
        <v>0</v>
      </c>
      <c r="AQ1971">
        <v>100</v>
      </c>
      <c r="AR1971">
        <v>100</v>
      </c>
      <c r="AS1971" t="s">
        <v>756</v>
      </c>
    </row>
    <row r="1972" spans="1:45" x14ac:dyDescent="0.25">
      <c r="A1972">
        <v>1971</v>
      </c>
      <c r="B1972" t="s">
        <v>26</v>
      </c>
      <c r="C1972" t="s">
        <v>665</v>
      </c>
      <c r="D1972" t="s">
        <v>3</v>
      </c>
      <c r="E1972" t="s">
        <v>344</v>
      </c>
      <c r="F1972" s="138">
        <v>44024</v>
      </c>
      <c r="G1972" t="s">
        <v>683</v>
      </c>
      <c r="H1972" t="s">
        <v>667</v>
      </c>
      <c r="I1972" t="s">
        <v>668</v>
      </c>
      <c r="J1972" t="s">
        <v>394</v>
      </c>
      <c r="K1972" t="s">
        <v>669</v>
      </c>
      <c r="L1972">
        <v>1500</v>
      </c>
      <c r="M1972">
        <v>600</v>
      </c>
      <c r="O1972">
        <v>688</v>
      </c>
      <c r="P1972">
        <v>192</v>
      </c>
      <c r="Q1972">
        <v>19</v>
      </c>
      <c r="R1972">
        <v>61</v>
      </c>
      <c r="S1972">
        <v>94.8</v>
      </c>
      <c r="T1972">
        <v>9.5833333333333321</v>
      </c>
      <c r="U1972">
        <v>28.666666666666664</v>
      </c>
      <c r="V1972">
        <v>0.47812500000000002</v>
      </c>
      <c r="W1972">
        <v>0.4</v>
      </c>
      <c r="Y1972">
        <v>0.16611295681063123</v>
      </c>
      <c r="Z1972">
        <v>770</v>
      </c>
      <c r="AA1972">
        <v>0.7</v>
      </c>
      <c r="AB1972">
        <v>4.833333333333333</v>
      </c>
      <c r="AC1972">
        <v>7</v>
      </c>
      <c r="AD1972">
        <v>0</v>
      </c>
      <c r="AE1972">
        <v>6</v>
      </c>
      <c r="AF1972">
        <v>0</v>
      </c>
      <c r="AG1972">
        <v>0</v>
      </c>
      <c r="AH1972">
        <v>10.166666666666666</v>
      </c>
      <c r="AI1972">
        <v>8</v>
      </c>
      <c r="AJ1972">
        <v>4</v>
      </c>
      <c r="AK1972">
        <v>30</v>
      </c>
      <c r="AL1972">
        <v>0</v>
      </c>
      <c r="AM1972">
        <v>0</v>
      </c>
      <c r="AQ1972">
        <v>100</v>
      </c>
      <c r="AR1972">
        <v>100</v>
      </c>
      <c r="AS1972" t="s">
        <v>756</v>
      </c>
    </row>
    <row r="1973" spans="1:45" x14ac:dyDescent="0.25">
      <c r="A1973">
        <v>1972</v>
      </c>
      <c r="B1973" t="s">
        <v>26</v>
      </c>
      <c r="C1973" t="s">
        <v>665</v>
      </c>
      <c r="D1973" t="s">
        <v>3</v>
      </c>
      <c r="E1973" t="s">
        <v>344</v>
      </c>
      <c r="F1973" s="138">
        <v>44024</v>
      </c>
      <c r="G1973" t="s">
        <v>684</v>
      </c>
      <c r="H1973" t="s">
        <v>667</v>
      </c>
      <c r="I1973" t="s">
        <v>668</v>
      </c>
      <c r="J1973" t="s">
        <v>171</v>
      </c>
      <c r="K1973" t="s">
        <v>669</v>
      </c>
      <c r="L1973">
        <v>1250</v>
      </c>
      <c r="M1973">
        <v>500</v>
      </c>
      <c r="O1973">
        <v>384</v>
      </c>
      <c r="P1973">
        <v>100</v>
      </c>
      <c r="Q1973">
        <v>14</v>
      </c>
      <c r="R1973">
        <v>51</v>
      </c>
      <c r="S1973">
        <v>66</v>
      </c>
      <c r="T1973">
        <v>5.125</v>
      </c>
      <c r="U1973">
        <v>19.75</v>
      </c>
      <c r="V1973">
        <v>0.38269230769230766</v>
      </c>
      <c r="W1973">
        <v>0.4</v>
      </c>
      <c r="Y1973">
        <v>0.24181547619047622</v>
      </c>
      <c r="Z1973">
        <v>494</v>
      </c>
      <c r="AA1973">
        <v>0.75</v>
      </c>
      <c r="AB1973">
        <v>0</v>
      </c>
      <c r="AC1973">
        <v>6</v>
      </c>
      <c r="AD1973">
        <v>3</v>
      </c>
      <c r="AE1973">
        <v>5</v>
      </c>
      <c r="AF1973">
        <v>0</v>
      </c>
      <c r="AG1973">
        <v>0</v>
      </c>
      <c r="AH1973">
        <v>0</v>
      </c>
      <c r="AI1973">
        <v>8</v>
      </c>
      <c r="AJ1973">
        <v>30</v>
      </c>
      <c r="AK1973">
        <v>13</v>
      </c>
      <c r="AL1973">
        <v>0</v>
      </c>
      <c r="AM1973">
        <v>0</v>
      </c>
      <c r="AQ1973">
        <v>100</v>
      </c>
      <c r="AR1973">
        <v>100</v>
      </c>
      <c r="AS1973" t="s">
        <v>755</v>
      </c>
    </row>
    <row r="1974" spans="1:45" x14ac:dyDescent="0.25">
      <c r="A1974">
        <v>1973</v>
      </c>
      <c r="B1974" t="s">
        <v>26</v>
      </c>
      <c r="C1974" t="s">
        <v>665</v>
      </c>
      <c r="D1974" t="s">
        <v>3</v>
      </c>
      <c r="E1974" t="s">
        <v>344</v>
      </c>
      <c r="F1974" s="138">
        <v>44024</v>
      </c>
      <c r="G1974" t="s">
        <v>684</v>
      </c>
      <c r="H1974" t="s">
        <v>667</v>
      </c>
      <c r="I1974" t="s">
        <v>672</v>
      </c>
      <c r="J1974" t="s">
        <v>402</v>
      </c>
      <c r="K1974" t="s">
        <v>669</v>
      </c>
      <c r="L1974">
        <v>1250</v>
      </c>
      <c r="M1974">
        <v>500</v>
      </c>
      <c r="O1974">
        <v>424</v>
      </c>
      <c r="P1974">
        <v>160</v>
      </c>
      <c r="Q1974">
        <v>1</v>
      </c>
      <c r="R1974">
        <v>20</v>
      </c>
      <c r="S1974">
        <v>105.60000000000001</v>
      </c>
      <c r="T1974">
        <v>0.375</v>
      </c>
      <c r="U1974">
        <v>15.708333333333334</v>
      </c>
      <c r="V1974">
        <v>0.76587301587301604</v>
      </c>
      <c r="W1974">
        <v>0.4</v>
      </c>
      <c r="Y1974">
        <v>7.0754716981132088E-2</v>
      </c>
      <c r="Z1974">
        <v>260</v>
      </c>
      <c r="AA1974">
        <v>0.75</v>
      </c>
      <c r="AB1974">
        <v>0</v>
      </c>
      <c r="AC1974">
        <v>0</v>
      </c>
      <c r="AD1974">
        <v>1</v>
      </c>
      <c r="AE1974">
        <v>0</v>
      </c>
      <c r="AF1974">
        <v>0</v>
      </c>
      <c r="AG1974">
        <v>0</v>
      </c>
      <c r="AH1974">
        <v>13.833333333333334</v>
      </c>
      <c r="AI1974">
        <v>0</v>
      </c>
      <c r="AJ1974">
        <v>5</v>
      </c>
      <c r="AK1974">
        <v>0</v>
      </c>
      <c r="AL1974">
        <v>0</v>
      </c>
      <c r="AM1974">
        <v>0</v>
      </c>
      <c r="AQ1974">
        <v>80</v>
      </c>
      <c r="AR1974">
        <v>80</v>
      </c>
      <c r="AS1974" t="s">
        <v>756</v>
      </c>
    </row>
    <row r="1975" spans="1:45" x14ac:dyDescent="0.25">
      <c r="A1975">
        <v>1974</v>
      </c>
      <c r="B1975" t="s">
        <v>26</v>
      </c>
      <c r="C1975" t="s">
        <v>665</v>
      </c>
      <c r="D1975" t="s">
        <v>3</v>
      </c>
      <c r="E1975" t="s">
        <v>344</v>
      </c>
      <c r="F1975" s="138">
        <v>44024</v>
      </c>
      <c r="G1975" t="s">
        <v>684</v>
      </c>
      <c r="H1975" t="s">
        <v>687</v>
      </c>
      <c r="I1975" t="s">
        <v>704</v>
      </c>
      <c r="J1975" t="s">
        <v>453</v>
      </c>
      <c r="K1975" t="s">
        <v>669</v>
      </c>
      <c r="L1975">
        <v>1250</v>
      </c>
      <c r="M1975">
        <v>500</v>
      </c>
      <c r="O1975">
        <v>355</v>
      </c>
      <c r="P1975">
        <v>100</v>
      </c>
      <c r="Q1975">
        <v>6</v>
      </c>
      <c r="R1975">
        <v>30</v>
      </c>
      <c r="S1975">
        <v>66</v>
      </c>
      <c r="T1975">
        <v>1</v>
      </c>
      <c r="U1975">
        <v>26.208333333333336</v>
      </c>
      <c r="V1975">
        <v>0.75578703703703709</v>
      </c>
      <c r="W1975">
        <v>0.24</v>
      </c>
      <c r="Y1975">
        <v>0.14486921529175051</v>
      </c>
      <c r="Z1975">
        <v>819</v>
      </c>
      <c r="AA1975">
        <v>0.75</v>
      </c>
      <c r="AB1975">
        <v>0</v>
      </c>
      <c r="AC1975">
        <v>1</v>
      </c>
      <c r="AD1975">
        <v>2</v>
      </c>
      <c r="AE1975">
        <v>0</v>
      </c>
      <c r="AF1975">
        <v>0</v>
      </c>
      <c r="AG1975">
        <v>0</v>
      </c>
      <c r="AH1975">
        <v>14.833333333333334</v>
      </c>
      <c r="AI1975">
        <v>11</v>
      </c>
      <c r="AJ1975">
        <v>11</v>
      </c>
      <c r="AK1975">
        <v>9</v>
      </c>
      <c r="AL1975">
        <v>0</v>
      </c>
      <c r="AM1975">
        <v>0</v>
      </c>
      <c r="AQ1975">
        <v>80</v>
      </c>
      <c r="AR1975">
        <v>80</v>
      </c>
      <c r="AS1975" t="s">
        <v>755</v>
      </c>
    </row>
    <row r="1976" spans="1:45" x14ac:dyDescent="0.25">
      <c r="A1976">
        <v>1975</v>
      </c>
      <c r="B1976" t="s">
        <v>26</v>
      </c>
      <c r="C1976" t="s">
        <v>665</v>
      </c>
      <c r="D1976" t="s">
        <v>3</v>
      </c>
      <c r="E1976" t="s">
        <v>344</v>
      </c>
      <c r="F1976" s="138">
        <v>44024</v>
      </c>
      <c r="G1976" t="s">
        <v>684</v>
      </c>
      <c r="H1976" t="s">
        <v>687</v>
      </c>
      <c r="I1976" t="s">
        <v>705</v>
      </c>
      <c r="J1976" t="s">
        <v>459</v>
      </c>
      <c r="K1976" t="s">
        <v>669</v>
      </c>
      <c r="L1976">
        <v>1250</v>
      </c>
      <c r="M1976">
        <v>500</v>
      </c>
      <c r="O1976">
        <v>420</v>
      </c>
      <c r="P1976">
        <v>100</v>
      </c>
      <c r="Q1976">
        <v>2</v>
      </c>
      <c r="R1976">
        <v>27</v>
      </c>
      <c r="S1976">
        <v>66</v>
      </c>
      <c r="T1976">
        <v>1</v>
      </c>
      <c r="U1976">
        <v>13.333333333333334</v>
      </c>
      <c r="V1976">
        <v>0.4942528735632184</v>
      </c>
      <c r="W1976">
        <v>0.24</v>
      </c>
      <c r="Y1976">
        <v>9.8639455782312924E-2</v>
      </c>
      <c r="Z1976">
        <v>325</v>
      </c>
      <c r="AA1976">
        <v>0.75</v>
      </c>
      <c r="AB1976">
        <v>1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13.333333333333334</v>
      </c>
      <c r="AI1976">
        <v>0</v>
      </c>
      <c r="AJ1976">
        <v>0</v>
      </c>
      <c r="AK1976">
        <v>0</v>
      </c>
      <c r="AL1976">
        <v>0</v>
      </c>
      <c r="AM1976">
        <v>0</v>
      </c>
      <c r="AQ1976">
        <v>80</v>
      </c>
      <c r="AR1976">
        <v>80</v>
      </c>
      <c r="AS1976" t="s">
        <v>755</v>
      </c>
    </row>
    <row r="1977" spans="1:45" x14ac:dyDescent="0.25">
      <c r="A1977">
        <v>1976</v>
      </c>
      <c r="B1977" t="s">
        <v>26</v>
      </c>
      <c r="C1977" t="s">
        <v>665</v>
      </c>
      <c r="D1977" t="s">
        <v>3</v>
      </c>
      <c r="E1977" t="s">
        <v>344</v>
      </c>
      <c r="F1977" s="138">
        <v>44024</v>
      </c>
      <c r="G1977" t="s">
        <v>684</v>
      </c>
      <c r="H1977" t="s">
        <v>687</v>
      </c>
      <c r="I1977" t="s">
        <v>697</v>
      </c>
      <c r="J1977" t="s">
        <v>460</v>
      </c>
      <c r="K1977" t="s">
        <v>669</v>
      </c>
      <c r="L1977">
        <v>1250</v>
      </c>
      <c r="M1977">
        <v>500</v>
      </c>
      <c r="O1977">
        <v>420</v>
      </c>
      <c r="P1977">
        <v>100</v>
      </c>
      <c r="Q1977">
        <v>18</v>
      </c>
      <c r="R1977">
        <v>49</v>
      </c>
      <c r="S1977">
        <v>66</v>
      </c>
      <c r="T1977">
        <v>11.666666666666666</v>
      </c>
      <c r="U1977">
        <v>39.083333333333336</v>
      </c>
      <c r="V1977">
        <v>0.7574626865671642</v>
      </c>
      <c r="W1977">
        <v>0.24</v>
      </c>
      <c r="Y1977">
        <v>0.22789115646258504</v>
      </c>
      <c r="Z1977">
        <v>397</v>
      </c>
      <c r="AA1977">
        <v>0.75</v>
      </c>
      <c r="AB1977">
        <v>11.666666666666666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32.333333333333336</v>
      </c>
      <c r="AI1977">
        <v>0</v>
      </c>
      <c r="AJ1977">
        <v>0</v>
      </c>
      <c r="AK1977">
        <v>0</v>
      </c>
      <c r="AL1977">
        <v>9</v>
      </c>
      <c r="AM1977">
        <v>0</v>
      </c>
      <c r="AQ1977">
        <v>100</v>
      </c>
      <c r="AR1977">
        <v>100</v>
      </c>
      <c r="AS1977" t="s">
        <v>755</v>
      </c>
    </row>
    <row r="1978" spans="1:45" x14ac:dyDescent="0.25">
      <c r="A1978">
        <v>1977</v>
      </c>
      <c r="B1978" t="s">
        <v>26</v>
      </c>
      <c r="C1978" t="s">
        <v>665</v>
      </c>
      <c r="D1978" t="s">
        <v>3</v>
      </c>
      <c r="E1978" t="s">
        <v>344</v>
      </c>
      <c r="F1978" s="138">
        <v>44024</v>
      </c>
      <c r="G1978" t="s">
        <v>685</v>
      </c>
      <c r="H1978" t="s">
        <v>667</v>
      </c>
      <c r="I1978" t="s">
        <v>668</v>
      </c>
      <c r="J1978" t="s">
        <v>173</v>
      </c>
      <c r="K1978" t="s">
        <v>671</v>
      </c>
      <c r="L1978">
        <v>1000</v>
      </c>
      <c r="M1978">
        <v>400</v>
      </c>
      <c r="O1978">
        <v>348</v>
      </c>
      <c r="P1978">
        <v>80</v>
      </c>
      <c r="Q1978">
        <v>13</v>
      </c>
      <c r="R1978">
        <v>39</v>
      </c>
      <c r="S1978">
        <v>53</v>
      </c>
      <c r="T1978">
        <v>8.1666666666666679</v>
      </c>
      <c r="U1978">
        <v>22.666666666666664</v>
      </c>
      <c r="V1978">
        <v>0.59294871794871795</v>
      </c>
      <c r="W1978">
        <v>0.4</v>
      </c>
      <c r="Y1978">
        <v>0.21346469622331693</v>
      </c>
      <c r="Z1978">
        <v>456</v>
      </c>
      <c r="AA1978">
        <v>0.65</v>
      </c>
      <c r="AB1978">
        <v>6.666666666666667</v>
      </c>
      <c r="AC1978">
        <v>2</v>
      </c>
      <c r="AD1978">
        <v>0</v>
      </c>
      <c r="AE1978">
        <v>2</v>
      </c>
      <c r="AF1978">
        <v>0</v>
      </c>
      <c r="AG1978">
        <v>0</v>
      </c>
      <c r="AH1978">
        <v>15.666666666666666</v>
      </c>
      <c r="AI1978">
        <v>3</v>
      </c>
      <c r="AJ1978">
        <v>0</v>
      </c>
      <c r="AK1978">
        <v>8</v>
      </c>
      <c r="AL1978">
        <v>3</v>
      </c>
      <c r="AM1978">
        <v>0</v>
      </c>
      <c r="AQ1978">
        <v>100</v>
      </c>
      <c r="AR1978">
        <v>100</v>
      </c>
      <c r="AS1978" t="s">
        <v>755</v>
      </c>
    </row>
    <row r="1979" spans="1:45" x14ac:dyDescent="0.25">
      <c r="A1979">
        <v>1978</v>
      </c>
      <c r="B1979" t="s">
        <v>26</v>
      </c>
      <c r="C1979" t="s">
        <v>665</v>
      </c>
      <c r="D1979" t="s">
        <v>3</v>
      </c>
      <c r="E1979" t="s">
        <v>344</v>
      </c>
      <c r="F1979" s="138">
        <v>44024</v>
      </c>
      <c r="G1979" t="s">
        <v>685</v>
      </c>
      <c r="H1979" t="s">
        <v>667</v>
      </c>
      <c r="I1979" t="s">
        <v>668</v>
      </c>
      <c r="J1979" t="s">
        <v>174</v>
      </c>
      <c r="K1979" t="s">
        <v>671</v>
      </c>
      <c r="L1979">
        <v>1000</v>
      </c>
      <c r="M1979">
        <v>400</v>
      </c>
      <c r="O1979">
        <v>336</v>
      </c>
      <c r="P1979">
        <v>80</v>
      </c>
      <c r="Q1979">
        <v>11</v>
      </c>
      <c r="R1979">
        <v>35</v>
      </c>
      <c r="S1979">
        <v>53</v>
      </c>
      <c r="T1979">
        <v>6.1666666666666661</v>
      </c>
      <c r="U1979">
        <v>18.833333333333336</v>
      </c>
      <c r="V1979">
        <v>0.54347826086956519</v>
      </c>
      <c r="W1979">
        <v>0.4</v>
      </c>
      <c r="Y1979">
        <v>0.19557823129251703</v>
      </c>
      <c r="Z1979">
        <v>408</v>
      </c>
      <c r="AA1979">
        <v>0.75</v>
      </c>
      <c r="AB1979">
        <v>3.1666666666666665</v>
      </c>
      <c r="AC1979">
        <v>0</v>
      </c>
      <c r="AD1979">
        <v>0</v>
      </c>
      <c r="AE1979">
        <v>6</v>
      </c>
      <c r="AF1979">
        <v>0</v>
      </c>
      <c r="AG1979">
        <v>0</v>
      </c>
      <c r="AH1979">
        <v>13.333333333333334</v>
      </c>
      <c r="AI1979">
        <v>4</v>
      </c>
      <c r="AJ1979">
        <v>0</v>
      </c>
      <c r="AK1979">
        <v>9</v>
      </c>
      <c r="AL1979">
        <v>0</v>
      </c>
      <c r="AM1979">
        <v>0</v>
      </c>
      <c r="AQ1979">
        <v>100</v>
      </c>
      <c r="AR1979">
        <v>100</v>
      </c>
      <c r="AS1979" t="s">
        <v>755</v>
      </c>
    </row>
    <row r="1980" spans="1:45" x14ac:dyDescent="0.25">
      <c r="A1980">
        <v>1979</v>
      </c>
      <c r="B1980" t="s">
        <v>26</v>
      </c>
      <c r="C1980" t="s">
        <v>665</v>
      </c>
      <c r="D1980" t="s">
        <v>3</v>
      </c>
      <c r="E1980" t="s">
        <v>344</v>
      </c>
      <c r="F1980" s="138">
        <v>44024</v>
      </c>
      <c r="G1980" t="s">
        <v>685</v>
      </c>
      <c r="H1980" t="s">
        <v>667</v>
      </c>
      <c r="I1980" t="s">
        <v>668</v>
      </c>
      <c r="J1980" t="s">
        <v>175</v>
      </c>
      <c r="K1980" t="s">
        <v>671</v>
      </c>
      <c r="L1980">
        <v>1000</v>
      </c>
      <c r="M1980">
        <v>400</v>
      </c>
      <c r="O1980">
        <v>404</v>
      </c>
      <c r="P1980">
        <v>128</v>
      </c>
      <c r="Q1980">
        <v>10</v>
      </c>
      <c r="R1980">
        <v>63</v>
      </c>
      <c r="S1980">
        <v>84.800000000000011</v>
      </c>
      <c r="T1980">
        <v>5.916666666666667</v>
      </c>
      <c r="U1980">
        <v>53.833333333333336</v>
      </c>
      <c r="V1980">
        <v>0.81849315068493156</v>
      </c>
      <c r="W1980">
        <v>0.4</v>
      </c>
      <c r="Y1980">
        <v>0.25813295615275816</v>
      </c>
      <c r="Z1980">
        <v>553</v>
      </c>
      <c r="AA1980">
        <v>0.75</v>
      </c>
      <c r="AB1980">
        <v>4.666666666666667</v>
      </c>
      <c r="AC1980">
        <v>1</v>
      </c>
      <c r="AD1980">
        <v>0</v>
      </c>
      <c r="AE1980">
        <v>2</v>
      </c>
      <c r="AF1980">
        <v>0</v>
      </c>
      <c r="AG1980">
        <v>0</v>
      </c>
      <c r="AH1980">
        <v>52.333333333333336</v>
      </c>
      <c r="AI1980">
        <v>4</v>
      </c>
      <c r="AJ1980">
        <v>0</v>
      </c>
      <c r="AK1980">
        <v>1</v>
      </c>
      <c r="AL1980">
        <v>0</v>
      </c>
      <c r="AM1980">
        <v>0</v>
      </c>
      <c r="AQ1980">
        <v>100</v>
      </c>
      <c r="AR1980">
        <v>100</v>
      </c>
      <c r="AS1980" t="s">
        <v>755</v>
      </c>
    </row>
    <row r="1981" spans="1:45" x14ac:dyDescent="0.25">
      <c r="A1981">
        <v>1980</v>
      </c>
      <c r="B1981" t="s">
        <v>26</v>
      </c>
      <c r="C1981" t="s">
        <v>665</v>
      </c>
      <c r="D1981" t="s">
        <v>3</v>
      </c>
      <c r="E1981" t="s">
        <v>344</v>
      </c>
      <c r="F1981" s="138">
        <v>44024</v>
      </c>
      <c r="G1981" t="s">
        <v>685</v>
      </c>
      <c r="H1981" t="s">
        <v>667</v>
      </c>
      <c r="I1981" t="s">
        <v>668</v>
      </c>
      <c r="J1981" t="s">
        <v>416</v>
      </c>
      <c r="K1981" t="s">
        <v>671</v>
      </c>
      <c r="L1981">
        <v>1000</v>
      </c>
      <c r="M1981">
        <v>400</v>
      </c>
      <c r="O1981">
        <v>384</v>
      </c>
      <c r="P1981">
        <v>80</v>
      </c>
      <c r="Q1981">
        <v>14</v>
      </c>
      <c r="R1981">
        <v>47</v>
      </c>
      <c r="S1981">
        <v>53</v>
      </c>
      <c r="T1981">
        <v>11.166666666666666</v>
      </c>
      <c r="U1981">
        <v>33.666666666666664</v>
      </c>
      <c r="V1981">
        <v>0.73497267759562834</v>
      </c>
      <c r="W1981">
        <v>0.4</v>
      </c>
      <c r="Y1981">
        <v>0.22693452380952384</v>
      </c>
      <c r="Z1981">
        <v>730</v>
      </c>
      <c r="AA1981">
        <v>0.75</v>
      </c>
      <c r="AB1981">
        <v>11.166666666666666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33.666666666666664</v>
      </c>
      <c r="AI1981">
        <v>0</v>
      </c>
      <c r="AJ1981">
        <v>0</v>
      </c>
      <c r="AK1981">
        <v>0</v>
      </c>
      <c r="AL1981">
        <v>0</v>
      </c>
      <c r="AM1981">
        <v>0</v>
      </c>
      <c r="AQ1981">
        <v>100</v>
      </c>
      <c r="AR1981">
        <v>100</v>
      </c>
      <c r="AS1981" t="s">
        <v>756</v>
      </c>
    </row>
    <row r="1982" spans="1:45" x14ac:dyDescent="0.25">
      <c r="A1982">
        <v>1981</v>
      </c>
      <c r="B1982" t="s">
        <v>26</v>
      </c>
      <c r="C1982" t="s">
        <v>665</v>
      </c>
      <c r="D1982" t="s">
        <v>3</v>
      </c>
      <c r="E1982" t="s">
        <v>344</v>
      </c>
      <c r="F1982" s="138">
        <v>44024</v>
      </c>
      <c r="G1982" t="s">
        <v>685</v>
      </c>
      <c r="H1982" t="s">
        <v>667</v>
      </c>
      <c r="I1982" t="s">
        <v>668</v>
      </c>
      <c r="J1982" t="s">
        <v>176</v>
      </c>
      <c r="K1982" t="s">
        <v>671</v>
      </c>
      <c r="L1982">
        <v>1000</v>
      </c>
      <c r="M1982">
        <v>400</v>
      </c>
      <c r="O1982">
        <v>352</v>
      </c>
      <c r="P1982">
        <v>80</v>
      </c>
      <c r="Q1982">
        <v>21</v>
      </c>
      <c r="R1982">
        <v>70</v>
      </c>
      <c r="S1982">
        <v>53</v>
      </c>
      <c r="T1982">
        <v>10.583333333333334</v>
      </c>
      <c r="U1982">
        <v>55.666666666666664</v>
      </c>
      <c r="V1982">
        <v>0.72802197802197799</v>
      </c>
      <c r="W1982">
        <v>0.4</v>
      </c>
      <c r="Y1982">
        <v>0.36931818181818188</v>
      </c>
      <c r="Z1982">
        <v>715</v>
      </c>
      <c r="AA1982">
        <v>0.65</v>
      </c>
      <c r="AB1982">
        <v>8.3333333333333339</v>
      </c>
      <c r="AC1982">
        <v>1</v>
      </c>
      <c r="AD1982">
        <v>0</v>
      </c>
      <c r="AE1982">
        <v>4</v>
      </c>
      <c r="AF1982">
        <v>0</v>
      </c>
      <c r="AG1982">
        <v>0</v>
      </c>
      <c r="AH1982">
        <v>51.166666666666664</v>
      </c>
      <c r="AI1982">
        <v>2</v>
      </c>
      <c r="AJ1982">
        <v>0</v>
      </c>
      <c r="AK1982">
        <v>8</v>
      </c>
      <c r="AL1982">
        <v>0</v>
      </c>
      <c r="AM1982">
        <v>0</v>
      </c>
      <c r="AQ1982">
        <v>100</v>
      </c>
      <c r="AR1982">
        <v>100</v>
      </c>
      <c r="AS1982" t="s">
        <v>755</v>
      </c>
    </row>
    <row r="1983" spans="1:45" x14ac:dyDescent="0.25">
      <c r="A1983">
        <v>1982</v>
      </c>
      <c r="B1983" t="s">
        <v>26</v>
      </c>
      <c r="C1983" t="s">
        <v>665</v>
      </c>
      <c r="D1983" t="s">
        <v>3</v>
      </c>
      <c r="E1983" t="s">
        <v>344</v>
      </c>
      <c r="F1983" s="138">
        <v>44024</v>
      </c>
      <c r="G1983" t="s">
        <v>685</v>
      </c>
      <c r="H1983" t="s">
        <v>667</v>
      </c>
      <c r="I1983" t="s">
        <v>668</v>
      </c>
      <c r="J1983" t="s">
        <v>177</v>
      </c>
      <c r="K1983" t="s">
        <v>671</v>
      </c>
      <c r="L1983">
        <v>1000</v>
      </c>
      <c r="M1983">
        <v>400</v>
      </c>
      <c r="O1983">
        <v>272</v>
      </c>
      <c r="P1983">
        <v>80</v>
      </c>
      <c r="Q1983">
        <v>0</v>
      </c>
      <c r="R1983">
        <v>55</v>
      </c>
      <c r="S1983">
        <v>53</v>
      </c>
      <c r="T1983">
        <v>0</v>
      </c>
      <c r="U1983">
        <v>51.333333333333336</v>
      </c>
      <c r="V1983">
        <v>0.93333333333333335</v>
      </c>
      <c r="W1983">
        <v>0.4</v>
      </c>
      <c r="Y1983">
        <v>0.28886554621848742</v>
      </c>
      <c r="Z1983">
        <v>413</v>
      </c>
      <c r="AA1983">
        <v>0.75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50.833333333333336</v>
      </c>
      <c r="AI1983">
        <v>0</v>
      </c>
      <c r="AJ1983">
        <v>0</v>
      </c>
      <c r="AK1983">
        <v>1</v>
      </c>
      <c r="AL1983">
        <v>0</v>
      </c>
      <c r="AM1983">
        <v>0</v>
      </c>
      <c r="AQ1983">
        <v>100</v>
      </c>
      <c r="AR1983">
        <v>100</v>
      </c>
      <c r="AS1983" t="s">
        <v>755</v>
      </c>
    </row>
    <row r="1984" spans="1:45" x14ac:dyDescent="0.25">
      <c r="A1984">
        <v>1983</v>
      </c>
      <c r="B1984" t="s">
        <v>26</v>
      </c>
      <c r="C1984" t="s">
        <v>665</v>
      </c>
      <c r="D1984" t="s">
        <v>3</v>
      </c>
      <c r="E1984" t="s">
        <v>344</v>
      </c>
      <c r="F1984" s="138">
        <v>44024</v>
      </c>
      <c r="G1984" t="s">
        <v>712</v>
      </c>
      <c r="H1984" t="s">
        <v>687</v>
      </c>
      <c r="I1984" t="s">
        <v>668</v>
      </c>
      <c r="J1984" t="s">
        <v>466</v>
      </c>
      <c r="K1984" t="s">
        <v>711</v>
      </c>
      <c r="L1984">
        <v>288</v>
      </c>
      <c r="M1984">
        <v>162</v>
      </c>
      <c r="O1984">
        <v>160</v>
      </c>
      <c r="P1984">
        <v>19</v>
      </c>
      <c r="Q1984">
        <v>11</v>
      </c>
      <c r="R1984">
        <v>21</v>
      </c>
      <c r="S1984">
        <v>12.5</v>
      </c>
      <c r="T1984">
        <v>4.5</v>
      </c>
      <c r="U1984">
        <v>10.166666666666666</v>
      </c>
      <c r="V1984">
        <v>0.45833333333333331</v>
      </c>
      <c r="W1984">
        <v>0.24</v>
      </c>
      <c r="Y1984">
        <v>0.2857142857142857</v>
      </c>
      <c r="Z1984">
        <v>284</v>
      </c>
      <c r="AA1984">
        <v>0.7</v>
      </c>
      <c r="AB1984">
        <v>4.5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10.166666666666666</v>
      </c>
      <c r="AI1984">
        <v>0</v>
      </c>
      <c r="AJ1984">
        <v>0</v>
      </c>
      <c r="AK1984">
        <v>0</v>
      </c>
      <c r="AL1984">
        <v>0</v>
      </c>
      <c r="AM1984">
        <v>0</v>
      </c>
      <c r="AQ1984">
        <v>100</v>
      </c>
      <c r="AR1984">
        <v>100</v>
      </c>
      <c r="AS1984" t="s">
        <v>755</v>
      </c>
    </row>
    <row r="1985" spans="1:45" x14ac:dyDescent="0.25">
      <c r="A1985">
        <v>1984</v>
      </c>
      <c r="B1985" t="s">
        <v>26</v>
      </c>
      <c r="C1985" t="s">
        <v>665</v>
      </c>
      <c r="D1985" t="s">
        <v>3</v>
      </c>
      <c r="E1985" t="s">
        <v>344</v>
      </c>
      <c r="F1985" s="138">
        <v>44024</v>
      </c>
      <c r="G1985" t="s">
        <v>712</v>
      </c>
      <c r="H1985" t="s">
        <v>687</v>
      </c>
      <c r="I1985" t="s">
        <v>668</v>
      </c>
      <c r="J1985" t="s">
        <v>561</v>
      </c>
      <c r="K1985" t="s">
        <v>711</v>
      </c>
      <c r="L1985">
        <v>288</v>
      </c>
      <c r="M1985">
        <v>162</v>
      </c>
      <c r="O1985">
        <v>170</v>
      </c>
      <c r="P1985">
        <v>19</v>
      </c>
      <c r="Q1985">
        <v>10</v>
      </c>
      <c r="R1985">
        <v>21</v>
      </c>
      <c r="S1985">
        <v>12.5</v>
      </c>
      <c r="T1985">
        <v>5.5</v>
      </c>
      <c r="U1985">
        <v>10.833333333333334</v>
      </c>
      <c r="V1985">
        <v>0.52688172043010761</v>
      </c>
      <c r="W1985">
        <v>0.24</v>
      </c>
      <c r="Y1985">
        <v>0.26050420168067229</v>
      </c>
      <c r="Z1985">
        <v>393</v>
      </c>
      <c r="AA1985">
        <v>0.75</v>
      </c>
      <c r="AB1985">
        <v>5.5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10.833333333333334</v>
      </c>
      <c r="AI1985">
        <v>0</v>
      </c>
      <c r="AJ1985">
        <v>0</v>
      </c>
      <c r="AK1985">
        <v>0</v>
      </c>
      <c r="AL1985">
        <v>0</v>
      </c>
      <c r="AM1985">
        <v>0</v>
      </c>
      <c r="AQ1985">
        <v>100</v>
      </c>
      <c r="AR1985">
        <v>100</v>
      </c>
      <c r="AS1985" t="s">
        <v>755</v>
      </c>
    </row>
    <row r="1986" spans="1:45" x14ac:dyDescent="0.25">
      <c r="A1986">
        <v>1985</v>
      </c>
      <c r="B1986" t="s">
        <v>26</v>
      </c>
      <c r="C1986" t="s">
        <v>680</v>
      </c>
      <c r="D1986" t="s">
        <v>3</v>
      </c>
      <c r="E1986" t="s">
        <v>344</v>
      </c>
      <c r="F1986" s="138">
        <v>44024</v>
      </c>
      <c r="G1986" t="s">
        <v>666</v>
      </c>
      <c r="H1986" t="s">
        <v>667</v>
      </c>
      <c r="I1986" t="s">
        <v>681</v>
      </c>
      <c r="J1986" t="s">
        <v>428</v>
      </c>
      <c r="K1986" t="s">
        <v>669</v>
      </c>
      <c r="L1986">
        <v>2700</v>
      </c>
      <c r="M1986">
        <v>810</v>
      </c>
      <c r="O1986">
        <v>768</v>
      </c>
      <c r="P1986">
        <v>259.2</v>
      </c>
      <c r="Q1986">
        <v>27</v>
      </c>
      <c r="R1986">
        <v>134</v>
      </c>
      <c r="S1986">
        <v>170.4</v>
      </c>
      <c r="T1986">
        <v>26.857142857142858</v>
      </c>
      <c r="U1986">
        <v>107.35714285714286</v>
      </c>
      <c r="V1986">
        <v>0.83362910381543931</v>
      </c>
      <c r="W1986">
        <v>0.4</v>
      </c>
      <c r="Y1986">
        <v>0.24925595238095241</v>
      </c>
      <c r="Z1986">
        <v>792</v>
      </c>
      <c r="AA1986">
        <v>0.7</v>
      </c>
      <c r="AB1986">
        <v>25.857142857142858</v>
      </c>
      <c r="AE1986">
        <v>2</v>
      </c>
      <c r="AH1986">
        <v>93.857142857142861</v>
      </c>
      <c r="AI1986">
        <v>20</v>
      </c>
      <c r="AK1986">
        <v>17</v>
      </c>
      <c r="AQ1986">
        <v>250</v>
      </c>
      <c r="AR1986">
        <v>250</v>
      </c>
      <c r="AS1986" t="s">
        <v>756</v>
      </c>
    </row>
    <row r="1987" spans="1:45" x14ac:dyDescent="0.25">
      <c r="A1987">
        <v>1986</v>
      </c>
      <c r="B1987" t="s">
        <v>26</v>
      </c>
      <c r="C1987" t="s">
        <v>680</v>
      </c>
      <c r="D1987" t="s">
        <v>3</v>
      </c>
      <c r="E1987" t="s">
        <v>344</v>
      </c>
      <c r="F1987" s="138">
        <v>44024</v>
      </c>
      <c r="G1987" t="s">
        <v>682</v>
      </c>
      <c r="H1987" t="s">
        <v>687</v>
      </c>
      <c r="I1987" t="s">
        <v>681</v>
      </c>
      <c r="J1987" t="s">
        <v>593</v>
      </c>
      <c r="K1987" t="s">
        <v>671</v>
      </c>
      <c r="L1987">
        <v>1000</v>
      </c>
      <c r="M1987">
        <v>400</v>
      </c>
      <c r="O1987">
        <v>240</v>
      </c>
      <c r="P1987">
        <v>48</v>
      </c>
      <c r="R1987">
        <v>35</v>
      </c>
      <c r="S1987">
        <v>28</v>
      </c>
      <c r="T1987">
        <v>0</v>
      </c>
      <c r="U1987">
        <v>22.964285714285715</v>
      </c>
      <c r="V1987">
        <v>0.65612244897959182</v>
      </c>
      <c r="W1987">
        <v>0.24</v>
      </c>
      <c r="Y1987">
        <v>0.20833333333333334</v>
      </c>
      <c r="Z1987">
        <v>270</v>
      </c>
      <c r="AA1987">
        <v>0.6</v>
      </c>
      <c r="AH1987">
        <v>19.714285714285715</v>
      </c>
      <c r="AI1987">
        <v>3</v>
      </c>
      <c r="AK1987">
        <v>5</v>
      </c>
      <c r="AQ1987">
        <v>150</v>
      </c>
      <c r="AR1987">
        <v>150</v>
      </c>
      <c r="AS1987" t="s">
        <v>755</v>
      </c>
    </row>
    <row r="1988" spans="1:45" x14ac:dyDescent="0.25">
      <c r="A1988">
        <v>1987</v>
      </c>
      <c r="B1988" t="s">
        <v>26</v>
      </c>
      <c r="C1988" t="s">
        <v>680</v>
      </c>
      <c r="D1988" t="s">
        <v>3</v>
      </c>
      <c r="E1988" t="s">
        <v>344</v>
      </c>
      <c r="F1988" s="138">
        <v>44024</v>
      </c>
      <c r="G1988" t="s">
        <v>682</v>
      </c>
      <c r="H1988" t="s">
        <v>687</v>
      </c>
      <c r="I1988" t="s">
        <v>681</v>
      </c>
      <c r="J1988" t="s">
        <v>592</v>
      </c>
      <c r="K1988" t="s">
        <v>671</v>
      </c>
      <c r="L1988">
        <v>1000</v>
      </c>
      <c r="M1988">
        <v>400</v>
      </c>
      <c r="O1988">
        <v>220</v>
      </c>
      <c r="P1988">
        <v>48</v>
      </c>
      <c r="Q1988">
        <v>28</v>
      </c>
      <c r="R1988">
        <v>39</v>
      </c>
      <c r="S1988">
        <v>28</v>
      </c>
      <c r="T1988">
        <v>15.428571428571429</v>
      </c>
      <c r="U1988">
        <v>22</v>
      </c>
      <c r="V1988">
        <v>0.55863539445628996</v>
      </c>
      <c r="W1988">
        <v>0.24</v>
      </c>
      <c r="Y1988">
        <v>0.25324675324675322</v>
      </c>
      <c r="Z1988">
        <v>201</v>
      </c>
      <c r="AA1988">
        <v>0.6</v>
      </c>
      <c r="AB1988">
        <v>15.428571428571429</v>
      </c>
      <c r="AH1988">
        <v>19</v>
      </c>
      <c r="AI1988">
        <v>6</v>
      </c>
      <c r="AK1988">
        <v>3</v>
      </c>
      <c r="AQ1988">
        <v>150</v>
      </c>
      <c r="AR1988">
        <v>150</v>
      </c>
      <c r="AS1988" t="s">
        <v>755</v>
      </c>
    </row>
    <row r="1989" spans="1:45" x14ac:dyDescent="0.25">
      <c r="A1989">
        <v>1988</v>
      </c>
      <c r="B1989" t="s">
        <v>26</v>
      </c>
      <c r="C1989" t="s">
        <v>680</v>
      </c>
      <c r="D1989" t="s">
        <v>3</v>
      </c>
      <c r="E1989" t="s">
        <v>344</v>
      </c>
      <c r="F1989" s="138">
        <v>44024</v>
      </c>
      <c r="G1989" t="s">
        <v>685</v>
      </c>
      <c r="H1989" t="s">
        <v>667</v>
      </c>
      <c r="I1989" t="s">
        <v>681</v>
      </c>
      <c r="J1989" t="s">
        <v>413</v>
      </c>
      <c r="K1989" t="s">
        <v>671</v>
      </c>
      <c r="L1989">
        <v>1000</v>
      </c>
      <c r="M1989">
        <v>400</v>
      </c>
      <c r="O1989">
        <v>400</v>
      </c>
      <c r="P1989">
        <v>128</v>
      </c>
      <c r="Q1989">
        <v>6</v>
      </c>
      <c r="R1989">
        <v>49</v>
      </c>
      <c r="S1989">
        <v>84</v>
      </c>
      <c r="T1989">
        <v>5.2857142857142856</v>
      </c>
      <c r="U1989">
        <v>42</v>
      </c>
      <c r="V1989">
        <v>0.85974025974025969</v>
      </c>
      <c r="W1989">
        <v>0.4</v>
      </c>
      <c r="Y1989">
        <v>0.17499999999999999</v>
      </c>
      <c r="Z1989">
        <v>423</v>
      </c>
      <c r="AA1989">
        <v>0.65</v>
      </c>
      <c r="AB1989">
        <v>5.2857142857142856</v>
      </c>
      <c r="AH1989">
        <v>42</v>
      </c>
      <c r="AQ1989">
        <v>200</v>
      </c>
      <c r="AR1989">
        <v>200</v>
      </c>
      <c r="AS1989" t="s">
        <v>756</v>
      </c>
    </row>
    <row r="1990" spans="1:45" x14ac:dyDescent="0.25">
      <c r="A1990">
        <v>1989</v>
      </c>
      <c r="B1990" t="s">
        <v>26</v>
      </c>
      <c r="C1990" t="s">
        <v>680</v>
      </c>
      <c r="D1990" t="s">
        <v>3</v>
      </c>
      <c r="E1990" t="s">
        <v>344</v>
      </c>
      <c r="F1990" s="138">
        <v>44024</v>
      </c>
      <c r="G1990" t="s">
        <v>685</v>
      </c>
      <c r="H1990" t="s">
        <v>667</v>
      </c>
      <c r="I1990" t="s">
        <v>681</v>
      </c>
      <c r="J1990" t="s">
        <v>404</v>
      </c>
      <c r="K1990" t="s">
        <v>671</v>
      </c>
      <c r="L1990">
        <v>1000</v>
      </c>
      <c r="M1990">
        <v>400</v>
      </c>
      <c r="O1990">
        <v>283</v>
      </c>
      <c r="P1990">
        <v>128</v>
      </c>
      <c r="Q1990">
        <v>4</v>
      </c>
      <c r="R1990">
        <v>52</v>
      </c>
      <c r="S1990">
        <v>84</v>
      </c>
      <c r="T1990">
        <v>4.5</v>
      </c>
      <c r="U1990">
        <v>40.5</v>
      </c>
      <c r="V1990">
        <v>0.8035714285714286</v>
      </c>
      <c r="W1990">
        <v>0.4</v>
      </c>
      <c r="Y1990">
        <v>0.26249369005552753</v>
      </c>
      <c r="Z1990">
        <v>263</v>
      </c>
      <c r="AA1990">
        <v>0.7</v>
      </c>
      <c r="AE1990">
        <v>9</v>
      </c>
      <c r="AH1990">
        <v>38</v>
      </c>
      <c r="AK1990">
        <v>5</v>
      </c>
      <c r="AQ1990">
        <v>200</v>
      </c>
      <c r="AR1990">
        <v>200</v>
      </c>
      <c r="AS1990" t="s">
        <v>756</v>
      </c>
    </row>
    <row r="1991" spans="1:45" x14ac:dyDescent="0.25">
      <c r="A1991">
        <v>1990</v>
      </c>
      <c r="B1991" t="s">
        <v>26</v>
      </c>
      <c r="C1991" t="s">
        <v>680</v>
      </c>
      <c r="D1991" t="s">
        <v>3</v>
      </c>
      <c r="E1991" t="s">
        <v>344</v>
      </c>
      <c r="F1991" s="138">
        <v>44024</v>
      </c>
      <c r="G1991" t="s">
        <v>685</v>
      </c>
      <c r="H1991" t="s">
        <v>667</v>
      </c>
      <c r="I1991" t="s">
        <v>681</v>
      </c>
      <c r="J1991" t="s">
        <v>252</v>
      </c>
      <c r="K1991" t="s">
        <v>671</v>
      </c>
      <c r="L1991">
        <v>1000</v>
      </c>
      <c r="M1991">
        <v>400</v>
      </c>
      <c r="O1991">
        <v>340</v>
      </c>
      <c r="P1991">
        <v>128</v>
      </c>
      <c r="R1991">
        <v>48</v>
      </c>
      <c r="S1991">
        <v>84</v>
      </c>
      <c r="T1991">
        <v>0</v>
      </c>
      <c r="U1991">
        <v>41.571428571428569</v>
      </c>
      <c r="V1991">
        <v>0.86607142857142849</v>
      </c>
      <c r="W1991">
        <v>0.4</v>
      </c>
      <c r="Y1991">
        <v>0.2016806722689076</v>
      </c>
      <c r="Z1991">
        <v>456</v>
      </c>
      <c r="AA1991">
        <v>0.7</v>
      </c>
      <c r="AH1991">
        <v>41.571428571428569</v>
      </c>
      <c r="AQ1991">
        <v>200</v>
      </c>
      <c r="AR1991">
        <v>200</v>
      </c>
      <c r="AS1991" t="s">
        <v>756</v>
      </c>
    </row>
    <row r="1992" spans="1:45" x14ac:dyDescent="0.25">
      <c r="A1992">
        <v>1991</v>
      </c>
      <c r="B1992" t="s">
        <v>26</v>
      </c>
      <c r="C1992" t="s">
        <v>680</v>
      </c>
      <c r="D1992" t="s">
        <v>3</v>
      </c>
      <c r="E1992" t="s">
        <v>344</v>
      </c>
      <c r="F1992" s="138">
        <v>44024</v>
      </c>
      <c r="G1992" t="s">
        <v>685</v>
      </c>
      <c r="H1992" t="s">
        <v>667</v>
      </c>
      <c r="I1992" t="s">
        <v>681</v>
      </c>
      <c r="J1992" t="s">
        <v>251</v>
      </c>
      <c r="K1992" t="s">
        <v>671</v>
      </c>
      <c r="L1992">
        <v>1000</v>
      </c>
      <c r="M1992">
        <v>400</v>
      </c>
      <c r="O1992">
        <v>600</v>
      </c>
      <c r="P1992">
        <v>128</v>
      </c>
      <c r="Q1992">
        <v>20</v>
      </c>
      <c r="R1992">
        <v>100</v>
      </c>
      <c r="S1992">
        <v>84</v>
      </c>
      <c r="T1992">
        <v>15</v>
      </c>
      <c r="U1992">
        <v>73.142857142857139</v>
      </c>
      <c r="V1992">
        <v>0.73452380952380947</v>
      </c>
      <c r="W1992">
        <v>0.4</v>
      </c>
      <c r="Y1992">
        <v>0.23809523809523808</v>
      </c>
      <c r="Z1992">
        <v>649</v>
      </c>
      <c r="AA1992">
        <v>0.7</v>
      </c>
      <c r="AB1992">
        <v>15</v>
      </c>
      <c r="AH1992">
        <v>73.142857142857139</v>
      </c>
      <c r="AQ1992">
        <v>200</v>
      </c>
      <c r="AR1992">
        <v>200</v>
      </c>
      <c r="AS1992" t="s">
        <v>756</v>
      </c>
    </row>
    <row r="1993" spans="1:45" x14ac:dyDescent="0.25">
      <c r="A1993">
        <v>1992</v>
      </c>
      <c r="B1993" t="s">
        <v>26</v>
      </c>
      <c r="C1993" t="s">
        <v>680</v>
      </c>
      <c r="D1993" t="s">
        <v>3</v>
      </c>
      <c r="E1993" t="s">
        <v>344</v>
      </c>
      <c r="F1993" s="138">
        <v>44024</v>
      </c>
      <c r="G1993" t="s">
        <v>685</v>
      </c>
      <c r="H1993" t="s">
        <v>667</v>
      </c>
      <c r="I1993" t="s">
        <v>681</v>
      </c>
      <c r="J1993" t="s">
        <v>417</v>
      </c>
      <c r="K1993" t="s">
        <v>671</v>
      </c>
      <c r="L1993">
        <v>1000</v>
      </c>
      <c r="M1993">
        <v>400</v>
      </c>
      <c r="O1993">
        <v>900</v>
      </c>
      <c r="P1993">
        <v>128</v>
      </c>
      <c r="Q1993">
        <v>52</v>
      </c>
      <c r="R1993">
        <v>130</v>
      </c>
      <c r="S1993">
        <v>84</v>
      </c>
      <c r="T1993">
        <v>42.5</v>
      </c>
      <c r="U1993">
        <v>129.26785714285714</v>
      </c>
      <c r="V1993">
        <v>0.94377943485086335</v>
      </c>
      <c r="W1993">
        <v>0.4</v>
      </c>
      <c r="Y1993">
        <v>0.20634920634920634</v>
      </c>
      <c r="Z1993">
        <v>1038</v>
      </c>
      <c r="AA1993">
        <v>0.7</v>
      </c>
      <c r="AB1993">
        <v>35</v>
      </c>
      <c r="AC1993">
        <v>8</v>
      </c>
      <c r="AE1993">
        <v>11</v>
      </c>
      <c r="AH1993">
        <v>118.14285714285714</v>
      </c>
      <c r="AI1993">
        <v>14</v>
      </c>
      <c r="AJ1993">
        <v>7</v>
      </c>
      <c r="AK1993">
        <v>10</v>
      </c>
      <c r="AQ1993">
        <v>200</v>
      </c>
      <c r="AR1993">
        <v>200</v>
      </c>
      <c r="AS1993" t="s">
        <v>756</v>
      </c>
    </row>
    <row r="1994" spans="1:45" x14ac:dyDescent="0.25">
      <c r="A1994">
        <v>1993</v>
      </c>
      <c r="B1994" t="s">
        <v>26</v>
      </c>
      <c r="C1994" t="s">
        <v>680</v>
      </c>
      <c r="D1994" t="s">
        <v>3</v>
      </c>
      <c r="E1994" t="s">
        <v>344</v>
      </c>
      <c r="F1994" s="138">
        <v>44024</v>
      </c>
      <c r="G1994" t="s">
        <v>720</v>
      </c>
      <c r="H1994" t="s">
        <v>687</v>
      </c>
      <c r="I1994" t="s">
        <v>681</v>
      </c>
      <c r="J1994" t="s">
        <v>588</v>
      </c>
      <c r="K1994" t="s">
        <v>671</v>
      </c>
      <c r="L1994">
        <v>700</v>
      </c>
      <c r="M1994">
        <v>350</v>
      </c>
      <c r="O1994">
        <v>228</v>
      </c>
      <c r="P1994">
        <v>42</v>
      </c>
      <c r="Q1994">
        <v>2</v>
      </c>
      <c r="R1994">
        <v>31</v>
      </c>
      <c r="S1994">
        <v>15</v>
      </c>
      <c r="T1994">
        <v>0.7142857142857143</v>
      </c>
      <c r="U1994">
        <v>18.928571428571427</v>
      </c>
      <c r="V1994">
        <v>0.59523809523809523</v>
      </c>
      <c r="W1994">
        <v>0.24</v>
      </c>
      <c r="Y1994">
        <v>0.19423558897243109</v>
      </c>
      <c r="Z1994">
        <v>162</v>
      </c>
      <c r="AA1994">
        <v>0.6</v>
      </c>
      <c r="AB1994">
        <v>0.7142857142857143</v>
      </c>
      <c r="AH1994">
        <v>18.428571428571427</v>
      </c>
      <c r="AK1994">
        <v>1</v>
      </c>
      <c r="AQ1994">
        <v>150</v>
      </c>
      <c r="AR1994">
        <v>150</v>
      </c>
      <c r="AS1994" t="s">
        <v>755</v>
      </c>
    </row>
    <row r="1995" spans="1:45" x14ac:dyDescent="0.25">
      <c r="A1995">
        <v>1994</v>
      </c>
      <c r="B1995" t="s">
        <v>26</v>
      </c>
      <c r="C1995" t="s">
        <v>680</v>
      </c>
      <c r="D1995" t="s">
        <v>3</v>
      </c>
      <c r="E1995" t="s">
        <v>344</v>
      </c>
      <c r="F1995" s="138">
        <v>44024</v>
      </c>
      <c r="G1995" t="s">
        <v>720</v>
      </c>
      <c r="H1995" t="s">
        <v>687</v>
      </c>
      <c r="I1995" t="s">
        <v>681</v>
      </c>
      <c r="J1995" t="s">
        <v>591</v>
      </c>
      <c r="K1995" t="s">
        <v>671</v>
      </c>
      <c r="L1995">
        <v>700</v>
      </c>
      <c r="M1995">
        <v>350</v>
      </c>
      <c r="O1995">
        <v>244</v>
      </c>
      <c r="P1995">
        <v>42</v>
      </c>
      <c r="Q1995">
        <v>2</v>
      </c>
      <c r="R1995">
        <v>40</v>
      </c>
      <c r="S1995">
        <v>15</v>
      </c>
      <c r="T1995">
        <v>0.8571428571428571</v>
      </c>
      <c r="U1995">
        <v>23.714285714285715</v>
      </c>
      <c r="V1995">
        <v>0.58503401360544216</v>
      </c>
      <c r="W1995">
        <v>0.24</v>
      </c>
      <c r="Y1995">
        <v>0.23419203747072601</v>
      </c>
      <c r="Z1995">
        <v>155</v>
      </c>
      <c r="AA1995">
        <v>0.6</v>
      </c>
      <c r="AB1995">
        <v>0.8571428571428571</v>
      </c>
      <c r="AH1995">
        <v>23.714285714285715</v>
      </c>
      <c r="AQ1995">
        <v>150</v>
      </c>
      <c r="AR1995">
        <v>150</v>
      </c>
      <c r="AS1995" t="s">
        <v>755</v>
      </c>
    </row>
    <row r="1996" spans="1:45" x14ac:dyDescent="0.25">
      <c r="A1996">
        <v>1995</v>
      </c>
      <c r="B1996" t="s">
        <v>26</v>
      </c>
      <c r="C1996" t="s">
        <v>680</v>
      </c>
      <c r="D1996" t="s">
        <v>3</v>
      </c>
      <c r="E1996" t="s">
        <v>344</v>
      </c>
      <c r="F1996" s="138">
        <v>44024</v>
      </c>
      <c r="G1996" t="s">
        <v>720</v>
      </c>
      <c r="H1996" t="s">
        <v>687</v>
      </c>
      <c r="I1996" t="s">
        <v>681</v>
      </c>
      <c r="J1996" t="s">
        <v>590</v>
      </c>
      <c r="K1996" t="s">
        <v>671</v>
      </c>
      <c r="L1996">
        <v>700</v>
      </c>
      <c r="M1996">
        <v>350</v>
      </c>
      <c r="O1996">
        <v>250</v>
      </c>
      <c r="P1996">
        <v>42</v>
      </c>
      <c r="Q1996">
        <v>5</v>
      </c>
      <c r="R1996">
        <v>32</v>
      </c>
      <c r="S1996">
        <v>15</v>
      </c>
      <c r="T1996">
        <v>3.1428571428571428</v>
      </c>
      <c r="U1996">
        <v>25.892857142857142</v>
      </c>
      <c r="V1996">
        <v>0.78474903474903468</v>
      </c>
      <c r="W1996">
        <v>0.24</v>
      </c>
      <c r="Y1996">
        <v>0.18285714285714286</v>
      </c>
      <c r="Z1996">
        <v>261</v>
      </c>
      <c r="AA1996">
        <v>0.6</v>
      </c>
      <c r="AB1996">
        <v>3.1428571428571428</v>
      </c>
      <c r="AH1996">
        <v>25.142857142857142</v>
      </c>
      <c r="AI1996">
        <v>3</v>
      </c>
      <c r="AQ1996">
        <v>150</v>
      </c>
      <c r="AR1996">
        <v>150</v>
      </c>
      <c r="AS1996" t="s">
        <v>755</v>
      </c>
    </row>
    <row r="1997" spans="1:45" x14ac:dyDescent="0.25">
      <c r="A1997">
        <v>1996</v>
      </c>
      <c r="B1997" t="s">
        <v>26</v>
      </c>
      <c r="C1997" t="s">
        <v>680</v>
      </c>
      <c r="D1997" t="s">
        <v>3</v>
      </c>
      <c r="E1997" t="s">
        <v>344</v>
      </c>
      <c r="F1997" s="138">
        <v>44024</v>
      </c>
      <c r="G1997" t="s">
        <v>720</v>
      </c>
      <c r="H1997" t="s">
        <v>687</v>
      </c>
      <c r="I1997" t="s">
        <v>689</v>
      </c>
      <c r="J1997" t="s">
        <v>589</v>
      </c>
      <c r="K1997" t="s">
        <v>671</v>
      </c>
      <c r="L1997">
        <v>700</v>
      </c>
      <c r="M1997">
        <v>350</v>
      </c>
      <c r="O1997">
        <v>352</v>
      </c>
      <c r="P1997">
        <v>42</v>
      </c>
      <c r="Q1997">
        <v>23</v>
      </c>
      <c r="R1997">
        <v>60</v>
      </c>
      <c r="S1997">
        <v>15</v>
      </c>
      <c r="T1997">
        <v>16.321428571428569</v>
      </c>
      <c r="U1997">
        <v>51.928571428571431</v>
      </c>
      <c r="V1997">
        <v>0.82228915662650603</v>
      </c>
      <c r="W1997">
        <v>0.24</v>
      </c>
      <c r="Y1997">
        <v>0.24350649350649353</v>
      </c>
      <c r="Z1997">
        <v>377</v>
      </c>
      <c r="AA1997">
        <v>0.6</v>
      </c>
      <c r="AB1997">
        <v>8.5714285714285712</v>
      </c>
      <c r="AC1997">
        <v>3</v>
      </c>
      <c r="AE1997">
        <v>5</v>
      </c>
      <c r="AF1997">
        <v>6</v>
      </c>
      <c r="AH1997">
        <v>43.428571428571431</v>
      </c>
      <c r="AI1997">
        <v>6</v>
      </c>
      <c r="AK1997">
        <v>2</v>
      </c>
      <c r="AL1997">
        <v>8</v>
      </c>
      <c r="AQ1997">
        <v>150</v>
      </c>
      <c r="AR1997">
        <v>150</v>
      </c>
      <c r="AS1997" t="s">
        <v>755</v>
      </c>
    </row>
    <row r="1998" spans="1:45" x14ac:dyDescent="0.25">
      <c r="A1998">
        <v>1997</v>
      </c>
      <c r="B1998" t="s">
        <v>26</v>
      </c>
      <c r="C1998" t="s">
        <v>665</v>
      </c>
      <c r="D1998" t="s">
        <v>3</v>
      </c>
      <c r="E1998" t="s">
        <v>345</v>
      </c>
      <c r="F1998" s="138">
        <v>44030</v>
      </c>
      <c r="G1998" t="s">
        <v>666</v>
      </c>
      <c r="H1998" t="s">
        <v>667</v>
      </c>
      <c r="I1998" t="s">
        <v>668</v>
      </c>
      <c r="J1998" t="s">
        <v>129</v>
      </c>
      <c r="K1998" t="s">
        <v>669</v>
      </c>
      <c r="L1998">
        <v>2700</v>
      </c>
      <c r="M1998">
        <v>810</v>
      </c>
      <c r="O1998">
        <v>800</v>
      </c>
      <c r="P1998">
        <v>259.2</v>
      </c>
      <c r="Q1998">
        <v>52</v>
      </c>
      <c r="R1998">
        <v>158</v>
      </c>
      <c r="S1998">
        <v>171.20000000000002</v>
      </c>
      <c r="T1998">
        <v>53.416666666666664</v>
      </c>
      <c r="U1998">
        <v>191</v>
      </c>
      <c r="V1998">
        <v>1.1638888888888888</v>
      </c>
      <c r="W1998">
        <v>0.4</v>
      </c>
      <c r="Y1998">
        <v>0.375</v>
      </c>
      <c r="Z1998">
        <v>1040</v>
      </c>
      <c r="AA1998">
        <v>0.8</v>
      </c>
      <c r="AB1998">
        <v>45.166666666666664</v>
      </c>
      <c r="AC1998">
        <v>5</v>
      </c>
      <c r="AD1998">
        <v>0</v>
      </c>
      <c r="AE1998">
        <v>14</v>
      </c>
      <c r="AF1998">
        <v>0</v>
      </c>
      <c r="AG1998">
        <v>0</v>
      </c>
      <c r="AH1998">
        <v>177.5</v>
      </c>
      <c r="AI1998">
        <v>6</v>
      </c>
      <c r="AJ1998">
        <v>0</v>
      </c>
      <c r="AK1998">
        <v>24</v>
      </c>
      <c r="AL1998">
        <v>0</v>
      </c>
      <c r="AM1998">
        <v>0</v>
      </c>
      <c r="AQ1998">
        <v>150</v>
      </c>
      <c r="AR1998">
        <v>150</v>
      </c>
      <c r="AS1998" t="s">
        <v>756</v>
      </c>
    </row>
    <row r="1999" spans="1:45" x14ac:dyDescent="0.25">
      <c r="A1999">
        <v>1998</v>
      </c>
      <c r="B1999" t="s">
        <v>26</v>
      </c>
      <c r="C1999" t="s">
        <v>665</v>
      </c>
      <c r="D1999" t="s">
        <v>3</v>
      </c>
      <c r="E1999" t="s">
        <v>345</v>
      </c>
      <c r="F1999" s="138">
        <v>44030</v>
      </c>
      <c r="G1999" t="s">
        <v>666</v>
      </c>
      <c r="H1999" t="s">
        <v>667</v>
      </c>
      <c r="I1999" t="s">
        <v>672</v>
      </c>
      <c r="J1999" t="s">
        <v>189</v>
      </c>
      <c r="K1999" t="s">
        <v>669</v>
      </c>
      <c r="L1999">
        <v>2700</v>
      </c>
      <c r="M1999">
        <v>810</v>
      </c>
      <c r="O1999">
        <v>880</v>
      </c>
      <c r="P1999">
        <v>259.2</v>
      </c>
      <c r="Q1999">
        <v>29</v>
      </c>
      <c r="R1999">
        <v>134</v>
      </c>
      <c r="S1999">
        <v>171.20000000000002</v>
      </c>
      <c r="T1999">
        <v>26.958333333333332</v>
      </c>
      <c r="U1999">
        <v>112.45833333333333</v>
      </c>
      <c r="V1999">
        <v>0.85531697341513291</v>
      </c>
      <c r="W1999">
        <v>0.4</v>
      </c>
      <c r="Y1999">
        <v>0.26461038961038963</v>
      </c>
      <c r="Z1999">
        <v>955</v>
      </c>
      <c r="AA1999">
        <v>0.8</v>
      </c>
      <c r="AB1999">
        <v>17.333333333333332</v>
      </c>
      <c r="AC1999">
        <v>11</v>
      </c>
      <c r="AD1999">
        <v>1</v>
      </c>
      <c r="AE1999">
        <v>13</v>
      </c>
      <c r="AF1999">
        <v>0</v>
      </c>
      <c r="AG1999">
        <v>0</v>
      </c>
      <c r="AH1999">
        <v>103.33333333333333</v>
      </c>
      <c r="AI1999">
        <v>2</v>
      </c>
      <c r="AJ1999">
        <v>3</v>
      </c>
      <c r="AK1999">
        <v>15</v>
      </c>
      <c r="AL1999">
        <v>0</v>
      </c>
      <c r="AM1999">
        <v>0</v>
      </c>
      <c r="AQ1999">
        <v>150</v>
      </c>
      <c r="AR1999">
        <v>150</v>
      </c>
      <c r="AS1999" t="s">
        <v>756</v>
      </c>
    </row>
    <row r="2000" spans="1:45" x14ac:dyDescent="0.25">
      <c r="A2000">
        <v>1999</v>
      </c>
      <c r="B2000" t="s">
        <v>26</v>
      </c>
      <c r="C2000" t="s">
        <v>665</v>
      </c>
      <c r="D2000" t="s">
        <v>3</v>
      </c>
      <c r="E2000" t="s">
        <v>345</v>
      </c>
      <c r="F2000" s="138">
        <v>44030</v>
      </c>
      <c r="G2000" t="s">
        <v>670</v>
      </c>
      <c r="H2000" t="s">
        <v>667</v>
      </c>
      <c r="I2000" t="s">
        <v>668</v>
      </c>
      <c r="J2000" t="s">
        <v>137</v>
      </c>
      <c r="K2000" t="s">
        <v>671</v>
      </c>
      <c r="L2000">
        <v>1200</v>
      </c>
      <c r="M2000">
        <v>480</v>
      </c>
      <c r="O2000">
        <v>464</v>
      </c>
      <c r="P2000">
        <v>153.60000000000002</v>
      </c>
      <c r="Q2000">
        <v>27</v>
      </c>
      <c r="R2000">
        <v>37</v>
      </c>
      <c r="S2000">
        <v>101.60000000000001</v>
      </c>
      <c r="T2000">
        <v>12.875</v>
      </c>
      <c r="U2000">
        <v>29.625</v>
      </c>
      <c r="V2000">
        <v>0.6640625</v>
      </c>
      <c r="W2000">
        <v>0.4</v>
      </c>
      <c r="Y2000">
        <v>0.1970443349753695</v>
      </c>
      <c r="Z2000">
        <v>568</v>
      </c>
      <c r="AA2000">
        <v>0.75</v>
      </c>
      <c r="AB2000">
        <v>0</v>
      </c>
      <c r="AC2000">
        <v>5</v>
      </c>
      <c r="AD2000">
        <v>5</v>
      </c>
      <c r="AE2000">
        <v>6</v>
      </c>
      <c r="AF2000">
        <v>5</v>
      </c>
      <c r="AG2000">
        <v>3</v>
      </c>
      <c r="AH2000">
        <v>0</v>
      </c>
      <c r="AI2000">
        <v>23</v>
      </c>
      <c r="AJ2000">
        <v>3</v>
      </c>
      <c r="AK2000">
        <v>14</v>
      </c>
      <c r="AL2000">
        <v>1</v>
      </c>
      <c r="AM2000">
        <v>15</v>
      </c>
      <c r="AQ2000">
        <v>100</v>
      </c>
      <c r="AR2000">
        <v>100</v>
      </c>
      <c r="AS2000" t="s">
        <v>756</v>
      </c>
    </row>
    <row r="2001" spans="1:45" x14ac:dyDescent="0.25">
      <c r="A2001">
        <v>2000</v>
      </c>
      <c r="B2001" t="s">
        <v>26</v>
      </c>
      <c r="C2001" t="s">
        <v>665</v>
      </c>
      <c r="D2001" t="s">
        <v>3</v>
      </c>
      <c r="E2001" t="s">
        <v>345</v>
      </c>
      <c r="F2001" s="138">
        <v>44030</v>
      </c>
      <c r="G2001" t="s">
        <v>670</v>
      </c>
      <c r="H2001" t="s">
        <v>667</v>
      </c>
      <c r="I2001" t="s">
        <v>668</v>
      </c>
      <c r="J2001" t="s">
        <v>138</v>
      </c>
      <c r="K2001" t="s">
        <v>671</v>
      </c>
      <c r="L2001">
        <v>1200</v>
      </c>
      <c r="M2001">
        <v>480</v>
      </c>
      <c r="O2001">
        <v>500</v>
      </c>
      <c r="P2001">
        <v>153.60000000000002</v>
      </c>
      <c r="Q2001">
        <v>23</v>
      </c>
      <c r="R2001">
        <v>22</v>
      </c>
      <c r="S2001">
        <v>101.60000000000001</v>
      </c>
      <c r="T2001">
        <v>9.4166666666666661</v>
      </c>
      <c r="U2001">
        <v>32.25</v>
      </c>
      <c r="V2001">
        <v>0.92592592592592582</v>
      </c>
      <c r="W2001">
        <v>0.4</v>
      </c>
      <c r="Y2001">
        <v>0.12857142857142856</v>
      </c>
      <c r="Z2001">
        <v>610</v>
      </c>
      <c r="AA2001">
        <v>0.75</v>
      </c>
      <c r="AB2001">
        <v>8.6666666666666661</v>
      </c>
      <c r="AC2001">
        <v>1</v>
      </c>
      <c r="AD2001">
        <v>0</v>
      </c>
      <c r="AE2001">
        <v>1</v>
      </c>
      <c r="AF2001">
        <v>0</v>
      </c>
      <c r="AG2001">
        <v>0</v>
      </c>
      <c r="AH2001">
        <v>26.5</v>
      </c>
      <c r="AI2001">
        <v>7</v>
      </c>
      <c r="AJ2001">
        <v>0</v>
      </c>
      <c r="AK2001">
        <v>8</v>
      </c>
      <c r="AL2001">
        <v>0</v>
      </c>
      <c r="AM2001">
        <v>0</v>
      </c>
      <c r="AQ2001">
        <v>100</v>
      </c>
      <c r="AR2001">
        <v>100</v>
      </c>
      <c r="AS2001" t="s">
        <v>756</v>
      </c>
    </row>
    <row r="2002" spans="1:45" x14ac:dyDescent="0.25">
      <c r="A2002">
        <v>2001</v>
      </c>
      <c r="B2002" t="s">
        <v>26</v>
      </c>
      <c r="C2002" t="s">
        <v>665</v>
      </c>
      <c r="D2002" t="s">
        <v>3</v>
      </c>
      <c r="E2002" t="s">
        <v>345</v>
      </c>
      <c r="F2002" s="138">
        <v>44030</v>
      </c>
      <c r="G2002" t="s">
        <v>670</v>
      </c>
      <c r="H2002" t="s">
        <v>667</v>
      </c>
      <c r="I2002" t="s">
        <v>668</v>
      </c>
      <c r="J2002" t="s">
        <v>139</v>
      </c>
      <c r="K2002" t="s">
        <v>671</v>
      </c>
      <c r="L2002">
        <v>1200</v>
      </c>
      <c r="M2002">
        <v>480</v>
      </c>
      <c r="O2002">
        <v>384</v>
      </c>
      <c r="P2002">
        <v>96</v>
      </c>
      <c r="Q2002">
        <v>4</v>
      </c>
      <c r="R2002">
        <v>18</v>
      </c>
      <c r="S2002">
        <v>63.5</v>
      </c>
      <c r="T2002">
        <v>2.5</v>
      </c>
      <c r="U2002">
        <v>18.333333333333332</v>
      </c>
      <c r="V2002">
        <v>0.94696969696969691</v>
      </c>
      <c r="W2002">
        <v>0.4</v>
      </c>
      <c r="Y2002">
        <v>8.184523809523811E-2</v>
      </c>
      <c r="Z2002">
        <v>376</v>
      </c>
      <c r="AA2002">
        <v>0.75</v>
      </c>
      <c r="AB2002">
        <v>2.5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18.333333333333332</v>
      </c>
      <c r="AI2002">
        <v>0</v>
      </c>
      <c r="AJ2002">
        <v>0</v>
      </c>
      <c r="AK2002">
        <v>0</v>
      </c>
      <c r="AL2002">
        <v>0</v>
      </c>
      <c r="AM2002">
        <v>0</v>
      </c>
      <c r="AQ2002">
        <v>100</v>
      </c>
      <c r="AR2002">
        <v>100</v>
      </c>
      <c r="AS2002" t="s">
        <v>755</v>
      </c>
    </row>
    <row r="2003" spans="1:45" x14ac:dyDescent="0.25">
      <c r="A2003">
        <v>2002</v>
      </c>
      <c r="B2003" t="s">
        <v>26</v>
      </c>
      <c r="C2003" t="s">
        <v>665</v>
      </c>
      <c r="D2003" t="s">
        <v>3</v>
      </c>
      <c r="E2003" t="s">
        <v>345</v>
      </c>
      <c r="F2003" s="138">
        <v>44030</v>
      </c>
      <c r="G2003" t="s">
        <v>670</v>
      </c>
      <c r="H2003" t="s">
        <v>667</v>
      </c>
      <c r="I2003" t="s">
        <v>668</v>
      </c>
      <c r="J2003" t="s">
        <v>140</v>
      </c>
      <c r="K2003" t="s">
        <v>671</v>
      </c>
      <c r="L2003">
        <v>1200</v>
      </c>
      <c r="M2003">
        <v>480</v>
      </c>
      <c r="O2003">
        <v>624</v>
      </c>
      <c r="P2003">
        <v>153.60000000000002</v>
      </c>
      <c r="Q2003">
        <v>30</v>
      </c>
      <c r="R2003">
        <v>118</v>
      </c>
      <c r="S2003">
        <v>101.60000000000001</v>
      </c>
      <c r="T2003">
        <v>22.333333333333332</v>
      </c>
      <c r="U2003">
        <v>51.5</v>
      </c>
      <c r="V2003">
        <v>0.49887387387387383</v>
      </c>
      <c r="W2003">
        <v>0.4</v>
      </c>
      <c r="Y2003">
        <v>0.33882783882783885</v>
      </c>
      <c r="Z2003">
        <v>916</v>
      </c>
      <c r="AA2003">
        <v>0.75</v>
      </c>
      <c r="AB2003">
        <v>17.833333333333332</v>
      </c>
      <c r="AC2003">
        <v>6</v>
      </c>
      <c r="AD2003">
        <v>0</v>
      </c>
      <c r="AE2003">
        <v>6</v>
      </c>
      <c r="AF2003">
        <v>0</v>
      </c>
      <c r="AG2003">
        <v>0</v>
      </c>
      <c r="AH2003">
        <v>45</v>
      </c>
      <c r="AI2003">
        <v>6</v>
      </c>
      <c r="AJ2003">
        <v>0</v>
      </c>
      <c r="AK2003">
        <v>10</v>
      </c>
      <c r="AL2003">
        <v>0</v>
      </c>
      <c r="AM2003">
        <v>0</v>
      </c>
      <c r="AQ2003">
        <v>100</v>
      </c>
      <c r="AR2003">
        <v>100</v>
      </c>
      <c r="AS2003" t="s">
        <v>756</v>
      </c>
    </row>
    <row r="2004" spans="1:45" x14ac:dyDescent="0.25">
      <c r="A2004">
        <v>2003</v>
      </c>
      <c r="B2004" t="s">
        <v>26</v>
      </c>
      <c r="C2004" t="s">
        <v>665</v>
      </c>
      <c r="D2004" t="s">
        <v>3</v>
      </c>
      <c r="E2004" t="s">
        <v>345</v>
      </c>
      <c r="F2004" s="138">
        <v>44030</v>
      </c>
      <c r="G2004" t="s">
        <v>670</v>
      </c>
      <c r="H2004" t="s">
        <v>667</v>
      </c>
      <c r="I2004" t="s">
        <v>668</v>
      </c>
      <c r="J2004" t="s">
        <v>141</v>
      </c>
      <c r="K2004" t="s">
        <v>671</v>
      </c>
      <c r="L2004">
        <v>1200</v>
      </c>
      <c r="M2004">
        <v>480</v>
      </c>
      <c r="O2004">
        <v>496</v>
      </c>
      <c r="P2004">
        <v>153.60000000000002</v>
      </c>
      <c r="Q2004">
        <v>35</v>
      </c>
      <c r="R2004">
        <v>58</v>
      </c>
      <c r="S2004">
        <v>101.60000000000001</v>
      </c>
      <c r="T2004">
        <v>19.833333333333332</v>
      </c>
      <c r="U2004">
        <v>29.416666666666668</v>
      </c>
      <c r="V2004">
        <v>0.52956989247311825</v>
      </c>
      <c r="W2004">
        <v>0.4</v>
      </c>
      <c r="Y2004">
        <v>0.26785714285714285</v>
      </c>
      <c r="Z2004">
        <v>696</v>
      </c>
      <c r="AA2004">
        <v>0.75</v>
      </c>
      <c r="AB2004">
        <v>19.833333333333332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27.666666666666668</v>
      </c>
      <c r="AI2004">
        <v>3</v>
      </c>
      <c r="AJ2004">
        <v>0</v>
      </c>
      <c r="AK2004">
        <v>2</v>
      </c>
      <c r="AL2004">
        <v>0</v>
      </c>
      <c r="AM2004">
        <v>0</v>
      </c>
      <c r="AQ2004">
        <v>100</v>
      </c>
      <c r="AR2004">
        <v>100</v>
      </c>
      <c r="AS2004" t="s">
        <v>756</v>
      </c>
    </row>
    <row r="2005" spans="1:45" x14ac:dyDescent="0.25">
      <c r="A2005">
        <v>2004</v>
      </c>
      <c r="B2005" t="s">
        <v>26</v>
      </c>
      <c r="C2005" t="s">
        <v>665</v>
      </c>
      <c r="D2005" t="s">
        <v>3</v>
      </c>
      <c r="E2005" t="s">
        <v>345</v>
      </c>
      <c r="F2005" s="138">
        <v>44030</v>
      </c>
      <c r="G2005" t="s">
        <v>670</v>
      </c>
      <c r="H2005" t="s">
        <v>667</v>
      </c>
      <c r="I2005" t="s">
        <v>668</v>
      </c>
      <c r="J2005" t="s">
        <v>142</v>
      </c>
      <c r="K2005" t="s">
        <v>671</v>
      </c>
      <c r="L2005">
        <v>1200</v>
      </c>
      <c r="M2005">
        <v>480</v>
      </c>
      <c r="O2005">
        <v>608</v>
      </c>
      <c r="P2005">
        <v>153.60000000000002</v>
      </c>
      <c r="Q2005">
        <v>21</v>
      </c>
      <c r="R2005">
        <v>37</v>
      </c>
      <c r="S2005">
        <v>101.60000000000001</v>
      </c>
      <c r="T2005">
        <v>12.666666666666666</v>
      </c>
      <c r="U2005">
        <v>24.708333333333332</v>
      </c>
      <c r="V2005">
        <v>0.6443965517241379</v>
      </c>
      <c r="W2005">
        <v>0.4</v>
      </c>
      <c r="Y2005">
        <v>0.1362781954887218</v>
      </c>
      <c r="Z2005">
        <v>609</v>
      </c>
      <c r="AA2005">
        <v>0.75</v>
      </c>
      <c r="AB2005">
        <v>12.666666666666666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24.333333333333332</v>
      </c>
      <c r="AI2005">
        <v>0</v>
      </c>
      <c r="AJ2005">
        <v>1</v>
      </c>
      <c r="AK2005">
        <v>0</v>
      </c>
      <c r="AL2005">
        <v>0</v>
      </c>
      <c r="AM2005">
        <v>0</v>
      </c>
      <c r="AQ2005">
        <v>100</v>
      </c>
      <c r="AR2005">
        <v>100</v>
      </c>
      <c r="AS2005" t="s">
        <v>756</v>
      </c>
    </row>
    <row r="2006" spans="1:45" x14ac:dyDescent="0.25">
      <c r="A2006">
        <v>2005</v>
      </c>
      <c r="B2006" t="s">
        <v>26</v>
      </c>
      <c r="C2006" t="s">
        <v>665</v>
      </c>
      <c r="D2006" t="s">
        <v>3</v>
      </c>
      <c r="E2006" t="s">
        <v>345</v>
      </c>
      <c r="F2006" s="138">
        <v>44030</v>
      </c>
      <c r="G2006" t="s">
        <v>670</v>
      </c>
      <c r="H2006" t="s">
        <v>667</v>
      </c>
      <c r="I2006" t="s">
        <v>668</v>
      </c>
      <c r="J2006" t="s">
        <v>143</v>
      </c>
      <c r="K2006" t="s">
        <v>671</v>
      </c>
      <c r="L2006">
        <v>1200</v>
      </c>
      <c r="M2006">
        <v>480</v>
      </c>
      <c r="O2006">
        <v>420</v>
      </c>
      <c r="P2006">
        <v>96</v>
      </c>
      <c r="Q2006">
        <v>11</v>
      </c>
      <c r="R2006">
        <v>16</v>
      </c>
      <c r="S2006">
        <v>63.5</v>
      </c>
      <c r="T2006">
        <v>9</v>
      </c>
      <c r="U2006">
        <v>17.833333333333332</v>
      </c>
      <c r="V2006">
        <v>0.99382716049382713</v>
      </c>
      <c r="W2006">
        <v>0.4</v>
      </c>
      <c r="Y2006">
        <v>9.1836734693877556E-2</v>
      </c>
      <c r="Z2006">
        <v>501</v>
      </c>
      <c r="AA2006">
        <v>0.75</v>
      </c>
      <c r="AB2006">
        <v>9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17.833333333333332</v>
      </c>
      <c r="AI2006">
        <v>0</v>
      </c>
      <c r="AJ2006">
        <v>0</v>
      </c>
      <c r="AK2006">
        <v>0</v>
      </c>
      <c r="AL2006">
        <v>0</v>
      </c>
      <c r="AM2006">
        <v>0</v>
      </c>
      <c r="AQ2006">
        <v>100</v>
      </c>
      <c r="AR2006">
        <v>100</v>
      </c>
      <c r="AS2006" t="s">
        <v>755</v>
      </c>
    </row>
    <row r="2007" spans="1:45" x14ac:dyDescent="0.25">
      <c r="A2007">
        <v>2006</v>
      </c>
      <c r="B2007" t="s">
        <v>26</v>
      </c>
      <c r="C2007" t="s">
        <v>665</v>
      </c>
      <c r="D2007" t="s">
        <v>3</v>
      </c>
      <c r="E2007" t="s">
        <v>345</v>
      </c>
      <c r="F2007" s="138">
        <v>44030</v>
      </c>
      <c r="G2007" t="s">
        <v>670</v>
      </c>
      <c r="H2007" t="s">
        <v>667</v>
      </c>
      <c r="I2007" t="s">
        <v>668</v>
      </c>
      <c r="J2007" t="s">
        <v>144</v>
      </c>
      <c r="K2007" t="s">
        <v>671</v>
      </c>
      <c r="L2007">
        <v>1200</v>
      </c>
      <c r="M2007">
        <v>480</v>
      </c>
      <c r="O2007">
        <v>358</v>
      </c>
      <c r="P2007">
        <v>96</v>
      </c>
      <c r="Q2007">
        <v>15</v>
      </c>
      <c r="R2007">
        <v>23</v>
      </c>
      <c r="S2007">
        <v>63.5</v>
      </c>
      <c r="T2007">
        <v>10.833333333333334</v>
      </c>
      <c r="U2007">
        <v>16.5</v>
      </c>
      <c r="V2007">
        <v>0.7192982456140351</v>
      </c>
      <c r="W2007">
        <v>0.4</v>
      </c>
      <c r="Y2007">
        <v>0.15163607342378294</v>
      </c>
      <c r="Z2007">
        <v>405</v>
      </c>
      <c r="AA2007">
        <v>0.65</v>
      </c>
      <c r="AB2007">
        <v>10.833333333333334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16.5</v>
      </c>
      <c r="AI2007">
        <v>0</v>
      </c>
      <c r="AJ2007">
        <v>0</v>
      </c>
      <c r="AK2007">
        <v>0</v>
      </c>
      <c r="AL2007">
        <v>0</v>
      </c>
      <c r="AM2007">
        <v>0</v>
      </c>
      <c r="AQ2007">
        <v>100</v>
      </c>
      <c r="AR2007">
        <v>100</v>
      </c>
      <c r="AS2007" t="s">
        <v>755</v>
      </c>
    </row>
    <row r="2008" spans="1:45" x14ac:dyDescent="0.25">
      <c r="A2008">
        <v>2007</v>
      </c>
      <c r="B2008" t="s">
        <v>26</v>
      </c>
      <c r="C2008" t="s">
        <v>665</v>
      </c>
      <c r="D2008" t="s">
        <v>3</v>
      </c>
      <c r="E2008" t="s">
        <v>345</v>
      </c>
      <c r="F2008" s="138">
        <v>44030</v>
      </c>
      <c r="G2008" t="s">
        <v>670</v>
      </c>
      <c r="H2008" t="s">
        <v>667</v>
      </c>
      <c r="I2008" t="s">
        <v>668</v>
      </c>
      <c r="J2008" t="s">
        <v>145</v>
      </c>
      <c r="K2008" t="s">
        <v>671</v>
      </c>
      <c r="L2008">
        <v>1200</v>
      </c>
      <c r="M2008">
        <v>480</v>
      </c>
      <c r="O2008">
        <v>324</v>
      </c>
      <c r="P2008">
        <v>96</v>
      </c>
      <c r="Q2008">
        <v>16</v>
      </c>
      <c r="R2008">
        <v>22</v>
      </c>
      <c r="S2008">
        <v>63.5</v>
      </c>
      <c r="T2008">
        <v>13.375</v>
      </c>
      <c r="U2008">
        <v>8</v>
      </c>
      <c r="V2008">
        <v>0.5625</v>
      </c>
      <c r="W2008">
        <v>0.4</v>
      </c>
      <c r="Y2008">
        <v>0.16754850088183423</v>
      </c>
      <c r="Z2008">
        <v>346</v>
      </c>
      <c r="AA2008">
        <v>0</v>
      </c>
      <c r="AB2008">
        <v>5.5</v>
      </c>
      <c r="AC2008">
        <v>5</v>
      </c>
      <c r="AD2008">
        <v>3</v>
      </c>
      <c r="AE2008">
        <v>3</v>
      </c>
      <c r="AF2008">
        <v>4</v>
      </c>
      <c r="AG2008">
        <v>1</v>
      </c>
      <c r="AH2008">
        <v>2</v>
      </c>
      <c r="AI2008">
        <v>4</v>
      </c>
      <c r="AJ2008">
        <v>2</v>
      </c>
      <c r="AK2008">
        <v>3</v>
      </c>
      <c r="AL2008">
        <v>1</v>
      </c>
      <c r="AM2008">
        <v>2</v>
      </c>
      <c r="AQ2008">
        <v>100</v>
      </c>
      <c r="AR2008">
        <v>100</v>
      </c>
      <c r="AS2008" t="s">
        <v>755</v>
      </c>
    </row>
    <row r="2009" spans="1:45" x14ac:dyDescent="0.25">
      <c r="A2009">
        <v>2008</v>
      </c>
      <c r="B2009" t="s">
        <v>26</v>
      </c>
      <c r="C2009" t="s">
        <v>665</v>
      </c>
      <c r="D2009" t="s">
        <v>3</v>
      </c>
      <c r="E2009" t="s">
        <v>345</v>
      </c>
      <c r="F2009" s="138">
        <v>44030</v>
      </c>
      <c r="G2009" t="s">
        <v>670</v>
      </c>
      <c r="H2009" t="s">
        <v>667</v>
      </c>
      <c r="I2009" t="s">
        <v>672</v>
      </c>
      <c r="J2009" t="s">
        <v>190</v>
      </c>
      <c r="K2009" t="s">
        <v>671</v>
      </c>
      <c r="L2009">
        <v>1200</v>
      </c>
      <c r="M2009">
        <v>480</v>
      </c>
      <c r="O2009">
        <v>368</v>
      </c>
      <c r="P2009">
        <v>96</v>
      </c>
      <c r="Q2009">
        <v>9</v>
      </c>
      <c r="R2009">
        <v>10</v>
      </c>
      <c r="S2009">
        <v>63.5</v>
      </c>
      <c r="T2009">
        <v>0.5</v>
      </c>
      <c r="U2009">
        <v>6</v>
      </c>
      <c r="V2009">
        <v>0.34210526315789475</v>
      </c>
      <c r="W2009">
        <v>0.4</v>
      </c>
      <c r="Y2009">
        <v>7.3757763975155294E-2</v>
      </c>
      <c r="Z2009">
        <v>310</v>
      </c>
      <c r="AA2009">
        <v>0.75</v>
      </c>
      <c r="AB2009">
        <v>0.5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6</v>
      </c>
      <c r="AI2009">
        <v>0</v>
      </c>
      <c r="AJ2009">
        <v>0</v>
      </c>
      <c r="AK2009">
        <v>0</v>
      </c>
      <c r="AL2009">
        <v>0</v>
      </c>
      <c r="AM2009">
        <v>0</v>
      </c>
      <c r="AQ2009">
        <v>100</v>
      </c>
      <c r="AR2009">
        <v>100</v>
      </c>
      <c r="AS2009" t="s">
        <v>755</v>
      </c>
    </row>
    <row r="2010" spans="1:45" x14ac:dyDescent="0.25">
      <c r="A2010">
        <v>2009</v>
      </c>
      <c r="B2010" t="s">
        <v>26</v>
      </c>
      <c r="C2010" t="s">
        <v>665</v>
      </c>
      <c r="D2010" t="s">
        <v>3</v>
      </c>
      <c r="E2010" t="s">
        <v>345</v>
      </c>
      <c r="F2010" s="138">
        <v>44030</v>
      </c>
      <c r="G2010" t="s">
        <v>670</v>
      </c>
      <c r="H2010" t="s">
        <v>667</v>
      </c>
      <c r="I2010" t="s">
        <v>672</v>
      </c>
      <c r="J2010" t="s">
        <v>191</v>
      </c>
      <c r="K2010" t="s">
        <v>671</v>
      </c>
      <c r="L2010">
        <v>1200</v>
      </c>
      <c r="M2010">
        <v>480</v>
      </c>
      <c r="O2010">
        <v>468</v>
      </c>
      <c r="P2010">
        <v>96</v>
      </c>
      <c r="Q2010">
        <v>17</v>
      </c>
      <c r="R2010">
        <v>47</v>
      </c>
      <c r="S2010">
        <v>63.5</v>
      </c>
      <c r="T2010">
        <v>9.3333333333333321</v>
      </c>
      <c r="U2010">
        <v>29.625</v>
      </c>
      <c r="V2010">
        <v>0.60872395833333326</v>
      </c>
      <c r="W2010">
        <v>0.4</v>
      </c>
      <c r="Y2010">
        <v>0.19536019536019539</v>
      </c>
      <c r="Z2010">
        <v>420</v>
      </c>
      <c r="AA2010">
        <v>0.7</v>
      </c>
      <c r="AB2010">
        <v>7.833333333333333</v>
      </c>
      <c r="AC2010">
        <v>0</v>
      </c>
      <c r="AD2010">
        <v>0</v>
      </c>
      <c r="AE2010">
        <v>3</v>
      </c>
      <c r="AF2010">
        <v>0</v>
      </c>
      <c r="AG2010">
        <v>0</v>
      </c>
      <c r="AH2010">
        <v>26.5</v>
      </c>
      <c r="AI2010">
        <v>1</v>
      </c>
      <c r="AJ2010">
        <v>1</v>
      </c>
      <c r="AK2010">
        <v>5</v>
      </c>
      <c r="AL2010">
        <v>0</v>
      </c>
      <c r="AM2010">
        <v>0</v>
      </c>
      <c r="AQ2010">
        <v>100</v>
      </c>
      <c r="AR2010">
        <v>100</v>
      </c>
      <c r="AS2010" t="s">
        <v>755</v>
      </c>
    </row>
    <row r="2011" spans="1:45" x14ac:dyDescent="0.25">
      <c r="A2011">
        <v>2010</v>
      </c>
      <c r="B2011" t="s">
        <v>26</v>
      </c>
      <c r="C2011" t="s">
        <v>665</v>
      </c>
      <c r="D2011" t="s">
        <v>3</v>
      </c>
      <c r="E2011" t="s">
        <v>345</v>
      </c>
      <c r="F2011" s="138">
        <v>44030</v>
      </c>
      <c r="G2011" t="s">
        <v>670</v>
      </c>
      <c r="H2011" t="s">
        <v>667</v>
      </c>
      <c r="I2011" t="s">
        <v>677</v>
      </c>
      <c r="J2011" t="s">
        <v>195</v>
      </c>
      <c r="K2011" t="s">
        <v>671</v>
      </c>
      <c r="L2011">
        <v>1200</v>
      </c>
      <c r="M2011">
        <v>480</v>
      </c>
      <c r="O2011">
        <v>388</v>
      </c>
      <c r="P2011">
        <v>96</v>
      </c>
      <c r="Q2011">
        <v>46</v>
      </c>
      <c r="R2011">
        <v>71</v>
      </c>
      <c r="S2011">
        <v>63.5</v>
      </c>
      <c r="T2011">
        <v>35.833333333333329</v>
      </c>
      <c r="U2011">
        <v>67.333333333333343</v>
      </c>
      <c r="V2011">
        <v>0.88176638176638178</v>
      </c>
      <c r="W2011">
        <v>0.4</v>
      </c>
      <c r="Y2011">
        <v>0.43078055964653911</v>
      </c>
      <c r="Z2011">
        <v>376</v>
      </c>
      <c r="AA2011">
        <v>0.7</v>
      </c>
      <c r="AB2011">
        <v>31.333333333333332</v>
      </c>
      <c r="AC2011">
        <v>6</v>
      </c>
      <c r="AD2011">
        <v>0</v>
      </c>
      <c r="AE2011">
        <v>6</v>
      </c>
      <c r="AF2011">
        <v>0</v>
      </c>
      <c r="AG2011">
        <v>0</v>
      </c>
      <c r="AH2011">
        <v>58.833333333333336</v>
      </c>
      <c r="AI2011">
        <v>14</v>
      </c>
      <c r="AJ2011">
        <v>0</v>
      </c>
      <c r="AK2011">
        <v>10</v>
      </c>
      <c r="AL2011">
        <v>0</v>
      </c>
      <c r="AM2011">
        <v>0</v>
      </c>
      <c r="AQ2011">
        <v>100</v>
      </c>
      <c r="AR2011">
        <v>100</v>
      </c>
      <c r="AS2011" t="s">
        <v>755</v>
      </c>
    </row>
    <row r="2012" spans="1:45" x14ac:dyDescent="0.25">
      <c r="A2012">
        <v>2011</v>
      </c>
      <c r="B2012" t="s">
        <v>26</v>
      </c>
      <c r="C2012" t="s">
        <v>665</v>
      </c>
      <c r="D2012" t="s">
        <v>3</v>
      </c>
      <c r="E2012" t="s">
        <v>345</v>
      </c>
      <c r="F2012" s="138">
        <v>44030</v>
      </c>
      <c r="G2012" t="s">
        <v>670</v>
      </c>
      <c r="H2012" t="s">
        <v>667</v>
      </c>
      <c r="I2012" t="s">
        <v>677</v>
      </c>
      <c r="J2012" t="s">
        <v>196</v>
      </c>
      <c r="K2012" t="s">
        <v>671</v>
      </c>
      <c r="L2012">
        <v>1200</v>
      </c>
      <c r="M2012">
        <v>480</v>
      </c>
      <c r="O2012">
        <v>388</v>
      </c>
      <c r="P2012">
        <v>96</v>
      </c>
      <c r="Q2012">
        <v>16</v>
      </c>
      <c r="R2012">
        <v>81</v>
      </c>
      <c r="S2012">
        <v>63.5</v>
      </c>
      <c r="T2012">
        <v>14.166666666666666</v>
      </c>
      <c r="U2012">
        <v>54.666666666666664</v>
      </c>
      <c r="V2012">
        <v>0.70962199312714769</v>
      </c>
      <c r="W2012">
        <v>0.4</v>
      </c>
      <c r="Y2012">
        <v>0.35714285714285721</v>
      </c>
      <c r="Z2012">
        <v>335</v>
      </c>
      <c r="AA2012">
        <v>0.7</v>
      </c>
      <c r="AB2012">
        <v>13.666666666666666</v>
      </c>
      <c r="AC2012">
        <v>2</v>
      </c>
      <c r="AD2012">
        <v>0</v>
      </c>
      <c r="AE2012">
        <v>0</v>
      </c>
      <c r="AF2012">
        <v>0</v>
      </c>
      <c r="AG2012">
        <v>0</v>
      </c>
      <c r="AH2012">
        <v>47.166666666666664</v>
      </c>
      <c r="AI2012">
        <v>14</v>
      </c>
      <c r="AJ2012">
        <v>0</v>
      </c>
      <c r="AK2012">
        <v>8</v>
      </c>
      <c r="AL2012">
        <v>0</v>
      </c>
      <c r="AM2012">
        <v>0</v>
      </c>
      <c r="AQ2012">
        <v>100</v>
      </c>
      <c r="AR2012">
        <v>100</v>
      </c>
      <c r="AS2012" t="s">
        <v>755</v>
      </c>
    </row>
    <row r="2013" spans="1:45" x14ac:dyDescent="0.25">
      <c r="A2013">
        <v>2012</v>
      </c>
      <c r="B2013" t="s">
        <v>26</v>
      </c>
      <c r="C2013" t="s">
        <v>665</v>
      </c>
      <c r="D2013" t="s">
        <v>3</v>
      </c>
      <c r="E2013" t="s">
        <v>345</v>
      </c>
      <c r="F2013" s="138">
        <v>44030</v>
      </c>
      <c r="G2013" t="s">
        <v>670</v>
      </c>
      <c r="H2013" t="s">
        <v>667</v>
      </c>
      <c r="I2013" t="s">
        <v>674</v>
      </c>
      <c r="J2013" t="s">
        <v>371</v>
      </c>
      <c r="K2013" t="s">
        <v>671</v>
      </c>
      <c r="L2013">
        <v>1200</v>
      </c>
      <c r="M2013">
        <v>480</v>
      </c>
      <c r="O2013">
        <v>371</v>
      </c>
      <c r="P2013">
        <v>96</v>
      </c>
      <c r="Q2013">
        <v>5</v>
      </c>
      <c r="R2013">
        <v>22</v>
      </c>
      <c r="S2013">
        <v>63.5</v>
      </c>
      <c r="T2013">
        <v>4.666666666666667</v>
      </c>
      <c r="U2013">
        <v>27.5</v>
      </c>
      <c r="V2013">
        <v>1.191358024691358</v>
      </c>
      <c r="W2013">
        <v>0.4</v>
      </c>
      <c r="Y2013">
        <v>0.10396611474778591</v>
      </c>
      <c r="Z2013">
        <v>388</v>
      </c>
      <c r="AA2013">
        <v>0.7</v>
      </c>
      <c r="AB2013">
        <v>4.666666666666667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27.5</v>
      </c>
      <c r="AI2013">
        <v>0</v>
      </c>
      <c r="AJ2013">
        <v>0</v>
      </c>
      <c r="AK2013">
        <v>0</v>
      </c>
      <c r="AL2013">
        <v>0</v>
      </c>
      <c r="AM2013">
        <v>0</v>
      </c>
      <c r="AQ2013">
        <v>80</v>
      </c>
      <c r="AR2013">
        <v>80</v>
      </c>
      <c r="AS2013" t="s">
        <v>755</v>
      </c>
    </row>
    <row r="2014" spans="1:45" x14ac:dyDescent="0.25">
      <c r="A2014">
        <v>2013</v>
      </c>
      <c r="B2014" t="s">
        <v>26</v>
      </c>
      <c r="C2014" t="s">
        <v>665</v>
      </c>
      <c r="D2014" t="s">
        <v>3</v>
      </c>
      <c r="E2014" t="s">
        <v>345</v>
      </c>
      <c r="F2014" s="138">
        <v>44030</v>
      </c>
      <c r="G2014" t="s">
        <v>670</v>
      </c>
      <c r="H2014" t="s">
        <v>667</v>
      </c>
      <c r="I2014" t="s">
        <v>673</v>
      </c>
      <c r="J2014" t="s">
        <v>370</v>
      </c>
      <c r="K2014" t="s">
        <v>671</v>
      </c>
      <c r="L2014">
        <v>1200</v>
      </c>
      <c r="M2014">
        <v>480</v>
      </c>
      <c r="O2014">
        <v>411</v>
      </c>
      <c r="P2014">
        <v>96</v>
      </c>
      <c r="Q2014">
        <v>8</v>
      </c>
      <c r="R2014">
        <v>35</v>
      </c>
      <c r="S2014">
        <v>63.5</v>
      </c>
      <c r="T2014">
        <v>4</v>
      </c>
      <c r="U2014">
        <v>19.666666666666668</v>
      </c>
      <c r="V2014">
        <v>0.55038759689922478</v>
      </c>
      <c r="W2014">
        <v>0.4</v>
      </c>
      <c r="Y2014">
        <v>0.14946124435175531</v>
      </c>
      <c r="Z2014">
        <v>489</v>
      </c>
      <c r="AA2014">
        <v>0.7</v>
      </c>
      <c r="AB2014">
        <v>4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19.666666666666668</v>
      </c>
      <c r="AI2014">
        <v>0</v>
      </c>
      <c r="AJ2014">
        <v>0</v>
      </c>
      <c r="AK2014">
        <v>0</v>
      </c>
      <c r="AL2014">
        <v>0</v>
      </c>
      <c r="AM2014">
        <v>0</v>
      </c>
      <c r="AQ2014">
        <v>80</v>
      </c>
      <c r="AR2014">
        <v>80</v>
      </c>
      <c r="AS2014" t="s">
        <v>755</v>
      </c>
    </row>
    <row r="2015" spans="1:45" x14ac:dyDescent="0.25">
      <c r="A2015">
        <v>2014</v>
      </c>
      <c r="B2015" t="s">
        <v>26</v>
      </c>
      <c r="C2015" t="s">
        <v>665</v>
      </c>
      <c r="D2015" t="s">
        <v>3</v>
      </c>
      <c r="E2015" t="s">
        <v>345</v>
      </c>
      <c r="F2015" s="138">
        <v>44030</v>
      </c>
      <c r="G2015" t="s">
        <v>670</v>
      </c>
      <c r="H2015" t="s">
        <v>687</v>
      </c>
      <c r="I2015" t="s">
        <v>714</v>
      </c>
      <c r="J2015" t="s">
        <v>523</v>
      </c>
      <c r="K2015" t="s">
        <v>671</v>
      </c>
      <c r="L2015">
        <v>1200</v>
      </c>
      <c r="M2015">
        <v>480</v>
      </c>
      <c r="O2015">
        <v>388</v>
      </c>
      <c r="P2015">
        <v>57.5</v>
      </c>
      <c r="Q2015">
        <v>5</v>
      </c>
      <c r="R2015">
        <v>34</v>
      </c>
      <c r="S2015">
        <v>21</v>
      </c>
      <c r="T2015">
        <v>11.833333333333334</v>
      </c>
      <c r="U2015">
        <v>14.666666666666666</v>
      </c>
      <c r="V2015">
        <v>0.67948717948717952</v>
      </c>
      <c r="W2015">
        <v>0.24</v>
      </c>
      <c r="Y2015">
        <v>0.14359351988217969</v>
      </c>
      <c r="Z2015">
        <v>399</v>
      </c>
      <c r="AA2015">
        <v>0.65</v>
      </c>
      <c r="AB2015">
        <v>9.3333333333333339</v>
      </c>
      <c r="AC2015">
        <v>2</v>
      </c>
      <c r="AD2015">
        <v>0</v>
      </c>
      <c r="AE2015">
        <v>4</v>
      </c>
      <c r="AF2015">
        <v>0</v>
      </c>
      <c r="AG2015">
        <v>0</v>
      </c>
      <c r="AH2015">
        <v>12.666666666666666</v>
      </c>
      <c r="AI2015">
        <v>0</v>
      </c>
      <c r="AJ2015">
        <v>0</v>
      </c>
      <c r="AK2015">
        <v>4</v>
      </c>
      <c r="AL2015">
        <v>0</v>
      </c>
      <c r="AM2015">
        <v>0</v>
      </c>
      <c r="AQ2015">
        <v>50</v>
      </c>
      <c r="AR2015">
        <v>50</v>
      </c>
      <c r="AS2015" t="s">
        <v>755</v>
      </c>
    </row>
    <row r="2016" spans="1:45" x14ac:dyDescent="0.25">
      <c r="A2016">
        <v>2015</v>
      </c>
      <c r="B2016" t="s">
        <v>26</v>
      </c>
      <c r="C2016" t="s">
        <v>665</v>
      </c>
      <c r="D2016" t="s">
        <v>3</v>
      </c>
      <c r="E2016" t="s">
        <v>345</v>
      </c>
      <c r="F2016" s="138">
        <v>44030</v>
      </c>
      <c r="G2016" t="s">
        <v>682</v>
      </c>
      <c r="H2016" t="s">
        <v>667</v>
      </c>
      <c r="I2016" t="s">
        <v>668</v>
      </c>
      <c r="J2016" t="s">
        <v>149</v>
      </c>
      <c r="K2016" t="s">
        <v>671</v>
      </c>
      <c r="L2016">
        <v>1000</v>
      </c>
      <c r="M2016">
        <v>400</v>
      </c>
      <c r="O2016">
        <v>400</v>
      </c>
      <c r="P2016">
        <v>80</v>
      </c>
      <c r="Q2016">
        <v>16</v>
      </c>
      <c r="R2016">
        <v>61</v>
      </c>
      <c r="S2016">
        <v>53</v>
      </c>
      <c r="T2016">
        <v>6.5</v>
      </c>
      <c r="U2016">
        <v>52.166666666666664</v>
      </c>
      <c r="V2016">
        <v>0.76190476190476186</v>
      </c>
      <c r="W2016">
        <v>0.4</v>
      </c>
      <c r="Y2016">
        <v>0.27500000000000002</v>
      </c>
      <c r="Z2016">
        <v>443</v>
      </c>
      <c r="AA2016">
        <v>0.7</v>
      </c>
      <c r="AB2016">
        <v>0</v>
      </c>
      <c r="AC2016">
        <v>5</v>
      </c>
      <c r="AD2016">
        <v>2</v>
      </c>
      <c r="AE2016">
        <v>9</v>
      </c>
      <c r="AF2016">
        <v>0</v>
      </c>
      <c r="AG2016">
        <v>0</v>
      </c>
      <c r="AH2016">
        <v>45.666666666666664</v>
      </c>
      <c r="AI2016">
        <v>8</v>
      </c>
      <c r="AJ2016">
        <v>0</v>
      </c>
      <c r="AK2016">
        <v>9</v>
      </c>
      <c r="AL2016">
        <v>0</v>
      </c>
      <c r="AM2016">
        <v>0</v>
      </c>
      <c r="AQ2016">
        <v>100</v>
      </c>
      <c r="AR2016">
        <v>100</v>
      </c>
      <c r="AS2016" t="s">
        <v>755</v>
      </c>
    </row>
    <row r="2017" spans="1:45" x14ac:dyDescent="0.25">
      <c r="A2017">
        <v>2016</v>
      </c>
      <c r="B2017" t="s">
        <v>26</v>
      </c>
      <c r="C2017" t="s">
        <v>665</v>
      </c>
      <c r="D2017" t="s">
        <v>3</v>
      </c>
      <c r="E2017" t="s">
        <v>345</v>
      </c>
      <c r="F2017" s="138">
        <v>44030</v>
      </c>
      <c r="G2017" t="s">
        <v>682</v>
      </c>
      <c r="H2017" t="s">
        <v>667</v>
      </c>
      <c r="I2017" t="s">
        <v>668</v>
      </c>
      <c r="J2017" t="s">
        <v>153</v>
      </c>
      <c r="K2017" t="s">
        <v>671</v>
      </c>
      <c r="L2017">
        <v>1000</v>
      </c>
      <c r="M2017">
        <v>320</v>
      </c>
      <c r="O2017">
        <v>224</v>
      </c>
      <c r="P2017">
        <v>80</v>
      </c>
      <c r="Q2017">
        <v>13</v>
      </c>
      <c r="R2017">
        <v>28</v>
      </c>
      <c r="S2017">
        <v>53</v>
      </c>
      <c r="T2017">
        <v>8.3333333333333339</v>
      </c>
      <c r="U2017">
        <v>18.5</v>
      </c>
      <c r="V2017">
        <v>0.65447154471544722</v>
      </c>
      <c r="W2017">
        <v>0.4</v>
      </c>
      <c r="Y2017">
        <v>0.26147959183673475</v>
      </c>
      <c r="Z2017">
        <v>264</v>
      </c>
      <c r="AA2017">
        <v>0.7</v>
      </c>
      <c r="AB2017">
        <v>8.3333333333333339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14.5</v>
      </c>
      <c r="AI2017">
        <v>6</v>
      </c>
      <c r="AJ2017">
        <v>0</v>
      </c>
      <c r="AK2017">
        <v>5</v>
      </c>
      <c r="AL2017">
        <v>0</v>
      </c>
      <c r="AM2017">
        <v>0</v>
      </c>
      <c r="AQ2017">
        <v>100</v>
      </c>
      <c r="AR2017">
        <v>100</v>
      </c>
      <c r="AS2017" t="s">
        <v>755</v>
      </c>
    </row>
    <row r="2018" spans="1:45" x14ac:dyDescent="0.25">
      <c r="A2018">
        <v>2017</v>
      </c>
      <c r="B2018" t="s">
        <v>26</v>
      </c>
      <c r="C2018" t="s">
        <v>665</v>
      </c>
      <c r="D2018" t="s">
        <v>3</v>
      </c>
      <c r="E2018" t="s">
        <v>345</v>
      </c>
      <c r="F2018" s="138">
        <v>44030</v>
      </c>
      <c r="G2018" t="s">
        <v>682</v>
      </c>
      <c r="H2018" t="s">
        <v>667</v>
      </c>
      <c r="I2018" t="s">
        <v>668</v>
      </c>
      <c r="J2018" t="s">
        <v>434</v>
      </c>
      <c r="K2018" t="s">
        <v>671</v>
      </c>
      <c r="L2018">
        <v>1000</v>
      </c>
      <c r="M2018">
        <v>320</v>
      </c>
      <c r="O2018">
        <v>260</v>
      </c>
      <c r="P2018">
        <v>80</v>
      </c>
      <c r="Q2018">
        <v>5</v>
      </c>
      <c r="R2018">
        <v>24</v>
      </c>
      <c r="S2018">
        <v>53</v>
      </c>
      <c r="T2018">
        <v>2.3333333333333335</v>
      </c>
      <c r="U2018">
        <v>27.166666666666668</v>
      </c>
      <c r="V2018">
        <v>1.0172413793103448</v>
      </c>
      <c r="W2018">
        <v>0.4</v>
      </c>
      <c r="Y2018">
        <v>0.15934065934065933</v>
      </c>
      <c r="Z2018">
        <v>268</v>
      </c>
      <c r="AA2018">
        <v>0.65</v>
      </c>
      <c r="AB2018">
        <v>0.83333333333333337</v>
      </c>
      <c r="AC2018">
        <v>0</v>
      </c>
      <c r="AD2018">
        <v>0</v>
      </c>
      <c r="AE2018">
        <v>3</v>
      </c>
      <c r="AF2018">
        <v>0</v>
      </c>
      <c r="AG2018">
        <v>0</v>
      </c>
      <c r="AH2018">
        <v>24.666666666666668</v>
      </c>
      <c r="AI2018">
        <v>0</v>
      </c>
      <c r="AJ2018">
        <v>0</v>
      </c>
      <c r="AK2018">
        <v>5</v>
      </c>
      <c r="AL2018">
        <v>0</v>
      </c>
      <c r="AM2018">
        <v>0</v>
      </c>
      <c r="AQ2018">
        <v>100</v>
      </c>
      <c r="AR2018">
        <v>100</v>
      </c>
      <c r="AS2018" t="s">
        <v>755</v>
      </c>
    </row>
    <row r="2019" spans="1:45" x14ac:dyDescent="0.25">
      <c r="A2019">
        <v>2018</v>
      </c>
      <c r="B2019" t="s">
        <v>26</v>
      </c>
      <c r="C2019" t="s">
        <v>665</v>
      </c>
      <c r="D2019" t="s">
        <v>3</v>
      </c>
      <c r="E2019" t="s">
        <v>345</v>
      </c>
      <c r="F2019" s="138">
        <v>44030</v>
      </c>
      <c r="G2019" t="s">
        <v>682</v>
      </c>
      <c r="H2019" t="s">
        <v>687</v>
      </c>
      <c r="I2019" t="s">
        <v>668</v>
      </c>
      <c r="J2019" t="s">
        <v>476</v>
      </c>
      <c r="K2019" t="s">
        <v>671</v>
      </c>
      <c r="L2019">
        <v>1000</v>
      </c>
      <c r="M2019">
        <v>320</v>
      </c>
      <c r="O2019">
        <v>368</v>
      </c>
      <c r="P2019">
        <v>48</v>
      </c>
      <c r="Q2019">
        <v>0</v>
      </c>
      <c r="R2019">
        <v>17</v>
      </c>
      <c r="S2019">
        <v>17.5</v>
      </c>
      <c r="T2019">
        <v>0</v>
      </c>
      <c r="U2019">
        <v>9.1666666666666679</v>
      </c>
      <c r="V2019">
        <v>0.53921568627450989</v>
      </c>
      <c r="W2019">
        <v>0.24</v>
      </c>
      <c r="Y2019">
        <v>6.599378881987579E-2</v>
      </c>
      <c r="Z2019">
        <v>392</v>
      </c>
      <c r="AA2019">
        <v>0.7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7.666666666666667</v>
      </c>
      <c r="AI2019">
        <v>0</v>
      </c>
      <c r="AJ2019">
        <v>0</v>
      </c>
      <c r="AK2019">
        <v>3</v>
      </c>
      <c r="AL2019">
        <v>0</v>
      </c>
      <c r="AM2019">
        <v>0</v>
      </c>
      <c r="AQ2019">
        <v>100</v>
      </c>
      <c r="AR2019">
        <v>100</v>
      </c>
      <c r="AS2019" t="s">
        <v>755</v>
      </c>
    </row>
    <row r="2020" spans="1:45" x14ac:dyDescent="0.25">
      <c r="A2020">
        <v>2019</v>
      </c>
      <c r="B2020" t="s">
        <v>26</v>
      </c>
      <c r="C2020" t="s">
        <v>665</v>
      </c>
      <c r="D2020" t="s">
        <v>3</v>
      </c>
      <c r="E2020" t="s">
        <v>345</v>
      </c>
      <c r="F2020" s="138">
        <v>44030</v>
      </c>
      <c r="G2020" t="s">
        <v>682</v>
      </c>
      <c r="H2020" t="s">
        <v>687</v>
      </c>
      <c r="I2020" t="s">
        <v>668</v>
      </c>
      <c r="J2020" t="s">
        <v>481</v>
      </c>
      <c r="K2020" t="s">
        <v>671</v>
      </c>
      <c r="L2020">
        <v>1000</v>
      </c>
      <c r="M2020">
        <v>320</v>
      </c>
      <c r="O2020">
        <v>368</v>
      </c>
      <c r="P2020">
        <v>48</v>
      </c>
      <c r="Q2020">
        <v>33</v>
      </c>
      <c r="R2020">
        <v>56</v>
      </c>
      <c r="S2020">
        <v>17.5</v>
      </c>
      <c r="T2020">
        <v>19.5</v>
      </c>
      <c r="U2020">
        <v>38.833333333333336</v>
      </c>
      <c r="V2020">
        <v>0.65543071161048694</v>
      </c>
      <c r="W2020">
        <v>0.24</v>
      </c>
      <c r="Y2020">
        <v>0.34549689440993792</v>
      </c>
      <c r="Z2020">
        <v>424</v>
      </c>
      <c r="AA2020">
        <v>0.7</v>
      </c>
      <c r="AB2020">
        <v>16.5</v>
      </c>
      <c r="AC2020">
        <v>0</v>
      </c>
      <c r="AD2020">
        <v>0</v>
      </c>
      <c r="AE2020">
        <v>6</v>
      </c>
      <c r="AF2020">
        <v>0</v>
      </c>
      <c r="AG2020">
        <v>0</v>
      </c>
      <c r="AH2020">
        <v>33.333333333333336</v>
      </c>
      <c r="AI2020">
        <v>0</v>
      </c>
      <c r="AJ2020">
        <v>0</v>
      </c>
      <c r="AK2020">
        <v>11</v>
      </c>
      <c r="AL2020">
        <v>0</v>
      </c>
      <c r="AM2020">
        <v>0</v>
      </c>
      <c r="AQ2020">
        <v>100</v>
      </c>
      <c r="AR2020">
        <v>100</v>
      </c>
      <c r="AS2020" t="s">
        <v>755</v>
      </c>
    </row>
    <row r="2021" spans="1:45" x14ac:dyDescent="0.25">
      <c r="A2021">
        <v>2020</v>
      </c>
      <c r="B2021" t="s">
        <v>26</v>
      </c>
      <c r="C2021" t="s">
        <v>665</v>
      </c>
      <c r="D2021" t="s">
        <v>3</v>
      </c>
      <c r="E2021" t="s">
        <v>345</v>
      </c>
      <c r="F2021" s="138">
        <v>44030</v>
      </c>
      <c r="G2021" t="s">
        <v>682</v>
      </c>
      <c r="H2021" t="s">
        <v>687</v>
      </c>
      <c r="I2021" t="s">
        <v>668</v>
      </c>
      <c r="J2021" t="s">
        <v>563</v>
      </c>
      <c r="K2021" t="s">
        <v>671</v>
      </c>
      <c r="L2021">
        <v>1000</v>
      </c>
      <c r="M2021">
        <v>320</v>
      </c>
      <c r="O2021">
        <v>352</v>
      </c>
      <c r="P2021">
        <v>48</v>
      </c>
      <c r="Q2021">
        <v>5</v>
      </c>
      <c r="R2021">
        <v>13</v>
      </c>
      <c r="S2021">
        <v>17.5</v>
      </c>
      <c r="T2021">
        <v>2</v>
      </c>
      <c r="U2021">
        <v>7.5</v>
      </c>
      <c r="V2021">
        <v>0.52777777777777779</v>
      </c>
      <c r="W2021">
        <v>0.24</v>
      </c>
      <c r="Y2021">
        <v>7.3051948051948062E-2</v>
      </c>
      <c r="Z2021">
        <v>383</v>
      </c>
      <c r="AA2021">
        <v>0.65</v>
      </c>
      <c r="AB2021">
        <v>2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7.5</v>
      </c>
      <c r="AI2021">
        <v>0</v>
      </c>
      <c r="AJ2021">
        <v>0</v>
      </c>
      <c r="AK2021">
        <v>0</v>
      </c>
      <c r="AL2021">
        <v>0</v>
      </c>
      <c r="AM2021">
        <v>0</v>
      </c>
      <c r="AQ2021">
        <v>100</v>
      </c>
      <c r="AR2021">
        <v>100</v>
      </c>
      <c r="AS2021" t="s">
        <v>755</v>
      </c>
    </row>
    <row r="2022" spans="1:45" x14ac:dyDescent="0.25">
      <c r="A2022">
        <v>2021</v>
      </c>
      <c r="B2022" t="s">
        <v>26</v>
      </c>
      <c r="C2022" t="s">
        <v>665</v>
      </c>
      <c r="D2022" t="s">
        <v>3</v>
      </c>
      <c r="E2022" t="s">
        <v>345</v>
      </c>
      <c r="F2022" s="138">
        <v>44030</v>
      </c>
      <c r="G2022" t="s">
        <v>682</v>
      </c>
      <c r="H2022" t="s">
        <v>687</v>
      </c>
      <c r="I2022" t="s">
        <v>672</v>
      </c>
      <c r="J2022" t="s">
        <v>470</v>
      </c>
      <c r="K2022" t="s">
        <v>671</v>
      </c>
      <c r="L2022">
        <v>1000</v>
      </c>
      <c r="M2022">
        <v>320</v>
      </c>
      <c r="O2022">
        <v>212</v>
      </c>
      <c r="P2022">
        <v>48</v>
      </c>
      <c r="Q2022">
        <v>1</v>
      </c>
      <c r="R2022">
        <v>11</v>
      </c>
      <c r="S2022">
        <v>17.5</v>
      </c>
      <c r="T2022">
        <v>0</v>
      </c>
      <c r="U2022">
        <v>7.5</v>
      </c>
      <c r="V2022">
        <v>0.625</v>
      </c>
      <c r="W2022">
        <v>0.24</v>
      </c>
      <c r="Y2022">
        <v>8.086253369272238E-2</v>
      </c>
      <c r="Z2022">
        <v>270</v>
      </c>
      <c r="AA2022">
        <v>0.7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6</v>
      </c>
      <c r="AI2022">
        <v>0</v>
      </c>
      <c r="AJ2022">
        <v>0</v>
      </c>
      <c r="AK2022">
        <v>3</v>
      </c>
      <c r="AL2022">
        <v>0</v>
      </c>
      <c r="AM2022">
        <v>0</v>
      </c>
      <c r="AQ2022">
        <v>100</v>
      </c>
      <c r="AR2022">
        <v>100</v>
      </c>
      <c r="AS2022" t="s">
        <v>755</v>
      </c>
    </row>
    <row r="2023" spans="1:45" x14ac:dyDescent="0.25">
      <c r="A2023">
        <v>2022</v>
      </c>
      <c r="B2023" t="s">
        <v>26</v>
      </c>
      <c r="C2023" t="s">
        <v>665</v>
      </c>
      <c r="D2023" t="s">
        <v>3</v>
      </c>
      <c r="E2023" t="s">
        <v>345</v>
      </c>
      <c r="F2023" s="138">
        <v>44030</v>
      </c>
      <c r="G2023" t="s">
        <v>682</v>
      </c>
      <c r="H2023" t="s">
        <v>687</v>
      </c>
      <c r="I2023" t="s">
        <v>677</v>
      </c>
      <c r="J2023" t="s">
        <v>469</v>
      </c>
      <c r="K2023" t="s">
        <v>671</v>
      </c>
      <c r="L2023">
        <v>1000</v>
      </c>
      <c r="M2023">
        <v>320</v>
      </c>
      <c r="O2023">
        <v>260</v>
      </c>
      <c r="P2023">
        <v>48</v>
      </c>
      <c r="Q2023">
        <v>3</v>
      </c>
      <c r="R2023">
        <v>26</v>
      </c>
      <c r="S2023">
        <v>17.5</v>
      </c>
      <c r="T2023">
        <v>4</v>
      </c>
      <c r="U2023">
        <v>27.833333333333332</v>
      </c>
      <c r="V2023">
        <v>1.0977011494252873</v>
      </c>
      <c r="W2023">
        <v>0.24</v>
      </c>
      <c r="Y2023">
        <v>0.15934065934065933</v>
      </c>
      <c r="Z2023">
        <v>282</v>
      </c>
      <c r="AA2023">
        <v>0.7</v>
      </c>
      <c r="AB2023">
        <v>4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26.333333333333332</v>
      </c>
      <c r="AI2023">
        <v>0</v>
      </c>
      <c r="AJ2023">
        <v>0</v>
      </c>
      <c r="AK2023">
        <v>3</v>
      </c>
      <c r="AL2023">
        <v>0</v>
      </c>
      <c r="AM2023">
        <v>0</v>
      </c>
      <c r="AQ2023">
        <v>100</v>
      </c>
      <c r="AR2023">
        <v>100</v>
      </c>
      <c r="AS2023" t="s">
        <v>755</v>
      </c>
    </row>
    <row r="2024" spans="1:45" x14ac:dyDescent="0.25">
      <c r="A2024">
        <v>2023</v>
      </c>
      <c r="B2024" t="s">
        <v>26</v>
      </c>
      <c r="C2024" t="s">
        <v>665</v>
      </c>
      <c r="D2024" t="s">
        <v>3</v>
      </c>
      <c r="E2024" t="s">
        <v>345</v>
      </c>
      <c r="F2024" s="138">
        <v>44030</v>
      </c>
      <c r="G2024" t="s">
        <v>682</v>
      </c>
      <c r="H2024" t="s">
        <v>687</v>
      </c>
      <c r="I2024" t="s">
        <v>673</v>
      </c>
      <c r="J2024" t="s">
        <v>564</v>
      </c>
      <c r="K2024" t="s">
        <v>671</v>
      </c>
      <c r="L2024">
        <v>1000</v>
      </c>
      <c r="M2024">
        <v>320</v>
      </c>
      <c r="O2024">
        <v>300</v>
      </c>
      <c r="P2024">
        <v>48</v>
      </c>
      <c r="Q2024">
        <v>3</v>
      </c>
      <c r="R2024">
        <v>4</v>
      </c>
      <c r="S2024">
        <v>17.5</v>
      </c>
      <c r="T2024">
        <v>1</v>
      </c>
      <c r="U2024">
        <v>2.4166666666666665</v>
      </c>
      <c r="V2024">
        <v>0.48809523809523808</v>
      </c>
      <c r="W2024">
        <v>0.24</v>
      </c>
      <c r="Y2024">
        <v>3.3333333333333333E-2</v>
      </c>
      <c r="Z2024">
        <v>311</v>
      </c>
      <c r="AA2024">
        <v>0.65</v>
      </c>
      <c r="AB2024">
        <v>0.5</v>
      </c>
      <c r="AC2024">
        <v>0</v>
      </c>
      <c r="AD2024">
        <v>0</v>
      </c>
      <c r="AE2024">
        <v>1</v>
      </c>
      <c r="AF2024">
        <v>0</v>
      </c>
      <c r="AG2024">
        <v>0</v>
      </c>
      <c r="AH2024">
        <v>2.1666666666666665</v>
      </c>
      <c r="AI2024">
        <v>1</v>
      </c>
      <c r="AJ2024">
        <v>0</v>
      </c>
      <c r="AK2024">
        <v>0</v>
      </c>
      <c r="AL2024">
        <v>0</v>
      </c>
      <c r="AM2024">
        <v>0</v>
      </c>
      <c r="AQ2024">
        <v>100</v>
      </c>
      <c r="AR2024">
        <v>100</v>
      </c>
      <c r="AS2024" t="s">
        <v>755</v>
      </c>
    </row>
    <row r="2025" spans="1:45" x14ac:dyDescent="0.25">
      <c r="A2025">
        <v>2024</v>
      </c>
      <c r="B2025" t="s">
        <v>26</v>
      </c>
      <c r="C2025" t="s">
        <v>665</v>
      </c>
      <c r="D2025" t="s">
        <v>3</v>
      </c>
      <c r="E2025" t="s">
        <v>345</v>
      </c>
      <c r="F2025" s="138">
        <v>44030</v>
      </c>
      <c r="G2025" t="s">
        <v>682</v>
      </c>
      <c r="H2025" t="s">
        <v>687</v>
      </c>
      <c r="I2025" t="s">
        <v>705</v>
      </c>
      <c r="J2025" t="s">
        <v>594</v>
      </c>
      <c r="K2025" t="s">
        <v>671</v>
      </c>
      <c r="L2025">
        <v>1000</v>
      </c>
      <c r="M2025">
        <v>320</v>
      </c>
      <c r="O2025">
        <v>320</v>
      </c>
      <c r="P2025">
        <v>48</v>
      </c>
      <c r="Q2025">
        <v>9</v>
      </c>
      <c r="R2025">
        <v>32</v>
      </c>
      <c r="S2025">
        <v>17.5</v>
      </c>
      <c r="T2025">
        <v>3.3333333333333335</v>
      </c>
      <c r="U2025">
        <v>16.666666666666664</v>
      </c>
      <c r="V2025">
        <v>0.48780487804878042</v>
      </c>
      <c r="W2025">
        <v>0.24</v>
      </c>
      <c r="Y2025">
        <v>0.18303571428571427</v>
      </c>
      <c r="Z2025">
        <v>355</v>
      </c>
      <c r="AA2025">
        <v>0.7</v>
      </c>
      <c r="AB2025">
        <v>2.3333333333333335</v>
      </c>
      <c r="AC2025">
        <v>2</v>
      </c>
      <c r="AD2025">
        <v>0</v>
      </c>
      <c r="AE2025">
        <v>1</v>
      </c>
      <c r="AF2025">
        <v>0</v>
      </c>
      <c r="AG2025">
        <v>0</v>
      </c>
      <c r="AH2025">
        <v>13.166666666666666</v>
      </c>
      <c r="AI2025">
        <v>0</v>
      </c>
      <c r="AJ2025">
        <v>0</v>
      </c>
      <c r="AK2025">
        <v>7</v>
      </c>
      <c r="AL2025">
        <v>0</v>
      </c>
      <c r="AM2025">
        <v>0</v>
      </c>
      <c r="AQ2025">
        <v>100</v>
      </c>
      <c r="AR2025">
        <v>100</v>
      </c>
      <c r="AS2025" t="s">
        <v>755</v>
      </c>
    </row>
    <row r="2026" spans="1:45" x14ac:dyDescent="0.25">
      <c r="A2026">
        <v>2025</v>
      </c>
      <c r="B2026" t="s">
        <v>26</v>
      </c>
      <c r="C2026" t="s">
        <v>665</v>
      </c>
      <c r="D2026" t="s">
        <v>3</v>
      </c>
      <c r="E2026" t="s">
        <v>345</v>
      </c>
      <c r="F2026" s="138">
        <v>44030</v>
      </c>
      <c r="G2026" t="s">
        <v>683</v>
      </c>
      <c r="H2026" t="s">
        <v>667</v>
      </c>
      <c r="I2026" t="s">
        <v>668</v>
      </c>
      <c r="J2026" t="s">
        <v>392</v>
      </c>
      <c r="K2026" t="s">
        <v>669</v>
      </c>
      <c r="L2026">
        <v>1500</v>
      </c>
      <c r="M2026">
        <v>600</v>
      </c>
      <c r="O2026">
        <v>528</v>
      </c>
      <c r="P2026">
        <v>192</v>
      </c>
      <c r="Q2026">
        <v>8</v>
      </c>
      <c r="R2026">
        <v>43</v>
      </c>
      <c r="S2026">
        <v>94.8</v>
      </c>
      <c r="T2026">
        <v>4</v>
      </c>
      <c r="U2026">
        <v>38.166666666666671</v>
      </c>
      <c r="V2026">
        <v>0.82679738562091509</v>
      </c>
      <c r="W2026">
        <v>0.4</v>
      </c>
      <c r="Y2026">
        <v>0.13798701298701299</v>
      </c>
      <c r="Z2026">
        <v>741</v>
      </c>
      <c r="AA2026">
        <v>0.65</v>
      </c>
      <c r="AB2026">
        <v>3.5</v>
      </c>
      <c r="AC2026">
        <v>2</v>
      </c>
      <c r="AD2026">
        <v>0</v>
      </c>
      <c r="AE2026">
        <v>0</v>
      </c>
      <c r="AF2026">
        <v>0</v>
      </c>
      <c r="AG2026">
        <v>0</v>
      </c>
      <c r="AH2026">
        <v>30.166666666666668</v>
      </c>
      <c r="AI2026">
        <v>2</v>
      </c>
      <c r="AJ2026">
        <v>0</v>
      </c>
      <c r="AK2026">
        <v>15</v>
      </c>
      <c r="AL2026">
        <v>0</v>
      </c>
      <c r="AM2026">
        <v>0</v>
      </c>
      <c r="AQ2026">
        <v>120</v>
      </c>
      <c r="AR2026">
        <v>120</v>
      </c>
      <c r="AS2026" t="s">
        <v>756</v>
      </c>
    </row>
    <row r="2027" spans="1:45" x14ac:dyDescent="0.25">
      <c r="A2027">
        <v>2026</v>
      </c>
      <c r="B2027" t="s">
        <v>26</v>
      </c>
      <c r="C2027" t="s">
        <v>665</v>
      </c>
      <c r="D2027" t="s">
        <v>3</v>
      </c>
      <c r="E2027" t="s">
        <v>345</v>
      </c>
      <c r="F2027" s="138">
        <v>44030</v>
      </c>
      <c r="G2027" t="s">
        <v>683</v>
      </c>
      <c r="H2027" t="s">
        <v>667</v>
      </c>
      <c r="I2027" t="s">
        <v>668</v>
      </c>
      <c r="J2027" t="s">
        <v>393</v>
      </c>
      <c r="K2027" t="s">
        <v>669</v>
      </c>
      <c r="L2027">
        <v>1500</v>
      </c>
      <c r="M2027">
        <v>600</v>
      </c>
      <c r="O2027">
        <v>576</v>
      </c>
      <c r="P2027">
        <v>192</v>
      </c>
      <c r="Q2027">
        <v>52</v>
      </c>
      <c r="R2027">
        <v>72</v>
      </c>
      <c r="S2027">
        <v>94.8</v>
      </c>
      <c r="T2027">
        <v>23.666666666666664</v>
      </c>
      <c r="U2027">
        <v>32.833333333333329</v>
      </c>
      <c r="V2027">
        <v>0.45564516129032251</v>
      </c>
      <c r="W2027">
        <v>0.4</v>
      </c>
      <c r="Y2027">
        <v>0.30753968253968256</v>
      </c>
      <c r="Z2027">
        <v>539</v>
      </c>
      <c r="AA2027">
        <v>0.7</v>
      </c>
      <c r="AB2027">
        <v>0.66666666666666663</v>
      </c>
      <c r="AC2027">
        <v>0</v>
      </c>
      <c r="AD2027">
        <v>36</v>
      </c>
      <c r="AE2027">
        <v>19</v>
      </c>
      <c r="AF2027">
        <v>0</v>
      </c>
      <c r="AG2027">
        <v>0</v>
      </c>
      <c r="AH2027">
        <v>7.333333333333333</v>
      </c>
      <c r="AI2027">
        <v>25</v>
      </c>
      <c r="AJ2027">
        <v>26</v>
      </c>
      <c r="AK2027">
        <v>19</v>
      </c>
      <c r="AL2027">
        <v>0</v>
      </c>
      <c r="AM2027">
        <v>0</v>
      </c>
      <c r="AQ2027">
        <v>120</v>
      </c>
      <c r="AR2027">
        <v>120</v>
      </c>
      <c r="AS2027" t="s">
        <v>756</v>
      </c>
    </row>
    <row r="2028" spans="1:45" x14ac:dyDescent="0.25">
      <c r="A2028">
        <v>2027</v>
      </c>
      <c r="B2028" t="s">
        <v>26</v>
      </c>
      <c r="C2028" t="s">
        <v>665</v>
      </c>
      <c r="D2028" t="s">
        <v>3</v>
      </c>
      <c r="E2028" t="s">
        <v>345</v>
      </c>
      <c r="F2028" s="138">
        <v>44030</v>
      </c>
      <c r="G2028" t="s">
        <v>675</v>
      </c>
      <c r="H2028" t="s">
        <v>667</v>
      </c>
      <c r="I2028" t="s">
        <v>668</v>
      </c>
      <c r="J2028" t="s">
        <v>164</v>
      </c>
      <c r="K2028" t="s">
        <v>669</v>
      </c>
      <c r="L2028">
        <v>4200</v>
      </c>
      <c r="M2028">
        <v>1260</v>
      </c>
      <c r="O2028">
        <v>992</v>
      </c>
      <c r="P2028">
        <v>403.20000000000005</v>
      </c>
      <c r="Q2028">
        <v>20</v>
      </c>
      <c r="R2028">
        <v>94</v>
      </c>
      <c r="S2028">
        <v>266.40000000000003</v>
      </c>
      <c r="T2028">
        <v>14.166666666666666</v>
      </c>
      <c r="U2028">
        <v>121.58333333333333</v>
      </c>
      <c r="V2028">
        <v>1.1907894736842106</v>
      </c>
      <c r="W2028">
        <v>0.4</v>
      </c>
      <c r="Y2028">
        <v>0.16417050691244239</v>
      </c>
      <c r="Z2028">
        <v>1069</v>
      </c>
      <c r="AA2028">
        <v>0.7</v>
      </c>
      <c r="AB2028">
        <v>12.166666666666666</v>
      </c>
      <c r="AC2028">
        <v>0</v>
      </c>
      <c r="AD2028">
        <v>0</v>
      </c>
      <c r="AE2028">
        <v>4</v>
      </c>
      <c r="AF2028">
        <v>0</v>
      </c>
      <c r="AG2028">
        <v>0</v>
      </c>
      <c r="AH2028">
        <v>108.33333333333333</v>
      </c>
      <c r="AI2028">
        <v>5</v>
      </c>
      <c r="AJ2028">
        <v>0</v>
      </c>
      <c r="AK2028">
        <v>24</v>
      </c>
      <c r="AL2028">
        <v>0</v>
      </c>
      <c r="AM2028">
        <v>0</v>
      </c>
      <c r="AQ2028">
        <v>150</v>
      </c>
      <c r="AR2028">
        <v>150</v>
      </c>
      <c r="AS2028" t="s">
        <v>756</v>
      </c>
    </row>
    <row r="2029" spans="1:45" x14ac:dyDescent="0.25">
      <c r="A2029">
        <v>2028</v>
      </c>
      <c r="B2029" t="s">
        <v>26</v>
      </c>
      <c r="C2029" t="s">
        <v>665</v>
      </c>
      <c r="D2029" t="s">
        <v>3</v>
      </c>
      <c r="E2029" t="s">
        <v>345</v>
      </c>
      <c r="F2029" s="138">
        <v>44030</v>
      </c>
      <c r="G2029" t="s">
        <v>684</v>
      </c>
      <c r="H2029" t="s">
        <v>667</v>
      </c>
      <c r="I2029" t="s">
        <v>668</v>
      </c>
      <c r="J2029" t="s">
        <v>169</v>
      </c>
      <c r="K2029" t="s">
        <v>669</v>
      </c>
      <c r="L2029">
        <v>1250</v>
      </c>
      <c r="M2029">
        <v>500</v>
      </c>
      <c r="O2029">
        <v>512</v>
      </c>
      <c r="P2029">
        <v>160</v>
      </c>
      <c r="Q2029">
        <v>3</v>
      </c>
      <c r="R2029">
        <v>68</v>
      </c>
      <c r="S2029">
        <v>105.60000000000001</v>
      </c>
      <c r="T2029">
        <v>1.5</v>
      </c>
      <c r="U2029">
        <v>74.5</v>
      </c>
      <c r="V2029">
        <v>1.0704225352112675</v>
      </c>
      <c r="W2029">
        <v>0.4</v>
      </c>
      <c r="Y2029">
        <v>0.19810267857142858</v>
      </c>
      <c r="Z2029">
        <v>556</v>
      </c>
      <c r="AA2029">
        <v>0.75</v>
      </c>
      <c r="AB2029">
        <v>0</v>
      </c>
      <c r="AC2029">
        <v>0</v>
      </c>
      <c r="AD2029">
        <v>0</v>
      </c>
      <c r="AE2029">
        <v>3</v>
      </c>
      <c r="AF2029">
        <v>0</v>
      </c>
      <c r="AG2029">
        <v>0</v>
      </c>
      <c r="AH2029">
        <v>74.5</v>
      </c>
      <c r="AI2029">
        <v>0</v>
      </c>
      <c r="AJ2029">
        <v>0</v>
      </c>
      <c r="AK2029">
        <v>0</v>
      </c>
      <c r="AL2029">
        <v>0</v>
      </c>
      <c r="AM2029">
        <v>0</v>
      </c>
      <c r="AQ2029">
        <v>100</v>
      </c>
      <c r="AR2029">
        <v>100</v>
      </c>
      <c r="AS2029" t="s">
        <v>756</v>
      </c>
    </row>
    <row r="2030" spans="1:45" x14ac:dyDescent="0.25">
      <c r="A2030">
        <v>2029</v>
      </c>
      <c r="B2030" t="s">
        <v>26</v>
      </c>
      <c r="C2030" t="s">
        <v>665</v>
      </c>
      <c r="D2030" t="s">
        <v>3</v>
      </c>
      <c r="E2030" t="s">
        <v>345</v>
      </c>
      <c r="F2030" s="138">
        <v>44030</v>
      </c>
      <c r="G2030" t="s">
        <v>684</v>
      </c>
      <c r="H2030" t="s">
        <v>667</v>
      </c>
      <c r="I2030" t="s">
        <v>668</v>
      </c>
      <c r="J2030" t="s">
        <v>170</v>
      </c>
      <c r="K2030" t="s">
        <v>669</v>
      </c>
      <c r="L2030">
        <v>1250</v>
      </c>
      <c r="M2030">
        <v>500</v>
      </c>
      <c r="O2030">
        <v>400</v>
      </c>
      <c r="P2030">
        <v>100</v>
      </c>
      <c r="Q2030">
        <v>1</v>
      </c>
      <c r="R2030">
        <v>35</v>
      </c>
      <c r="S2030">
        <v>66</v>
      </c>
      <c r="T2030">
        <v>0.5</v>
      </c>
      <c r="U2030">
        <v>38.833333333333336</v>
      </c>
      <c r="V2030">
        <v>1.0925925925925926</v>
      </c>
      <c r="W2030">
        <v>0.4</v>
      </c>
      <c r="Y2030">
        <v>0.12857142857142856</v>
      </c>
      <c r="Z2030">
        <v>446</v>
      </c>
      <c r="AA2030">
        <v>0.75</v>
      </c>
      <c r="AB2030">
        <v>0.5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38.833333333333336</v>
      </c>
      <c r="AI2030">
        <v>0</v>
      </c>
      <c r="AJ2030">
        <v>0</v>
      </c>
      <c r="AK2030">
        <v>0</v>
      </c>
      <c r="AL2030">
        <v>0</v>
      </c>
      <c r="AM2030">
        <v>0</v>
      </c>
      <c r="AQ2030">
        <v>100</v>
      </c>
      <c r="AR2030">
        <v>100</v>
      </c>
      <c r="AS2030" t="s">
        <v>755</v>
      </c>
    </row>
    <row r="2031" spans="1:45" x14ac:dyDescent="0.25">
      <c r="A2031">
        <v>2030</v>
      </c>
      <c r="B2031" t="s">
        <v>26</v>
      </c>
      <c r="C2031" t="s">
        <v>665</v>
      </c>
      <c r="D2031" t="s">
        <v>3</v>
      </c>
      <c r="E2031" t="s">
        <v>345</v>
      </c>
      <c r="F2031" s="138">
        <v>44030</v>
      </c>
      <c r="G2031" t="s">
        <v>684</v>
      </c>
      <c r="H2031" t="s">
        <v>667</v>
      </c>
      <c r="I2031" t="s">
        <v>677</v>
      </c>
      <c r="J2031" t="s">
        <v>401</v>
      </c>
      <c r="K2031" t="s">
        <v>669</v>
      </c>
      <c r="L2031">
        <v>1250</v>
      </c>
      <c r="M2031">
        <v>500</v>
      </c>
      <c r="O2031">
        <v>324</v>
      </c>
      <c r="P2031">
        <v>160</v>
      </c>
      <c r="Q2031">
        <v>0</v>
      </c>
      <c r="R2031">
        <v>42</v>
      </c>
      <c r="S2031">
        <v>105.60000000000001</v>
      </c>
      <c r="T2031">
        <v>0</v>
      </c>
      <c r="U2031">
        <v>28.5</v>
      </c>
      <c r="V2031">
        <v>0.6785714285714286</v>
      </c>
      <c r="W2031">
        <v>0.4</v>
      </c>
      <c r="Y2031">
        <v>0.1851851851851852</v>
      </c>
      <c r="Z2031">
        <v>269</v>
      </c>
      <c r="AA2031">
        <v>0.75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27.5</v>
      </c>
      <c r="AI2031">
        <v>0</v>
      </c>
      <c r="AJ2031">
        <v>0</v>
      </c>
      <c r="AK2031">
        <v>2</v>
      </c>
      <c r="AL2031">
        <v>0</v>
      </c>
      <c r="AM2031">
        <v>0</v>
      </c>
      <c r="AQ2031">
        <v>100</v>
      </c>
      <c r="AR2031">
        <v>100</v>
      </c>
      <c r="AS2031" t="s">
        <v>756</v>
      </c>
    </row>
    <row r="2032" spans="1:45" x14ac:dyDescent="0.25">
      <c r="A2032">
        <v>2031</v>
      </c>
      <c r="B2032" t="s">
        <v>26</v>
      </c>
      <c r="C2032" t="s">
        <v>665</v>
      </c>
      <c r="D2032" t="s">
        <v>3</v>
      </c>
      <c r="E2032" t="s">
        <v>345</v>
      </c>
      <c r="F2032" s="138">
        <v>44030</v>
      </c>
      <c r="G2032" t="s">
        <v>676</v>
      </c>
      <c r="H2032" t="s">
        <v>667</v>
      </c>
      <c r="I2032" t="s">
        <v>668</v>
      </c>
      <c r="J2032" t="s">
        <v>166</v>
      </c>
      <c r="K2032" t="s">
        <v>669</v>
      </c>
      <c r="L2032">
        <v>1200</v>
      </c>
      <c r="M2032">
        <v>480</v>
      </c>
      <c r="O2032">
        <v>528</v>
      </c>
      <c r="P2032">
        <v>160</v>
      </c>
      <c r="Q2032">
        <v>22</v>
      </c>
      <c r="R2032">
        <v>73</v>
      </c>
      <c r="S2032">
        <v>105.60000000000001</v>
      </c>
      <c r="T2032">
        <v>15.333333333333332</v>
      </c>
      <c r="U2032">
        <v>59.666666666666671</v>
      </c>
      <c r="V2032">
        <v>0.78947368421052633</v>
      </c>
      <c r="W2032">
        <v>0.4</v>
      </c>
      <c r="Y2032">
        <v>0.25703463203463206</v>
      </c>
      <c r="Z2032">
        <v>540</v>
      </c>
      <c r="AA2032">
        <v>0.75</v>
      </c>
      <c r="AB2032">
        <v>6.833333333333333</v>
      </c>
      <c r="AC2032">
        <v>0</v>
      </c>
      <c r="AD2032">
        <v>0</v>
      </c>
      <c r="AE2032">
        <v>17</v>
      </c>
      <c r="AF2032">
        <v>0</v>
      </c>
      <c r="AG2032">
        <v>0</v>
      </c>
      <c r="AH2032">
        <v>26.666666666666668</v>
      </c>
      <c r="AI2032">
        <v>0</v>
      </c>
      <c r="AJ2032">
        <v>0</v>
      </c>
      <c r="AK2032">
        <v>66</v>
      </c>
      <c r="AL2032">
        <v>0</v>
      </c>
      <c r="AM2032">
        <v>0</v>
      </c>
      <c r="AQ2032">
        <v>100</v>
      </c>
      <c r="AR2032">
        <v>100</v>
      </c>
      <c r="AS2032" t="s">
        <v>756</v>
      </c>
    </row>
    <row r="2033" spans="1:45" x14ac:dyDescent="0.25">
      <c r="A2033">
        <v>2032</v>
      </c>
      <c r="B2033" t="s">
        <v>26</v>
      </c>
      <c r="C2033" t="s">
        <v>665</v>
      </c>
      <c r="D2033" t="s">
        <v>3</v>
      </c>
      <c r="E2033" t="s">
        <v>345</v>
      </c>
      <c r="F2033" s="138">
        <v>44030</v>
      </c>
      <c r="G2033" t="s">
        <v>676</v>
      </c>
      <c r="H2033" t="s">
        <v>667</v>
      </c>
      <c r="I2033" t="s">
        <v>668</v>
      </c>
      <c r="J2033" t="s">
        <v>165</v>
      </c>
      <c r="K2033" t="s">
        <v>669</v>
      </c>
      <c r="L2033">
        <v>1200</v>
      </c>
      <c r="M2033">
        <v>480</v>
      </c>
      <c r="O2033">
        <v>624</v>
      </c>
      <c r="P2033">
        <v>160</v>
      </c>
      <c r="Q2033">
        <v>9</v>
      </c>
      <c r="R2033">
        <v>13</v>
      </c>
      <c r="S2033">
        <v>105.60000000000001</v>
      </c>
      <c r="T2033">
        <v>12.833333333333332</v>
      </c>
      <c r="U2033">
        <v>46.583333333333336</v>
      </c>
      <c r="V2033">
        <v>2.7007575757575761</v>
      </c>
      <c r="W2033">
        <v>0.4</v>
      </c>
      <c r="Y2033">
        <v>5.0366300366300375E-2</v>
      </c>
      <c r="Z2033">
        <v>651</v>
      </c>
      <c r="AA2033">
        <v>0.75</v>
      </c>
      <c r="AB2033">
        <v>5.333333333333333</v>
      </c>
      <c r="AC2033">
        <v>0</v>
      </c>
      <c r="AD2033">
        <v>0</v>
      </c>
      <c r="AE2033">
        <v>15</v>
      </c>
      <c r="AF2033">
        <v>0</v>
      </c>
      <c r="AG2033">
        <v>0</v>
      </c>
      <c r="AH2033">
        <v>11.333333333333334</v>
      </c>
      <c r="AI2033">
        <v>3</v>
      </c>
      <c r="AJ2033">
        <v>0</v>
      </c>
      <c r="AK2033">
        <v>69</v>
      </c>
      <c r="AL2033">
        <v>0</v>
      </c>
      <c r="AM2033">
        <v>0</v>
      </c>
      <c r="AQ2033">
        <v>100</v>
      </c>
      <c r="AR2033">
        <v>100</v>
      </c>
      <c r="AS2033" t="s">
        <v>756</v>
      </c>
    </row>
    <row r="2034" spans="1:45" x14ac:dyDescent="0.25">
      <c r="A2034">
        <v>2033</v>
      </c>
      <c r="B2034" t="s">
        <v>26</v>
      </c>
      <c r="C2034" t="s">
        <v>665</v>
      </c>
      <c r="D2034" t="s">
        <v>3</v>
      </c>
      <c r="E2034" t="s">
        <v>345</v>
      </c>
      <c r="F2034" s="138">
        <v>44030</v>
      </c>
      <c r="G2034" t="s">
        <v>676</v>
      </c>
      <c r="H2034" t="s">
        <v>667</v>
      </c>
      <c r="I2034" t="s">
        <v>668</v>
      </c>
      <c r="J2034" t="s">
        <v>167</v>
      </c>
      <c r="K2034" t="s">
        <v>669</v>
      </c>
      <c r="L2034">
        <v>1200</v>
      </c>
      <c r="M2034">
        <v>480</v>
      </c>
      <c r="O2034">
        <v>496</v>
      </c>
      <c r="P2034">
        <v>160</v>
      </c>
      <c r="Q2034">
        <v>8</v>
      </c>
      <c r="R2034">
        <v>48</v>
      </c>
      <c r="S2034">
        <v>105.60000000000001</v>
      </c>
      <c r="T2034">
        <v>4</v>
      </c>
      <c r="U2034">
        <v>22.416666666666668</v>
      </c>
      <c r="V2034">
        <v>0.47172619047619052</v>
      </c>
      <c r="W2034">
        <v>0.4</v>
      </c>
      <c r="Y2034">
        <v>0.16129032258064516</v>
      </c>
      <c r="Z2034">
        <v>536</v>
      </c>
      <c r="AA2034">
        <v>0.75</v>
      </c>
      <c r="AB2034">
        <v>2.5</v>
      </c>
      <c r="AC2034">
        <v>0</v>
      </c>
      <c r="AD2034">
        <v>0</v>
      </c>
      <c r="AE2034">
        <v>3</v>
      </c>
      <c r="AF2034">
        <v>0</v>
      </c>
      <c r="AG2034">
        <v>0</v>
      </c>
      <c r="AH2034">
        <v>19.666666666666668</v>
      </c>
      <c r="AI2034">
        <v>1</v>
      </c>
      <c r="AJ2034">
        <v>0</v>
      </c>
      <c r="AK2034">
        <v>5</v>
      </c>
      <c r="AL2034">
        <v>0</v>
      </c>
      <c r="AM2034">
        <v>0</v>
      </c>
      <c r="AQ2034">
        <v>100</v>
      </c>
      <c r="AR2034">
        <v>100</v>
      </c>
      <c r="AS2034" t="s">
        <v>756</v>
      </c>
    </row>
    <row r="2035" spans="1:45" x14ac:dyDescent="0.25">
      <c r="A2035">
        <v>2034</v>
      </c>
      <c r="B2035" t="s">
        <v>26</v>
      </c>
      <c r="C2035" t="s">
        <v>665</v>
      </c>
      <c r="D2035" t="s">
        <v>3</v>
      </c>
      <c r="E2035" t="s">
        <v>345</v>
      </c>
      <c r="F2035" s="138">
        <v>44030</v>
      </c>
      <c r="G2035" t="s">
        <v>676</v>
      </c>
      <c r="H2035" t="s">
        <v>667</v>
      </c>
      <c r="I2035" t="s">
        <v>668</v>
      </c>
      <c r="J2035" t="s">
        <v>168</v>
      </c>
      <c r="K2035" t="s">
        <v>669</v>
      </c>
      <c r="L2035">
        <v>1200</v>
      </c>
      <c r="M2035">
        <v>480</v>
      </c>
      <c r="O2035">
        <v>336</v>
      </c>
      <c r="P2035">
        <v>160</v>
      </c>
      <c r="Q2035">
        <v>25</v>
      </c>
      <c r="R2035">
        <v>47</v>
      </c>
      <c r="S2035">
        <v>105.60000000000001</v>
      </c>
      <c r="T2035">
        <v>13.5</v>
      </c>
      <c r="U2035">
        <v>32.5</v>
      </c>
      <c r="V2035">
        <v>0.63888888888888884</v>
      </c>
      <c r="W2035">
        <v>0.4</v>
      </c>
      <c r="Y2035">
        <v>0.30612244897959184</v>
      </c>
      <c r="Z2035">
        <v>323</v>
      </c>
      <c r="AA2035">
        <v>0.75</v>
      </c>
      <c r="AB2035">
        <v>9.5</v>
      </c>
      <c r="AC2035">
        <v>0</v>
      </c>
      <c r="AD2035">
        <v>0</v>
      </c>
      <c r="AE2035">
        <v>8</v>
      </c>
      <c r="AF2035">
        <v>0</v>
      </c>
      <c r="AG2035">
        <v>0</v>
      </c>
      <c r="AH2035">
        <v>27.5</v>
      </c>
      <c r="AI2035">
        <v>0</v>
      </c>
      <c r="AJ2035">
        <v>0</v>
      </c>
      <c r="AK2035">
        <v>10</v>
      </c>
      <c r="AL2035">
        <v>0</v>
      </c>
      <c r="AM2035">
        <v>0</v>
      </c>
      <c r="AQ2035">
        <v>100</v>
      </c>
      <c r="AR2035">
        <v>100</v>
      </c>
      <c r="AS2035" t="s">
        <v>756</v>
      </c>
    </row>
    <row r="2036" spans="1:45" x14ac:dyDescent="0.25">
      <c r="A2036">
        <v>2035</v>
      </c>
      <c r="B2036" t="s">
        <v>26</v>
      </c>
      <c r="C2036" t="s">
        <v>665</v>
      </c>
      <c r="D2036" t="s">
        <v>3</v>
      </c>
      <c r="E2036" t="s">
        <v>345</v>
      </c>
      <c r="F2036" s="138">
        <v>44030</v>
      </c>
      <c r="G2036" t="s">
        <v>676</v>
      </c>
      <c r="H2036" t="s">
        <v>667</v>
      </c>
      <c r="I2036" t="s">
        <v>672</v>
      </c>
      <c r="J2036" t="s">
        <v>372</v>
      </c>
      <c r="K2036" t="s">
        <v>669</v>
      </c>
      <c r="L2036">
        <v>1200</v>
      </c>
      <c r="M2036">
        <v>480</v>
      </c>
      <c r="O2036">
        <v>320</v>
      </c>
      <c r="P2036">
        <v>100</v>
      </c>
      <c r="Q2036">
        <v>0</v>
      </c>
      <c r="R2036">
        <v>29</v>
      </c>
      <c r="S2036">
        <v>66</v>
      </c>
      <c r="T2036">
        <v>0</v>
      </c>
      <c r="U2036">
        <v>24.166666666666668</v>
      </c>
      <c r="V2036">
        <v>0.83333333333333337</v>
      </c>
      <c r="W2036">
        <v>0.4</v>
      </c>
      <c r="Y2036">
        <v>0.12946428571428573</v>
      </c>
      <c r="Z2036">
        <v>356</v>
      </c>
      <c r="AA2036">
        <v>0.75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23.166666666666668</v>
      </c>
      <c r="AI2036">
        <v>2</v>
      </c>
      <c r="AJ2036">
        <v>0</v>
      </c>
      <c r="AK2036">
        <v>1</v>
      </c>
      <c r="AL2036">
        <v>0</v>
      </c>
      <c r="AM2036">
        <v>0</v>
      </c>
      <c r="AQ2036">
        <v>100</v>
      </c>
      <c r="AR2036">
        <v>100</v>
      </c>
      <c r="AS2036" t="s">
        <v>756</v>
      </c>
    </row>
    <row r="2037" spans="1:45" x14ac:dyDescent="0.25">
      <c r="A2037">
        <v>2036</v>
      </c>
      <c r="B2037" t="s">
        <v>26</v>
      </c>
      <c r="C2037" t="s">
        <v>665</v>
      </c>
      <c r="D2037" t="s">
        <v>3</v>
      </c>
      <c r="E2037" t="s">
        <v>345</v>
      </c>
      <c r="F2037" s="138">
        <v>44030</v>
      </c>
      <c r="G2037" t="s">
        <v>676</v>
      </c>
      <c r="H2037" t="s">
        <v>687</v>
      </c>
      <c r="I2037" t="s">
        <v>673</v>
      </c>
      <c r="J2037" t="s">
        <v>439</v>
      </c>
      <c r="K2037" t="s">
        <v>669</v>
      </c>
      <c r="L2037">
        <v>1200</v>
      </c>
      <c r="M2037">
        <v>480</v>
      </c>
      <c r="O2037">
        <v>320</v>
      </c>
      <c r="P2037">
        <v>100</v>
      </c>
      <c r="Q2037">
        <v>5</v>
      </c>
      <c r="R2037">
        <v>22</v>
      </c>
      <c r="S2037">
        <v>66</v>
      </c>
      <c r="T2037">
        <v>4.6666666666666661</v>
      </c>
      <c r="U2037">
        <v>8.3333333333333321</v>
      </c>
      <c r="V2037">
        <v>0.4814814814814814</v>
      </c>
      <c r="W2037">
        <v>0.24</v>
      </c>
      <c r="Y2037">
        <v>0.12053571428571429</v>
      </c>
      <c r="Z2037">
        <v>344</v>
      </c>
      <c r="AA2037">
        <v>0.75</v>
      </c>
      <c r="AB2037">
        <v>3.6666666666666665</v>
      </c>
      <c r="AC2037">
        <v>4</v>
      </c>
      <c r="AD2037">
        <v>0</v>
      </c>
      <c r="AE2037">
        <v>0</v>
      </c>
      <c r="AF2037">
        <v>0</v>
      </c>
      <c r="AG2037">
        <v>0</v>
      </c>
      <c r="AH2037">
        <v>6.333333333333333</v>
      </c>
      <c r="AI2037">
        <v>4</v>
      </c>
      <c r="AJ2037">
        <v>0</v>
      </c>
      <c r="AK2037">
        <v>2</v>
      </c>
      <c r="AL2037">
        <v>0</v>
      </c>
      <c r="AM2037">
        <v>0</v>
      </c>
      <c r="AQ2037">
        <v>100</v>
      </c>
      <c r="AR2037">
        <v>100</v>
      </c>
      <c r="AS2037" t="s">
        <v>755</v>
      </c>
    </row>
    <row r="2038" spans="1:45" x14ac:dyDescent="0.25">
      <c r="A2038">
        <v>2037</v>
      </c>
      <c r="B2038" t="s">
        <v>26</v>
      </c>
      <c r="C2038" t="s">
        <v>665</v>
      </c>
      <c r="D2038" t="s">
        <v>3</v>
      </c>
      <c r="E2038" t="s">
        <v>345</v>
      </c>
      <c r="F2038" s="138">
        <v>44030</v>
      </c>
      <c r="G2038" t="s">
        <v>676</v>
      </c>
      <c r="H2038" t="s">
        <v>667</v>
      </c>
      <c r="I2038" t="s">
        <v>697</v>
      </c>
      <c r="J2038" t="s">
        <v>441</v>
      </c>
      <c r="K2038" t="s">
        <v>669</v>
      </c>
      <c r="L2038">
        <v>1200</v>
      </c>
      <c r="M2038">
        <v>480</v>
      </c>
      <c r="O2038">
        <v>412</v>
      </c>
      <c r="P2038">
        <v>100</v>
      </c>
      <c r="Q2038">
        <v>24</v>
      </c>
      <c r="R2038">
        <v>43</v>
      </c>
      <c r="S2038">
        <v>66</v>
      </c>
      <c r="T2038">
        <v>18.5</v>
      </c>
      <c r="U2038">
        <v>70.333333333333329</v>
      </c>
      <c r="V2038">
        <v>1.3258706467661692</v>
      </c>
      <c r="W2038">
        <v>0.4</v>
      </c>
      <c r="Y2038">
        <v>0.23231622746185854</v>
      </c>
      <c r="Z2038">
        <v>455</v>
      </c>
      <c r="AA2038">
        <v>0.75</v>
      </c>
      <c r="AB2038">
        <v>7.5</v>
      </c>
      <c r="AC2038">
        <v>0</v>
      </c>
      <c r="AD2038">
        <v>0</v>
      </c>
      <c r="AE2038">
        <v>22</v>
      </c>
      <c r="AF2038">
        <v>0</v>
      </c>
      <c r="AG2038">
        <v>0</v>
      </c>
      <c r="AH2038">
        <v>23.833333333333332</v>
      </c>
      <c r="AI2038">
        <v>0</v>
      </c>
      <c r="AJ2038">
        <v>0</v>
      </c>
      <c r="AK2038">
        <v>93</v>
      </c>
      <c r="AL2038">
        <v>0</v>
      </c>
      <c r="AM2038">
        <v>0</v>
      </c>
      <c r="AQ2038">
        <v>100</v>
      </c>
      <c r="AR2038">
        <v>100</v>
      </c>
      <c r="AS2038" t="s">
        <v>755</v>
      </c>
    </row>
    <row r="2039" spans="1:45" x14ac:dyDescent="0.25">
      <c r="A2039">
        <v>2038</v>
      </c>
      <c r="B2039" t="s">
        <v>26</v>
      </c>
      <c r="C2039" t="s">
        <v>665</v>
      </c>
      <c r="D2039" t="s">
        <v>3</v>
      </c>
      <c r="E2039" t="s">
        <v>345</v>
      </c>
      <c r="F2039" s="138">
        <v>44030</v>
      </c>
      <c r="G2039" t="s">
        <v>685</v>
      </c>
      <c r="H2039" t="s">
        <v>667</v>
      </c>
      <c r="I2039" t="s">
        <v>668</v>
      </c>
      <c r="J2039" t="s">
        <v>172</v>
      </c>
      <c r="K2039" t="s">
        <v>671</v>
      </c>
      <c r="L2039">
        <v>1000</v>
      </c>
      <c r="M2039">
        <v>400</v>
      </c>
      <c r="O2039">
        <v>292</v>
      </c>
      <c r="P2039">
        <v>80</v>
      </c>
      <c r="Q2039">
        <v>26</v>
      </c>
      <c r="R2039">
        <v>37</v>
      </c>
      <c r="S2039">
        <v>53</v>
      </c>
      <c r="T2039">
        <v>14.833333333333334</v>
      </c>
      <c r="U2039">
        <v>21.083333333333332</v>
      </c>
      <c r="V2039">
        <v>0.57010582010582012</v>
      </c>
      <c r="W2039">
        <v>0.4</v>
      </c>
      <c r="Y2039">
        <v>0.30821917808219179</v>
      </c>
      <c r="Z2039">
        <v>302</v>
      </c>
      <c r="AA2039">
        <v>0.75</v>
      </c>
      <c r="AB2039">
        <v>10.833333333333334</v>
      </c>
      <c r="AC2039">
        <v>4</v>
      </c>
      <c r="AD2039">
        <v>0</v>
      </c>
      <c r="AE2039">
        <v>6</v>
      </c>
      <c r="AF2039">
        <v>0</v>
      </c>
      <c r="AG2039">
        <v>0</v>
      </c>
      <c r="AH2039">
        <v>16.833333333333332</v>
      </c>
      <c r="AI2039">
        <v>7</v>
      </c>
      <c r="AJ2039">
        <v>0</v>
      </c>
      <c r="AK2039">
        <v>5</v>
      </c>
      <c r="AL2039">
        <v>0</v>
      </c>
      <c r="AM2039">
        <v>0</v>
      </c>
      <c r="AQ2039">
        <v>100</v>
      </c>
      <c r="AR2039">
        <v>100</v>
      </c>
      <c r="AS2039" t="s">
        <v>755</v>
      </c>
    </row>
    <row r="2040" spans="1:45" x14ac:dyDescent="0.25">
      <c r="A2040">
        <v>2039</v>
      </c>
      <c r="B2040" t="s">
        <v>26</v>
      </c>
      <c r="C2040" t="s">
        <v>665</v>
      </c>
      <c r="D2040" t="s">
        <v>3</v>
      </c>
      <c r="E2040" t="s">
        <v>345</v>
      </c>
      <c r="F2040" s="138">
        <v>44030</v>
      </c>
      <c r="G2040" t="s">
        <v>685</v>
      </c>
      <c r="H2040" t="s">
        <v>667</v>
      </c>
      <c r="I2040" t="s">
        <v>668</v>
      </c>
      <c r="J2040" t="s">
        <v>173</v>
      </c>
      <c r="K2040" t="s">
        <v>671</v>
      </c>
      <c r="L2040">
        <v>1000</v>
      </c>
      <c r="M2040">
        <v>400</v>
      </c>
      <c r="O2040">
        <v>246</v>
      </c>
      <c r="P2040">
        <v>80</v>
      </c>
      <c r="Q2040">
        <v>10</v>
      </c>
      <c r="R2040">
        <v>21</v>
      </c>
      <c r="S2040">
        <v>53</v>
      </c>
      <c r="T2040">
        <v>10.5</v>
      </c>
      <c r="U2040">
        <v>27.833333333333332</v>
      </c>
      <c r="V2040">
        <v>1.236559139784946</v>
      </c>
      <c r="W2040">
        <v>0.4</v>
      </c>
      <c r="Y2040">
        <v>0.18002322880371663</v>
      </c>
      <c r="Z2040">
        <v>221</v>
      </c>
      <c r="AA2040">
        <v>0.65</v>
      </c>
      <c r="AB2040">
        <v>10.5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27.833333333333332</v>
      </c>
      <c r="AI2040">
        <v>0</v>
      </c>
      <c r="AJ2040">
        <v>0</v>
      </c>
      <c r="AK2040">
        <v>0</v>
      </c>
      <c r="AL2040">
        <v>0</v>
      </c>
      <c r="AM2040">
        <v>0</v>
      </c>
      <c r="AQ2040">
        <v>100</v>
      </c>
      <c r="AR2040">
        <v>100</v>
      </c>
      <c r="AS2040" t="s">
        <v>755</v>
      </c>
    </row>
    <row r="2041" spans="1:45" x14ac:dyDescent="0.25">
      <c r="A2041">
        <v>2040</v>
      </c>
      <c r="B2041" t="s">
        <v>26</v>
      </c>
      <c r="C2041" t="s">
        <v>665</v>
      </c>
      <c r="D2041" t="s">
        <v>3</v>
      </c>
      <c r="E2041" t="s">
        <v>345</v>
      </c>
      <c r="F2041" s="138">
        <v>44030</v>
      </c>
      <c r="G2041" t="s">
        <v>685</v>
      </c>
      <c r="H2041" t="s">
        <v>667</v>
      </c>
      <c r="I2041" t="s">
        <v>668</v>
      </c>
      <c r="J2041" t="s">
        <v>174</v>
      </c>
      <c r="K2041" t="s">
        <v>671</v>
      </c>
      <c r="L2041">
        <v>1000</v>
      </c>
      <c r="M2041">
        <v>400</v>
      </c>
      <c r="O2041">
        <v>368</v>
      </c>
      <c r="P2041">
        <v>80</v>
      </c>
      <c r="Q2041">
        <v>9</v>
      </c>
      <c r="R2041">
        <v>22</v>
      </c>
      <c r="S2041">
        <v>53</v>
      </c>
      <c r="T2041">
        <v>5.0833333333333339</v>
      </c>
      <c r="U2041">
        <v>22.166666666666668</v>
      </c>
      <c r="V2041">
        <v>0.87903225806451613</v>
      </c>
      <c r="W2041">
        <v>0.4</v>
      </c>
      <c r="Y2041">
        <v>0.12034161490683232</v>
      </c>
      <c r="Z2041">
        <v>474</v>
      </c>
      <c r="AA2041">
        <v>0.75</v>
      </c>
      <c r="AB2041">
        <v>3.8333333333333335</v>
      </c>
      <c r="AC2041">
        <v>3</v>
      </c>
      <c r="AD2041">
        <v>0</v>
      </c>
      <c r="AE2041">
        <v>1</v>
      </c>
      <c r="AF2041">
        <v>0</v>
      </c>
      <c r="AG2041">
        <v>0</v>
      </c>
      <c r="AH2041">
        <v>17.166666666666668</v>
      </c>
      <c r="AI2041">
        <v>4</v>
      </c>
      <c r="AJ2041">
        <v>0</v>
      </c>
      <c r="AK2041">
        <v>8</v>
      </c>
      <c r="AL2041">
        <v>0</v>
      </c>
      <c r="AM2041">
        <v>0</v>
      </c>
      <c r="AQ2041">
        <v>100</v>
      </c>
      <c r="AR2041">
        <v>100</v>
      </c>
      <c r="AS2041" t="s">
        <v>755</v>
      </c>
    </row>
    <row r="2042" spans="1:45" x14ac:dyDescent="0.25">
      <c r="A2042">
        <v>2041</v>
      </c>
      <c r="B2042" t="s">
        <v>26</v>
      </c>
      <c r="C2042" t="s">
        <v>665</v>
      </c>
      <c r="D2042" t="s">
        <v>3</v>
      </c>
      <c r="E2042" t="s">
        <v>345</v>
      </c>
      <c r="F2042" s="138">
        <v>44030</v>
      </c>
      <c r="G2042" t="s">
        <v>685</v>
      </c>
      <c r="H2042" t="s">
        <v>667</v>
      </c>
      <c r="I2042" t="s">
        <v>668</v>
      </c>
      <c r="J2042" t="s">
        <v>175</v>
      </c>
      <c r="K2042" t="s">
        <v>671</v>
      </c>
      <c r="L2042">
        <v>1000</v>
      </c>
      <c r="M2042">
        <v>400</v>
      </c>
      <c r="O2042">
        <v>480</v>
      </c>
      <c r="P2042">
        <v>128</v>
      </c>
      <c r="Q2042">
        <v>6</v>
      </c>
      <c r="R2042">
        <v>55</v>
      </c>
      <c r="S2042">
        <v>84.800000000000011</v>
      </c>
      <c r="T2042">
        <v>5.166666666666667</v>
      </c>
      <c r="U2042">
        <v>81.166666666666671</v>
      </c>
      <c r="V2042">
        <v>1.4153005464480877</v>
      </c>
      <c r="W2042">
        <v>0.4</v>
      </c>
      <c r="Y2042">
        <v>0.18154761904761904</v>
      </c>
      <c r="Z2042">
        <v>423</v>
      </c>
      <c r="AA2042">
        <v>0.75</v>
      </c>
      <c r="AB2042">
        <v>4.166666666666667</v>
      </c>
      <c r="AC2042">
        <v>0</v>
      </c>
      <c r="AD2042">
        <v>0</v>
      </c>
      <c r="AE2042">
        <v>2</v>
      </c>
      <c r="AF2042">
        <v>0</v>
      </c>
      <c r="AG2042">
        <v>0</v>
      </c>
      <c r="AH2042">
        <v>79.666666666666671</v>
      </c>
      <c r="AI2042">
        <v>0</v>
      </c>
      <c r="AJ2042">
        <v>0</v>
      </c>
      <c r="AK2042">
        <v>3</v>
      </c>
      <c r="AL2042">
        <v>0</v>
      </c>
      <c r="AM2042">
        <v>0</v>
      </c>
      <c r="AQ2042">
        <v>100</v>
      </c>
      <c r="AR2042">
        <v>100</v>
      </c>
      <c r="AS2042" t="s">
        <v>755</v>
      </c>
    </row>
    <row r="2043" spans="1:45" x14ac:dyDescent="0.25">
      <c r="A2043">
        <v>2042</v>
      </c>
      <c r="B2043" t="s">
        <v>26</v>
      </c>
      <c r="C2043" t="s">
        <v>665</v>
      </c>
      <c r="D2043" t="s">
        <v>3</v>
      </c>
      <c r="E2043" t="s">
        <v>345</v>
      </c>
      <c r="F2043" s="138">
        <v>44030</v>
      </c>
      <c r="G2043" t="s">
        <v>685</v>
      </c>
      <c r="H2043" t="s">
        <v>667</v>
      </c>
      <c r="I2043" t="s">
        <v>668</v>
      </c>
      <c r="J2043" t="s">
        <v>176</v>
      </c>
      <c r="K2043" t="s">
        <v>671</v>
      </c>
      <c r="L2043">
        <v>1000</v>
      </c>
      <c r="M2043">
        <v>400</v>
      </c>
      <c r="O2043">
        <v>288</v>
      </c>
      <c r="P2043">
        <v>80</v>
      </c>
      <c r="Q2043">
        <v>12</v>
      </c>
      <c r="R2043">
        <v>33</v>
      </c>
      <c r="S2043">
        <v>53</v>
      </c>
      <c r="T2043">
        <v>13.166666666666666</v>
      </c>
      <c r="U2043">
        <v>37.916666666666664</v>
      </c>
      <c r="V2043">
        <v>1.1351851851851851</v>
      </c>
      <c r="W2043">
        <v>0.4</v>
      </c>
      <c r="Y2043">
        <v>0.22321428571428573</v>
      </c>
      <c r="Z2043">
        <v>281</v>
      </c>
      <c r="AA2043">
        <v>0.65</v>
      </c>
      <c r="AB2043">
        <v>12.666666666666666</v>
      </c>
      <c r="AC2043">
        <v>0</v>
      </c>
      <c r="AD2043">
        <v>0</v>
      </c>
      <c r="AE2043">
        <v>1</v>
      </c>
      <c r="AF2043">
        <v>0</v>
      </c>
      <c r="AG2043">
        <v>0</v>
      </c>
      <c r="AH2043">
        <v>37.666666666666664</v>
      </c>
      <c r="AI2043">
        <v>1</v>
      </c>
      <c r="AJ2043">
        <v>0</v>
      </c>
      <c r="AK2043">
        <v>0</v>
      </c>
      <c r="AL2043">
        <v>0</v>
      </c>
      <c r="AM2043">
        <v>0</v>
      </c>
      <c r="AQ2043">
        <v>100</v>
      </c>
      <c r="AR2043">
        <v>100</v>
      </c>
      <c r="AS2043" t="s">
        <v>755</v>
      </c>
    </row>
    <row r="2044" spans="1:45" x14ac:dyDescent="0.25">
      <c r="A2044">
        <v>2043</v>
      </c>
      <c r="B2044" t="s">
        <v>26</v>
      </c>
      <c r="C2044" t="s">
        <v>665</v>
      </c>
      <c r="D2044" t="s">
        <v>3</v>
      </c>
      <c r="E2044" t="s">
        <v>345</v>
      </c>
      <c r="F2044" s="138">
        <v>44030</v>
      </c>
      <c r="G2044" t="s">
        <v>685</v>
      </c>
      <c r="H2044" t="s">
        <v>667</v>
      </c>
      <c r="I2044" t="s">
        <v>668</v>
      </c>
      <c r="J2044" t="s">
        <v>177</v>
      </c>
      <c r="K2044" t="s">
        <v>671</v>
      </c>
      <c r="L2044">
        <v>1000</v>
      </c>
      <c r="M2044">
        <v>400</v>
      </c>
      <c r="O2044">
        <v>240</v>
      </c>
      <c r="P2044">
        <v>80</v>
      </c>
      <c r="Q2044">
        <v>13</v>
      </c>
      <c r="R2044">
        <v>52</v>
      </c>
      <c r="S2044">
        <v>53</v>
      </c>
      <c r="T2044">
        <v>10.166666666666666</v>
      </c>
      <c r="U2044">
        <v>67.833333333333329</v>
      </c>
      <c r="V2044">
        <v>1.2</v>
      </c>
      <c r="W2044">
        <v>0.4</v>
      </c>
      <c r="Y2044">
        <v>0.38690476190476192</v>
      </c>
      <c r="Z2044">
        <v>241</v>
      </c>
      <c r="AA2044">
        <v>0.75</v>
      </c>
      <c r="AB2044">
        <v>10.166666666666666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66.333333333333329</v>
      </c>
      <c r="AI2044">
        <v>2</v>
      </c>
      <c r="AJ2044">
        <v>0</v>
      </c>
      <c r="AK2044">
        <v>2</v>
      </c>
      <c r="AL2044">
        <v>0</v>
      </c>
      <c r="AM2044">
        <v>0</v>
      </c>
      <c r="AQ2044">
        <v>100</v>
      </c>
      <c r="AR2044">
        <v>100</v>
      </c>
      <c r="AS2044" t="s">
        <v>755</v>
      </c>
    </row>
    <row r="2045" spans="1:45" x14ac:dyDescent="0.25">
      <c r="A2045">
        <v>2044</v>
      </c>
      <c r="B2045" t="s">
        <v>26</v>
      </c>
      <c r="C2045" t="s">
        <v>665</v>
      </c>
      <c r="D2045" t="s">
        <v>3</v>
      </c>
      <c r="E2045" t="s">
        <v>345</v>
      </c>
      <c r="F2045" s="138">
        <v>44030</v>
      </c>
      <c r="G2045" t="s">
        <v>685</v>
      </c>
      <c r="H2045" t="s">
        <v>667</v>
      </c>
      <c r="I2045" t="s">
        <v>668</v>
      </c>
      <c r="J2045" t="s">
        <v>186</v>
      </c>
      <c r="K2045" t="s">
        <v>671</v>
      </c>
      <c r="L2045">
        <v>1000</v>
      </c>
      <c r="M2045">
        <v>400</v>
      </c>
      <c r="O2045">
        <v>352</v>
      </c>
      <c r="P2045">
        <v>80</v>
      </c>
      <c r="Q2045">
        <v>9</v>
      </c>
      <c r="R2045">
        <v>34</v>
      </c>
      <c r="S2045">
        <v>53</v>
      </c>
      <c r="T2045">
        <v>4.5</v>
      </c>
      <c r="U2045">
        <v>25.166666666666668</v>
      </c>
      <c r="V2045">
        <v>0.68992248062015504</v>
      </c>
      <c r="W2045">
        <v>0.4</v>
      </c>
      <c r="Y2045">
        <v>0.17451298701298704</v>
      </c>
      <c r="Z2045">
        <v>457</v>
      </c>
      <c r="AA2045">
        <v>0.75</v>
      </c>
      <c r="AB2045">
        <v>4</v>
      </c>
      <c r="AC2045">
        <v>0</v>
      </c>
      <c r="AD2045">
        <v>0</v>
      </c>
      <c r="AE2045">
        <v>1</v>
      </c>
      <c r="AF2045">
        <v>0</v>
      </c>
      <c r="AG2045">
        <v>0</v>
      </c>
      <c r="AH2045">
        <v>21.666666666666668</v>
      </c>
      <c r="AI2045">
        <v>0</v>
      </c>
      <c r="AJ2045">
        <v>0</v>
      </c>
      <c r="AK2045">
        <v>7</v>
      </c>
      <c r="AL2045">
        <v>0</v>
      </c>
      <c r="AM2045">
        <v>0</v>
      </c>
      <c r="AQ2045">
        <v>100</v>
      </c>
      <c r="AR2045">
        <v>100</v>
      </c>
      <c r="AS2045" t="s">
        <v>755</v>
      </c>
    </row>
    <row r="2046" spans="1:45" x14ac:dyDescent="0.25">
      <c r="A2046">
        <v>2045</v>
      </c>
      <c r="B2046" t="s">
        <v>26</v>
      </c>
      <c r="C2046" t="s">
        <v>665</v>
      </c>
      <c r="D2046" t="s">
        <v>3</v>
      </c>
      <c r="E2046" t="s">
        <v>345</v>
      </c>
      <c r="F2046" s="138">
        <v>44030</v>
      </c>
      <c r="G2046" t="s">
        <v>685</v>
      </c>
      <c r="H2046" t="s">
        <v>667</v>
      </c>
      <c r="I2046" t="s">
        <v>668</v>
      </c>
      <c r="J2046" t="s">
        <v>179</v>
      </c>
      <c r="K2046" t="s">
        <v>671</v>
      </c>
      <c r="L2046">
        <v>1000</v>
      </c>
      <c r="M2046">
        <v>400</v>
      </c>
      <c r="O2046">
        <v>293</v>
      </c>
      <c r="P2046">
        <v>80</v>
      </c>
      <c r="Q2046">
        <v>3</v>
      </c>
      <c r="R2046">
        <v>29</v>
      </c>
      <c r="S2046">
        <v>53</v>
      </c>
      <c r="T2046">
        <v>2.6666666666666665</v>
      </c>
      <c r="U2046">
        <v>20</v>
      </c>
      <c r="V2046">
        <v>0.70833333333333337</v>
      </c>
      <c r="W2046">
        <v>0.4</v>
      </c>
      <c r="Y2046">
        <v>0.15602145294978059</v>
      </c>
      <c r="Z2046">
        <v>341</v>
      </c>
      <c r="AA2046">
        <v>0.65</v>
      </c>
      <c r="AB2046">
        <v>2.6666666666666665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20</v>
      </c>
      <c r="AI2046">
        <v>0</v>
      </c>
      <c r="AJ2046">
        <v>0</v>
      </c>
      <c r="AK2046">
        <v>0</v>
      </c>
      <c r="AL2046">
        <v>0</v>
      </c>
      <c r="AM2046">
        <v>0</v>
      </c>
      <c r="AQ2046">
        <v>100</v>
      </c>
      <c r="AR2046">
        <v>100</v>
      </c>
      <c r="AS2046" t="s">
        <v>755</v>
      </c>
    </row>
    <row r="2047" spans="1:45" x14ac:dyDescent="0.25">
      <c r="A2047">
        <v>2046</v>
      </c>
      <c r="B2047" t="s">
        <v>26</v>
      </c>
      <c r="C2047" t="s">
        <v>665</v>
      </c>
      <c r="D2047" t="s">
        <v>3</v>
      </c>
      <c r="E2047" t="s">
        <v>345</v>
      </c>
      <c r="F2047" s="138">
        <v>44030</v>
      </c>
      <c r="G2047" t="s">
        <v>685</v>
      </c>
      <c r="H2047" t="s">
        <v>667</v>
      </c>
      <c r="I2047" t="s">
        <v>668</v>
      </c>
      <c r="J2047" t="s">
        <v>571</v>
      </c>
      <c r="K2047" t="s">
        <v>671</v>
      </c>
      <c r="L2047">
        <v>1000</v>
      </c>
      <c r="M2047">
        <v>400</v>
      </c>
      <c r="O2047">
        <v>400</v>
      </c>
      <c r="P2047">
        <v>80</v>
      </c>
      <c r="Q2047">
        <v>12</v>
      </c>
      <c r="R2047">
        <v>33</v>
      </c>
      <c r="S2047">
        <v>53</v>
      </c>
      <c r="T2047">
        <v>7.333333333333333</v>
      </c>
      <c r="U2047">
        <v>22.833333333333332</v>
      </c>
      <c r="V2047">
        <v>0.67037037037037028</v>
      </c>
      <c r="W2047">
        <v>0.4</v>
      </c>
      <c r="Y2047">
        <v>0.16071428571428573</v>
      </c>
      <c r="Z2047">
        <v>436</v>
      </c>
      <c r="AA2047">
        <v>0.65</v>
      </c>
      <c r="AB2047">
        <v>7.333333333333333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22.833333333333332</v>
      </c>
      <c r="AI2047">
        <v>0</v>
      </c>
      <c r="AJ2047">
        <v>0</v>
      </c>
      <c r="AK2047">
        <v>0</v>
      </c>
      <c r="AL2047">
        <v>0</v>
      </c>
      <c r="AM2047">
        <v>0</v>
      </c>
      <c r="AQ2047">
        <v>100</v>
      </c>
      <c r="AR2047">
        <v>100</v>
      </c>
      <c r="AS2047" t="s">
        <v>755</v>
      </c>
    </row>
    <row r="2048" spans="1:45" x14ac:dyDescent="0.25">
      <c r="A2048">
        <v>2047</v>
      </c>
      <c r="B2048" t="s">
        <v>26</v>
      </c>
      <c r="C2048" t="s">
        <v>665</v>
      </c>
      <c r="D2048" t="s">
        <v>3</v>
      </c>
      <c r="E2048" t="s">
        <v>345</v>
      </c>
      <c r="F2048" s="138">
        <v>44030</v>
      </c>
      <c r="G2048" t="s">
        <v>685</v>
      </c>
      <c r="H2048" t="s">
        <v>667</v>
      </c>
      <c r="I2048" t="s">
        <v>668</v>
      </c>
      <c r="J2048" t="s">
        <v>416</v>
      </c>
      <c r="K2048" t="s">
        <v>671</v>
      </c>
      <c r="L2048">
        <v>1000</v>
      </c>
      <c r="M2048">
        <v>400</v>
      </c>
      <c r="O2048">
        <v>288</v>
      </c>
      <c r="P2048">
        <v>80</v>
      </c>
      <c r="Q2048">
        <v>27</v>
      </c>
      <c r="R2048">
        <v>59</v>
      </c>
      <c r="S2048">
        <v>53</v>
      </c>
      <c r="T2048">
        <v>15.5</v>
      </c>
      <c r="U2048">
        <v>50</v>
      </c>
      <c r="V2048">
        <v>0.76162790697674421</v>
      </c>
      <c r="W2048">
        <v>0.4</v>
      </c>
      <c r="Y2048">
        <v>0.42658730158730163</v>
      </c>
      <c r="Z2048">
        <v>339</v>
      </c>
      <c r="AA2048">
        <v>0.65</v>
      </c>
      <c r="AB2048">
        <v>11</v>
      </c>
      <c r="AC2048">
        <v>2</v>
      </c>
      <c r="AD2048">
        <v>0</v>
      </c>
      <c r="AE2048">
        <v>8</v>
      </c>
      <c r="AF2048">
        <v>0</v>
      </c>
      <c r="AG2048">
        <v>0</v>
      </c>
      <c r="AH2048">
        <v>43</v>
      </c>
      <c r="AI2048">
        <v>4</v>
      </c>
      <c r="AJ2048">
        <v>0</v>
      </c>
      <c r="AK2048">
        <v>12</v>
      </c>
      <c r="AL2048">
        <v>0</v>
      </c>
      <c r="AM2048">
        <v>0</v>
      </c>
      <c r="AQ2048">
        <v>100</v>
      </c>
      <c r="AR2048">
        <v>100</v>
      </c>
      <c r="AS2048" t="s">
        <v>756</v>
      </c>
    </row>
    <row r="2049" spans="1:45" x14ac:dyDescent="0.25">
      <c r="A2049">
        <v>2048</v>
      </c>
      <c r="B2049" t="s">
        <v>26</v>
      </c>
      <c r="C2049" t="s">
        <v>665</v>
      </c>
      <c r="D2049" t="s">
        <v>3</v>
      </c>
      <c r="E2049" t="s">
        <v>345</v>
      </c>
      <c r="F2049" s="138">
        <v>44030</v>
      </c>
      <c r="G2049" t="s">
        <v>685</v>
      </c>
      <c r="H2049" t="s">
        <v>687</v>
      </c>
      <c r="I2049" t="s">
        <v>677</v>
      </c>
      <c r="J2049" t="s">
        <v>529</v>
      </c>
      <c r="K2049" t="s">
        <v>671</v>
      </c>
      <c r="L2049">
        <v>1000</v>
      </c>
      <c r="M2049">
        <v>400</v>
      </c>
      <c r="O2049">
        <v>268</v>
      </c>
      <c r="P2049">
        <v>80</v>
      </c>
      <c r="Q2049">
        <v>0</v>
      </c>
      <c r="R2049">
        <v>37</v>
      </c>
      <c r="S2049">
        <v>53</v>
      </c>
      <c r="T2049">
        <v>0</v>
      </c>
      <c r="U2049">
        <v>25.833333333333332</v>
      </c>
      <c r="V2049">
        <v>0.69819819819819817</v>
      </c>
      <c r="W2049">
        <v>0.4</v>
      </c>
      <c r="Y2049">
        <v>0.19722814498933902</v>
      </c>
      <c r="Z2049">
        <v>198</v>
      </c>
      <c r="AA2049">
        <v>0.65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25.833333333333332</v>
      </c>
      <c r="AI2049">
        <v>0</v>
      </c>
      <c r="AJ2049">
        <v>0</v>
      </c>
      <c r="AK2049">
        <v>0</v>
      </c>
      <c r="AL2049">
        <v>0</v>
      </c>
      <c r="AM2049">
        <v>0</v>
      </c>
      <c r="AQ2049">
        <v>100</v>
      </c>
      <c r="AR2049">
        <v>100</v>
      </c>
      <c r="AS2049" t="s">
        <v>755</v>
      </c>
    </row>
    <row r="2050" spans="1:45" x14ac:dyDescent="0.25">
      <c r="A2050">
        <v>2049</v>
      </c>
      <c r="B2050" t="s">
        <v>26</v>
      </c>
      <c r="C2050" t="s">
        <v>665</v>
      </c>
      <c r="D2050" t="s">
        <v>3</v>
      </c>
      <c r="E2050" t="s">
        <v>345</v>
      </c>
      <c r="F2050" s="138">
        <v>44030</v>
      </c>
      <c r="G2050" t="s">
        <v>685</v>
      </c>
      <c r="H2050" t="s">
        <v>667</v>
      </c>
      <c r="I2050" t="s">
        <v>672</v>
      </c>
      <c r="J2050" t="s">
        <v>407</v>
      </c>
      <c r="K2050" t="s">
        <v>671</v>
      </c>
      <c r="L2050">
        <v>1000</v>
      </c>
      <c r="M2050">
        <v>400</v>
      </c>
      <c r="O2050">
        <v>292</v>
      </c>
      <c r="P2050">
        <v>80</v>
      </c>
      <c r="Q2050">
        <v>2</v>
      </c>
      <c r="R2050">
        <v>57</v>
      </c>
      <c r="S2050">
        <v>53</v>
      </c>
      <c r="T2050">
        <v>1.3333333333333333</v>
      </c>
      <c r="U2050">
        <v>44.333333333333336</v>
      </c>
      <c r="V2050">
        <v>0.77401129943502833</v>
      </c>
      <c r="W2050">
        <v>0.4</v>
      </c>
      <c r="Y2050">
        <v>0.28864970645792565</v>
      </c>
      <c r="Z2050">
        <v>320</v>
      </c>
      <c r="AA2050">
        <v>0.8</v>
      </c>
      <c r="AB2050">
        <v>1.3333333333333333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43.833333333333336</v>
      </c>
      <c r="AI2050">
        <v>0</v>
      </c>
      <c r="AJ2050">
        <v>0</v>
      </c>
      <c r="AK2050">
        <v>1</v>
      </c>
      <c r="AL2050">
        <v>0</v>
      </c>
      <c r="AM2050">
        <v>0</v>
      </c>
      <c r="AQ2050">
        <v>100</v>
      </c>
      <c r="AR2050">
        <v>100</v>
      </c>
      <c r="AS2050" t="s">
        <v>755</v>
      </c>
    </row>
    <row r="2051" spans="1:45" x14ac:dyDescent="0.25">
      <c r="A2051">
        <v>2050</v>
      </c>
      <c r="B2051" t="s">
        <v>26</v>
      </c>
      <c r="C2051" t="s">
        <v>665</v>
      </c>
      <c r="D2051" t="s">
        <v>3</v>
      </c>
      <c r="E2051" t="s">
        <v>345</v>
      </c>
      <c r="F2051" s="138">
        <v>44030</v>
      </c>
      <c r="G2051" t="s">
        <v>685</v>
      </c>
      <c r="H2051" t="s">
        <v>667</v>
      </c>
      <c r="I2051" t="s">
        <v>677</v>
      </c>
      <c r="J2051" t="s">
        <v>405</v>
      </c>
      <c r="K2051" t="s">
        <v>671</v>
      </c>
      <c r="L2051">
        <v>1000</v>
      </c>
      <c r="M2051">
        <v>400</v>
      </c>
      <c r="O2051">
        <v>240</v>
      </c>
      <c r="P2051">
        <v>80</v>
      </c>
      <c r="Q2051">
        <v>0</v>
      </c>
      <c r="R2051">
        <v>60</v>
      </c>
      <c r="S2051">
        <v>53</v>
      </c>
      <c r="T2051">
        <v>0</v>
      </c>
      <c r="U2051">
        <v>31.25</v>
      </c>
      <c r="V2051">
        <v>0.52083333333333337</v>
      </c>
      <c r="W2051">
        <v>0.4</v>
      </c>
      <c r="Y2051">
        <v>0.35714285714285715</v>
      </c>
      <c r="Z2051">
        <v>260</v>
      </c>
      <c r="AA2051">
        <v>0.8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30</v>
      </c>
      <c r="AI2051">
        <v>3</v>
      </c>
      <c r="AJ2051">
        <v>0</v>
      </c>
      <c r="AK2051">
        <v>1</v>
      </c>
      <c r="AL2051">
        <v>0</v>
      </c>
      <c r="AM2051">
        <v>0</v>
      </c>
      <c r="AQ2051">
        <v>100</v>
      </c>
      <c r="AR2051">
        <v>100</v>
      </c>
      <c r="AS2051" t="s">
        <v>755</v>
      </c>
    </row>
    <row r="2052" spans="1:45" x14ac:dyDescent="0.25">
      <c r="A2052">
        <v>2051</v>
      </c>
      <c r="B2052" t="s">
        <v>26</v>
      </c>
      <c r="C2052" t="s">
        <v>665</v>
      </c>
      <c r="D2052" t="s">
        <v>3</v>
      </c>
      <c r="E2052" t="s">
        <v>345</v>
      </c>
      <c r="F2052" s="138">
        <v>44030</v>
      </c>
      <c r="G2052" t="s">
        <v>685</v>
      </c>
      <c r="H2052" t="s">
        <v>687</v>
      </c>
      <c r="I2052" t="s">
        <v>668</v>
      </c>
      <c r="J2052" t="s">
        <v>573</v>
      </c>
      <c r="K2052" t="s">
        <v>671</v>
      </c>
      <c r="L2052">
        <v>1000</v>
      </c>
      <c r="M2052">
        <v>400</v>
      </c>
      <c r="O2052">
        <v>276</v>
      </c>
      <c r="P2052">
        <v>48</v>
      </c>
      <c r="Q2052">
        <v>16</v>
      </c>
      <c r="R2052">
        <v>17</v>
      </c>
      <c r="S2052">
        <v>17.5</v>
      </c>
      <c r="T2052">
        <v>15.666666666666666</v>
      </c>
      <c r="U2052">
        <v>12.333333333333334</v>
      </c>
      <c r="V2052">
        <v>0.84848484848484851</v>
      </c>
      <c r="W2052">
        <v>0.24</v>
      </c>
      <c r="Y2052">
        <v>0.17080745341614909</v>
      </c>
      <c r="Z2052">
        <v>263</v>
      </c>
      <c r="AA2052">
        <v>0.65</v>
      </c>
      <c r="AB2052">
        <v>12.666666666666666</v>
      </c>
      <c r="AC2052">
        <v>8</v>
      </c>
      <c r="AD2052">
        <v>0</v>
      </c>
      <c r="AE2052">
        <v>2</v>
      </c>
      <c r="AF2052">
        <v>0</v>
      </c>
      <c r="AG2052">
        <v>0</v>
      </c>
      <c r="AH2052">
        <v>9.3333333333333339</v>
      </c>
      <c r="AI2052">
        <v>2</v>
      </c>
      <c r="AJ2052">
        <v>0</v>
      </c>
      <c r="AK2052">
        <v>5</v>
      </c>
      <c r="AL2052">
        <v>0</v>
      </c>
      <c r="AM2052">
        <v>0</v>
      </c>
      <c r="AQ2052">
        <v>100</v>
      </c>
      <c r="AR2052">
        <v>100</v>
      </c>
      <c r="AS2052" t="s">
        <v>755</v>
      </c>
    </row>
    <row r="2053" spans="1:45" x14ac:dyDescent="0.25">
      <c r="A2053">
        <v>2052</v>
      </c>
      <c r="B2053" t="s">
        <v>26</v>
      </c>
      <c r="C2053" t="s">
        <v>665</v>
      </c>
      <c r="D2053" t="s">
        <v>3</v>
      </c>
      <c r="E2053" t="s">
        <v>345</v>
      </c>
      <c r="F2053" s="138">
        <v>44030</v>
      </c>
      <c r="G2053" t="s">
        <v>685</v>
      </c>
      <c r="H2053" t="s">
        <v>687</v>
      </c>
      <c r="I2053" t="s">
        <v>668</v>
      </c>
      <c r="J2053" t="s">
        <v>576</v>
      </c>
      <c r="K2053" t="s">
        <v>671</v>
      </c>
      <c r="L2053">
        <v>1000</v>
      </c>
      <c r="M2053">
        <v>400</v>
      </c>
      <c r="O2053">
        <v>336</v>
      </c>
      <c r="P2053">
        <v>48</v>
      </c>
      <c r="Q2053">
        <v>2</v>
      </c>
      <c r="R2053">
        <v>16</v>
      </c>
      <c r="S2053">
        <v>17.5</v>
      </c>
      <c r="T2053">
        <v>1</v>
      </c>
      <c r="U2053">
        <v>8.1666666666666661</v>
      </c>
      <c r="V2053">
        <v>0.50925925925925919</v>
      </c>
      <c r="W2053">
        <v>0.24</v>
      </c>
      <c r="Y2053">
        <v>7.6530612244897961E-2</v>
      </c>
      <c r="Z2053">
        <v>382</v>
      </c>
      <c r="AA2053">
        <v>0.65</v>
      </c>
      <c r="AB2053">
        <v>1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8.1666666666666661</v>
      </c>
      <c r="AI2053">
        <v>0</v>
      </c>
      <c r="AJ2053">
        <v>0</v>
      </c>
      <c r="AK2053">
        <v>0</v>
      </c>
      <c r="AL2053">
        <v>0</v>
      </c>
      <c r="AM2053">
        <v>0</v>
      </c>
      <c r="AQ2053">
        <v>100</v>
      </c>
      <c r="AR2053">
        <v>100</v>
      </c>
      <c r="AS2053" t="s">
        <v>755</v>
      </c>
    </row>
    <row r="2054" spans="1:45" x14ac:dyDescent="0.25">
      <c r="A2054">
        <v>2053</v>
      </c>
      <c r="B2054" t="s">
        <v>26</v>
      </c>
      <c r="C2054" t="s">
        <v>665</v>
      </c>
      <c r="D2054" t="s">
        <v>3</v>
      </c>
      <c r="E2054" t="s">
        <v>345</v>
      </c>
      <c r="F2054" s="138">
        <v>44030</v>
      </c>
      <c r="G2054" t="s">
        <v>685</v>
      </c>
      <c r="H2054" t="s">
        <v>687</v>
      </c>
      <c r="I2054" t="s">
        <v>668</v>
      </c>
      <c r="J2054" t="s">
        <v>574</v>
      </c>
      <c r="K2054" t="s">
        <v>671</v>
      </c>
      <c r="L2054">
        <v>1000</v>
      </c>
      <c r="M2054">
        <v>400</v>
      </c>
      <c r="O2054">
        <v>244</v>
      </c>
      <c r="P2054">
        <v>48</v>
      </c>
      <c r="Q2054">
        <v>10</v>
      </c>
      <c r="R2054">
        <v>29</v>
      </c>
      <c r="S2054">
        <v>17.5</v>
      </c>
      <c r="T2054">
        <v>11.083333333333334</v>
      </c>
      <c r="U2054">
        <v>27.916666666666668</v>
      </c>
      <c r="V2054">
        <v>1</v>
      </c>
      <c r="W2054">
        <v>0.24</v>
      </c>
      <c r="Y2054">
        <v>0.22833723653395788</v>
      </c>
      <c r="Z2054">
        <v>176</v>
      </c>
      <c r="AA2054">
        <v>0.65</v>
      </c>
      <c r="AB2054">
        <v>10.333333333333334</v>
      </c>
      <c r="AC2054">
        <v>1</v>
      </c>
      <c r="AD2054">
        <v>0</v>
      </c>
      <c r="AE2054">
        <v>1</v>
      </c>
      <c r="AF2054">
        <v>0</v>
      </c>
      <c r="AG2054">
        <v>0</v>
      </c>
      <c r="AH2054">
        <v>26.666666666666668</v>
      </c>
      <c r="AI2054">
        <v>1</v>
      </c>
      <c r="AJ2054">
        <v>0</v>
      </c>
      <c r="AK2054">
        <v>2</v>
      </c>
      <c r="AL2054">
        <v>0</v>
      </c>
      <c r="AM2054">
        <v>0</v>
      </c>
      <c r="AQ2054">
        <v>100</v>
      </c>
      <c r="AR2054">
        <v>100</v>
      </c>
      <c r="AS2054" t="s">
        <v>755</v>
      </c>
    </row>
    <row r="2055" spans="1:45" x14ac:dyDescent="0.25">
      <c r="A2055">
        <v>2054</v>
      </c>
      <c r="B2055" t="s">
        <v>26</v>
      </c>
      <c r="C2055" t="s">
        <v>665</v>
      </c>
      <c r="D2055" t="s">
        <v>3</v>
      </c>
      <c r="E2055" t="s">
        <v>345</v>
      </c>
      <c r="F2055" s="138">
        <v>44030</v>
      </c>
      <c r="G2055" t="s">
        <v>685</v>
      </c>
      <c r="H2055" t="s">
        <v>687</v>
      </c>
      <c r="I2055" t="s">
        <v>668</v>
      </c>
      <c r="J2055" t="s">
        <v>578</v>
      </c>
      <c r="K2055" t="s">
        <v>671</v>
      </c>
      <c r="L2055">
        <v>1000</v>
      </c>
      <c r="M2055">
        <v>400</v>
      </c>
      <c r="O2055">
        <v>224</v>
      </c>
      <c r="P2055">
        <v>48</v>
      </c>
      <c r="Q2055">
        <v>3</v>
      </c>
      <c r="R2055">
        <v>6</v>
      </c>
      <c r="S2055">
        <v>17.5</v>
      </c>
      <c r="T2055">
        <v>3</v>
      </c>
      <c r="U2055">
        <v>2.8333333333333335</v>
      </c>
      <c r="V2055">
        <v>0.64814814814814825</v>
      </c>
      <c r="W2055">
        <v>0.24</v>
      </c>
      <c r="Y2055">
        <v>5.7397959183673478E-2</v>
      </c>
      <c r="Z2055">
        <v>173</v>
      </c>
      <c r="AA2055">
        <v>0.65</v>
      </c>
      <c r="AB2055">
        <v>1.5</v>
      </c>
      <c r="AC2055">
        <v>0</v>
      </c>
      <c r="AD2055">
        <v>4</v>
      </c>
      <c r="AE2055">
        <v>0</v>
      </c>
      <c r="AF2055">
        <v>0</v>
      </c>
      <c r="AG2055">
        <v>0</v>
      </c>
      <c r="AH2055">
        <v>2.8333333333333335</v>
      </c>
      <c r="AI2055">
        <v>0</v>
      </c>
      <c r="AJ2055">
        <v>0</v>
      </c>
      <c r="AK2055">
        <v>0</v>
      </c>
      <c r="AL2055">
        <v>0</v>
      </c>
      <c r="AM2055">
        <v>0</v>
      </c>
      <c r="AQ2055">
        <v>80</v>
      </c>
      <c r="AR2055">
        <v>80</v>
      </c>
      <c r="AS2055" t="s">
        <v>755</v>
      </c>
    </row>
    <row r="2056" spans="1:45" x14ac:dyDescent="0.25">
      <c r="A2056">
        <v>2055</v>
      </c>
      <c r="B2056" t="s">
        <v>26</v>
      </c>
      <c r="C2056" t="s">
        <v>665</v>
      </c>
      <c r="D2056" t="s">
        <v>3</v>
      </c>
      <c r="E2056" t="s">
        <v>345</v>
      </c>
      <c r="F2056" s="138">
        <v>44030</v>
      </c>
      <c r="G2056" t="s">
        <v>685</v>
      </c>
      <c r="H2056" t="s">
        <v>687</v>
      </c>
      <c r="I2056" t="s">
        <v>668</v>
      </c>
      <c r="J2056" t="s">
        <v>575</v>
      </c>
      <c r="K2056" t="s">
        <v>671</v>
      </c>
      <c r="L2056">
        <v>1000</v>
      </c>
      <c r="M2056">
        <v>400</v>
      </c>
      <c r="O2056">
        <v>228</v>
      </c>
      <c r="P2056">
        <v>48</v>
      </c>
      <c r="Q2056">
        <v>5</v>
      </c>
      <c r="R2056">
        <v>5</v>
      </c>
      <c r="S2056">
        <v>17.5</v>
      </c>
      <c r="T2056">
        <v>4</v>
      </c>
      <c r="U2056">
        <v>2.6666666666666665</v>
      </c>
      <c r="V2056">
        <v>0.66666666666666663</v>
      </c>
      <c r="W2056">
        <v>0.24</v>
      </c>
      <c r="Y2056">
        <v>6.2656641604010022E-2</v>
      </c>
      <c r="Z2056">
        <v>167</v>
      </c>
      <c r="AA2056">
        <v>0.65</v>
      </c>
      <c r="AB2056">
        <v>4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2.6666666666666665</v>
      </c>
      <c r="AI2056">
        <v>0</v>
      </c>
      <c r="AJ2056">
        <v>0</v>
      </c>
      <c r="AK2056">
        <v>0</v>
      </c>
      <c r="AL2056">
        <v>0</v>
      </c>
      <c r="AM2056">
        <v>0</v>
      </c>
      <c r="AQ2056">
        <v>80</v>
      </c>
      <c r="AR2056">
        <v>80</v>
      </c>
      <c r="AS2056" t="s">
        <v>755</v>
      </c>
    </row>
    <row r="2057" spans="1:45" x14ac:dyDescent="0.25">
      <c r="A2057">
        <v>2056</v>
      </c>
      <c r="B2057" t="s">
        <v>26</v>
      </c>
      <c r="C2057" t="s">
        <v>665</v>
      </c>
      <c r="D2057" t="s">
        <v>3</v>
      </c>
      <c r="E2057" t="s">
        <v>345</v>
      </c>
      <c r="F2057" s="138">
        <v>44030</v>
      </c>
      <c r="G2057" t="s">
        <v>685</v>
      </c>
      <c r="H2057" t="s">
        <v>687</v>
      </c>
      <c r="I2057" t="s">
        <v>672</v>
      </c>
      <c r="J2057" t="s">
        <v>572</v>
      </c>
      <c r="K2057" t="s">
        <v>671</v>
      </c>
      <c r="L2057">
        <v>1000</v>
      </c>
      <c r="M2057">
        <v>400</v>
      </c>
      <c r="O2057">
        <v>368</v>
      </c>
      <c r="P2057">
        <v>48</v>
      </c>
      <c r="Q2057">
        <v>2</v>
      </c>
      <c r="R2057">
        <v>20</v>
      </c>
      <c r="S2057">
        <v>17.5</v>
      </c>
      <c r="T2057">
        <v>0.83333333333333337</v>
      </c>
      <c r="U2057">
        <v>14.333333333333334</v>
      </c>
      <c r="V2057">
        <v>0.68939393939393945</v>
      </c>
      <c r="W2057">
        <v>0.24</v>
      </c>
      <c r="Y2057">
        <v>8.5403726708074543E-2</v>
      </c>
      <c r="Z2057">
        <v>271</v>
      </c>
      <c r="AA2057">
        <v>0.65</v>
      </c>
      <c r="AB2057">
        <v>0.83333333333333337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14.333333333333334</v>
      </c>
      <c r="AI2057">
        <v>0</v>
      </c>
      <c r="AJ2057">
        <v>0</v>
      </c>
      <c r="AK2057">
        <v>0</v>
      </c>
      <c r="AL2057">
        <v>0</v>
      </c>
      <c r="AM2057">
        <v>0</v>
      </c>
      <c r="AQ2057">
        <v>50</v>
      </c>
      <c r="AR2057">
        <v>50</v>
      </c>
      <c r="AS2057" t="s">
        <v>755</v>
      </c>
    </row>
    <row r="2058" spans="1:45" x14ac:dyDescent="0.25">
      <c r="A2058">
        <v>2057</v>
      </c>
      <c r="B2058" t="s">
        <v>26</v>
      </c>
      <c r="C2058" t="s">
        <v>665</v>
      </c>
      <c r="D2058" t="s">
        <v>3</v>
      </c>
      <c r="E2058" t="s">
        <v>345</v>
      </c>
      <c r="F2058" s="138">
        <v>44030</v>
      </c>
      <c r="G2058" t="s">
        <v>712</v>
      </c>
      <c r="H2058" t="s">
        <v>687</v>
      </c>
      <c r="I2058" t="s">
        <v>668</v>
      </c>
      <c r="J2058" t="s">
        <v>466</v>
      </c>
      <c r="K2058" t="s">
        <v>711</v>
      </c>
      <c r="L2058">
        <v>288</v>
      </c>
      <c r="M2058">
        <v>162</v>
      </c>
      <c r="O2058">
        <v>160</v>
      </c>
      <c r="P2058">
        <v>19</v>
      </c>
      <c r="Q2058">
        <v>10</v>
      </c>
      <c r="R2058">
        <v>17</v>
      </c>
      <c r="S2058">
        <v>12.5</v>
      </c>
      <c r="T2058">
        <v>3.3333333333333335</v>
      </c>
      <c r="U2058">
        <v>6.833333333333333</v>
      </c>
      <c r="V2058">
        <v>0.37654320987654316</v>
      </c>
      <c r="W2058">
        <v>0.24</v>
      </c>
      <c r="Y2058">
        <v>0.24107142857142858</v>
      </c>
      <c r="Z2058">
        <v>300</v>
      </c>
      <c r="AA2058">
        <v>0.7</v>
      </c>
      <c r="AB2058">
        <v>3.3333333333333335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6.833333333333333</v>
      </c>
      <c r="AI2058">
        <v>0</v>
      </c>
      <c r="AJ2058">
        <v>0</v>
      </c>
      <c r="AK2058">
        <v>0</v>
      </c>
      <c r="AL2058">
        <v>0</v>
      </c>
      <c r="AM2058">
        <v>0</v>
      </c>
      <c r="AQ2058">
        <v>50</v>
      </c>
      <c r="AR2058">
        <v>50</v>
      </c>
      <c r="AS2058" t="s">
        <v>755</v>
      </c>
    </row>
    <row r="2059" spans="1:45" x14ac:dyDescent="0.25">
      <c r="A2059">
        <v>2058</v>
      </c>
      <c r="B2059" t="s">
        <v>26</v>
      </c>
      <c r="C2059" t="s">
        <v>665</v>
      </c>
      <c r="D2059" t="s">
        <v>3</v>
      </c>
      <c r="E2059" t="s">
        <v>345</v>
      </c>
      <c r="F2059" s="138">
        <v>44030</v>
      </c>
      <c r="G2059" t="s">
        <v>712</v>
      </c>
      <c r="H2059" t="s">
        <v>687</v>
      </c>
      <c r="I2059" t="s">
        <v>668</v>
      </c>
      <c r="J2059" t="s">
        <v>561</v>
      </c>
      <c r="K2059" t="s">
        <v>711</v>
      </c>
      <c r="L2059">
        <v>288</v>
      </c>
      <c r="M2059">
        <v>162</v>
      </c>
      <c r="O2059">
        <v>224</v>
      </c>
      <c r="P2059">
        <v>19</v>
      </c>
      <c r="Q2059">
        <v>9</v>
      </c>
      <c r="R2059">
        <v>15</v>
      </c>
      <c r="S2059">
        <v>12.5</v>
      </c>
      <c r="T2059">
        <v>3.6666666666666665</v>
      </c>
      <c r="U2059">
        <v>9</v>
      </c>
      <c r="V2059">
        <v>0.52777777777777779</v>
      </c>
      <c r="W2059">
        <v>0.24</v>
      </c>
      <c r="Y2059">
        <v>0.15306122448979592</v>
      </c>
      <c r="Z2059">
        <v>189</v>
      </c>
      <c r="AA2059">
        <v>0.75</v>
      </c>
      <c r="AB2059">
        <v>3.6666666666666665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9</v>
      </c>
      <c r="AI2059">
        <v>0</v>
      </c>
      <c r="AJ2059">
        <v>0</v>
      </c>
      <c r="AK2059">
        <v>0</v>
      </c>
      <c r="AL2059">
        <v>0</v>
      </c>
      <c r="AM2059">
        <v>0</v>
      </c>
      <c r="AQ2059">
        <v>50</v>
      </c>
      <c r="AR2059">
        <v>50</v>
      </c>
      <c r="AS2059" t="s">
        <v>755</v>
      </c>
    </row>
    <row r="2060" spans="1:45" x14ac:dyDescent="0.25">
      <c r="A2060">
        <v>2059</v>
      </c>
      <c r="B2060" t="s">
        <v>26</v>
      </c>
      <c r="C2060" t="s">
        <v>678</v>
      </c>
      <c r="D2060" t="s">
        <v>3</v>
      </c>
      <c r="E2060" t="s">
        <v>345</v>
      </c>
      <c r="F2060" s="138">
        <v>44030</v>
      </c>
      <c r="G2060" t="s">
        <v>684</v>
      </c>
      <c r="H2060" t="s">
        <v>687</v>
      </c>
      <c r="I2060" t="s">
        <v>679</v>
      </c>
      <c r="J2060" t="s">
        <v>455</v>
      </c>
      <c r="K2060" t="s">
        <v>669</v>
      </c>
      <c r="L2060">
        <v>1250</v>
      </c>
      <c r="M2060">
        <v>500</v>
      </c>
      <c r="O2060">
        <v>404</v>
      </c>
      <c r="P2060">
        <v>100</v>
      </c>
      <c r="Q2060">
        <v>6</v>
      </c>
      <c r="R2060">
        <v>63</v>
      </c>
      <c r="S2060">
        <v>66</v>
      </c>
      <c r="T2060">
        <v>2.6666666666666665</v>
      </c>
      <c r="U2060">
        <v>42.666666666666664</v>
      </c>
      <c r="V2060">
        <v>0.65700483091787432</v>
      </c>
      <c r="W2060">
        <v>0.4</v>
      </c>
      <c r="Y2060">
        <v>0.24398868458274403</v>
      </c>
      <c r="Z2060">
        <v>470</v>
      </c>
      <c r="AA2060">
        <v>0.7</v>
      </c>
      <c r="AB2060">
        <v>2.6666666666666665</v>
      </c>
      <c r="AH2060">
        <v>42.666666666666664</v>
      </c>
      <c r="AQ2060">
        <v>100</v>
      </c>
      <c r="AR2060">
        <v>100</v>
      </c>
      <c r="AS2060" t="s">
        <v>755</v>
      </c>
    </row>
    <row r="2061" spans="1:45" x14ac:dyDescent="0.25">
      <c r="A2061">
        <v>2060</v>
      </c>
      <c r="B2061" t="s">
        <v>26</v>
      </c>
      <c r="C2061" t="s">
        <v>678</v>
      </c>
      <c r="D2061" t="s">
        <v>3</v>
      </c>
      <c r="E2061" t="s">
        <v>345</v>
      </c>
      <c r="F2061" s="138">
        <v>44030</v>
      </c>
      <c r="G2061" t="s">
        <v>670</v>
      </c>
      <c r="H2061" t="s">
        <v>667</v>
      </c>
      <c r="I2061" t="s">
        <v>679</v>
      </c>
      <c r="J2061" t="s">
        <v>382</v>
      </c>
      <c r="K2061" t="s">
        <v>671</v>
      </c>
      <c r="L2061">
        <v>1200</v>
      </c>
      <c r="M2061">
        <v>480</v>
      </c>
      <c r="O2061">
        <v>416</v>
      </c>
      <c r="P2061">
        <v>153.60000000000002</v>
      </c>
      <c r="Q2061">
        <v>33</v>
      </c>
      <c r="R2061">
        <v>46</v>
      </c>
      <c r="S2061">
        <v>101.60000000000001</v>
      </c>
      <c r="T2061">
        <v>18.5</v>
      </c>
      <c r="U2061">
        <v>29.166666666666668</v>
      </c>
      <c r="V2061">
        <v>0.60337552742616041</v>
      </c>
      <c r="W2061">
        <v>0.4</v>
      </c>
      <c r="Y2061">
        <v>0.27129120879120883</v>
      </c>
      <c r="Z2061">
        <v>510</v>
      </c>
      <c r="AA2061">
        <v>0.7</v>
      </c>
      <c r="AB2061">
        <v>7.5</v>
      </c>
      <c r="AE2061">
        <v>22</v>
      </c>
      <c r="AH2061">
        <v>17.166666666666668</v>
      </c>
      <c r="AK2061">
        <v>24</v>
      </c>
      <c r="AQ2061">
        <v>100</v>
      </c>
      <c r="AR2061">
        <v>100</v>
      </c>
      <c r="AS2061" t="s">
        <v>756</v>
      </c>
    </row>
    <row r="2062" spans="1:45" x14ac:dyDescent="0.25">
      <c r="A2062">
        <v>2061</v>
      </c>
      <c r="B2062" t="s">
        <v>26</v>
      </c>
      <c r="C2062" t="s">
        <v>678</v>
      </c>
      <c r="D2062" t="s">
        <v>3</v>
      </c>
      <c r="E2062" t="s">
        <v>345</v>
      </c>
      <c r="F2062" s="138">
        <v>44030</v>
      </c>
      <c r="G2062" t="s">
        <v>670</v>
      </c>
      <c r="H2062" t="s">
        <v>667</v>
      </c>
      <c r="I2062" t="s">
        <v>686</v>
      </c>
      <c r="J2062" t="s">
        <v>233</v>
      </c>
      <c r="K2062" t="s">
        <v>671</v>
      </c>
      <c r="L2062">
        <v>1200</v>
      </c>
      <c r="M2062">
        <v>480</v>
      </c>
      <c r="O2062">
        <v>406</v>
      </c>
      <c r="P2062">
        <v>96</v>
      </c>
      <c r="R2062">
        <v>41</v>
      </c>
      <c r="S2062">
        <v>63.5</v>
      </c>
      <c r="T2062">
        <v>0</v>
      </c>
      <c r="U2062">
        <v>20.916666666666668</v>
      </c>
      <c r="V2062">
        <v>0.51016260162601634</v>
      </c>
      <c r="W2062">
        <v>0.4</v>
      </c>
      <c r="Y2062">
        <v>0.14426460239268121</v>
      </c>
      <c r="Z2062">
        <v>422</v>
      </c>
      <c r="AA2062">
        <v>0.65</v>
      </c>
      <c r="AH2062">
        <v>19.666666666666668</v>
      </c>
      <c r="AI2062">
        <v>1</v>
      </c>
      <c r="AK2062">
        <v>2</v>
      </c>
      <c r="AQ2062">
        <v>100</v>
      </c>
      <c r="AR2062">
        <v>100</v>
      </c>
      <c r="AS2062" t="s">
        <v>755</v>
      </c>
    </row>
    <row r="2063" spans="1:45" x14ac:dyDescent="0.25">
      <c r="A2063">
        <v>2062</v>
      </c>
      <c r="B2063" t="s">
        <v>26</v>
      </c>
      <c r="C2063" t="s">
        <v>678</v>
      </c>
      <c r="D2063" t="s">
        <v>3</v>
      </c>
      <c r="E2063" t="s">
        <v>345</v>
      </c>
      <c r="F2063" s="138">
        <v>44030</v>
      </c>
      <c r="G2063" t="s">
        <v>670</v>
      </c>
      <c r="H2063" t="s">
        <v>687</v>
      </c>
      <c r="I2063" t="s">
        <v>688</v>
      </c>
      <c r="J2063" t="s">
        <v>430</v>
      </c>
      <c r="K2063" t="s">
        <v>671</v>
      </c>
      <c r="L2063">
        <v>1200</v>
      </c>
      <c r="M2063">
        <v>480</v>
      </c>
      <c r="O2063">
        <v>388</v>
      </c>
      <c r="P2063">
        <v>57.5</v>
      </c>
      <c r="R2063">
        <v>34</v>
      </c>
      <c r="S2063">
        <v>21</v>
      </c>
      <c r="T2063">
        <v>0</v>
      </c>
      <c r="U2063">
        <v>29.5</v>
      </c>
      <c r="V2063">
        <v>0.86764705882352944</v>
      </c>
      <c r="W2063">
        <v>0.24</v>
      </c>
      <c r="Y2063">
        <v>0.12518409425625923</v>
      </c>
      <c r="Z2063">
        <v>399</v>
      </c>
      <c r="AA2063">
        <v>0.65</v>
      </c>
      <c r="AH2063">
        <v>25</v>
      </c>
      <c r="AI2063">
        <v>4</v>
      </c>
      <c r="AK2063">
        <v>7</v>
      </c>
      <c r="AQ2063">
        <v>100</v>
      </c>
      <c r="AR2063">
        <v>100</v>
      </c>
      <c r="AS2063" t="s">
        <v>755</v>
      </c>
    </row>
    <row r="2064" spans="1:45" x14ac:dyDescent="0.25">
      <c r="A2064">
        <v>2063</v>
      </c>
      <c r="B2064" t="s">
        <v>26</v>
      </c>
      <c r="C2064" t="s">
        <v>678</v>
      </c>
      <c r="D2064" t="s">
        <v>3</v>
      </c>
      <c r="E2064" t="s">
        <v>345</v>
      </c>
      <c r="F2064" s="138">
        <v>44030</v>
      </c>
      <c r="G2064" t="s">
        <v>670</v>
      </c>
      <c r="H2064" t="s">
        <v>687</v>
      </c>
      <c r="I2064" t="s">
        <v>698</v>
      </c>
      <c r="J2064" t="s">
        <v>431</v>
      </c>
      <c r="K2064" t="s">
        <v>671</v>
      </c>
      <c r="L2064">
        <v>1200</v>
      </c>
      <c r="M2064">
        <v>480</v>
      </c>
      <c r="O2064">
        <v>400</v>
      </c>
      <c r="P2064">
        <v>57.5</v>
      </c>
      <c r="Q2064">
        <v>19</v>
      </c>
      <c r="R2064">
        <v>51</v>
      </c>
      <c r="S2064">
        <v>21</v>
      </c>
      <c r="T2064">
        <v>9</v>
      </c>
      <c r="U2064">
        <v>42.416666666666664</v>
      </c>
      <c r="V2064">
        <v>0.73452380952380947</v>
      </c>
      <c r="W2064">
        <v>0.24</v>
      </c>
      <c r="Y2064">
        <v>0.25</v>
      </c>
      <c r="Z2064">
        <v>455</v>
      </c>
      <c r="AA2064">
        <v>0.65</v>
      </c>
      <c r="AB2064">
        <v>8</v>
      </c>
      <c r="AE2064">
        <v>2</v>
      </c>
      <c r="AH2064">
        <v>37.166666666666664</v>
      </c>
      <c r="AI2064">
        <v>7</v>
      </c>
      <c r="AK2064">
        <v>7</v>
      </c>
      <c r="AQ2064">
        <v>100</v>
      </c>
      <c r="AR2064">
        <v>100</v>
      </c>
      <c r="AS2064" t="s">
        <v>755</v>
      </c>
    </row>
    <row r="2065" spans="1:45" x14ac:dyDescent="0.25">
      <c r="A2065">
        <v>2064</v>
      </c>
      <c r="B2065" t="s">
        <v>26</v>
      </c>
      <c r="C2065" t="s">
        <v>678</v>
      </c>
      <c r="D2065" t="s">
        <v>3</v>
      </c>
      <c r="E2065" t="s">
        <v>345</v>
      </c>
      <c r="F2065" s="138">
        <v>44030</v>
      </c>
      <c r="G2065" t="s">
        <v>670</v>
      </c>
      <c r="H2065" t="s">
        <v>687</v>
      </c>
      <c r="I2065" t="s">
        <v>713</v>
      </c>
      <c r="J2065" t="s">
        <v>508</v>
      </c>
      <c r="K2065" t="s">
        <v>671</v>
      </c>
      <c r="L2065">
        <v>1200</v>
      </c>
      <c r="M2065">
        <v>480</v>
      </c>
      <c r="O2065">
        <v>393</v>
      </c>
      <c r="P2065">
        <v>57.5</v>
      </c>
      <c r="Q2065">
        <v>15</v>
      </c>
      <c r="R2065">
        <v>35</v>
      </c>
      <c r="S2065">
        <v>21</v>
      </c>
      <c r="T2065">
        <v>7</v>
      </c>
      <c r="U2065">
        <v>21.083333333333332</v>
      </c>
      <c r="V2065">
        <v>0.56166666666666665</v>
      </c>
      <c r="W2065">
        <v>0.24</v>
      </c>
      <c r="Y2065">
        <v>0.18175209014903673</v>
      </c>
      <c r="Z2065">
        <v>388</v>
      </c>
      <c r="AA2065">
        <v>0.65</v>
      </c>
      <c r="AB2065">
        <v>7</v>
      </c>
      <c r="AH2065">
        <v>20.833333333333332</v>
      </c>
      <c r="AI2065">
        <v>1</v>
      </c>
      <c r="AQ2065">
        <v>100</v>
      </c>
      <c r="AR2065">
        <v>100</v>
      </c>
      <c r="AS2065" t="s">
        <v>755</v>
      </c>
    </row>
    <row r="2066" spans="1:45" x14ac:dyDescent="0.25">
      <c r="A2066">
        <v>2065</v>
      </c>
      <c r="B2066" t="s">
        <v>26</v>
      </c>
      <c r="C2066" t="s">
        <v>678</v>
      </c>
      <c r="D2066" t="s">
        <v>3</v>
      </c>
      <c r="E2066" t="s">
        <v>345</v>
      </c>
      <c r="F2066" s="138">
        <v>44030</v>
      </c>
      <c r="G2066" t="s">
        <v>670</v>
      </c>
      <c r="H2066" t="s">
        <v>687</v>
      </c>
      <c r="I2066" t="s">
        <v>706</v>
      </c>
      <c r="J2066" t="s">
        <v>562</v>
      </c>
      <c r="K2066" t="s">
        <v>671</v>
      </c>
      <c r="L2066">
        <v>1200</v>
      </c>
      <c r="M2066">
        <v>480</v>
      </c>
      <c r="O2066">
        <v>388</v>
      </c>
      <c r="P2066">
        <v>57.5</v>
      </c>
      <c r="Q2066">
        <v>2</v>
      </c>
      <c r="R2066">
        <v>44</v>
      </c>
      <c r="S2066">
        <v>21</v>
      </c>
      <c r="T2066">
        <v>0.5</v>
      </c>
      <c r="U2066">
        <v>30.583333333333332</v>
      </c>
      <c r="V2066">
        <v>0.67572463768115942</v>
      </c>
      <c r="W2066">
        <v>0.24</v>
      </c>
      <c r="Y2066">
        <v>0.16936671575846834</v>
      </c>
      <c r="Z2066">
        <v>444</v>
      </c>
      <c r="AA2066">
        <v>0.65</v>
      </c>
      <c r="AC2066">
        <v>2</v>
      </c>
      <c r="AH2066">
        <v>28.833333333333332</v>
      </c>
      <c r="AI2066">
        <v>5</v>
      </c>
      <c r="AK2066">
        <v>1</v>
      </c>
      <c r="AQ2066">
        <v>100</v>
      </c>
      <c r="AR2066">
        <v>100</v>
      </c>
      <c r="AS2066" t="s">
        <v>755</v>
      </c>
    </row>
    <row r="2067" spans="1:45" x14ac:dyDescent="0.25">
      <c r="A2067">
        <v>2066</v>
      </c>
      <c r="B2067" t="s">
        <v>26</v>
      </c>
      <c r="C2067" t="s">
        <v>678</v>
      </c>
      <c r="D2067" t="s">
        <v>3</v>
      </c>
      <c r="E2067" t="s">
        <v>345</v>
      </c>
      <c r="F2067" s="138">
        <v>44030</v>
      </c>
      <c r="G2067" t="s">
        <v>670</v>
      </c>
      <c r="H2067" t="s">
        <v>687</v>
      </c>
      <c r="I2067" t="s">
        <v>699</v>
      </c>
      <c r="J2067" t="s">
        <v>429</v>
      </c>
      <c r="K2067" t="s">
        <v>671</v>
      </c>
      <c r="L2067">
        <v>1200</v>
      </c>
      <c r="M2067">
        <v>480</v>
      </c>
      <c r="O2067">
        <v>366</v>
      </c>
      <c r="P2067">
        <v>57.5</v>
      </c>
      <c r="Q2067">
        <v>9</v>
      </c>
      <c r="R2067">
        <v>15</v>
      </c>
      <c r="S2067">
        <v>21</v>
      </c>
      <c r="T2067">
        <v>2.875</v>
      </c>
      <c r="U2067">
        <v>5.375</v>
      </c>
      <c r="V2067">
        <v>0.34375</v>
      </c>
      <c r="W2067">
        <v>0.24</v>
      </c>
      <c r="Y2067">
        <v>9.3676814988290405E-2</v>
      </c>
      <c r="Z2067">
        <v>388</v>
      </c>
      <c r="AA2067">
        <v>0.65</v>
      </c>
      <c r="AC2067">
        <v>6</v>
      </c>
      <c r="AD2067">
        <v>1</v>
      </c>
      <c r="AE2067">
        <v>2</v>
      </c>
      <c r="AI2067">
        <v>7</v>
      </c>
      <c r="AJ2067">
        <v>3</v>
      </c>
      <c r="AK2067">
        <v>5</v>
      </c>
      <c r="AQ2067">
        <v>100</v>
      </c>
      <c r="AR2067">
        <v>100</v>
      </c>
      <c r="AS2067" t="s">
        <v>755</v>
      </c>
    </row>
    <row r="2068" spans="1:45" x14ac:dyDescent="0.25">
      <c r="A2068">
        <v>2067</v>
      </c>
      <c r="B2068" t="s">
        <v>26</v>
      </c>
      <c r="C2068" t="s">
        <v>678</v>
      </c>
      <c r="D2068" t="s">
        <v>3</v>
      </c>
      <c r="E2068" t="s">
        <v>345</v>
      </c>
      <c r="F2068" s="138">
        <v>44030</v>
      </c>
      <c r="G2068" t="s">
        <v>676</v>
      </c>
      <c r="H2068" t="s">
        <v>667</v>
      </c>
      <c r="I2068" t="s">
        <v>679</v>
      </c>
      <c r="J2068" t="s">
        <v>380</v>
      </c>
      <c r="K2068" t="s">
        <v>669</v>
      </c>
      <c r="L2068">
        <v>1200</v>
      </c>
      <c r="M2068">
        <v>480</v>
      </c>
      <c r="O2068">
        <v>399</v>
      </c>
      <c r="P2068">
        <v>160</v>
      </c>
      <c r="Q2068">
        <v>33</v>
      </c>
      <c r="R2068">
        <v>45</v>
      </c>
      <c r="S2068">
        <v>105.60000000000001</v>
      </c>
      <c r="T2068">
        <v>18.5</v>
      </c>
      <c r="U2068">
        <v>28.666666666666668</v>
      </c>
      <c r="V2068">
        <v>0.60470085470085477</v>
      </c>
      <c r="W2068">
        <v>0.4</v>
      </c>
      <c r="Y2068">
        <v>0.27926960257787331</v>
      </c>
      <c r="Z2068">
        <v>453</v>
      </c>
      <c r="AA2068">
        <v>0.65</v>
      </c>
      <c r="AB2068">
        <v>7.5</v>
      </c>
      <c r="AE2068">
        <v>22</v>
      </c>
      <c r="AH2068">
        <v>17.166666666666668</v>
      </c>
      <c r="AK2068">
        <v>23</v>
      </c>
      <c r="AQ2068">
        <v>100</v>
      </c>
      <c r="AR2068">
        <v>100</v>
      </c>
      <c r="AS2068" t="s">
        <v>756</v>
      </c>
    </row>
    <row r="2069" spans="1:45" x14ac:dyDescent="0.25">
      <c r="A2069">
        <v>2068</v>
      </c>
      <c r="B2069" t="s">
        <v>26</v>
      </c>
      <c r="C2069" t="s">
        <v>678</v>
      </c>
      <c r="D2069" t="s">
        <v>3</v>
      </c>
      <c r="E2069" t="s">
        <v>345</v>
      </c>
      <c r="F2069" s="138">
        <v>44030</v>
      </c>
      <c r="G2069" t="s">
        <v>676</v>
      </c>
      <c r="H2069" t="s">
        <v>687</v>
      </c>
      <c r="I2069" t="s">
        <v>688</v>
      </c>
      <c r="J2069" t="s">
        <v>442</v>
      </c>
      <c r="K2069" t="s">
        <v>669</v>
      </c>
      <c r="L2069">
        <v>1200</v>
      </c>
      <c r="M2069">
        <v>480</v>
      </c>
      <c r="O2069">
        <v>388</v>
      </c>
      <c r="P2069">
        <v>57.5</v>
      </c>
      <c r="R2069">
        <v>33</v>
      </c>
      <c r="S2069">
        <v>21</v>
      </c>
      <c r="T2069">
        <v>0</v>
      </c>
      <c r="U2069">
        <v>24.833333333333332</v>
      </c>
      <c r="V2069">
        <v>0.75252525252525249</v>
      </c>
      <c r="W2069">
        <v>0.24</v>
      </c>
      <c r="Y2069">
        <v>0.12150220913107512</v>
      </c>
      <c r="Z2069">
        <v>412</v>
      </c>
      <c r="AA2069">
        <v>0.65</v>
      </c>
      <c r="AH2069">
        <v>20.833333333333332</v>
      </c>
      <c r="AI2069">
        <v>2</v>
      </c>
      <c r="AK2069">
        <v>7</v>
      </c>
      <c r="AQ2069">
        <v>100</v>
      </c>
      <c r="AR2069">
        <v>100</v>
      </c>
      <c r="AS2069" t="s">
        <v>755</v>
      </c>
    </row>
    <row r="2070" spans="1:45" x14ac:dyDescent="0.25">
      <c r="A2070">
        <v>2069</v>
      </c>
      <c r="B2070" t="s">
        <v>26</v>
      </c>
      <c r="C2070" t="s">
        <v>678</v>
      </c>
      <c r="D2070" t="s">
        <v>3</v>
      </c>
      <c r="E2070" t="s">
        <v>345</v>
      </c>
      <c r="F2070" s="138">
        <v>44030</v>
      </c>
      <c r="G2070" t="s">
        <v>676</v>
      </c>
      <c r="H2070" t="s">
        <v>687</v>
      </c>
      <c r="I2070" t="s">
        <v>700</v>
      </c>
      <c r="J2070" t="s">
        <v>443</v>
      </c>
      <c r="K2070" t="s">
        <v>669</v>
      </c>
      <c r="L2070">
        <v>1200</v>
      </c>
      <c r="M2070">
        <v>480</v>
      </c>
      <c r="O2070">
        <v>388</v>
      </c>
      <c r="P2070">
        <v>57.5</v>
      </c>
      <c r="R2070">
        <v>35</v>
      </c>
      <c r="S2070">
        <v>21</v>
      </c>
      <c r="T2070">
        <v>0</v>
      </c>
      <c r="U2070">
        <v>18.5</v>
      </c>
      <c r="V2070">
        <v>0.52857142857142858</v>
      </c>
      <c r="W2070">
        <v>0.24</v>
      </c>
      <c r="Y2070">
        <v>0.12886597938144331</v>
      </c>
      <c r="Z2070">
        <v>411</v>
      </c>
      <c r="AA2070">
        <v>0.65</v>
      </c>
      <c r="AH2070">
        <v>18.5</v>
      </c>
      <c r="AQ2070">
        <v>100</v>
      </c>
      <c r="AR2070">
        <v>100</v>
      </c>
      <c r="AS2070" t="s">
        <v>755</v>
      </c>
    </row>
    <row r="2071" spans="1:45" x14ac:dyDescent="0.25">
      <c r="A2071">
        <v>2070</v>
      </c>
      <c r="B2071" t="s">
        <v>26</v>
      </c>
      <c r="C2071" t="s">
        <v>678</v>
      </c>
      <c r="D2071" t="s">
        <v>3</v>
      </c>
      <c r="E2071" t="s">
        <v>345</v>
      </c>
      <c r="F2071" s="138">
        <v>44030</v>
      </c>
      <c r="G2071" t="s">
        <v>682</v>
      </c>
      <c r="H2071" t="s">
        <v>687</v>
      </c>
      <c r="I2071" t="s">
        <v>713</v>
      </c>
      <c r="J2071" t="s">
        <v>595</v>
      </c>
      <c r="K2071" t="s">
        <v>671</v>
      </c>
      <c r="L2071">
        <v>1000</v>
      </c>
      <c r="M2071">
        <v>320</v>
      </c>
      <c r="O2071">
        <v>320</v>
      </c>
      <c r="P2071">
        <v>48</v>
      </c>
      <c r="Q2071">
        <v>7</v>
      </c>
      <c r="R2071">
        <v>37</v>
      </c>
      <c r="S2071">
        <v>17.5</v>
      </c>
      <c r="T2071">
        <v>2.5</v>
      </c>
      <c r="U2071">
        <v>18.666666666666668</v>
      </c>
      <c r="V2071">
        <v>0.48106060606060608</v>
      </c>
      <c r="W2071">
        <v>0.24</v>
      </c>
      <c r="Y2071">
        <v>0.19642857142857142</v>
      </c>
      <c r="Z2071">
        <v>366</v>
      </c>
      <c r="AA2071">
        <v>0.65</v>
      </c>
      <c r="AB2071">
        <v>1</v>
      </c>
      <c r="AC2071">
        <v>4</v>
      </c>
      <c r="AE2071">
        <v>1</v>
      </c>
      <c r="AH2071">
        <v>16.166666666666668</v>
      </c>
      <c r="AI2071">
        <v>8</v>
      </c>
      <c r="AK2071">
        <v>1</v>
      </c>
      <c r="AQ2071">
        <v>100</v>
      </c>
      <c r="AR2071">
        <v>100</v>
      </c>
      <c r="AS2071" t="s">
        <v>755</v>
      </c>
    </row>
    <row r="2072" spans="1:45" x14ac:dyDescent="0.25">
      <c r="A2072">
        <v>2071</v>
      </c>
      <c r="B2072" t="s">
        <v>26</v>
      </c>
      <c r="C2072" t="s">
        <v>678</v>
      </c>
      <c r="D2072" t="s">
        <v>3</v>
      </c>
      <c r="E2072" t="s">
        <v>345</v>
      </c>
      <c r="F2072" s="138">
        <v>44030</v>
      </c>
      <c r="G2072" t="s">
        <v>682</v>
      </c>
      <c r="H2072" t="s">
        <v>687</v>
      </c>
      <c r="I2072" t="s">
        <v>717</v>
      </c>
      <c r="J2072" t="s">
        <v>568</v>
      </c>
      <c r="K2072" t="s">
        <v>671</v>
      </c>
      <c r="L2072">
        <v>1000</v>
      </c>
      <c r="M2072">
        <v>320</v>
      </c>
      <c r="O2072">
        <v>311</v>
      </c>
      <c r="P2072">
        <v>48</v>
      </c>
      <c r="Q2072">
        <v>19</v>
      </c>
      <c r="R2072">
        <v>32</v>
      </c>
      <c r="S2072">
        <v>17.5</v>
      </c>
      <c r="T2072">
        <v>10.416666666666666</v>
      </c>
      <c r="U2072">
        <v>17.875</v>
      </c>
      <c r="V2072">
        <v>0.55473856209150318</v>
      </c>
      <c r="W2072">
        <v>0.24</v>
      </c>
      <c r="Y2072">
        <v>0.23426734037666513</v>
      </c>
      <c r="Z2072">
        <v>412</v>
      </c>
      <c r="AA2072">
        <v>0.7</v>
      </c>
      <c r="AB2072">
        <v>9.6666666666666661</v>
      </c>
      <c r="AC2072">
        <v>1</v>
      </c>
      <c r="AE2072">
        <v>1</v>
      </c>
      <c r="AH2072">
        <v>15</v>
      </c>
      <c r="AJ2072">
        <v>5</v>
      </c>
      <c r="AK2072">
        <v>2</v>
      </c>
      <c r="AQ2072">
        <v>100</v>
      </c>
      <c r="AR2072">
        <v>100</v>
      </c>
      <c r="AS2072" t="s">
        <v>755</v>
      </c>
    </row>
    <row r="2073" spans="1:45" x14ac:dyDescent="0.25">
      <c r="A2073">
        <v>2072</v>
      </c>
      <c r="B2073" t="s">
        <v>26</v>
      </c>
      <c r="C2073" t="s">
        <v>680</v>
      </c>
      <c r="D2073" t="s">
        <v>3</v>
      </c>
      <c r="E2073" t="s">
        <v>345</v>
      </c>
      <c r="F2073" s="138">
        <v>44030</v>
      </c>
      <c r="G2073" t="s">
        <v>666</v>
      </c>
      <c r="H2073" t="s">
        <v>667</v>
      </c>
      <c r="I2073" t="s">
        <v>681</v>
      </c>
      <c r="J2073" t="s">
        <v>236</v>
      </c>
      <c r="K2073" t="s">
        <v>669</v>
      </c>
      <c r="L2073">
        <v>2700</v>
      </c>
      <c r="M2073">
        <v>810</v>
      </c>
      <c r="O2073">
        <v>880</v>
      </c>
      <c r="P2073">
        <v>259.2</v>
      </c>
      <c r="Q2073">
        <v>47</v>
      </c>
      <c r="R2073">
        <v>208</v>
      </c>
      <c r="S2073">
        <v>170.4</v>
      </c>
      <c r="T2073">
        <v>37.785714285714285</v>
      </c>
      <c r="U2073">
        <v>201.98214285714286</v>
      </c>
      <c r="V2073">
        <v>0.94026610644257702</v>
      </c>
      <c r="W2073">
        <v>0.4</v>
      </c>
      <c r="Y2073">
        <v>0.33766233766233766</v>
      </c>
      <c r="Z2073">
        <v>880</v>
      </c>
      <c r="AA2073">
        <v>0.7</v>
      </c>
      <c r="AB2073">
        <v>34.285714285714285</v>
      </c>
      <c r="AE2073">
        <v>7</v>
      </c>
      <c r="AH2073">
        <v>193.85714285714286</v>
      </c>
      <c r="AI2073">
        <v>3</v>
      </c>
      <c r="AJ2073">
        <v>5</v>
      </c>
      <c r="AK2073">
        <v>11</v>
      </c>
      <c r="AQ2073">
        <v>250</v>
      </c>
      <c r="AR2073">
        <v>250</v>
      </c>
      <c r="AS2073" t="s">
        <v>756</v>
      </c>
    </row>
    <row r="2074" spans="1:45" x14ac:dyDescent="0.25">
      <c r="A2074">
        <v>2073</v>
      </c>
      <c r="B2074" t="s">
        <v>26</v>
      </c>
      <c r="C2074" t="s">
        <v>680</v>
      </c>
      <c r="D2074" t="s">
        <v>3</v>
      </c>
      <c r="E2074" t="s">
        <v>345</v>
      </c>
      <c r="F2074" s="138">
        <v>44030</v>
      </c>
      <c r="G2074" t="s">
        <v>670</v>
      </c>
      <c r="H2074" t="s">
        <v>667</v>
      </c>
      <c r="I2074" t="s">
        <v>681</v>
      </c>
      <c r="J2074" t="s">
        <v>375</v>
      </c>
      <c r="K2074" t="s">
        <v>671</v>
      </c>
      <c r="L2074">
        <v>1200</v>
      </c>
      <c r="M2074">
        <v>480</v>
      </c>
      <c r="O2074">
        <v>780</v>
      </c>
      <c r="P2074">
        <v>153.60000000000002</v>
      </c>
      <c r="Q2074">
        <v>40</v>
      </c>
      <c r="R2074">
        <v>162</v>
      </c>
      <c r="S2074">
        <v>100.80000000000001</v>
      </c>
      <c r="T2074">
        <v>30.071428571428573</v>
      </c>
      <c r="U2074">
        <v>150.17857142857142</v>
      </c>
      <c r="V2074">
        <v>0.89232673267326734</v>
      </c>
      <c r="W2074">
        <v>0.4</v>
      </c>
      <c r="Y2074">
        <v>0.2967032967032967</v>
      </c>
      <c r="Z2074">
        <v>592</v>
      </c>
      <c r="AA2074">
        <v>0.7</v>
      </c>
      <c r="AB2074">
        <v>23.571428571428573</v>
      </c>
      <c r="AC2074">
        <v>6</v>
      </c>
      <c r="AE2074">
        <v>10</v>
      </c>
      <c r="AH2074">
        <v>145.42857142857142</v>
      </c>
      <c r="AI2074">
        <v>5</v>
      </c>
      <c r="AK2074">
        <v>7</v>
      </c>
      <c r="AQ2074">
        <v>250</v>
      </c>
      <c r="AR2074">
        <v>250</v>
      </c>
      <c r="AS2074" t="s">
        <v>756</v>
      </c>
    </row>
    <row r="2075" spans="1:45" x14ac:dyDescent="0.25">
      <c r="A2075">
        <v>2074</v>
      </c>
      <c r="B2075" t="s">
        <v>26</v>
      </c>
      <c r="C2075" t="s">
        <v>680</v>
      </c>
      <c r="D2075" t="s">
        <v>3</v>
      </c>
      <c r="E2075" t="s">
        <v>345</v>
      </c>
      <c r="F2075" s="138">
        <v>44030</v>
      </c>
      <c r="G2075" t="s">
        <v>670</v>
      </c>
      <c r="H2075" t="s">
        <v>667</v>
      </c>
      <c r="I2075" t="s">
        <v>681</v>
      </c>
      <c r="J2075" t="s">
        <v>376</v>
      </c>
      <c r="K2075" t="s">
        <v>671</v>
      </c>
      <c r="L2075">
        <v>1200</v>
      </c>
      <c r="M2075">
        <v>480</v>
      </c>
      <c r="O2075">
        <v>452</v>
      </c>
      <c r="P2075">
        <v>153.60000000000002</v>
      </c>
      <c r="Q2075">
        <v>6</v>
      </c>
      <c r="R2075">
        <v>61</v>
      </c>
      <c r="S2075">
        <v>100.80000000000001</v>
      </c>
      <c r="T2075">
        <v>4.8571428571428568</v>
      </c>
      <c r="U2075">
        <v>64.428571428571431</v>
      </c>
      <c r="V2075">
        <v>1.0341151385927507</v>
      </c>
      <c r="W2075">
        <v>0.4</v>
      </c>
      <c r="Y2075">
        <v>0.19279393173198484</v>
      </c>
      <c r="Z2075">
        <v>475</v>
      </c>
      <c r="AA2075">
        <v>0.65</v>
      </c>
      <c r="AB2075">
        <v>4.8571428571428568</v>
      </c>
      <c r="AH2075">
        <v>64.428571428571431</v>
      </c>
      <c r="AQ2075">
        <v>150</v>
      </c>
      <c r="AR2075">
        <v>150</v>
      </c>
      <c r="AS2075" t="s">
        <v>756</v>
      </c>
    </row>
    <row r="2076" spans="1:45" x14ac:dyDescent="0.25">
      <c r="A2076">
        <v>2075</v>
      </c>
      <c r="B2076" t="s">
        <v>26</v>
      </c>
      <c r="C2076" t="s">
        <v>680</v>
      </c>
      <c r="D2076" t="s">
        <v>3</v>
      </c>
      <c r="E2076" t="s">
        <v>345</v>
      </c>
      <c r="F2076" s="138">
        <v>44030</v>
      </c>
      <c r="G2076" t="s">
        <v>670</v>
      </c>
      <c r="H2076" t="s">
        <v>667</v>
      </c>
      <c r="I2076" t="s">
        <v>681</v>
      </c>
      <c r="J2076" t="s">
        <v>369</v>
      </c>
      <c r="K2076" t="s">
        <v>671</v>
      </c>
      <c r="L2076">
        <v>1200</v>
      </c>
      <c r="M2076">
        <v>480</v>
      </c>
      <c r="O2076">
        <v>400</v>
      </c>
      <c r="P2076">
        <v>153.60000000000002</v>
      </c>
      <c r="Q2076">
        <v>22</v>
      </c>
      <c r="R2076">
        <v>88</v>
      </c>
      <c r="S2076">
        <v>100.80000000000001</v>
      </c>
      <c r="T2076">
        <v>17.339285714285715</v>
      </c>
      <c r="U2076">
        <v>70.714285714285708</v>
      </c>
      <c r="V2076">
        <v>0.80048701298701286</v>
      </c>
      <c r="W2076">
        <v>0.4</v>
      </c>
      <c r="Y2076">
        <v>0.31428571428571428</v>
      </c>
      <c r="Z2076">
        <v>482</v>
      </c>
      <c r="AA2076">
        <v>0.65</v>
      </c>
      <c r="AB2076">
        <v>15.714285714285714</v>
      </c>
      <c r="AC2076">
        <v>3</v>
      </c>
      <c r="AD2076">
        <v>1</v>
      </c>
      <c r="AE2076">
        <v>1</v>
      </c>
      <c r="AH2076">
        <v>68.714285714285708</v>
      </c>
      <c r="AI2076">
        <v>6</v>
      </c>
      <c r="AK2076">
        <v>1</v>
      </c>
      <c r="AQ2076">
        <v>150</v>
      </c>
      <c r="AR2076">
        <v>150</v>
      </c>
      <c r="AS2076" t="s">
        <v>756</v>
      </c>
    </row>
    <row r="2077" spans="1:45" x14ac:dyDescent="0.25">
      <c r="A2077">
        <v>2076</v>
      </c>
      <c r="B2077" t="s">
        <v>26</v>
      </c>
      <c r="C2077" t="s">
        <v>680</v>
      </c>
      <c r="D2077" t="s">
        <v>3</v>
      </c>
      <c r="E2077" t="s">
        <v>345</v>
      </c>
      <c r="F2077" s="138">
        <v>44030</v>
      </c>
      <c r="G2077" t="s">
        <v>670</v>
      </c>
      <c r="H2077" t="s">
        <v>667</v>
      </c>
      <c r="I2077" t="s">
        <v>681</v>
      </c>
      <c r="J2077" t="s">
        <v>373</v>
      </c>
      <c r="K2077" t="s">
        <v>671</v>
      </c>
      <c r="L2077">
        <v>1200</v>
      </c>
      <c r="M2077">
        <v>480</v>
      </c>
      <c r="O2077">
        <v>452</v>
      </c>
      <c r="P2077">
        <v>96</v>
      </c>
      <c r="Q2077">
        <v>23</v>
      </c>
      <c r="R2077">
        <v>77</v>
      </c>
      <c r="S2077">
        <v>63</v>
      </c>
      <c r="T2077">
        <v>16.678571428571431</v>
      </c>
      <c r="U2077">
        <v>61.428571428571431</v>
      </c>
      <c r="V2077">
        <v>0.78107142857142864</v>
      </c>
      <c r="W2077">
        <v>0.4</v>
      </c>
      <c r="Y2077">
        <v>0.2433628318584071</v>
      </c>
      <c r="Z2077">
        <v>489</v>
      </c>
      <c r="AA2077">
        <v>0.65</v>
      </c>
      <c r="AB2077">
        <v>14.428571428571429</v>
      </c>
      <c r="AC2077">
        <v>9</v>
      </c>
      <c r="AH2077">
        <v>58.428571428571431</v>
      </c>
      <c r="AI2077">
        <v>9</v>
      </c>
      <c r="AJ2077">
        <v>2</v>
      </c>
      <c r="AQ2077">
        <v>150</v>
      </c>
      <c r="AR2077">
        <v>150</v>
      </c>
      <c r="AS2077" t="s">
        <v>755</v>
      </c>
    </row>
    <row r="2078" spans="1:45" x14ac:dyDescent="0.25">
      <c r="A2078">
        <v>2077</v>
      </c>
      <c r="B2078" t="s">
        <v>26</v>
      </c>
      <c r="C2078" t="s">
        <v>680</v>
      </c>
      <c r="D2078" t="s">
        <v>3</v>
      </c>
      <c r="E2078" t="s">
        <v>345</v>
      </c>
      <c r="F2078" s="138">
        <v>44030</v>
      </c>
      <c r="G2078" t="s">
        <v>670</v>
      </c>
      <c r="H2078" t="s">
        <v>667</v>
      </c>
      <c r="I2078" t="s">
        <v>681</v>
      </c>
      <c r="J2078" t="s">
        <v>374</v>
      </c>
      <c r="K2078" t="s">
        <v>671</v>
      </c>
      <c r="L2078">
        <v>1200</v>
      </c>
      <c r="M2078">
        <v>480</v>
      </c>
      <c r="O2078">
        <v>400</v>
      </c>
      <c r="P2078">
        <v>153.60000000000002</v>
      </c>
      <c r="Q2078">
        <v>38</v>
      </c>
      <c r="R2078">
        <v>81</v>
      </c>
      <c r="S2078">
        <v>100.80000000000001</v>
      </c>
      <c r="T2078">
        <v>24.464285714285715</v>
      </c>
      <c r="U2078">
        <v>57.071428571428569</v>
      </c>
      <c r="V2078">
        <v>0.6851740696278511</v>
      </c>
      <c r="W2078">
        <v>0.4</v>
      </c>
      <c r="Y2078">
        <v>0.28928571428571431</v>
      </c>
      <c r="Z2078">
        <v>486</v>
      </c>
      <c r="AA2078">
        <v>0.65</v>
      </c>
      <c r="AB2078">
        <v>21.714285714285715</v>
      </c>
      <c r="AC2078">
        <v>5</v>
      </c>
      <c r="AE2078">
        <v>3</v>
      </c>
      <c r="AH2078">
        <v>53.571428571428569</v>
      </c>
      <c r="AI2078">
        <v>8</v>
      </c>
      <c r="AK2078">
        <v>3</v>
      </c>
      <c r="AQ2078">
        <v>150</v>
      </c>
      <c r="AR2078">
        <v>150</v>
      </c>
      <c r="AS2078" t="s">
        <v>756</v>
      </c>
    </row>
    <row r="2079" spans="1:45" x14ac:dyDescent="0.25">
      <c r="A2079">
        <v>2078</v>
      </c>
      <c r="B2079" t="s">
        <v>26</v>
      </c>
      <c r="C2079" t="s">
        <v>680</v>
      </c>
      <c r="D2079" t="s">
        <v>3</v>
      </c>
      <c r="E2079" t="s">
        <v>345</v>
      </c>
      <c r="F2079" s="138">
        <v>44030</v>
      </c>
      <c r="G2079" t="s">
        <v>670</v>
      </c>
      <c r="H2079" t="s">
        <v>667</v>
      </c>
      <c r="I2079" t="s">
        <v>681</v>
      </c>
      <c r="J2079" t="s">
        <v>384</v>
      </c>
      <c r="K2079" t="s">
        <v>671</v>
      </c>
      <c r="L2079">
        <v>1200</v>
      </c>
      <c r="M2079">
        <v>480</v>
      </c>
      <c r="O2079">
        <v>424</v>
      </c>
      <c r="P2079">
        <v>96</v>
      </c>
      <c r="Q2079">
        <v>1</v>
      </c>
      <c r="R2079">
        <v>39</v>
      </c>
      <c r="S2079">
        <v>63</v>
      </c>
      <c r="T2079">
        <v>0.7142857142857143</v>
      </c>
      <c r="U2079">
        <v>22.696428571428573</v>
      </c>
      <c r="V2079">
        <v>0.58526785714285723</v>
      </c>
      <c r="W2079">
        <v>0.4</v>
      </c>
      <c r="Y2079">
        <v>0.13140161725067387</v>
      </c>
      <c r="Z2079">
        <v>480</v>
      </c>
      <c r="AA2079">
        <v>0.6</v>
      </c>
      <c r="AB2079">
        <v>0.7142857142857143</v>
      </c>
      <c r="AH2079">
        <v>21.571428571428573</v>
      </c>
      <c r="AJ2079">
        <v>3</v>
      </c>
      <c r="AQ2079">
        <v>150</v>
      </c>
      <c r="AR2079">
        <v>150</v>
      </c>
      <c r="AS2079" t="s">
        <v>755</v>
      </c>
    </row>
    <row r="2080" spans="1:45" x14ac:dyDescent="0.25">
      <c r="A2080">
        <v>2079</v>
      </c>
      <c r="B2080" t="s">
        <v>26</v>
      </c>
      <c r="C2080" t="s">
        <v>680</v>
      </c>
      <c r="D2080" t="s">
        <v>3</v>
      </c>
      <c r="E2080" t="s">
        <v>345</v>
      </c>
      <c r="F2080" s="138">
        <v>44030</v>
      </c>
      <c r="G2080" t="s">
        <v>670</v>
      </c>
      <c r="H2080" t="s">
        <v>667</v>
      </c>
      <c r="I2080" t="s">
        <v>681</v>
      </c>
      <c r="J2080" t="s">
        <v>386</v>
      </c>
      <c r="K2080" t="s">
        <v>671</v>
      </c>
      <c r="L2080">
        <v>1200</v>
      </c>
      <c r="M2080">
        <v>480</v>
      </c>
      <c r="O2080">
        <v>372</v>
      </c>
      <c r="P2080">
        <v>96</v>
      </c>
      <c r="Q2080">
        <v>6</v>
      </c>
      <c r="R2080">
        <v>44</v>
      </c>
      <c r="S2080">
        <v>63</v>
      </c>
      <c r="T2080">
        <v>3.1428571428571428</v>
      </c>
      <c r="U2080">
        <v>28.714285714285715</v>
      </c>
      <c r="V2080">
        <v>0.63714285714285712</v>
      </c>
      <c r="W2080">
        <v>0.4</v>
      </c>
      <c r="Y2080">
        <v>0.16897081413210446</v>
      </c>
      <c r="Z2080">
        <v>490</v>
      </c>
      <c r="AA2080">
        <v>0.6</v>
      </c>
      <c r="AB2080">
        <v>3.1428571428571428</v>
      </c>
      <c r="AH2080">
        <v>28.714285714285715</v>
      </c>
      <c r="AQ2080">
        <v>150</v>
      </c>
      <c r="AR2080">
        <v>150</v>
      </c>
      <c r="AS2080" t="s">
        <v>755</v>
      </c>
    </row>
    <row r="2081" spans="1:45" x14ac:dyDescent="0.25">
      <c r="A2081">
        <v>2080</v>
      </c>
      <c r="B2081" t="s">
        <v>26</v>
      </c>
      <c r="C2081" t="s">
        <v>680</v>
      </c>
      <c r="D2081" t="s">
        <v>3</v>
      </c>
      <c r="E2081" t="s">
        <v>345</v>
      </c>
      <c r="F2081" s="138">
        <v>44030</v>
      </c>
      <c r="G2081" t="s">
        <v>682</v>
      </c>
      <c r="H2081" t="s">
        <v>687</v>
      </c>
      <c r="I2081" t="s">
        <v>681</v>
      </c>
      <c r="J2081" t="s">
        <v>493</v>
      </c>
      <c r="K2081" t="s">
        <v>671</v>
      </c>
      <c r="L2081">
        <v>1000</v>
      </c>
      <c r="M2081">
        <v>400</v>
      </c>
      <c r="O2081">
        <v>376</v>
      </c>
      <c r="P2081">
        <v>80</v>
      </c>
      <c r="Q2081">
        <v>13</v>
      </c>
      <c r="R2081">
        <v>42</v>
      </c>
      <c r="S2081">
        <v>52.5</v>
      </c>
      <c r="T2081">
        <v>6.2142857142857144</v>
      </c>
      <c r="U2081">
        <v>29.142857142857142</v>
      </c>
      <c r="V2081">
        <v>0.64285714285714279</v>
      </c>
      <c r="W2081">
        <v>0.24</v>
      </c>
      <c r="Y2081">
        <v>0.15957446808510639</v>
      </c>
      <c r="Z2081">
        <v>402</v>
      </c>
      <c r="AA2081">
        <v>0.6</v>
      </c>
      <c r="AB2081">
        <v>4.7142857142857144</v>
      </c>
      <c r="AE2081">
        <v>3</v>
      </c>
      <c r="AH2081">
        <v>28.142857142857142</v>
      </c>
      <c r="AK2081">
        <v>2</v>
      </c>
      <c r="AQ2081">
        <v>150</v>
      </c>
      <c r="AR2081">
        <v>150</v>
      </c>
      <c r="AS2081" t="s">
        <v>755</v>
      </c>
    </row>
    <row r="2082" spans="1:45" x14ac:dyDescent="0.25">
      <c r="A2082">
        <v>2081</v>
      </c>
      <c r="B2082" t="s">
        <v>26</v>
      </c>
      <c r="C2082" t="s">
        <v>680</v>
      </c>
      <c r="D2082" t="s">
        <v>3</v>
      </c>
      <c r="E2082" t="s">
        <v>345</v>
      </c>
      <c r="F2082" s="138">
        <v>44030</v>
      </c>
      <c r="G2082" t="s">
        <v>682</v>
      </c>
      <c r="H2082" t="s">
        <v>667</v>
      </c>
      <c r="I2082" t="s">
        <v>681</v>
      </c>
      <c r="J2082" t="s">
        <v>397</v>
      </c>
      <c r="K2082" t="s">
        <v>671</v>
      </c>
      <c r="L2082">
        <v>1000</v>
      </c>
      <c r="M2082">
        <v>400</v>
      </c>
      <c r="O2082">
        <v>360</v>
      </c>
      <c r="P2082">
        <v>48</v>
      </c>
      <c r="R2082">
        <v>31</v>
      </c>
      <c r="S2082">
        <v>52.5</v>
      </c>
      <c r="T2082">
        <v>0</v>
      </c>
      <c r="U2082">
        <v>25.857142857142858</v>
      </c>
      <c r="V2082">
        <v>0.83410138248847931</v>
      </c>
      <c r="W2082">
        <v>0.24</v>
      </c>
      <c r="Y2082">
        <v>0.12301587301587302</v>
      </c>
      <c r="Z2082">
        <v>352</v>
      </c>
      <c r="AA2082">
        <v>0.6</v>
      </c>
      <c r="AH2082">
        <v>23.857142857142858</v>
      </c>
      <c r="AK2082">
        <v>4</v>
      </c>
      <c r="AQ2082">
        <v>150</v>
      </c>
      <c r="AR2082">
        <v>150</v>
      </c>
      <c r="AS2082" t="s">
        <v>755</v>
      </c>
    </row>
    <row r="2083" spans="1:45" x14ac:dyDescent="0.25">
      <c r="A2083">
        <v>2082</v>
      </c>
      <c r="B2083" t="s">
        <v>26</v>
      </c>
      <c r="C2083" t="s">
        <v>680</v>
      </c>
      <c r="D2083" t="s">
        <v>3</v>
      </c>
      <c r="E2083" t="s">
        <v>345</v>
      </c>
      <c r="F2083" s="138">
        <v>44030</v>
      </c>
      <c r="G2083" t="s">
        <v>682</v>
      </c>
      <c r="H2083" t="s">
        <v>687</v>
      </c>
      <c r="I2083" t="s">
        <v>681</v>
      </c>
      <c r="J2083" t="s">
        <v>570</v>
      </c>
      <c r="K2083" t="s">
        <v>671</v>
      </c>
      <c r="L2083">
        <v>1000</v>
      </c>
      <c r="M2083">
        <v>400</v>
      </c>
      <c r="O2083">
        <v>328</v>
      </c>
      <c r="P2083">
        <v>48</v>
      </c>
      <c r="Q2083">
        <v>4</v>
      </c>
      <c r="R2083">
        <v>43</v>
      </c>
      <c r="S2083">
        <v>17.5</v>
      </c>
      <c r="T2083">
        <v>1.7142857142857142</v>
      </c>
      <c r="U2083">
        <v>24.75</v>
      </c>
      <c r="V2083">
        <v>0.56306990881458974</v>
      </c>
      <c r="W2083">
        <v>0.24</v>
      </c>
      <c r="Y2083">
        <v>0.18728222996515681</v>
      </c>
      <c r="Z2083">
        <v>334</v>
      </c>
      <c r="AA2083">
        <v>0.6</v>
      </c>
      <c r="AB2083">
        <v>1.7142857142857142</v>
      </c>
      <c r="AH2083">
        <v>23</v>
      </c>
      <c r="AI2083">
        <v>1</v>
      </c>
      <c r="AK2083">
        <v>3</v>
      </c>
      <c r="AQ2083">
        <v>150</v>
      </c>
      <c r="AR2083">
        <v>150</v>
      </c>
      <c r="AS2083" t="s">
        <v>755</v>
      </c>
    </row>
    <row r="2084" spans="1:45" x14ac:dyDescent="0.25">
      <c r="A2084">
        <v>2083</v>
      </c>
      <c r="B2084" t="s">
        <v>26</v>
      </c>
      <c r="C2084" t="s">
        <v>680</v>
      </c>
      <c r="D2084" t="s">
        <v>3</v>
      </c>
      <c r="E2084" t="s">
        <v>345</v>
      </c>
      <c r="F2084" s="138">
        <v>44030</v>
      </c>
      <c r="G2084" t="s">
        <v>682</v>
      </c>
      <c r="H2084" t="s">
        <v>687</v>
      </c>
      <c r="I2084" t="s">
        <v>681</v>
      </c>
      <c r="J2084" t="s">
        <v>569</v>
      </c>
      <c r="K2084" t="s">
        <v>671</v>
      </c>
      <c r="L2084">
        <v>1000</v>
      </c>
      <c r="M2084">
        <v>400</v>
      </c>
      <c r="O2084">
        <v>228</v>
      </c>
      <c r="P2084">
        <v>48</v>
      </c>
      <c r="Q2084">
        <v>1</v>
      </c>
      <c r="R2084">
        <v>20</v>
      </c>
      <c r="S2084">
        <v>17.5</v>
      </c>
      <c r="T2084">
        <v>0.42857142857142855</v>
      </c>
      <c r="U2084">
        <v>16.5</v>
      </c>
      <c r="V2084">
        <v>0.80612244897959173</v>
      </c>
      <c r="W2084">
        <v>0.24</v>
      </c>
      <c r="Y2084">
        <v>0.12531328320802004</v>
      </c>
      <c r="Z2084">
        <v>230</v>
      </c>
      <c r="AA2084">
        <v>0.6</v>
      </c>
      <c r="AB2084">
        <v>0.42857142857142855</v>
      </c>
      <c r="AH2084">
        <v>16</v>
      </c>
      <c r="AK2084">
        <v>1</v>
      </c>
      <c r="AQ2084">
        <v>150</v>
      </c>
      <c r="AR2084">
        <v>150</v>
      </c>
      <c r="AS2084" t="s">
        <v>755</v>
      </c>
    </row>
    <row r="2085" spans="1:45" x14ac:dyDescent="0.25">
      <c r="A2085">
        <v>2084</v>
      </c>
      <c r="B2085" t="s">
        <v>26</v>
      </c>
      <c r="C2085" t="s">
        <v>680</v>
      </c>
      <c r="D2085" t="s">
        <v>3</v>
      </c>
      <c r="E2085" t="s">
        <v>345</v>
      </c>
      <c r="F2085" s="138">
        <v>44030</v>
      </c>
      <c r="G2085" t="s">
        <v>676</v>
      </c>
      <c r="H2085" t="s">
        <v>667</v>
      </c>
      <c r="I2085" t="s">
        <v>681</v>
      </c>
      <c r="J2085" t="s">
        <v>379</v>
      </c>
      <c r="K2085" t="s">
        <v>669</v>
      </c>
      <c r="L2085">
        <v>1200</v>
      </c>
      <c r="M2085">
        <v>480</v>
      </c>
      <c r="O2085">
        <v>456</v>
      </c>
      <c r="P2085">
        <v>153.60000000000002</v>
      </c>
      <c r="Q2085">
        <v>20</v>
      </c>
      <c r="R2085">
        <v>37</v>
      </c>
      <c r="S2085">
        <v>100.80000000000001</v>
      </c>
      <c r="T2085">
        <v>12.285714285714285</v>
      </c>
      <c r="U2085">
        <v>23.5</v>
      </c>
      <c r="V2085">
        <v>0.62781954887218039</v>
      </c>
      <c r="W2085">
        <v>0.4</v>
      </c>
      <c r="Y2085">
        <v>0.11591478696741855</v>
      </c>
      <c r="Z2085">
        <v>476</v>
      </c>
      <c r="AA2085">
        <v>0.65</v>
      </c>
      <c r="AB2085">
        <v>7.2857142857142856</v>
      </c>
      <c r="AE2085">
        <v>10</v>
      </c>
      <c r="AH2085">
        <v>19</v>
      </c>
      <c r="AI2085">
        <v>2</v>
      </c>
      <c r="AK2085">
        <v>8</v>
      </c>
      <c r="AQ2085">
        <v>150</v>
      </c>
      <c r="AR2085">
        <v>150</v>
      </c>
      <c r="AS2085" t="s">
        <v>756</v>
      </c>
    </row>
    <row r="2086" spans="1:45" x14ac:dyDescent="0.25">
      <c r="A2086">
        <v>2085</v>
      </c>
      <c r="B2086" t="s">
        <v>26</v>
      </c>
      <c r="C2086" t="s">
        <v>680</v>
      </c>
      <c r="D2086" t="s">
        <v>3</v>
      </c>
      <c r="E2086" t="s">
        <v>345</v>
      </c>
      <c r="F2086" s="138">
        <v>44030</v>
      </c>
      <c r="G2086" t="s">
        <v>676</v>
      </c>
      <c r="H2086" t="s">
        <v>667</v>
      </c>
      <c r="I2086" t="s">
        <v>681</v>
      </c>
      <c r="J2086" t="s">
        <v>377</v>
      </c>
      <c r="K2086" t="s">
        <v>669</v>
      </c>
      <c r="L2086">
        <v>1200</v>
      </c>
      <c r="M2086">
        <v>480</v>
      </c>
      <c r="O2086">
        <v>440</v>
      </c>
      <c r="P2086">
        <v>153.60000000000002</v>
      </c>
      <c r="Q2086">
        <v>13</v>
      </c>
      <c r="R2086">
        <v>64</v>
      </c>
      <c r="S2086">
        <v>100.80000000000001</v>
      </c>
      <c r="T2086">
        <v>8.1785714285714288</v>
      </c>
      <c r="U2086">
        <v>48.321428571428569</v>
      </c>
      <c r="V2086">
        <v>0.73376623376623373</v>
      </c>
      <c r="W2086">
        <v>0.4</v>
      </c>
      <c r="Y2086">
        <v>0.20779220779220781</v>
      </c>
      <c r="Z2086">
        <v>450</v>
      </c>
      <c r="AA2086">
        <v>0.65</v>
      </c>
      <c r="AB2086">
        <v>5.4285714285714288</v>
      </c>
      <c r="AC2086">
        <v>1</v>
      </c>
      <c r="AE2086">
        <v>5</v>
      </c>
      <c r="AH2086">
        <v>37.571428571428569</v>
      </c>
      <c r="AI2086">
        <v>3</v>
      </c>
      <c r="AK2086">
        <v>20</v>
      </c>
      <c r="AQ2086">
        <v>150</v>
      </c>
      <c r="AR2086">
        <v>150</v>
      </c>
      <c r="AS2086" t="s">
        <v>756</v>
      </c>
    </row>
    <row r="2087" spans="1:45" x14ac:dyDescent="0.25">
      <c r="A2087">
        <v>2086</v>
      </c>
      <c r="B2087" t="s">
        <v>26</v>
      </c>
      <c r="C2087" t="s">
        <v>680</v>
      </c>
      <c r="D2087" t="s">
        <v>3</v>
      </c>
      <c r="E2087" t="s">
        <v>345</v>
      </c>
      <c r="F2087" s="138">
        <v>44030</v>
      </c>
      <c r="G2087" t="s">
        <v>676</v>
      </c>
      <c r="H2087" t="s">
        <v>667</v>
      </c>
      <c r="I2087" t="s">
        <v>681</v>
      </c>
      <c r="J2087" t="s">
        <v>378</v>
      </c>
      <c r="K2087" t="s">
        <v>669</v>
      </c>
      <c r="L2087">
        <v>1200</v>
      </c>
      <c r="M2087">
        <v>480</v>
      </c>
      <c r="O2087">
        <v>452</v>
      </c>
      <c r="P2087">
        <v>153.60000000000002</v>
      </c>
      <c r="Q2087">
        <v>7</v>
      </c>
      <c r="R2087">
        <v>36</v>
      </c>
      <c r="S2087">
        <v>100.80000000000001</v>
      </c>
      <c r="T2087">
        <v>4.2857142857142856</v>
      </c>
      <c r="U2087">
        <v>29.607142857142858</v>
      </c>
      <c r="V2087">
        <v>0.78820598006644527</v>
      </c>
      <c r="W2087">
        <v>0.4</v>
      </c>
      <c r="Y2087">
        <v>0.11378002528445007</v>
      </c>
      <c r="Z2087">
        <v>464</v>
      </c>
      <c r="AA2087">
        <v>0.65</v>
      </c>
      <c r="AB2087">
        <v>3.2857142857142856</v>
      </c>
      <c r="AC2087">
        <v>2</v>
      </c>
      <c r="AE2087">
        <v>1</v>
      </c>
      <c r="AH2087">
        <v>27.857142857142858</v>
      </c>
      <c r="AI2087">
        <v>3</v>
      </c>
      <c r="AK2087">
        <v>2</v>
      </c>
      <c r="AQ2087">
        <v>150</v>
      </c>
      <c r="AR2087">
        <v>150</v>
      </c>
      <c r="AS2087" t="s">
        <v>756</v>
      </c>
    </row>
    <row r="2088" spans="1:45" x14ac:dyDescent="0.25">
      <c r="A2088">
        <v>2087</v>
      </c>
      <c r="B2088" t="s">
        <v>26</v>
      </c>
      <c r="C2088" t="s">
        <v>680</v>
      </c>
      <c r="D2088" t="s">
        <v>3</v>
      </c>
      <c r="E2088" t="s">
        <v>345</v>
      </c>
      <c r="F2088" s="138">
        <v>44030</v>
      </c>
      <c r="G2088" t="s">
        <v>684</v>
      </c>
      <c r="H2088" t="s">
        <v>687</v>
      </c>
      <c r="I2088" t="s">
        <v>681</v>
      </c>
      <c r="J2088" t="s">
        <v>461</v>
      </c>
      <c r="K2088" t="s">
        <v>669</v>
      </c>
      <c r="L2088">
        <v>1250</v>
      </c>
      <c r="M2088">
        <v>500</v>
      </c>
      <c r="O2088">
        <v>356</v>
      </c>
      <c r="P2088">
        <v>100</v>
      </c>
      <c r="Q2088">
        <v>7</v>
      </c>
      <c r="R2088">
        <v>26</v>
      </c>
      <c r="S2088">
        <v>100</v>
      </c>
      <c r="T2088">
        <v>5.8571428571428568</v>
      </c>
      <c r="U2088">
        <v>18</v>
      </c>
      <c r="V2088">
        <v>0.722943722943723</v>
      </c>
      <c r="W2088">
        <v>0.4</v>
      </c>
      <c r="Y2088">
        <v>0.1043338683788122</v>
      </c>
      <c r="Z2088">
        <v>401</v>
      </c>
      <c r="AA2088">
        <v>0.7</v>
      </c>
      <c r="AB2088">
        <v>5.8571428571428568</v>
      </c>
      <c r="AH2088">
        <v>18</v>
      </c>
      <c r="AQ2088">
        <v>150</v>
      </c>
      <c r="AR2088">
        <v>150</v>
      </c>
      <c r="AS2088" t="s">
        <v>755</v>
      </c>
    </row>
    <row r="2089" spans="1:45" x14ac:dyDescent="0.25">
      <c r="A2089">
        <v>2088</v>
      </c>
      <c r="B2089" t="s">
        <v>26</v>
      </c>
      <c r="C2089" t="s">
        <v>680</v>
      </c>
      <c r="D2089" t="s">
        <v>3</v>
      </c>
      <c r="E2089" t="s">
        <v>345</v>
      </c>
      <c r="F2089" s="138">
        <v>44030</v>
      </c>
      <c r="G2089" t="s">
        <v>685</v>
      </c>
      <c r="H2089" t="s">
        <v>667</v>
      </c>
      <c r="I2089" t="s">
        <v>681</v>
      </c>
      <c r="J2089" t="s">
        <v>261</v>
      </c>
      <c r="K2089" t="s">
        <v>671</v>
      </c>
      <c r="L2089">
        <v>1000</v>
      </c>
      <c r="M2089">
        <v>400</v>
      </c>
      <c r="O2089">
        <v>412</v>
      </c>
      <c r="P2089">
        <v>80</v>
      </c>
      <c r="Q2089">
        <v>8</v>
      </c>
      <c r="R2089">
        <v>29</v>
      </c>
      <c r="S2089">
        <v>52.5</v>
      </c>
      <c r="T2089">
        <v>9.5714285714285712</v>
      </c>
      <c r="U2089">
        <v>34.357142857142854</v>
      </c>
      <c r="V2089">
        <v>1.1872586872586872</v>
      </c>
      <c r="W2089">
        <v>0.4</v>
      </c>
      <c r="Y2089">
        <v>0.10055478502080445</v>
      </c>
      <c r="Z2089">
        <v>437</v>
      </c>
      <c r="AA2089">
        <v>0.6</v>
      </c>
      <c r="AB2089">
        <v>9.5714285714285712</v>
      </c>
      <c r="AH2089">
        <v>33.857142857142854</v>
      </c>
      <c r="AK2089">
        <v>1</v>
      </c>
      <c r="AQ2089">
        <v>150</v>
      </c>
      <c r="AR2089">
        <v>150</v>
      </c>
      <c r="AS2089" t="s">
        <v>755</v>
      </c>
    </row>
    <row r="2090" spans="1:45" x14ac:dyDescent="0.25">
      <c r="A2090">
        <v>2089</v>
      </c>
      <c r="B2090" t="s">
        <v>26</v>
      </c>
      <c r="C2090" t="s">
        <v>680</v>
      </c>
      <c r="D2090" t="s">
        <v>3</v>
      </c>
      <c r="E2090" t="s">
        <v>345</v>
      </c>
      <c r="F2090" s="138">
        <v>44030</v>
      </c>
      <c r="G2090" t="s">
        <v>685</v>
      </c>
      <c r="H2090" t="s">
        <v>667</v>
      </c>
      <c r="I2090" t="s">
        <v>681</v>
      </c>
      <c r="J2090" t="s">
        <v>264</v>
      </c>
      <c r="K2090" t="s">
        <v>671</v>
      </c>
      <c r="L2090">
        <v>1000</v>
      </c>
      <c r="M2090">
        <v>400</v>
      </c>
      <c r="O2090">
        <v>492</v>
      </c>
      <c r="P2090">
        <v>80</v>
      </c>
      <c r="Q2090">
        <v>9</v>
      </c>
      <c r="R2090">
        <v>56</v>
      </c>
      <c r="S2090">
        <v>52.5</v>
      </c>
      <c r="T2090">
        <v>4.1785714285714288</v>
      </c>
      <c r="U2090">
        <v>39.549999999999997</v>
      </c>
      <c r="V2090">
        <v>0.67274725274725278</v>
      </c>
      <c r="W2090">
        <v>0.4</v>
      </c>
      <c r="Y2090">
        <v>0.16260162601626019</v>
      </c>
      <c r="Z2090">
        <v>523</v>
      </c>
      <c r="AA2090">
        <v>0.6</v>
      </c>
      <c r="AB2090">
        <v>3.4285714285714284</v>
      </c>
      <c r="AC2090">
        <v>1</v>
      </c>
      <c r="AE2090">
        <v>1</v>
      </c>
      <c r="AH2090">
        <v>38.299999999999997</v>
      </c>
      <c r="AI2090">
        <v>1</v>
      </c>
      <c r="AK2090">
        <v>2</v>
      </c>
      <c r="AQ2090">
        <v>150</v>
      </c>
      <c r="AR2090">
        <v>150</v>
      </c>
      <c r="AS2090" t="s">
        <v>755</v>
      </c>
    </row>
    <row r="2091" spans="1:45" x14ac:dyDescent="0.25">
      <c r="A2091">
        <v>2090</v>
      </c>
      <c r="B2091" t="s">
        <v>26</v>
      </c>
      <c r="C2091" t="s">
        <v>680</v>
      </c>
      <c r="D2091" t="s">
        <v>3</v>
      </c>
      <c r="E2091" t="s">
        <v>345</v>
      </c>
      <c r="F2091" s="138">
        <v>44030</v>
      </c>
      <c r="G2091" t="s">
        <v>685</v>
      </c>
      <c r="H2091" t="s">
        <v>667</v>
      </c>
      <c r="I2091" t="s">
        <v>681</v>
      </c>
      <c r="J2091" t="s">
        <v>445</v>
      </c>
      <c r="K2091" t="s">
        <v>671</v>
      </c>
      <c r="L2091">
        <v>1000</v>
      </c>
      <c r="M2091">
        <v>400</v>
      </c>
      <c r="O2091">
        <v>376</v>
      </c>
      <c r="P2091">
        <v>80</v>
      </c>
      <c r="Q2091">
        <v>10</v>
      </c>
      <c r="R2091">
        <v>60</v>
      </c>
      <c r="S2091">
        <v>52.5</v>
      </c>
      <c r="T2091">
        <v>9.7142857142857135</v>
      </c>
      <c r="U2091">
        <v>43.3</v>
      </c>
      <c r="V2091">
        <v>0.75734693877551018</v>
      </c>
      <c r="W2091">
        <v>0.4</v>
      </c>
      <c r="Y2091">
        <v>0.22796352583586627</v>
      </c>
      <c r="Z2091">
        <v>352</v>
      </c>
      <c r="AA2091">
        <v>0.6</v>
      </c>
      <c r="AB2091">
        <v>9.7142857142857135</v>
      </c>
      <c r="AH2091">
        <v>41.8</v>
      </c>
      <c r="AK2091">
        <v>3</v>
      </c>
      <c r="AQ2091">
        <v>150</v>
      </c>
      <c r="AR2091">
        <v>150</v>
      </c>
      <c r="AS2091" t="s">
        <v>755</v>
      </c>
    </row>
    <row r="2092" spans="1:45" x14ac:dyDescent="0.25">
      <c r="A2092">
        <v>2091</v>
      </c>
      <c r="B2092" t="s">
        <v>26</v>
      </c>
      <c r="C2092" t="s">
        <v>680</v>
      </c>
      <c r="D2092" t="s">
        <v>3</v>
      </c>
      <c r="E2092" t="s">
        <v>345</v>
      </c>
      <c r="F2092" s="138">
        <v>44030</v>
      </c>
      <c r="G2092" t="s">
        <v>685</v>
      </c>
      <c r="H2092" t="s">
        <v>667</v>
      </c>
      <c r="I2092" t="s">
        <v>681</v>
      </c>
      <c r="J2092" t="s">
        <v>413</v>
      </c>
      <c r="K2092" t="s">
        <v>671</v>
      </c>
      <c r="L2092">
        <v>1000</v>
      </c>
      <c r="M2092">
        <v>400</v>
      </c>
      <c r="O2092">
        <v>388</v>
      </c>
      <c r="P2092">
        <v>128</v>
      </c>
      <c r="Q2092">
        <v>8</v>
      </c>
      <c r="R2092">
        <v>75</v>
      </c>
      <c r="S2092">
        <v>84</v>
      </c>
      <c r="T2092">
        <v>8.7142857142857135</v>
      </c>
      <c r="U2092">
        <v>69.099999999999994</v>
      </c>
      <c r="V2092">
        <v>0.93752151462994826</v>
      </c>
      <c r="W2092">
        <v>0.4</v>
      </c>
      <c r="Y2092">
        <v>0.27614138438880709</v>
      </c>
      <c r="Z2092">
        <v>398</v>
      </c>
      <c r="AA2092">
        <v>0.65</v>
      </c>
      <c r="AB2092">
        <v>8.7142857142857135</v>
      </c>
      <c r="AH2092">
        <v>68.599999999999994</v>
      </c>
      <c r="AI2092">
        <v>2</v>
      </c>
      <c r="AQ2092">
        <v>150</v>
      </c>
      <c r="AR2092">
        <v>150</v>
      </c>
      <c r="AS2092" t="s">
        <v>756</v>
      </c>
    </row>
    <row r="2093" spans="1:45" x14ac:dyDescent="0.25">
      <c r="A2093">
        <v>2092</v>
      </c>
      <c r="B2093" t="s">
        <v>26</v>
      </c>
      <c r="C2093" t="s">
        <v>680</v>
      </c>
      <c r="D2093" t="s">
        <v>3</v>
      </c>
      <c r="E2093" t="s">
        <v>345</v>
      </c>
      <c r="F2093" s="138">
        <v>44030</v>
      </c>
      <c r="G2093" t="s">
        <v>685</v>
      </c>
      <c r="H2093" t="s">
        <v>667</v>
      </c>
      <c r="I2093" t="s">
        <v>681</v>
      </c>
      <c r="J2093" t="s">
        <v>404</v>
      </c>
      <c r="K2093" t="s">
        <v>671</v>
      </c>
      <c r="L2093">
        <v>1000</v>
      </c>
      <c r="M2093">
        <v>400</v>
      </c>
      <c r="O2093">
        <v>321</v>
      </c>
      <c r="P2093">
        <v>128</v>
      </c>
      <c r="Q2093">
        <v>27</v>
      </c>
      <c r="R2093">
        <v>64</v>
      </c>
      <c r="S2093">
        <v>84</v>
      </c>
      <c r="T2093">
        <v>20.5</v>
      </c>
      <c r="U2093">
        <v>43</v>
      </c>
      <c r="V2093">
        <v>0.69780219780219777</v>
      </c>
      <c r="W2093">
        <v>0.4</v>
      </c>
      <c r="Y2093">
        <v>0.28482421005785491</v>
      </c>
      <c r="Z2093">
        <v>308</v>
      </c>
      <c r="AA2093">
        <v>0.65</v>
      </c>
      <c r="AB2093">
        <v>19</v>
      </c>
      <c r="AE2093">
        <v>3</v>
      </c>
      <c r="AH2093">
        <v>41</v>
      </c>
      <c r="AK2093">
        <v>4</v>
      </c>
      <c r="AQ2093">
        <v>150</v>
      </c>
      <c r="AR2093">
        <v>150</v>
      </c>
      <c r="AS2093" t="s">
        <v>756</v>
      </c>
    </row>
    <row r="2094" spans="1:45" x14ac:dyDescent="0.25">
      <c r="A2094">
        <v>2093</v>
      </c>
      <c r="B2094" t="s">
        <v>26</v>
      </c>
      <c r="C2094" t="s">
        <v>680</v>
      </c>
      <c r="D2094" t="s">
        <v>3</v>
      </c>
      <c r="E2094" t="s">
        <v>345</v>
      </c>
      <c r="F2094" s="138">
        <v>44030</v>
      </c>
      <c r="G2094" t="s">
        <v>685</v>
      </c>
      <c r="H2094" t="s">
        <v>667</v>
      </c>
      <c r="I2094" t="s">
        <v>681</v>
      </c>
      <c r="J2094" t="s">
        <v>252</v>
      </c>
      <c r="K2094" t="s">
        <v>671</v>
      </c>
      <c r="L2094">
        <v>1000</v>
      </c>
      <c r="M2094">
        <v>400</v>
      </c>
      <c r="O2094">
        <v>576</v>
      </c>
      <c r="P2094">
        <v>128</v>
      </c>
      <c r="Q2094">
        <v>12</v>
      </c>
      <c r="R2094">
        <v>60</v>
      </c>
      <c r="S2094">
        <v>84</v>
      </c>
      <c r="T2094">
        <v>8.5714285714285712</v>
      </c>
      <c r="U2094">
        <v>46.611111111111114</v>
      </c>
      <c r="V2094">
        <v>0.76642416225749566</v>
      </c>
      <c r="W2094">
        <v>0.4</v>
      </c>
      <c r="Y2094">
        <v>0.14880952380952381</v>
      </c>
      <c r="Z2094">
        <v>553</v>
      </c>
      <c r="AA2094">
        <v>0.65</v>
      </c>
      <c r="AB2094">
        <v>8.5714285714285712</v>
      </c>
      <c r="AH2094">
        <v>46.111111111111114</v>
      </c>
      <c r="AK2094">
        <v>1</v>
      </c>
      <c r="AQ2094">
        <v>250</v>
      </c>
      <c r="AR2094">
        <v>250</v>
      </c>
      <c r="AS2094" t="s">
        <v>756</v>
      </c>
    </row>
    <row r="2095" spans="1:45" x14ac:dyDescent="0.25">
      <c r="A2095">
        <v>2094</v>
      </c>
      <c r="B2095" t="s">
        <v>26</v>
      </c>
      <c r="C2095" t="s">
        <v>680</v>
      </c>
      <c r="D2095" t="s">
        <v>3</v>
      </c>
      <c r="E2095" t="s">
        <v>345</v>
      </c>
      <c r="F2095" s="138">
        <v>44030</v>
      </c>
      <c r="G2095" t="s">
        <v>685</v>
      </c>
      <c r="H2095" t="s">
        <v>667</v>
      </c>
      <c r="I2095" t="s">
        <v>681</v>
      </c>
      <c r="J2095" t="s">
        <v>251</v>
      </c>
      <c r="K2095" t="s">
        <v>671</v>
      </c>
      <c r="L2095">
        <v>1000</v>
      </c>
      <c r="M2095">
        <v>400</v>
      </c>
      <c r="O2095">
        <v>752</v>
      </c>
      <c r="P2095">
        <v>128</v>
      </c>
      <c r="Q2095">
        <v>11</v>
      </c>
      <c r="R2095">
        <v>129</v>
      </c>
      <c r="S2095">
        <v>84</v>
      </c>
      <c r="T2095">
        <v>8.2857142857142865</v>
      </c>
      <c r="U2095">
        <v>131.28571428571428</v>
      </c>
      <c r="V2095">
        <v>0.99693877551020393</v>
      </c>
      <c r="W2095">
        <v>0.4</v>
      </c>
      <c r="Y2095">
        <v>0.24506079027355623</v>
      </c>
      <c r="Z2095">
        <v>764</v>
      </c>
      <c r="AA2095">
        <v>0.7</v>
      </c>
      <c r="AB2095">
        <v>8.2857142857142865</v>
      </c>
      <c r="AH2095">
        <v>131.28571428571428</v>
      </c>
      <c r="AQ2095">
        <v>250</v>
      </c>
      <c r="AR2095">
        <v>250</v>
      </c>
      <c r="AS2095" t="s">
        <v>756</v>
      </c>
    </row>
    <row r="2096" spans="1:45" x14ac:dyDescent="0.25">
      <c r="A2096">
        <v>2095</v>
      </c>
      <c r="B2096" t="s">
        <v>26</v>
      </c>
      <c r="C2096" t="s">
        <v>680</v>
      </c>
      <c r="D2096" t="s">
        <v>3</v>
      </c>
      <c r="E2096" t="s">
        <v>345</v>
      </c>
      <c r="F2096" s="138">
        <v>44030</v>
      </c>
      <c r="G2096" t="s">
        <v>685</v>
      </c>
      <c r="H2096" t="s">
        <v>667</v>
      </c>
      <c r="I2096" t="s">
        <v>681</v>
      </c>
      <c r="J2096" t="s">
        <v>417</v>
      </c>
      <c r="K2096" t="s">
        <v>671</v>
      </c>
      <c r="L2096">
        <v>1000</v>
      </c>
      <c r="M2096">
        <v>400</v>
      </c>
      <c r="O2096">
        <v>832</v>
      </c>
      <c r="P2096">
        <v>128</v>
      </c>
      <c r="Q2096">
        <v>36</v>
      </c>
      <c r="R2096">
        <v>177</v>
      </c>
      <c r="S2096">
        <v>84</v>
      </c>
      <c r="T2096">
        <v>32.571428571428569</v>
      </c>
      <c r="U2096">
        <v>192.01785714285714</v>
      </c>
      <c r="V2096">
        <v>1.0544097920858484</v>
      </c>
      <c r="W2096">
        <v>0.4</v>
      </c>
      <c r="Y2096">
        <v>0.3039148351648352</v>
      </c>
      <c r="Z2096">
        <v>1253</v>
      </c>
      <c r="AA2096">
        <v>0.7</v>
      </c>
      <c r="AB2096">
        <v>25.571428571428573</v>
      </c>
      <c r="AC2096">
        <v>10</v>
      </c>
      <c r="AE2096">
        <v>9</v>
      </c>
      <c r="AH2096">
        <v>176.14285714285714</v>
      </c>
      <c r="AI2096">
        <v>17</v>
      </c>
      <c r="AJ2096">
        <v>11</v>
      </c>
      <c r="AK2096">
        <v>15</v>
      </c>
      <c r="AQ2096">
        <v>250</v>
      </c>
      <c r="AR2096">
        <v>250</v>
      </c>
      <c r="AS2096" t="s">
        <v>756</v>
      </c>
    </row>
    <row r="2097" spans="1:45" x14ac:dyDescent="0.25">
      <c r="A2097">
        <v>2096</v>
      </c>
      <c r="B2097" t="s">
        <v>26</v>
      </c>
      <c r="C2097" t="s">
        <v>680</v>
      </c>
      <c r="D2097" t="s">
        <v>3</v>
      </c>
      <c r="E2097" t="s">
        <v>345</v>
      </c>
      <c r="F2097" s="138">
        <v>44030</v>
      </c>
      <c r="G2097" t="s">
        <v>685</v>
      </c>
      <c r="H2097" t="s">
        <v>667</v>
      </c>
      <c r="I2097" t="s">
        <v>681</v>
      </c>
      <c r="J2097" t="s">
        <v>254</v>
      </c>
      <c r="K2097" t="s">
        <v>671</v>
      </c>
      <c r="L2097">
        <v>1000</v>
      </c>
      <c r="M2097">
        <v>400</v>
      </c>
      <c r="O2097">
        <v>376</v>
      </c>
      <c r="P2097">
        <v>128</v>
      </c>
      <c r="Q2097">
        <v>12</v>
      </c>
      <c r="R2097">
        <v>35</v>
      </c>
      <c r="S2097">
        <v>84</v>
      </c>
      <c r="T2097">
        <v>14.178571428571429</v>
      </c>
      <c r="U2097">
        <v>50.107142857142854</v>
      </c>
      <c r="V2097">
        <v>1.3677811550151975</v>
      </c>
      <c r="W2097">
        <v>0.4</v>
      </c>
      <c r="Y2097">
        <v>0.13297872340425532</v>
      </c>
      <c r="Z2097">
        <v>476</v>
      </c>
      <c r="AA2097">
        <v>0.65</v>
      </c>
      <c r="AB2097">
        <v>13.428571428571429</v>
      </c>
      <c r="AC2097">
        <v>3</v>
      </c>
      <c r="AH2097">
        <v>43.857142857142854</v>
      </c>
      <c r="AI2097">
        <v>5</v>
      </c>
      <c r="AK2097">
        <v>10</v>
      </c>
      <c r="AQ2097">
        <v>150</v>
      </c>
      <c r="AR2097">
        <v>150</v>
      </c>
      <c r="AS2097" t="s">
        <v>756</v>
      </c>
    </row>
    <row r="2098" spans="1:45" x14ac:dyDescent="0.25">
      <c r="A2098">
        <v>2097</v>
      </c>
      <c r="B2098" t="s">
        <v>26</v>
      </c>
      <c r="C2098" t="s">
        <v>680</v>
      </c>
      <c r="D2098" t="s">
        <v>3</v>
      </c>
      <c r="E2098" t="s">
        <v>345</v>
      </c>
      <c r="F2098" s="138">
        <v>44030</v>
      </c>
      <c r="G2098" t="s">
        <v>685</v>
      </c>
      <c r="H2098" t="s">
        <v>667</v>
      </c>
      <c r="I2098" t="s">
        <v>681</v>
      </c>
      <c r="J2098" t="s">
        <v>255</v>
      </c>
      <c r="K2098" t="s">
        <v>671</v>
      </c>
      <c r="L2098">
        <v>1000</v>
      </c>
      <c r="M2098">
        <v>400</v>
      </c>
      <c r="O2098">
        <v>388</v>
      </c>
      <c r="P2098">
        <v>80</v>
      </c>
      <c r="Q2098">
        <v>4</v>
      </c>
      <c r="R2098">
        <v>61</v>
      </c>
      <c r="S2098">
        <v>52.5</v>
      </c>
      <c r="T2098">
        <v>2.8571428571428572</v>
      </c>
      <c r="U2098">
        <v>42</v>
      </c>
      <c r="V2098">
        <v>0.6901098901098901</v>
      </c>
      <c r="W2098">
        <v>0.4</v>
      </c>
      <c r="Y2098">
        <v>0.22459499263622978</v>
      </c>
      <c r="Z2098">
        <v>410</v>
      </c>
      <c r="AA2098">
        <v>0.6</v>
      </c>
      <c r="AB2098">
        <v>2.8571428571428572</v>
      </c>
      <c r="AH2098">
        <v>42</v>
      </c>
      <c r="AQ2098">
        <v>150</v>
      </c>
      <c r="AR2098">
        <v>150</v>
      </c>
      <c r="AS2098" t="s">
        <v>756</v>
      </c>
    </row>
    <row r="2099" spans="1:45" x14ac:dyDescent="0.25">
      <c r="A2099">
        <v>2098</v>
      </c>
      <c r="B2099" t="s">
        <v>26</v>
      </c>
      <c r="C2099" t="s">
        <v>680</v>
      </c>
      <c r="D2099" t="s">
        <v>3</v>
      </c>
      <c r="E2099" t="s">
        <v>345</v>
      </c>
      <c r="F2099" s="138">
        <v>44030</v>
      </c>
      <c r="G2099" t="s">
        <v>685</v>
      </c>
      <c r="H2099" t="s">
        <v>667</v>
      </c>
      <c r="I2099" t="s">
        <v>681</v>
      </c>
      <c r="J2099" t="s">
        <v>248</v>
      </c>
      <c r="K2099" t="s">
        <v>671</v>
      </c>
      <c r="L2099">
        <v>1000</v>
      </c>
      <c r="M2099">
        <v>400</v>
      </c>
      <c r="O2099">
        <v>312</v>
      </c>
      <c r="P2099">
        <v>80</v>
      </c>
      <c r="Q2099">
        <v>9</v>
      </c>
      <c r="R2099">
        <v>29</v>
      </c>
      <c r="S2099">
        <v>52.5</v>
      </c>
      <c r="T2099">
        <v>12.428571428571429</v>
      </c>
      <c r="U2099">
        <v>40.142857142857146</v>
      </c>
      <c r="V2099">
        <v>1.3834586466165415</v>
      </c>
      <c r="W2099">
        <v>0.4</v>
      </c>
      <c r="Y2099">
        <v>0.13278388278388278</v>
      </c>
      <c r="Z2099">
        <v>380</v>
      </c>
      <c r="AA2099">
        <v>0.6</v>
      </c>
      <c r="AB2099">
        <v>12.428571428571429</v>
      </c>
      <c r="AH2099">
        <v>40.142857142857146</v>
      </c>
      <c r="AQ2099">
        <v>150</v>
      </c>
      <c r="AR2099">
        <v>150</v>
      </c>
      <c r="AS2099" t="s">
        <v>755</v>
      </c>
    </row>
    <row r="2100" spans="1:45" x14ac:dyDescent="0.25">
      <c r="A2100">
        <v>2099</v>
      </c>
      <c r="B2100" t="s">
        <v>26</v>
      </c>
      <c r="C2100" t="s">
        <v>680</v>
      </c>
      <c r="D2100" t="s">
        <v>3</v>
      </c>
      <c r="E2100" t="s">
        <v>345</v>
      </c>
      <c r="F2100" s="138">
        <v>44030</v>
      </c>
      <c r="G2100" t="s">
        <v>685</v>
      </c>
      <c r="H2100" t="s">
        <v>667</v>
      </c>
      <c r="I2100" t="s">
        <v>681</v>
      </c>
      <c r="J2100" t="s">
        <v>448</v>
      </c>
      <c r="K2100" t="s">
        <v>671</v>
      </c>
      <c r="L2100">
        <v>1000</v>
      </c>
      <c r="M2100">
        <v>400</v>
      </c>
      <c r="O2100">
        <v>352</v>
      </c>
      <c r="P2100">
        <v>80</v>
      </c>
      <c r="R2100">
        <v>42</v>
      </c>
      <c r="S2100">
        <v>52.5</v>
      </c>
      <c r="T2100">
        <v>0</v>
      </c>
      <c r="U2100">
        <v>46.857142857142854</v>
      </c>
      <c r="V2100">
        <v>1.1156462585034013</v>
      </c>
      <c r="W2100">
        <v>0.4</v>
      </c>
      <c r="Y2100">
        <v>0.17045454545454547</v>
      </c>
      <c r="Z2100">
        <v>403</v>
      </c>
      <c r="AA2100">
        <v>0.6</v>
      </c>
      <c r="AH2100">
        <v>46.857142857142854</v>
      </c>
      <c r="AQ2100">
        <v>150</v>
      </c>
      <c r="AR2100">
        <v>150</v>
      </c>
      <c r="AS2100" t="s">
        <v>755</v>
      </c>
    </row>
    <row r="2101" spans="1:45" x14ac:dyDescent="0.25">
      <c r="A2101">
        <v>2100</v>
      </c>
      <c r="B2101" t="s">
        <v>26</v>
      </c>
      <c r="C2101" t="s">
        <v>680</v>
      </c>
      <c r="D2101" t="s">
        <v>3</v>
      </c>
      <c r="E2101" t="s">
        <v>345</v>
      </c>
      <c r="F2101" s="138">
        <v>44030</v>
      </c>
      <c r="G2101" t="s">
        <v>685</v>
      </c>
      <c r="H2101" t="s">
        <v>667</v>
      </c>
      <c r="I2101" t="s">
        <v>681</v>
      </c>
      <c r="J2101" t="s">
        <v>406</v>
      </c>
      <c r="K2101" t="s">
        <v>671</v>
      </c>
      <c r="L2101">
        <v>1000</v>
      </c>
      <c r="M2101">
        <v>400</v>
      </c>
      <c r="O2101">
        <v>328</v>
      </c>
      <c r="P2101">
        <v>80</v>
      </c>
      <c r="Q2101">
        <v>13</v>
      </c>
      <c r="R2101">
        <v>51</v>
      </c>
      <c r="S2101">
        <v>52.5</v>
      </c>
      <c r="T2101">
        <v>13.714285714285714</v>
      </c>
      <c r="U2101">
        <v>35.65</v>
      </c>
      <c r="V2101">
        <v>0.77131696428571428</v>
      </c>
      <c r="W2101">
        <v>0.4</v>
      </c>
      <c r="Y2101">
        <v>0.22212543554006969</v>
      </c>
      <c r="Z2101">
        <v>380</v>
      </c>
      <c r="AA2101">
        <v>0.6</v>
      </c>
      <c r="AB2101">
        <v>9.7142857142857135</v>
      </c>
      <c r="AC2101">
        <v>1</v>
      </c>
      <c r="AD2101">
        <v>2</v>
      </c>
      <c r="AE2101">
        <v>6</v>
      </c>
      <c r="AH2101">
        <v>32.9</v>
      </c>
      <c r="AI2101">
        <v>2</v>
      </c>
      <c r="AJ2101">
        <v>2</v>
      </c>
      <c r="AK2101">
        <v>3</v>
      </c>
      <c r="AQ2101">
        <v>150</v>
      </c>
      <c r="AR2101">
        <v>150</v>
      </c>
      <c r="AS2101" t="s">
        <v>755</v>
      </c>
    </row>
    <row r="2102" spans="1:45" x14ac:dyDescent="0.25">
      <c r="A2102">
        <v>2101</v>
      </c>
      <c r="B2102" t="s">
        <v>26</v>
      </c>
      <c r="C2102" t="s">
        <v>680</v>
      </c>
      <c r="D2102" t="s">
        <v>3</v>
      </c>
      <c r="E2102" t="s">
        <v>345</v>
      </c>
      <c r="F2102" s="138">
        <v>44030</v>
      </c>
      <c r="G2102" t="s">
        <v>685</v>
      </c>
      <c r="H2102" t="s">
        <v>667</v>
      </c>
      <c r="I2102" t="s">
        <v>681</v>
      </c>
      <c r="J2102" t="s">
        <v>422</v>
      </c>
      <c r="K2102" t="s">
        <v>671</v>
      </c>
      <c r="L2102">
        <v>1000</v>
      </c>
      <c r="M2102">
        <v>400</v>
      </c>
      <c r="O2102">
        <v>324</v>
      </c>
      <c r="P2102">
        <v>80</v>
      </c>
      <c r="Q2102">
        <v>7</v>
      </c>
      <c r="R2102">
        <v>38</v>
      </c>
      <c r="S2102">
        <v>52.5</v>
      </c>
      <c r="T2102">
        <v>5.1785714285714288</v>
      </c>
      <c r="U2102">
        <v>34.214285714285715</v>
      </c>
      <c r="V2102">
        <v>0.87539682539682551</v>
      </c>
      <c r="W2102">
        <v>0.4</v>
      </c>
      <c r="Y2102">
        <v>0.16754850088183423</v>
      </c>
      <c r="Z2102">
        <v>342</v>
      </c>
      <c r="AA2102">
        <v>0.6</v>
      </c>
      <c r="AB2102">
        <v>4.4285714285714288</v>
      </c>
      <c r="AC2102">
        <v>1</v>
      </c>
      <c r="AE2102">
        <v>1</v>
      </c>
      <c r="AH2102">
        <v>31.714285714285715</v>
      </c>
      <c r="AK2102">
        <v>5</v>
      </c>
      <c r="AQ2102">
        <v>150</v>
      </c>
      <c r="AR2102">
        <v>150</v>
      </c>
      <c r="AS2102" t="s">
        <v>755</v>
      </c>
    </row>
    <row r="2103" spans="1:45" x14ac:dyDescent="0.25">
      <c r="A2103">
        <v>2102</v>
      </c>
      <c r="B2103" t="s">
        <v>26</v>
      </c>
      <c r="C2103" t="s">
        <v>680</v>
      </c>
      <c r="D2103" t="s">
        <v>3</v>
      </c>
      <c r="E2103" t="s">
        <v>345</v>
      </c>
      <c r="F2103" s="138">
        <v>44030</v>
      </c>
      <c r="G2103" t="s">
        <v>685</v>
      </c>
      <c r="H2103" t="s">
        <v>667</v>
      </c>
      <c r="I2103" t="s">
        <v>681</v>
      </c>
      <c r="J2103" t="s">
        <v>411</v>
      </c>
      <c r="K2103" t="s">
        <v>671</v>
      </c>
      <c r="L2103">
        <v>1000</v>
      </c>
      <c r="M2103">
        <v>400</v>
      </c>
      <c r="O2103">
        <v>308</v>
      </c>
      <c r="P2103">
        <v>80</v>
      </c>
      <c r="Q2103">
        <v>26</v>
      </c>
      <c r="R2103">
        <v>45</v>
      </c>
      <c r="S2103">
        <v>52.5</v>
      </c>
      <c r="T2103">
        <v>24.142857142857142</v>
      </c>
      <c r="U2103">
        <v>31.2</v>
      </c>
      <c r="V2103">
        <v>0.77947686116700199</v>
      </c>
      <c r="W2103">
        <v>0.4</v>
      </c>
      <c r="Y2103">
        <v>0.20871985157699444</v>
      </c>
      <c r="Z2103">
        <v>362</v>
      </c>
      <c r="AA2103">
        <v>0.6</v>
      </c>
      <c r="AB2103">
        <v>24.142857142857142</v>
      </c>
      <c r="AH2103">
        <v>31.2</v>
      </c>
      <c r="AQ2103">
        <v>150</v>
      </c>
      <c r="AR2103">
        <v>150</v>
      </c>
      <c r="AS2103" t="s">
        <v>755</v>
      </c>
    </row>
    <row r="2104" spans="1:45" x14ac:dyDescent="0.25">
      <c r="A2104">
        <v>2103</v>
      </c>
      <c r="B2104" t="s">
        <v>26</v>
      </c>
      <c r="C2104" t="s">
        <v>680</v>
      </c>
      <c r="D2104" t="s">
        <v>3</v>
      </c>
      <c r="E2104" t="s">
        <v>345</v>
      </c>
      <c r="F2104" s="138">
        <v>44030</v>
      </c>
      <c r="G2104" t="s">
        <v>685</v>
      </c>
      <c r="H2104" t="s">
        <v>667</v>
      </c>
      <c r="I2104" t="s">
        <v>681</v>
      </c>
      <c r="J2104" t="s">
        <v>410</v>
      </c>
      <c r="K2104" t="s">
        <v>671</v>
      </c>
      <c r="L2104">
        <v>1000</v>
      </c>
      <c r="M2104">
        <v>400</v>
      </c>
      <c r="O2104">
        <v>360</v>
      </c>
      <c r="P2104">
        <v>80</v>
      </c>
      <c r="Q2104">
        <v>19</v>
      </c>
      <c r="R2104">
        <v>57</v>
      </c>
      <c r="S2104">
        <v>52.5</v>
      </c>
      <c r="T2104">
        <v>12.071428571428571</v>
      </c>
      <c r="U2104">
        <v>41.3</v>
      </c>
      <c r="V2104">
        <v>0.70225563909774424</v>
      </c>
      <c r="W2104">
        <v>0.4</v>
      </c>
      <c r="Y2104">
        <v>0.22619047619047622</v>
      </c>
      <c r="Z2104">
        <v>389</v>
      </c>
      <c r="AA2104">
        <v>0.6</v>
      </c>
      <c r="AB2104">
        <v>10.571428571428571</v>
      </c>
      <c r="AE2104">
        <v>3</v>
      </c>
      <c r="AH2104">
        <v>39.299999999999997</v>
      </c>
      <c r="AI2104">
        <v>2</v>
      </c>
      <c r="AK2104">
        <v>3</v>
      </c>
      <c r="AQ2104">
        <v>150</v>
      </c>
      <c r="AR2104">
        <v>150</v>
      </c>
      <c r="AS2104" t="s">
        <v>755</v>
      </c>
    </row>
    <row r="2105" spans="1:45" x14ac:dyDescent="0.25">
      <c r="A2105">
        <v>2104</v>
      </c>
      <c r="B2105" t="s">
        <v>26</v>
      </c>
      <c r="C2105" t="s">
        <v>680</v>
      </c>
      <c r="D2105" t="s">
        <v>3</v>
      </c>
      <c r="E2105" t="s">
        <v>345</v>
      </c>
      <c r="F2105" s="138">
        <v>44030</v>
      </c>
      <c r="G2105" t="s">
        <v>685</v>
      </c>
      <c r="H2105" t="s">
        <v>667</v>
      </c>
      <c r="I2105" t="s">
        <v>681</v>
      </c>
      <c r="J2105" t="s">
        <v>447</v>
      </c>
      <c r="K2105" t="s">
        <v>671</v>
      </c>
      <c r="L2105">
        <v>1000</v>
      </c>
      <c r="M2105">
        <v>400</v>
      </c>
      <c r="O2105">
        <v>408</v>
      </c>
      <c r="P2105">
        <v>80</v>
      </c>
      <c r="Q2105">
        <v>61</v>
      </c>
      <c r="R2105">
        <v>344</v>
      </c>
      <c r="S2105">
        <v>52.5</v>
      </c>
      <c r="T2105">
        <v>8.625</v>
      </c>
      <c r="U2105">
        <v>48.928571428571431</v>
      </c>
      <c r="V2105">
        <v>0.14210758377425045</v>
      </c>
      <c r="W2105">
        <v>0.4</v>
      </c>
      <c r="Y2105">
        <v>1.204481792717087</v>
      </c>
      <c r="Z2105">
        <v>445</v>
      </c>
      <c r="AA2105">
        <v>0.6</v>
      </c>
      <c r="AB2105">
        <v>8</v>
      </c>
      <c r="AC2105">
        <v>1</v>
      </c>
      <c r="AD2105">
        <v>1</v>
      </c>
      <c r="AH2105">
        <v>47.428571428571431</v>
      </c>
      <c r="AK2105">
        <v>3</v>
      </c>
      <c r="AQ2105">
        <v>150</v>
      </c>
      <c r="AR2105">
        <v>150</v>
      </c>
      <c r="AS2105" t="s">
        <v>755</v>
      </c>
    </row>
    <row r="2106" spans="1:45" x14ac:dyDescent="0.25">
      <c r="A2106">
        <v>2105</v>
      </c>
      <c r="B2106" t="s">
        <v>26</v>
      </c>
      <c r="C2106" t="s">
        <v>680</v>
      </c>
      <c r="D2106" t="s">
        <v>3</v>
      </c>
      <c r="E2106" t="s">
        <v>345</v>
      </c>
      <c r="F2106" s="138">
        <v>44030</v>
      </c>
      <c r="G2106" t="s">
        <v>710</v>
      </c>
      <c r="H2106" t="s">
        <v>687</v>
      </c>
      <c r="I2106" t="s">
        <v>681</v>
      </c>
      <c r="J2106" t="s">
        <v>506</v>
      </c>
      <c r="K2106" t="s">
        <v>711</v>
      </c>
      <c r="L2106">
        <v>1000</v>
      </c>
      <c r="M2106">
        <v>400</v>
      </c>
      <c r="O2106">
        <v>128</v>
      </c>
      <c r="P2106">
        <v>19.5</v>
      </c>
      <c r="Q2106">
        <v>2</v>
      </c>
      <c r="R2106">
        <v>39</v>
      </c>
      <c r="S2106">
        <v>14</v>
      </c>
      <c r="T2106">
        <v>1.2857142857142858</v>
      </c>
      <c r="U2106">
        <v>29.857142857142858</v>
      </c>
      <c r="V2106">
        <v>0.75958188153310102</v>
      </c>
      <c r="W2106">
        <v>0.4</v>
      </c>
      <c r="Y2106">
        <v>0.43526785714285715</v>
      </c>
      <c r="Z2106">
        <v>243</v>
      </c>
      <c r="AA2106">
        <v>0.6</v>
      </c>
      <c r="AB2106">
        <v>1.2857142857142858</v>
      </c>
      <c r="AH2106">
        <v>26.857142857142858</v>
      </c>
      <c r="AK2106">
        <v>6</v>
      </c>
      <c r="AQ2106">
        <v>150</v>
      </c>
      <c r="AR2106">
        <v>150</v>
      </c>
      <c r="AS2106" t="s">
        <v>755</v>
      </c>
    </row>
    <row r="2107" spans="1:45" x14ac:dyDescent="0.25">
      <c r="A2107">
        <v>2106</v>
      </c>
      <c r="B2107" t="s">
        <v>26</v>
      </c>
      <c r="C2107" t="s">
        <v>680</v>
      </c>
      <c r="D2107" t="s">
        <v>3</v>
      </c>
      <c r="E2107" t="s">
        <v>345</v>
      </c>
      <c r="F2107" s="138">
        <v>44030</v>
      </c>
      <c r="G2107" t="s">
        <v>710</v>
      </c>
      <c r="H2107" t="s">
        <v>687</v>
      </c>
      <c r="I2107" t="s">
        <v>681</v>
      </c>
      <c r="J2107" t="s">
        <v>502</v>
      </c>
      <c r="K2107" t="s">
        <v>711</v>
      </c>
      <c r="L2107">
        <v>1000</v>
      </c>
      <c r="M2107">
        <v>400</v>
      </c>
      <c r="O2107">
        <v>148</v>
      </c>
      <c r="P2107">
        <v>19.5</v>
      </c>
      <c r="Q2107">
        <v>1</v>
      </c>
      <c r="R2107">
        <v>23</v>
      </c>
      <c r="S2107">
        <v>14</v>
      </c>
      <c r="T2107">
        <v>2.1428571428571428</v>
      </c>
      <c r="U2107">
        <v>18.071428571428573</v>
      </c>
      <c r="V2107">
        <v>0.84226190476190477</v>
      </c>
      <c r="W2107">
        <v>0.4</v>
      </c>
      <c r="Y2107">
        <v>0.22200772200772201</v>
      </c>
      <c r="Z2107">
        <v>157</v>
      </c>
      <c r="AA2107">
        <v>0.6</v>
      </c>
      <c r="AB2107">
        <v>1.1428571428571428</v>
      </c>
      <c r="AG2107">
        <v>1</v>
      </c>
      <c r="AH2107">
        <v>16.571428571428573</v>
      </c>
      <c r="AK2107">
        <v>3</v>
      </c>
      <c r="AQ2107">
        <v>150</v>
      </c>
      <c r="AR2107">
        <v>150</v>
      </c>
      <c r="AS2107" t="s">
        <v>755</v>
      </c>
    </row>
    <row r="2108" spans="1:45" x14ac:dyDescent="0.25">
      <c r="A2108">
        <v>2107</v>
      </c>
      <c r="B2108" t="s">
        <v>26</v>
      </c>
      <c r="C2108" t="s">
        <v>680</v>
      </c>
      <c r="D2108" t="s">
        <v>3</v>
      </c>
      <c r="E2108" t="s">
        <v>345</v>
      </c>
      <c r="F2108" s="138">
        <v>44030</v>
      </c>
      <c r="G2108" t="s">
        <v>710</v>
      </c>
      <c r="H2108" t="s">
        <v>687</v>
      </c>
      <c r="I2108" t="s">
        <v>681</v>
      </c>
      <c r="J2108" t="s">
        <v>501</v>
      </c>
      <c r="K2108" t="s">
        <v>711</v>
      </c>
      <c r="L2108">
        <v>150</v>
      </c>
      <c r="M2108">
        <v>162</v>
      </c>
      <c r="O2108">
        <v>128</v>
      </c>
      <c r="P2108">
        <v>19.5</v>
      </c>
      <c r="Q2108">
        <v>12</v>
      </c>
      <c r="R2108">
        <v>18</v>
      </c>
      <c r="S2108">
        <v>14</v>
      </c>
      <c r="T2108">
        <v>1.7142857142857142</v>
      </c>
      <c r="U2108">
        <v>10.857142857142858</v>
      </c>
      <c r="V2108">
        <v>0.41904761904761906</v>
      </c>
      <c r="W2108">
        <v>0.4</v>
      </c>
      <c r="Y2108">
        <v>0.20089285714285715</v>
      </c>
      <c r="Z2108">
        <v>136</v>
      </c>
      <c r="AA2108">
        <v>0.6</v>
      </c>
      <c r="AB2108">
        <v>1.7142857142857142</v>
      </c>
      <c r="AH2108">
        <v>10.857142857142858</v>
      </c>
      <c r="AQ2108">
        <v>100</v>
      </c>
      <c r="AR2108">
        <v>100</v>
      </c>
      <c r="AS2108" t="s">
        <v>755</v>
      </c>
    </row>
    <row r="2109" spans="1:45" x14ac:dyDescent="0.25">
      <c r="A2109">
        <v>2108</v>
      </c>
      <c r="B2109" t="s">
        <v>26</v>
      </c>
      <c r="C2109" t="s">
        <v>680</v>
      </c>
      <c r="D2109" t="s">
        <v>3</v>
      </c>
      <c r="E2109" t="s">
        <v>345</v>
      </c>
      <c r="F2109" s="138">
        <v>44030</v>
      </c>
      <c r="G2109" t="s">
        <v>710</v>
      </c>
      <c r="H2109" t="s">
        <v>687</v>
      </c>
      <c r="I2109" t="s">
        <v>681</v>
      </c>
      <c r="J2109" t="s">
        <v>504</v>
      </c>
      <c r="K2109" t="s">
        <v>711</v>
      </c>
      <c r="L2109">
        <v>150</v>
      </c>
      <c r="M2109">
        <v>162</v>
      </c>
      <c r="O2109">
        <v>176</v>
      </c>
      <c r="P2109">
        <v>19.5</v>
      </c>
      <c r="R2109">
        <v>21</v>
      </c>
      <c r="S2109">
        <v>14</v>
      </c>
      <c r="T2109">
        <v>0</v>
      </c>
      <c r="U2109">
        <v>17.571428571428569</v>
      </c>
      <c r="V2109">
        <v>0.83673469387755095</v>
      </c>
      <c r="W2109">
        <v>0.4</v>
      </c>
      <c r="Y2109">
        <v>0.17045454545454547</v>
      </c>
      <c r="Z2109">
        <v>200</v>
      </c>
      <c r="AA2109">
        <v>0.5</v>
      </c>
      <c r="AH2109">
        <v>13.571428571428571</v>
      </c>
      <c r="AI2109">
        <v>4</v>
      </c>
      <c r="AK2109">
        <v>6</v>
      </c>
      <c r="AQ2109">
        <v>100</v>
      </c>
      <c r="AR2109">
        <v>100</v>
      </c>
      <c r="AS2109" t="s">
        <v>755</v>
      </c>
    </row>
    <row r="2110" spans="1:45" x14ac:dyDescent="0.25">
      <c r="A2110">
        <v>2109</v>
      </c>
      <c r="B2110" t="s">
        <v>26</v>
      </c>
      <c r="C2110" t="s">
        <v>680</v>
      </c>
      <c r="D2110" t="s">
        <v>3</v>
      </c>
      <c r="E2110" t="s">
        <v>345</v>
      </c>
      <c r="F2110" s="138">
        <v>44030</v>
      </c>
      <c r="G2110" t="s">
        <v>710</v>
      </c>
      <c r="H2110" t="s">
        <v>687</v>
      </c>
      <c r="I2110" t="s">
        <v>681</v>
      </c>
      <c r="J2110" t="s">
        <v>503</v>
      </c>
      <c r="K2110" t="s">
        <v>711</v>
      </c>
      <c r="L2110">
        <v>150</v>
      </c>
      <c r="M2110">
        <v>162</v>
      </c>
      <c r="O2110">
        <v>176</v>
      </c>
      <c r="P2110">
        <v>19.5</v>
      </c>
      <c r="Q2110">
        <v>12</v>
      </c>
      <c r="R2110">
        <v>32</v>
      </c>
      <c r="S2110">
        <v>14</v>
      </c>
      <c r="T2110">
        <v>7.3571428571428568</v>
      </c>
      <c r="U2110">
        <v>20.535714285714285</v>
      </c>
      <c r="V2110">
        <v>0.6339285714285714</v>
      </c>
      <c r="W2110">
        <v>0.4</v>
      </c>
      <c r="Y2110">
        <v>0.25974025974025977</v>
      </c>
      <c r="Z2110">
        <v>207</v>
      </c>
      <c r="AA2110">
        <v>0.5</v>
      </c>
      <c r="AB2110">
        <v>6.8571428571428568</v>
      </c>
      <c r="AE2110">
        <v>1</v>
      </c>
      <c r="AH2110">
        <v>19.285714285714285</v>
      </c>
      <c r="AI2110">
        <v>1</v>
      </c>
      <c r="AK2110">
        <v>2</v>
      </c>
      <c r="AQ2110">
        <v>100</v>
      </c>
      <c r="AR2110">
        <v>100</v>
      </c>
      <c r="AS2110" t="s">
        <v>755</v>
      </c>
    </row>
    <row r="2111" spans="1:45" x14ac:dyDescent="0.25">
      <c r="A2111">
        <v>2110</v>
      </c>
      <c r="B2111" t="s">
        <v>26</v>
      </c>
      <c r="C2111" t="s">
        <v>680</v>
      </c>
      <c r="D2111" t="s">
        <v>3</v>
      </c>
      <c r="E2111" t="s">
        <v>345</v>
      </c>
      <c r="F2111" s="138">
        <v>44030</v>
      </c>
      <c r="G2111" t="s">
        <v>710</v>
      </c>
      <c r="H2111" t="s">
        <v>687</v>
      </c>
      <c r="I2111" t="s">
        <v>681</v>
      </c>
      <c r="J2111" t="s">
        <v>516</v>
      </c>
      <c r="K2111" t="s">
        <v>711</v>
      </c>
      <c r="L2111">
        <v>150</v>
      </c>
      <c r="M2111">
        <v>162</v>
      </c>
      <c r="O2111">
        <v>96</v>
      </c>
      <c r="P2111">
        <v>19.5</v>
      </c>
      <c r="R2111">
        <v>10</v>
      </c>
      <c r="S2111">
        <v>14</v>
      </c>
      <c r="T2111">
        <v>0</v>
      </c>
      <c r="U2111">
        <v>13.857142857142858</v>
      </c>
      <c r="V2111">
        <v>1.3857142857142857</v>
      </c>
      <c r="W2111">
        <v>0.4</v>
      </c>
      <c r="Y2111">
        <v>0.14880952380952384</v>
      </c>
      <c r="Z2111">
        <v>156</v>
      </c>
      <c r="AA2111">
        <v>0.5</v>
      </c>
      <c r="AH2111">
        <v>12.857142857142858</v>
      </c>
      <c r="AM2111">
        <v>1</v>
      </c>
      <c r="AQ2111">
        <v>100</v>
      </c>
      <c r="AR2111">
        <v>100</v>
      </c>
      <c r="AS2111" t="s">
        <v>755</v>
      </c>
    </row>
    <row r="2112" spans="1:45" x14ac:dyDescent="0.25">
      <c r="A2112">
        <v>2111</v>
      </c>
      <c r="B2112" t="s">
        <v>26</v>
      </c>
      <c r="C2112" t="s">
        <v>680</v>
      </c>
      <c r="D2112" t="s">
        <v>3</v>
      </c>
      <c r="E2112" t="s">
        <v>345</v>
      </c>
      <c r="F2112" s="138">
        <v>44030</v>
      </c>
      <c r="G2112" t="s">
        <v>710</v>
      </c>
      <c r="H2112" t="s">
        <v>687</v>
      </c>
      <c r="I2112" t="s">
        <v>681</v>
      </c>
      <c r="J2112" t="s">
        <v>519</v>
      </c>
      <c r="K2112" t="s">
        <v>711</v>
      </c>
      <c r="L2112">
        <v>150</v>
      </c>
      <c r="M2112">
        <v>162</v>
      </c>
      <c r="O2112">
        <v>130</v>
      </c>
      <c r="P2112">
        <v>19.5</v>
      </c>
      <c r="R2112">
        <v>20</v>
      </c>
      <c r="S2112">
        <v>14</v>
      </c>
      <c r="T2112">
        <v>0</v>
      </c>
      <c r="U2112">
        <v>15.142857142857142</v>
      </c>
      <c r="V2112">
        <v>0.75714285714285712</v>
      </c>
      <c r="W2112">
        <v>0.4</v>
      </c>
      <c r="Y2112">
        <v>0.21978021978021978</v>
      </c>
      <c r="Z2112">
        <v>124</v>
      </c>
      <c r="AA2112">
        <v>0.5</v>
      </c>
      <c r="AH2112">
        <v>15.142857142857142</v>
      </c>
      <c r="AQ2112">
        <v>100</v>
      </c>
      <c r="AR2112">
        <v>100</v>
      </c>
      <c r="AS2112" t="s">
        <v>755</v>
      </c>
    </row>
    <row r="2113" spans="1:45" x14ac:dyDescent="0.25">
      <c r="A2113">
        <v>2112</v>
      </c>
      <c r="B2113" t="s">
        <v>26</v>
      </c>
      <c r="C2113" t="s">
        <v>680</v>
      </c>
      <c r="D2113" t="s">
        <v>3</v>
      </c>
      <c r="E2113" t="s">
        <v>345</v>
      </c>
      <c r="F2113" s="138">
        <v>44030</v>
      </c>
      <c r="G2113" t="s">
        <v>710</v>
      </c>
      <c r="H2113" t="s">
        <v>687</v>
      </c>
      <c r="I2113" t="s">
        <v>681</v>
      </c>
      <c r="J2113" t="s">
        <v>520</v>
      </c>
      <c r="K2113" t="s">
        <v>711</v>
      </c>
      <c r="L2113">
        <v>150</v>
      </c>
      <c r="M2113">
        <v>162</v>
      </c>
      <c r="O2113">
        <v>160</v>
      </c>
      <c r="P2113">
        <v>19.5</v>
      </c>
      <c r="R2113">
        <v>22</v>
      </c>
      <c r="S2113">
        <v>14</v>
      </c>
      <c r="T2113">
        <v>0</v>
      </c>
      <c r="U2113">
        <v>26.357142857142858</v>
      </c>
      <c r="V2113">
        <v>1.198051948051948</v>
      </c>
      <c r="W2113">
        <v>0.4</v>
      </c>
      <c r="Y2113">
        <v>0.19642857142857142</v>
      </c>
      <c r="Z2113">
        <v>168</v>
      </c>
      <c r="AA2113">
        <v>0.5</v>
      </c>
      <c r="AH2113">
        <v>24.857142857142858</v>
      </c>
      <c r="AK2113">
        <v>3</v>
      </c>
      <c r="AQ2113">
        <v>100</v>
      </c>
      <c r="AR2113">
        <v>100</v>
      </c>
      <c r="AS2113" t="s">
        <v>755</v>
      </c>
    </row>
    <row r="2114" spans="1:45" x14ac:dyDescent="0.25">
      <c r="A2114">
        <v>2113</v>
      </c>
      <c r="B2114" t="s">
        <v>26</v>
      </c>
      <c r="C2114" t="s">
        <v>680</v>
      </c>
      <c r="D2114" t="s">
        <v>3</v>
      </c>
      <c r="E2114" t="s">
        <v>345</v>
      </c>
      <c r="F2114" s="138">
        <v>44030</v>
      </c>
      <c r="G2114" t="s">
        <v>710</v>
      </c>
      <c r="H2114" t="s">
        <v>687</v>
      </c>
      <c r="I2114" t="s">
        <v>681</v>
      </c>
      <c r="J2114" t="s">
        <v>517</v>
      </c>
      <c r="K2114" t="s">
        <v>711</v>
      </c>
      <c r="L2114">
        <v>150</v>
      </c>
      <c r="M2114">
        <v>162</v>
      </c>
      <c r="O2114">
        <v>96</v>
      </c>
      <c r="P2114">
        <v>19.5</v>
      </c>
      <c r="Q2114">
        <v>3</v>
      </c>
      <c r="R2114">
        <v>23</v>
      </c>
      <c r="S2114">
        <v>14</v>
      </c>
      <c r="T2114">
        <v>3.7142857142857144</v>
      </c>
      <c r="U2114">
        <v>13.571428571428571</v>
      </c>
      <c r="V2114">
        <v>0.6648351648351648</v>
      </c>
      <c r="W2114">
        <v>0.4</v>
      </c>
      <c r="Y2114">
        <v>0.34226190476190482</v>
      </c>
      <c r="Z2114">
        <v>110</v>
      </c>
      <c r="AA2114">
        <v>0.5</v>
      </c>
      <c r="AB2114">
        <v>3.7142857142857144</v>
      </c>
      <c r="AH2114">
        <v>13.571428571428571</v>
      </c>
      <c r="AQ2114">
        <v>100</v>
      </c>
      <c r="AR2114">
        <v>100</v>
      </c>
      <c r="AS2114" t="s">
        <v>755</v>
      </c>
    </row>
    <row r="2115" spans="1:45" x14ac:dyDescent="0.25">
      <c r="A2115">
        <v>2114</v>
      </c>
      <c r="B2115" t="s">
        <v>26</v>
      </c>
      <c r="C2115" t="s">
        <v>680</v>
      </c>
      <c r="D2115" t="s">
        <v>3</v>
      </c>
      <c r="E2115" t="s">
        <v>345</v>
      </c>
      <c r="F2115" s="138">
        <v>44030</v>
      </c>
      <c r="G2115" t="s">
        <v>710</v>
      </c>
      <c r="H2115" t="s">
        <v>687</v>
      </c>
      <c r="I2115" t="s">
        <v>681</v>
      </c>
      <c r="J2115" t="s">
        <v>522</v>
      </c>
      <c r="K2115" t="s">
        <v>711</v>
      </c>
      <c r="L2115">
        <v>150</v>
      </c>
      <c r="M2115">
        <v>162</v>
      </c>
      <c r="O2115">
        <v>112</v>
      </c>
      <c r="P2115">
        <v>19.5</v>
      </c>
      <c r="Q2115">
        <v>1</v>
      </c>
      <c r="R2115">
        <v>15</v>
      </c>
      <c r="S2115">
        <v>14</v>
      </c>
      <c r="T2115">
        <v>0.8571428571428571</v>
      </c>
      <c r="U2115">
        <v>12.714285714285714</v>
      </c>
      <c r="V2115">
        <v>0.8482142857142857</v>
      </c>
      <c r="W2115">
        <v>0.4</v>
      </c>
      <c r="Y2115">
        <v>0.19132653061224492</v>
      </c>
      <c r="Z2115">
        <v>176</v>
      </c>
      <c r="AA2115">
        <v>0.5</v>
      </c>
      <c r="AB2115">
        <v>0.8571428571428571</v>
      </c>
      <c r="AH2115">
        <v>12.714285714285714</v>
      </c>
      <c r="AQ2115">
        <v>100</v>
      </c>
      <c r="AR2115">
        <v>100</v>
      </c>
      <c r="AS2115" t="s">
        <v>755</v>
      </c>
    </row>
    <row r="2116" spans="1:45" x14ac:dyDescent="0.25">
      <c r="A2116">
        <v>2115</v>
      </c>
      <c r="B2116" t="s">
        <v>26</v>
      </c>
      <c r="C2116" t="s">
        <v>680</v>
      </c>
      <c r="D2116" t="s">
        <v>3</v>
      </c>
      <c r="E2116" t="s">
        <v>345</v>
      </c>
      <c r="F2116" s="138">
        <v>44030</v>
      </c>
      <c r="G2116" t="s">
        <v>710</v>
      </c>
      <c r="H2116" t="s">
        <v>687</v>
      </c>
      <c r="I2116" t="s">
        <v>681</v>
      </c>
      <c r="J2116" t="s">
        <v>543</v>
      </c>
      <c r="K2116" t="s">
        <v>711</v>
      </c>
      <c r="L2116">
        <v>150</v>
      </c>
      <c r="M2116">
        <v>162</v>
      </c>
      <c r="O2116">
        <v>118</v>
      </c>
      <c r="P2116">
        <v>19.5</v>
      </c>
      <c r="Q2116">
        <v>3</v>
      </c>
      <c r="R2116">
        <v>14</v>
      </c>
      <c r="S2116">
        <v>14</v>
      </c>
      <c r="T2116">
        <v>1.2857142857142858</v>
      </c>
      <c r="U2116">
        <v>12</v>
      </c>
      <c r="V2116">
        <v>0.78151260504201681</v>
      </c>
      <c r="W2116">
        <v>0.4</v>
      </c>
      <c r="Y2116">
        <v>0.16949152542372883</v>
      </c>
      <c r="Z2116">
        <v>178</v>
      </c>
      <c r="AA2116">
        <v>0.5</v>
      </c>
      <c r="AB2116">
        <v>1.2857142857142858</v>
      </c>
      <c r="AH2116">
        <v>12</v>
      </c>
      <c r="AQ2116">
        <v>100</v>
      </c>
      <c r="AR2116">
        <v>100</v>
      </c>
      <c r="AS2116" t="s">
        <v>755</v>
      </c>
    </row>
    <row r="2117" spans="1:45" x14ac:dyDescent="0.25">
      <c r="A2117">
        <v>2116</v>
      </c>
      <c r="B2117" t="s">
        <v>26</v>
      </c>
      <c r="C2117" t="s">
        <v>680</v>
      </c>
      <c r="D2117" t="s">
        <v>3</v>
      </c>
      <c r="E2117" t="s">
        <v>345</v>
      </c>
      <c r="F2117" s="138">
        <v>44030</v>
      </c>
      <c r="G2117" t="s">
        <v>710</v>
      </c>
      <c r="H2117" t="s">
        <v>687</v>
      </c>
      <c r="I2117" t="s">
        <v>681</v>
      </c>
      <c r="J2117" t="s">
        <v>538</v>
      </c>
      <c r="K2117" t="s">
        <v>711</v>
      </c>
      <c r="L2117">
        <v>150</v>
      </c>
      <c r="M2117">
        <v>162</v>
      </c>
      <c r="O2117">
        <v>144</v>
      </c>
      <c r="P2117">
        <v>19.5</v>
      </c>
      <c r="R2117">
        <v>15</v>
      </c>
      <c r="S2117">
        <v>14</v>
      </c>
      <c r="T2117">
        <v>0</v>
      </c>
      <c r="U2117">
        <v>18.571428571428573</v>
      </c>
      <c r="V2117">
        <v>1.2380952380952381</v>
      </c>
      <c r="W2117">
        <v>0.4</v>
      </c>
      <c r="Y2117">
        <v>0.14880952380952381</v>
      </c>
      <c r="Z2117">
        <v>156</v>
      </c>
      <c r="AA2117">
        <v>0.5</v>
      </c>
      <c r="AH2117">
        <v>18.571428571428573</v>
      </c>
      <c r="AQ2117">
        <v>100</v>
      </c>
      <c r="AR2117">
        <v>100</v>
      </c>
      <c r="AS2117" t="s">
        <v>755</v>
      </c>
    </row>
    <row r="2118" spans="1:45" x14ac:dyDescent="0.25">
      <c r="A2118">
        <v>2117</v>
      </c>
      <c r="B2118" t="s">
        <v>26</v>
      </c>
      <c r="C2118" t="s">
        <v>680</v>
      </c>
      <c r="D2118" t="s">
        <v>3</v>
      </c>
      <c r="E2118" t="s">
        <v>345</v>
      </c>
      <c r="F2118" s="138">
        <v>44030</v>
      </c>
      <c r="G2118" t="s">
        <v>710</v>
      </c>
      <c r="H2118" t="s">
        <v>687</v>
      </c>
      <c r="I2118" t="s">
        <v>681</v>
      </c>
      <c r="J2118" t="s">
        <v>542</v>
      </c>
      <c r="K2118" t="s">
        <v>711</v>
      </c>
      <c r="L2118">
        <v>150</v>
      </c>
      <c r="M2118">
        <v>162</v>
      </c>
      <c r="O2118">
        <v>176</v>
      </c>
      <c r="P2118">
        <v>19.5</v>
      </c>
      <c r="Q2118">
        <v>18</v>
      </c>
      <c r="R2118">
        <v>23</v>
      </c>
      <c r="S2118">
        <v>14</v>
      </c>
      <c r="T2118">
        <v>17.285714285714285</v>
      </c>
      <c r="U2118">
        <v>17.785714285714285</v>
      </c>
      <c r="V2118">
        <v>0.85540069686411146</v>
      </c>
      <c r="W2118">
        <v>0.4</v>
      </c>
      <c r="Y2118">
        <v>0.18668831168831171</v>
      </c>
      <c r="Z2118">
        <v>229</v>
      </c>
      <c r="AA2118">
        <v>0.5</v>
      </c>
      <c r="AB2118">
        <v>17.285714285714285</v>
      </c>
      <c r="AH2118">
        <v>10.285714285714286</v>
      </c>
      <c r="AK2118">
        <v>15</v>
      </c>
      <c r="AQ2118">
        <v>100</v>
      </c>
      <c r="AR2118">
        <v>100</v>
      </c>
      <c r="AS2118" t="s">
        <v>755</v>
      </c>
    </row>
    <row r="2119" spans="1:45" x14ac:dyDescent="0.25">
      <c r="A2119">
        <v>2118</v>
      </c>
      <c r="B2119" t="s">
        <v>26</v>
      </c>
      <c r="C2119" t="s">
        <v>680</v>
      </c>
      <c r="D2119" t="s">
        <v>3</v>
      </c>
      <c r="E2119" t="s">
        <v>345</v>
      </c>
      <c r="F2119" s="138">
        <v>44030</v>
      </c>
      <c r="G2119" t="s">
        <v>710</v>
      </c>
      <c r="H2119" t="s">
        <v>687</v>
      </c>
      <c r="I2119" t="s">
        <v>681</v>
      </c>
      <c r="J2119" t="s">
        <v>541</v>
      </c>
      <c r="K2119" t="s">
        <v>711</v>
      </c>
      <c r="L2119">
        <v>150</v>
      </c>
      <c r="M2119">
        <v>162</v>
      </c>
      <c r="O2119">
        <v>124</v>
      </c>
      <c r="P2119">
        <v>19.5</v>
      </c>
      <c r="R2119">
        <v>18</v>
      </c>
      <c r="S2119">
        <v>14</v>
      </c>
      <c r="T2119">
        <v>0</v>
      </c>
      <c r="U2119">
        <v>21</v>
      </c>
      <c r="V2119">
        <v>1.1666666666666667</v>
      </c>
      <c r="W2119">
        <v>0.4</v>
      </c>
      <c r="Y2119">
        <v>0.20737327188940094</v>
      </c>
      <c r="Z2119">
        <v>122</v>
      </c>
      <c r="AA2119">
        <v>0.5</v>
      </c>
      <c r="AH2119">
        <v>21</v>
      </c>
      <c r="AQ2119">
        <v>100</v>
      </c>
      <c r="AR2119">
        <v>100</v>
      </c>
      <c r="AS2119" t="s">
        <v>755</v>
      </c>
    </row>
    <row r="2120" spans="1:45" x14ac:dyDescent="0.25">
      <c r="A2120">
        <v>2119</v>
      </c>
      <c r="B2120" t="s">
        <v>26</v>
      </c>
      <c r="C2120" t="s">
        <v>680</v>
      </c>
      <c r="D2120" t="s">
        <v>3</v>
      </c>
      <c r="E2120" t="s">
        <v>345</v>
      </c>
      <c r="F2120" s="138">
        <v>44030</v>
      </c>
      <c r="G2120" t="s">
        <v>710</v>
      </c>
      <c r="H2120" t="s">
        <v>687</v>
      </c>
      <c r="I2120" t="s">
        <v>681</v>
      </c>
      <c r="J2120" t="s">
        <v>539</v>
      </c>
      <c r="K2120" t="s">
        <v>711</v>
      </c>
      <c r="L2120">
        <v>150</v>
      </c>
      <c r="M2120">
        <v>162</v>
      </c>
      <c r="O2120">
        <v>142</v>
      </c>
      <c r="P2120">
        <v>19.5</v>
      </c>
      <c r="Q2120">
        <v>2</v>
      </c>
      <c r="R2120">
        <v>18</v>
      </c>
      <c r="S2120">
        <v>14</v>
      </c>
      <c r="T2120">
        <v>1.8214285714285714</v>
      </c>
      <c r="U2120">
        <v>22.821428571428573</v>
      </c>
      <c r="V2120">
        <v>1.2321428571428572</v>
      </c>
      <c r="W2120">
        <v>0.4</v>
      </c>
      <c r="Y2120">
        <v>0.18108651911468815</v>
      </c>
      <c r="Z2120">
        <v>158</v>
      </c>
      <c r="AA2120">
        <v>0.5</v>
      </c>
      <c r="AB2120">
        <v>1.5714285714285714</v>
      </c>
      <c r="AC2120">
        <v>1</v>
      </c>
      <c r="AH2120">
        <v>21.571428571428573</v>
      </c>
      <c r="AI2120">
        <v>3</v>
      </c>
      <c r="AK2120">
        <v>1</v>
      </c>
      <c r="AQ2120">
        <v>100</v>
      </c>
      <c r="AR2120">
        <v>100</v>
      </c>
      <c r="AS2120" t="s">
        <v>755</v>
      </c>
    </row>
    <row r="2121" spans="1:45" x14ac:dyDescent="0.25">
      <c r="A2121">
        <v>2120</v>
      </c>
      <c r="B2121" t="s">
        <v>26</v>
      </c>
      <c r="C2121" t="s">
        <v>680</v>
      </c>
      <c r="D2121" t="s">
        <v>3</v>
      </c>
      <c r="E2121" t="s">
        <v>345</v>
      </c>
      <c r="F2121" s="138">
        <v>44030</v>
      </c>
      <c r="G2121" t="s">
        <v>710</v>
      </c>
      <c r="H2121" t="s">
        <v>687</v>
      </c>
      <c r="I2121" t="s">
        <v>681</v>
      </c>
      <c r="J2121" t="s">
        <v>544</v>
      </c>
      <c r="K2121" t="s">
        <v>711</v>
      </c>
      <c r="L2121">
        <v>150</v>
      </c>
      <c r="M2121">
        <v>162</v>
      </c>
      <c r="O2121">
        <v>176</v>
      </c>
      <c r="P2121">
        <v>19.5</v>
      </c>
      <c r="Q2121">
        <v>4</v>
      </c>
      <c r="R2121">
        <v>16</v>
      </c>
      <c r="S2121">
        <v>14</v>
      </c>
      <c r="T2121">
        <v>1.75</v>
      </c>
      <c r="U2121">
        <v>10.75</v>
      </c>
      <c r="V2121">
        <v>0.625</v>
      </c>
      <c r="W2121">
        <v>0.4</v>
      </c>
      <c r="Y2121">
        <v>0.12987012987012989</v>
      </c>
      <c r="Z2121">
        <v>155</v>
      </c>
      <c r="AA2121">
        <v>0.5</v>
      </c>
      <c r="AC2121">
        <v>1</v>
      </c>
      <c r="AE2121">
        <v>3</v>
      </c>
      <c r="AI2121">
        <v>4</v>
      </c>
      <c r="AK2121">
        <v>2</v>
      </c>
      <c r="AL2121">
        <v>5</v>
      </c>
      <c r="AM2121">
        <v>5</v>
      </c>
      <c r="AQ2121">
        <v>100</v>
      </c>
      <c r="AR2121">
        <v>100</v>
      </c>
      <c r="AS2121" t="s">
        <v>755</v>
      </c>
    </row>
    <row r="2122" spans="1:45" x14ac:dyDescent="0.25">
      <c r="A2122">
        <v>2121</v>
      </c>
      <c r="B2122" t="s">
        <v>26</v>
      </c>
      <c r="C2122" t="s">
        <v>680</v>
      </c>
      <c r="D2122" t="s">
        <v>3</v>
      </c>
      <c r="E2122" t="s">
        <v>345</v>
      </c>
      <c r="F2122" s="138">
        <v>44030</v>
      </c>
      <c r="G2122" t="s">
        <v>710</v>
      </c>
      <c r="H2122" t="s">
        <v>687</v>
      </c>
      <c r="I2122" t="s">
        <v>681</v>
      </c>
      <c r="J2122" t="s">
        <v>555</v>
      </c>
      <c r="K2122" t="s">
        <v>711</v>
      </c>
      <c r="L2122">
        <v>150</v>
      </c>
      <c r="M2122">
        <v>162</v>
      </c>
      <c r="O2122">
        <v>176</v>
      </c>
      <c r="P2122">
        <v>19.5</v>
      </c>
      <c r="Q2122">
        <v>13</v>
      </c>
      <c r="R2122">
        <v>35</v>
      </c>
      <c r="S2122">
        <v>14</v>
      </c>
      <c r="T2122">
        <v>9.2857142857142865</v>
      </c>
      <c r="U2122">
        <v>21.2</v>
      </c>
      <c r="V2122">
        <v>0.63511904761904769</v>
      </c>
      <c r="W2122">
        <v>0.4</v>
      </c>
      <c r="Y2122">
        <v>0.28409090909090912</v>
      </c>
      <c r="Z2122">
        <v>205</v>
      </c>
      <c r="AA2122">
        <v>0.5</v>
      </c>
      <c r="AB2122">
        <v>8.2857142857142865</v>
      </c>
      <c r="AE2122">
        <v>2</v>
      </c>
      <c r="AH2122">
        <v>14.2</v>
      </c>
      <c r="AK2122">
        <v>4</v>
      </c>
      <c r="AM2122">
        <v>5</v>
      </c>
      <c r="AQ2122">
        <v>100</v>
      </c>
      <c r="AR2122">
        <v>100</v>
      </c>
      <c r="AS2122" t="s">
        <v>755</v>
      </c>
    </row>
    <row r="2123" spans="1:45" x14ac:dyDescent="0.25">
      <c r="A2123">
        <v>2122</v>
      </c>
      <c r="B2123" t="s">
        <v>26</v>
      </c>
      <c r="C2123" t="s">
        <v>680</v>
      </c>
      <c r="D2123" t="s">
        <v>3</v>
      </c>
      <c r="E2123" t="s">
        <v>345</v>
      </c>
      <c r="F2123" s="138">
        <v>44030</v>
      </c>
      <c r="G2123" t="s">
        <v>710</v>
      </c>
      <c r="H2123" t="s">
        <v>687</v>
      </c>
      <c r="I2123" t="s">
        <v>681</v>
      </c>
      <c r="J2123" t="s">
        <v>558</v>
      </c>
      <c r="K2123" t="s">
        <v>711</v>
      </c>
      <c r="L2123">
        <v>150</v>
      </c>
      <c r="M2123">
        <v>162</v>
      </c>
      <c r="O2123">
        <v>176</v>
      </c>
      <c r="P2123">
        <v>19.5</v>
      </c>
      <c r="Q2123">
        <v>14</v>
      </c>
      <c r="R2123">
        <v>35</v>
      </c>
      <c r="S2123">
        <v>14</v>
      </c>
      <c r="T2123">
        <v>13</v>
      </c>
      <c r="U2123">
        <v>22.7</v>
      </c>
      <c r="V2123">
        <v>0.72857142857142865</v>
      </c>
      <c r="W2123">
        <v>0.4</v>
      </c>
      <c r="Y2123">
        <v>0.28409090909090912</v>
      </c>
      <c r="Z2123">
        <v>229</v>
      </c>
      <c r="AA2123">
        <v>0.5</v>
      </c>
      <c r="AB2123">
        <v>13</v>
      </c>
      <c r="AH2123">
        <v>19.7</v>
      </c>
      <c r="AK2123">
        <v>6</v>
      </c>
      <c r="AQ2123">
        <v>100</v>
      </c>
      <c r="AR2123">
        <v>100</v>
      </c>
      <c r="AS2123" t="s">
        <v>755</v>
      </c>
    </row>
    <row r="2124" spans="1:45" x14ac:dyDescent="0.25">
      <c r="A2124">
        <v>2123</v>
      </c>
      <c r="B2124" t="s">
        <v>26</v>
      </c>
      <c r="C2124" t="s">
        <v>680</v>
      </c>
      <c r="D2124" t="s">
        <v>3</v>
      </c>
      <c r="E2124" t="s">
        <v>345</v>
      </c>
      <c r="F2124" s="138">
        <v>44030</v>
      </c>
      <c r="G2124" t="s">
        <v>710</v>
      </c>
      <c r="H2124" t="s">
        <v>687</v>
      </c>
      <c r="I2124" t="s">
        <v>681</v>
      </c>
      <c r="J2124" t="s">
        <v>553</v>
      </c>
      <c r="K2124" t="s">
        <v>711</v>
      </c>
      <c r="L2124">
        <v>150</v>
      </c>
      <c r="M2124">
        <v>162</v>
      </c>
      <c r="O2124">
        <v>64</v>
      </c>
      <c r="P2124">
        <v>19.5</v>
      </c>
      <c r="Q2124">
        <v>2</v>
      </c>
      <c r="R2124">
        <v>9</v>
      </c>
      <c r="S2124">
        <v>14</v>
      </c>
      <c r="T2124">
        <v>2.4285714285714284</v>
      </c>
      <c r="U2124">
        <v>13.142857142857142</v>
      </c>
      <c r="V2124">
        <v>1.4155844155844155</v>
      </c>
      <c r="W2124">
        <v>0.4</v>
      </c>
      <c r="Y2124">
        <v>0.20089285714285715</v>
      </c>
      <c r="Z2124">
        <v>98</v>
      </c>
      <c r="AA2124">
        <v>0.5</v>
      </c>
      <c r="AB2124">
        <v>2.4285714285714284</v>
      </c>
      <c r="AH2124">
        <v>13.142857142857142</v>
      </c>
      <c r="AQ2124">
        <v>100</v>
      </c>
      <c r="AR2124">
        <v>100</v>
      </c>
      <c r="AS2124" t="s">
        <v>755</v>
      </c>
    </row>
    <row r="2125" spans="1:45" x14ac:dyDescent="0.25">
      <c r="A2125">
        <v>2124</v>
      </c>
      <c r="B2125" t="s">
        <v>26</v>
      </c>
      <c r="C2125" t="s">
        <v>680</v>
      </c>
      <c r="D2125" t="s">
        <v>3</v>
      </c>
      <c r="E2125" t="s">
        <v>345</v>
      </c>
      <c r="F2125" s="138">
        <v>44030</v>
      </c>
      <c r="G2125" t="s">
        <v>710</v>
      </c>
      <c r="H2125" t="s">
        <v>687</v>
      </c>
      <c r="I2125" t="s">
        <v>681</v>
      </c>
      <c r="J2125" t="s">
        <v>581</v>
      </c>
      <c r="K2125" t="s">
        <v>711</v>
      </c>
      <c r="L2125">
        <v>150</v>
      </c>
      <c r="M2125">
        <v>162</v>
      </c>
      <c r="O2125">
        <v>176</v>
      </c>
      <c r="P2125">
        <v>19.5</v>
      </c>
      <c r="Q2125">
        <v>15</v>
      </c>
      <c r="R2125">
        <v>37</v>
      </c>
      <c r="S2125">
        <v>14</v>
      </c>
      <c r="T2125">
        <v>9.5714285714285712</v>
      </c>
      <c r="U2125">
        <v>14.9</v>
      </c>
      <c r="V2125">
        <v>0.4706043956043956</v>
      </c>
      <c r="W2125">
        <v>0.4</v>
      </c>
      <c r="Y2125">
        <v>0.30032467532467533</v>
      </c>
      <c r="Z2125">
        <v>169</v>
      </c>
      <c r="AA2125">
        <v>0.5</v>
      </c>
      <c r="AB2125">
        <v>6.5714285714285712</v>
      </c>
      <c r="AF2125">
        <v>4</v>
      </c>
      <c r="AH2125">
        <v>13.4</v>
      </c>
      <c r="AL2125">
        <v>2</v>
      </c>
      <c r="AQ2125">
        <v>100</v>
      </c>
      <c r="AR2125">
        <v>100</v>
      </c>
      <c r="AS2125" t="s">
        <v>755</v>
      </c>
    </row>
    <row r="2126" spans="1:45" x14ac:dyDescent="0.25">
      <c r="A2126">
        <v>2125</v>
      </c>
      <c r="B2126" t="s">
        <v>26</v>
      </c>
      <c r="C2126" t="s">
        <v>680</v>
      </c>
      <c r="D2126" t="s">
        <v>3</v>
      </c>
      <c r="E2126" t="s">
        <v>345</v>
      </c>
      <c r="F2126" s="138">
        <v>44030</v>
      </c>
      <c r="G2126" t="s">
        <v>710</v>
      </c>
      <c r="H2126" t="s">
        <v>687</v>
      </c>
      <c r="I2126" t="s">
        <v>681</v>
      </c>
      <c r="J2126" t="s">
        <v>584</v>
      </c>
      <c r="K2126" t="s">
        <v>711</v>
      </c>
      <c r="L2126">
        <v>150</v>
      </c>
      <c r="M2126">
        <v>162</v>
      </c>
      <c r="O2126">
        <v>162</v>
      </c>
      <c r="P2126">
        <v>19.5</v>
      </c>
      <c r="Q2126">
        <v>7</v>
      </c>
      <c r="R2126">
        <v>17</v>
      </c>
      <c r="S2126">
        <v>14</v>
      </c>
      <c r="T2126">
        <v>3.1428571428571428</v>
      </c>
      <c r="U2126">
        <v>15.285714285714285</v>
      </c>
      <c r="V2126">
        <v>0.76785714285714279</v>
      </c>
      <c r="W2126">
        <v>0.4</v>
      </c>
      <c r="Y2126">
        <v>0.14991181657848326</v>
      </c>
      <c r="Z2126">
        <v>179</v>
      </c>
      <c r="AA2126">
        <v>0.5</v>
      </c>
      <c r="AB2126">
        <v>2.1428571428571428</v>
      </c>
      <c r="AE2126">
        <v>2</v>
      </c>
      <c r="AH2126">
        <v>6.2857142857142856</v>
      </c>
      <c r="AM2126">
        <v>9</v>
      </c>
      <c r="AQ2126">
        <v>100</v>
      </c>
      <c r="AR2126">
        <v>100</v>
      </c>
      <c r="AS2126" t="s">
        <v>755</v>
      </c>
    </row>
    <row r="2127" spans="1:45" x14ac:dyDescent="0.25">
      <c r="A2127">
        <v>2126</v>
      </c>
      <c r="B2127" t="s">
        <v>26</v>
      </c>
      <c r="C2127" t="s">
        <v>680</v>
      </c>
      <c r="D2127" t="s">
        <v>3</v>
      </c>
      <c r="E2127" t="s">
        <v>345</v>
      </c>
      <c r="F2127" s="138">
        <v>44030</v>
      </c>
      <c r="G2127" t="s">
        <v>710</v>
      </c>
      <c r="H2127" t="s">
        <v>687</v>
      </c>
      <c r="I2127" t="s">
        <v>681</v>
      </c>
      <c r="J2127" t="s">
        <v>583</v>
      </c>
      <c r="K2127" t="s">
        <v>711</v>
      </c>
      <c r="L2127">
        <v>150</v>
      </c>
      <c r="M2127">
        <v>162</v>
      </c>
      <c r="O2127">
        <v>112</v>
      </c>
      <c r="P2127">
        <v>19.5</v>
      </c>
      <c r="Q2127">
        <v>5</v>
      </c>
      <c r="R2127">
        <v>19</v>
      </c>
      <c r="S2127">
        <v>14</v>
      </c>
      <c r="T2127">
        <v>4.5</v>
      </c>
      <c r="U2127">
        <v>14.535714285714285</v>
      </c>
      <c r="V2127">
        <v>0.79315476190476186</v>
      </c>
      <c r="W2127">
        <v>0.4</v>
      </c>
      <c r="Y2127">
        <v>0.24234693877551022</v>
      </c>
      <c r="Z2127">
        <v>170</v>
      </c>
      <c r="AA2127">
        <v>0.5</v>
      </c>
      <c r="AF2127">
        <v>2</v>
      </c>
      <c r="AG2127">
        <v>3</v>
      </c>
      <c r="AH2127">
        <v>3.2857142857142856</v>
      </c>
      <c r="AL2127">
        <v>3</v>
      </c>
      <c r="AM2127">
        <v>9</v>
      </c>
      <c r="AQ2127">
        <v>100</v>
      </c>
      <c r="AR2127">
        <v>100</v>
      </c>
      <c r="AS2127" t="s">
        <v>755</v>
      </c>
    </row>
    <row r="2128" spans="1:45" x14ac:dyDescent="0.25">
      <c r="A2128">
        <v>2127</v>
      </c>
      <c r="B2128" t="s">
        <v>26</v>
      </c>
      <c r="C2128" t="s">
        <v>680</v>
      </c>
      <c r="D2128" t="s">
        <v>3</v>
      </c>
      <c r="E2128" t="s">
        <v>345</v>
      </c>
      <c r="F2128" s="138">
        <v>44030</v>
      </c>
      <c r="G2128" t="s">
        <v>710</v>
      </c>
      <c r="H2128" t="s">
        <v>687</v>
      </c>
      <c r="I2128" t="s">
        <v>681</v>
      </c>
      <c r="J2128" t="s">
        <v>582</v>
      </c>
      <c r="K2128" t="s">
        <v>711</v>
      </c>
      <c r="L2128">
        <v>150</v>
      </c>
      <c r="M2128">
        <v>162</v>
      </c>
      <c r="O2128">
        <v>128</v>
      </c>
      <c r="P2128">
        <v>19.5</v>
      </c>
      <c r="Q2128">
        <v>4</v>
      </c>
      <c r="R2128">
        <v>14</v>
      </c>
      <c r="S2128">
        <v>14</v>
      </c>
      <c r="T2128">
        <v>3.2142857142857144</v>
      </c>
      <c r="U2128">
        <v>11.5</v>
      </c>
      <c r="V2128">
        <v>0.81746031746031755</v>
      </c>
      <c r="W2128">
        <v>0.4</v>
      </c>
      <c r="Y2128">
        <v>0.15625</v>
      </c>
      <c r="Z2128">
        <v>150</v>
      </c>
      <c r="AA2128">
        <v>0.5</v>
      </c>
      <c r="AB2128">
        <v>1.7142857142857142</v>
      </c>
      <c r="AF2128">
        <v>2</v>
      </c>
      <c r="AH2128">
        <v>10</v>
      </c>
      <c r="AL2128">
        <v>2</v>
      </c>
      <c r="AQ2128">
        <v>100</v>
      </c>
      <c r="AR2128">
        <v>100</v>
      </c>
      <c r="AS2128" t="s">
        <v>755</v>
      </c>
    </row>
    <row r="2129" spans="1:45" x14ac:dyDescent="0.25">
      <c r="A2129">
        <v>2128</v>
      </c>
      <c r="B2129" t="s">
        <v>26</v>
      </c>
      <c r="C2129" t="s">
        <v>680</v>
      </c>
      <c r="D2129" t="s">
        <v>3</v>
      </c>
      <c r="E2129" t="s">
        <v>345</v>
      </c>
      <c r="F2129" s="138">
        <v>44030</v>
      </c>
      <c r="G2129" t="s">
        <v>710</v>
      </c>
      <c r="H2129" t="s">
        <v>687</v>
      </c>
      <c r="I2129" t="s">
        <v>681</v>
      </c>
      <c r="J2129" t="s">
        <v>580</v>
      </c>
      <c r="K2129" t="s">
        <v>711</v>
      </c>
      <c r="L2129">
        <v>150</v>
      </c>
      <c r="M2129">
        <v>162</v>
      </c>
      <c r="O2129">
        <v>192</v>
      </c>
      <c r="P2129">
        <v>19.5</v>
      </c>
      <c r="Q2129">
        <v>6</v>
      </c>
      <c r="R2129">
        <v>23</v>
      </c>
      <c r="S2129">
        <v>14</v>
      </c>
      <c r="T2129">
        <v>5</v>
      </c>
      <c r="U2129">
        <v>16.428571428571427</v>
      </c>
      <c r="V2129">
        <v>0.73891625615763545</v>
      </c>
      <c r="W2129">
        <v>0.4</v>
      </c>
      <c r="Y2129">
        <v>0.17113095238095241</v>
      </c>
      <c r="Z2129">
        <v>311</v>
      </c>
      <c r="AA2129">
        <v>0.5</v>
      </c>
      <c r="AB2129">
        <v>5</v>
      </c>
      <c r="AH2129">
        <v>16.428571428571427</v>
      </c>
      <c r="AQ2129">
        <v>100</v>
      </c>
      <c r="AR2129">
        <v>100</v>
      </c>
      <c r="AS2129" t="s">
        <v>755</v>
      </c>
    </row>
    <row r="2130" spans="1:45" x14ac:dyDescent="0.25">
      <c r="A2130">
        <v>2129</v>
      </c>
      <c r="B2130" t="s">
        <v>26</v>
      </c>
      <c r="C2130" t="s">
        <v>680</v>
      </c>
      <c r="D2130" t="s">
        <v>3</v>
      </c>
      <c r="E2130" t="s">
        <v>345</v>
      </c>
      <c r="F2130" s="138">
        <v>44030</v>
      </c>
      <c r="G2130" t="s">
        <v>710</v>
      </c>
      <c r="H2130" t="s">
        <v>687</v>
      </c>
      <c r="I2130" t="s">
        <v>681</v>
      </c>
      <c r="J2130" t="s">
        <v>540</v>
      </c>
      <c r="K2130" t="s">
        <v>711</v>
      </c>
      <c r="L2130">
        <v>150</v>
      </c>
      <c r="M2130">
        <v>162</v>
      </c>
      <c r="O2130">
        <v>124</v>
      </c>
      <c r="P2130">
        <v>19.5</v>
      </c>
      <c r="Q2130">
        <v>2</v>
      </c>
      <c r="R2130">
        <v>23</v>
      </c>
      <c r="S2130">
        <v>14</v>
      </c>
      <c r="T2130">
        <v>2.5714285714285716</v>
      </c>
      <c r="U2130">
        <v>21.428571428571427</v>
      </c>
      <c r="V2130">
        <v>0.96</v>
      </c>
      <c r="W2130">
        <v>0.4</v>
      </c>
      <c r="Y2130">
        <v>0.26497695852534564</v>
      </c>
      <c r="Z2130">
        <v>204</v>
      </c>
      <c r="AA2130">
        <v>0.5</v>
      </c>
      <c r="AB2130">
        <v>2.5714285714285716</v>
      </c>
      <c r="AH2130">
        <v>21.428571428571427</v>
      </c>
      <c r="AQ2130">
        <v>100</v>
      </c>
      <c r="AR2130">
        <v>100</v>
      </c>
      <c r="AS2130" t="s">
        <v>755</v>
      </c>
    </row>
    <row r="2131" spans="1:45" x14ac:dyDescent="0.25">
      <c r="A2131">
        <v>2130</v>
      </c>
      <c r="B2131" t="s">
        <v>26</v>
      </c>
      <c r="C2131" t="s">
        <v>680</v>
      </c>
      <c r="D2131" t="s">
        <v>3</v>
      </c>
      <c r="E2131" t="s">
        <v>345</v>
      </c>
      <c r="F2131" s="138">
        <v>44030</v>
      </c>
      <c r="G2131" t="s">
        <v>710</v>
      </c>
      <c r="H2131" t="s">
        <v>687</v>
      </c>
      <c r="I2131" t="s">
        <v>681</v>
      </c>
      <c r="J2131" t="s">
        <v>584</v>
      </c>
      <c r="K2131" t="s">
        <v>711</v>
      </c>
      <c r="L2131">
        <v>150</v>
      </c>
      <c r="M2131">
        <v>162</v>
      </c>
      <c r="O2131">
        <v>176</v>
      </c>
      <c r="P2131">
        <v>19.5</v>
      </c>
      <c r="Q2131">
        <v>5</v>
      </c>
      <c r="R2131">
        <v>39</v>
      </c>
      <c r="S2131">
        <v>14</v>
      </c>
      <c r="T2131">
        <v>5.1428571428571432</v>
      </c>
      <c r="U2131">
        <v>23.9</v>
      </c>
      <c r="V2131">
        <v>0.66006493506493502</v>
      </c>
      <c r="W2131">
        <v>0.4</v>
      </c>
      <c r="Y2131">
        <v>0.31655844155844159</v>
      </c>
      <c r="Z2131">
        <v>180</v>
      </c>
      <c r="AA2131">
        <v>0.5</v>
      </c>
      <c r="AB2131">
        <v>5.1428571428571432</v>
      </c>
      <c r="AH2131">
        <v>23.4</v>
      </c>
      <c r="AK2131">
        <v>1</v>
      </c>
      <c r="AQ2131">
        <v>100</v>
      </c>
      <c r="AR2131">
        <v>100</v>
      </c>
      <c r="AS2131" t="s">
        <v>755</v>
      </c>
    </row>
    <row r="2132" spans="1:45" x14ac:dyDescent="0.25">
      <c r="A2132">
        <v>2131</v>
      </c>
      <c r="B2132" t="s">
        <v>26</v>
      </c>
      <c r="C2132" t="s">
        <v>680</v>
      </c>
      <c r="D2132" t="s">
        <v>3</v>
      </c>
      <c r="E2132" t="s">
        <v>345</v>
      </c>
      <c r="F2132" s="138">
        <v>44030</v>
      </c>
      <c r="G2132" t="s">
        <v>670</v>
      </c>
      <c r="H2132" t="s">
        <v>667</v>
      </c>
      <c r="I2132" t="s">
        <v>689</v>
      </c>
      <c r="J2132" t="s">
        <v>307</v>
      </c>
      <c r="K2132" t="s">
        <v>671</v>
      </c>
      <c r="L2132">
        <v>1200</v>
      </c>
      <c r="M2132">
        <v>480</v>
      </c>
      <c r="O2132">
        <v>376</v>
      </c>
      <c r="P2132">
        <v>57.5</v>
      </c>
      <c r="Q2132">
        <v>27</v>
      </c>
      <c r="R2132">
        <v>63</v>
      </c>
      <c r="S2132">
        <v>21</v>
      </c>
      <c r="T2132">
        <v>14.232142857142858</v>
      </c>
      <c r="U2132">
        <v>47.982142857142854</v>
      </c>
      <c r="V2132">
        <v>0.69126984126984126</v>
      </c>
      <c r="W2132">
        <v>0.4</v>
      </c>
      <c r="Y2132">
        <v>0.23936170212765959</v>
      </c>
      <c r="Z2132">
        <v>418</v>
      </c>
      <c r="AA2132">
        <v>0.65</v>
      </c>
      <c r="AB2132">
        <v>12.857142857142858</v>
      </c>
      <c r="AD2132">
        <v>1</v>
      </c>
      <c r="AE2132">
        <v>2</v>
      </c>
      <c r="AH2132">
        <v>45.857142857142854</v>
      </c>
      <c r="AI2132">
        <v>3</v>
      </c>
      <c r="AJ2132">
        <v>1</v>
      </c>
      <c r="AK2132">
        <v>2</v>
      </c>
      <c r="AQ2132">
        <v>150</v>
      </c>
      <c r="AR2132">
        <v>150</v>
      </c>
      <c r="AS2132" t="s">
        <v>755</v>
      </c>
    </row>
    <row r="2133" spans="1:45" x14ac:dyDescent="0.25">
      <c r="A2133">
        <v>2132</v>
      </c>
      <c r="B2133" t="s">
        <v>26</v>
      </c>
      <c r="C2133" t="s">
        <v>680</v>
      </c>
      <c r="D2133" t="s">
        <v>3</v>
      </c>
      <c r="E2133" t="s">
        <v>345</v>
      </c>
      <c r="F2133" s="138">
        <v>44030</v>
      </c>
      <c r="G2133" t="s">
        <v>670</v>
      </c>
      <c r="H2133" t="s">
        <v>667</v>
      </c>
      <c r="I2133" t="s">
        <v>690</v>
      </c>
      <c r="J2133" t="s">
        <v>388</v>
      </c>
      <c r="K2133" t="s">
        <v>671</v>
      </c>
      <c r="L2133">
        <v>1200</v>
      </c>
      <c r="M2133">
        <v>480</v>
      </c>
      <c r="O2133">
        <v>453</v>
      </c>
      <c r="P2133">
        <v>57.5</v>
      </c>
      <c r="Q2133">
        <v>21</v>
      </c>
      <c r="R2133">
        <v>83</v>
      </c>
      <c r="S2133">
        <v>21</v>
      </c>
      <c r="T2133">
        <v>10.714285714285714</v>
      </c>
      <c r="U2133">
        <v>45.982142857142854</v>
      </c>
      <c r="V2133">
        <v>0.54515796703296704</v>
      </c>
      <c r="W2133">
        <v>0.4</v>
      </c>
      <c r="Y2133">
        <v>0.26174708293913596</v>
      </c>
      <c r="Z2133">
        <v>430</v>
      </c>
      <c r="AA2133">
        <v>0.65</v>
      </c>
      <c r="AB2133">
        <v>10.714285714285714</v>
      </c>
      <c r="AH2133">
        <v>37.857142857142854</v>
      </c>
      <c r="AI2133">
        <v>5</v>
      </c>
      <c r="AJ2133">
        <v>5</v>
      </c>
      <c r="AK2133">
        <v>4</v>
      </c>
      <c r="AL2133">
        <v>4</v>
      </c>
      <c r="AQ2133">
        <v>150</v>
      </c>
      <c r="AR2133">
        <v>150</v>
      </c>
      <c r="AS2133" t="s">
        <v>755</v>
      </c>
    </row>
    <row r="2134" spans="1:45" x14ac:dyDescent="0.25">
      <c r="A2134">
        <v>2133</v>
      </c>
      <c r="B2134" t="s">
        <v>26</v>
      </c>
      <c r="C2134" t="s">
        <v>680</v>
      </c>
      <c r="D2134" t="s">
        <v>3</v>
      </c>
      <c r="E2134" t="s">
        <v>345</v>
      </c>
      <c r="F2134" s="138">
        <v>44030</v>
      </c>
      <c r="G2134" t="s">
        <v>670</v>
      </c>
      <c r="H2134" t="s">
        <v>687</v>
      </c>
      <c r="I2134" t="s">
        <v>691</v>
      </c>
      <c r="J2134" t="s">
        <v>390</v>
      </c>
      <c r="K2134" t="s">
        <v>671</v>
      </c>
      <c r="L2134">
        <v>1200</v>
      </c>
      <c r="M2134">
        <v>480</v>
      </c>
      <c r="O2134">
        <v>304</v>
      </c>
      <c r="P2134">
        <v>57.5</v>
      </c>
      <c r="Q2134">
        <v>3</v>
      </c>
      <c r="R2134">
        <v>34</v>
      </c>
      <c r="S2134">
        <v>21</v>
      </c>
      <c r="T2134">
        <v>1.4642857142857144</v>
      </c>
      <c r="U2134">
        <v>30.553571428571427</v>
      </c>
      <c r="V2134">
        <v>0.86534749034749026</v>
      </c>
      <c r="W2134">
        <v>0.24</v>
      </c>
      <c r="Y2134">
        <v>0.15977443609022557</v>
      </c>
      <c r="Z2134">
        <v>449</v>
      </c>
      <c r="AA2134">
        <v>0.6</v>
      </c>
      <c r="AB2134">
        <v>0.7142857142857143</v>
      </c>
      <c r="AC2134">
        <v>1</v>
      </c>
      <c r="AE2134">
        <v>1</v>
      </c>
      <c r="AH2134">
        <v>28.428571428571427</v>
      </c>
      <c r="AI2134">
        <v>3</v>
      </c>
      <c r="AJ2134">
        <v>1</v>
      </c>
      <c r="AK2134">
        <v>2</v>
      </c>
      <c r="AQ2134">
        <v>150</v>
      </c>
      <c r="AR2134">
        <v>150</v>
      </c>
      <c r="AS2134" t="s">
        <v>755</v>
      </c>
    </row>
    <row r="2135" spans="1:45" x14ac:dyDescent="0.25">
      <c r="A2135">
        <v>2134</v>
      </c>
      <c r="B2135" t="s">
        <v>26</v>
      </c>
      <c r="C2135" t="s">
        <v>680</v>
      </c>
      <c r="D2135" t="s">
        <v>3</v>
      </c>
      <c r="E2135" t="s">
        <v>345</v>
      </c>
      <c r="F2135" s="138">
        <v>44030</v>
      </c>
      <c r="G2135" t="s">
        <v>670</v>
      </c>
      <c r="H2135" t="s">
        <v>687</v>
      </c>
      <c r="I2135" t="s">
        <v>692</v>
      </c>
      <c r="J2135" t="s">
        <v>383</v>
      </c>
      <c r="K2135" t="s">
        <v>671</v>
      </c>
      <c r="L2135">
        <v>1200</v>
      </c>
      <c r="M2135">
        <v>480</v>
      </c>
      <c r="O2135">
        <v>416</v>
      </c>
      <c r="P2135">
        <v>57.5</v>
      </c>
      <c r="R2135">
        <v>53</v>
      </c>
      <c r="S2135">
        <v>21</v>
      </c>
      <c r="T2135">
        <v>0</v>
      </c>
      <c r="U2135">
        <v>33.428571428571431</v>
      </c>
      <c r="V2135">
        <v>0.6307277628032345</v>
      </c>
      <c r="W2135">
        <v>0.24</v>
      </c>
      <c r="Y2135">
        <v>0.18200549450549453</v>
      </c>
      <c r="Z2135">
        <v>465</v>
      </c>
      <c r="AA2135">
        <v>0.6</v>
      </c>
      <c r="AH2135">
        <v>29.428571428571427</v>
      </c>
      <c r="AI2135">
        <v>6</v>
      </c>
      <c r="AK2135">
        <v>5</v>
      </c>
      <c r="AQ2135">
        <v>150</v>
      </c>
      <c r="AR2135">
        <v>150</v>
      </c>
      <c r="AS2135" t="s">
        <v>755</v>
      </c>
    </row>
    <row r="2136" spans="1:45" x14ac:dyDescent="0.25">
      <c r="A2136">
        <v>2135</v>
      </c>
      <c r="B2136" t="s">
        <v>26</v>
      </c>
      <c r="C2136" t="s">
        <v>680</v>
      </c>
      <c r="D2136" t="s">
        <v>3</v>
      </c>
      <c r="E2136" t="s">
        <v>345</v>
      </c>
      <c r="F2136" s="138">
        <v>44030</v>
      </c>
      <c r="G2136" t="s">
        <v>670</v>
      </c>
      <c r="H2136" t="s">
        <v>687</v>
      </c>
      <c r="I2136" t="s">
        <v>693</v>
      </c>
      <c r="J2136" t="s">
        <v>385</v>
      </c>
      <c r="K2136" t="s">
        <v>671</v>
      </c>
      <c r="L2136">
        <v>1200</v>
      </c>
      <c r="M2136">
        <v>480</v>
      </c>
      <c r="O2136">
        <v>360</v>
      </c>
      <c r="P2136">
        <v>57.5</v>
      </c>
      <c r="R2136">
        <v>39</v>
      </c>
      <c r="S2136">
        <v>21</v>
      </c>
      <c r="T2136">
        <v>0</v>
      </c>
      <c r="U2136">
        <v>26.428571428571427</v>
      </c>
      <c r="V2136">
        <v>0.67765567765567758</v>
      </c>
      <c r="W2136">
        <v>0.24</v>
      </c>
      <c r="Y2136">
        <v>0.15476190476190477</v>
      </c>
      <c r="Z2136">
        <v>400</v>
      </c>
      <c r="AA2136">
        <v>0.6</v>
      </c>
      <c r="AH2136">
        <v>25.428571428571427</v>
      </c>
      <c r="AI2136">
        <v>4</v>
      </c>
      <c r="AQ2136">
        <v>150</v>
      </c>
      <c r="AR2136">
        <v>150</v>
      </c>
      <c r="AS2136" t="s">
        <v>755</v>
      </c>
    </row>
    <row r="2137" spans="1:45" x14ac:dyDescent="0.25">
      <c r="A2137">
        <v>2136</v>
      </c>
      <c r="B2137" t="s">
        <v>26</v>
      </c>
      <c r="C2137" t="s">
        <v>680</v>
      </c>
      <c r="D2137" t="s">
        <v>3</v>
      </c>
      <c r="E2137" t="s">
        <v>345</v>
      </c>
      <c r="F2137" s="138">
        <v>44030</v>
      </c>
      <c r="G2137" t="s">
        <v>670</v>
      </c>
      <c r="H2137" t="s">
        <v>687</v>
      </c>
      <c r="I2137" t="s">
        <v>695</v>
      </c>
      <c r="J2137" t="s">
        <v>387</v>
      </c>
      <c r="K2137" t="s">
        <v>671</v>
      </c>
      <c r="L2137">
        <v>1200</v>
      </c>
      <c r="M2137">
        <v>480</v>
      </c>
      <c r="O2137">
        <v>416</v>
      </c>
      <c r="P2137">
        <v>57.5</v>
      </c>
      <c r="Q2137">
        <v>10</v>
      </c>
      <c r="R2137">
        <v>34</v>
      </c>
      <c r="S2137">
        <v>21</v>
      </c>
      <c r="T2137">
        <v>5.6428571428571432</v>
      </c>
      <c r="U2137">
        <v>24.071428571428573</v>
      </c>
      <c r="V2137">
        <v>0.67532467532467533</v>
      </c>
      <c r="W2137">
        <v>0.24</v>
      </c>
      <c r="Y2137">
        <v>0.11675824175824176</v>
      </c>
      <c r="Z2137">
        <v>420</v>
      </c>
      <c r="AA2137">
        <v>0.6</v>
      </c>
      <c r="AB2137">
        <v>5.1428571428571432</v>
      </c>
      <c r="AE2137">
        <v>1</v>
      </c>
      <c r="AH2137">
        <v>22.571428571428573</v>
      </c>
      <c r="AK2137">
        <v>3</v>
      </c>
      <c r="AQ2137">
        <v>150</v>
      </c>
      <c r="AR2137">
        <v>150</v>
      </c>
      <c r="AS2137" t="s">
        <v>755</v>
      </c>
    </row>
    <row r="2138" spans="1:45" x14ac:dyDescent="0.25">
      <c r="A2138">
        <v>2137</v>
      </c>
      <c r="B2138" t="s">
        <v>26</v>
      </c>
      <c r="C2138" t="s">
        <v>680</v>
      </c>
      <c r="D2138" t="s">
        <v>3</v>
      </c>
      <c r="E2138" t="s">
        <v>345</v>
      </c>
      <c r="F2138" s="138">
        <v>44030</v>
      </c>
      <c r="G2138" t="s">
        <v>670</v>
      </c>
      <c r="H2138" t="s">
        <v>687</v>
      </c>
      <c r="I2138" t="s">
        <v>696</v>
      </c>
      <c r="J2138" t="s">
        <v>389</v>
      </c>
      <c r="K2138" t="s">
        <v>671</v>
      </c>
      <c r="L2138">
        <v>1200</v>
      </c>
      <c r="M2138">
        <v>480</v>
      </c>
      <c r="O2138">
        <v>336</v>
      </c>
      <c r="P2138">
        <v>57.5</v>
      </c>
      <c r="Q2138">
        <v>4</v>
      </c>
      <c r="R2138">
        <v>38</v>
      </c>
      <c r="S2138">
        <v>21</v>
      </c>
      <c r="T2138">
        <v>1.5714285714285714</v>
      </c>
      <c r="U2138">
        <v>17.464285714285715</v>
      </c>
      <c r="V2138">
        <v>0.45323129251700689</v>
      </c>
      <c r="W2138">
        <v>0.24</v>
      </c>
      <c r="Y2138">
        <v>0.16156462585034015</v>
      </c>
      <c r="Z2138">
        <v>340</v>
      </c>
      <c r="AA2138">
        <v>0.6</v>
      </c>
      <c r="AB2138">
        <v>1.5714285714285714</v>
      </c>
      <c r="AH2138">
        <v>16.714285714285715</v>
      </c>
      <c r="AI2138">
        <v>3</v>
      </c>
      <c r="AQ2138">
        <v>150</v>
      </c>
      <c r="AR2138">
        <v>150</v>
      </c>
      <c r="AS2138" t="s">
        <v>755</v>
      </c>
    </row>
    <row r="2139" spans="1:45" x14ac:dyDescent="0.25">
      <c r="A2139">
        <v>2138</v>
      </c>
      <c r="B2139" t="s">
        <v>26</v>
      </c>
      <c r="C2139" t="s">
        <v>680</v>
      </c>
      <c r="D2139" t="s">
        <v>3</v>
      </c>
      <c r="E2139" t="s">
        <v>345</v>
      </c>
      <c r="F2139" s="138">
        <v>44030</v>
      </c>
      <c r="G2139" t="s">
        <v>670</v>
      </c>
      <c r="H2139" t="s">
        <v>687</v>
      </c>
      <c r="I2139" t="s">
        <v>701</v>
      </c>
      <c r="J2139" t="s">
        <v>433</v>
      </c>
      <c r="K2139" t="s">
        <v>671</v>
      </c>
      <c r="L2139">
        <v>1200</v>
      </c>
      <c r="M2139">
        <v>480</v>
      </c>
      <c r="O2139">
        <v>544</v>
      </c>
      <c r="P2139">
        <v>57.5</v>
      </c>
      <c r="Q2139">
        <v>3</v>
      </c>
      <c r="R2139">
        <v>45</v>
      </c>
      <c r="S2139">
        <v>21</v>
      </c>
      <c r="T2139">
        <v>2.4285714285714284</v>
      </c>
      <c r="U2139">
        <v>36.142857142857146</v>
      </c>
      <c r="V2139">
        <v>0.80357142857142871</v>
      </c>
      <c r="W2139">
        <v>0.24</v>
      </c>
      <c r="Y2139">
        <v>0.11817226890756304</v>
      </c>
      <c r="Z2139">
        <v>544</v>
      </c>
      <c r="AA2139">
        <v>0.6</v>
      </c>
      <c r="AB2139">
        <v>2.4285714285714284</v>
      </c>
      <c r="AH2139">
        <v>36.142857142857146</v>
      </c>
      <c r="AQ2139">
        <v>150</v>
      </c>
      <c r="AR2139">
        <v>150</v>
      </c>
      <c r="AS2139" t="s">
        <v>755</v>
      </c>
    </row>
    <row r="2140" spans="1:45" x14ac:dyDescent="0.25">
      <c r="A2140">
        <v>2139</v>
      </c>
      <c r="B2140" t="s">
        <v>26</v>
      </c>
      <c r="C2140" t="s">
        <v>680</v>
      </c>
      <c r="D2140" t="s">
        <v>3</v>
      </c>
      <c r="E2140" t="s">
        <v>345</v>
      </c>
      <c r="F2140" s="138">
        <v>44030</v>
      </c>
      <c r="G2140" t="s">
        <v>670</v>
      </c>
      <c r="H2140" t="s">
        <v>687</v>
      </c>
      <c r="I2140" t="s">
        <v>702</v>
      </c>
      <c r="J2140" t="s">
        <v>432</v>
      </c>
      <c r="K2140" t="s">
        <v>671</v>
      </c>
      <c r="L2140">
        <v>1200</v>
      </c>
      <c r="M2140">
        <v>480</v>
      </c>
      <c r="O2140">
        <v>388</v>
      </c>
      <c r="P2140">
        <v>57.5</v>
      </c>
      <c r="Q2140">
        <v>10</v>
      </c>
      <c r="R2140">
        <v>35</v>
      </c>
      <c r="S2140">
        <v>21</v>
      </c>
      <c r="T2140">
        <v>4.5714285714285712</v>
      </c>
      <c r="U2140">
        <v>20.714285714285715</v>
      </c>
      <c r="V2140">
        <v>0.56190476190476191</v>
      </c>
      <c r="W2140">
        <v>0.24</v>
      </c>
      <c r="Y2140">
        <v>0.12886597938144331</v>
      </c>
      <c r="Z2140">
        <v>312</v>
      </c>
      <c r="AA2140">
        <v>0.6</v>
      </c>
      <c r="AB2140">
        <v>3.5714285714285716</v>
      </c>
      <c r="AE2140">
        <v>2</v>
      </c>
      <c r="AH2140">
        <v>17.714285714285715</v>
      </c>
      <c r="AI2140">
        <v>3</v>
      </c>
      <c r="AK2140">
        <v>3</v>
      </c>
      <c r="AL2140">
        <v>1</v>
      </c>
      <c r="AQ2140">
        <v>150</v>
      </c>
      <c r="AR2140">
        <v>150</v>
      </c>
      <c r="AS2140" t="s">
        <v>755</v>
      </c>
    </row>
    <row r="2141" spans="1:45" x14ac:dyDescent="0.25">
      <c r="A2141">
        <v>2140</v>
      </c>
      <c r="B2141" t="s">
        <v>26</v>
      </c>
      <c r="C2141" t="s">
        <v>680</v>
      </c>
      <c r="D2141" t="s">
        <v>3</v>
      </c>
      <c r="E2141" t="s">
        <v>345</v>
      </c>
      <c r="F2141" s="138">
        <v>44030</v>
      </c>
      <c r="G2141" t="s">
        <v>670</v>
      </c>
      <c r="H2141" t="s">
        <v>687</v>
      </c>
      <c r="I2141" t="s">
        <v>694</v>
      </c>
      <c r="J2141" t="s">
        <v>381</v>
      </c>
      <c r="K2141" t="s">
        <v>671</v>
      </c>
      <c r="L2141">
        <v>1200</v>
      </c>
      <c r="M2141">
        <v>480</v>
      </c>
      <c r="O2141">
        <v>352</v>
      </c>
      <c r="P2141">
        <v>57.5</v>
      </c>
      <c r="Q2141">
        <v>15</v>
      </c>
      <c r="R2141">
        <v>43</v>
      </c>
      <c r="S2141">
        <v>21</v>
      </c>
      <c r="T2141">
        <v>7.8928571428571432</v>
      </c>
      <c r="U2141">
        <v>23.214285714285715</v>
      </c>
      <c r="V2141">
        <v>0.53633004926108374</v>
      </c>
      <c r="W2141">
        <v>0.24</v>
      </c>
      <c r="Y2141">
        <v>0.17451298701298704</v>
      </c>
      <c r="Z2141">
        <v>448</v>
      </c>
      <c r="AA2141">
        <v>0.6</v>
      </c>
      <c r="AB2141">
        <v>7.1428571428571432</v>
      </c>
      <c r="AC2141">
        <v>1</v>
      </c>
      <c r="AE2141">
        <v>1</v>
      </c>
      <c r="AH2141">
        <v>19.714285714285715</v>
      </c>
      <c r="AI2141">
        <v>4</v>
      </c>
      <c r="AK2141">
        <v>5</v>
      </c>
      <c r="AQ2141">
        <v>150</v>
      </c>
      <c r="AR2141">
        <v>150</v>
      </c>
      <c r="AS2141" t="s">
        <v>755</v>
      </c>
    </row>
    <row r="2142" spans="1:45" x14ac:dyDescent="0.25">
      <c r="A2142">
        <v>2141</v>
      </c>
      <c r="B2142" t="s">
        <v>26</v>
      </c>
      <c r="C2142" t="s">
        <v>680</v>
      </c>
      <c r="D2142" t="s">
        <v>3</v>
      </c>
      <c r="E2142" t="s">
        <v>345</v>
      </c>
      <c r="F2142" s="138">
        <v>44030</v>
      </c>
      <c r="G2142" t="s">
        <v>682</v>
      </c>
      <c r="H2142" t="s">
        <v>687</v>
      </c>
      <c r="I2142" t="s">
        <v>694</v>
      </c>
      <c r="J2142" t="s">
        <v>567</v>
      </c>
      <c r="K2142" t="s">
        <v>671</v>
      </c>
      <c r="L2142">
        <v>1000</v>
      </c>
      <c r="M2142">
        <v>400</v>
      </c>
      <c r="O2142">
        <v>304</v>
      </c>
      <c r="P2142">
        <v>57.5</v>
      </c>
      <c r="Q2142">
        <v>13</v>
      </c>
      <c r="R2142">
        <v>32</v>
      </c>
      <c r="S2142">
        <v>17.5</v>
      </c>
      <c r="T2142">
        <v>5.9642857142857144</v>
      </c>
      <c r="U2142">
        <v>15.714285714285714</v>
      </c>
      <c r="V2142">
        <v>0.4817460317460317</v>
      </c>
      <c r="W2142">
        <v>0.24</v>
      </c>
      <c r="Y2142">
        <v>0.15037593984962408</v>
      </c>
      <c r="Z2142">
        <v>328</v>
      </c>
      <c r="AA2142">
        <v>0.6</v>
      </c>
      <c r="AB2142">
        <v>5.7142857142857144</v>
      </c>
      <c r="AC2142">
        <v>1</v>
      </c>
      <c r="AH2142">
        <v>14.714285714285714</v>
      </c>
      <c r="AI2142">
        <v>2</v>
      </c>
      <c r="AK2142">
        <v>1</v>
      </c>
      <c r="AQ2142">
        <v>150</v>
      </c>
      <c r="AR2142">
        <v>150</v>
      </c>
      <c r="AS2142" t="s">
        <v>755</v>
      </c>
    </row>
    <row r="2143" spans="1:45" x14ac:dyDescent="0.25">
      <c r="A2143">
        <v>2142</v>
      </c>
      <c r="B2143" t="s">
        <v>26</v>
      </c>
      <c r="C2143" t="s">
        <v>665</v>
      </c>
      <c r="D2143" t="s">
        <v>3</v>
      </c>
      <c r="E2143" t="s">
        <v>345</v>
      </c>
      <c r="F2143" s="138">
        <v>44031</v>
      </c>
      <c r="G2143" t="s">
        <v>666</v>
      </c>
      <c r="H2143" t="s">
        <v>667</v>
      </c>
      <c r="I2143" t="s">
        <v>668</v>
      </c>
      <c r="J2143" t="s">
        <v>129</v>
      </c>
      <c r="K2143" t="s">
        <v>669</v>
      </c>
      <c r="L2143">
        <v>2700</v>
      </c>
      <c r="M2143">
        <v>810</v>
      </c>
      <c r="O2143">
        <v>862</v>
      </c>
      <c r="P2143">
        <v>259.2</v>
      </c>
      <c r="Q2143">
        <v>70</v>
      </c>
      <c r="R2143">
        <v>156</v>
      </c>
      <c r="S2143">
        <v>171.20000000000002</v>
      </c>
      <c r="T2143">
        <v>56.5</v>
      </c>
      <c r="U2143">
        <v>166.66666666666666</v>
      </c>
      <c r="V2143">
        <v>0.98746312684365778</v>
      </c>
      <c r="W2143">
        <v>0.4</v>
      </c>
      <c r="Y2143">
        <v>0.37454424925422608</v>
      </c>
      <c r="Z2143">
        <v>1122</v>
      </c>
      <c r="AA2143">
        <v>0.8</v>
      </c>
      <c r="AB2143">
        <v>54.5</v>
      </c>
      <c r="AC2143">
        <v>4</v>
      </c>
      <c r="AD2143">
        <v>0</v>
      </c>
      <c r="AE2143">
        <v>2</v>
      </c>
      <c r="AF2143">
        <v>0</v>
      </c>
      <c r="AG2143">
        <v>0</v>
      </c>
      <c r="AH2143">
        <v>164.16666666666666</v>
      </c>
      <c r="AI2143">
        <v>4</v>
      </c>
      <c r="AJ2143">
        <v>0</v>
      </c>
      <c r="AK2143">
        <v>3</v>
      </c>
      <c r="AL2143">
        <v>0</v>
      </c>
      <c r="AM2143">
        <v>0</v>
      </c>
      <c r="AQ2143">
        <v>150</v>
      </c>
      <c r="AR2143">
        <v>150</v>
      </c>
      <c r="AS2143" t="s">
        <v>756</v>
      </c>
    </row>
    <row r="2144" spans="1:45" x14ac:dyDescent="0.25">
      <c r="A2144">
        <v>2143</v>
      </c>
      <c r="B2144" t="s">
        <v>26</v>
      </c>
      <c r="C2144" t="s">
        <v>665</v>
      </c>
      <c r="D2144" t="s">
        <v>3</v>
      </c>
      <c r="E2144" t="s">
        <v>345</v>
      </c>
      <c r="F2144" s="138">
        <v>44031</v>
      </c>
      <c r="G2144" t="s">
        <v>666</v>
      </c>
      <c r="H2144" t="s">
        <v>667</v>
      </c>
      <c r="I2144" t="s">
        <v>672</v>
      </c>
      <c r="J2144" t="s">
        <v>189</v>
      </c>
      <c r="K2144" t="s">
        <v>669</v>
      </c>
      <c r="L2144">
        <v>2700</v>
      </c>
      <c r="M2144">
        <v>810</v>
      </c>
      <c r="O2144">
        <v>740</v>
      </c>
      <c r="P2144">
        <v>259.2</v>
      </c>
      <c r="Q2144">
        <v>14</v>
      </c>
      <c r="R2144">
        <v>124</v>
      </c>
      <c r="S2144">
        <v>171.20000000000002</v>
      </c>
      <c r="T2144">
        <v>10.791666666666666</v>
      </c>
      <c r="U2144">
        <v>140.54166666666666</v>
      </c>
      <c r="V2144">
        <v>1.0966183574879225</v>
      </c>
      <c r="W2144">
        <v>0.4</v>
      </c>
      <c r="Y2144">
        <v>0.26640926640926643</v>
      </c>
      <c r="Z2144">
        <v>869</v>
      </c>
      <c r="AA2144">
        <v>0.8</v>
      </c>
      <c r="AB2144">
        <v>9.1666666666666661</v>
      </c>
      <c r="AC2144">
        <v>0</v>
      </c>
      <c r="AD2144">
        <v>3</v>
      </c>
      <c r="AE2144">
        <v>1</v>
      </c>
      <c r="AF2144">
        <v>0</v>
      </c>
      <c r="AG2144">
        <v>0</v>
      </c>
      <c r="AH2144">
        <v>138.66666666666666</v>
      </c>
      <c r="AI2144">
        <v>1</v>
      </c>
      <c r="AJ2144">
        <v>3</v>
      </c>
      <c r="AK2144">
        <v>1</v>
      </c>
      <c r="AL2144">
        <v>0</v>
      </c>
      <c r="AM2144">
        <v>0</v>
      </c>
      <c r="AQ2144">
        <v>150</v>
      </c>
      <c r="AR2144">
        <v>150</v>
      </c>
      <c r="AS2144" t="s">
        <v>756</v>
      </c>
    </row>
    <row r="2145" spans="1:45" x14ac:dyDescent="0.25">
      <c r="A2145">
        <v>2144</v>
      </c>
      <c r="B2145" t="s">
        <v>26</v>
      </c>
      <c r="C2145" t="s">
        <v>665</v>
      </c>
      <c r="D2145" t="s">
        <v>3</v>
      </c>
      <c r="E2145" t="s">
        <v>345</v>
      </c>
      <c r="F2145" s="138">
        <v>44031</v>
      </c>
      <c r="G2145" t="s">
        <v>670</v>
      </c>
      <c r="H2145" t="s">
        <v>667</v>
      </c>
      <c r="I2145" t="s">
        <v>668</v>
      </c>
      <c r="J2145" t="s">
        <v>137</v>
      </c>
      <c r="K2145" t="s">
        <v>671</v>
      </c>
      <c r="L2145">
        <v>1200</v>
      </c>
      <c r="M2145">
        <v>480</v>
      </c>
      <c r="O2145">
        <v>651</v>
      </c>
      <c r="P2145">
        <v>153.60000000000002</v>
      </c>
      <c r="Q2145">
        <v>17</v>
      </c>
      <c r="R2145">
        <v>114</v>
      </c>
      <c r="S2145">
        <v>101.60000000000001</v>
      </c>
      <c r="T2145">
        <v>21.375</v>
      </c>
      <c r="U2145">
        <v>39.625</v>
      </c>
      <c r="V2145">
        <v>0.46564885496183206</v>
      </c>
      <c r="W2145">
        <v>0.4</v>
      </c>
      <c r="Y2145">
        <v>0.28746982664033355</v>
      </c>
      <c r="Z2145">
        <v>867</v>
      </c>
      <c r="AA2145">
        <v>0.75</v>
      </c>
      <c r="AB2145">
        <v>0</v>
      </c>
      <c r="AC2145">
        <v>7</v>
      </c>
      <c r="AD2145">
        <v>11</v>
      </c>
      <c r="AE2145">
        <v>10</v>
      </c>
      <c r="AF2145">
        <v>6</v>
      </c>
      <c r="AG2145">
        <v>6</v>
      </c>
      <c r="AH2145">
        <v>0</v>
      </c>
      <c r="AI2145">
        <v>12</v>
      </c>
      <c r="AJ2145">
        <v>11</v>
      </c>
      <c r="AK2145">
        <v>17</v>
      </c>
      <c r="AL2145">
        <v>4</v>
      </c>
      <c r="AM2145">
        <v>21</v>
      </c>
      <c r="AQ2145">
        <v>100</v>
      </c>
      <c r="AR2145">
        <v>100</v>
      </c>
      <c r="AS2145" t="s">
        <v>756</v>
      </c>
    </row>
    <row r="2146" spans="1:45" x14ac:dyDescent="0.25">
      <c r="A2146">
        <v>2145</v>
      </c>
      <c r="B2146" t="s">
        <v>26</v>
      </c>
      <c r="C2146" t="s">
        <v>665</v>
      </c>
      <c r="D2146" t="s">
        <v>3</v>
      </c>
      <c r="E2146" t="s">
        <v>345</v>
      </c>
      <c r="F2146" s="138">
        <v>44031</v>
      </c>
      <c r="G2146" t="s">
        <v>670</v>
      </c>
      <c r="H2146" t="s">
        <v>667</v>
      </c>
      <c r="I2146" t="s">
        <v>668</v>
      </c>
      <c r="J2146" t="s">
        <v>138</v>
      </c>
      <c r="K2146" t="s">
        <v>671</v>
      </c>
      <c r="L2146">
        <v>1200</v>
      </c>
      <c r="M2146">
        <v>480</v>
      </c>
      <c r="O2146">
        <v>424</v>
      </c>
      <c r="P2146">
        <v>153.60000000000002</v>
      </c>
      <c r="Q2146">
        <v>25</v>
      </c>
      <c r="R2146">
        <v>48</v>
      </c>
      <c r="S2146">
        <v>101.60000000000001</v>
      </c>
      <c r="T2146">
        <v>12.916666666666668</v>
      </c>
      <c r="U2146">
        <v>27.083333333333332</v>
      </c>
      <c r="V2146">
        <v>0.54794520547945202</v>
      </c>
      <c r="W2146">
        <v>0.4</v>
      </c>
      <c r="Y2146">
        <v>0.24595687331536392</v>
      </c>
      <c r="Z2146">
        <v>534</v>
      </c>
      <c r="AA2146">
        <v>0.75</v>
      </c>
      <c r="AB2146">
        <v>7.666666666666667</v>
      </c>
      <c r="AC2146">
        <v>5</v>
      </c>
      <c r="AD2146">
        <v>0</v>
      </c>
      <c r="AE2146">
        <v>8</v>
      </c>
      <c r="AF2146">
        <v>0</v>
      </c>
      <c r="AG2146">
        <v>0</v>
      </c>
      <c r="AH2146">
        <v>20.333333333333332</v>
      </c>
      <c r="AI2146">
        <v>9</v>
      </c>
      <c r="AJ2146">
        <v>0</v>
      </c>
      <c r="AK2146">
        <v>9</v>
      </c>
      <c r="AL2146">
        <v>0</v>
      </c>
      <c r="AM2146">
        <v>0</v>
      </c>
      <c r="AQ2146">
        <v>100</v>
      </c>
      <c r="AR2146">
        <v>100</v>
      </c>
      <c r="AS2146" t="s">
        <v>756</v>
      </c>
    </row>
    <row r="2147" spans="1:45" x14ac:dyDescent="0.25">
      <c r="A2147">
        <v>2146</v>
      </c>
      <c r="B2147" t="s">
        <v>26</v>
      </c>
      <c r="C2147" t="s">
        <v>665</v>
      </c>
      <c r="D2147" t="s">
        <v>3</v>
      </c>
      <c r="E2147" t="s">
        <v>345</v>
      </c>
      <c r="F2147" s="138">
        <v>44031</v>
      </c>
      <c r="G2147" t="s">
        <v>670</v>
      </c>
      <c r="H2147" t="s">
        <v>667</v>
      </c>
      <c r="I2147" t="s">
        <v>668</v>
      </c>
      <c r="J2147" t="s">
        <v>139</v>
      </c>
      <c r="K2147" t="s">
        <v>671</v>
      </c>
      <c r="L2147">
        <v>1200</v>
      </c>
      <c r="M2147">
        <v>480</v>
      </c>
      <c r="O2147">
        <v>368</v>
      </c>
      <c r="P2147">
        <v>96</v>
      </c>
      <c r="Q2147">
        <v>15</v>
      </c>
      <c r="R2147">
        <v>21</v>
      </c>
      <c r="S2147">
        <v>63.5</v>
      </c>
      <c r="T2147">
        <v>13.5</v>
      </c>
      <c r="U2147">
        <v>18.666666666666668</v>
      </c>
      <c r="V2147">
        <v>0.8935185185185186</v>
      </c>
      <c r="W2147">
        <v>0.4</v>
      </c>
      <c r="Y2147">
        <v>0.13975155279503107</v>
      </c>
      <c r="Z2147">
        <v>402</v>
      </c>
      <c r="AA2147">
        <v>0.75</v>
      </c>
      <c r="AB2147">
        <v>13.5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18.666666666666668</v>
      </c>
      <c r="AI2147">
        <v>0</v>
      </c>
      <c r="AJ2147">
        <v>0</v>
      </c>
      <c r="AK2147">
        <v>0</v>
      </c>
      <c r="AL2147">
        <v>0</v>
      </c>
      <c r="AM2147">
        <v>0</v>
      </c>
      <c r="AQ2147">
        <v>100</v>
      </c>
      <c r="AR2147">
        <v>100</v>
      </c>
      <c r="AS2147" t="s">
        <v>755</v>
      </c>
    </row>
    <row r="2148" spans="1:45" x14ac:dyDescent="0.25">
      <c r="A2148">
        <v>2147</v>
      </c>
      <c r="B2148" t="s">
        <v>26</v>
      </c>
      <c r="C2148" t="s">
        <v>665</v>
      </c>
      <c r="D2148" t="s">
        <v>3</v>
      </c>
      <c r="E2148" t="s">
        <v>345</v>
      </c>
      <c r="F2148" s="138">
        <v>44031</v>
      </c>
      <c r="G2148" t="s">
        <v>670</v>
      </c>
      <c r="H2148" t="s">
        <v>667</v>
      </c>
      <c r="I2148" t="s">
        <v>668</v>
      </c>
      <c r="J2148" t="s">
        <v>140</v>
      </c>
      <c r="K2148" t="s">
        <v>671</v>
      </c>
      <c r="L2148">
        <v>1200</v>
      </c>
      <c r="M2148">
        <v>480</v>
      </c>
      <c r="O2148">
        <v>864</v>
      </c>
      <c r="P2148">
        <v>153.60000000000002</v>
      </c>
      <c r="Q2148">
        <v>42</v>
      </c>
      <c r="R2148">
        <v>135</v>
      </c>
      <c r="S2148">
        <v>101.60000000000001</v>
      </c>
      <c r="T2148">
        <v>22.166666666666668</v>
      </c>
      <c r="U2148">
        <v>79.333333333333329</v>
      </c>
      <c r="V2148">
        <v>0.57344632768361581</v>
      </c>
      <c r="W2148">
        <v>0.4</v>
      </c>
      <c r="Y2148">
        <v>0.29265873015873017</v>
      </c>
      <c r="Z2148">
        <v>1450</v>
      </c>
      <c r="AA2148">
        <v>0.75</v>
      </c>
      <c r="AB2148">
        <v>18.166666666666668</v>
      </c>
      <c r="AC2148">
        <v>6</v>
      </c>
      <c r="AD2148">
        <v>0</v>
      </c>
      <c r="AE2148">
        <v>5</v>
      </c>
      <c r="AF2148">
        <v>0</v>
      </c>
      <c r="AG2148">
        <v>0</v>
      </c>
      <c r="AH2148">
        <v>71.833333333333329</v>
      </c>
      <c r="AI2148">
        <v>8</v>
      </c>
      <c r="AJ2148">
        <v>0</v>
      </c>
      <c r="AK2148">
        <v>11</v>
      </c>
      <c r="AL2148">
        <v>0</v>
      </c>
      <c r="AM2148">
        <v>0</v>
      </c>
      <c r="AQ2148">
        <v>100</v>
      </c>
      <c r="AR2148">
        <v>100</v>
      </c>
      <c r="AS2148" t="s">
        <v>756</v>
      </c>
    </row>
    <row r="2149" spans="1:45" x14ac:dyDescent="0.25">
      <c r="A2149">
        <v>2148</v>
      </c>
      <c r="B2149" t="s">
        <v>26</v>
      </c>
      <c r="C2149" t="s">
        <v>665</v>
      </c>
      <c r="D2149" t="s">
        <v>3</v>
      </c>
      <c r="E2149" t="s">
        <v>345</v>
      </c>
      <c r="F2149" s="138">
        <v>44031</v>
      </c>
      <c r="G2149" t="s">
        <v>670</v>
      </c>
      <c r="H2149" t="s">
        <v>667</v>
      </c>
      <c r="I2149" t="s">
        <v>668</v>
      </c>
      <c r="J2149" t="s">
        <v>141</v>
      </c>
      <c r="K2149" t="s">
        <v>671</v>
      </c>
      <c r="L2149">
        <v>1200</v>
      </c>
      <c r="M2149">
        <v>480</v>
      </c>
      <c r="O2149">
        <v>528</v>
      </c>
      <c r="P2149">
        <v>153.60000000000002</v>
      </c>
      <c r="Q2149">
        <v>59</v>
      </c>
      <c r="R2149">
        <v>57</v>
      </c>
      <c r="S2149">
        <v>101.60000000000001</v>
      </c>
      <c r="T2149">
        <v>31.666666666666668</v>
      </c>
      <c r="U2149">
        <v>39.583333333333336</v>
      </c>
      <c r="V2149">
        <v>0.61422413793103448</v>
      </c>
      <c r="W2149">
        <v>0.4</v>
      </c>
      <c r="Y2149">
        <v>0.31385281385281388</v>
      </c>
      <c r="Z2149">
        <v>1387</v>
      </c>
      <c r="AA2149">
        <v>0.75</v>
      </c>
      <c r="AB2149">
        <v>30.166666666666668</v>
      </c>
      <c r="AC2149">
        <v>0</v>
      </c>
      <c r="AD2149">
        <v>0</v>
      </c>
      <c r="AE2149">
        <v>3</v>
      </c>
      <c r="AF2149">
        <v>0</v>
      </c>
      <c r="AG2149">
        <v>0</v>
      </c>
      <c r="AH2149">
        <v>38.833333333333336</v>
      </c>
      <c r="AI2149">
        <v>1</v>
      </c>
      <c r="AJ2149">
        <v>0</v>
      </c>
      <c r="AK2149">
        <v>1</v>
      </c>
      <c r="AL2149">
        <v>0</v>
      </c>
      <c r="AM2149">
        <v>0</v>
      </c>
      <c r="AQ2149">
        <v>100</v>
      </c>
      <c r="AR2149">
        <v>100</v>
      </c>
      <c r="AS2149" t="s">
        <v>756</v>
      </c>
    </row>
    <row r="2150" spans="1:45" x14ac:dyDescent="0.25">
      <c r="A2150">
        <v>2149</v>
      </c>
      <c r="B2150" t="s">
        <v>26</v>
      </c>
      <c r="C2150" t="s">
        <v>665</v>
      </c>
      <c r="D2150" t="s">
        <v>3</v>
      </c>
      <c r="E2150" t="s">
        <v>345</v>
      </c>
      <c r="F2150" s="138">
        <v>44031</v>
      </c>
      <c r="G2150" t="s">
        <v>670</v>
      </c>
      <c r="H2150" t="s">
        <v>667</v>
      </c>
      <c r="I2150" t="s">
        <v>668</v>
      </c>
      <c r="J2150" t="s">
        <v>142</v>
      </c>
      <c r="K2150" t="s">
        <v>671</v>
      </c>
      <c r="L2150">
        <v>1200</v>
      </c>
      <c r="M2150">
        <v>480</v>
      </c>
      <c r="O2150">
        <v>576</v>
      </c>
      <c r="P2150">
        <v>153.60000000000002</v>
      </c>
      <c r="Q2150">
        <v>15</v>
      </c>
      <c r="R2150">
        <v>48</v>
      </c>
      <c r="S2150">
        <v>101.60000000000001</v>
      </c>
      <c r="T2150">
        <v>13.333333333333334</v>
      </c>
      <c r="U2150">
        <v>30.666666666666668</v>
      </c>
      <c r="V2150">
        <v>0.69841269841269837</v>
      </c>
      <c r="W2150">
        <v>0.4</v>
      </c>
      <c r="Y2150">
        <v>0.15625</v>
      </c>
      <c r="Z2150">
        <v>711</v>
      </c>
      <c r="AA2150">
        <v>0.75</v>
      </c>
      <c r="AB2150">
        <v>13.333333333333334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29.666666666666668</v>
      </c>
      <c r="AI2150">
        <v>0</v>
      </c>
      <c r="AJ2150">
        <v>0</v>
      </c>
      <c r="AK2150">
        <v>2</v>
      </c>
      <c r="AL2150">
        <v>0</v>
      </c>
      <c r="AM2150">
        <v>0</v>
      </c>
      <c r="AQ2150">
        <v>100</v>
      </c>
      <c r="AR2150">
        <v>100</v>
      </c>
      <c r="AS2150" t="s">
        <v>756</v>
      </c>
    </row>
    <row r="2151" spans="1:45" x14ac:dyDescent="0.25">
      <c r="A2151">
        <v>2150</v>
      </c>
      <c r="B2151" t="s">
        <v>26</v>
      </c>
      <c r="C2151" t="s">
        <v>665</v>
      </c>
      <c r="D2151" t="s">
        <v>3</v>
      </c>
      <c r="E2151" t="s">
        <v>345</v>
      </c>
      <c r="F2151" s="138">
        <v>44031</v>
      </c>
      <c r="G2151" t="s">
        <v>670</v>
      </c>
      <c r="H2151" t="s">
        <v>667</v>
      </c>
      <c r="I2151" t="s">
        <v>668</v>
      </c>
      <c r="J2151" t="s">
        <v>143</v>
      </c>
      <c r="K2151" t="s">
        <v>671</v>
      </c>
      <c r="L2151">
        <v>1200</v>
      </c>
      <c r="M2151">
        <v>480</v>
      </c>
      <c r="O2151">
        <v>336</v>
      </c>
      <c r="P2151">
        <v>96</v>
      </c>
      <c r="Q2151">
        <v>15</v>
      </c>
      <c r="R2151">
        <v>30</v>
      </c>
      <c r="S2151">
        <v>63.5</v>
      </c>
      <c r="T2151">
        <v>10.166666666666666</v>
      </c>
      <c r="U2151">
        <v>29.666666666666668</v>
      </c>
      <c r="V2151">
        <v>0.88518518518518519</v>
      </c>
      <c r="W2151">
        <v>0.4</v>
      </c>
      <c r="Y2151">
        <v>0.19132653061224492</v>
      </c>
      <c r="Z2151">
        <v>900</v>
      </c>
      <c r="AA2151">
        <v>0.75</v>
      </c>
      <c r="AB2151">
        <v>10.166666666666666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29.666666666666668</v>
      </c>
      <c r="AI2151">
        <v>0</v>
      </c>
      <c r="AJ2151">
        <v>0</v>
      </c>
      <c r="AK2151">
        <v>0</v>
      </c>
      <c r="AL2151">
        <v>0</v>
      </c>
      <c r="AM2151">
        <v>0</v>
      </c>
      <c r="AQ2151">
        <v>100</v>
      </c>
      <c r="AR2151">
        <v>100</v>
      </c>
      <c r="AS2151" t="s">
        <v>755</v>
      </c>
    </row>
    <row r="2152" spans="1:45" x14ac:dyDescent="0.25">
      <c r="A2152">
        <v>2151</v>
      </c>
      <c r="B2152" t="s">
        <v>26</v>
      </c>
      <c r="C2152" t="s">
        <v>665</v>
      </c>
      <c r="D2152" t="s">
        <v>3</v>
      </c>
      <c r="E2152" t="s">
        <v>345</v>
      </c>
      <c r="F2152" s="138">
        <v>44031</v>
      </c>
      <c r="G2152" t="s">
        <v>670</v>
      </c>
      <c r="H2152" t="s">
        <v>667</v>
      </c>
      <c r="I2152" t="s">
        <v>668</v>
      </c>
      <c r="J2152" t="s">
        <v>144</v>
      </c>
      <c r="K2152" t="s">
        <v>671</v>
      </c>
      <c r="L2152">
        <v>1200</v>
      </c>
      <c r="M2152">
        <v>480</v>
      </c>
      <c r="O2152">
        <v>372</v>
      </c>
      <c r="P2152">
        <v>96</v>
      </c>
      <c r="Q2152">
        <v>13</v>
      </c>
      <c r="R2152">
        <v>26</v>
      </c>
      <c r="S2152">
        <v>63.5</v>
      </c>
      <c r="T2152">
        <v>9.5</v>
      </c>
      <c r="U2152">
        <v>18.333333333333332</v>
      </c>
      <c r="V2152">
        <v>0.71367521367521369</v>
      </c>
      <c r="W2152">
        <v>0.4</v>
      </c>
      <c r="Y2152">
        <v>0.14976958525345624</v>
      </c>
      <c r="Z2152">
        <v>389</v>
      </c>
      <c r="AA2152">
        <v>0.65</v>
      </c>
      <c r="AB2152">
        <v>9.5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18.333333333333332</v>
      </c>
      <c r="AI2152">
        <v>0</v>
      </c>
      <c r="AJ2152">
        <v>0</v>
      </c>
      <c r="AK2152">
        <v>0</v>
      </c>
      <c r="AL2152">
        <v>0</v>
      </c>
      <c r="AM2152">
        <v>0</v>
      </c>
      <c r="AQ2152">
        <v>100</v>
      </c>
      <c r="AR2152">
        <v>100</v>
      </c>
      <c r="AS2152" t="s">
        <v>755</v>
      </c>
    </row>
    <row r="2153" spans="1:45" x14ac:dyDescent="0.25">
      <c r="A2153">
        <v>2152</v>
      </c>
      <c r="B2153" t="s">
        <v>26</v>
      </c>
      <c r="C2153" t="s">
        <v>665</v>
      </c>
      <c r="D2153" t="s">
        <v>3</v>
      </c>
      <c r="E2153" t="s">
        <v>345</v>
      </c>
      <c r="F2153" s="138">
        <v>44031</v>
      </c>
      <c r="G2153" t="s">
        <v>670</v>
      </c>
      <c r="H2153" t="s">
        <v>667</v>
      </c>
      <c r="I2153" t="s">
        <v>668</v>
      </c>
      <c r="J2153" t="s">
        <v>145</v>
      </c>
      <c r="K2153" t="s">
        <v>671</v>
      </c>
      <c r="L2153">
        <v>1200</v>
      </c>
      <c r="M2153">
        <v>480</v>
      </c>
      <c r="O2153">
        <v>356</v>
      </c>
      <c r="P2153">
        <v>96</v>
      </c>
      <c r="Q2153">
        <v>25</v>
      </c>
      <c r="R2153">
        <v>34</v>
      </c>
      <c r="S2153">
        <v>63.5</v>
      </c>
      <c r="T2153">
        <v>14.791666666666666</v>
      </c>
      <c r="U2153">
        <v>22</v>
      </c>
      <c r="V2153">
        <v>0.62358757062146886</v>
      </c>
      <c r="W2153">
        <v>0.4</v>
      </c>
      <c r="Y2153">
        <v>0.23675762439807385</v>
      </c>
      <c r="Z2153">
        <v>436</v>
      </c>
      <c r="AA2153">
        <v>0</v>
      </c>
      <c r="AB2153">
        <v>8.6666666666666661</v>
      </c>
      <c r="AC2153">
        <v>5</v>
      </c>
      <c r="AD2153">
        <v>3</v>
      </c>
      <c r="AE2153">
        <v>4</v>
      </c>
      <c r="AF2153">
        <v>1</v>
      </c>
      <c r="AG2153">
        <v>1</v>
      </c>
      <c r="AH2153">
        <v>11</v>
      </c>
      <c r="AI2153">
        <v>9</v>
      </c>
      <c r="AJ2153">
        <v>2</v>
      </c>
      <c r="AK2153">
        <v>6</v>
      </c>
      <c r="AL2153">
        <v>4</v>
      </c>
      <c r="AM2153">
        <v>2</v>
      </c>
      <c r="AQ2153">
        <v>100</v>
      </c>
      <c r="AR2153">
        <v>100</v>
      </c>
      <c r="AS2153" t="s">
        <v>755</v>
      </c>
    </row>
    <row r="2154" spans="1:45" x14ac:dyDescent="0.25">
      <c r="A2154">
        <v>2153</v>
      </c>
      <c r="B2154" t="s">
        <v>26</v>
      </c>
      <c r="C2154" t="s">
        <v>665</v>
      </c>
      <c r="D2154" t="s">
        <v>3</v>
      </c>
      <c r="E2154" t="s">
        <v>345</v>
      </c>
      <c r="F2154" s="138">
        <v>44031</v>
      </c>
      <c r="G2154" t="s">
        <v>670</v>
      </c>
      <c r="H2154" t="s">
        <v>667</v>
      </c>
      <c r="I2154" t="s">
        <v>672</v>
      </c>
      <c r="J2154" t="s">
        <v>190</v>
      </c>
      <c r="K2154" t="s">
        <v>671</v>
      </c>
      <c r="L2154">
        <v>1200</v>
      </c>
      <c r="M2154">
        <v>480</v>
      </c>
      <c r="O2154">
        <v>400</v>
      </c>
      <c r="P2154">
        <v>96</v>
      </c>
      <c r="Q2154">
        <v>0</v>
      </c>
      <c r="R2154">
        <v>19</v>
      </c>
      <c r="S2154">
        <v>63.5</v>
      </c>
      <c r="T2154">
        <v>0</v>
      </c>
      <c r="U2154">
        <v>16.666666666666668</v>
      </c>
      <c r="V2154">
        <v>0.87719298245614041</v>
      </c>
      <c r="W2154">
        <v>0.4</v>
      </c>
      <c r="Y2154">
        <v>6.7857142857142852E-2</v>
      </c>
      <c r="Z2154">
        <v>516</v>
      </c>
      <c r="AA2154">
        <v>0.75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16.666666666666668</v>
      </c>
      <c r="AI2154">
        <v>0</v>
      </c>
      <c r="AJ2154">
        <v>0</v>
      </c>
      <c r="AK2154">
        <v>0</v>
      </c>
      <c r="AL2154">
        <v>0</v>
      </c>
      <c r="AM2154">
        <v>0</v>
      </c>
      <c r="AQ2154">
        <v>100</v>
      </c>
      <c r="AR2154">
        <v>100</v>
      </c>
      <c r="AS2154" t="s">
        <v>755</v>
      </c>
    </row>
    <row r="2155" spans="1:45" x14ac:dyDescent="0.25">
      <c r="A2155">
        <v>2154</v>
      </c>
      <c r="B2155" t="s">
        <v>26</v>
      </c>
      <c r="C2155" t="s">
        <v>665</v>
      </c>
      <c r="D2155" t="s">
        <v>3</v>
      </c>
      <c r="E2155" t="s">
        <v>345</v>
      </c>
      <c r="F2155" s="138">
        <v>44031</v>
      </c>
      <c r="G2155" t="s">
        <v>670</v>
      </c>
      <c r="H2155" t="s">
        <v>667</v>
      </c>
      <c r="I2155" t="s">
        <v>672</v>
      </c>
      <c r="J2155" t="s">
        <v>191</v>
      </c>
      <c r="K2155" t="s">
        <v>671</v>
      </c>
      <c r="L2155">
        <v>1200</v>
      </c>
      <c r="M2155">
        <v>480</v>
      </c>
      <c r="O2155">
        <v>384</v>
      </c>
      <c r="P2155">
        <v>96</v>
      </c>
      <c r="Q2155">
        <v>36</v>
      </c>
      <c r="R2155">
        <v>65</v>
      </c>
      <c r="S2155">
        <v>63.5</v>
      </c>
      <c r="T2155">
        <v>17.666666666666664</v>
      </c>
      <c r="U2155">
        <v>37.208333333333336</v>
      </c>
      <c r="V2155">
        <v>0.54331683168316836</v>
      </c>
      <c r="W2155">
        <v>0.4</v>
      </c>
      <c r="Y2155">
        <v>0.37574404761904767</v>
      </c>
      <c r="Z2155">
        <v>484</v>
      </c>
      <c r="AA2155">
        <v>0.7</v>
      </c>
      <c r="AB2155">
        <v>15.166666666666666</v>
      </c>
      <c r="AC2155">
        <v>4</v>
      </c>
      <c r="AD2155">
        <v>0</v>
      </c>
      <c r="AE2155">
        <v>3</v>
      </c>
      <c r="AF2155">
        <v>0</v>
      </c>
      <c r="AG2155">
        <v>0</v>
      </c>
      <c r="AH2155">
        <v>32.333333333333336</v>
      </c>
      <c r="AI2155">
        <v>0</v>
      </c>
      <c r="AJ2155">
        <v>1</v>
      </c>
      <c r="AK2155">
        <v>9</v>
      </c>
      <c r="AL2155">
        <v>0</v>
      </c>
      <c r="AM2155">
        <v>0</v>
      </c>
      <c r="AQ2155">
        <v>100</v>
      </c>
      <c r="AR2155">
        <v>100</v>
      </c>
      <c r="AS2155" t="s">
        <v>755</v>
      </c>
    </row>
    <row r="2156" spans="1:45" x14ac:dyDescent="0.25">
      <c r="A2156">
        <v>2155</v>
      </c>
      <c r="B2156" t="s">
        <v>26</v>
      </c>
      <c r="C2156" t="s">
        <v>665</v>
      </c>
      <c r="D2156" t="s">
        <v>3</v>
      </c>
      <c r="E2156" t="s">
        <v>345</v>
      </c>
      <c r="F2156" s="138">
        <v>44031</v>
      </c>
      <c r="G2156" t="s">
        <v>670</v>
      </c>
      <c r="H2156" t="s">
        <v>667</v>
      </c>
      <c r="I2156" t="s">
        <v>677</v>
      </c>
      <c r="J2156" t="s">
        <v>195</v>
      </c>
      <c r="K2156" t="s">
        <v>671</v>
      </c>
      <c r="L2156">
        <v>1200</v>
      </c>
      <c r="M2156">
        <v>480</v>
      </c>
      <c r="O2156">
        <v>320</v>
      </c>
      <c r="P2156">
        <v>96</v>
      </c>
      <c r="Q2156">
        <v>85</v>
      </c>
      <c r="R2156">
        <v>126</v>
      </c>
      <c r="S2156">
        <v>63.5</v>
      </c>
      <c r="T2156">
        <v>49.75</v>
      </c>
      <c r="U2156">
        <v>77.416666666666671</v>
      </c>
      <c r="V2156">
        <v>0.60268562401263825</v>
      </c>
      <c r="W2156">
        <v>0.4</v>
      </c>
      <c r="Y2156">
        <v>0.9419642857142857</v>
      </c>
      <c r="Z2156">
        <v>358</v>
      </c>
      <c r="AA2156">
        <v>0.7</v>
      </c>
      <c r="AB2156">
        <v>44.5</v>
      </c>
      <c r="AC2156">
        <v>9</v>
      </c>
      <c r="AD2156">
        <v>0</v>
      </c>
      <c r="AE2156">
        <v>6</v>
      </c>
      <c r="AF2156">
        <v>0</v>
      </c>
      <c r="AG2156">
        <v>0</v>
      </c>
      <c r="AH2156">
        <v>68.166666666666671</v>
      </c>
      <c r="AI2156">
        <v>17</v>
      </c>
      <c r="AJ2156">
        <v>0</v>
      </c>
      <c r="AK2156">
        <v>10</v>
      </c>
      <c r="AL2156">
        <v>0</v>
      </c>
      <c r="AM2156">
        <v>0</v>
      </c>
      <c r="AQ2156">
        <v>100</v>
      </c>
      <c r="AR2156">
        <v>100</v>
      </c>
      <c r="AS2156" t="s">
        <v>755</v>
      </c>
    </row>
    <row r="2157" spans="1:45" x14ac:dyDescent="0.25">
      <c r="A2157">
        <v>2156</v>
      </c>
      <c r="B2157" t="s">
        <v>26</v>
      </c>
      <c r="C2157" t="s">
        <v>665</v>
      </c>
      <c r="D2157" t="s">
        <v>3</v>
      </c>
      <c r="E2157" t="s">
        <v>345</v>
      </c>
      <c r="F2157" s="138">
        <v>44031</v>
      </c>
      <c r="G2157" t="s">
        <v>670</v>
      </c>
      <c r="H2157" t="s">
        <v>667</v>
      </c>
      <c r="I2157" t="s">
        <v>677</v>
      </c>
      <c r="J2157" t="s">
        <v>196</v>
      </c>
      <c r="K2157" t="s">
        <v>671</v>
      </c>
      <c r="L2157">
        <v>1200</v>
      </c>
      <c r="M2157">
        <v>480</v>
      </c>
      <c r="O2157">
        <v>352</v>
      </c>
      <c r="P2157">
        <v>96</v>
      </c>
      <c r="Q2157">
        <v>38</v>
      </c>
      <c r="R2157">
        <v>115</v>
      </c>
      <c r="S2157">
        <v>63.5</v>
      </c>
      <c r="T2157">
        <v>17.416666666666664</v>
      </c>
      <c r="U2157">
        <v>71.75</v>
      </c>
      <c r="V2157">
        <v>0.58278867102396503</v>
      </c>
      <c r="W2157">
        <v>0.4</v>
      </c>
      <c r="Y2157">
        <v>0.62094155844155852</v>
      </c>
      <c r="Z2157">
        <v>383</v>
      </c>
      <c r="AA2157">
        <v>0.7</v>
      </c>
      <c r="AB2157">
        <v>10.666666666666666</v>
      </c>
      <c r="AC2157">
        <v>11</v>
      </c>
      <c r="AD2157">
        <v>0</v>
      </c>
      <c r="AE2157">
        <v>8</v>
      </c>
      <c r="AF2157">
        <v>0</v>
      </c>
      <c r="AG2157">
        <v>0</v>
      </c>
      <c r="AH2157">
        <v>66.5</v>
      </c>
      <c r="AI2157">
        <v>11</v>
      </c>
      <c r="AJ2157">
        <v>0</v>
      </c>
      <c r="AK2157">
        <v>5</v>
      </c>
      <c r="AL2157">
        <v>0</v>
      </c>
      <c r="AM2157">
        <v>0</v>
      </c>
      <c r="AQ2157">
        <v>100</v>
      </c>
      <c r="AR2157">
        <v>100</v>
      </c>
      <c r="AS2157" t="s">
        <v>755</v>
      </c>
    </row>
    <row r="2158" spans="1:45" x14ac:dyDescent="0.25">
      <c r="A2158">
        <v>2157</v>
      </c>
      <c r="B2158" t="s">
        <v>26</v>
      </c>
      <c r="C2158" t="s">
        <v>665</v>
      </c>
      <c r="D2158" t="s">
        <v>3</v>
      </c>
      <c r="E2158" t="s">
        <v>345</v>
      </c>
      <c r="F2158" s="138">
        <v>44031</v>
      </c>
      <c r="G2158" t="s">
        <v>670</v>
      </c>
      <c r="H2158" t="s">
        <v>667</v>
      </c>
      <c r="I2158" t="s">
        <v>674</v>
      </c>
      <c r="J2158" t="s">
        <v>371</v>
      </c>
      <c r="K2158" t="s">
        <v>671</v>
      </c>
      <c r="L2158">
        <v>1200</v>
      </c>
      <c r="M2158">
        <v>480</v>
      </c>
      <c r="O2158">
        <v>414</v>
      </c>
      <c r="P2158">
        <v>96</v>
      </c>
      <c r="Q2158">
        <v>6</v>
      </c>
      <c r="R2158">
        <v>27</v>
      </c>
      <c r="S2158">
        <v>63.5</v>
      </c>
      <c r="T2158">
        <v>8</v>
      </c>
      <c r="U2158">
        <v>33.5</v>
      </c>
      <c r="V2158">
        <v>1.2575757575757576</v>
      </c>
      <c r="W2158">
        <v>0.4</v>
      </c>
      <c r="Y2158">
        <v>0.11387163561076606</v>
      </c>
      <c r="Z2158">
        <v>451</v>
      </c>
      <c r="AA2158">
        <v>0.7</v>
      </c>
      <c r="AB2158">
        <v>6</v>
      </c>
      <c r="AC2158">
        <v>0</v>
      </c>
      <c r="AD2158">
        <v>0</v>
      </c>
      <c r="AE2158">
        <v>4</v>
      </c>
      <c r="AF2158">
        <v>0</v>
      </c>
      <c r="AG2158">
        <v>0</v>
      </c>
      <c r="AH2158">
        <v>30.5</v>
      </c>
      <c r="AI2158">
        <v>0</v>
      </c>
      <c r="AJ2158">
        <v>0</v>
      </c>
      <c r="AK2158">
        <v>6</v>
      </c>
      <c r="AL2158">
        <v>0</v>
      </c>
      <c r="AM2158">
        <v>0</v>
      </c>
      <c r="AQ2158">
        <v>80</v>
      </c>
      <c r="AR2158">
        <v>80</v>
      </c>
      <c r="AS2158" t="s">
        <v>755</v>
      </c>
    </row>
    <row r="2159" spans="1:45" x14ac:dyDescent="0.25">
      <c r="A2159">
        <v>2158</v>
      </c>
      <c r="B2159" t="s">
        <v>26</v>
      </c>
      <c r="C2159" t="s">
        <v>665</v>
      </c>
      <c r="D2159" t="s">
        <v>3</v>
      </c>
      <c r="E2159" t="s">
        <v>345</v>
      </c>
      <c r="F2159" s="138">
        <v>44031</v>
      </c>
      <c r="G2159" t="s">
        <v>670</v>
      </c>
      <c r="H2159" t="s">
        <v>667</v>
      </c>
      <c r="I2159" t="s">
        <v>673</v>
      </c>
      <c r="J2159" t="s">
        <v>370</v>
      </c>
      <c r="K2159" t="s">
        <v>671</v>
      </c>
      <c r="L2159">
        <v>1200</v>
      </c>
      <c r="M2159">
        <v>480</v>
      </c>
      <c r="O2159">
        <v>388</v>
      </c>
      <c r="P2159">
        <v>96</v>
      </c>
      <c r="Q2159">
        <v>24</v>
      </c>
      <c r="R2159">
        <v>23</v>
      </c>
      <c r="S2159">
        <v>63.5</v>
      </c>
      <c r="T2159">
        <v>14.833333333333334</v>
      </c>
      <c r="U2159">
        <v>13.166666666666666</v>
      </c>
      <c r="V2159">
        <v>0.5957446808510638</v>
      </c>
      <c r="W2159">
        <v>0.4</v>
      </c>
      <c r="Y2159">
        <v>0.17304860088365245</v>
      </c>
      <c r="Z2159">
        <v>471</v>
      </c>
      <c r="AA2159">
        <v>0.7</v>
      </c>
      <c r="AB2159">
        <v>12.833333333333334</v>
      </c>
      <c r="AC2159">
        <v>0</v>
      </c>
      <c r="AD2159">
        <v>0</v>
      </c>
      <c r="AE2159">
        <v>4</v>
      </c>
      <c r="AF2159">
        <v>0</v>
      </c>
      <c r="AG2159">
        <v>0</v>
      </c>
      <c r="AH2159">
        <v>8.6666666666666661</v>
      </c>
      <c r="AI2159">
        <v>6</v>
      </c>
      <c r="AJ2159">
        <v>0</v>
      </c>
      <c r="AK2159">
        <v>6</v>
      </c>
      <c r="AL2159">
        <v>0</v>
      </c>
      <c r="AM2159">
        <v>0</v>
      </c>
      <c r="AQ2159">
        <v>80</v>
      </c>
      <c r="AR2159">
        <v>80</v>
      </c>
      <c r="AS2159" t="s">
        <v>755</v>
      </c>
    </row>
    <row r="2160" spans="1:45" x14ac:dyDescent="0.25">
      <c r="A2160">
        <v>2159</v>
      </c>
      <c r="B2160" t="s">
        <v>26</v>
      </c>
      <c r="C2160" t="s">
        <v>665</v>
      </c>
      <c r="D2160" t="s">
        <v>3</v>
      </c>
      <c r="E2160" t="s">
        <v>345</v>
      </c>
      <c r="F2160" s="138">
        <v>44031</v>
      </c>
      <c r="G2160" t="s">
        <v>670</v>
      </c>
      <c r="H2160" t="s">
        <v>687</v>
      </c>
      <c r="I2160" t="s">
        <v>714</v>
      </c>
      <c r="J2160" t="s">
        <v>523</v>
      </c>
      <c r="K2160" t="s">
        <v>671</v>
      </c>
      <c r="L2160">
        <v>1200</v>
      </c>
      <c r="M2160">
        <v>480</v>
      </c>
      <c r="O2160">
        <v>367</v>
      </c>
      <c r="P2160">
        <v>57.5</v>
      </c>
      <c r="Q2160">
        <v>7</v>
      </c>
      <c r="R2160">
        <v>33</v>
      </c>
      <c r="S2160">
        <v>21</v>
      </c>
      <c r="T2160">
        <v>9.1666666666666679</v>
      </c>
      <c r="U2160">
        <v>10.333333333333332</v>
      </c>
      <c r="V2160">
        <v>0.48749999999999999</v>
      </c>
      <c r="W2160">
        <v>0.24</v>
      </c>
      <c r="Y2160">
        <v>0.15570260801868432</v>
      </c>
      <c r="Z2160">
        <v>411</v>
      </c>
      <c r="AA2160">
        <v>0.65</v>
      </c>
      <c r="AB2160">
        <v>7.166666666666667</v>
      </c>
      <c r="AC2160">
        <v>0</v>
      </c>
      <c r="AD2160">
        <v>0</v>
      </c>
      <c r="AE2160">
        <v>4</v>
      </c>
      <c r="AF2160">
        <v>0</v>
      </c>
      <c r="AG2160">
        <v>0</v>
      </c>
      <c r="AH2160">
        <v>7.333333333333333</v>
      </c>
      <c r="AI2160">
        <v>0</v>
      </c>
      <c r="AJ2160">
        <v>0</v>
      </c>
      <c r="AK2160">
        <v>6</v>
      </c>
      <c r="AL2160">
        <v>0</v>
      </c>
      <c r="AM2160">
        <v>0</v>
      </c>
      <c r="AQ2160">
        <v>50</v>
      </c>
      <c r="AR2160">
        <v>50</v>
      </c>
      <c r="AS2160" t="s">
        <v>755</v>
      </c>
    </row>
    <row r="2161" spans="1:45" x14ac:dyDescent="0.25">
      <c r="A2161">
        <v>2160</v>
      </c>
      <c r="B2161" t="s">
        <v>26</v>
      </c>
      <c r="C2161" t="s">
        <v>665</v>
      </c>
      <c r="D2161" t="s">
        <v>3</v>
      </c>
      <c r="E2161" t="s">
        <v>345</v>
      </c>
      <c r="F2161" s="138">
        <v>44031</v>
      </c>
      <c r="G2161" t="s">
        <v>682</v>
      </c>
      <c r="H2161" t="s">
        <v>667</v>
      </c>
      <c r="I2161" t="s">
        <v>668</v>
      </c>
      <c r="J2161" t="s">
        <v>149</v>
      </c>
      <c r="K2161" t="s">
        <v>671</v>
      </c>
      <c r="L2161">
        <v>1000</v>
      </c>
      <c r="M2161">
        <v>400</v>
      </c>
      <c r="O2161">
        <v>352</v>
      </c>
      <c r="P2161">
        <v>80</v>
      </c>
      <c r="Q2161">
        <v>16</v>
      </c>
      <c r="R2161">
        <v>104</v>
      </c>
      <c r="S2161">
        <v>53</v>
      </c>
      <c r="T2161">
        <v>6</v>
      </c>
      <c r="U2161">
        <v>83.125</v>
      </c>
      <c r="V2161">
        <v>0.7427083333333333</v>
      </c>
      <c r="W2161">
        <v>0.4</v>
      </c>
      <c r="Y2161">
        <v>0.48701298701298706</v>
      </c>
      <c r="Z2161">
        <v>850</v>
      </c>
      <c r="AA2161">
        <v>0.7</v>
      </c>
      <c r="AB2161">
        <v>0</v>
      </c>
      <c r="AC2161">
        <v>8</v>
      </c>
      <c r="AD2161">
        <v>0</v>
      </c>
      <c r="AE2161">
        <v>8</v>
      </c>
      <c r="AF2161">
        <v>0</v>
      </c>
      <c r="AG2161">
        <v>0</v>
      </c>
      <c r="AH2161">
        <v>70</v>
      </c>
      <c r="AI2161">
        <v>16</v>
      </c>
      <c r="AJ2161">
        <v>7</v>
      </c>
      <c r="AK2161">
        <v>13</v>
      </c>
      <c r="AL2161">
        <v>0</v>
      </c>
      <c r="AM2161">
        <v>0</v>
      </c>
      <c r="AQ2161">
        <v>100</v>
      </c>
      <c r="AR2161">
        <v>100</v>
      </c>
      <c r="AS2161" t="s">
        <v>755</v>
      </c>
    </row>
    <row r="2162" spans="1:45" x14ac:dyDescent="0.25">
      <c r="A2162">
        <v>2161</v>
      </c>
      <c r="B2162" t="s">
        <v>26</v>
      </c>
      <c r="C2162" t="s">
        <v>665</v>
      </c>
      <c r="D2162" t="s">
        <v>3</v>
      </c>
      <c r="E2162" t="s">
        <v>345</v>
      </c>
      <c r="F2162" s="138">
        <v>44031</v>
      </c>
      <c r="G2162" t="s">
        <v>682</v>
      </c>
      <c r="H2162" t="s">
        <v>667</v>
      </c>
      <c r="I2162" t="s">
        <v>668</v>
      </c>
      <c r="J2162" t="s">
        <v>153</v>
      </c>
      <c r="K2162" t="s">
        <v>671</v>
      </c>
      <c r="L2162">
        <v>1000</v>
      </c>
      <c r="M2162">
        <v>320</v>
      </c>
      <c r="O2162">
        <v>336</v>
      </c>
      <c r="P2162">
        <v>80</v>
      </c>
      <c r="Q2162">
        <v>19</v>
      </c>
      <c r="R2162">
        <v>37</v>
      </c>
      <c r="S2162">
        <v>53</v>
      </c>
      <c r="T2162">
        <v>10.583333333333334</v>
      </c>
      <c r="U2162">
        <v>28.416666666666668</v>
      </c>
      <c r="V2162">
        <v>0.6964285714285714</v>
      </c>
      <c r="W2162">
        <v>0.4</v>
      </c>
      <c r="Y2162">
        <v>0.23809523809523811</v>
      </c>
      <c r="Z2162">
        <v>372</v>
      </c>
      <c r="AA2162">
        <v>0.7</v>
      </c>
      <c r="AB2162">
        <v>9.3333333333333339</v>
      </c>
      <c r="AC2162">
        <v>3</v>
      </c>
      <c r="AD2162">
        <v>0</v>
      </c>
      <c r="AE2162">
        <v>1</v>
      </c>
      <c r="AF2162">
        <v>0</v>
      </c>
      <c r="AG2162">
        <v>0</v>
      </c>
      <c r="AH2162">
        <v>25.166666666666668</v>
      </c>
      <c r="AI2162">
        <v>7</v>
      </c>
      <c r="AJ2162">
        <v>0</v>
      </c>
      <c r="AK2162">
        <v>3</v>
      </c>
      <c r="AL2162">
        <v>0</v>
      </c>
      <c r="AM2162">
        <v>0</v>
      </c>
      <c r="AQ2162">
        <v>100</v>
      </c>
      <c r="AR2162">
        <v>100</v>
      </c>
      <c r="AS2162" t="s">
        <v>755</v>
      </c>
    </row>
    <row r="2163" spans="1:45" x14ac:dyDescent="0.25">
      <c r="A2163">
        <v>2162</v>
      </c>
      <c r="B2163" t="s">
        <v>26</v>
      </c>
      <c r="C2163" t="s">
        <v>665</v>
      </c>
      <c r="D2163" t="s">
        <v>3</v>
      </c>
      <c r="E2163" t="s">
        <v>345</v>
      </c>
      <c r="F2163" s="138">
        <v>44031</v>
      </c>
      <c r="G2163" t="s">
        <v>682</v>
      </c>
      <c r="H2163" t="s">
        <v>667</v>
      </c>
      <c r="I2163" t="s">
        <v>668</v>
      </c>
      <c r="J2163" t="s">
        <v>434</v>
      </c>
      <c r="K2163" t="s">
        <v>671</v>
      </c>
      <c r="L2163">
        <v>1000</v>
      </c>
      <c r="M2163">
        <v>320</v>
      </c>
      <c r="O2163">
        <v>276</v>
      </c>
      <c r="P2163">
        <v>80</v>
      </c>
      <c r="Q2163">
        <v>31</v>
      </c>
      <c r="R2163">
        <v>5</v>
      </c>
      <c r="S2163">
        <v>53</v>
      </c>
      <c r="T2163">
        <v>2.5</v>
      </c>
      <c r="U2163">
        <v>26.666666666666668</v>
      </c>
      <c r="V2163">
        <v>0.81018518518518523</v>
      </c>
      <c r="W2163">
        <v>0.4</v>
      </c>
      <c r="Y2163">
        <v>0.18633540372670809</v>
      </c>
      <c r="Z2163">
        <v>355</v>
      </c>
      <c r="AA2163">
        <v>0.65</v>
      </c>
      <c r="AB2163">
        <v>2.5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24.166666666666668</v>
      </c>
      <c r="AI2163">
        <v>0</v>
      </c>
      <c r="AJ2163">
        <v>0</v>
      </c>
      <c r="AK2163">
        <v>5</v>
      </c>
      <c r="AL2163">
        <v>0</v>
      </c>
      <c r="AM2163">
        <v>0</v>
      </c>
      <c r="AQ2163">
        <v>100</v>
      </c>
      <c r="AR2163">
        <v>100</v>
      </c>
      <c r="AS2163" t="s">
        <v>755</v>
      </c>
    </row>
    <row r="2164" spans="1:45" x14ac:dyDescent="0.25">
      <c r="A2164">
        <v>2163</v>
      </c>
      <c r="B2164" t="s">
        <v>26</v>
      </c>
      <c r="C2164" t="s">
        <v>665</v>
      </c>
      <c r="D2164" t="s">
        <v>3</v>
      </c>
      <c r="E2164" t="s">
        <v>345</v>
      </c>
      <c r="F2164" s="138">
        <v>44031</v>
      </c>
      <c r="G2164" t="s">
        <v>682</v>
      </c>
      <c r="H2164" t="s">
        <v>687</v>
      </c>
      <c r="I2164" t="s">
        <v>668</v>
      </c>
      <c r="J2164" t="s">
        <v>476</v>
      </c>
      <c r="K2164" t="s">
        <v>671</v>
      </c>
      <c r="L2164">
        <v>1000</v>
      </c>
      <c r="M2164">
        <v>320</v>
      </c>
      <c r="O2164">
        <v>336</v>
      </c>
      <c r="P2164">
        <v>48</v>
      </c>
      <c r="Q2164">
        <v>6</v>
      </c>
      <c r="R2164">
        <v>19</v>
      </c>
      <c r="S2164">
        <v>17.5</v>
      </c>
      <c r="T2164">
        <v>4.166666666666667</v>
      </c>
      <c r="U2164">
        <v>12.666666666666666</v>
      </c>
      <c r="V2164">
        <v>0.67333333333333334</v>
      </c>
      <c r="W2164">
        <v>0.24</v>
      </c>
      <c r="Y2164">
        <v>0.10629251700680273</v>
      </c>
      <c r="Z2164">
        <v>353</v>
      </c>
      <c r="AA2164">
        <v>0.7</v>
      </c>
      <c r="AB2164">
        <v>4.166666666666667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9.6666666666666661</v>
      </c>
      <c r="AI2164">
        <v>0</v>
      </c>
      <c r="AJ2164">
        <v>0</v>
      </c>
      <c r="AK2164">
        <v>6</v>
      </c>
      <c r="AL2164">
        <v>0</v>
      </c>
      <c r="AM2164">
        <v>0</v>
      </c>
      <c r="AQ2164">
        <v>100</v>
      </c>
      <c r="AR2164">
        <v>100</v>
      </c>
      <c r="AS2164" t="s">
        <v>755</v>
      </c>
    </row>
    <row r="2165" spans="1:45" x14ac:dyDescent="0.25">
      <c r="A2165">
        <v>2164</v>
      </c>
      <c r="B2165" t="s">
        <v>26</v>
      </c>
      <c r="C2165" t="s">
        <v>665</v>
      </c>
      <c r="D2165" t="s">
        <v>3</v>
      </c>
      <c r="E2165" t="s">
        <v>345</v>
      </c>
      <c r="F2165" s="138">
        <v>44031</v>
      </c>
      <c r="G2165" t="s">
        <v>682</v>
      </c>
      <c r="H2165" t="s">
        <v>687</v>
      </c>
      <c r="I2165" t="s">
        <v>668</v>
      </c>
      <c r="J2165" t="s">
        <v>481</v>
      </c>
      <c r="K2165" t="s">
        <v>671</v>
      </c>
      <c r="L2165">
        <v>1000</v>
      </c>
      <c r="M2165">
        <v>320</v>
      </c>
      <c r="O2165">
        <v>432</v>
      </c>
      <c r="P2165">
        <v>48</v>
      </c>
      <c r="Q2165">
        <v>34</v>
      </c>
      <c r="R2165">
        <v>48</v>
      </c>
      <c r="S2165">
        <v>17.5</v>
      </c>
      <c r="T2165">
        <v>21.833333333333332</v>
      </c>
      <c r="U2165">
        <v>31.166666666666668</v>
      </c>
      <c r="V2165">
        <v>0.64634146341463417</v>
      </c>
      <c r="W2165">
        <v>0.24</v>
      </c>
      <c r="Y2165">
        <v>0.27116402116402116</v>
      </c>
      <c r="Z2165">
        <v>440</v>
      </c>
      <c r="AA2165">
        <v>0.7</v>
      </c>
      <c r="AB2165">
        <v>17.833333333333332</v>
      </c>
      <c r="AC2165">
        <v>0</v>
      </c>
      <c r="AD2165">
        <v>0</v>
      </c>
      <c r="AE2165">
        <v>8</v>
      </c>
      <c r="AF2165">
        <v>0</v>
      </c>
      <c r="AG2165">
        <v>0</v>
      </c>
      <c r="AH2165">
        <v>24.166666666666668</v>
      </c>
      <c r="AI2165">
        <v>0</v>
      </c>
      <c r="AJ2165">
        <v>0</v>
      </c>
      <c r="AK2165">
        <v>14</v>
      </c>
      <c r="AL2165">
        <v>0</v>
      </c>
      <c r="AM2165">
        <v>0</v>
      </c>
      <c r="AQ2165">
        <v>100</v>
      </c>
      <c r="AR2165">
        <v>100</v>
      </c>
      <c r="AS2165" t="s">
        <v>755</v>
      </c>
    </row>
    <row r="2166" spans="1:45" x14ac:dyDescent="0.25">
      <c r="A2166">
        <v>2165</v>
      </c>
      <c r="B2166" t="s">
        <v>26</v>
      </c>
      <c r="C2166" t="s">
        <v>665</v>
      </c>
      <c r="D2166" t="s">
        <v>3</v>
      </c>
      <c r="E2166" t="s">
        <v>345</v>
      </c>
      <c r="F2166" s="138">
        <v>44031</v>
      </c>
      <c r="G2166" t="s">
        <v>682</v>
      </c>
      <c r="H2166" t="s">
        <v>687</v>
      </c>
      <c r="I2166" t="s">
        <v>668</v>
      </c>
      <c r="J2166" t="s">
        <v>563</v>
      </c>
      <c r="K2166" t="s">
        <v>671</v>
      </c>
      <c r="L2166">
        <v>1000</v>
      </c>
      <c r="M2166">
        <v>320</v>
      </c>
      <c r="O2166">
        <v>448</v>
      </c>
      <c r="P2166">
        <v>48</v>
      </c>
      <c r="Q2166">
        <v>3</v>
      </c>
      <c r="R2166">
        <v>17</v>
      </c>
      <c r="S2166">
        <v>17.5</v>
      </c>
      <c r="T2166">
        <v>1.3333333333333333</v>
      </c>
      <c r="U2166">
        <v>7.75</v>
      </c>
      <c r="V2166">
        <v>0.45416666666666672</v>
      </c>
      <c r="W2166">
        <v>0.24</v>
      </c>
      <c r="Y2166">
        <v>6.3775510204081634E-2</v>
      </c>
      <c r="Z2166">
        <v>505</v>
      </c>
      <c r="AA2166">
        <v>0.65</v>
      </c>
      <c r="AB2166">
        <v>1.3333333333333333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7</v>
      </c>
      <c r="AI2166">
        <v>3</v>
      </c>
      <c r="AJ2166">
        <v>0</v>
      </c>
      <c r="AK2166">
        <v>0</v>
      </c>
      <c r="AL2166">
        <v>0</v>
      </c>
      <c r="AM2166">
        <v>0</v>
      </c>
      <c r="AQ2166">
        <v>100</v>
      </c>
      <c r="AR2166">
        <v>100</v>
      </c>
      <c r="AS2166" t="s">
        <v>755</v>
      </c>
    </row>
    <row r="2167" spans="1:45" x14ac:dyDescent="0.25">
      <c r="A2167">
        <v>2166</v>
      </c>
      <c r="B2167" t="s">
        <v>26</v>
      </c>
      <c r="C2167" t="s">
        <v>665</v>
      </c>
      <c r="D2167" t="s">
        <v>3</v>
      </c>
      <c r="E2167" t="s">
        <v>345</v>
      </c>
      <c r="F2167" s="138">
        <v>44031</v>
      </c>
      <c r="G2167" t="s">
        <v>682</v>
      </c>
      <c r="H2167" t="s">
        <v>687</v>
      </c>
      <c r="I2167" t="s">
        <v>672</v>
      </c>
      <c r="J2167" t="s">
        <v>470</v>
      </c>
      <c r="K2167" t="s">
        <v>671</v>
      </c>
      <c r="L2167">
        <v>1000</v>
      </c>
      <c r="M2167">
        <v>320</v>
      </c>
      <c r="O2167">
        <v>272</v>
      </c>
      <c r="P2167">
        <v>48</v>
      </c>
      <c r="Q2167">
        <v>2</v>
      </c>
      <c r="R2167">
        <v>11</v>
      </c>
      <c r="S2167">
        <v>17.5</v>
      </c>
      <c r="T2167">
        <v>1.6666666666666667</v>
      </c>
      <c r="U2167">
        <v>8.1666666666666679</v>
      </c>
      <c r="V2167">
        <v>0.7564102564102565</v>
      </c>
      <c r="W2167">
        <v>0.24</v>
      </c>
      <c r="Y2167">
        <v>6.8277310924369755E-2</v>
      </c>
      <c r="Z2167">
        <v>304</v>
      </c>
      <c r="AA2167">
        <v>0.7</v>
      </c>
      <c r="AB2167">
        <v>1.6666666666666667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7.666666666666667</v>
      </c>
      <c r="AI2167">
        <v>0</v>
      </c>
      <c r="AJ2167">
        <v>0</v>
      </c>
      <c r="AK2167">
        <v>1</v>
      </c>
      <c r="AL2167">
        <v>0</v>
      </c>
      <c r="AM2167">
        <v>0</v>
      </c>
      <c r="AQ2167">
        <v>100</v>
      </c>
      <c r="AR2167">
        <v>100</v>
      </c>
      <c r="AS2167" t="s">
        <v>755</v>
      </c>
    </row>
    <row r="2168" spans="1:45" x14ac:dyDescent="0.25">
      <c r="A2168">
        <v>2167</v>
      </c>
      <c r="B2168" t="s">
        <v>26</v>
      </c>
      <c r="C2168" t="s">
        <v>665</v>
      </c>
      <c r="D2168" t="s">
        <v>3</v>
      </c>
      <c r="E2168" t="s">
        <v>345</v>
      </c>
      <c r="F2168" s="138">
        <v>44031</v>
      </c>
      <c r="G2168" t="s">
        <v>682</v>
      </c>
      <c r="H2168" t="s">
        <v>687</v>
      </c>
      <c r="I2168" t="s">
        <v>677</v>
      </c>
      <c r="J2168" t="s">
        <v>469</v>
      </c>
      <c r="K2168" t="s">
        <v>671</v>
      </c>
      <c r="L2168">
        <v>1000</v>
      </c>
      <c r="M2168">
        <v>320</v>
      </c>
      <c r="O2168">
        <v>192</v>
      </c>
      <c r="P2168">
        <v>48</v>
      </c>
      <c r="Q2168">
        <v>13</v>
      </c>
      <c r="R2168">
        <v>49</v>
      </c>
      <c r="S2168">
        <v>17.5</v>
      </c>
      <c r="T2168">
        <v>6</v>
      </c>
      <c r="U2168">
        <v>28.916666666666668</v>
      </c>
      <c r="V2168">
        <v>0.56317204301075274</v>
      </c>
      <c r="W2168">
        <v>0.24</v>
      </c>
      <c r="Y2168">
        <v>0.46130952380952389</v>
      </c>
      <c r="Z2168">
        <v>227</v>
      </c>
      <c r="AA2168">
        <v>0.7</v>
      </c>
      <c r="AB2168">
        <v>4.5</v>
      </c>
      <c r="AC2168">
        <v>0</v>
      </c>
      <c r="AD2168">
        <v>0</v>
      </c>
      <c r="AE2168">
        <v>3</v>
      </c>
      <c r="AF2168">
        <v>0</v>
      </c>
      <c r="AG2168">
        <v>0</v>
      </c>
      <c r="AH2168">
        <v>27.666666666666668</v>
      </c>
      <c r="AI2168">
        <v>1</v>
      </c>
      <c r="AJ2168">
        <v>0</v>
      </c>
      <c r="AK2168">
        <v>2</v>
      </c>
      <c r="AL2168">
        <v>0</v>
      </c>
      <c r="AM2168">
        <v>0</v>
      </c>
      <c r="AQ2168">
        <v>100</v>
      </c>
      <c r="AR2168">
        <v>100</v>
      </c>
      <c r="AS2168" t="s">
        <v>755</v>
      </c>
    </row>
    <row r="2169" spans="1:45" x14ac:dyDescent="0.25">
      <c r="A2169">
        <v>2168</v>
      </c>
      <c r="B2169" t="s">
        <v>26</v>
      </c>
      <c r="C2169" t="s">
        <v>665</v>
      </c>
      <c r="D2169" t="s">
        <v>3</v>
      </c>
      <c r="E2169" t="s">
        <v>345</v>
      </c>
      <c r="F2169" s="138">
        <v>44031</v>
      </c>
      <c r="G2169" t="s">
        <v>682</v>
      </c>
      <c r="H2169" t="s">
        <v>687</v>
      </c>
      <c r="I2169" t="s">
        <v>673</v>
      </c>
      <c r="J2169" t="s">
        <v>564</v>
      </c>
      <c r="K2169" t="s">
        <v>671</v>
      </c>
      <c r="L2169">
        <v>1000</v>
      </c>
      <c r="M2169">
        <v>320</v>
      </c>
      <c r="O2169">
        <v>300</v>
      </c>
      <c r="P2169">
        <v>48</v>
      </c>
      <c r="Q2169">
        <v>3</v>
      </c>
      <c r="R2169">
        <v>14</v>
      </c>
      <c r="S2169">
        <v>17.5</v>
      </c>
      <c r="T2169">
        <v>0.75</v>
      </c>
      <c r="U2169">
        <v>7.75</v>
      </c>
      <c r="V2169">
        <v>0.5</v>
      </c>
      <c r="W2169">
        <v>0.24</v>
      </c>
      <c r="Y2169">
        <v>8.0952380952380956E-2</v>
      </c>
      <c r="Z2169">
        <v>344</v>
      </c>
      <c r="AA2169">
        <v>0.65</v>
      </c>
      <c r="AB2169">
        <v>0</v>
      </c>
      <c r="AC2169">
        <v>3</v>
      </c>
      <c r="AH2169">
        <v>7.5</v>
      </c>
      <c r="AI2169">
        <v>1</v>
      </c>
      <c r="AQ2169">
        <v>100</v>
      </c>
      <c r="AR2169">
        <v>100</v>
      </c>
      <c r="AS2169" t="s">
        <v>755</v>
      </c>
    </row>
    <row r="2170" spans="1:45" x14ac:dyDescent="0.25">
      <c r="A2170">
        <v>2169</v>
      </c>
      <c r="B2170" t="s">
        <v>26</v>
      </c>
      <c r="C2170" t="s">
        <v>665</v>
      </c>
      <c r="D2170" t="s">
        <v>3</v>
      </c>
      <c r="E2170" t="s">
        <v>345</v>
      </c>
      <c r="F2170" s="138">
        <v>44031</v>
      </c>
      <c r="G2170" t="s">
        <v>682</v>
      </c>
      <c r="H2170" t="s">
        <v>687</v>
      </c>
      <c r="I2170" t="s">
        <v>705</v>
      </c>
      <c r="J2170" t="s">
        <v>594</v>
      </c>
      <c r="K2170" t="s">
        <v>671</v>
      </c>
      <c r="L2170">
        <v>1000</v>
      </c>
      <c r="M2170">
        <v>320</v>
      </c>
      <c r="O2170">
        <v>320</v>
      </c>
      <c r="P2170">
        <v>48</v>
      </c>
      <c r="Q2170">
        <v>23</v>
      </c>
      <c r="R2170">
        <v>40</v>
      </c>
      <c r="S2170">
        <v>17.5</v>
      </c>
      <c r="T2170">
        <v>8.1666666666666679</v>
      </c>
      <c r="U2170">
        <v>18.666666666666664</v>
      </c>
      <c r="V2170">
        <v>0.42592592592592593</v>
      </c>
      <c r="W2170">
        <v>0.24</v>
      </c>
      <c r="Y2170">
        <v>0.28125</v>
      </c>
      <c r="Z2170">
        <v>421</v>
      </c>
      <c r="AA2170">
        <v>0.7</v>
      </c>
      <c r="AB2170">
        <v>6.166666666666667</v>
      </c>
      <c r="AC2170">
        <v>8</v>
      </c>
      <c r="AH2170">
        <v>14.166666666666666</v>
      </c>
      <c r="AI2170">
        <v>0</v>
      </c>
      <c r="AJ2170">
        <v>0</v>
      </c>
      <c r="AK2170">
        <v>9</v>
      </c>
      <c r="AL2170">
        <v>0</v>
      </c>
      <c r="AM2170">
        <v>0</v>
      </c>
      <c r="AQ2170">
        <v>100</v>
      </c>
      <c r="AR2170">
        <v>100</v>
      </c>
      <c r="AS2170" t="s">
        <v>755</v>
      </c>
    </row>
    <row r="2171" spans="1:45" x14ac:dyDescent="0.25">
      <c r="A2171">
        <v>2170</v>
      </c>
      <c r="B2171" t="s">
        <v>26</v>
      </c>
      <c r="C2171" t="s">
        <v>665</v>
      </c>
      <c r="D2171" t="s">
        <v>3</v>
      </c>
      <c r="E2171" t="s">
        <v>345</v>
      </c>
      <c r="F2171" s="138">
        <v>44031</v>
      </c>
      <c r="G2171" t="s">
        <v>683</v>
      </c>
      <c r="H2171" t="s">
        <v>667</v>
      </c>
      <c r="I2171" t="s">
        <v>668</v>
      </c>
      <c r="J2171" t="s">
        <v>392</v>
      </c>
      <c r="K2171" t="s">
        <v>669</v>
      </c>
      <c r="L2171">
        <v>1500</v>
      </c>
      <c r="M2171">
        <v>600</v>
      </c>
      <c r="O2171">
        <v>528</v>
      </c>
      <c r="P2171">
        <v>192</v>
      </c>
      <c r="Q2171">
        <v>10</v>
      </c>
      <c r="R2171">
        <v>53</v>
      </c>
      <c r="S2171">
        <v>94.8</v>
      </c>
      <c r="T2171">
        <v>6.333333333333333</v>
      </c>
      <c r="U2171">
        <v>41.25</v>
      </c>
      <c r="V2171">
        <v>0.75529100529100535</v>
      </c>
      <c r="W2171">
        <v>0.4</v>
      </c>
      <c r="Y2171">
        <v>0.17045454545454547</v>
      </c>
      <c r="Z2171">
        <v>616</v>
      </c>
      <c r="AA2171">
        <v>0.65</v>
      </c>
      <c r="AB2171">
        <v>5.333333333333333</v>
      </c>
      <c r="AC2171">
        <v>0</v>
      </c>
      <c r="AD2171">
        <v>0</v>
      </c>
      <c r="AE2171">
        <v>2</v>
      </c>
      <c r="AF2171">
        <v>0</v>
      </c>
      <c r="AG2171">
        <v>0</v>
      </c>
      <c r="AH2171">
        <v>37</v>
      </c>
      <c r="AI2171">
        <v>3</v>
      </c>
      <c r="AJ2171">
        <v>0</v>
      </c>
      <c r="AK2171">
        <v>7</v>
      </c>
      <c r="AL2171">
        <v>0</v>
      </c>
      <c r="AM2171">
        <v>0</v>
      </c>
      <c r="AQ2171">
        <v>120</v>
      </c>
      <c r="AR2171">
        <v>120</v>
      </c>
      <c r="AS2171" t="s">
        <v>756</v>
      </c>
    </row>
    <row r="2172" spans="1:45" x14ac:dyDescent="0.25">
      <c r="A2172">
        <v>2171</v>
      </c>
      <c r="B2172" t="s">
        <v>26</v>
      </c>
      <c r="C2172" t="s">
        <v>665</v>
      </c>
      <c r="D2172" t="s">
        <v>3</v>
      </c>
      <c r="E2172" t="s">
        <v>345</v>
      </c>
      <c r="F2172" s="138">
        <v>44031</v>
      </c>
      <c r="G2172" t="s">
        <v>683</v>
      </c>
      <c r="H2172" t="s">
        <v>667</v>
      </c>
      <c r="I2172" t="s">
        <v>668</v>
      </c>
      <c r="J2172" t="s">
        <v>393</v>
      </c>
      <c r="K2172" t="s">
        <v>669</v>
      </c>
      <c r="L2172">
        <v>1500</v>
      </c>
      <c r="M2172">
        <v>600</v>
      </c>
      <c r="O2172">
        <v>688</v>
      </c>
      <c r="P2172">
        <v>192</v>
      </c>
      <c r="Q2172">
        <v>74</v>
      </c>
      <c r="R2172">
        <v>88</v>
      </c>
      <c r="S2172">
        <v>94.8</v>
      </c>
      <c r="T2172">
        <v>27.5</v>
      </c>
      <c r="U2172">
        <v>46.833333333333336</v>
      </c>
      <c r="V2172">
        <v>0.45884773662551448</v>
      </c>
      <c r="W2172">
        <v>0.4</v>
      </c>
      <c r="Y2172">
        <v>0.33637873754152825</v>
      </c>
      <c r="Z2172">
        <v>650</v>
      </c>
      <c r="AA2172">
        <v>0.7</v>
      </c>
      <c r="AB2172">
        <v>3.5</v>
      </c>
      <c r="AC2172">
        <v>25</v>
      </c>
      <c r="AD2172">
        <v>18</v>
      </c>
      <c r="AE2172">
        <v>22</v>
      </c>
      <c r="AF2172">
        <v>0</v>
      </c>
      <c r="AG2172">
        <v>0</v>
      </c>
      <c r="AH2172">
        <v>2.8333333333333335</v>
      </c>
      <c r="AI2172">
        <v>42</v>
      </c>
      <c r="AJ2172">
        <v>32</v>
      </c>
      <c r="AK2172">
        <v>43</v>
      </c>
      <c r="AL2172">
        <v>0</v>
      </c>
      <c r="AM2172">
        <v>0</v>
      </c>
      <c r="AQ2172">
        <v>120</v>
      </c>
      <c r="AR2172">
        <v>120</v>
      </c>
      <c r="AS2172" t="s">
        <v>756</v>
      </c>
    </row>
    <row r="2173" spans="1:45" x14ac:dyDescent="0.25">
      <c r="A2173">
        <v>2172</v>
      </c>
      <c r="B2173" t="s">
        <v>26</v>
      </c>
      <c r="C2173" t="s">
        <v>665</v>
      </c>
      <c r="D2173" t="s">
        <v>3</v>
      </c>
      <c r="E2173" t="s">
        <v>345</v>
      </c>
      <c r="F2173" s="138">
        <v>44031</v>
      </c>
      <c r="G2173" t="s">
        <v>675</v>
      </c>
      <c r="H2173" t="s">
        <v>667</v>
      </c>
      <c r="I2173" t="s">
        <v>668</v>
      </c>
      <c r="J2173" t="s">
        <v>164</v>
      </c>
      <c r="K2173" t="s">
        <v>669</v>
      </c>
      <c r="L2173">
        <v>4200</v>
      </c>
      <c r="M2173">
        <v>1260</v>
      </c>
      <c r="O2173">
        <v>1440</v>
      </c>
      <c r="P2173">
        <v>403.20000000000005</v>
      </c>
      <c r="Q2173">
        <v>49</v>
      </c>
      <c r="R2173">
        <v>108</v>
      </c>
      <c r="S2173">
        <v>266.40000000000003</v>
      </c>
      <c r="T2173">
        <v>47.166666666666664</v>
      </c>
      <c r="U2173">
        <v>124</v>
      </c>
      <c r="V2173">
        <v>1.0902335456475583</v>
      </c>
      <c r="W2173">
        <v>0.4</v>
      </c>
      <c r="Y2173">
        <v>0.15575396825396828</v>
      </c>
      <c r="Z2173">
        <v>1507</v>
      </c>
      <c r="AA2173">
        <v>0.7</v>
      </c>
      <c r="AB2173">
        <v>45.166666666666664</v>
      </c>
      <c r="AC2173">
        <v>0</v>
      </c>
      <c r="AD2173">
        <v>0</v>
      </c>
      <c r="AE2173">
        <v>4</v>
      </c>
      <c r="AF2173">
        <v>0</v>
      </c>
      <c r="AG2173">
        <v>0</v>
      </c>
      <c r="AH2173">
        <v>114.5</v>
      </c>
      <c r="AI2173">
        <v>6</v>
      </c>
      <c r="AJ2173">
        <v>0</v>
      </c>
      <c r="AK2173">
        <v>16</v>
      </c>
      <c r="AL2173">
        <v>0</v>
      </c>
      <c r="AM2173">
        <v>0</v>
      </c>
      <c r="AQ2173">
        <v>150</v>
      </c>
      <c r="AR2173">
        <v>150</v>
      </c>
      <c r="AS2173" t="s">
        <v>756</v>
      </c>
    </row>
    <row r="2174" spans="1:45" x14ac:dyDescent="0.25">
      <c r="A2174">
        <v>2173</v>
      </c>
      <c r="B2174" t="s">
        <v>26</v>
      </c>
      <c r="C2174" t="s">
        <v>665</v>
      </c>
      <c r="D2174" t="s">
        <v>3</v>
      </c>
      <c r="E2174" t="s">
        <v>345</v>
      </c>
      <c r="F2174" s="138">
        <v>44031</v>
      </c>
      <c r="G2174" t="s">
        <v>684</v>
      </c>
      <c r="H2174" t="s">
        <v>667</v>
      </c>
      <c r="I2174" t="s">
        <v>668</v>
      </c>
      <c r="J2174" t="s">
        <v>169</v>
      </c>
      <c r="K2174" t="s">
        <v>669</v>
      </c>
      <c r="L2174">
        <v>1250</v>
      </c>
      <c r="M2174">
        <v>500</v>
      </c>
      <c r="O2174">
        <v>336</v>
      </c>
      <c r="P2174">
        <v>160</v>
      </c>
      <c r="Q2174">
        <v>8</v>
      </c>
      <c r="R2174">
        <v>46</v>
      </c>
      <c r="S2174">
        <v>105.60000000000001</v>
      </c>
      <c r="T2174">
        <v>9.5</v>
      </c>
      <c r="U2174">
        <v>61.333333333333336</v>
      </c>
      <c r="V2174">
        <v>1.3117283950617287</v>
      </c>
      <c r="W2174">
        <v>0.4</v>
      </c>
      <c r="Y2174">
        <v>0.22959183673469388</v>
      </c>
      <c r="Z2174">
        <v>500</v>
      </c>
      <c r="AA2174">
        <v>0.75</v>
      </c>
      <c r="AB2174">
        <v>7.5</v>
      </c>
      <c r="AC2174">
        <v>0</v>
      </c>
      <c r="AD2174">
        <v>0</v>
      </c>
      <c r="AE2174">
        <v>4</v>
      </c>
      <c r="AF2174">
        <v>0</v>
      </c>
      <c r="AG2174">
        <v>0</v>
      </c>
      <c r="AH2174">
        <v>61.333333333333336</v>
      </c>
      <c r="AI2174">
        <v>0</v>
      </c>
      <c r="AJ2174">
        <v>0</v>
      </c>
      <c r="AK2174">
        <v>0</v>
      </c>
      <c r="AL2174">
        <v>0</v>
      </c>
      <c r="AM2174">
        <v>0</v>
      </c>
      <c r="AQ2174">
        <v>100</v>
      </c>
      <c r="AR2174">
        <v>100</v>
      </c>
      <c r="AS2174" t="s">
        <v>756</v>
      </c>
    </row>
    <row r="2175" spans="1:45" x14ac:dyDescent="0.25">
      <c r="A2175">
        <v>2174</v>
      </c>
      <c r="B2175" t="s">
        <v>26</v>
      </c>
      <c r="C2175" t="s">
        <v>665</v>
      </c>
      <c r="D2175" t="s">
        <v>3</v>
      </c>
      <c r="E2175" t="s">
        <v>345</v>
      </c>
      <c r="F2175" s="138">
        <v>44031</v>
      </c>
      <c r="G2175" t="s">
        <v>684</v>
      </c>
      <c r="H2175" t="s">
        <v>667</v>
      </c>
      <c r="I2175" t="s">
        <v>668</v>
      </c>
      <c r="J2175" t="s">
        <v>170</v>
      </c>
      <c r="K2175" t="s">
        <v>669</v>
      </c>
      <c r="L2175">
        <v>1250</v>
      </c>
      <c r="M2175">
        <v>500</v>
      </c>
      <c r="O2175">
        <v>352</v>
      </c>
      <c r="P2175">
        <v>100</v>
      </c>
      <c r="Q2175">
        <v>0</v>
      </c>
      <c r="R2175">
        <v>35</v>
      </c>
      <c r="S2175">
        <v>66</v>
      </c>
      <c r="T2175">
        <v>0</v>
      </c>
      <c r="U2175">
        <v>36.5</v>
      </c>
      <c r="V2175">
        <v>1.0428571428571429</v>
      </c>
      <c r="W2175">
        <v>0.4</v>
      </c>
      <c r="Y2175">
        <v>0.14204545454545456</v>
      </c>
      <c r="Z2175">
        <v>400</v>
      </c>
      <c r="AA2175">
        <v>0.75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36.5</v>
      </c>
      <c r="AI2175">
        <v>0</v>
      </c>
      <c r="AJ2175">
        <v>0</v>
      </c>
      <c r="AK2175">
        <v>0</v>
      </c>
      <c r="AL2175">
        <v>0</v>
      </c>
      <c r="AM2175">
        <v>0</v>
      </c>
      <c r="AQ2175">
        <v>100</v>
      </c>
      <c r="AR2175">
        <v>100</v>
      </c>
      <c r="AS2175" t="s">
        <v>755</v>
      </c>
    </row>
    <row r="2176" spans="1:45" x14ac:dyDescent="0.25">
      <c r="A2176">
        <v>2175</v>
      </c>
      <c r="B2176" t="s">
        <v>26</v>
      </c>
      <c r="C2176" t="s">
        <v>665</v>
      </c>
      <c r="D2176" t="s">
        <v>3</v>
      </c>
      <c r="E2176" t="s">
        <v>345</v>
      </c>
      <c r="F2176" s="138">
        <v>44031</v>
      </c>
      <c r="G2176" t="s">
        <v>684</v>
      </c>
      <c r="H2176" t="s">
        <v>667</v>
      </c>
      <c r="I2176" t="s">
        <v>677</v>
      </c>
      <c r="J2176" t="s">
        <v>401</v>
      </c>
      <c r="K2176" t="s">
        <v>669</v>
      </c>
      <c r="L2176">
        <v>1250</v>
      </c>
      <c r="M2176">
        <v>500</v>
      </c>
      <c r="O2176">
        <v>320</v>
      </c>
      <c r="P2176">
        <v>160</v>
      </c>
      <c r="Q2176">
        <v>2</v>
      </c>
      <c r="R2176">
        <v>32</v>
      </c>
      <c r="S2176">
        <v>105.60000000000001</v>
      </c>
      <c r="T2176">
        <v>1.6666666666666667</v>
      </c>
      <c r="U2176">
        <v>25.083333333333332</v>
      </c>
      <c r="V2176">
        <v>0.78676470588235292</v>
      </c>
      <c r="W2176">
        <v>0.4</v>
      </c>
      <c r="Y2176">
        <v>0.15178571428571427</v>
      </c>
      <c r="Z2176">
        <v>376</v>
      </c>
      <c r="AA2176">
        <v>0.75</v>
      </c>
      <c r="AB2176">
        <v>1.6666666666666667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23.333333333333332</v>
      </c>
      <c r="AI2176">
        <v>1</v>
      </c>
      <c r="AJ2176">
        <v>0</v>
      </c>
      <c r="AK2176">
        <v>3</v>
      </c>
      <c r="AL2176">
        <v>0</v>
      </c>
      <c r="AM2176">
        <v>0</v>
      </c>
      <c r="AQ2176">
        <v>100</v>
      </c>
      <c r="AR2176">
        <v>100</v>
      </c>
      <c r="AS2176" t="s">
        <v>756</v>
      </c>
    </row>
    <row r="2177" spans="1:45" x14ac:dyDescent="0.25">
      <c r="A2177">
        <v>2176</v>
      </c>
      <c r="B2177" t="s">
        <v>26</v>
      </c>
      <c r="C2177" t="s">
        <v>665</v>
      </c>
      <c r="D2177" t="s">
        <v>3</v>
      </c>
      <c r="E2177" t="s">
        <v>345</v>
      </c>
      <c r="F2177" s="138">
        <v>44031</v>
      </c>
      <c r="G2177" t="s">
        <v>676</v>
      </c>
      <c r="H2177" t="s">
        <v>667</v>
      </c>
      <c r="I2177" t="s">
        <v>668</v>
      </c>
      <c r="J2177" t="s">
        <v>166</v>
      </c>
      <c r="K2177" t="s">
        <v>669</v>
      </c>
      <c r="L2177">
        <v>1200</v>
      </c>
      <c r="M2177">
        <v>480</v>
      </c>
      <c r="O2177">
        <v>560</v>
      </c>
      <c r="P2177">
        <v>160</v>
      </c>
      <c r="Q2177">
        <v>44</v>
      </c>
      <c r="R2177">
        <v>87</v>
      </c>
      <c r="S2177">
        <v>105.60000000000001</v>
      </c>
      <c r="T2177">
        <v>31</v>
      </c>
      <c r="U2177">
        <v>68.5</v>
      </c>
      <c r="V2177">
        <v>0.75954198473282442</v>
      </c>
      <c r="W2177">
        <v>0.4</v>
      </c>
      <c r="Y2177">
        <v>0.33418367346938777</v>
      </c>
      <c r="Z2177">
        <v>640</v>
      </c>
      <c r="AA2177">
        <v>0.75</v>
      </c>
      <c r="AB2177">
        <v>13</v>
      </c>
      <c r="AC2177">
        <v>0</v>
      </c>
      <c r="AD2177">
        <v>0</v>
      </c>
      <c r="AE2177">
        <v>36</v>
      </c>
      <c r="AF2177">
        <v>0</v>
      </c>
      <c r="AG2177">
        <v>0</v>
      </c>
      <c r="AH2177">
        <v>30.5</v>
      </c>
      <c r="AI2177">
        <v>0</v>
      </c>
      <c r="AJ2177">
        <v>0</v>
      </c>
      <c r="AK2177">
        <v>76</v>
      </c>
      <c r="AL2177">
        <v>0</v>
      </c>
      <c r="AM2177">
        <v>0</v>
      </c>
      <c r="AQ2177">
        <v>100</v>
      </c>
      <c r="AR2177">
        <v>100</v>
      </c>
      <c r="AS2177" t="s">
        <v>756</v>
      </c>
    </row>
    <row r="2178" spans="1:45" x14ac:dyDescent="0.25">
      <c r="A2178">
        <v>2177</v>
      </c>
      <c r="B2178" t="s">
        <v>26</v>
      </c>
      <c r="C2178" t="s">
        <v>665</v>
      </c>
      <c r="D2178" t="s">
        <v>3</v>
      </c>
      <c r="E2178" t="s">
        <v>345</v>
      </c>
      <c r="F2178" s="138">
        <v>44031</v>
      </c>
      <c r="G2178" t="s">
        <v>676</v>
      </c>
      <c r="H2178" t="s">
        <v>667</v>
      </c>
      <c r="I2178" t="s">
        <v>668</v>
      </c>
      <c r="J2178" t="s">
        <v>165</v>
      </c>
      <c r="K2178" t="s">
        <v>669</v>
      </c>
      <c r="L2178">
        <v>1200</v>
      </c>
      <c r="M2178">
        <v>480</v>
      </c>
      <c r="O2178">
        <v>576</v>
      </c>
      <c r="P2178">
        <v>160</v>
      </c>
      <c r="Q2178">
        <v>15</v>
      </c>
      <c r="R2178">
        <v>23</v>
      </c>
      <c r="S2178">
        <v>105.60000000000001</v>
      </c>
      <c r="T2178">
        <v>18</v>
      </c>
      <c r="U2178">
        <v>62.666666666666671</v>
      </c>
      <c r="V2178">
        <v>2.1228070175438596</v>
      </c>
      <c r="W2178">
        <v>0.4</v>
      </c>
      <c r="Y2178">
        <v>9.4246031746031744E-2</v>
      </c>
      <c r="Z2178">
        <v>557</v>
      </c>
      <c r="AA2178">
        <v>0.75</v>
      </c>
      <c r="AB2178">
        <v>6.5</v>
      </c>
      <c r="AC2178">
        <v>0</v>
      </c>
      <c r="AD2178">
        <v>0</v>
      </c>
      <c r="AE2178">
        <v>23</v>
      </c>
      <c r="AF2178">
        <v>0</v>
      </c>
      <c r="AG2178">
        <v>0</v>
      </c>
      <c r="AH2178">
        <v>25.666666666666668</v>
      </c>
      <c r="AI2178">
        <v>4</v>
      </c>
      <c r="AJ2178">
        <v>0</v>
      </c>
      <c r="AK2178">
        <v>72</v>
      </c>
      <c r="AL2178">
        <v>0</v>
      </c>
      <c r="AM2178">
        <v>0</v>
      </c>
      <c r="AQ2178">
        <v>100</v>
      </c>
      <c r="AR2178">
        <v>100</v>
      </c>
      <c r="AS2178" t="s">
        <v>756</v>
      </c>
    </row>
    <row r="2179" spans="1:45" x14ac:dyDescent="0.25">
      <c r="A2179">
        <v>2178</v>
      </c>
      <c r="B2179" t="s">
        <v>26</v>
      </c>
      <c r="C2179" t="s">
        <v>665</v>
      </c>
      <c r="D2179" t="s">
        <v>3</v>
      </c>
      <c r="E2179" t="s">
        <v>345</v>
      </c>
      <c r="F2179" s="138">
        <v>44031</v>
      </c>
      <c r="G2179" t="s">
        <v>676</v>
      </c>
      <c r="H2179" t="s">
        <v>667</v>
      </c>
      <c r="I2179" t="s">
        <v>668</v>
      </c>
      <c r="J2179" t="s">
        <v>167</v>
      </c>
      <c r="K2179" t="s">
        <v>669</v>
      </c>
      <c r="L2179">
        <v>1200</v>
      </c>
      <c r="M2179">
        <v>480</v>
      </c>
      <c r="O2179">
        <v>480</v>
      </c>
      <c r="P2179">
        <v>160</v>
      </c>
      <c r="Q2179">
        <v>12</v>
      </c>
      <c r="R2179">
        <v>47</v>
      </c>
      <c r="S2179">
        <v>105.60000000000001</v>
      </c>
      <c r="T2179">
        <v>5.5</v>
      </c>
      <c r="U2179">
        <v>22.75</v>
      </c>
      <c r="V2179">
        <v>0.4788135593220339</v>
      </c>
      <c r="W2179">
        <v>0.4</v>
      </c>
      <c r="Y2179">
        <v>0.17559523809523808</v>
      </c>
      <c r="Z2179">
        <v>553</v>
      </c>
      <c r="AA2179">
        <v>0.75</v>
      </c>
      <c r="AB2179">
        <v>3.5</v>
      </c>
      <c r="AC2179">
        <v>0</v>
      </c>
      <c r="AD2179">
        <v>0</v>
      </c>
      <c r="AE2179">
        <v>4</v>
      </c>
      <c r="AF2179">
        <v>0</v>
      </c>
      <c r="AG2179">
        <v>0</v>
      </c>
      <c r="AH2179">
        <v>16.5</v>
      </c>
      <c r="AI2179">
        <v>3</v>
      </c>
      <c r="AJ2179">
        <v>0</v>
      </c>
      <c r="AK2179">
        <v>11</v>
      </c>
      <c r="AL2179">
        <v>0</v>
      </c>
      <c r="AM2179">
        <v>0</v>
      </c>
      <c r="AQ2179">
        <v>100</v>
      </c>
      <c r="AR2179">
        <v>100</v>
      </c>
      <c r="AS2179" t="s">
        <v>756</v>
      </c>
    </row>
    <row r="2180" spans="1:45" x14ac:dyDescent="0.25">
      <c r="A2180">
        <v>2179</v>
      </c>
      <c r="B2180" t="s">
        <v>26</v>
      </c>
      <c r="C2180" t="s">
        <v>665</v>
      </c>
      <c r="D2180" t="s">
        <v>3</v>
      </c>
      <c r="E2180" t="s">
        <v>345</v>
      </c>
      <c r="F2180" s="138">
        <v>44031</v>
      </c>
      <c r="G2180" t="s">
        <v>676</v>
      </c>
      <c r="H2180" t="s">
        <v>667</v>
      </c>
      <c r="I2180" t="s">
        <v>668</v>
      </c>
      <c r="J2180" t="s">
        <v>168</v>
      </c>
      <c r="K2180" t="s">
        <v>669</v>
      </c>
      <c r="L2180">
        <v>1200</v>
      </c>
      <c r="M2180">
        <v>480</v>
      </c>
      <c r="O2180">
        <v>640</v>
      </c>
      <c r="P2180">
        <v>160</v>
      </c>
      <c r="Q2180">
        <v>18</v>
      </c>
      <c r="R2180">
        <v>63</v>
      </c>
      <c r="S2180">
        <v>105.60000000000001</v>
      </c>
      <c r="T2180">
        <v>8.3333333333333321</v>
      </c>
      <c r="U2180">
        <v>25.333333333333332</v>
      </c>
      <c r="V2180">
        <v>0.41563786008230452</v>
      </c>
      <c r="W2180">
        <v>0.4</v>
      </c>
      <c r="Y2180">
        <v>0.18080357142857142</v>
      </c>
      <c r="Z2180">
        <v>655</v>
      </c>
      <c r="AA2180">
        <v>0.75</v>
      </c>
      <c r="AB2180">
        <v>5.833333333333333</v>
      </c>
      <c r="AC2180">
        <v>0</v>
      </c>
      <c r="AD2180">
        <v>0</v>
      </c>
      <c r="AE2180">
        <v>5</v>
      </c>
      <c r="AF2180">
        <v>0</v>
      </c>
      <c r="AG2180">
        <v>0</v>
      </c>
      <c r="AH2180">
        <v>21.833333333333332</v>
      </c>
      <c r="AI2180">
        <v>0</v>
      </c>
      <c r="AJ2180">
        <v>0</v>
      </c>
      <c r="AK2180">
        <v>7</v>
      </c>
      <c r="AL2180">
        <v>0</v>
      </c>
      <c r="AM2180">
        <v>0</v>
      </c>
      <c r="AQ2180">
        <v>100</v>
      </c>
      <c r="AR2180">
        <v>100</v>
      </c>
      <c r="AS2180" t="s">
        <v>756</v>
      </c>
    </row>
    <row r="2181" spans="1:45" x14ac:dyDescent="0.25">
      <c r="A2181">
        <v>2180</v>
      </c>
      <c r="B2181" t="s">
        <v>26</v>
      </c>
      <c r="C2181" t="s">
        <v>665</v>
      </c>
      <c r="D2181" t="s">
        <v>3</v>
      </c>
      <c r="E2181" t="s">
        <v>345</v>
      </c>
      <c r="F2181" s="138">
        <v>44031</v>
      </c>
      <c r="G2181" t="s">
        <v>676</v>
      </c>
      <c r="H2181" t="s">
        <v>667</v>
      </c>
      <c r="I2181" t="s">
        <v>672</v>
      </c>
      <c r="J2181" t="s">
        <v>372</v>
      </c>
      <c r="K2181" t="s">
        <v>669</v>
      </c>
      <c r="L2181">
        <v>1200</v>
      </c>
      <c r="M2181">
        <v>480</v>
      </c>
      <c r="O2181">
        <v>496</v>
      </c>
      <c r="P2181">
        <v>100</v>
      </c>
      <c r="Q2181">
        <v>4</v>
      </c>
      <c r="R2181">
        <v>26</v>
      </c>
      <c r="S2181">
        <v>66</v>
      </c>
      <c r="T2181">
        <v>1.8333333333333333</v>
      </c>
      <c r="U2181">
        <v>20.583333333333332</v>
      </c>
      <c r="V2181">
        <v>0.74722222222222212</v>
      </c>
      <c r="W2181">
        <v>0.4</v>
      </c>
      <c r="Y2181">
        <v>8.6405529953917051E-2</v>
      </c>
      <c r="Z2181">
        <v>547</v>
      </c>
      <c r="AA2181">
        <v>0.75</v>
      </c>
      <c r="AB2181">
        <v>1.8333333333333333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18.333333333333332</v>
      </c>
      <c r="AI2181">
        <v>1</v>
      </c>
      <c r="AJ2181">
        <v>0</v>
      </c>
      <c r="AK2181">
        <v>4</v>
      </c>
      <c r="AL2181">
        <v>0</v>
      </c>
      <c r="AM2181">
        <v>0</v>
      </c>
      <c r="AQ2181">
        <v>100</v>
      </c>
      <c r="AR2181">
        <v>100</v>
      </c>
      <c r="AS2181" t="s">
        <v>756</v>
      </c>
    </row>
    <row r="2182" spans="1:45" x14ac:dyDescent="0.25">
      <c r="A2182">
        <v>2181</v>
      </c>
      <c r="B2182" t="s">
        <v>26</v>
      </c>
      <c r="C2182" t="s">
        <v>665</v>
      </c>
      <c r="D2182" t="s">
        <v>3</v>
      </c>
      <c r="E2182" t="s">
        <v>345</v>
      </c>
      <c r="F2182" s="138">
        <v>44031</v>
      </c>
      <c r="G2182" t="s">
        <v>676</v>
      </c>
      <c r="H2182" t="s">
        <v>687</v>
      </c>
      <c r="I2182" t="s">
        <v>673</v>
      </c>
      <c r="J2182" t="s">
        <v>439</v>
      </c>
      <c r="K2182" t="s">
        <v>669</v>
      </c>
      <c r="L2182">
        <v>1200</v>
      </c>
      <c r="M2182">
        <v>480</v>
      </c>
      <c r="O2182">
        <v>388</v>
      </c>
      <c r="P2182">
        <v>100</v>
      </c>
      <c r="Q2182">
        <v>14</v>
      </c>
      <c r="R2182">
        <v>25</v>
      </c>
      <c r="S2182">
        <v>66</v>
      </c>
      <c r="T2182">
        <v>6.666666666666667</v>
      </c>
      <c r="U2182">
        <v>17</v>
      </c>
      <c r="V2182">
        <v>0.6068376068376069</v>
      </c>
      <c r="W2182">
        <v>0.24</v>
      </c>
      <c r="Y2182">
        <v>0.14359351988217969</v>
      </c>
      <c r="Z2182">
        <v>412</v>
      </c>
      <c r="AA2182">
        <v>0.75</v>
      </c>
      <c r="AB2182">
        <v>5.666666666666667</v>
      </c>
      <c r="AC2182">
        <v>2</v>
      </c>
      <c r="AD2182">
        <v>0</v>
      </c>
      <c r="AE2182">
        <v>1</v>
      </c>
      <c r="AF2182">
        <v>0</v>
      </c>
      <c r="AG2182">
        <v>0</v>
      </c>
      <c r="AH2182">
        <v>11</v>
      </c>
      <c r="AI2182">
        <v>0</v>
      </c>
      <c r="AJ2182">
        <v>0</v>
      </c>
      <c r="AK2182">
        <v>12</v>
      </c>
      <c r="AL2182">
        <v>0</v>
      </c>
      <c r="AM2182">
        <v>0</v>
      </c>
      <c r="AQ2182">
        <v>100</v>
      </c>
      <c r="AR2182">
        <v>100</v>
      </c>
      <c r="AS2182" t="s">
        <v>755</v>
      </c>
    </row>
    <row r="2183" spans="1:45" x14ac:dyDescent="0.25">
      <c r="A2183">
        <v>2182</v>
      </c>
      <c r="B2183" t="s">
        <v>26</v>
      </c>
      <c r="C2183" t="s">
        <v>665</v>
      </c>
      <c r="D2183" t="s">
        <v>3</v>
      </c>
      <c r="E2183" t="s">
        <v>345</v>
      </c>
      <c r="F2183" s="138">
        <v>44031</v>
      </c>
      <c r="G2183" t="s">
        <v>676</v>
      </c>
      <c r="H2183" t="s">
        <v>667</v>
      </c>
      <c r="I2183" t="s">
        <v>697</v>
      </c>
      <c r="J2183" t="s">
        <v>441</v>
      </c>
      <c r="K2183" t="s">
        <v>669</v>
      </c>
      <c r="L2183">
        <v>1200</v>
      </c>
      <c r="M2183">
        <v>480</v>
      </c>
      <c r="O2183">
        <v>433</v>
      </c>
      <c r="P2183">
        <v>100</v>
      </c>
      <c r="Q2183">
        <v>34</v>
      </c>
      <c r="R2183">
        <v>54</v>
      </c>
      <c r="S2183">
        <v>66</v>
      </c>
      <c r="T2183">
        <v>20.666666666666664</v>
      </c>
      <c r="U2183">
        <v>88.333333333333343</v>
      </c>
      <c r="V2183">
        <v>1.2386363636363635</v>
      </c>
      <c r="W2183">
        <v>0.4</v>
      </c>
      <c r="Y2183">
        <v>0.29033322335862755</v>
      </c>
      <c r="Z2183">
        <v>544</v>
      </c>
      <c r="AA2183">
        <v>0.75</v>
      </c>
      <c r="AB2183">
        <v>11.166666666666666</v>
      </c>
      <c r="AC2183">
        <v>0</v>
      </c>
      <c r="AD2183">
        <v>0</v>
      </c>
      <c r="AE2183">
        <v>19</v>
      </c>
      <c r="AF2183">
        <v>0</v>
      </c>
      <c r="AG2183">
        <v>0</v>
      </c>
      <c r="AH2183">
        <v>35.333333333333336</v>
      </c>
      <c r="AI2183">
        <v>0</v>
      </c>
      <c r="AJ2183">
        <v>0</v>
      </c>
      <c r="AK2183">
        <v>106</v>
      </c>
      <c r="AL2183">
        <v>0</v>
      </c>
      <c r="AM2183">
        <v>0</v>
      </c>
      <c r="AQ2183">
        <v>100</v>
      </c>
      <c r="AR2183">
        <v>100</v>
      </c>
      <c r="AS2183" t="s">
        <v>755</v>
      </c>
    </row>
    <row r="2184" spans="1:45" x14ac:dyDescent="0.25">
      <c r="A2184">
        <v>2183</v>
      </c>
      <c r="B2184" t="s">
        <v>26</v>
      </c>
      <c r="C2184" t="s">
        <v>665</v>
      </c>
      <c r="D2184" t="s">
        <v>3</v>
      </c>
      <c r="E2184" t="s">
        <v>345</v>
      </c>
      <c r="F2184" s="138">
        <v>44031</v>
      </c>
      <c r="G2184" t="s">
        <v>685</v>
      </c>
      <c r="H2184" t="s">
        <v>667</v>
      </c>
      <c r="I2184" t="s">
        <v>668</v>
      </c>
      <c r="J2184" t="s">
        <v>172</v>
      </c>
      <c r="K2184" t="s">
        <v>671</v>
      </c>
      <c r="L2184">
        <v>1000</v>
      </c>
      <c r="M2184">
        <v>400</v>
      </c>
      <c r="O2184">
        <v>268</v>
      </c>
      <c r="P2184">
        <v>80</v>
      </c>
      <c r="Q2184">
        <v>33</v>
      </c>
      <c r="R2184">
        <v>49</v>
      </c>
      <c r="S2184">
        <v>53</v>
      </c>
      <c r="T2184">
        <v>17.666666666666664</v>
      </c>
      <c r="U2184">
        <v>28.666666666666668</v>
      </c>
      <c r="V2184">
        <v>0.56504065040650397</v>
      </c>
      <c r="W2184">
        <v>0.4</v>
      </c>
      <c r="Y2184">
        <v>0.43710021321961623</v>
      </c>
      <c r="Z2184">
        <v>307</v>
      </c>
      <c r="AA2184">
        <v>0.75</v>
      </c>
      <c r="AB2184">
        <v>13.666666666666666</v>
      </c>
      <c r="AC2184">
        <v>6</v>
      </c>
      <c r="AD2184">
        <v>0</v>
      </c>
      <c r="AE2184">
        <v>5</v>
      </c>
      <c r="AF2184">
        <v>0</v>
      </c>
      <c r="AG2184">
        <v>0</v>
      </c>
      <c r="AH2184">
        <v>22.166666666666668</v>
      </c>
      <c r="AI2184">
        <v>8</v>
      </c>
      <c r="AJ2184">
        <v>0</v>
      </c>
      <c r="AK2184">
        <v>9</v>
      </c>
      <c r="AL2184">
        <v>0</v>
      </c>
      <c r="AM2184">
        <v>0</v>
      </c>
      <c r="AQ2184">
        <v>100</v>
      </c>
      <c r="AR2184">
        <v>100</v>
      </c>
      <c r="AS2184" t="s">
        <v>755</v>
      </c>
    </row>
    <row r="2185" spans="1:45" x14ac:dyDescent="0.25">
      <c r="A2185">
        <v>2184</v>
      </c>
      <c r="B2185" t="s">
        <v>26</v>
      </c>
      <c r="C2185" t="s">
        <v>665</v>
      </c>
      <c r="D2185" t="s">
        <v>3</v>
      </c>
      <c r="E2185" t="s">
        <v>345</v>
      </c>
      <c r="F2185" s="138">
        <v>44031</v>
      </c>
      <c r="G2185" t="s">
        <v>685</v>
      </c>
      <c r="H2185" t="s">
        <v>667</v>
      </c>
      <c r="I2185" t="s">
        <v>668</v>
      </c>
      <c r="J2185" t="s">
        <v>173</v>
      </c>
      <c r="K2185" t="s">
        <v>671</v>
      </c>
      <c r="L2185">
        <v>1000</v>
      </c>
      <c r="M2185">
        <v>400</v>
      </c>
      <c r="O2185">
        <v>312</v>
      </c>
      <c r="P2185">
        <v>80</v>
      </c>
      <c r="Q2185">
        <v>10</v>
      </c>
      <c r="R2185">
        <v>21</v>
      </c>
      <c r="S2185">
        <v>53</v>
      </c>
      <c r="T2185">
        <v>11.5</v>
      </c>
      <c r="U2185">
        <v>27.5</v>
      </c>
      <c r="V2185">
        <v>1.2580645161290323</v>
      </c>
      <c r="W2185">
        <v>0.4</v>
      </c>
      <c r="Y2185">
        <v>0.14194139194139196</v>
      </c>
      <c r="Z2185">
        <v>319</v>
      </c>
      <c r="AA2185">
        <v>0.65</v>
      </c>
      <c r="AB2185">
        <v>11.5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27.5</v>
      </c>
      <c r="AI2185">
        <v>0</v>
      </c>
      <c r="AJ2185">
        <v>0</v>
      </c>
      <c r="AK2185">
        <v>0</v>
      </c>
      <c r="AL2185">
        <v>0</v>
      </c>
      <c r="AM2185">
        <v>0</v>
      </c>
      <c r="AQ2185">
        <v>100</v>
      </c>
      <c r="AR2185">
        <v>100</v>
      </c>
      <c r="AS2185" t="s">
        <v>755</v>
      </c>
    </row>
    <row r="2186" spans="1:45" x14ac:dyDescent="0.25">
      <c r="A2186">
        <v>2185</v>
      </c>
      <c r="B2186" t="s">
        <v>26</v>
      </c>
      <c r="C2186" t="s">
        <v>665</v>
      </c>
      <c r="D2186" t="s">
        <v>3</v>
      </c>
      <c r="E2186" t="s">
        <v>345</v>
      </c>
      <c r="F2186" s="138">
        <v>44031</v>
      </c>
      <c r="G2186" t="s">
        <v>685</v>
      </c>
      <c r="H2186" t="s">
        <v>667</v>
      </c>
      <c r="I2186" t="s">
        <v>668</v>
      </c>
      <c r="J2186" t="s">
        <v>174</v>
      </c>
      <c r="K2186" t="s">
        <v>671</v>
      </c>
      <c r="L2186">
        <v>1000</v>
      </c>
      <c r="M2186">
        <v>400</v>
      </c>
      <c r="O2186">
        <v>336</v>
      </c>
      <c r="P2186">
        <v>80</v>
      </c>
      <c r="Q2186">
        <v>13</v>
      </c>
      <c r="R2186">
        <v>33</v>
      </c>
      <c r="S2186">
        <v>53</v>
      </c>
      <c r="T2186">
        <v>8.6666666666666679</v>
      </c>
      <c r="U2186">
        <v>24.583333333333332</v>
      </c>
      <c r="V2186">
        <v>0.72282608695652173</v>
      </c>
      <c r="W2186">
        <v>0.4</v>
      </c>
      <c r="Y2186">
        <v>0.19557823129251703</v>
      </c>
      <c r="Z2186">
        <v>434</v>
      </c>
      <c r="AA2186">
        <v>0.75</v>
      </c>
      <c r="AB2186">
        <v>5.666666666666667</v>
      </c>
      <c r="AC2186">
        <v>2</v>
      </c>
      <c r="AD2186">
        <v>0</v>
      </c>
      <c r="AE2186">
        <v>5</v>
      </c>
      <c r="AF2186">
        <v>0</v>
      </c>
      <c r="AG2186">
        <v>0</v>
      </c>
      <c r="AH2186">
        <v>20.833333333333332</v>
      </c>
      <c r="AI2186">
        <v>5</v>
      </c>
      <c r="AJ2186">
        <v>0</v>
      </c>
      <c r="AK2186">
        <v>5</v>
      </c>
      <c r="AL2186">
        <v>0</v>
      </c>
      <c r="AM2186">
        <v>0</v>
      </c>
      <c r="AQ2186">
        <v>100</v>
      </c>
      <c r="AR2186">
        <v>100</v>
      </c>
      <c r="AS2186" t="s">
        <v>755</v>
      </c>
    </row>
    <row r="2187" spans="1:45" x14ac:dyDescent="0.25">
      <c r="A2187">
        <v>2186</v>
      </c>
      <c r="B2187" t="s">
        <v>26</v>
      </c>
      <c r="C2187" t="s">
        <v>665</v>
      </c>
      <c r="D2187" t="s">
        <v>3</v>
      </c>
      <c r="E2187" t="s">
        <v>345</v>
      </c>
      <c r="F2187" s="138">
        <v>44031</v>
      </c>
      <c r="G2187" t="s">
        <v>685</v>
      </c>
      <c r="H2187" t="s">
        <v>667</v>
      </c>
      <c r="I2187" t="s">
        <v>668</v>
      </c>
      <c r="J2187" t="s">
        <v>175</v>
      </c>
      <c r="K2187" t="s">
        <v>671</v>
      </c>
      <c r="L2187">
        <v>1000</v>
      </c>
      <c r="M2187">
        <v>400</v>
      </c>
      <c r="O2187">
        <v>480</v>
      </c>
      <c r="P2187">
        <v>128</v>
      </c>
      <c r="Q2187">
        <v>6</v>
      </c>
      <c r="R2187">
        <v>55</v>
      </c>
      <c r="S2187">
        <v>84.800000000000011</v>
      </c>
      <c r="T2187">
        <v>5.166666666666667</v>
      </c>
      <c r="U2187">
        <v>78</v>
      </c>
      <c r="V2187">
        <v>1.3633879781420766</v>
      </c>
      <c r="W2187">
        <v>0.4</v>
      </c>
      <c r="Y2187">
        <v>0.18154761904761904</v>
      </c>
      <c r="Z2187">
        <v>503</v>
      </c>
      <c r="AA2187">
        <v>0.75</v>
      </c>
      <c r="AB2187">
        <v>4.166666666666667</v>
      </c>
      <c r="AC2187">
        <v>0</v>
      </c>
      <c r="AD2187">
        <v>0</v>
      </c>
      <c r="AE2187">
        <v>2</v>
      </c>
      <c r="AF2187">
        <v>0</v>
      </c>
      <c r="AG2187">
        <v>0</v>
      </c>
      <c r="AH2187">
        <v>76.5</v>
      </c>
      <c r="AI2187">
        <v>0</v>
      </c>
      <c r="AJ2187">
        <v>0</v>
      </c>
      <c r="AK2187">
        <v>3</v>
      </c>
      <c r="AL2187">
        <v>0</v>
      </c>
      <c r="AM2187">
        <v>0</v>
      </c>
      <c r="AQ2187">
        <v>100</v>
      </c>
      <c r="AR2187">
        <v>100</v>
      </c>
      <c r="AS2187" t="s">
        <v>755</v>
      </c>
    </row>
    <row r="2188" spans="1:45" x14ac:dyDescent="0.25">
      <c r="A2188">
        <v>2187</v>
      </c>
      <c r="B2188" t="s">
        <v>26</v>
      </c>
      <c r="C2188" t="s">
        <v>665</v>
      </c>
      <c r="D2188" t="s">
        <v>3</v>
      </c>
      <c r="E2188" t="s">
        <v>345</v>
      </c>
      <c r="F2188" s="138">
        <v>44031</v>
      </c>
      <c r="G2188" t="s">
        <v>685</v>
      </c>
      <c r="H2188" t="s">
        <v>667</v>
      </c>
      <c r="I2188" t="s">
        <v>668</v>
      </c>
      <c r="J2188" t="s">
        <v>176</v>
      </c>
      <c r="K2188" t="s">
        <v>671</v>
      </c>
      <c r="L2188">
        <v>1000</v>
      </c>
      <c r="M2188">
        <v>400</v>
      </c>
      <c r="O2188">
        <v>324</v>
      </c>
      <c r="P2188">
        <v>80</v>
      </c>
      <c r="Q2188">
        <v>16</v>
      </c>
      <c r="R2188">
        <v>46</v>
      </c>
      <c r="S2188">
        <v>53</v>
      </c>
      <c r="T2188">
        <v>14.5</v>
      </c>
      <c r="U2188">
        <v>46.833333333333336</v>
      </c>
      <c r="V2188">
        <v>0.989247311827957</v>
      </c>
      <c r="W2188">
        <v>0.4</v>
      </c>
      <c r="Y2188">
        <v>0.27336860670194008</v>
      </c>
      <c r="Z2188">
        <v>278</v>
      </c>
      <c r="AA2188">
        <v>0.65</v>
      </c>
      <c r="AB2188">
        <v>14</v>
      </c>
      <c r="AC2188">
        <v>0</v>
      </c>
      <c r="AD2188">
        <v>0</v>
      </c>
      <c r="AE2188">
        <v>1</v>
      </c>
      <c r="AF2188">
        <v>0</v>
      </c>
      <c r="AG2188">
        <v>0</v>
      </c>
      <c r="AH2188">
        <v>42.833333333333336</v>
      </c>
      <c r="AI2188">
        <v>2</v>
      </c>
      <c r="AJ2188">
        <v>0</v>
      </c>
      <c r="AK2188">
        <v>7</v>
      </c>
      <c r="AL2188">
        <v>0</v>
      </c>
      <c r="AM2188">
        <v>0</v>
      </c>
      <c r="AQ2188">
        <v>100</v>
      </c>
      <c r="AR2188">
        <v>100</v>
      </c>
      <c r="AS2188" t="s">
        <v>755</v>
      </c>
    </row>
    <row r="2189" spans="1:45" x14ac:dyDescent="0.25">
      <c r="A2189">
        <v>2188</v>
      </c>
      <c r="B2189" t="s">
        <v>26</v>
      </c>
      <c r="C2189" t="s">
        <v>665</v>
      </c>
      <c r="D2189" t="s">
        <v>3</v>
      </c>
      <c r="E2189" t="s">
        <v>345</v>
      </c>
      <c r="F2189" s="138">
        <v>44031</v>
      </c>
      <c r="G2189" t="s">
        <v>685</v>
      </c>
      <c r="H2189" t="s">
        <v>667</v>
      </c>
      <c r="I2189" t="s">
        <v>668</v>
      </c>
      <c r="J2189" t="s">
        <v>177</v>
      </c>
      <c r="K2189" t="s">
        <v>671</v>
      </c>
      <c r="L2189">
        <v>1000</v>
      </c>
      <c r="M2189">
        <v>400</v>
      </c>
      <c r="O2189">
        <v>272</v>
      </c>
      <c r="P2189">
        <v>80</v>
      </c>
      <c r="Q2189">
        <v>14</v>
      </c>
      <c r="R2189">
        <v>50</v>
      </c>
      <c r="S2189">
        <v>53</v>
      </c>
      <c r="T2189">
        <v>10.833333333333334</v>
      </c>
      <c r="U2189">
        <v>45.583333333333336</v>
      </c>
      <c r="V2189">
        <v>0.88151041666666674</v>
      </c>
      <c r="W2189">
        <v>0.4</v>
      </c>
      <c r="Y2189">
        <v>0.33613445378151263</v>
      </c>
      <c r="Z2189">
        <v>319</v>
      </c>
      <c r="AA2189">
        <v>0.75</v>
      </c>
      <c r="AB2189">
        <v>10.833333333333334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42.833333333333336</v>
      </c>
      <c r="AI2189">
        <v>3</v>
      </c>
      <c r="AJ2189">
        <v>0</v>
      </c>
      <c r="AK2189">
        <v>4</v>
      </c>
      <c r="AL2189">
        <v>0</v>
      </c>
      <c r="AM2189">
        <v>0</v>
      </c>
      <c r="AQ2189">
        <v>100</v>
      </c>
      <c r="AR2189">
        <v>100</v>
      </c>
      <c r="AS2189" t="s">
        <v>755</v>
      </c>
    </row>
    <row r="2190" spans="1:45" x14ac:dyDescent="0.25">
      <c r="A2190">
        <v>2189</v>
      </c>
      <c r="B2190" t="s">
        <v>26</v>
      </c>
      <c r="C2190" t="s">
        <v>665</v>
      </c>
      <c r="D2190" t="s">
        <v>3</v>
      </c>
      <c r="E2190" t="s">
        <v>345</v>
      </c>
      <c r="F2190" s="138">
        <v>44031</v>
      </c>
      <c r="G2190" t="s">
        <v>685</v>
      </c>
      <c r="H2190" t="s">
        <v>667</v>
      </c>
      <c r="I2190" t="s">
        <v>668</v>
      </c>
      <c r="J2190" t="s">
        <v>186</v>
      </c>
      <c r="K2190" t="s">
        <v>671</v>
      </c>
      <c r="L2190">
        <v>1000</v>
      </c>
      <c r="M2190">
        <v>400</v>
      </c>
      <c r="O2190">
        <v>352</v>
      </c>
      <c r="P2190">
        <v>80</v>
      </c>
      <c r="Q2190">
        <v>13</v>
      </c>
      <c r="R2190">
        <v>44</v>
      </c>
      <c r="S2190">
        <v>53</v>
      </c>
      <c r="T2190">
        <v>9.5</v>
      </c>
      <c r="U2190">
        <v>34.166666666666671</v>
      </c>
      <c r="V2190">
        <v>0.76608187134502936</v>
      </c>
      <c r="W2190">
        <v>0.4</v>
      </c>
      <c r="Y2190">
        <v>0.23133116883116886</v>
      </c>
      <c r="Z2190">
        <v>527</v>
      </c>
      <c r="AA2190">
        <v>0.75</v>
      </c>
      <c r="AB2190">
        <v>7.5</v>
      </c>
      <c r="AC2190">
        <v>0</v>
      </c>
      <c r="AD2190">
        <v>0</v>
      </c>
      <c r="AE2190">
        <v>4</v>
      </c>
      <c r="AF2190">
        <v>0</v>
      </c>
      <c r="AG2190">
        <v>0</v>
      </c>
      <c r="AH2190">
        <v>29.666666666666668</v>
      </c>
      <c r="AI2190">
        <v>0</v>
      </c>
      <c r="AJ2190">
        <v>0</v>
      </c>
      <c r="AK2190">
        <v>9</v>
      </c>
      <c r="AL2190">
        <v>0</v>
      </c>
      <c r="AM2190">
        <v>0</v>
      </c>
      <c r="AQ2190">
        <v>100</v>
      </c>
      <c r="AR2190">
        <v>100</v>
      </c>
      <c r="AS2190" t="s">
        <v>755</v>
      </c>
    </row>
    <row r="2191" spans="1:45" x14ac:dyDescent="0.25">
      <c r="A2191">
        <v>2190</v>
      </c>
      <c r="B2191" t="s">
        <v>26</v>
      </c>
      <c r="C2191" t="s">
        <v>665</v>
      </c>
      <c r="D2191" t="s">
        <v>3</v>
      </c>
      <c r="E2191" t="s">
        <v>345</v>
      </c>
      <c r="F2191" s="138">
        <v>44031</v>
      </c>
      <c r="G2191" t="s">
        <v>685</v>
      </c>
      <c r="H2191" t="s">
        <v>667</v>
      </c>
      <c r="I2191" t="s">
        <v>668</v>
      </c>
      <c r="J2191" t="s">
        <v>179</v>
      </c>
      <c r="K2191" t="s">
        <v>671</v>
      </c>
      <c r="L2191">
        <v>1000</v>
      </c>
      <c r="M2191">
        <v>400</v>
      </c>
      <c r="O2191">
        <v>276</v>
      </c>
      <c r="P2191">
        <v>80</v>
      </c>
      <c r="Q2191">
        <v>7</v>
      </c>
      <c r="R2191">
        <v>30</v>
      </c>
      <c r="S2191">
        <v>53</v>
      </c>
      <c r="T2191">
        <v>4.166666666666667</v>
      </c>
      <c r="U2191">
        <v>30.666666666666668</v>
      </c>
      <c r="V2191">
        <v>0.94144144144144148</v>
      </c>
      <c r="W2191">
        <v>0.4</v>
      </c>
      <c r="Y2191">
        <v>0.19151138716356109</v>
      </c>
      <c r="Z2191">
        <v>342</v>
      </c>
      <c r="AA2191">
        <v>0.65</v>
      </c>
      <c r="AB2191">
        <v>4.166666666666667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30.666666666666668</v>
      </c>
      <c r="AI2191">
        <v>0</v>
      </c>
      <c r="AJ2191">
        <v>0</v>
      </c>
      <c r="AK2191">
        <v>0</v>
      </c>
      <c r="AL2191">
        <v>0</v>
      </c>
      <c r="AM2191">
        <v>0</v>
      </c>
      <c r="AQ2191">
        <v>100</v>
      </c>
      <c r="AR2191">
        <v>100</v>
      </c>
      <c r="AS2191" t="s">
        <v>755</v>
      </c>
    </row>
    <row r="2192" spans="1:45" x14ac:dyDescent="0.25">
      <c r="A2192">
        <v>2191</v>
      </c>
      <c r="B2192" t="s">
        <v>26</v>
      </c>
      <c r="C2192" t="s">
        <v>665</v>
      </c>
      <c r="D2192" t="s">
        <v>3</v>
      </c>
      <c r="E2192" t="s">
        <v>345</v>
      </c>
      <c r="F2192" s="138">
        <v>44031</v>
      </c>
      <c r="G2192" t="s">
        <v>685</v>
      </c>
      <c r="H2192" t="s">
        <v>667</v>
      </c>
      <c r="I2192" t="s">
        <v>668</v>
      </c>
      <c r="J2192" t="s">
        <v>571</v>
      </c>
      <c r="K2192" t="s">
        <v>671</v>
      </c>
      <c r="L2192">
        <v>1000</v>
      </c>
      <c r="M2192">
        <v>400</v>
      </c>
      <c r="O2192">
        <v>352</v>
      </c>
      <c r="P2192">
        <v>80</v>
      </c>
      <c r="Q2192">
        <v>7</v>
      </c>
      <c r="R2192">
        <v>30</v>
      </c>
      <c r="S2192">
        <v>53</v>
      </c>
      <c r="T2192">
        <v>3.6666666666666665</v>
      </c>
      <c r="U2192">
        <v>21.166666666666668</v>
      </c>
      <c r="V2192">
        <v>0.6711711711711712</v>
      </c>
      <c r="W2192">
        <v>0.4</v>
      </c>
      <c r="Y2192">
        <v>0.15016233766233766</v>
      </c>
      <c r="Z2192">
        <v>394</v>
      </c>
      <c r="AA2192">
        <v>0.65</v>
      </c>
      <c r="AB2192">
        <v>3.6666666666666665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21.166666666666668</v>
      </c>
      <c r="AI2192">
        <v>0</v>
      </c>
      <c r="AJ2192">
        <v>0</v>
      </c>
      <c r="AK2192">
        <v>0</v>
      </c>
      <c r="AL2192">
        <v>0</v>
      </c>
      <c r="AM2192">
        <v>0</v>
      </c>
      <c r="AQ2192">
        <v>100</v>
      </c>
      <c r="AR2192">
        <v>100</v>
      </c>
      <c r="AS2192" t="s">
        <v>755</v>
      </c>
    </row>
    <row r="2193" spans="1:45" x14ac:dyDescent="0.25">
      <c r="A2193">
        <v>2192</v>
      </c>
      <c r="B2193" t="s">
        <v>26</v>
      </c>
      <c r="C2193" t="s">
        <v>665</v>
      </c>
      <c r="D2193" t="s">
        <v>3</v>
      </c>
      <c r="E2193" t="s">
        <v>345</v>
      </c>
      <c r="F2193" s="138">
        <v>44031</v>
      </c>
      <c r="G2193" t="s">
        <v>685</v>
      </c>
      <c r="H2193" t="s">
        <v>667</v>
      </c>
      <c r="I2193" t="s">
        <v>668</v>
      </c>
      <c r="J2193" t="s">
        <v>416</v>
      </c>
      <c r="K2193" t="s">
        <v>671</v>
      </c>
      <c r="L2193">
        <v>1000</v>
      </c>
      <c r="M2193">
        <v>400</v>
      </c>
      <c r="O2193">
        <v>324</v>
      </c>
      <c r="P2193">
        <v>80</v>
      </c>
      <c r="Q2193">
        <v>29</v>
      </c>
      <c r="R2193">
        <v>72</v>
      </c>
      <c r="S2193">
        <v>53</v>
      </c>
      <c r="T2193">
        <v>15.666666666666666</v>
      </c>
      <c r="U2193">
        <v>58.166666666666664</v>
      </c>
      <c r="V2193">
        <v>0.73102310231023093</v>
      </c>
      <c r="W2193">
        <v>0.4</v>
      </c>
      <c r="Y2193">
        <v>0.44532627865961205</v>
      </c>
      <c r="Z2193">
        <v>335</v>
      </c>
      <c r="AA2193">
        <v>0.65</v>
      </c>
      <c r="AB2193">
        <v>10.666666666666666</v>
      </c>
      <c r="AC2193">
        <v>4</v>
      </c>
      <c r="AD2193">
        <v>0</v>
      </c>
      <c r="AE2193">
        <v>8</v>
      </c>
      <c r="AF2193">
        <v>0</v>
      </c>
      <c r="AG2193">
        <v>0</v>
      </c>
      <c r="AH2193">
        <v>48.666666666666664</v>
      </c>
      <c r="AI2193">
        <v>8</v>
      </c>
      <c r="AJ2193">
        <v>0</v>
      </c>
      <c r="AK2193">
        <v>15</v>
      </c>
      <c r="AL2193">
        <v>0</v>
      </c>
      <c r="AM2193">
        <v>0</v>
      </c>
      <c r="AQ2193">
        <v>100</v>
      </c>
      <c r="AR2193">
        <v>100</v>
      </c>
      <c r="AS2193" t="s">
        <v>756</v>
      </c>
    </row>
    <row r="2194" spans="1:45" x14ac:dyDescent="0.25">
      <c r="A2194">
        <v>2193</v>
      </c>
      <c r="B2194" t="s">
        <v>26</v>
      </c>
      <c r="C2194" t="s">
        <v>665</v>
      </c>
      <c r="D2194" t="s">
        <v>3</v>
      </c>
      <c r="E2194" t="s">
        <v>345</v>
      </c>
      <c r="F2194" s="138">
        <v>44031</v>
      </c>
      <c r="G2194" t="s">
        <v>685</v>
      </c>
      <c r="H2194" t="s">
        <v>687</v>
      </c>
      <c r="I2194" t="s">
        <v>677</v>
      </c>
      <c r="J2194" t="s">
        <v>529</v>
      </c>
      <c r="K2194" t="s">
        <v>671</v>
      </c>
      <c r="L2194">
        <v>1000</v>
      </c>
      <c r="M2194">
        <v>400</v>
      </c>
      <c r="O2194">
        <v>276</v>
      </c>
      <c r="P2194">
        <v>80</v>
      </c>
      <c r="Q2194">
        <v>0</v>
      </c>
      <c r="R2194">
        <v>41</v>
      </c>
      <c r="S2194">
        <v>53</v>
      </c>
      <c r="T2194">
        <v>0</v>
      </c>
      <c r="U2194">
        <v>36.166666666666664</v>
      </c>
      <c r="V2194">
        <v>0.88211382113821135</v>
      </c>
      <c r="W2194">
        <v>0.4</v>
      </c>
      <c r="Y2194">
        <v>0.21221532091097309</v>
      </c>
      <c r="Z2194">
        <v>200</v>
      </c>
      <c r="AA2194">
        <v>0.65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36.166666666666664</v>
      </c>
      <c r="AI2194">
        <v>0</v>
      </c>
      <c r="AJ2194">
        <v>0</v>
      </c>
      <c r="AK2194">
        <v>0</v>
      </c>
      <c r="AL2194">
        <v>0</v>
      </c>
      <c r="AM2194">
        <v>0</v>
      </c>
      <c r="AQ2194">
        <v>100</v>
      </c>
      <c r="AR2194">
        <v>100</v>
      </c>
      <c r="AS2194" t="s">
        <v>755</v>
      </c>
    </row>
    <row r="2195" spans="1:45" x14ac:dyDescent="0.25">
      <c r="A2195">
        <v>2194</v>
      </c>
      <c r="B2195" t="s">
        <v>26</v>
      </c>
      <c r="C2195" t="s">
        <v>665</v>
      </c>
      <c r="D2195" t="s">
        <v>3</v>
      </c>
      <c r="E2195" t="s">
        <v>345</v>
      </c>
      <c r="F2195" s="138">
        <v>44031</v>
      </c>
      <c r="G2195" t="s">
        <v>685</v>
      </c>
      <c r="H2195" t="s">
        <v>667</v>
      </c>
      <c r="I2195" t="s">
        <v>672</v>
      </c>
      <c r="J2195" t="s">
        <v>407</v>
      </c>
      <c r="K2195" t="s">
        <v>671</v>
      </c>
      <c r="L2195">
        <v>1000</v>
      </c>
      <c r="M2195">
        <v>400</v>
      </c>
      <c r="O2195">
        <v>292</v>
      </c>
      <c r="P2195">
        <v>80</v>
      </c>
      <c r="Q2195">
        <v>2</v>
      </c>
      <c r="R2195">
        <v>16</v>
      </c>
      <c r="S2195">
        <v>53</v>
      </c>
      <c r="T2195">
        <v>1</v>
      </c>
      <c r="U2195">
        <v>11.166666666666666</v>
      </c>
      <c r="V2195">
        <v>0.67592592592592593</v>
      </c>
      <c r="W2195">
        <v>0.4</v>
      </c>
      <c r="Y2195">
        <v>8.8062622309197661E-2</v>
      </c>
      <c r="Z2195">
        <v>250</v>
      </c>
      <c r="AA2195">
        <v>0.8</v>
      </c>
      <c r="AB2195">
        <v>1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9.1666666666666661</v>
      </c>
      <c r="AI2195">
        <v>2</v>
      </c>
      <c r="AJ2195">
        <v>0</v>
      </c>
      <c r="AK2195">
        <v>3</v>
      </c>
      <c r="AL2195">
        <v>0</v>
      </c>
      <c r="AM2195">
        <v>0</v>
      </c>
      <c r="AQ2195">
        <v>100</v>
      </c>
      <c r="AR2195">
        <v>100</v>
      </c>
      <c r="AS2195" t="s">
        <v>755</v>
      </c>
    </row>
    <row r="2196" spans="1:45" x14ac:dyDescent="0.25">
      <c r="A2196">
        <v>2195</v>
      </c>
      <c r="B2196" t="s">
        <v>26</v>
      </c>
      <c r="C2196" t="s">
        <v>665</v>
      </c>
      <c r="D2196" t="s">
        <v>3</v>
      </c>
      <c r="E2196" t="s">
        <v>345</v>
      </c>
      <c r="F2196" s="138">
        <v>44031</v>
      </c>
      <c r="G2196" t="s">
        <v>685</v>
      </c>
      <c r="H2196" t="s">
        <v>667</v>
      </c>
      <c r="I2196" t="s">
        <v>677</v>
      </c>
      <c r="J2196" t="s">
        <v>405</v>
      </c>
      <c r="K2196" t="s">
        <v>671</v>
      </c>
      <c r="L2196">
        <v>1000</v>
      </c>
      <c r="M2196">
        <v>400</v>
      </c>
      <c r="O2196">
        <v>240</v>
      </c>
      <c r="P2196">
        <v>80</v>
      </c>
      <c r="Q2196">
        <v>0</v>
      </c>
      <c r="R2196">
        <v>68</v>
      </c>
      <c r="S2196">
        <v>53</v>
      </c>
      <c r="T2196">
        <v>0</v>
      </c>
      <c r="U2196">
        <v>57.583333333333336</v>
      </c>
      <c r="V2196">
        <v>0.84681372549019607</v>
      </c>
      <c r="W2196">
        <v>0.4</v>
      </c>
      <c r="Y2196">
        <v>0.40476190476190477</v>
      </c>
      <c r="Z2196">
        <v>270</v>
      </c>
      <c r="AA2196">
        <v>0.8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54.333333333333336</v>
      </c>
      <c r="AI2196">
        <v>3</v>
      </c>
      <c r="AJ2196">
        <v>0</v>
      </c>
      <c r="AK2196">
        <v>5</v>
      </c>
      <c r="AL2196">
        <v>0</v>
      </c>
      <c r="AM2196">
        <v>0</v>
      </c>
      <c r="AQ2196">
        <v>100</v>
      </c>
      <c r="AR2196">
        <v>100</v>
      </c>
      <c r="AS2196" t="s">
        <v>755</v>
      </c>
    </row>
    <row r="2197" spans="1:45" x14ac:dyDescent="0.25">
      <c r="A2197">
        <v>2196</v>
      </c>
      <c r="B2197" t="s">
        <v>26</v>
      </c>
      <c r="C2197" t="s">
        <v>665</v>
      </c>
      <c r="D2197" t="s">
        <v>3</v>
      </c>
      <c r="E2197" t="s">
        <v>345</v>
      </c>
      <c r="F2197" s="138">
        <v>44031</v>
      </c>
      <c r="G2197" t="s">
        <v>685</v>
      </c>
      <c r="H2197" t="s">
        <v>687</v>
      </c>
      <c r="I2197" t="s">
        <v>668</v>
      </c>
      <c r="J2197" t="s">
        <v>573</v>
      </c>
      <c r="K2197" t="s">
        <v>671</v>
      </c>
      <c r="L2197">
        <v>1000</v>
      </c>
      <c r="M2197">
        <v>400</v>
      </c>
      <c r="O2197">
        <v>230</v>
      </c>
      <c r="P2197">
        <v>48</v>
      </c>
      <c r="Q2197">
        <v>10</v>
      </c>
      <c r="R2197">
        <v>15</v>
      </c>
      <c r="S2197">
        <v>17.5</v>
      </c>
      <c r="T2197">
        <v>7.916666666666667</v>
      </c>
      <c r="U2197">
        <v>10.583333333333332</v>
      </c>
      <c r="V2197">
        <v>0.74</v>
      </c>
      <c r="W2197">
        <v>0.24</v>
      </c>
      <c r="Y2197">
        <v>0.15527950310559005</v>
      </c>
      <c r="Z2197">
        <v>233</v>
      </c>
      <c r="AA2197">
        <v>0.65</v>
      </c>
      <c r="AB2197">
        <v>4.666666666666667</v>
      </c>
      <c r="AC2197">
        <v>13</v>
      </c>
      <c r="AD2197">
        <v>0</v>
      </c>
      <c r="AE2197">
        <v>0</v>
      </c>
      <c r="AF2197">
        <v>0</v>
      </c>
      <c r="AG2197">
        <v>0</v>
      </c>
      <c r="AH2197">
        <v>6.333333333333333</v>
      </c>
      <c r="AI2197">
        <v>17</v>
      </c>
      <c r="AJ2197">
        <v>0</v>
      </c>
      <c r="AK2197">
        <v>0</v>
      </c>
      <c r="AL2197">
        <v>0</v>
      </c>
      <c r="AM2197">
        <v>0</v>
      </c>
      <c r="AQ2197">
        <v>100</v>
      </c>
      <c r="AR2197">
        <v>100</v>
      </c>
      <c r="AS2197" t="s">
        <v>755</v>
      </c>
    </row>
    <row r="2198" spans="1:45" x14ac:dyDescent="0.25">
      <c r="A2198">
        <v>2197</v>
      </c>
      <c r="B2198" t="s">
        <v>26</v>
      </c>
      <c r="C2198" t="s">
        <v>665</v>
      </c>
      <c r="D2198" t="s">
        <v>3</v>
      </c>
      <c r="E2198" t="s">
        <v>345</v>
      </c>
      <c r="F2198" s="138">
        <v>44031</v>
      </c>
      <c r="G2198" t="s">
        <v>685</v>
      </c>
      <c r="H2198" t="s">
        <v>687</v>
      </c>
      <c r="I2198" t="s">
        <v>668</v>
      </c>
      <c r="J2198" t="s">
        <v>576</v>
      </c>
      <c r="K2198" t="s">
        <v>671</v>
      </c>
      <c r="L2198">
        <v>1000</v>
      </c>
      <c r="M2198">
        <v>400</v>
      </c>
      <c r="O2198">
        <v>370</v>
      </c>
      <c r="P2198">
        <v>48</v>
      </c>
      <c r="Q2198">
        <v>15</v>
      </c>
      <c r="R2198">
        <v>3</v>
      </c>
      <c r="S2198">
        <v>17.5</v>
      </c>
      <c r="T2198">
        <v>1.5</v>
      </c>
      <c r="U2198">
        <v>9.1666666666666661</v>
      </c>
      <c r="V2198">
        <v>0.59259259259259256</v>
      </c>
      <c r="W2198">
        <v>0.24</v>
      </c>
      <c r="Y2198">
        <v>6.9498069498069498E-2</v>
      </c>
      <c r="Z2198">
        <v>380</v>
      </c>
      <c r="AA2198">
        <v>0.65</v>
      </c>
      <c r="AB2198">
        <v>1.5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9.1666666666666661</v>
      </c>
      <c r="AI2198">
        <v>0</v>
      </c>
      <c r="AJ2198">
        <v>0</v>
      </c>
      <c r="AK2198">
        <v>0</v>
      </c>
      <c r="AL2198">
        <v>0</v>
      </c>
      <c r="AM2198">
        <v>0</v>
      </c>
      <c r="AQ2198">
        <v>100</v>
      </c>
      <c r="AR2198">
        <v>100</v>
      </c>
      <c r="AS2198" t="s">
        <v>755</v>
      </c>
    </row>
    <row r="2199" spans="1:45" x14ac:dyDescent="0.25">
      <c r="A2199">
        <v>2198</v>
      </c>
      <c r="B2199" t="s">
        <v>26</v>
      </c>
      <c r="C2199" t="s">
        <v>665</v>
      </c>
      <c r="D2199" t="s">
        <v>3</v>
      </c>
      <c r="E2199" t="s">
        <v>345</v>
      </c>
      <c r="F2199" s="138">
        <v>44031</v>
      </c>
      <c r="G2199" t="s">
        <v>685</v>
      </c>
      <c r="H2199" t="s">
        <v>687</v>
      </c>
      <c r="I2199" t="s">
        <v>668</v>
      </c>
      <c r="J2199" t="s">
        <v>574</v>
      </c>
      <c r="K2199" t="s">
        <v>671</v>
      </c>
      <c r="L2199">
        <v>1000</v>
      </c>
      <c r="M2199">
        <v>400</v>
      </c>
      <c r="O2199">
        <v>228</v>
      </c>
      <c r="P2199">
        <v>48</v>
      </c>
      <c r="Q2199">
        <v>6</v>
      </c>
      <c r="R2199">
        <v>34</v>
      </c>
      <c r="S2199">
        <v>17.5</v>
      </c>
      <c r="T2199">
        <v>5.5</v>
      </c>
      <c r="U2199">
        <v>36.166666666666664</v>
      </c>
      <c r="V2199">
        <v>1.0416666666666665</v>
      </c>
      <c r="W2199">
        <v>0.24</v>
      </c>
      <c r="Y2199">
        <v>0.25062656641604009</v>
      </c>
      <c r="Z2199">
        <v>150</v>
      </c>
      <c r="AA2199">
        <v>0.65</v>
      </c>
      <c r="AB2199">
        <v>5.5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36.166666666666664</v>
      </c>
      <c r="AI2199">
        <v>0</v>
      </c>
      <c r="AJ2199">
        <v>0</v>
      </c>
      <c r="AK2199">
        <v>0</v>
      </c>
      <c r="AL2199">
        <v>0</v>
      </c>
      <c r="AM2199">
        <v>0</v>
      </c>
      <c r="AQ2199">
        <v>100</v>
      </c>
      <c r="AR2199">
        <v>100</v>
      </c>
      <c r="AS2199" t="s">
        <v>755</v>
      </c>
    </row>
    <row r="2200" spans="1:45" x14ac:dyDescent="0.25">
      <c r="A2200">
        <v>2199</v>
      </c>
      <c r="B2200" t="s">
        <v>26</v>
      </c>
      <c r="C2200" t="s">
        <v>665</v>
      </c>
      <c r="D2200" t="s">
        <v>3</v>
      </c>
      <c r="E2200" t="s">
        <v>345</v>
      </c>
      <c r="F2200" s="138">
        <v>44031</v>
      </c>
      <c r="G2200" t="s">
        <v>685</v>
      </c>
      <c r="H2200" t="s">
        <v>687</v>
      </c>
      <c r="I2200" t="s">
        <v>668</v>
      </c>
      <c r="J2200" t="s">
        <v>578</v>
      </c>
      <c r="K2200" t="s">
        <v>671</v>
      </c>
      <c r="L2200">
        <v>1000</v>
      </c>
      <c r="M2200">
        <v>400</v>
      </c>
      <c r="O2200">
        <v>248</v>
      </c>
      <c r="P2200">
        <v>48</v>
      </c>
      <c r="Q2200">
        <v>2</v>
      </c>
      <c r="R2200">
        <v>5</v>
      </c>
      <c r="S2200">
        <v>17.5</v>
      </c>
      <c r="T2200">
        <v>1</v>
      </c>
      <c r="U2200">
        <v>3</v>
      </c>
      <c r="V2200">
        <v>0.5714285714285714</v>
      </c>
      <c r="W2200">
        <v>0.24</v>
      </c>
      <c r="Y2200">
        <v>4.0322580645161289E-2</v>
      </c>
      <c r="Z2200">
        <v>155</v>
      </c>
      <c r="AA2200">
        <v>0.65</v>
      </c>
      <c r="AB2200">
        <v>1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3</v>
      </c>
      <c r="AI2200">
        <v>0</v>
      </c>
      <c r="AJ2200">
        <v>0</v>
      </c>
      <c r="AK2200">
        <v>0</v>
      </c>
      <c r="AL2200">
        <v>0</v>
      </c>
      <c r="AM2200">
        <v>0</v>
      </c>
      <c r="AQ2200">
        <v>80</v>
      </c>
      <c r="AR2200">
        <v>80</v>
      </c>
      <c r="AS2200" t="s">
        <v>755</v>
      </c>
    </row>
    <row r="2201" spans="1:45" x14ac:dyDescent="0.25">
      <c r="A2201">
        <v>2200</v>
      </c>
      <c r="B2201" t="s">
        <v>26</v>
      </c>
      <c r="C2201" t="s">
        <v>665</v>
      </c>
      <c r="D2201" t="s">
        <v>3</v>
      </c>
      <c r="E2201" t="s">
        <v>345</v>
      </c>
      <c r="F2201" s="138">
        <v>44031</v>
      </c>
      <c r="G2201" t="s">
        <v>685</v>
      </c>
      <c r="H2201" t="s">
        <v>687</v>
      </c>
      <c r="I2201" t="s">
        <v>668</v>
      </c>
      <c r="J2201" t="s">
        <v>575</v>
      </c>
      <c r="K2201" t="s">
        <v>671</v>
      </c>
      <c r="L2201">
        <v>1000</v>
      </c>
      <c r="M2201">
        <v>400</v>
      </c>
      <c r="O2201">
        <v>228</v>
      </c>
      <c r="P2201">
        <v>48</v>
      </c>
      <c r="Q2201">
        <v>3</v>
      </c>
      <c r="R2201">
        <v>6</v>
      </c>
      <c r="S2201">
        <v>17.5</v>
      </c>
      <c r="T2201">
        <v>1</v>
      </c>
      <c r="U2201">
        <v>3</v>
      </c>
      <c r="V2201">
        <v>0.44444444444444442</v>
      </c>
      <c r="W2201">
        <v>0.24</v>
      </c>
      <c r="Y2201">
        <v>5.6390977443609026E-2</v>
      </c>
      <c r="Z2201">
        <v>242</v>
      </c>
      <c r="AA2201">
        <v>0.65</v>
      </c>
      <c r="AB2201">
        <v>1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3</v>
      </c>
      <c r="AI2201">
        <v>0</v>
      </c>
      <c r="AJ2201">
        <v>0</v>
      </c>
      <c r="AK2201">
        <v>0</v>
      </c>
      <c r="AL2201">
        <v>0</v>
      </c>
      <c r="AM2201">
        <v>0</v>
      </c>
      <c r="AQ2201">
        <v>80</v>
      </c>
      <c r="AR2201">
        <v>80</v>
      </c>
      <c r="AS2201" t="s">
        <v>755</v>
      </c>
    </row>
    <row r="2202" spans="1:45" x14ac:dyDescent="0.25">
      <c r="A2202">
        <v>2201</v>
      </c>
      <c r="B2202" t="s">
        <v>26</v>
      </c>
      <c r="C2202" t="s">
        <v>665</v>
      </c>
      <c r="D2202" t="s">
        <v>3</v>
      </c>
      <c r="E2202" t="s">
        <v>345</v>
      </c>
      <c r="F2202" s="138">
        <v>44031</v>
      </c>
      <c r="G2202" t="s">
        <v>685</v>
      </c>
      <c r="H2202" t="s">
        <v>687</v>
      </c>
      <c r="I2202" t="s">
        <v>672</v>
      </c>
      <c r="J2202" t="s">
        <v>572</v>
      </c>
      <c r="K2202" t="s">
        <v>671</v>
      </c>
      <c r="L2202">
        <v>1000</v>
      </c>
      <c r="M2202">
        <v>400</v>
      </c>
      <c r="O2202">
        <v>352</v>
      </c>
      <c r="P2202">
        <v>48</v>
      </c>
      <c r="Q2202">
        <v>12</v>
      </c>
      <c r="R2202">
        <v>28</v>
      </c>
      <c r="S2202">
        <v>17.5</v>
      </c>
      <c r="T2202">
        <v>7.666666666666667</v>
      </c>
      <c r="U2202">
        <v>22.666666666666668</v>
      </c>
      <c r="V2202">
        <v>0.75833333333333341</v>
      </c>
      <c r="W2202">
        <v>0.24</v>
      </c>
      <c r="Y2202">
        <v>0.16233766233766236</v>
      </c>
      <c r="Z2202">
        <v>232</v>
      </c>
      <c r="AA2202">
        <v>0.65</v>
      </c>
      <c r="AB2202">
        <v>7.666666666666667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22.666666666666668</v>
      </c>
      <c r="AI2202">
        <v>0</v>
      </c>
      <c r="AJ2202">
        <v>0</v>
      </c>
      <c r="AK2202">
        <v>0</v>
      </c>
      <c r="AL2202">
        <v>0</v>
      </c>
      <c r="AM2202">
        <v>0</v>
      </c>
      <c r="AQ2202">
        <v>50</v>
      </c>
      <c r="AR2202">
        <v>50</v>
      </c>
      <c r="AS2202" t="s">
        <v>755</v>
      </c>
    </row>
    <row r="2203" spans="1:45" x14ac:dyDescent="0.25">
      <c r="A2203">
        <v>2202</v>
      </c>
      <c r="B2203" t="s">
        <v>26</v>
      </c>
      <c r="C2203" t="s">
        <v>665</v>
      </c>
      <c r="D2203" t="s">
        <v>3</v>
      </c>
      <c r="E2203" t="s">
        <v>345</v>
      </c>
      <c r="F2203" s="138">
        <v>44031</v>
      </c>
      <c r="G2203" t="s">
        <v>712</v>
      </c>
      <c r="H2203" t="s">
        <v>687</v>
      </c>
      <c r="I2203" t="s">
        <v>668</v>
      </c>
      <c r="J2203" t="s">
        <v>466</v>
      </c>
      <c r="K2203" t="s">
        <v>711</v>
      </c>
      <c r="L2203">
        <v>288</v>
      </c>
      <c r="M2203">
        <v>162</v>
      </c>
      <c r="O2203">
        <v>144</v>
      </c>
      <c r="P2203">
        <v>19</v>
      </c>
      <c r="Q2203">
        <v>12</v>
      </c>
      <c r="R2203">
        <v>22</v>
      </c>
      <c r="S2203">
        <v>12.5</v>
      </c>
      <c r="T2203">
        <v>5</v>
      </c>
      <c r="U2203">
        <v>10.5</v>
      </c>
      <c r="V2203">
        <v>0.45588235294117646</v>
      </c>
      <c r="W2203">
        <v>0.24</v>
      </c>
      <c r="Y2203">
        <v>0.33730158730158732</v>
      </c>
      <c r="Z2203">
        <v>281</v>
      </c>
      <c r="AA2203">
        <v>0.7</v>
      </c>
      <c r="AB2203">
        <v>5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10.5</v>
      </c>
      <c r="AI2203">
        <v>0</v>
      </c>
      <c r="AJ2203">
        <v>0</v>
      </c>
      <c r="AK2203">
        <v>0</v>
      </c>
      <c r="AL2203">
        <v>0</v>
      </c>
      <c r="AM2203">
        <v>0</v>
      </c>
      <c r="AQ2203">
        <v>50</v>
      </c>
      <c r="AR2203">
        <v>50</v>
      </c>
      <c r="AS2203" t="s">
        <v>755</v>
      </c>
    </row>
    <row r="2204" spans="1:45" x14ac:dyDescent="0.25">
      <c r="A2204">
        <v>2203</v>
      </c>
      <c r="B2204" t="s">
        <v>26</v>
      </c>
      <c r="C2204" t="s">
        <v>665</v>
      </c>
      <c r="D2204" t="s">
        <v>3</v>
      </c>
      <c r="E2204" t="s">
        <v>345</v>
      </c>
      <c r="F2204" s="138">
        <v>44031</v>
      </c>
      <c r="G2204" t="s">
        <v>712</v>
      </c>
      <c r="H2204" t="s">
        <v>687</v>
      </c>
      <c r="I2204" t="s">
        <v>668</v>
      </c>
      <c r="J2204" t="s">
        <v>561</v>
      </c>
      <c r="K2204" t="s">
        <v>711</v>
      </c>
      <c r="L2204">
        <v>288</v>
      </c>
      <c r="M2204">
        <v>162</v>
      </c>
      <c r="O2204">
        <v>256</v>
      </c>
      <c r="P2204">
        <v>19</v>
      </c>
      <c r="Q2204">
        <v>8</v>
      </c>
      <c r="R2204">
        <v>15</v>
      </c>
      <c r="S2204">
        <v>12.5</v>
      </c>
      <c r="T2204">
        <v>3.1666666666666665</v>
      </c>
      <c r="U2204">
        <v>7.5</v>
      </c>
      <c r="V2204">
        <v>0.46376811594202894</v>
      </c>
      <c r="W2204">
        <v>0.24</v>
      </c>
      <c r="Y2204">
        <v>0.1283482142857143</v>
      </c>
      <c r="Z2204">
        <v>260</v>
      </c>
      <c r="AA2204">
        <v>0.75</v>
      </c>
      <c r="AB2204">
        <v>3.1666666666666665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7.5</v>
      </c>
      <c r="AI2204">
        <v>0</v>
      </c>
      <c r="AJ2204">
        <v>0</v>
      </c>
      <c r="AK2204">
        <v>0</v>
      </c>
      <c r="AL2204">
        <v>0</v>
      </c>
      <c r="AM2204">
        <v>0</v>
      </c>
      <c r="AQ2204">
        <v>50</v>
      </c>
      <c r="AR2204">
        <v>50</v>
      </c>
      <c r="AS2204" t="s">
        <v>755</v>
      </c>
    </row>
    <row r="2205" spans="1:45" x14ac:dyDescent="0.25">
      <c r="A2205">
        <v>2204</v>
      </c>
      <c r="B2205" t="s">
        <v>26</v>
      </c>
      <c r="C2205" t="s">
        <v>678</v>
      </c>
      <c r="D2205" t="s">
        <v>3</v>
      </c>
      <c r="E2205" t="s">
        <v>345</v>
      </c>
      <c r="F2205" s="138">
        <v>44031</v>
      </c>
      <c r="G2205" t="s">
        <v>684</v>
      </c>
      <c r="H2205" t="s">
        <v>687</v>
      </c>
      <c r="I2205" t="s">
        <v>679</v>
      </c>
      <c r="J2205" t="s">
        <v>455</v>
      </c>
      <c r="K2205" t="s">
        <v>669</v>
      </c>
      <c r="L2205">
        <v>1250</v>
      </c>
      <c r="M2205">
        <v>500</v>
      </c>
      <c r="O2205">
        <v>452</v>
      </c>
      <c r="P2205">
        <v>100</v>
      </c>
      <c r="Q2205">
        <v>8</v>
      </c>
      <c r="R2205">
        <v>63</v>
      </c>
      <c r="S2205">
        <v>66</v>
      </c>
      <c r="T2205">
        <v>5.666666666666667</v>
      </c>
      <c r="U2205">
        <v>51.166666666666664</v>
      </c>
      <c r="V2205">
        <v>0.80046948356807501</v>
      </c>
      <c r="W2205">
        <v>0.4</v>
      </c>
      <c r="Y2205">
        <v>0.22439949431099876</v>
      </c>
      <c r="Z2205">
        <v>487</v>
      </c>
      <c r="AA2205">
        <v>0.7</v>
      </c>
      <c r="AB2205">
        <v>5.666666666666667</v>
      </c>
      <c r="AH2205">
        <v>51.166666666666664</v>
      </c>
      <c r="AQ2205">
        <v>100</v>
      </c>
      <c r="AR2205">
        <v>100</v>
      </c>
      <c r="AS2205" t="s">
        <v>755</v>
      </c>
    </row>
    <row r="2206" spans="1:45" x14ac:dyDescent="0.25">
      <c r="A2206">
        <v>2205</v>
      </c>
      <c r="B2206" t="s">
        <v>26</v>
      </c>
      <c r="C2206" t="s">
        <v>678</v>
      </c>
      <c r="D2206" t="s">
        <v>3</v>
      </c>
      <c r="E2206" t="s">
        <v>345</v>
      </c>
      <c r="F2206" s="138">
        <v>44031</v>
      </c>
      <c r="G2206" t="s">
        <v>670</v>
      </c>
      <c r="H2206" t="s">
        <v>667</v>
      </c>
      <c r="I2206" t="s">
        <v>679</v>
      </c>
      <c r="J2206" t="s">
        <v>382</v>
      </c>
      <c r="K2206" t="s">
        <v>671</v>
      </c>
      <c r="L2206">
        <v>1200</v>
      </c>
      <c r="M2206">
        <v>480</v>
      </c>
      <c r="O2206">
        <v>384</v>
      </c>
      <c r="P2206">
        <v>153.60000000000002</v>
      </c>
      <c r="Q2206">
        <v>25</v>
      </c>
      <c r="R2206">
        <v>52</v>
      </c>
      <c r="S2206">
        <v>101.60000000000001</v>
      </c>
      <c r="T2206">
        <v>15.5</v>
      </c>
      <c r="U2206">
        <v>31.333333333333332</v>
      </c>
      <c r="V2206">
        <v>0.60822510822510811</v>
      </c>
      <c r="W2206">
        <v>0.4</v>
      </c>
      <c r="Y2206">
        <v>0.28645833333333337</v>
      </c>
      <c r="Z2206">
        <v>472</v>
      </c>
      <c r="AA2206">
        <v>0.7</v>
      </c>
      <c r="AB2206">
        <v>10</v>
      </c>
      <c r="AE2206">
        <v>11</v>
      </c>
      <c r="AH2206">
        <v>24.333333333333332</v>
      </c>
      <c r="AK2206">
        <v>14</v>
      </c>
      <c r="AQ2206">
        <v>100</v>
      </c>
      <c r="AR2206">
        <v>100</v>
      </c>
      <c r="AS2206" t="s">
        <v>756</v>
      </c>
    </row>
    <row r="2207" spans="1:45" x14ac:dyDescent="0.25">
      <c r="A2207">
        <v>2206</v>
      </c>
      <c r="B2207" t="s">
        <v>26</v>
      </c>
      <c r="C2207" t="s">
        <v>678</v>
      </c>
      <c r="D2207" t="s">
        <v>3</v>
      </c>
      <c r="E2207" t="s">
        <v>345</v>
      </c>
      <c r="F2207" s="138">
        <v>44031</v>
      </c>
      <c r="G2207" t="s">
        <v>670</v>
      </c>
      <c r="H2207" t="s">
        <v>667</v>
      </c>
      <c r="I2207" t="s">
        <v>686</v>
      </c>
      <c r="J2207" t="s">
        <v>233</v>
      </c>
      <c r="K2207" t="s">
        <v>671</v>
      </c>
      <c r="L2207">
        <v>1200</v>
      </c>
      <c r="M2207">
        <v>480</v>
      </c>
      <c r="O2207">
        <v>388</v>
      </c>
      <c r="P2207">
        <v>96</v>
      </c>
      <c r="R2207">
        <v>43</v>
      </c>
      <c r="S2207">
        <v>63.5</v>
      </c>
      <c r="T2207">
        <v>0</v>
      </c>
      <c r="U2207">
        <v>25.75</v>
      </c>
      <c r="V2207">
        <v>0.59883720930232553</v>
      </c>
      <c r="W2207">
        <v>0.4</v>
      </c>
      <c r="Y2207">
        <v>0.15832106038291607</v>
      </c>
      <c r="Z2207">
        <v>433</v>
      </c>
      <c r="AA2207">
        <v>0.65</v>
      </c>
      <c r="AH2207">
        <v>22</v>
      </c>
      <c r="AI2207">
        <v>3</v>
      </c>
      <c r="AK2207">
        <v>6</v>
      </c>
      <c r="AQ2207">
        <v>100</v>
      </c>
      <c r="AR2207">
        <v>100</v>
      </c>
      <c r="AS2207" t="s">
        <v>755</v>
      </c>
    </row>
    <row r="2208" spans="1:45" x14ac:dyDescent="0.25">
      <c r="A2208">
        <v>2207</v>
      </c>
      <c r="B2208" t="s">
        <v>26</v>
      </c>
      <c r="C2208" t="s">
        <v>678</v>
      </c>
      <c r="D2208" t="s">
        <v>3</v>
      </c>
      <c r="E2208" t="s">
        <v>345</v>
      </c>
      <c r="F2208" s="138">
        <v>44031</v>
      </c>
      <c r="G2208" t="s">
        <v>670</v>
      </c>
      <c r="H2208" t="s">
        <v>687</v>
      </c>
      <c r="I2208" t="s">
        <v>688</v>
      </c>
      <c r="J2208" t="s">
        <v>430</v>
      </c>
      <c r="K2208" t="s">
        <v>671</v>
      </c>
      <c r="L2208">
        <v>1200</v>
      </c>
      <c r="M2208">
        <v>480</v>
      </c>
      <c r="O2208">
        <v>408</v>
      </c>
      <c r="P2208">
        <v>57.5</v>
      </c>
      <c r="R2208">
        <v>33</v>
      </c>
      <c r="S2208">
        <v>21</v>
      </c>
      <c r="T2208">
        <v>0</v>
      </c>
      <c r="U2208">
        <v>25.75</v>
      </c>
      <c r="V2208">
        <v>0.78030303030303028</v>
      </c>
      <c r="W2208">
        <v>0.24</v>
      </c>
      <c r="Y2208">
        <v>0.11554621848739498</v>
      </c>
      <c r="Z2208">
        <v>411</v>
      </c>
      <c r="AA2208">
        <v>0.65</v>
      </c>
      <c r="AH2208">
        <v>22.5</v>
      </c>
      <c r="AI2208">
        <v>1</v>
      </c>
      <c r="AK2208">
        <v>6</v>
      </c>
      <c r="AQ2208">
        <v>100</v>
      </c>
      <c r="AR2208">
        <v>100</v>
      </c>
      <c r="AS2208" t="s">
        <v>755</v>
      </c>
    </row>
    <row r="2209" spans="1:45" x14ac:dyDescent="0.25">
      <c r="A2209">
        <v>2208</v>
      </c>
      <c r="B2209" t="s">
        <v>26</v>
      </c>
      <c r="C2209" t="s">
        <v>678</v>
      </c>
      <c r="D2209" t="s">
        <v>3</v>
      </c>
      <c r="E2209" t="s">
        <v>345</v>
      </c>
      <c r="F2209" s="138">
        <v>44031</v>
      </c>
      <c r="G2209" t="s">
        <v>670</v>
      </c>
      <c r="H2209" t="s">
        <v>687</v>
      </c>
      <c r="I2209" t="s">
        <v>698</v>
      </c>
      <c r="J2209" t="s">
        <v>431</v>
      </c>
      <c r="K2209" t="s">
        <v>671</v>
      </c>
      <c r="L2209">
        <v>1200</v>
      </c>
      <c r="M2209">
        <v>480</v>
      </c>
      <c r="O2209">
        <v>388</v>
      </c>
      <c r="P2209">
        <v>57.5</v>
      </c>
      <c r="Q2209">
        <v>21</v>
      </c>
      <c r="R2209">
        <v>79</v>
      </c>
      <c r="S2209">
        <v>21</v>
      </c>
      <c r="T2209">
        <v>12.916666666666668</v>
      </c>
      <c r="U2209">
        <v>52</v>
      </c>
      <c r="V2209">
        <v>0.64916666666666667</v>
      </c>
      <c r="W2209">
        <v>0.24</v>
      </c>
      <c r="Y2209">
        <v>0.36818851251840945</v>
      </c>
      <c r="Z2209">
        <v>467</v>
      </c>
      <c r="AA2209">
        <v>0.65</v>
      </c>
      <c r="AB2209">
        <v>7.166666666666667</v>
      </c>
      <c r="AC2209">
        <v>1</v>
      </c>
      <c r="AE2209">
        <v>11</v>
      </c>
      <c r="AH2209">
        <v>43</v>
      </c>
      <c r="AI2209">
        <v>8</v>
      </c>
      <c r="AK2209">
        <v>14</v>
      </c>
      <c r="AQ2209">
        <v>100</v>
      </c>
      <c r="AR2209">
        <v>100</v>
      </c>
      <c r="AS2209" t="s">
        <v>755</v>
      </c>
    </row>
    <row r="2210" spans="1:45" x14ac:dyDescent="0.25">
      <c r="A2210">
        <v>2209</v>
      </c>
      <c r="B2210" t="s">
        <v>26</v>
      </c>
      <c r="C2210" t="s">
        <v>678</v>
      </c>
      <c r="D2210" t="s">
        <v>3</v>
      </c>
      <c r="E2210" t="s">
        <v>345</v>
      </c>
      <c r="F2210" s="138">
        <v>44031</v>
      </c>
      <c r="G2210" t="s">
        <v>670</v>
      </c>
      <c r="H2210" t="s">
        <v>687</v>
      </c>
      <c r="I2210" t="s">
        <v>713</v>
      </c>
      <c r="J2210" t="s">
        <v>508</v>
      </c>
      <c r="K2210" t="s">
        <v>671</v>
      </c>
      <c r="L2210">
        <v>1200</v>
      </c>
      <c r="M2210">
        <v>480</v>
      </c>
      <c r="O2210">
        <v>412</v>
      </c>
      <c r="P2210">
        <v>57.5</v>
      </c>
      <c r="Q2210">
        <v>27</v>
      </c>
      <c r="R2210">
        <v>40</v>
      </c>
      <c r="S2210">
        <v>21</v>
      </c>
      <c r="T2210">
        <v>12.166666666666666</v>
      </c>
      <c r="U2210">
        <v>31.5</v>
      </c>
      <c r="V2210">
        <v>0.65174129353233823</v>
      </c>
      <c r="W2210">
        <v>0.24</v>
      </c>
      <c r="Y2210">
        <v>0.23231622746185854</v>
      </c>
      <c r="Z2210">
        <v>455</v>
      </c>
      <c r="AA2210">
        <v>0.65</v>
      </c>
      <c r="AB2210">
        <v>10.166666666666666</v>
      </c>
      <c r="AC2210">
        <v>6</v>
      </c>
      <c r="AE2210">
        <v>1</v>
      </c>
      <c r="AH2210">
        <v>28.5</v>
      </c>
      <c r="AI2210">
        <v>4</v>
      </c>
      <c r="AK2210">
        <v>4</v>
      </c>
      <c r="AQ2210">
        <v>100</v>
      </c>
      <c r="AR2210">
        <v>100</v>
      </c>
      <c r="AS2210" t="s">
        <v>755</v>
      </c>
    </row>
    <row r="2211" spans="1:45" x14ac:dyDescent="0.25">
      <c r="A2211">
        <v>2210</v>
      </c>
      <c r="B2211" t="s">
        <v>26</v>
      </c>
      <c r="C2211" t="s">
        <v>678</v>
      </c>
      <c r="D2211" t="s">
        <v>3</v>
      </c>
      <c r="E2211" t="s">
        <v>345</v>
      </c>
      <c r="F2211" s="138">
        <v>44031</v>
      </c>
      <c r="G2211" t="s">
        <v>670</v>
      </c>
      <c r="H2211" t="s">
        <v>687</v>
      </c>
      <c r="I2211" t="s">
        <v>706</v>
      </c>
      <c r="J2211" t="s">
        <v>562</v>
      </c>
      <c r="K2211" t="s">
        <v>671</v>
      </c>
      <c r="L2211">
        <v>1200</v>
      </c>
      <c r="M2211">
        <v>480</v>
      </c>
      <c r="O2211">
        <v>378</v>
      </c>
      <c r="P2211">
        <v>57.5</v>
      </c>
      <c r="Q2211">
        <v>15</v>
      </c>
      <c r="R2211">
        <v>48</v>
      </c>
      <c r="S2211">
        <v>21</v>
      </c>
      <c r="T2211">
        <v>8.0833333333333321</v>
      </c>
      <c r="U2211">
        <v>31.666666666666668</v>
      </c>
      <c r="V2211">
        <v>0.63095238095238093</v>
      </c>
      <c r="W2211">
        <v>0.24</v>
      </c>
      <c r="Y2211">
        <v>0.23809523809523814</v>
      </c>
      <c r="Z2211">
        <v>433</v>
      </c>
      <c r="AA2211">
        <v>0.65</v>
      </c>
      <c r="AB2211">
        <v>6.833333333333333</v>
      </c>
      <c r="AC2211">
        <v>3</v>
      </c>
      <c r="AE2211">
        <v>1</v>
      </c>
      <c r="AH2211">
        <v>29.166666666666668</v>
      </c>
      <c r="AI2211">
        <v>10</v>
      </c>
      <c r="AQ2211">
        <v>100</v>
      </c>
      <c r="AR2211">
        <v>100</v>
      </c>
      <c r="AS2211" t="s">
        <v>755</v>
      </c>
    </row>
    <row r="2212" spans="1:45" x14ac:dyDescent="0.25">
      <c r="A2212">
        <v>2211</v>
      </c>
      <c r="B2212" t="s">
        <v>26</v>
      </c>
      <c r="C2212" t="s">
        <v>678</v>
      </c>
      <c r="D2212" t="s">
        <v>3</v>
      </c>
      <c r="E2212" t="s">
        <v>345</v>
      </c>
      <c r="F2212" s="138">
        <v>44031</v>
      </c>
      <c r="G2212" t="s">
        <v>670</v>
      </c>
      <c r="H2212" t="s">
        <v>687</v>
      </c>
      <c r="I2212" t="s">
        <v>699</v>
      </c>
      <c r="J2212" t="s">
        <v>429</v>
      </c>
      <c r="K2212" t="s">
        <v>671</v>
      </c>
      <c r="L2212">
        <v>1200</v>
      </c>
      <c r="M2212">
        <v>480</v>
      </c>
      <c r="O2212">
        <v>388</v>
      </c>
      <c r="P2212">
        <v>57.5</v>
      </c>
      <c r="Q2212">
        <v>12</v>
      </c>
      <c r="R2212">
        <v>27</v>
      </c>
      <c r="S2212">
        <v>21</v>
      </c>
      <c r="T2212">
        <v>3.75</v>
      </c>
      <c r="U2212">
        <v>12.875</v>
      </c>
      <c r="V2212">
        <v>0.42628205128205127</v>
      </c>
      <c r="W2212">
        <v>0.24</v>
      </c>
      <c r="Y2212">
        <v>0.14359351988217969</v>
      </c>
      <c r="Z2212">
        <v>412</v>
      </c>
      <c r="AA2212">
        <v>0.65</v>
      </c>
      <c r="AB2212">
        <v>2.5</v>
      </c>
      <c r="AC2212">
        <v>3</v>
      </c>
      <c r="AE2212">
        <v>1</v>
      </c>
      <c r="AH2212">
        <v>5</v>
      </c>
      <c r="AI2212">
        <v>9</v>
      </c>
      <c r="AJ2212">
        <v>3</v>
      </c>
      <c r="AK2212">
        <v>9</v>
      </c>
      <c r="AQ2212">
        <v>100</v>
      </c>
      <c r="AR2212">
        <v>100</v>
      </c>
      <c r="AS2212" t="s">
        <v>755</v>
      </c>
    </row>
    <row r="2213" spans="1:45" x14ac:dyDescent="0.25">
      <c r="A2213">
        <v>2212</v>
      </c>
      <c r="B2213" t="s">
        <v>26</v>
      </c>
      <c r="C2213" t="s">
        <v>678</v>
      </c>
      <c r="D2213" t="s">
        <v>3</v>
      </c>
      <c r="E2213" t="s">
        <v>345</v>
      </c>
      <c r="F2213" s="138">
        <v>44031</v>
      </c>
      <c r="G2213" t="s">
        <v>676</v>
      </c>
      <c r="H2213" t="s">
        <v>667</v>
      </c>
      <c r="I2213" t="s">
        <v>679</v>
      </c>
      <c r="J2213" t="s">
        <v>380</v>
      </c>
      <c r="K2213" t="s">
        <v>669</v>
      </c>
      <c r="L2213">
        <v>1200</v>
      </c>
      <c r="M2213">
        <v>480</v>
      </c>
      <c r="O2213">
        <v>422</v>
      </c>
      <c r="P2213">
        <v>160</v>
      </c>
      <c r="Q2213">
        <v>25</v>
      </c>
      <c r="R2213">
        <v>52</v>
      </c>
      <c r="S2213">
        <v>105.60000000000001</v>
      </c>
      <c r="T2213">
        <v>15.5</v>
      </c>
      <c r="U2213">
        <v>31.166666666666668</v>
      </c>
      <c r="V2213">
        <v>0.60606060606060608</v>
      </c>
      <c r="W2213">
        <v>0.4</v>
      </c>
      <c r="Y2213">
        <v>0.26066350710900477</v>
      </c>
      <c r="Z2213">
        <v>455</v>
      </c>
      <c r="AA2213">
        <v>0.65</v>
      </c>
      <c r="AB2213">
        <v>10</v>
      </c>
      <c r="AE2213">
        <v>11</v>
      </c>
      <c r="AH2213">
        <v>24.166666666666668</v>
      </c>
      <c r="AK2213">
        <v>14</v>
      </c>
      <c r="AQ2213">
        <v>100</v>
      </c>
      <c r="AR2213">
        <v>100</v>
      </c>
      <c r="AS2213" t="s">
        <v>756</v>
      </c>
    </row>
    <row r="2214" spans="1:45" x14ac:dyDescent="0.25">
      <c r="A2214">
        <v>2213</v>
      </c>
      <c r="B2214" t="s">
        <v>26</v>
      </c>
      <c r="C2214" t="s">
        <v>678</v>
      </c>
      <c r="D2214" t="s">
        <v>3</v>
      </c>
      <c r="E2214" t="s">
        <v>345</v>
      </c>
      <c r="F2214" s="138">
        <v>44031</v>
      </c>
      <c r="G2214" t="s">
        <v>676</v>
      </c>
      <c r="H2214" t="s">
        <v>687</v>
      </c>
      <c r="I2214" t="s">
        <v>688</v>
      </c>
      <c r="J2214" t="s">
        <v>442</v>
      </c>
      <c r="K2214" t="s">
        <v>669</v>
      </c>
      <c r="L2214">
        <v>1200</v>
      </c>
      <c r="M2214">
        <v>480</v>
      </c>
      <c r="O2214">
        <v>400</v>
      </c>
      <c r="P2214">
        <v>57.5</v>
      </c>
      <c r="R2214">
        <v>38</v>
      </c>
      <c r="S2214">
        <v>21</v>
      </c>
      <c r="T2214">
        <v>0</v>
      </c>
      <c r="U2214">
        <v>32.5</v>
      </c>
      <c r="V2214">
        <v>0.85526315789473684</v>
      </c>
      <c r="W2214">
        <v>0.24</v>
      </c>
      <c r="Y2214">
        <v>0.1357142857142857</v>
      </c>
      <c r="Z2214">
        <v>433</v>
      </c>
      <c r="AA2214">
        <v>0.65</v>
      </c>
      <c r="AH2214">
        <v>28.5</v>
      </c>
      <c r="AI2214">
        <v>4</v>
      </c>
      <c r="AK2214">
        <v>6</v>
      </c>
      <c r="AQ2214">
        <v>100</v>
      </c>
      <c r="AR2214">
        <v>100</v>
      </c>
      <c r="AS2214" t="s">
        <v>755</v>
      </c>
    </row>
    <row r="2215" spans="1:45" x14ac:dyDescent="0.25">
      <c r="A2215">
        <v>2214</v>
      </c>
      <c r="B2215" t="s">
        <v>26</v>
      </c>
      <c r="C2215" t="s">
        <v>678</v>
      </c>
      <c r="D2215" t="s">
        <v>3</v>
      </c>
      <c r="E2215" t="s">
        <v>345</v>
      </c>
      <c r="F2215" s="138">
        <v>44031</v>
      </c>
      <c r="G2215" t="s">
        <v>676</v>
      </c>
      <c r="H2215" t="s">
        <v>687</v>
      </c>
      <c r="I2215" t="s">
        <v>700</v>
      </c>
      <c r="J2215" t="s">
        <v>443</v>
      </c>
      <c r="K2215" t="s">
        <v>669</v>
      </c>
      <c r="L2215">
        <v>1200</v>
      </c>
      <c r="M2215">
        <v>480</v>
      </c>
      <c r="O2215">
        <v>388</v>
      </c>
      <c r="P2215">
        <v>57.5</v>
      </c>
      <c r="R2215">
        <v>45</v>
      </c>
      <c r="S2215">
        <v>21</v>
      </c>
      <c r="T2215">
        <v>0</v>
      </c>
      <c r="U2215">
        <v>20</v>
      </c>
      <c r="V2215">
        <v>0.44444444444444442</v>
      </c>
      <c r="W2215">
        <v>0.24</v>
      </c>
      <c r="Y2215">
        <v>0.16568483063328426</v>
      </c>
      <c r="Z2215">
        <v>411</v>
      </c>
      <c r="AA2215">
        <v>0.65</v>
      </c>
      <c r="AH2215">
        <v>20</v>
      </c>
      <c r="AQ2215">
        <v>100</v>
      </c>
      <c r="AR2215">
        <v>100</v>
      </c>
      <c r="AS2215" t="s">
        <v>755</v>
      </c>
    </row>
    <row r="2216" spans="1:45" x14ac:dyDescent="0.25">
      <c r="A2216">
        <v>2215</v>
      </c>
      <c r="B2216" t="s">
        <v>26</v>
      </c>
      <c r="C2216" t="s">
        <v>678</v>
      </c>
      <c r="D2216" t="s">
        <v>3</v>
      </c>
      <c r="E2216" t="s">
        <v>345</v>
      </c>
      <c r="F2216" s="138">
        <v>44031</v>
      </c>
      <c r="G2216" t="s">
        <v>682</v>
      </c>
      <c r="H2216" t="s">
        <v>687</v>
      </c>
      <c r="I2216" t="s">
        <v>713</v>
      </c>
      <c r="J2216" t="s">
        <v>595</v>
      </c>
      <c r="K2216" t="s">
        <v>671</v>
      </c>
      <c r="L2216">
        <v>1000</v>
      </c>
      <c r="M2216">
        <v>320</v>
      </c>
      <c r="O2216">
        <v>312</v>
      </c>
      <c r="P2216">
        <v>48</v>
      </c>
      <c r="Q2216">
        <v>15</v>
      </c>
      <c r="R2216">
        <v>32</v>
      </c>
      <c r="S2216">
        <v>17.5</v>
      </c>
      <c r="T2216">
        <v>8.75</v>
      </c>
      <c r="U2216">
        <v>22.833333333333332</v>
      </c>
      <c r="V2216">
        <v>0.67198581560283688</v>
      </c>
      <c r="W2216">
        <v>0.24</v>
      </c>
      <c r="Y2216">
        <v>0.21520146520146521</v>
      </c>
      <c r="Z2216">
        <v>344</v>
      </c>
      <c r="AA2216">
        <v>0.65</v>
      </c>
      <c r="AB2216">
        <v>6</v>
      </c>
      <c r="AC2216">
        <v>3</v>
      </c>
      <c r="AE2216">
        <v>4</v>
      </c>
      <c r="AH2216">
        <v>21.333333333333332</v>
      </c>
      <c r="AI2216">
        <v>6</v>
      </c>
      <c r="AQ2216">
        <v>100</v>
      </c>
      <c r="AR2216">
        <v>100</v>
      </c>
      <c r="AS2216" t="s">
        <v>755</v>
      </c>
    </row>
    <row r="2217" spans="1:45" x14ac:dyDescent="0.25">
      <c r="A2217">
        <v>2216</v>
      </c>
      <c r="B2217" t="s">
        <v>26</v>
      </c>
      <c r="C2217" t="s">
        <v>678</v>
      </c>
      <c r="D2217" t="s">
        <v>3</v>
      </c>
      <c r="E2217" t="s">
        <v>345</v>
      </c>
      <c r="F2217" s="138">
        <v>44031</v>
      </c>
      <c r="G2217" t="s">
        <v>682</v>
      </c>
      <c r="H2217" t="s">
        <v>687</v>
      </c>
      <c r="I2217" t="s">
        <v>717</v>
      </c>
      <c r="J2217" t="s">
        <v>568</v>
      </c>
      <c r="K2217" t="s">
        <v>671</v>
      </c>
      <c r="L2217">
        <v>1000</v>
      </c>
      <c r="M2217">
        <v>320</v>
      </c>
      <c r="O2217">
        <v>320</v>
      </c>
      <c r="P2217">
        <v>48</v>
      </c>
      <c r="Q2217">
        <v>34</v>
      </c>
      <c r="R2217">
        <v>43</v>
      </c>
      <c r="S2217">
        <v>17.5</v>
      </c>
      <c r="T2217">
        <v>17.5</v>
      </c>
      <c r="U2217">
        <v>27.833333333333332</v>
      </c>
      <c r="V2217">
        <v>0.58874458874458868</v>
      </c>
      <c r="W2217">
        <v>0.24</v>
      </c>
      <c r="Y2217">
        <v>0.34375</v>
      </c>
      <c r="Z2217">
        <v>355</v>
      </c>
      <c r="AA2217">
        <v>0.7</v>
      </c>
      <c r="AB2217">
        <v>16</v>
      </c>
      <c r="AC2217">
        <v>2</v>
      </c>
      <c r="AE2217">
        <v>2</v>
      </c>
      <c r="AH2217">
        <v>25.333333333333332</v>
      </c>
      <c r="AI2217">
        <v>4</v>
      </c>
      <c r="AK2217">
        <v>3</v>
      </c>
      <c r="AQ2217">
        <v>100</v>
      </c>
      <c r="AR2217">
        <v>100</v>
      </c>
      <c r="AS2217" t="s">
        <v>755</v>
      </c>
    </row>
    <row r="2218" spans="1:45" x14ac:dyDescent="0.25">
      <c r="A2218">
        <v>2217</v>
      </c>
      <c r="B2218" t="s">
        <v>26</v>
      </c>
      <c r="C2218" t="s">
        <v>680</v>
      </c>
      <c r="D2218" t="s">
        <v>3</v>
      </c>
      <c r="E2218" t="s">
        <v>345</v>
      </c>
      <c r="F2218" s="138">
        <v>44031</v>
      </c>
      <c r="G2218" t="s">
        <v>666</v>
      </c>
      <c r="H2218" t="s">
        <v>667</v>
      </c>
      <c r="I2218" t="s">
        <v>681</v>
      </c>
      <c r="J2218" t="s">
        <v>236</v>
      </c>
      <c r="K2218" t="s">
        <v>669</v>
      </c>
      <c r="L2218">
        <v>2700</v>
      </c>
      <c r="M2218">
        <v>810</v>
      </c>
      <c r="O2218">
        <v>876</v>
      </c>
      <c r="P2218">
        <v>259.2</v>
      </c>
      <c r="Q2218">
        <v>53</v>
      </c>
      <c r="R2218">
        <v>190</v>
      </c>
      <c r="S2218">
        <v>170.4</v>
      </c>
      <c r="T2218">
        <v>45.428571428571431</v>
      </c>
      <c r="U2218">
        <v>186.23214285714286</v>
      </c>
      <c r="V2218">
        <v>0.9533362727807172</v>
      </c>
      <c r="W2218">
        <v>0.4</v>
      </c>
      <c r="Y2218">
        <v>0.309849967384214</v>
      </c>
      <c r="Z2218">
        <v>928</v>
      </c>
      <c r="AA2218">
        <v>0.7</v>
      </c>
      <c r="AB2218">
        <v>42.428571428571431</v>
      </c>
      <c r="AE2218">
        <v>6</v>
      </c>
      <c r="AH2218">
        <v>177.85714285714286</v>
      </c>
      <c r="AJ2218">
        <v>5</v>
      </c>
      <c r="AK2218">
        <v>13</v>
      </c>
      <c r="AQ2218">
        <v>250</v>
      </c>
      <c r="AR2218">
        <v>250</v>
      </c>
      <c r="AS2218" t="s">
        <v>756</v>
      </c>
    </row>
    <row r="2219" spans="1:45" x14ac:dyDescent="0.25">
      <c r="A2219">
        <v>2218</v>
      </c>
      <c r="B2219" t="s">
        <v>26</v>
      </c>
      <c r="C2219" t="s">
        <v>680</v>
      </c>
      <c r="D2219" t="s">
        <v>3</v>
      </c>
      <c r="E2219" t="s">
        <v>345</v>
      </c>
      <c r="F2219" s="138">
        <v>44031</v>
      </c>
      <c r="G2219" t="s">
        <v>670</v>
      </c>
      <c r="H2219" t="s">
        <v>667</v>
      </c>
      <c r="I2219" t="s">
        <v>681</v>
      </c>
      <c r="J2219" t="s">
        <v>375</v>
      </c>
      <c r="K2219" t="s">
        <v>671</v>
      </c>
      <c r="L2219">
        <v>1200</v>
      </c>
      <c r="M2219">
        <v>480</v>
      </c>
      <c r="O2219">
        <v>700</v>
      </c>
      <c r="P2219">
        <v>153.60000000000002</v>
      </c>
      <c r="Q2219">
        <v>43</v>
      </c>
      <c r="R2219">
        <v>147</v>
      </c>
      <c r="S2219">
        <v>100.80000000000001</v>
      </c>
      <c r="T2219">
        <v>29.214285714285715</v>
      </c>
      <c r="U2219">
        <v>150.10714285714286</v>
      </c>
      <c r="V2219">
        <v>0.94379699248120308</v>
      </c>
      <c r="W2219">
        <v>0.4</v>
      </c>
      <c r="Y2219">
        <v>0.30000000000000004</v>
      </c>
      <c r="Z2219">
        <v>704</v>
      </c>
      <c r="AA2219">
        <v>0.7</v>
      </c>
      <c r="AB2219">
        <v>22.714285714285715</v>
      </c>
      <c r="AC2219">
        <v>4</v>
      </c>
      <c r="AE2219">
        <v>11</v>
      </c>
      <c r="AH2219">
        <v>144.85714285714286</v>
      </c>
      <c r="AI2219">
        <v>7</v>
      </c>
      <c r="AK2219">
        <v>7</v>
      </c>
      <c r="AQ2219">
        <v>250</v>
      </c>
      <c r="AR2219">
        <v>250</v>
      </c>
      <c r="AS2219" t="s">
        <v>756</v>
      </c>
    </row>
    <row r="2220" spans="1:45" x14ac:dyDescent="0.25">
      <c r="A2220">
        <v>2219</v>
      </c>
      <c r="B2220" t="s">
        <v>26</v>
      </c>
      <c r="C2220" t="s">
        <v>680</v>
      </c>
      <c r="D2220" t="s">
        <v>3</v>
      </c>
      <c r="E2220" t="s">
        <v>345</v>
      </c>
      <c r="F2220" s="138">
        <v>44031</v>
      </c>
      <c r="G2220" t="s">
        <v>670</v>
      </c>
      <c r="H2220" t="s">
        <v>667</v>
      </c>
      <c r="I2220" t="s">
        <v>681</v>
      </c>
      <c r="J2220" t="s">
        <v>376</v>
      </c>
      <c r="K2220" t="s">
        <v>671</v>
      </c>
      <c r="L2220">
        <v>1200</v>
      </c>
      <c r="M2220">
        <v>480</v>
      </c>
      <c r="O2220">
        <v>452</v>
      </c>
      <c r="P2220">
        <v>153.60000000000002</v>
      </c>
      <c r="Q2220">
        <v>8</v>
      </c>
      <c r="R2220">
        <v>57</v>
      </c>
      <c r="S2220">
        <v>100.80000000000001</v>
      </c>
      <c r="T2220">
        <v>6.8571428571428568</v>
      </c>
      <c r="U2220">
        <v>67</v>
      </c>
      <c r="V2220">
        <v>1.1362637362637362</v>
      </c>
      <c r="W2220">
        <v>0.4</v>
      </c>
      <c r="Y2220">
        <v>0.18015170670037928</v>
      </c>
      <c r="Z2220">
        <v>486</v>
      </c>
      <c r="AA2220">
        <v>0.65</v>
      </c>
      <c r="AB2220">
        <v>6.8571428571428568</v>
      </c>
      <c r="AH2220">
        <v>67</v>
      </c>
      <c r="AQ2220">
        <v>150</v>
      </c>
      <c r="AR2220">
        <v>150</v>
      </c>
      <c r="AS2220" t="s">
        <v>756</v>
      </c>
    </row>
    <row r="2221" spans="1:45" x14ac:dyDescent="0.25">
      <c r="A2221">
        <v>2220</v>
      </c>
      <c r="B2221" t="s">
        <v>26</v>
      </c>
      <c r="C2221" t="s">
        <v>680</v>
      </c>
      <c r="D2221" t="s">
        <v>3</v>
      </c>
      <c r="E2221" t="s">
        <v>345</v>
      </c>
      <c r="F2221" s="138">
        <v>44031</v>
      </c>
      <c r="G2221" t="s">
        <v>670</v>
      </c>
      <c r="H2221" t="s">
        <v>667</v>
      </c>
      <c r="I2221" t="s">
        <v>681</v>
      </c>
      <c r="J2221" t="s">
        <v>369</v>
      </c>
      <c r="K2221" t="s">
        <v>671</v>
      </c>
      <c r="L2221">
        <v>1200</v>
      </c>
      <c r="M2221">
        <v>480</v>
      </c>
      <c r="O2221">
        <v>467</v>
      </c>
      <c r="P2221">
        <v>153.60000000000002</v>
      </c>
      <c r="Q2221">
        <v>42</v>
      </c>
      <c r="R2221">
        <v>38</v>
      </c>
      <c r="S2221">
        <v>100.80000000000001</v>
      </c>
      <c r="T2221">
        <v>34.142857142857146</v>
      </c>
      <c r="U2221">
        <v>21.178571428571431</v>
      </c>
      <c r="V2221">
        <v>0.69151785714285718</v>
      </c>
      <c r="W2221">
        <v>0.4</v>
      </c>
      <c r="Y2221">
        <v>0.11624349954114409</v>
      </c>
      <c r="Z2221">
        <v>477</v>
      </c>
      <c r="AA2221">
        <v>0.65</v>
      </c>
      <c r="AB2221">
        <v>32.142857142857146</v>
      </c>
      <c r="AC2221">
        <v>4</v>
      </c>
      <c r="AE2221">
        <v>2</v>
      </c>
      <c r="AH2221">
        <v>11.428571428571429</v>
      </c>
      <c r="AI2221">
        <v>21</v>
      </c>
      <c r="AK2221">
        <v>9</v>
      </c>
      <c r="AQ2221">
        <v>150</v>
      </c>
      <c r="AR2221">
        <v>150</v>
      </c>
      <c r="AS2221" t="s">
        <v>756</v>
      </c>
    </row>
    <row r="2222" spans="1:45" x14ac:dyDescent="0.25">
      <c r="A2222">
        <v>2221</v>
      </c>
      <c r="B2222" t="s">
        <v>26</v>
      </c>
      <c r="C2222" t="s">
        <v>680</v>
      </c>
      <c r="D2222" t="s">
        <v>3</v>
      </c>
      <c r="E2222" t="s">
        <v>345</v>
      </c>
      <c r="F2222" s="138">
        <v>44031</v>
      </c>
      <c r="G2222" t="s">
        <v>670</v>
      </c>
      <c r="H2222" t="s">
        <v>667</v>
      </c>
      <c r="I2222" t="s">
        <v>681</v>
      </c>
      <c r="J2222" t="s">
        <v>373</v>
      </c>
      <c r="K2222" t="s">
        <v>671</v>
      </c>
      <c r="L2222">
        <v>1200</v>
      </c>
      <c r="M2222">
        <v>480</v>
      </c>
      <c r="O2222">
        <v>452</v>
      </c>
      <c r="P2222">
        <v>96</v>
      </c>
      <c r="Q2222">
        <v>19</v>
      </c>
      <c r="R2222">
        <v>77</v>
      </c>
      <c r="S2222">
        <v>63</v>
      </c>
      <c r="T2222">
        <v>16.607142857142858</v>
      </c>
      <c r="U2222">
        <v>43.9</v>
      </c>
      <c r="V2222">
        <v>0.63028273809523805</v>
      </c>
      <c r="W2222">
        <v>0.4</v>
      </c>
      <c r="Y2222">
        <v>0.2433628318584071</v>
      </c>
      <c r="Z2222">
        <v>662</v>
      </c>
      <c r="AA2222">
        <v>0.65</v>
      </c>
      <c r="AB2222">
        <v>13.857142857142858</v>
      </c>
      <c r="AC2222">
        <v>3</v>
      </c>
      <c r="AE2222">
        <v>4</v>
      </c>
      <c r="AH2222">
        <v>41.9</v>
      </c>
      <c r="AI2222">
        <v>6</v>
      </c>
      <c r="AK2222">
        <v>1</v>
      </c>
      <c r="AQ2222">
        <v>150</v>
      </c>
      <c r="AR2222">
        <v>150</v>
      </c>
      <c r="AS2222" t="s">
        <v>755</v>
      </c>
    </row>
    <row r="2223" spans="1:45" x14ac:dyDescent="0.25">
      <c r="A2223">
        <v>2222</v>
      </c>
      <c r="B2223" t="s">
        <v>26</v>
      </c>
      <c r="C2223" t="s">
        <v>680</v>
      </c>
      <c r="D2223" t="s">
        <v>3</v>
      </c>
      <c r="E2223" t="s">
        <v>345</v>
      </c>
      <c r="F2223" s="138">
        <v>44031</v>
      </c>
      <c r="G2223" t="s">
        <v>670</v>
      </c>
      <c r="H2223" t="s">
        <v>667</v>
      </c>
      <c r="I2223" t="s">
        <v>681</v>
      </c>
      <c r="J2223" t="s">
        <v>374</v>
      </c>
      <c r="K2223" t="s">
        <v>671</v>
      </c>
      <c r="L2223">
        <v>1200</v>
      </c>
      <c r="M2223">
        <v>480</v>
      </c>
      <c r="O2223">
        <v>400</v>
      </c>
      <c r="P2223">
        <v>153.60000000000002</v>
      </c>
      <c r="Q2223">
        <v>38</v>
      </c>
      <c r="R2223">
        <v>70</v>
      </c>
      <c r="S2223">
        <v>100.80000000000001</v>
      </c>
      <c r="T2223">
        <v>24.464285714285715</v>
      </c>
      <c r="U2223">
        <v>57.071428571428569</v>
      </c>
      <c r="V2223">
        <v>0.75496031746031733</v>
      </c>
      <c r="W2223">
        <v>0.4</v>
      </c>
      <c r="Y2223">
        <v>0.25</v>
      </c>
      <c r="Z2223">
        <v>415</v>
      </c>
      <c r="AA2223">
        <v>0.65</v>
      </c>
      <c r="AB2223">
        <v>21.714285714285715</v>
      </c>
      <c r="AC2223">
        <v>5</v>
      </c>
      <c r="AE2223">
        <v>3</v>
      </c>
      <c r="AH2223">
        <v>53.571428571428569</v>
      </c>
      <c r="AI2223">
        <v>8</v>
      </c>
      <c r="AK2223">
        <v>3</v>
      </c>
      <c r="AQ2223">
        <v>150</v>
      </c>
      <c r="AR2223">
        <v>150</v>
      </c>
      <c r="AS2223" t="s">
        <v>756</v>
      </c>
    </row>
    <row r="2224" spans="1:45" x14ac:dyDescent="0.25">
      <c r="A2224">
        <v>2223</v>
      </c>
      <c r="B2224" t="s">
        <v>26</v>
      </c>
      <c r="C2224" t="s">
        <v>680</v>
      </c>
      <c r="D2224" t="s">
        <v>3</v>
      </c>
      <c r="E2224" t="s">
        <v>345</v>
      </c>
      <c r="F2224" s="138">
        <v>44031</v>
      </c>
      <c r="G2224" t="s">
        <v>670</v>
      </c>
      <c r="H2224" t="s">
        <v>667</v>
      </c>
      <c r="I2224" t="s">
        <v>681</v>
      </c>
      <c r="J2224" t="s">
        <v>384</v>
      </c>
      <c r="K2224" t="s">
        <v>671</v>
      </c>
      <c r="L2224">
        <v>1200</v>
      </c>
      <c r="M2224">
        <v>480</v>
      </c>
      <c r="O2224">
        <v>444</v>
      </c>
      <c r="P2224">
        <v>96</v>
      </c>
      <c r="Q2224">
        <v>6</v>
      </c>
      <c r="R2224">
        <v>49</v>
      </c>
      <c r="S2224">
        <v>63</v>
      </c>
      <c r="T2224">
        <v>3.5714285714285716</v>
      </c>
      <c r="U2224">
        <v>29</v>
      </c>
      <c r="V2224">
        <v>0.59220779220779218</v>
      </c>
      <c r="W2224">
        <v>0.4</v>
      </c>
      <c r="Y2224">
        <v>0.15765765765765768</v>
      </c>
      <c r="Z2224">
        <v>450</v>
      </c>
      <c r="AA2224">
        <v>0.6</v>
      </c>
      <c r="AB2224">
        <v>3.5714285714285716</v>
      </c>
      <c r="AH2224">
        <v>28</v>
      </c>
      <c r="AI2224">
        <v>4</v>
      </c>
      <c r="AQ2224">
        <v>150</v>
      </c>
      <c r="AR2224">
        <v>150</v>
      </c>
      <c r="AS2224" t="s">
        <v>755</v>
      </c>
    </row>
    <row r="2225" spans="1:45" x14ac:dyDescent="0.25">
      <c r="A2225">
        <v>2224</v>
      </c>
      <c r="B2225" t="s">
        <v>26</v>
      </c>
      <c r="C2225" t="s">
        <v>680</v>
      </c>
      <c r="D2225" t="s">
        <v>3</v>
      </c>
      <c r="E2225" t="s">
        <v>345</v>
      </c>
      <c r="F2225" s="138">
        <v>44031</v>
      </c>
      <c r="G2225" t="s">
        <v>670</v>
      </c>
      <c r="H2225" t="s">
        <v>667</v>
      </c>
      <c r="I2225" t="s">
        <v>681</v>
      </c>
      <c r="J2225" t="s">
        <v>386</v>
      </c>
      <c r="K2225" t="s">
        <v>671</v>
      </c>
      <c r="L2225">
        <v>1200</v>
      </c>
      <c r="M2225">
        <v>480</v>
      </c>
      <c r="O2225">
        <v>392</v>
      </c>
      <c r="P2225">
        <v>96</v>
      </c>
      <c r="Q2225">
        <v>9</v>
      </c>
      <c r="R2225">
        <v>46</v>
      </c>
      <c r="S2225">
        <v>63</v>
      </c>
      <c r="T2225">
        <v>5.5714285714285712</v>
      </c>
      <c r="U2225">
        <v>31.285714285714285</v>
      </c>
      <c r="V2225">
        <v>0.67012987012987002</v>
      </c>
      <c r="W2225">
        <v>0.4</v>
      </c>
      <c r="Y2225">
        <v>0.1676384839650146</v>
      </c>
      <c r="Z2225">
        <v>400</v>
      </c>
      <c r="AA2225">
        <v>0.6</v>
      </c>
      <c r="AB2225">
        <v>5.5714285714285712</v>
      </c>
      <c r="AH2225">
        <v>31.285714285714285</v>
      </c>
      <c r="AQ2225">
        <v>150</v>
      </c>
      <c r="AR2225">
        <v>150</v>
      </c>
      <c r="AS2225" t="s">
        <v>755</v>
      </c>
    </row>
    <row r="2226" spans="1:45" x14ac:dyDescent="0.25">
      <c r="A2226">
        <v>2225</v>
      </c>
      <c r="B2226" t="s">
        <v>26</v>
      </c>
      <c r="C2226" t="s">
        <v>680</v>
      </c>
      <c r="D2226" t="s">
        <v>3</v>
      </c>
      <c r="E2226" t="s">
        <v>345</v>
      </c>
      <c r="F2226" s="138">
        <v>44031</v>
      </c>
      <c r="G2226" t="s">
        <v>682</v>
      </c>
      <c r="H2226" t="s">
        <v>687</v>
      </c>
      <c r="I2226" t="s">
        <v>681</v>
      </c>
      <c r="J2226" t="s">
        <v>493</v>
      </c>
      <c r="K2226" t="s">
        <v>671</v>
      </c>
      <c r="L2226">
        <v>1000</v>
      </c>
      <c r="M2226">
        <v>400</v>
      </c>
      <c r="O2226">
        <v>340</v>
      </c>
      <c r="P2226">
        <v>80</v>
      </c>
      <c r="Q2226">
        <v>4</v>
      </c>
      <c r="R2226">
        <v>34</v>
      </c>
      <c r="S2226">
        <v>52.5</v>
      </c>
      <c r="T2226">
        <v>3.4285714285714284</v>
      </c>
      <c r="U2226">
        <v>31.160714285714285</v>
      </c>
      <c r="V2226">
        <v>0.91024436090225569</v>
      </c>
      <c r="W2226">
        <v>0.24</v>
      </c>
      <c r="Y2226">
        <v>0.14285714285714288</v>
      </c>
      <c r="Z2226">
        <v>348</v>
      </c>
      <c r="AA2226">
        <v>0.6</v>
      </c>
      <c r="AB2226">
        <v>3.4285714285714284</v>
      </c>
      <c r="AH2226">
        <v>29.285714285714285</v>
      </c>
      <c r="AJ2226">
        <v>5</v>
      </c>
      <c r="AQ2226">
        <v>150</v>
      </c>
      <c r="AR2226">
        <v>150</v>
      </c>
      <c r="AS2226" t="s">
        <v>755</v>
      </c>
    </row>
    <row r="2227" spans="1:45" x14ac:dyDescent="0.25">
      <c r="A2227">
        <v>2226</v>
      </c>
      <c r="B2227" t="s">
        <v>26</v>
      </c>
      <c r="C2227" t="s">
        <v>680</v>
      </c>
      <c r="D2227" t="s">
        <v>3</v>
      </c>
      <c r="E2227" t="s">
        <v>345</v>
      </c>
      <c r="F2227" s="138">
        <v>44031</v>
      </c>
      <c r="G2227" t="s">
        <v>682</v>
      </c>
      <c r="H2227" t="s">
        <v>667</v>
      </c>
      <c r="I2227" t="s">
        <v>681</v>
      </c>
      <c r="J2227" t="s">
        <v>397</v>
      </c>
      <c r="K2227" t="s">
        <v>671</v>
      </c>
      <c r="L2227">
        <v>1000</v>
      </c>
      <c r="M2227">
        <v>400</v>
      </c>
      <c r="O2227">
        <v>280</v>
      </c>
      <c r="P2227">
        <v>48</v>
      </c>
      <c r="Q2227">
        <v>6</v>
      </c>
      <c r="R2227">
        <v>28</v>
      </c>
      <c r="S2227">
        <v>52.5</v>
      </c>
      <c r="T2227">
        <v>2.6428571428571428</v>
      </c>
      <c r="U2227">
        <v>15.232142857142858</v>
      </c>
      <c r="V2227">
        <v>0.52573529411764708</v>
      </c>
      <c r="W2227">
        <v>0.4</v>
      </c>
      <c r="Y2227">
        <v>0.14285714285714285</v>
      </c>
      <c r="Z2227">
        <v>280</v>
      </c>
      <c r="AA2227">
        <v>0.6</v>
      </c>
      <c r="AB2227">
        <v>1.1428571428571428</v>
      </c>
      <c r="AF2227">
        <v>2</v>
      </c>
      <c r="AH2227">
        <v>13.857142857142858</v>
      </c>
      <c r="AJ2227">
        <v>1</v>
      </c>
      <c r="AK2227">
        <v>2</v>
      </c>
      <c r="AQ2227">
        <v>150</v>
      </c>
      <c r="AR2227">
        <v>150</v>
      </c>
      <c r="AS2227" t="s">
        <v>755</v>
      </c>
    </row>
    <row r="2228" spans="1:45" x14ac:dyDescent="0.25">
      <c r="A2228">
        <v>2227</v>
      </c>
      <c r="B2228" t="s">
        <v>26</v>
      </c>
      <c r="C2228" t="s">
        <v>680</v>
      </c>
      <c r="D2228" t="s">
        <v>3</v>
      </c>
      <c r="E2228" t="s">
        <v>345</v>
      </c>
      <c r="F2228" s="138">
        <v>44031</v>
      </c>
      <c r="G2228" t="s">
        <v>682</v>
      </c>
      <c r="H2228" t="s">
        <v>687</v>
      </c>
      <c r="I2228" t="s">
        <v>681</v>
      </c>
      <c r="J2228" t="s">
        <v>570</v>
      </c>
      <c r="K2228" t="s">
        <v>671</v>
      </c>
      <c r="L2228">
        <v>1000</v>
      </c>
      <c r="M2228">
        <v>400</v>
      </c>
      <c r="O2228">
        <v>344</v>
      </c>
      <c r="P2228">
        <v>48</v>
      </c>
      <c r="Q2228">
        <v>9</v>
      </c>
      <c r="R2228">
        <v>36</v>
      </c>
      <c r="S2228">
        <v>17.5</v>
      </c>
      <c r="T2228">
        <v>5.3571428571428577</v>
      </c>
      <c r="U2228">
        <v>23.214285714285715</v>
      </c>
      <c r="V2228">
        <v>0.634920634920635</v>
      </c>
      <c r="W2228">
        <v>0.4</v>
      </c>
      <c r="Y2228">
        <v>0.14950166112956811</v>
      </c>
      <c r="Z2228">
        <v>344</v>
      </c>
      <c r="AA2228">
        <v>0.6</v>
      </c>
      <c r="AB2228">
        <v>3.8571428571428572</v>
      </c>
      <c r="AC2228">
        <v>2</v>
      </c>
      <c r="AE2228">
        <v>2</v>
      </c>
      <c r="AH2228">
        <v>16.714285714285715</v>
      </c>
      <c r="AI2228">
        <v>5</v>
      </c>
      <c r="AJ2228">
        <v>2</v>
      </c>
      <c r="AK2228">
        <v>9</v>
      </c>
      <c r="AQ2228">
        <v>150</v>
      </c>
      <c r="AR2228">
        <v>150</v>
      </c>
      <c r="AS2228" t="s">
        <v>755</v>
      </c>
    </row>
    <row r="2229" spans="1:45" x14ac:dyDescent="0.25">
      <c r="A2229">
        <v>2228</v>
      </c>
      <c r="B2229" t="s">
        <v>26</v>
      </c>
      <c r="C2229" t="s">
        <v>680</v>
      </c>
      <c r="D2229" t="s">
        <v>3</v>
      </c>
      <c r="E2229" t="s">
        <v>345</v>
      </c>
      <c r="F2229" s="138">
        <v>44031</v>
      </c>
      <c r="G2229" t="s">
        <v>682</v>
      </c>
      <c r="H2229" t="s">
        <v>687</v>
      </c>
      <c r="I2229" t="s">
        <v>681</v>
      </c>
      <c r="J2229" t="s">
        <v>569</v>
      </c>
      <c r="K2229" t="s">
        <v>671</v>
      </c>
      <c r="L2229">
        <v>1000</v>
      </c>
      <c r="M2229">
        <v>400</v>
      </c>
      <c r="O2229">
        <v>260</v>
      </c>
      <c r="P2229">
        <v>48</v>
      </c>
      <c r="Q2229">
        <v>3</v>
      </c>
      <c r="R2229">
        <v>20</v>
      </c>
      <c r="S2229">
        <v>17.5</v>
      </c>
      <c r="T2229">
        <v>3.2857142857142856</v>
      </c>
      <c r="U2229">
        <v>16.142857142857142</v>
      </c>
      <c r="V2229">
        <v>0.84472049689440987</v>
      </c>
      <c r="W2229">
        <v>0.4</v>
      </c>
      <c r="Y2229">
        <v>0.10989010989010989</v>
      </c>
      <c r="Z2229">
        <v>272</v>
      </c>
      <c r="AA2229">
        <v>0.6</v>
      </c>
      <c r="AB2229">
        <v>3.2857142857142856</v>
      </c>
      <c r="AH2229">
        <v>15.142857142857142</v>
      </c>
      <c r="AK2229">
        <v>2</v>
      </c>
      <c r="AQ2229">
        <v>150</v>
      </c>
      <c r="AR2229">
        <v>150</v>
      </c>
      <c r="AS2229" t="s">
        <v>755</v>
      </c>
    </row>
    <row r="2230" spans="1:45" x14ac:dyDescent="0.25">
      <c r="A2230">
        <v>2229</v>
      </c>
      <c r="B2230" t="s">
        <v>26</v>
      </c>
      <c r="C2230" t="s">
        <v>680</v>
      </c>
      <c r="D2230" t="s">
        <v>3</v>
      </c>
      <c r="E2230" t="s">
        <v>345</v>
      </c>
      <c r="F2230" s="138">
        <v>44031</v>
      </c>
      <c r="G2230" t="s">
        <v>676</v>
      </c>
      <c r="H2230" t="s">
        <v>667</v>
      </c>
      <c r="I2230" t="s">
        <v>681</v>
      </c>
      <c r="J2230" t="s">
        <v>379</v>
      </c>
      <c r="K2230" t="s">
        <v>669</v>
      </c>
      <c r="L2230">
        <v>1200</v>
      </c>
      <c r="M2230">
        <v>480</v>
      </c>
      <c r="O2230">
        <v>456</v>
      </c>
      <c r="P2230">
        <v>153.60000000000002</v>
      </c>
      <c r="Q2230">
        <v>20</v>
      </c>
      <c r="R2230">
        <v>42</v>
      </c>
      <c r="S2230">
        <v>100.80000000000001</v>
      </c>
      <c r="T2230">
        <v>13.428571428571429</v>
      </c>
      <c r="U2230">
        <v>29.5</v>
      </c>
      <c r="V2230">
        <v>0.69239631336405538</v>
      </c>
      <c r="W2230">
        <v>0.4</v>
      </c>
      <c r="Y2230">
        <v>0.13157894736842105</v>
      </c>
      <c r="Z2230">
        <v>442</v>
      </c>
      <c r="AA2230">
        <v>0.7</v>
      </c>
      <c r="AB2230">
        <v>4.4285714285714288</v>
      </c>
      <c r="AE2230">
        <v>18</v>
      </c>
      <c r="AH2230">
        <v>25</v>
      </c>
      <c r="AK2230">
        <v>9</v>
      </c>
      <c r="AQ2230">
        <v>150</v>
      </c>
      <c r="AR2230">
        <v>150</v>
      </c>
      <c r="AS2230" t="s">
        <v>756</v>
      </c>
    </row>
    <row r="2231" spans="1:45" x14ac:dyDescent="0.25">
      <c r="A2231">
        <v>2230</v>
      </c>
      <c r="B2231" t="s">
        <v>26</v>
      </c>
      <c r="C2231" t="s">
        <v>680</v>
      </c>
      <c r="D2231" t="s">
        <v>3</v>
      </c>
      <c r="E2231" t="s">
        <v>345</v>
      </c>
      <c r="F2231" s="138">
        <v>44031</v>
      </c>
      <c r="G2231" t="s">
        <v>676</v>
      </c>
      <c r="H2231" t="s">
        <v>667</v>
      </c>
      <c r="I2231" t="s">
        <v>681</v>
      </c>
      <c r="J2231" t="s">
        <v>377</v>
      </c>
      <c r="K2231" t="s">
        <v>669</v>
      </c>
      <c r="L2231">
        <v>1200</v>
      </c>
      <c r="M2231">
        <v>480</v>
      </c>
      <c r="O2231">
        <v>430</v>
      </c>
      <c r="P2231">
        <v>153.60000000000002</v>
      </c>
      <c r="Q2231">
        <v>5</v>
      </c>
      <c r="R2231">
        <v>40</v>
      </c>
      <c r="S2231">
        <v>100.80000000000001</v>
      </c>
      <c r="T2231">
        <v>4.3928571428571423</v>
      </c>
      <c r="U2231">
        <v>42.857142857142854</v>
      </c>
      <c r="V2231">
        <v>1.05</v>
      </c>
      <c r="W2231">
        <v>0.4</v>
      </c>
      <c r="Y2231">
        <v>0.13289036544850499</v>
      </c>
      <c r="Z2231">
        <v>564</v>
      </c>
      <c r="AA2231">
        <v>0.65</v>
      </c>
      <c r="AB2231">
        <v>3.1428571428571428</v>
      </c>
      <c r="AC2231">
        <v>3</v>
      </c>
      <c r="AE2231">
        <v>1</v>
      </c>
      <c r="AH2231">
        <v>32.857142857142854</v>
      </c>
      <c r="AK2231">
        <v>20</v>
      </c>
      <c r="AQ2231">
        <v>150</v>
      </c>
      <c r="AR2231">
        <v>150</v>
      </c>
      <c r="AS2231" t="s">
        <v>756</v>
      </c>
    </row>
    <row r="2232" spans="1:45" x14ac:dyDescent="0.25">
      <c r="A2232">
        <v>2231</v>
      </c>
      <c r="B2232" t="s">
        <v>26</v>
      </c>
      <c r="C2232" t="s">
        <v>680</v>
      </c>
      <c r="D2232" t="s">
        <v>3</v>
      </c>
      <c r="E2232" t="s">
        <v>345</v>
      </c>
      <c r="F2232" s="138">
        <v>44031</v>
      </c>
      <c r="G2232" t="s">
        <v>676</v>
      </c>
      <c r="H2232" t="s">
        <v>667</v>
      </c>
      <c r="I2232" t="s">
        <v>681</v>
      </c>
      <c r="J2232" t="s">
        <v>378</v>
      </c>
      <c r="K2232" t="s">
        <v>669</v>
      </c>
      <c r="L2232">
        <v>1200</v>
      </c>
      <c r="M2232">
        <v>480</v>
      </c>
      <c r="O2232">
        <v>452</v>
      </c>
      <c r="P2232">
        <v>153.60000000000002</v>
      </c>
      <c r="Q2232">
        <v>9</v>
      </c>
      <c r="R2232">
        <v>35</v>
      </c>
      <c r="S2232">
        <v>100.80000000000001</v>
      </c>
      <c r="T2232">
        <v>6.7142857142857144</v>
      </c>
      <c r="U2232">
        <v>34.535714285714285</v>
      </c>
      <c r="V2232">
        <v>0.9375</v>
      </c>
      <c r="W2232">
        <v>0.4</v>
      </c>
      <c r="Y2232">
        <v>0.11061946902654868</v>
      </c>
      <c r="Z2232">
        <v>472</v>
      </c>
      <c r="AA2232">
        <v>0.6</v>
      </c>
      <c r="AB2232">
        <v>4.7142857142857144</v>
      </c>
      <c r="AE2232">
        <v>4</v>
      </c>
      <c r="AH2232">
        <v>27.285714285714285</v>
      </c>
      <c r="AI2232">
        <v>5</v>
      </c>
      <c r="AK2232">
        <v>12</v>
      </c>
      <c r="AQ2232">
        <v>150</v>
      </c>
      <c r="AR2232">
        <v>150</v>
      </c>
      <c r="AS2232" t="s">
        <v>756</v>
      </c>
    </row>
    <row r="2233" spans="1:45" x14ac:dyDescent="0.25">
      <c r="A2233">
        <v>2232</v>
      </c>
      <c r="B2233" t="s">
        <v>26</v>
      </c>
      <c r="C2233" t="s">
        <v>680</v>
      </c>
      <c r="D2233" t="s">
        <v>3</v>
      </c>
      <c r="E2233" t="s">
        <v>345</v>
      </c>
      <c r="F2233" s="138">
        <v>44031</v>
      </c>
      <c r="G2233" t="s">
        <v>684</v>
      </c>
      <c r="H2233" t="s">
        <v>687</v>
      </c>
      <c r="I2233" t="s">
        <v>681</v>
      </c>
      <c r="J2233" t="s">
        <v>461</v>
      </c>
      <c r="K2233" t="s">
        <v>669</v>
      </c>
      <c r="L2233">
        <v>1250</v>
      </c>
      <c r="M2233">
        <v>500</v>
      </c>
      <c r="O2233">
        <v>388</v>
      </c>
      <c r="P2233">
        <v>100</v>
      </c>
      <c r="Q2233">
        <v>9</v>
      </c>
      <c r="R2233">
        <v>25</v>
      </c>
      <c r="S2233">
        <v>100</v>
      </c>
      <c r="T2233">
        <v>7.2857142857142856</v>
      </c>
      <c r="U2233">
        <v>18.714285714285715</v>
      </c>
      <c r="V2233">
        <v>0.76470588235294112</v>
      </c>
      <c r="W2233">
        <v>0.4</v>
      </c>
      <c r="Y2233">
        <v>9.2047128129602362E-2</v>
      </c>
      <c r="Z2233">
        <v>375</v>
      </c>
      <c r="AA2233">
        <v>0.6</v>
      </c>
      <c r="AB2233">
        <v>7.2857142857142856</v>
      </c>
      <c r="AH2233">
        <v>18.714285714285715</v>
      </c>
      <c r="AQ2233">
        <v>150</v>
      </c>
      <c r="AR2233">
        <v>150</v>
      </c>
      <c r="AS2233" t="s">
        <v>755</v>
      </c>
    </row>
    <row r="2234" spans="1:45" x14ac:dyDescent="0.25">
      <c r="A2234">
        <v>2233</v>
      </c>
      <c r="B2234" t="s">
        <v>26</v>
      </c>
      <c r="C2234" t="s">
        <v>680</v>
      </c>
      <c r="D2234" t="s">
        <v>3</v>
      </c>
      <c r="E2234" t="s">
        <v>345</v>
      </c>
      <c r="F2234" s="138">
        <v>44031</v>
      </c>
      <c r="G2234" t="s">
        <v>685</v>
      </c>
      <c r="H2234" t="s">
        <v>667</v>
      </c>
      <c r="I2234" t="s">
        <v>681</v>
      </c>
      <c r="J2234" t="s">
        <v>261</v>
      </c>
      <c r="K2234" t="s">
        <v>671</v>
      </c>
      <c r="L2234">
        <v>1000</v>
      </c>
      <c r="M2234">
        <v>400</v>
      </c>
      <c r="O2234">
        <v>330</v>
      </c>
      <c r="P2234">
        <v>80</v>
      </c>
      <c r="Q2234">
        <v>8</v>
      </c>
      <c r="R2234">
        <v>28</v>
      </c>
      <c r="S2234">
        <v>52.5</v>
      </c>
      <c r="T2234">
        <v>8.1428571428571423</v>
      </c>
      <c r="U2234">
        <v>33.571428571428569</v>
      </c>
      <c r="V2234">
        <v>1.1587301587301586</v>
      </c>
      <c r="W2234">
        <v>0.4</v>
      </c>
      <c r="Y2234">
        <v>0.12121212121212123</v>
      </c>
      <c r="Z2234">
        <v>322</v>
      </c>
      <c r="AA2234">
        <v>0.6</v>
      </c>
      <c r="AB2234">
        <v>8.1428571428571423</v>
      </c>
      <c r="AH2234">
        <v>33.571428571428569</v>
      </c>
      <c r="AQ2234">
        <v>150</v>
      </c>
      <c r="AR2234">
        <v>150</v>
      </c>
      <c r="AS2234" t="s">
        <v>755</v>
      </c>
    </row>
    <row r="2235" spans="1:45" x14ac:dyDescent="0.25">
      <c r="A2235">
        <v>2234</v>
      </c>
      <c r="B2235" t="s">
        <v>26</v>
      </c>
      <c r="C2235" t="s">
        <v>680</v>
      </c>
      <c r="D2235" t="s">
        <v>3</v>
      </c>
      <c r="E2235" t="s">
        <v>345</v>
      </c>
      <c r="F2235" s="138">
        <v>44031</v>
      </c>
      <c r="G2235" t="s">
        <v>685</v>
      </c>
      <c r="H2235" t="s">
        <v>667</v>
      </c>
      <c r="I2235" t="s">
        <v>681</v>
      </c>
      <c r="J2235" t="s">
        <v>264</v>
      </c>
      <c r="K2235" t="s">
        <v>671</v>
      </c>
      <c r="L2235">
        <v>1000</v>
      </c>
      <c r="M2235">
        <v>400</v>
      </c>
      <c r="O2235">
        <v>360</v>
      </c>
      <c r="P2235">
        <v>80</v>
      </c>
      <c r="Q2235">
        <v>15</v>
      </c>
      <c r="R2235">
        <v>64</v>
      </c>
      <c r="S2235">
        <v>52.5</v>
      </c>
      <c r="T2235">
        <v>9.3571428571428577</v>
      </c>
      <c r="U2235">
        <v>43.35</v>
      </c>
      <c r="V2235">
        <v>0.6671790235081374</v>
      </c>
      <c r="W2235">
        <v>0.4</v>
      </c>
      <c r="Y2235">
        <v>0.25396825396825401</v>
      </c>
      <c r="Z2235">
        <v>360</v>
      </c>
      <c r="AA2235">
        <v>0.65</v>
      </c>
      <c r="AB2235">
        <v>8.8571428571428577</v>
      </c>
      <c r="AE2235">
        <v>1</v>
      </c>
      <c r="AH2235">
        <v>41.1</v>
      </c>
      <c r="AI2235">
        <v>1</v>
      </c>
      <c r="AK2235">
        <v>4</v>
      </c>
      <c r="AQ2235">
        <v>150</v>
      </c>
      <c r="AR2235">
        <v>150</v>
      </c>
      <c r="AS2235" t="s">
        <v>755</v>
      </c>
    </row>
    <row r="2236" spans="1:45" x14ac:dyDescent="0.25">
      <c r="A2236">
        <v>2235</v>
      </c>
      <c r="B2236" t="s">
        <v>26</v>
      </c>
      <c r="C2236" t="s">
        <v>680</v>
      </c>
      <c r="D2236" t="s">
        <v>3</v>
      </c>
      <c r="E2236" t="s">
        <v>345</v>
      </c>
      <c r="F2236" s="138">
        <v>44031</v>
      </c>
      <c r="G2236" t="s">
        <v>685</v>
      </c>
      <c r="H2236" t="s">
        <v>667</v>
      </c>
      <c r="I2236" t="s">
        <v>681</v>
      </c>
      <c r="J2236" t="s">
        <v>445</v>
      </c>
      <c r="K2236" t="s">
        <v>671</v>
      </c>
      <c r="L2236">
        <v>1000</v>
      </c>
      <c r="M2236">
        <v>400</v>
      </c>
      <c r="O2236">
        <v>340</v>
      </c>
      <c r="P2236">
        <v>80</v>
      </c>
      <c r="Q2236">
        <v>14</v>
      </c>
      <c r="R2236">
        <v>57</v>
      </c>
      <c r="S2236">
        <v>52.5</v>
      </c>
      <c r="T2236">
        <v>11.142857142857142</v>
      </c>
      <c r="U2236">
        <v>40.299999999999997</v>
      </c>
      <c r="V2236">
        <v>0.72454728370221322</v>
      </c>
      <c r="W2236">
        <v>0.4</v>
      </c>
      <c r="Y2236">
        <v>0.23949579831932777</v>
      </c>
      <c r="Z2236">
        <v>355</v>
      </c>
      <c r="AA2236">
        <v>0.65</v>
      </c>
      <c r="AB2236">
        <v>11.142857142857142</v>
      </c>
      <c r="AH2236">
        <v>39.799999999999997</v>
      </c>
      <c r="AK2236">
        <v>1</v>
      </c>
      <c r="AQ2236">
        <v>150</v>
      </c>
      <c r="AR2236">
        <v>150</v>
      </c>
      <c r="AS2236" t="s">
        <v>755</v>
      </c>
    </row>
    <row r="2237" spans="1:45" x14ac:dyDescent="0.25">
      <c r="A2237">
        <v>2236</v>
      </c>
      <c r="B2237" t="s">
        <v>26</v>
      </c>
      <c r="C2237" t="s">
        <v>680</v>
      </c>
      <c r="D2237" t="s">
        <v>3</v>
      </c>
      <c r="E2237" t="s">
        <v>345</v>
      </c>
      <c r="F2237" s="138">
        <v>44031</v>
      </c>
      <c r="G2237" t="s">
        <v>685</v>
      </c>
      <c r="H2237" t="s">
        <v>667</v>
      </c>
      <c r="I2237" t="s">
        <v>681</v>
      </c>
      <c r="J2237" t="s">
        <v>413</v>
      </c>
      <c r="K2237" t="s">
        <v>671</v>
      </c>
      <c r="L2237">
        <v>1000</v>
      </c>
      <c r="M2237">
        <v>400</v>
      </c>
      <c r="O2237">
        <v>472</v>
      </c>
      <c r="P2237">
        <v>128</v>
      </c>
      <c r="Q2237">
        <v>14</v>
      </c>
      <c r="R2237">
        <v>85</v>
      </c>
      <c r="S2237">
        <v>84</v>
      </c>
      <c r="T2237">
        <v>14.285714285714286</v>
      </c>
      <c r="U2237">
        <v>83.4</v>
      </c>
      <c r="V2237">
        <v>0.98672438672438689</v>
      </c>
      <c r="W2237">
        <v>0.4</v>
      </c>
      <c r="Y2237">
        <v>0.25726392251815983</v>
      </c>
      <c r="Z2237">
        <v>487</v>
      </c>
      <c r="AA2237">
        <v>0.65</v>
      </c>
      <c r="AB2237">
        <v>14.285714285714286</v>
      </c>
      <c r="AH2237">
        <v>82.9</v>
      </c>
      <c r="AI2237">
        <v>2</v>
      </c>
      <c r="AQ2237">
        <v>150</v>
      </c>
      <c r="AR2237">
        <v>150</v>
      </c>
      <c r="AS2237" t="s">
        <v>756</v>
      </c>
    </row>
    <row r="2238" spans="1:45" x14ac:dyDescent="0.25">
      <c r="A2238">
        <v>2237</v>
      </c>
      <c r="B2238" t="s">
        <v>26</v>
      </c>
      <c r="C2238" t="s">
        <v>680</v>
      </c>
      <c r="D2238" t="s">
        <v>3</v>
      </c>
      <c r="E2238" t="s">
        <v>345</v>
      </c>
      <c r="F2238" s="138">
        <v>44031</v>
      </c>
      <c r="G2238" t="s">
        <v>685</v>
      </c>
      <c r="H2238" t="s">
        <v>667</v>
      </c>
      <c r="I2238" t="s">
        <v>681</v>
      </c>
      <c r="J2238" t="s">
        <v>404</v>
      </c>
      <c r="K2238" t="s">
        <v>671</v>
      </c>
      <c r="L2238">
        <v>1000</v>
      </c>
      <c r="M2238">
        <v>400</v>
      </c>
      <c r="O2238">
        <v>418</v>
      </c>
      <c r="P2238">
        <v>128</v>
      </c>
      <c r="Q2238">
        <v>25</v>
      </c>
      <c r="R2238">
        <v>75</v>
      </c>
      <c r="S2238">
        <v>84</v>
      </c>
      <c r="T2238">
        <v>19.571428571428573</v>
      </c>
      <c r="U2238">
        <v>54.6</v>
      </c>
      <c r="V2238">
        <v>0.74171428571428577</v>
      </c>
      <c r="W2238">
        <v>0.4</v>
      </c>
      <c r="Y2238">
        <v>0.2563226247436774</v>
      </c>
      <c r="Z2238">
        <v>467</v>
      </c>
      <c r="AA2238">
        <v>0.7</v>
      </c>
      <c r="AB2238">
        <v>17.571428571428573</v>
      </c>
      <c r="AE2238">
        <v>4</v>
      </c>
      <c r="AH2238">
        <v>51.6</v>
      </c>
      <c r="AK2238">
        <v>6</v>
      </c>
      <c r="AQ2238">
        <v>150</v>
      </c>
      <c r="AR2238">
        <v>150</v>
      </c>
      <c r="AS2238" t="s">
        <v>756</v>
      </c>
    </row>
    <row r="2239" spans="1:45" x14ac:dyDescent="0.25">
      <c r="A2239">
        <v>2238</v>
      </c>
      <c r="B2239" t="s">
        <v>26</v>
      </c>
      <c r="C2239" t="s">
        <v>680</v>
      </c>
      <c r="D2239" t="s">
        <v>3</v>
      </c>
      <c r="E2239" t="s">
        <v>345</v>
      </c>
      <c r="F2239" s="138">
        <v>44031</v>
      </c>
      <c r="G2239" t="s">
        <v>685</v>
      </c>
      <c r="H2239" t="s">
        <v>667</v>
      </c>
      <c r="I2239" t="s">
        <v>681</v>
      </c>
      <c r="J2239" t="s">
        <v>252</v>
      </c>
      <c r="K2239" t="s">
        <v>671</v>
      </c>
      <c r="L2239">
        <v>1000</v>
      </c>
      <c r="M2239">
        <v>400</v>
      </c>
      <c r="O2239">
        <v>450</v>
      </c>
      <c r="P2239">
        <v>128</v>
      </c>
      <c r="Q2239">
        <v>5</v>
      </c>
      <c r="R2239">
        <v>51</v>
      </c>
      <c r="S2239">
        <v>84</v>
      </c>
      <c r="T2239">
        <v>3</v>
      </c>
      <c r="U2239">
        <v>54</v>
      </c>
      <c r="V2239">
        <v>1.0178571428571428</v>
      </c>
      <c r="W2239">
        <v>0.4</v>
      </c>
      <c r="Y2239">
        <v>0.16190476190476191</v>
      </c>
      <c r="Z2239">
        <v>457</v>
      </c>
      <c r="AA2239">
        <v>0.7</v>
      </c>
      <c r="AB2239">
        <v>3</v>
      </c>
      <c r="AH2239">
        <v>54</v>
      </c>
      <c r="AQ2239">
        <v>250</v>
      </c>
      <c r="AR2239">
        <v>250</v>
      </c>
      <c r="AS2239" t="s">
        <v>756</v>
      </c>
    </row>
    <row r="2240" spans="1:45" x14ac:dyDescent="0.25">
      <c r="A2240">
        <v>2239</v>
      </c>
      <c r="B2240" t="s">
        <v>26</v>
      </c>
      <c r="C2240" t="s">
        <v>680</v>
      </c>
      <c r="D2240" t="s">
        <v>3</v>
      </c>
      <c r="E2240" t="s">
        <v>345</v>
      </c>
      <c r="F2240" s="138">
        <v>44031</v>
      </c>
      <c r="G2240" t="s">
        <v>685</v>
      </c>
      <c r="H2240" t="s">
        <v>667</v>
      </c>
      <c r="I2240" t="s">
        <v>681</v>
      </c>
      <c r="J2240" t="s">
        <v>251</v>
      </c>
      <c r="K2240" t="s">
        <v>671</v>
      </c>
      <c r="L2240">
        <v>1000</v>
      </c>
      <c r="M2240">
        <v>400</v>
      </c>
      <c r="O2240">
        <v>704</v>
      </c>
      <c r="P2240">
        <v>128</v>
      </c>
      <c r="Q2240">
        <v>14</v>
      </c>
      <c r="R2240">
        <v>123</v>
      </c>
      <c r="S2240">
        <v>84</v>
      </c>
      <c r="T2240">
        <v>14.714285714285714</v>
      </c>
      <c r="U2240">
        <v>96.4</v>
      </c>
      <c r="V2240">
        <v>0.81105318039624608</v>
      </c>
      <c r="W2240">
        <v>0.4</v>
      </c>
      <c r="Y2240">
        <v>0.24959415584415587</v>
      </c>
      <c r="Z2240">
        <v>782</v>
      </c>
      <c r="AA2240">
        <v>0.65</v>
      </c>
      <c r="AB2240">
        <v>14.714285714285714</v>
      </c>
      <c r="AH2240">
        <v>96.4</v>
      </c>
      <c r="AQ2240">
        <v>250</v>
      </c>
      <c r="AR2240">
        <v>250</v>
      </c>
      <c r="AS2240" t="s">
        <v>756</v>
      </c>
    </row>
    <row r="2241" spans="1:45" x14ac:dyDescent="0.25">
      <c r="A2241">
        <v>2240</v>
      </c>
      <c r="B2241" t="s">
        <v>26</v>
      </c>
      <c r="C2241" t="s">
        <v>680</v>
      </c>
      <c r="D2241" t="s">
        <v>3</v>
      </c>
      <c r="E2241" t="s">
        <v>345</v>
      </c>
      <c r="F2241" s="138">
        <v>44031</v>
      </c>
      <c r="G2241" t="s">
        <v>685</v>
      </c>
      <c r="H2241" t="s">
        <v>667</v>
      </c>
      <c r="I2241" t="s">
        <v>681</v>
      </c>
      <c r="J2241" t="s">
        <v>417</v>
      </c>
      <c r="K2241" t="s">
        <v>671</v>
      </c>
      <c r="L2241">
        <v>1000</v>
      </c>
      <c r="M2241">
        <v>400</v>
      </c>
      <c r="O2241">
        <v>720</v>
      </c>
      <c r="P2241">
        <v>128</v>
      </c>
      <c r="Q2241">
        <v>28</v>
      </c>
      <c r="R2241">
        <v>168</v>
      </c>
      <c r="S2241">
        <v>84</v>
      </c>
      <c r="T2241">
        <v>29.75</v>
      </c>
      <c r="U2241">
        <v>160.9</v>
      </c>
      <c r="V2241">
        <v>0.97270408163265309</v>
      </c>
      <c r="W2241">
        <v>0.4</v>
      </c>
      <c r="Y2241">
        <v>0.33333333333333337</v>
      </c>
      <c r="Z2241">
        <v>730</v>
      </c>
      <c r="AA2241">
        <v>0.6</v>
      </c>
      <c r="AB2241">
        <v>16</v>
      </c>
      <c r="AC2241">
        <v>17</v>
      </c>
      <c r="AE2241">
        <v>19</v>
      </c>
      <c r="AH2241">
        <v>152.4</v>
      </c>
      <c r="AI2241">
        <v>22</v>
      </c>
      <c r="AJ2241">
        <v>8</v>
      </c>
      <c r="AQ2241">
        <v>250</v>
      </c>
      <c r="AR2241">
        <v>250</v>
      </c>
      <c r="AS2241" t="s">
        <v>756</v>
      </c>
    </row>
    <row r="2242" spans="1:45" x14ac:dyDescent="0.25">
      <c r="A2242">
        <v>2241</v>
      </c>
      <c r="B2242" t="s">
        <v>26</v>
      </c>
      <c r="C2242" t="s">
        <v>680</v>
      </c>
      <c r="D2242" t="s">
        <v>3</v>
      </c>
      <c r="E2242" t="s">
        <v>345</v>
      </c>
      <c r="F2242" s="138">
        <v>44031</v>
      </c>
      <c r="G2242" t="s">
        <v>685</v>
      </c>
      <c r="H2242" t="s">
        <v>667</v>
      </c>
      <c r="I2242" t="s">
        <v>681</v>
      </c>
      <c r="J2242" t="s">
        <v>254</v>
      </c>
      <c r="K2242" t="s">
        <v>671</v>
      </c>
      <c r="L2242">
        <v>1000</v>
      </c>
      <c r="M2242">
        <v>400</v>
      </c>
      <c r="O2242">
        <v>304</v>
      </c>
      <c r="P2242">
        <v>128</v>
      </c>
      <c r="Q2242">
        <v>3</v>
      </c>
      <c r="R2242">
        <v>52</v>
      </c>
      <c r="S2242">
        <v>84</v>
      </c>
      <c r="T2242">
        <v>19.339285714285715</v>
      </c>
      <c r="U2242">
        <v>60.725000000000001</v>
      </c>
      <c r="V2242">
        <v>1.4557142857142857</v>
      </c>
      <c r="W2242">
        <v>0.4</v>
      </c>
      <c r="Y2242">
        <v>0.24436090225563911</v>
      </c>
      <c r="Z2242">
        <v>568</v>
      </c>
      <c r="AA2242">
        <v>0.6</v>
      </c>
      <c r="AB2242">
        <v>17.714285714285715</v>
      </c>
      <c r="AC2242">
        <v>2</v>
      </c>
      <c r="AD2242">
        <v>3</v>
      </c>
      <c r="AH2242">
        <v>54.1</v>
      </c>
      <c r="AI2242">
        <v>7</v>
      </c>
      <c r="AJ2242">
        <v>9</v>
      </c>
      <c r="AK2242">
        <v>3</v>
      </c>
      <c r="AQ2242">
        <v>150</v>
      </c>
      <c r="AR2242">
        <v>150</v>
      </c>
      <c r="AS2242" t="s">
        <v>756</v>
      </c>
    </row>
    <row r="2243" spans="1:45" x14ac:dyDescent="0.25">
      <c r="A2243">
        <v>2242</v>
      </c>
      <c r="B2243" t="s">
        <v>26</v>
      </c>
      <c r="C2243" t="s">
        <v>680</v>
      </c>
      <c r="D2243" t="s">
        <v>3</v>
      </c>
      <c r="E2243" t="s">
        <v>345</v>
      </c>
      <c r="F2243" s="138">
        <v>44031</v>
      </c>
      <c r="G2243" t="s">
        <v>685</v>
      </c>
      <c r="H2243" t="s">
        <v>667</v>
      </c>
      <c r="I2243" t="s">
        <v>681</v>
      </c>
      <c r="J2243" t="s">
        <v>255</v>
      </c>
      <c r="K2243" t="s">
        <v>671</v>
      </c>
      <c r="L2243">
        <v>1000</v>
      </c>
      <c r="M2243">
        <v>400</v>
      </c>
      <c r="O2243">
        <v>300</v>
      </c>
      <c r="P2243">
        <v>80</v>
      </c>
      <c r="Q2243">
        <v>8</v>
      </c>
      <c r="R2243">
        <v>60</v>
      </c>
      <c r="S2243">
        <v>52.5</v>
      </c>
      <c r="T2243">
        <v>5.8571428571428568</v>
      </c>
      <c r="U2243">
        <v>41.3</v>
      </c>
      <c r="V2243">
        <v>0.69348739495798306</v>
      </c>
      <c r="W2243">
        <v>0.4</v>
      </c>
      <c r="Y2243">
        <v>0.2857142857142857</v>
      </c>
      <c r="Z2243">
        <v>437</v>
      </c>
      <c r="AA2243">
        <v>0.6</v>
      </c>
      <c r="AB2243">
        <v>5.8571428571428568</v>
      </c>
      <c r="AH2243">
        <v>41.3</v>
      </c>
      <c r="AQ2243">
        <v>150</v>
      </c>
      <c r="AR2243">
        <v>150</v>
      </c>
      <c r="AS2243" t="s">
        <v>756</v>
      </c>
    </row>
    <row r="2244" spans="1:45" x14ac:dyDescent="0.25">
      <c r="A2244">
        <v>2243</v>
      </c>
      <c r="B2244" t="s">
        <v>26</v>
      </c>
      <c r="C2244" t="s">
        <v>680</v>
      </c>
      <c r="D2244" t="s">
        <v>3</v>
      </c>
      <c r="E2244" t="s">
        <v>345</v>
      </c>
      <c r="F2244" s="138">
        <v>44031</v>
      </c>
      <c r="G2244" t="s">
        <v>685</v>
      </c>
      <c r="H2244" t="s">
        <v>667</v>
      </c>
      <c r="I2244" t="s">
        <v>681</v>
      </c>
      <c r="J2244" t="s">
        <v>248</v>
      </c>
      <c r="K2244" t="s">
        <v>671</v>
      </c>
      <c r="L2244">
        <v>1000</v>
      </c>
      <c r="M2244">
        <v>400</v>
      </c>
      <c r="O2244">
        <v>328</v>
      </c>
      <c r="P2244">
        <v>80</v>
      </c>
      <c r="Q2244">
        <v>6</v>
      </c>
      <c r="R2244">
        <v>32</v>
      </c>
      <c r="S2244">
        <v>52.5</v>
      </c>
      <c r="T2244">
        <v>8.7142857142857135</v>
      </c>
      <c r="U2244">
        <v>32.700000000000003</v>
      </c>
      <c r="V2244">
        <v>1.0898496240601505</v>
      </c>
      <c r="W2244">
        <v>0.4</v>
      </c>
      <c r="Y2244">
        <v>0.13937282229965156</v>
      </c>
      <c r="Z2244">
        <v>303</v>
      </c>
      <c r="AA2244">
        <v>0.6</v>
      </c>
      <c r="AB2244">
        <v>8.7142857142857135</v>
      </c>
      <c r="AH2244">
        <v>30.7</v>
      </c>
      <c r="AK2244">
        <v>4</v>
      </c>
      <c r="AQ2244">
        <v>150</v>
      </c>
      <c r="AR2244">
        <v>150</v>
      </c>
      <c r="AS2244" t="s">
        <v>755</v>
      </c>
    </row>
    <row r="2245" spans="1:45" x14ac:dyDescent="0.25">
      <c r="A2245">
        <v>2244</v>
      </c>
      <c r="B2245" t="s">
        <v>26</v>
      </c>
      <c r="C2245" t="s">
        <v>680</v>
      </c>
      <c r="D2245" t="s">
        <v>3</v>
      </c>
      <c r="E2245" t="s">
        <v>345</v>
      </c>
      <c r="F2245" s="138">
        <v>44031</v>
      </c>
      <c r="G2245" t="s">
        <v>685</v>
      </c>
      <c r="H2245" t="s">
        <v>667</v>
      </c>
      <c r="I2245" t="s">
        <v>681</v>
      </c>
      <c r="J2245" t="s">
        <v>448</v>
      </c>
      <c r="K2245" t="s">
        <v>671</v>
      </c>
      <c r="L2245">
        <v>1000</v>
      </c>
      <c r="M2245">
        <v>400</v>
      </c>
      <c r="O2245">
        <v>400</v>
      </c>
      <c r="P2245">
        <v>80</v>
      </c>
      <c r="Q2245">
        <v>3</v>
      </c>
      <c r="R2245">
        <v>33</v>
      </c>
      <c r="S2245">
        <v>52.5</v>
      </c>
      <c r="T2245">
        <v>2.1428571428571428</v>
      </c>
      <c r="U2245">
        <v>28.3</v>
      </c>
      <c r="V2245">
        <v>0.84563492063492063</v>
      </c>
      <c r="W2245">
        <v>0.4</v>
      </c>
      <c r="Y2245">
        <v>0.11785714285714285</v>
      </c>
      <c r="Z2245">
        <v>475</v>
      </c>
      <c r="AA2245">
        <v>0.6</v>
      </c>
      <c r="AB2245">
        <v>2.1428571428571428</v>
      </c>
      <c r="AH2245">
        <v>27.3</v>
      </c>
      <c r="AI2245">
        <v>1</v>
      </c>
      <c r="AL2245">
        <v>1</v>
      </c>
      <c r="AQ2245">
        <v>150</v>
      </c>
      <c r="AR2245">
        <v>150</v>
      </c>
      <c r="AS2245" t="s">
        <v>755</v>
      </c>
    </row>
    <row r="2246" spans="1:45" x14ac:dyDescent="0.25">
      <c r="A2246">
        <v>2245</v>
      </c>
      <c r="B2246" t="s">
        <v>26</v>
      </c>
      <c r="C2246" t="s">
        <v>680</v>
      </c>
      <c r="D2246" t="s">
        <v>3</v>
      </c>
      <c r="E2246" t="s">
        <v>345</v>
      </c>
      <c r="F2246" s="138">
        <v>44031</v>
      </c>
      <c r="G2246" t="s">
        <v>685</v>
      </c>
      <c r="H2246" t="s">
        <v>667</v>
      </c>
      <c r="I2246" t="s">
        <v>681</v>
      </c>
      <c r="J2246" t="s">
        <v>406</v>
      </c>
      <c r="K2246" t="s">
        <v>671</v>
      </c>
      <c r="L2246">
        <v>1000</v>
      </c>
      <c r="M2246">
        <v>400</v>
      </c>
      <c r="O2246">
        <v>316</v>
      </c>
      <c r="P2246">
        <v>80</v>
      </c>
      <c r="Q2246">
        <v>20</v>
      </c>
      <c r="R2246">
        <v>48</v>
      </c>
      <c r="S2246">
        <v>52.5</v>
      </c>
      <c r="T2246">
        <v>14.910714285714286</v>
      </c>
      <c r="U2246">
        <v>34.424999999999997</v>
      </c>
      <c r="V2246">
        <v>0.72552521008403359</v>
      </c>
      <c r="W2246">
        <v>0.4</v>
      </c>
      <c r="Y2246">
        <v>0.21699819168173601</v>
      </c>
      <c r="Z2246">
        <v>421</v>
      </c>
      <c r="AA2246">
        <v>0.6</v>
      </c>
      <c r="AB2246">
        <v>9.2857142857142865</v>
      </c>
      <c r="AC2246">
        <v>2</v>
      </c>
      <c r="AD2246">
        <v>3</v>
      </c>
      <c r="AE2246">
        <v>2</v>
      </c>
      <c r="AF2246">
        <v>4</v>
      </c>
      <c r="AH2246">
        <v>30.3</v>
      </c>
      <c r="AI2246">
        <v>2</v>
      </c>
      <c r="AJ2246">
        <v>3</v>
      </c>
      <c r="AK2246">
        <v>5</v>
      </c>
      <c r="AQ2246">
        <v>150</v>
      </c>
      <c r="AR2246">
        <v>150</v>
      </c>
      <c r="AS2246" t="s">
        <v>755</v>
      </c>
    </row>
    <row r="2247" spans="1:45" x14ac:dyDescent="0.25">
      <c r="A2247">
        <v>2246</v>
      </c>
      <c r="B2247" t="s">
        <v>26</v>
      </c>
      <c r="C2247" t="s">
        <v>680</v>
      </c>
      <c r="D2247" t="s">
        <v>3</v>
      </c>
      <c r="E2247" t="s">
        <v>345</v>
      </c>
      <c r="F2247" s="138">
        <v>44031</v>
      </c>
      <c r="G2247" t="s">
        <v>685</v>
      </c>
      <c r="H2247" t="s">
        <v>667</v>
      </c>
      <c r="I2247" t="s">
        <v>681</v>
      </c>
      <c r="J2247" t="s">
        <v>422</v>
      </c>
      <c r="K2247" t="s">
        <v>671</v>
      </c>
      <c r="L2247">
        <v>1000</v>
      </c>
      <c r="M2247">
        <v>400</v>
      </c>
      <c r="O2247">
        <v>240</v>
      </c>
      <c r="P2247">
        <v>80</v>
      </c>
      <c r="Q2247">
        <v>15</v>
      </c>
      <c r="R2247">
        <v>47</v>
      </c>
      <c r="S2247">
        <v>52.5</v>
      </c>
      <c r="T2247">
        <v>10.785714285714286</v>
      </c>
      <c r="U2247">
        <v>29.95</v>
      </c>
      <c r="V2247">
        <v>0.65702764976958528</v>
      </c>
      <c r="W2247">
        <v>0.4</v>
      </c>
      <c r="Y2247">
        <v>0.27976190476190477</v>
      </c>
      <c r="Z2247">
        <v>275</v>
      </c>
      <c r="AA2247">
        <v>0.6</v>
      </c>
      <c r="AB2247">
        <v>10.285714285714286</v>
      </c>
      <c r="AC2247">
        <v>2</v>
      </c>
      <c r="AH2247">
        <v>26.7</v>
      </c>
      <c r="AI2247">
        <v>5</v>
      </c>
      <c r="AK2247">
        <v>4</v>
      </c>
      <c r="AQ2247">
        <v>150</v>
      </c>
      <c r="AR2247">
        <v>150</v>
      </c>
      <c r="AS2247" t="s">
        <v>755</v>
      </c>
    </row>
    <row r="2248" spans="1:45" x14ac:dyDescent="0.25">
      <c r="A2248">
        <v>2247</v>
      </c>
      <c r="B2248" t="s">
        <v>26</v>
      </c>
      <c r="C2248" t="s">
        <v>680</v>
      </c>
      <c r="D2248" t="s">
        <v>3</v>
      </c>
      <c r="E2248" t="s">
        <v>345</v>
      </c>
      <c r="F2248" s="138">
        <v>44031</v>
      </c>
      <c r="G2248" t="s">
        <v>685</v>
      </c>
      <c r="H2248" t="s">
        <v>667</v>
      </c>
      <c r="I2248" t="s">
        <v>681</v>
      </c>
      <c r="J2248" t="s">
        <v>411</v>
      </c>
      <c r="K2248" t="s">
        <v>671</v>
      </c>
      <c r="L2248">
        <v>1000</v>
      </c>
      <c r="M2248">
        <v>400</v>
      </c>
      <c r="O2248">
        <v>392</v>
      </c>
      <c r="P2248">
        <v>80</v>
      </c>
      <c r="Q2248">
        <v>27</v>
      </c>
      <c r="R2248">
        <v>40</v>
      </c>
      <c r="S2248">
        <v>52.5</v>
      </c>
      <c r="T2248">
        <v>25.964285714285715</v>
      </c>
      <c r="U2248">
        <v>29.5</v>
      </c>
      <c r="V2248">
        <v>0.82782515991471217</v>
      </c>
      <c r="W2248">
        <v>0.4</v>
      </c>
      <c r="Y2248">
        <v>0.1457725947521866</v>
      </c>
      <c r="Z2248">
        <v>391</v>
      </c>
      <c r="AA2248">
        <v>0.6</v>
      </c>
      <c r="AB2248">
        <v>25.714285714285715</v>
      </c>
      <c r="AC2248">
        <v>1</v>
      </c>
      <c r="AH2248">
        <v>29.5</v>
      </c>
      <c r="AQ2248">
        <v>150</v>
      </c>
      <c r="AR2248">
        <v>150</v>
      </c>
      <c r="AS2248" t="s">
        <v>755</v>
      </c>
    </row>
    <row r="2249" spans="1:45" x14ac:dyDescent="0.25">
      <c r="A2249">
        <v>2248</v>
      </c>
      <c r="B2249" t="s">
        <v>26</v>
      </c>
      <c r="C2249" t="s">
        <v>680</v>
      </c>
      <c r="D2249" t="s">
        <v>3</v>
      </c>
      <c r="E2249" t="s">
        <v>345</v>
      </c>
      <c r="F2249" s="138">
        <v>44031</v>
      </c>
      <c r="G2249" t="s">
        <v>685</v>
      </c>
      <c r="H2249" t="s">
        <v>667</v>
      </c>
      <c r="I2249" t="s">
        <v>681</v>
      </c>
      <c r="J2249" t="s">
        <v>410</v>
      </c>
      <c r="K2249" t="s">
        <v>671</v>
      </c>
      <c r="L2249">
        <v>1000</v>
      </c>
      <c r="M2249">
        <v>400</v>
      </c>
      <c r="O2249">
        <v>392</v>
      </c>
      <c r="P2249">
        <v>80</v>
      </c>
      <c r="Q2249">
        <v>15</v>
      </c>
      <c r="R2249">
        <v>60</v>
      </c>
      <c r="S2249">
        <v>52.5</v>
      </c>
      <c r="T2249">
        <v>9.4285714285714288</v>
      </c>
      <c r="U2249">
        <v>57</v>
      </c>
      <c r="V2249">
        <v>0.88571428571428579</v>
      </c>
      <c r="W2249">
        <v>0.4</v>
      </c>
      <c r="Y2249">
        <v>0.21865889212827991</v>
      </c>
      <c r="Z2249">
        <v>433</v>
      </c>
      <c r="AA2249">
        <v>0.6</v>
      </c>
      <c r="AB2249">
        <v>9.4285714285714288</v>
      </c>
      <c r="AH2249">
        <v>55</v>
      </c>
      <c r="AK2249">
        <v>4</v>
      </c>
      <c r="AQ2249">
        <v>150</v>
      </c>
      <c r="AR2249">
        <v>150</v>
      </c>
      <c r="AS2249" t="s">
        <v>755</v>
      </c>
    </row>
    <row r="2250" spans="1:45" x14ac:dyDescent="0.25">
      <c r="A2250">
        <v>2249</v>
      </c>
      <c r="B2250" t="s">
        <v>26</v>
      </c>
      <c r="C2250" t="s">
        <v>680</v>
      </c>
      <c r="D2250" t="s">
        <v>3</v>
      </c>
      <c r="E2250" t="s">
        <v>345</v>
      </c>
      <c r="F2250" s="138">
        <v>44031</v>
      </c>
      <c r="G2250" t="s">
        <v>685</v>
      </c>
      <c r="H2250" t="s">
        <v>667</v>
      </c>
      <c r="I2250" t="s">
        <v>681</v>
      </c>
      <c r="J2250" t="s">
        <v>447</v>
      </c>
      <c r="K2250" t="s">
        <v>671</v>
      </c>
      <c r="L2250">
        <v>1000</v>
      </c>
      <c r="M2250">
        <v>400</v>
      </c>
      <c r="O2250">
        <v>224</v>
      </c>
      <c r="P2250">
        <v>80</v>
      </c>
      <c r="Q2250">
        <v>5</v>
      </c>
      <c r="R2250">
        <v>60</v>
      </c>
      <c r="S2250">
        <v>52.5</v>
      </c>
      <c r="T2250">
        <v>3.6785714285714284</v>
      </c>
      <c r="U2250">
        <v>43</v>
      </c>
      <c r="V2250">
        <v>0.71813186813186813</v>
      </c>
      <c r="W2250">
        <v>0.4</v>
      </c>
      <c r="Y2250">
        <v>0.38265306122448983</v>
      </c>
      <c r="Z2250">
        <v>233</v>
      </c>
      <c r="AA2250">
        <v>0.6</v>
      </c>
      <c r="AB2250">
        <v>3.4285714285714284</v>
      </c>
      <c r="AC2250">
        <v>1</v>
      </c>
      <c r="AH2250">
        <v>42.5</v>
      </c>
      <c r="AK2250">
        <v>1</v>
      </c>
      <c r="AQ2250">
        <v>150</v>
      </c>
      <c r="AR2250">
        <v>150</v>
      </c>
      <c r="AS2250" t="s">
        <v>755</v>
      </c>
    </row>
    <row r="2251" spans="1:45" x14ac:dyDescent="0.25">
      <c r="A2251">
        <v>2250</v>
      </c>
      <c r="B2251" t="s">
        <v>26</v>
      </c>
      <c r="C2251" t="s">
        <v>680</v>
      </c>
      <c r="D2251" t="s">
        <v>3</v>
      </c>
      <c r="E2251" t="s">
        <v>345</v>
      </c>
      <c r="F2251" s="138">
        <v>44031</v>
      </c>
      <c r="G2251" t="s">
        <v>710</v>
      </c>
      <c r="H2251" t="s">
        <v>687</v>
      </c>
      <c r="I2251" t="s">
        <v>681</v>
      </c>
      <c r="J2251" t="s">
        <v>506</v>
      </c>
      <c r="K2251" t="s">
        <v>711</v>
      </c>
      <c r="L2251">
        <v>1000</v>
      </c>
      <c r="M2251">
        <v>400</v>
      </c>
      <c r="O2251">
        <v>150</v>
      </c>
      <c r="P2251">
        <v>19.5</v>
      </c>
      <c r="Q2251">
        <v>4</v>
      </c>
      <c r="R2251">
        <v>26</v>
      </c>
      <c r="S2251">
        <v>14</v>
      </c>
      <c r="T2251">
        <v>2.2857142857142856</v>
      </c>
      <c r="U2251">
        <v>31.875</v>
      </c>
      <c r="V2251">
        <v>1.1386904761904761</v>
      </c>
      <c r="W2251">
        <v>0.4</v>
      </c>
      <c r="Y2251">
        <v>0.24761904761904763</v>
      </c>
      <c r="Z2251">
        <v>196</v>
      </c>
      <c r="AA2251">
        <v>0.6</v>
      </c>
      <c r="AB2251">
        <v>2.2857142857142856</v>
      </c>
      <c r="AH2251">
        <v>31</v>
      </c>
      <c r="AI2251">
        <v>2</v>
      </c>
      <c r="AJ2251">
        <v>1</v>
      </c>
      <c r="AQ2251">
        <v>150</v>
      </c>
      <c r="AR2251">
        <v>150</v>
      </c>
      <c r="AS2251" t="s">
        <v>755</v>
      </c>
    </row>
    <row r="2252" spans="1:45" x14ac:dyDescent="0.25">
      <c r="A2252">
        <v>2251</v>
      </c>
      <c r="B2252" t="s">
        <v>26</v>
      </c>
      <c r="C2252" t="s">
        <v>680</v>
      </c>
      <c r="D2252" t="s">
        <v>3</v>
      </c>
      <c r="E2252" t="s">
        <v>345</v>
      </c>
      <c r="F2252" s="138">
        <v>44031</v>
      </c>
      <c r="G2252" t="s">
        <v>710</v>
      </c>
      <c r="H2252" t="s">
        <v>687</v>
      </c>
      <c r="I2252" t="s">
        <v>681</v>
      </c>
      <c r="J2252" t="s">
        <v>502</v>
      </c>
      <c r="K2252" t="s">
        <v>711</v>
      </c>
      <c r="L2252">
        <v>1000</v>
      </c>
      <c r="M2252">
        <v>400</v>
      </c>
      <c r="O2252">
        <v>148</v>
      </c>
      <c r="P2252">
        <v>19.5</v>
      </c>
      <c r="R2252">
        <v>16</v>
      </c>
      <c r="S2252">
        <v>14</v>
      </c>
      <c r="T2252">
        <v>0</v>
      </c>
      <c r="U2252">
        <v>16.607142857142858</v>
      </c>
      <c r="V2252">
        <v>1.0379464285714286</v>
      </c>
      <c r="W2252">
        <v>0.4</v>
      </c>
      <c r="Y2252">
        <v>0.15444015444015444</v>
      </c>
      <c r="Z2252">
        <v>130</v>
      </c>
      <c r="AA2252">
        <v>0.5</v>
      </c>
      <c r="AH2252">
        <v>12.857142857142858</v>
      </c>
      <c r="AK2252">
        <v>4</v>
      </c>
      <c r="AL2252">
        <v>1</v>
      </c>
      <c r="AM2252">
        <v>1</v>
      </c>
      <c r="AQ2252">
        <v>150</v>
      </c>
      <c r="AR2252">
        <v>150</v>
      </c>
      <c r="AS2252" t="s">
        <v>755</v>
      </c>
    </row>
    <row r="2253" spans="1:45" x14ac:dyDescent="0.25">
      <c r="A2253">
        <v>2252</v>
      </c>
      <c r="B2253" t="s">
        <v>26</v>
      </c>
      <c r="C2253" t="s">
        <v>680</v>
      </c>
      <c r="D2253" t="s">
        <v>3</v>
      </c>
      <c r="E2253" t="s">
        <v>345</v>
      </c>
      <c r="F2253" s="138">
        <v>44031</v>
      </c>
      <c r="G2253" t="s">
        <v>710</v>
      </c>
      <c r="H2253" t="s">
        <v>687</v>
      </c>
      <c r="I2253" t="s">
        <v>681</v>
      </c>
      <c r="J2253" t="s">
        <v>501</v>
      </c>
      <c r="K2253" t="s">
        <v>711</v>
      </c>
      <c r="L2253">
        <v>150</v>
      </c>
      <c r="M2253">
        <v>162</v>
      </c>
      <c r="O2253">
        <v>144</v>
      </c>
      <c r="P2253">
        <v>19.5</v>
      </c>
      <c r="Q2253">
        <v>3</v>
      </c>
      <c r="R2253">
        <v>20</v>
      </c>
      <c r="S2253">
        <v>14</v>
      </c>
      <c r="T2253">
        <v>2.5714285714285716</v>
      </c>
      <c r="U2253">
        <v>13.142857142857142</v>
      </c>
      <c r="V2253">
        <v>0.68322981366459623</v>
      </c>
      <c r="W2253">
        <v>0.4</v>
      </c>
      <c r="Y2253">
        <v>0.19841269841269843</v>
      </c>
      <c r="Z2253">
        <v>158</v>
      </c>
      <c r="AA2253">
        <v>0.5</v>
      </c>
      <c r="AB2253">
        <v>2.5714285714285716</v>
      </c>
      <c r="AH2253">
        <v>13.142857142857142</v>
      </c>
      <c r="AQ2253">
        <v>100</v>
      </c>
      <c r="AR2253">
        <v>100</v>
      </c>
      <c r="AS2253" t="s">
        <v>755</v>
      </c>
    </row>
    <row r="2254" spans="1:45" x14ac:dyDescent="0.25">
      <c r="A2254">
        <v>2253</v>
      </c>
      <c r="B2254" t="s">
        <v>26</v>
      </c>
      <c r="C2254" t="s">
        <v>680</v>
      </c>
      <c r="D2254" t="s">
        <v>3</v>
      </c>
      <c r="E2254" t="s">
        <v>345</v>
      </c>
      <c r="F2254" s="138">
        <v>44031</v>
      </c>
      <c r="G2254" t="s">
        <v>710</v>
      </c>
      <c r="H2254" t="s">
        <v>687</v>
      </c>
      <c r="I2254" t="s">
        <v>681</v>
      </c>
      <c r="J2254" t="s">
        <v>504</v>
      </c>
      <c r="K2254" t="s">
        <v>711</v>
      </c>
      <c r="L2254">
        <v>150</v>
      </c>
      <c r="M2254">
        <v>162</v>
      </c>
      <c r="O2254">
        <v>192</v>
      </c>
      <c r="P2254">
        <v>19.5</v>
      </c>
      <c r="R2254">
        <v>21</v>
      </c>
      <c r="S2254">
        <v>14</v>
      </c>
      <c r="T2254">
        <v>0</v>
      </c>
      <c r="U2254">
        <v>19.464285714285715</v>
      </c>
      <c r="V2254">
        <v>0.92687074829931981</v>
      </c>
      <c r="W2254">
        <v>0.4</v>
      </c>
      <c r="Y2254">
        <v>0.15625000000000003</v>
      </c>
      <c r="Z2254">
        <v>240</v>
      </c>
      <c r="AA2254">
        <v>0.5</v>
      </c>
      <c r="AH2254">
        <v>15.714285714285714</v>
      </c>
      <c r="AI2254">
        <v>3</v>
      </c>
      <c r="AK2254">
        <v>6</v>
      </c>
      <c r="AQ2254">
        <v>100</v>
      </c>
      <c r="AR2254">
        <v>100</v>
      </c>
      <c r="AS2254" t="s">
        <v>755</v>
      </c>
    </row>
    <row r="2255" spans="1:45" x14ac:dyDescent="0.25">
      <c r="A2255">
        <v>2254</v>
      </c>
      <c r="B2255" t="s">
        <v>26</v>
      </c>
      <c r="C2255" t="s">
        <v>680</v>
      </c>
      <c r="D2255" t="s">
        <v>3</v>
      </c>
      <c r="E2255" t="s">
        <v>345</v>
      </c>
      <c r="F2255" s="138">
        <v>44031</v>
      </c>
      <c r="G2255" t="s">
        <v>710</v>
      </c>
      <c r="H2255" t="s">
        <v>687</v>
      </c>
      <c r="I2255" t="s">
        <v>681</v>
      </c>
      <c r="J2255" t="s">
        <v>503</v>
      </c>
      <c r="K2255" t="s">
        <v>711</v>
      </c>
      <c r="L2255">
        <v>150</v>
      </c>
      <c r="M2255">
        <v>162</v>
      </c>
      <c r="O2255">
        <v>176</v>
      </c>
      <c r="P2255">
        <v>19.5</v>
      </c>
      <c r="Q2255">
        <v>18</v>
      </c>
      <c r="R2255">
        <v>35</v>
      </c>
      <c r="S2255">
        <v>14</v>
      </c>
      <c r="T2255">
        <v>10.089285714285714</v>
      </c>
      <c r="U2255">
        <v>25.321428571428573</v>
      </c>
      <c r="V2255">
        <v>0.66812668463611857</v>
      </c>
      <c r="W2255">
        <v>0.4</v>
      </c>
      <c r="Y2255">
        <v>0.28409090909090912</v>
      </c>
      <c r="Z2255">
        <v>177</v>
      </c>
      <c r="AA2255">
        <v>0.5</v>
      </c>
      <c r="AB2255">
        <v>9.7142857142857135</v>
      </c>
      <c r="AD2255">
        <v>1</v>
      </c>
      <c r="AH2255">
        <v>24.571428571428573</v>
      </c>
      <c r="AI2255">
        <v>1</v>
      </c>
      <c r="AK2255">
        <v>1</v>
      </c>
      <c r="AQ2255">
        <v>100</v>
      </c>
      <c r="AR2255">
        <v>100</v>
      </c>
      <c r="AS2255" t="s">
        <v>755</v>
      </c>
    </row>
    <row r="2256" spans="1:45" x14ac:dyDescent="0.25">
      <c r="A2256">
        <v>2255</v>
      </c>
      <c r="B2256" t="s">
        <v>26</v>
      </c>
      <c r="C2256" t="s">
        <v>680</v>
      </c>
      <c r="D2256" t="s">
        <v>3</v>
      </c>
      <c r="E2256" t="s">
        <v>345</v>
      </c>
      <c r="F2256" s="138">
        <v>44031</v>
      </c>
      <c r="G2256" t="s">
        <v>710</v>
      </c>
      <c r="H2256" t="s">
        <v>687</v>
      </c>
      <c r="I2256" t="s">
        <v>681</v>
      </c>
      <c r="J2256" t="s">
        <v>516</v>
      </c>
      <c r="K2256" t="s">
        <v>711</v>
      </c>
      <c r="L2256">
        <v>150</v>
      </c>
      <c r="M2256">
        <v>162</v>
      </c>
      <c r="O2256">
        <v>128</v>
      </c>
      <c r="P2256">
        <v>19.5</v>
      </c>
      <c r="R2256">
        <v>20</v>
      </c>
      <c r="S2256">
        <v>14</v>
      </c>
      <c r="T2256">
        <v>0</v>
      </c>
      <c r="U2256">
        <v>24.428571428571427</v>
      </c>
      <c r="V2256">
        <v>1.2214285714285713</v>
      </c>
      <c r="W2256">
        <v>0.4</v>
      </c>
      <c r="Y2256">
        <v>0.22321428571428573</v>
      </c>
      <c r="Z2256">
        <v>160</v>
      </c>
      <c r="AA2256">
        <v>0.5</v>
      </c>
      <c r="AH2256">
        <v>24.428571428571427</v>
      </c>
      <c r="AQ2256">
        <v>100</v>
      </c>
      <c r="AR2256">
        <v>100</v>
      </c>
      <c r="AS2256" t="s">
        <v>755</v>
      </c>
    </row>
    <row r="2257" spans="1:45" x14ac:dyDescent="0.25">
      <c r="A2257">
        <v>2256</v>
      </c>
      <c r="B2257" t="s">
        <v>26</v>
      </c>
      <c r="C2257" t="s">
        <v>680</v>
      </c>
      <c r="D2257" t="s">
        <v>3</v>
      </c>
      <c r="E2257" t="s">
        <v>345</v>
      </c>
      <c r="F2257" s="138">
        <v>44031</v>
      </c>
      <c r="G2257" t="s">
        <v>710</v>
      </c>
      <c r="H2257" t="s">
        <v>687</v>
      </c>
      <c r="I2257" t="s">
        <v>681</v>
      </c>
      <c r="J2257" t="s">
        <v>519</v>
      </c>
      <c r="K2257" t="s">
        <v>711</v>
      </c>
      <c r="L2257">
        <v>150</v>
      </c>
      <c r="M2257">
        <v>162</v>
      </c>
      <c r="O2257">
        <v>130</v>
      </c>
      <c r="P2257">
        <v>19.5</v>
      </c>
      <c r="R2257">
        <v>22</v>
      </c>
      <c r="S2257">
        <v>14</v>
      </c>
      <c r="T2257">
        <v>0</v>
      </c>
      <c r="U2257">
        <v>16.142857142857142</v>
      </c>
      <c r="V2257">
        <v>0.73376623376623373</v>
      </c>
      <c r="W2257">
        <v>0.4</v>
      </c>
      <c r="Y2257">
        <v>0.24175824175824176</v>
      </c>
      <c r="Z2257">
        <v>138</v>
      </c>
      <c r="AA2257">
        <v>0.5</v>
      </c>
      <c r="AH2257">
        <v>16.142857142857142</v>
      </c>
      <c r="AQ2257">
        <v>100</v>
      </c>
      <c r="AR2257">
        <v>100</v>
      </c>
      <c r="AS2257" t="s">
        <v>755</v>
      </c>
    </row>
    <row r="2258" spans="1:45" x14ac:dyDescent="0.25">
      <c r="A2258">
        <v>2257</v>
      </c>
      <c r="B2258" t="s">
        <v>26</v>
      </c>
      <c r="C2258" t="s">
        <v>680</v>
      </c>
      <c r="D2258" t="s">
        <v>3</v>
      </c>
      <c r="E2258" t="s">
        <v>345</v>
      </c>
      <c r="F2258" s="138">
        <v>44031</v>
      </c>
      <c r="G2258" t="s">
        <v>710</v>
      </c>
      <c r="H2258" t="s">
        <v>687</v>
      </c>
      <c r="I2258" t="s">
        <v>681</v>
      </c>
      <c r="J2258" t="s">
        <v>520</v>
      </c>
      <c r="K2258" t="s">
        <v>711</v>
      </c>
      <c r="L2258">
        <v>150</v>
      </c>
      <c r="M2258">
        <v>162</v>
      </c>
      <c r="O2258">
        <v>208</v>
      </c>
      <c r="P2258">
        <v>19.5</v>
      </c>
      <c r="Q2258">
        <v>4</v>
      </c>
      <c r="R2258">
        <v>42</v>
      </c>
      <c r="S2258">
        <v>14</v>
      </c>
      <c r="T2258">
        <v>1.7142857142857142</v>
      </c>
      <c r="U2258">
        <v>39.6</v>
      </c>
      <c r="V2258">
        <v>0.89813664596273302</v>
      </c>
      <c r="W2258">
        <v>0.4</v>
      </c>
      <c r="Y2258">
        <v>0.28846153846153849</v>
      </c>
      <c r="Z2258">
        <v>238</v>
      </c>
      <c r="AA2258">
        <v>0.5</v>
      </c>
      <c r="AB2258">
        <v>1.7142857142857142</v>
      </c>
      <c r="AH2258">
        <v>38.6</v>
      </c>
      <c r="AK2258">
        <v>2</v>
      </c>
      <c r="AQ2258">
        <v>100</v>
      </c>
      <c r="AR2258">
        <v>100</v>
      </c>
      <c r="AS2258" t="s">
        <v>755</v>
      </c>
    </row>
    <row r="2259" spans="1:45" x14ac:dyDescent="0.25">
      <c r="A2259">
        <v>2258</v>
      </c>
      <c r="B2259" t="s">
        <v>26</v>
      </c>
      <c r="C2259" t="s">
        <v>680</v>
      </c>
      <c r="D2259" t="s">
        <v>3</v>
      </c>
      <c r="E2259" t="s">
        <v>345</v>
      </c>
      <c r="F2259" s="138">
        <v>44031</v>
      </c>
      <c r="G2259" t="s">
        <v>710</v>
      </c>
      <c r="H2259" t="s">
        <v>687</v>
      </c>
      <c r="I2259" t="s">
        <v>681</v>
      </c>
      <c r="J2259" t="s">
        <v>517</v>
      </c>
      <c r="K2259" t="s">
        <v>711</v>
      </c>
      <c r="L2259">
        <v>150</v>
      </c>
      <c r="M2259">
        <v>162</v>
      </c>
      <c r="O2259">
        <v>112</v>
      </c>
      <c r="P2259">
        <v>19.5</v>
      </c>
      <c r="Q2259">
        <v>4</v>
      </c>
      <c r="R2259">
        <v>24</v>
      </c>
      <c r="S2259">
        <v>14</v>
      </c>
      <c r="T2259">
        <v>4.7142857142857144</v>
      </c>
      <c r="U2259">
        <v>15.857142857142858</v>
      </c>
      <c r="V2259">
        <v>0.73469387755102045</v>
      </c>
      <c r="W2259">
        <v>0.4</v>
      </c>
      <c r="Y2259">
        <v>0.30612244897959184</v>
      </c>
      <c r="Z2259">
        <v>120</v>
      </c>
      <c r="AA2259">
        <v>0.5</v>
      </c>
      <c r="AB2259">
        <v>4.7142857142857144</v>
      </c>
      <c r="AH2259">
        <v>15.857142857142858</v>
      </c>
      <c r="AQ2259">
        <v>100</v>
      </c>
      <c r="AR2259">
        <v>100</v>
      </c>
      <c r="AS2259" t="s">
        <v>755</v>
      </c>
    </row>
    <row r="2260" spans="1:45" x14ac:dyDescent="0.25">
      <c r="A2260">
        <v>2259</v>
      </c>
      <c r="B2260" t="s">
        <v>26</v>
      </c>
      <c r="C2260" t="s">
        <v>680</v>
      </c>
      <c r="D2260" t="s">
        <v>3</v>
      </c>
      <c r="E2260" t="s">
        <v>345</v>
      </c>
      <c r="F2260" s="138">
        <v>44031</v>
      </c>
      <c r="G2260" t="s">
        <v>710</v>
      </c>
      <c r="H2260" t="s">
        <v>687</v>
      </c>
      <c r="I2260" t="s">
        <v>681</v>
      </c>
      <c r="J2260" t="s">
        <v>522</v>
      </c>
      <c r="K2260" t="s">
        <v>711</v>
      </c>
      <c r="L2260">
        <v>150</v>
      </c>
      <c r="M2260">
        <v>162</v>
      </c>
      <c r="O2260">
        <v>144</v>
      </c>
      <c r="P2260">
        <v>19.5</v>
      </c>
      <c r="Q2260">
        <v>3</v>
      </c>
      <c r="R2260">
        <v>18</v>
      </c>
      <c r="S2260">
        <v>14</v>
      </c>
      <c r="T2260">
        <v>2.5714285714285716</v>
      </c>
      <c r="U2260">
        <v>15.428571428571429</v>
      </c>
      <c r="V2260">
        <v>0.8571428571428571</v>
      </c>
      <c r="W2260">
        <v>0.4</v>
      </c>
      <c r="Y2260">
        <v>0.17857142857142858</v>
      </c>
      <c r="Z2260">
        <v>173</v>
      </c>
      <c r="AA2260">
        <v>0.5</v>
      </c>
      <c r="AB2260">
        <v>2.5714285714285716</v>
      </c>
      <c r="AH2260">
        <v>15.428571428571429</v>
      </c>
      <c r="AQ2260">
        <v>100</v>
      </c>
      <c r="AR2260">
        <v>100</v>
      </c>
      <c r="AS2260" t="s">
        <v>755</v>
      </c>
    </row>
    <row r="2261" spans="1:45" x14ac:dyDescent="0.25">
      <c r="A2261">
        <v>2260</v>
      </c>
      <c r="B2261" t="s">
        <v>26</v>
      </c>
      <c r="C2261" t="s">
        <v>680</v>
      </c>
      <c r="D2261" t="s">
        <v>3</v>
      </c>
      <c r="E2261" t="s">
        <v>345</v>
      </c>
      <c r="F2261" s="138">
        <v>44031</v>
      </c>
      <c r="G2261" t="s">
        <v>710</v>
      </c>
      <c r="H2261" t="s">
        <v>687</v>
      </c>
      <c r="I2261" t="s">
        <v>681</v>
      </c>
      <c r="J2261" t="s">
        <v>543</v>
      </c>
      <c r="K2261" t="s">
        <v>711</v>
      </c>
      <c r="L2261">
        <v>150</v>
      </c>
      <c r="M2261">
        <v>162</v>
      </c>
      <c r="O2261">
        <v>132</v>
      </c>
      <c r="P2261">
        <v>19.5</v>
      </c>
      <c r="Q2261">
        <v>4</v>
      </c>
      <c r="R2261">
        <v>12</v>
      </c>
      <c r="S2261">
        <v>14</v>
      </c>
      <c r="T2261">
        <v>3.2857142857142856</v>
      </c>
      <c r="U2261">
        <v>9.8571428571428577</v>
      </c>
      <c r="V2261">
        <v>0.8214285714285714</v>
      </c>
      <c r="W2261">
        <v>0.4</v>
      </c>
      <c r="Y2261">
        <v>0.12987012987012989</v>
      </c>
      <c r="Z2261">
        <v>166</v>
      </c>
      <c r="AA2261">
        <v>0.5</v>
      </c>
      <c r="AB2261">
        <v>3.2857142857142856</v>
      </c>
      <c r="AH2261">
        <v>9.8571428571428577</v>
      </c>
      <c r="AQ2261">
        <v>100</v>
      </c>
      <c r="AR2261">
        <v>100</v>
      </c>
      <c r="AS2261" t="s">
        <v>755</v>
      </c>
    </row>
    <row r="2262" spans="1:45" x14ac:dyDescent="0.25">
      <c r="A2262">
        <v>2261</v>
      </c>
      <c r="B2262" t="s">
        <v>26</v>
      </c>
      <c r="C2262" t="s">
        <v>680</v>
      </c>
      <c r="D2262" t="s">
        <v>3</v>
      </c>
      <c r="E2262" t="s">
        <v>345</v>
      </c>
      <c r="F2262" s="138">
        <v>44031</v>
      </c>
      <c r="G2262" t="s">
        <v>710</v>
      </c>
      <c r="H2262" t="s">
        <v>687</v>
      </c>
      <c r="I2262" t="s">
        <v>681</v>
      </c>
      <c r="J2262" t="s">
        <v>538</v>
      </c>
      <c r="K2262" t="s">
        <v>711</v>
      </c>
      <c r="L2262">
        <v>150</v>
      </c>
      <c r="M2262">
        <v>162</v>
      </c>
      <c r="O2262">
        <v>160</v>
      </c>
      <c r="P2262">
        <v>19.5</v>
      </c>
      <c r="Q2262">
        <v>1</v>
      </c>
      <c r="R2262">
        <v>13</v>
      </c>
      <c r="S2262">
        <v>14</v>
      </c>
      <c r="T2262">
        <v>0.8571428571428571</v>
      </c>
      <c r="U2262">
        <v>15.285714285714286</v>
      </c>
      <c r="V2262">
        <v>1.153061224489796</v>
      </c>
      <c r="W2262">
        <v>0.4</v>
      </c>
      <c r="Y2262">
        <v>0.11607142857142858</v>
      </c>
      <c r="Z2262">
        <v>197</v>
      </c>
      <c r="AA2262">
        <v>0.5</v>
      </c>
      <c r="AB2262">
        <v>0.8571428571428571</v>
      </c>
      <c r="AH2262">
        <v>15.285714285714286</v>
      </c>
      <c r="AQ2262">
        <v>100</v>
      </c>
      <c r="AR2262">
        <v>100</v>
      </c>
      <c r="AS2262" t="s">
        <v>755</v>
      </c>
    </row>
    <row r="2263" spans="1:45" x14ac:dyDescent="0.25">
      <c r="A2263">
        <v>2262</v>
      </c>
      <c r="B2263" t="s">
        <v>26</v>
      </c>
      <c r="C2263" t="s">
        <v>680</v>
      </c>
      <c r="D2263" t="s">
        <v>3</v>
      </c>
      <c r="E2263" t="s">
        <v>345</v>
      </c>
      <c r="F2263" s="138">
        <v>44031</v>
      </c>
      <c r="G2263" t="s">
        <v>710</v>
      </c>
      <c r="H2263" t="s">
        <v>687</v>
      </c>
      <c r="I2263" t="s">
        <v>681</v>
      </c>
      <c r="J2263" t="s">
        <v>542</v>
      </c>
      <c r="K2263" t="s">
        <v>711</v>
      </c>
      <c r="L2263">
        <v>150</v>
      </c>
      <c r="M2263">
        <v>162</v>
      </c>
      <c r="O2263">
        <v>176</v>
      </c>
      <c r="P2263">
        <v>19.5</v>
      </c>
      <c r="Q2263">
        <v>22</v>
      </c>
      <c r="R2263">
        <v>40</v>
      </c>
      <c r="S2263">
        <v>14</v>
      </c>
      <c r="T2263">
        <v>13.785714285714286</v>
      </c>
      <c r="U2263">
        <v>20.75</v>
      </c>
      <c r="V2263">
        <v>0.55702764976958519</v>
      </c>
      <c r="W2263">
        <v>0.4</v>
      </c>
      <c r="Y2263">
        <v>0.32467532467532473</v>
      </c>
      <c r="Z2263">
        <v>174</v>
      </c>
      <c r="AA2263">
        <v>0.5</v>
      </c>
      <c r="AB2263">
        <v>13.285714285714286</v>
      </c>
      <c r="AE2263">
        <v>1</v>
      </c>
      <c r="AH2263">
        <v>19.5</v>
      </c>
      <c r="AI2263">
        <v>1</v>
      </c>
      <c r="AK2263">
        <v>2</v>
      </c>
      <c r="AQ2263">
        <v>100</v>
      </c>
      <c r="AR2263">
        <v>100</v>
      </c>
      <c r="AS2263" t="s">
        <v>755</v>
      </c>
    </row>
    <row r="2264" spans="1:45" x14ac:dyDescent="0.25">
      <c r="A2264">
        <v>2263</v>
      </c>
      <c r="B2264" t="s">
        <v>26</v>
      </c>
      <c r="C2264" t="s">
        <v>680</v>
      </c>
      <c r="D2264" t="s">
        <v>3</v>
      </c>
      <c r="E2264" t="s">
        <v>345</v>
      </c>
      <c r="F2264" s="138">
        <v>44031</v>
      </c>
      <c r="G2264" t="s">
        <v>710</v>
      </c>
      <c r="H2264" t="s">
        <v>687</v>
      </c>
      <c r="I2264" t="s">
        <v>681</v>
      </c>
      <c r="J2264" t="s">
        <v>541</v>
      </c>
      <c r="K2264" t="s">
        <v>711</v>
      </c>
      <c r="L2264">
        <v>150</v>
      </c>
      <c r="M2264">
        <v>162</v>
      </c>
      <c r="O2264">
        <v>140</v>
      </c>
      <c r="P2264">
        <v>19.5</v>
      </c>
      <c r="R2264">
        <v>16</v>
      </c>
      <c r="S2264">
        <v>14</v>
      </c>
      <c r="T2264">
        <v>0</v>
      </c>
      <c r="U2264">
        <v>13.8</v>
      </c>
      <c r="V2264">
        <v>0.86250000000000004</v>
      </c>
      <c r="W2264">
        <v>0.4</v>
      </c>
      <c r="Y2264">
        <v>0.16326530612244897</v>
      </c>
      <c r="Z2264">
        <v>187</v>
      </c>
      <c r="AA2264">
        <v>0.5</v>
      </c>
      <c r="AH2264">
        <v>13.8</v>
      </c>
      <c r="AQ2264">
        <v>100</v>
      </c>
      <c r="AR2264">
        <v>100</v>
      </c>
      <c r="AS2264" t="s">
        <v>755</v>
      </c>
    </row>
    <row r="2265" spans="1:45" x14ac:dyDescent="0.25">
      <c r="A2265">
        <v>2264</v>
      </c>
      <c r="B2265" t="s">
        <v>26</v>
      </c>
      <c r="C2265" t="s">
        <v>680</v>
      </c>
      <c r="D2265" t="s">
        <v>3</v>
      </c>
      <c r="E2265" t="s">
        <v>345</v>
      </c>
      <c r="F2265" s="138">
        <v>44031</v>
      </c>
      <c r="G2265" t="s">
        <v>710</v>
      </c>
      <c r="H2265" t="s">
        <v>687</v>
      </c>
      <c r="I2265" t="s">
        <v>681</v>
      </c>
      <c r="J2265" t="s">
        <v>539</v>
      </c>
      <c r="K2265" t="s">
        <v>711</v>
      </c>
      <c r="L2265">
        <v>150</v>
      </c>
      <c r="M2265">
        <v>162</v>
      </c>
      <c r="O2265">
        <v>128</v>
      </c>
      <c r="P2265">
        <v>19.5</v>
      </c>
      <c r="Q2265">
        <v>4</v>
      </c>
      <c r="R2265">
        <v>13</v>
      </c>
      <c r="S2265">
        <v>14</v>
      </c>
      <c r="T2265">
        <v>3.7142857142857144</v>
      </c>
      <c r="U2265">
        <v>17.107142857142858</v>
      </c>
      <c r="V2265">
        <v>1.2247899159663866</v>
      </c>
      <c r="W2265">
        <v>0.4</v>
      </c>
      <c r="Y2265">
        <v>0.14508928571428573</v>
      </c>
      <c r="Z2265">
        <v>101</v>
      </c>
      <c r="AA2265">
        <v>0.5</v>
      </c>
      <c r="AB2265">
        <v>2.7142857142857144</v>
      </c>
      <c r="AC2265">
        <v>2</v>
      </c>
      <c r="AE2265">
        <v>1</v>
      </c>
      <c r="AH2265">
        <v>15.857142857142858</v>
      </c>
      <c r="AI2265">
        <v>1</v>
      </c>
      <c r="AK2265">
        <v>2</v>
      </c>
      <c r="AQ2265">
        <v>100</v>
      </c>
      <c r="AR2265">
        <v>100</v>
      </c>
      <c r="AS2265" t="s">
        <v>755</v>
      </c>
    </row>
    <row r="2266" spans="1:45" x14ac:dyDescent="0.25">
      <c r="A2266">
        <v>2265</v>
      </c>
      <c r="B2266" t="s">
        <v>26</v>
      </c>
      <c r="C2266" t="s">
        <v>680</v>
      </c>
      <c r="D2266" t="s">
        <v>3</v>
      </c>
      <c r="E2266" t="s">
        <v>345</v>
      </c>
      <c r="F2266" s="138">
        <v>44031</v>
      </c>
      <c r="G2266" t="s">
        <v>710</v>
      </c>
      <c r="H2266" t="s">
        <v>687</v>
      </c>
      <c r="I2266" t="s">
        <v>681</v>
      </c>
      <c r="J2266" t="s">
        <v>544</v>
      </c>
      <c r="K2266" t="s">
        <v>711</v>
      </c>
      <c r="L2266">
        <v>150</v>
      </c>
      <c r="M2266">
        <v>162</v>
      </c>
      <c r="O2266">
        <v>176</v>
      </c>
      <c r="P2266">
        <v>19.5</v>
      </c>
      <c r="Q2266">
        <v>2</v>
      </c>
      <c r="R2266">
        <v>15</v>
      </c>
      <c r="S2266">
        <v>14</v>
      </c>
      <c r="T2266">
        <v>1.25</v>
      </c>
      <c r="U2266">
        <v>10.75</v>
      </c>
      <c r="V2266">
        <v>0.70588235294117652</v>
      </c>
      <c r="W2266">
        <v>0.4</v>
      </c>
      <c r="Y2266">
        <v>0.12175324675324677</v>
      </c>
      <c r="Z2266">
        <v>161</v>
      </c>
      <c r="AA2266">
        <v>0.5</v>
      </c>
      <c r="AE2266">
        <v>1</v>
      </c>
      <c r="AF2266">
        <v>1</v>
      </c>
      <c r="AI2266">
        <v>4</v>
      </c>
      <c r="AL2266">
        <v>5</v>
      </c>
      <c r="AM2266">
        <v>6</v>
      </c>
      <c r="AQ2266">
        <v>100</v>
      </c>
      <c r="AR2266">
        <v>100</v>
      </c>
      <c r="AS2266" t="s">
        <v>755</v>
      </c>
    </row>
    <row r="2267" spans="1:45" x14ac:dyDescent="0.25">
      <c r="A2267">
        <v>2266</v>
      </c>
      <c r="B2267" t="s">
        <v>26</v>
      </c>
      <c r="C2267" t="s">
        <v>680</v>
      </c>
      <c r="D2267" t="s">
        <v>3</v>
      </c>
      <c r="E2267" t="s">
        <v>345</v>
      </c>
      <c r="F2267" s="138">
        <v>44031</v>
      </c>
      <c r="G2267" t="s">
        <v>710</v>
      </c>
      <c r="H2267" t="s">
        <v>687</v>
      </c>
      <c r="I2267" t="s">
        <v>681</v>
      </c>
      <c r="J2267" t="s">
        <v>555</v>
      </c>
      <c r="K2267" t="s">
        <v>711</v>
      </c>
      <c r="L2267">
        <v>150</v>
      </c>
      <c r="M2267">
        <v>162</v>
      </c>
      <c r="O2267">
        <v>176</v>
      </c>
      <c r="P2267">
        <v>19.5</v>
      </c>
      <c r="Q2267">
        <v>12</v>
      </c>
      <c r="R2267">
        <v>16</v>
      </c>
      <c r="S2267">
        <v>14</v>
      </c>
      <c r="T2267">
        <v>8.7142857142857135</v>
      </c>
      <c r="U2267">
        <v>22.785714285714285</v>
      </c>
      <c r="V2267">
        <v>1.125</v>
      </c>
      <c r="W2267">
        <v>0.4</v>
      </c>
      <c r="Y2267">
        <v>0.12987012987012989</v>
      </c>
      <c r="Z2267">
        <v>177</v>
      </c>
      <c r="AA2267">
        <v>0.5</v>
      </c>
      <c r="AB2267">
        <v>8.7142857142857135</v>
      </c>
      <c r="AH2267">
        <v>19.285714285714285</v>
      </c>
      <c r="AL2267">
        <v>2</v>
      </c>
      <c r="AM2267">
        <v>2</v>
      </c>
      <c r="AQ2267">
        <v>100</v>
      </c>
      <c r="AR2267">
        <v>100</v>
      </c>
      <c r="AS2267" t="s">
        <v>755</v>
      </c>
    </row>
    <row r="2268" spans="1:45" x14ac:dyDescent="0.25">
      <c r="A2268">
        <v>2267</v>
      </c>
      <c r="B2268" t="s">
        <v>26</v>
      </c>
      <c r="C2268" t="s">
        <v>680</v>
      </c>
      <c r="D2268" t="s">
        <v>3</v>
      </c>
      <c r="E2268" t="s">
        <v>345</v>
      </c>
      <c r="F2268" s="138">
        <v>44031</v>
      </c>
      <c r="G2268" t="s">
        <v>710</v>
      </c>
      <c r="H2268" t="s">
        <v>687</v>
      </c>
      <c r="I2268" t="s">
        <v>681</v>
      </c>
      <c r="J2268" t="s">
        <v>558</v>
      </c>
      <c r="K2268" t="s">
        <v>711</v>
      </c>
      <c r="L2268">
        <v>150</v>
      </c>
      <c r="M2268">
        <v>162</v>
      </c>
      <c r="O2268">
        <v>176</v>
      </c>
      <c r="P2268">
        <v>19.5</v>
      </c>
      <c r="Q2268">
        <v>17</v>
      </c>
      <c r="R2268">
        <v>43</v>
      </c>
      <c r="S2268">
        <v>14</v>
      </c>
      <c r="T2268">
        <v>17.071428571428573</v>
      </c>
      <c r="U2268">
        <v>27.7</v>
      </c>
      <c r="V2268">
        <v>0.74619047619047618</v>
      </c>
      <c r="W2268">
        <v>0.4</v>
      </c>
      <c r="Y2268">
        <v>0.34902597402597407</v>
      </c>
      <c r="Z2268">
        <v>191</v>
      </c>
      <c r="AA2268">
        <v>0.5</v>
      </c>
      <c r="AB2268">
        <v>16.571428571428573</v>
      </c>
      <c r="AE2268">
        <v>1</v>
      </c>
      <c r="AH2268">
        <v>21.2</v>
      </c>
      <c r="AK2268">
        <v>13</v>
      </c>
      <c r="AQ2268">
        <v>100</v>
      </c>
      <c r="AR2268">
        <v>100</v>
      </c>
      <c r="AS2268" t="s">
        <v>755</v>
      </c>
    </row>
    <row r="2269" spans="1:45" x14ac:dyDescent="0.25">
      <c r="A2269">
        <v>2268</v>
      </c>
      <c r="B2269" t="s">
        <v>26</v>
      </c>
      <c r="C2269" t="s">
        <v>680</v>
      </c>
      <c r="D2269" t="s">
        <v>3</v>
      </c>
      <c r="E2269" t="s">
        <v>345</v>
      </c>
      <c r="F2269" s="138">
        <v>44031</v>
      </c>
      <c r="G2269" t="s">
        <v>710</v>
      </c>
      <c r="H2269" t="s">
        <v>687</v>
      </c>
      <c r="I2269" t="s">
        <v>681</v>
      </c>
      <c r="J2269" t="s">
        <v>553</v>
      </c>
      <c r="K2269" t="s">
        <v>711</v>
      </c>
      <c r="L2269">
        <v>150</v>
      </c>
      <c r="M2269">
        <v>162</v>
      </c>
      <c r="O2269">
        <v>164</v>
      </c>
      <c r="P2269">
        <v>19.5</v>
      </c>
      <c r="Q2269">
        <v>1</v>
      </c>
      <c r="R2269">
        <v>7</v>
      </c>
      <c r="S2269">
        <v>14</v>
      </c>
      <c r="T2269">
        <v>4.7142857142857144</v>
      </c>
      <c r="U2269">
        <v>8.8571428571428577</v>
      </c>
      <c r="V2269">
        <v>1.6964285714285716</v>
      </c>
      <c r="W2269">
        <v>0.4</v>
      </c>
      <c r="Y2269">
        <v>6.097560975609756E-2</v>
      </c>
      <c r="Z2269">
        <v>174</v>
      </c>
      <c r="AA2269">
        <v>0.5</v>
      </c>
      <c r="AB2269">
        <v>4.7142857142857144</v>
      </c>
      <c r="AH2269">
        <v>8.8571428571428577</v>
      </c>
      <c r="AQ2269">
        <v>100</v>
      </c>
      <c r="AR2269">
        <v>100</v>
      </c>
      <c r="AS2269" t="s">
        <v>755</v>
      </c>
    </row>
    <row r="2270" spans="1:45" x14ac:dyDescent="0.25">
      <c r="A2270">
        <v>2269</v>
      </c>
      <c r="B2270" t="s">
        <v>26</v>
      </c>
      <c r="C2270" t="s">
        <v>680</v>
      </c>
      <c r="D2270" t="s">
        <v>3</v>
      </c>
      <c r="E2270" t="s">
        <v>345</v>
      </c>
      <c r="F2270" s="138">
        <v>44031</v>
      </c>
      <c r="G2270" t="s">
        <v>710</v>
      </c>
      <c r="H2270" t="s">
        <v>687</v>
      </c>
      <c r="I2270" t="s">
        <v>681</v>
      </c>
      <c r="J2270" t="s">
        <v>581</v>
      </c>
      <c r="K2270" t="s">
        <v>711</v>
      </c>
      <c r="L2270">
        <v>150</v>
      </c>
      <c r="M2270">
        <v>162</v>
      </c>
      <c r="O2270">
        <v>176</v>
      </c>
      <c r="P2270">
        <v>19.5</v>
      </c>
      <c r="Q2270">
        <v>13</v>
      </c>
      <c r="R2270">
        <v>34</v>
      </c>
      <c r="S2270">
        <v>14</v>
      </c>
      <c r="T2270">
        <v>8.9285714285714288</v>
      </c>
      <c r="U2270">
        <v>17.05</v>
      </c>
      <c r="V2270">
        <v>0.5527355623100304</v>
      </c>
      <c r="W2270">
        <v>0.4</v>
      </c>
      <c r="Y2270">
        <v>0.27597402597402598</v>
      </c>
      <c r="Z2270">
        <v>195</v>
      </c>
      <c r="AA2270">
        <v>0.5</v>
      </c>
      <c r="AB2270">
        <v>7.4285714285714288</v>
      </c>
      <c r="AF2270">
        <v>2</v>
      </c>
      <c r="AH2270">
        <v>14.8</v>
      </c>
      <c r="AL2270">
        <v>3</v>
      </c>
      <c r="AQ2270">
        <v>100</v>
      </c>
      <c r="AR2270">
        <v>100</v>
      </c>
      <c r="AS2270" t="s">
        <v>755</v>
      </c>
    </row>
    <row r="2271" spans="1:45" x14ac:dyDescent="0.25">
      <c r="A2271">
        <v>2270</v>
      </c>
      <c r="B2271" t="s">
        <v>26</v>
      </c>
      <c r="C2271" t="s">
        <v>680</v>
      </c>
      <c r="D2271" t="s">
        <v>3</v>
      </c>
      <c r="E2271" t="s">
        <v>345</v>
      </c>
      <c r="F2271" s="138">
        <v>44031</v>
      </c>
      <c r="G2271" t="s">
        <v>710</v>
      </c>
      <c r="H2271" t="s">
        <v>687</v>
      </c>
      <c r="I2271" t="s">
        <v>681</v>
      </c>
      <c r="J2271" t="s">
        <v>584</v>
      </c>
      <c r="K2271" t="s">
        <v>711</v>
      </c>
      <c r="L2271">
        <v>150</v>
      </c>
      <c r="M2271">
        <v>162</v>
      </c>
      <c r="O2271">
        <v>160</v>
      </c>
      <c r="P2271">
        <v>19.5</v>
      </c>
      <c r="Q2271">
        <v>7</v>
      </c>
      <c r="R2271">
        <v>22</v>
      </c>
      <c r="S2271">
        <v>14</v>
      </c>
      <c r="T2271">
        <v>6.2142857142857144</v>
      </c>
      <c r="U2271">
        <v>23.35</v>
      </c>
      <c r="V2271">
        <v>1.0194581280788177</v>
      </c>
      <c r="W2271">
        <v>0.4</v>
      </c>
      <c r="Y2271">
        <v>0.19642857142857142</v>
      </c>
      <c r="Z2271">
        <v>217</v>
      </c>
      <c r="AA2271">
        <v>0.5</v>
      </c>
      <c r="AB2271">
        <v>4.7142857142857144</v>
      </c>
      <c r="AE2271">
        <v>3</v>
      </c>
      <c r="AH2271">
        <v>14.1</v>
      </c>
      <c r="AI2271">
        <v>3</v>
      </c>
      <c r="AL2271">
        <v>2</v>
      </c>
      <c r="AM2271">
        <v>7</v>
      </c>
      <c r="AQ2271">
        <v>100</v>
      </c>
      <c r="AR2271">
        <v>100</v>
      </c>
      <c r="AS2271" t="s">
        <v>755</v>
      </c>
    </row>
    <row r="2272" spans="1:45" x14ac:dyDescent="0.25">
      <c r="A2272">
        <v>2271</v>
      </c>
      <c r="B2272" t="s">
        <v>26</v>
      </c>
      <c r="C2272" t="s">
        <v>680</v>
      </c>
      <c r="D2272" t="s">
        <v>3</v>
      </c>
      <c r="E2272" t="s">
        <v>345</v>
      </c>
      <c r="F2272" s="138">
        <v>44031</v>
      </c>
      <c r="G2272" t="s">
        <v>710</v>
      </c>
      <c r="H2272" t="s">
        <v>687</v>
      </c>
      <c r="I2272" t="s">
        <v>681</v>
      </c>
      <c r="J2272" t="s">
        <v>583</v>
      </c>
      <c r="K2272" t="s">
        <v>711</v>
      </c>
      <c r="L2272">
        <v>150</v>
      </c>
      <c r="M2272">
        <v>162</v>
      </c>
      <c r="O2272">
        <v>112</v>
      </c>
      <c r="P2272">
        <v>19.5</v>
      </c>
      <c r="Q2272">
        <v>4</v>
      </c>
      <c r="R2272">
        <v>9</v>
      </c>
      <c r="S2272">
        <v>14</v>
      </c>
      <c r="T2272">
        <v>10.5</v>
      </c>
      <c r="U2272">
        <v>9.4285714285714288</v>
      </c>
      <c r="V2272">
        <v>1.5329670329670331</v>
      </c>
      <c r="W2272">
        <v>0.4</v>
      </c>
      <c r="Y2272">
        <v>0.11479591836734696</v>
      </c>
      <c r="Z2272">
        <v>130</v>
      </c>
      <c r="AA2272">
        <v>0.5</v>
      </c>
      <c r="AF2272">
        <v>14</v>
      </c>
      <c r="AH2272">
        <v>1.4285714285714286</v>
      </c>
      <c r="AM2272">
        <v>8</v>
      </c>
      <c r="AQ2272">
        <v>100</v>
      </c>
      <c r="AR2272">
        <v>100</v>
      </c>
      <c r="AS2272" t="s">
        <v>755</v>
      </c>
    </row>
    <row r="2273" spans="1:45" x14ac:dyDescent="0.25">
      <c r="A2273">
        <v>2272</v>
      </c>
      <c r="B2273" t="s">
        <v>26</v>
      </c>
      <c r="C2273" t="s">
        <v>680</v>
      </c>
      <c r="D2273" t="s">
        <v>3</v>
      </c>
      <c r="E2273" t="s">
        <v>345</v>
      </c>
      <c r="F2273" s="138">
        <v>44031</v>
      </c>
      <c r="G2273" t="s">
        <v>710</v>
      </c>
      <c r="H2273" t="s">
        <v>687</v>
      </c>
      <c r="I2273" t="s">
        <v>681</v>
      </c>
      <c r="J2273" t="s">
        <v>582</v>
      </c>
      <c r="K2273" t="s">
        <v>711</v>
      </c>
      <c r="L2273">
        <v>150</v>
      </c>
      <c r="M2273">
        <v>162</v>
      </c>
      <c r="O2273">
        <v>144</v>
      </c>
      <c r="P2273">
        <v>19.5</v>
      </c>
      <c r="Q2273">
        <v>4</v>
      </c>
      <c r="R2273">
        <v>15</v>
      </c>
      <c r="S2273">
        <v>14</v>
      </c>
      <c r="T2273">
        <v>3.3214285714285716</v>
      </c>
      <c r="U2273">
        <v>11.928571428571429</v>
      </c>
      <c r="V2273">
        <v>0.80263157894736847</v>
      </c>
      <c r="W2273">
        <v>0.4</v>
      </c>
      <c r="Y2273">
        <v>0.14880952380952381</v>
      </c>
      <c r="Z2273">
        <v>165</v>
      </c>
      <c r="AA2273">
        <v>0.5</v>
      </c>
      <c r="AB2273">
        <v>2.5714285714285716</v>
      </c>
      <c r="AF2273">
        <v>1</v>
      </c>
      <c r="AH2273">
        <v>11.428571428571429</v>
      </c>
      <c r="AK2273">
        <v>1</v>
      </c>
      <c r="AQ2273">
        <v>100</v>
      </c>
      <c r="AR2273">
        <v>100</v>
      </c>
      <c r="AS2273" t="s">
        <v>755</v>
      </c>
    </row>
    <row r="2274" spans="1:45" x14ac:dyDescent="0.25">
      <c r="A2274">
        <v>2273</v>
      </c>
      <c r="B2274" t="s">
        <v>26</v>
      </c>
      <c r="C2274" t="s">
        <v>680</v>
      </c>
      <c r="D2274" t="s">
        <v>3</v>
      </c>
      <c r="E2274" t="s">
        <v>345</v>
      </c>
      <c r="F2274" s="138">
        <v>44031</v>
      </c>
      <c r="G2274" t="s">
        <v>710</v>
      </c>
      <c r="H2274" t="s">
        <v>687</v>
      </c>
      <c r="I2274" t="s">
        <v>681</v>
      </c>
      <c r="J2274" t="s">
        <v>580</v>
      </c>
      <c r="K2274" t="s">
        <v>711</v>
      </c>
      <c r="L2274">
        <v>150</v>
      </c>
      <c r="M2274">
        <v>162</v>
      </c>
      <c r="O2274">
        <v>108</v>
      </c>
      <c r="P2274">
        <v>19.5</v>
      </c>
      <c r="Q2274">
        <v>15</v>
      </c>
      <c r="R2274">
        <v>11</v>
      </c>
      <c r="S2274">
        <v>14</v>
      </c>
      <c r="T2274">
        <v>19.964285714285715</v>
      </c>
      <c r="U2274">
        <v>4</v>
      </c>
      <c r="V2274">
        <v>0.92170329670329676</v>
      </c>
      <c r="W2274">
        <v>0.4</v>
      </c>
      <c r="Y2274">
        <v>0.14550264550264552</v>
      </c>
      <c r="Z2274">
        <v>111</v>
      </c>
      <c r="AA2274">
        <v>0.5</v>
      </c>
      <c r="AB2274">
        <v>18.714285714285715</v>
      </c>
      <c r="AC2274">
        <v>1</v>
      </c>
      <c r="AE2274">
        <v>2</v>
      </c>
      <c r="AI2274">
        <v>6</v>
      </c>
      <c r="AK2274">
        <v>5</v>
      </c>
      <c r="AQ2274">
        <v>100</v>
      </c>
      <c r="AR2274">
        <v>100</v>
      </c>
      <c r="AS2274" t="s">
        <v>755</v>
      </c>
    </row>
    <row r="2275" spans="1:45" x14ac:dyDescent="0.25">
      <c r="A2275">
        <v>2274</v>
      </c>
      <c r="B2275" t="s">
        <v>26</v>
      </c>
      <c r="C2275" t="s">
        <v>680</v>
      </c>
      <c r="D2275" t="s">
        <v>3</v>
      </c>
      <c r="E2275" t="s">
        <v>345</v>
      </c>
      <c r="F2275" s="138">
        <v>44031</v>
      </c>
      <c r="G2275" t="s">
        <v>710</v>
      </c>
      <c r="H2275" t="s">
        <v>687</v>
      </c>
      <c r="I2275" t="s">
        <v>681</v>
      </c>
      <c r="J2275" t="s">
        <v>540</v>
      </c>
      <c r="K2275" t="s">
        <v>711</v>
      </c>
      <c r="L2275">
        <v>150</v>
      </c>
      <c r="M2275">
        <v>162</v>
      </c>
      <c r="O2275">
        <v>124</v>
      </c>
      <c r="P2275">
        <v>19.5</v>
      </c>
      <c r="Q2275">
        <v>2</v>
      </c>
      <c r="R2275">
        <v>15</v>
      </c>
      <c r="S2275">
        <v>14</v>
      </c>
      <c r="T2275">
        <v>2</v>
      </c>
      <c r="U2275">
        <v>16.285714285714285</v>
      </c>
      <c r="V2275">
        <v>1.0756302521008403</v>
      </c>
      <c r="W2275">
        <v>0.4</v>
      </c>
      <c r="Y2275">
        <v>0.1728110599078341</v>
      </c>
      <c r="Z2275">
        <v>154</v>
      </c>
      <c r="AA2275">
        <v>0.5</v>
      </c>
      <c r="AB2275">
        <v>2</v>
      </c>
      <c r="AH2275">
        <v>16.285714285714285</v>
      </c>
      <c r="AQ2275">
        <v>100</v>
      </c>
      <c r="AR2275">
        <v>100</v>
      </c>
      <c r="AS2275" t="s">
        <v>755</v>
      </c>
    </row>
    <row r="2276" spans="1:45" x14ac:dyDescent="0.25">
      <c r="A2276">
        <v>2275</v>
      </c>
      <c r="B2276" t="s">
        <v>26</v>
      </c>
      <c r="C2276" t="s">
        <v>680</v>
      </c>
      <c r="D2276" t="s">
        <v>3</v>
      </c>
      <c r="E2276" t="s">
        <v>345</v>
      </c>
      <c r="F2276" s="138">
        <v>44031</v>
      </c>
      <c r="G2276" t="s">
        <v>710</v>
      </c>
      <c r="H2276" t="s">
        <v>687</v>
      </c>
      <c r="I2276" t="s">
        <v>681</v>
      </c>
      <c r="J2276" t="s">
        <v>584</v>
      </c>
      <c r="K2276" t="s">
        <v>711</v>
      </c>
      <c r="L2276">
        <v>150</v>
      </c>
      <c r="M2276">
        <v>162</v>
      </c>
      <c r="O2276">
        <v>176</v>
      </c>
      <c r="P2276">
        <v>19.5</v>
      </c>
      <c r="Q2276">
        <v>2</v>
      </c>
      <c r="R2276">
        <v>51</v>
      </c>
      <c r="S2276">
        <v>14</v>
      </c>
      <c r="T2276">
        <v>1.2857142857142858</v>
      </c>
      <c r="U2276">
        <v>36.299999999999997</v>
      </c>
      <c r="V2276">
        <v>0.70916442048517514</v>
      </c>
      <c r="W2276">
        <v>0.4</v>
      </c>
      <c r="Y2276">
        <v>0.41396103896103897</v>
      </c>
      <c r="Z2276">
        <v>180</v>
      </c>
      <c r="AA2276">
        <v>0.65</v>
      </c>
      <c r="AB2276">
        <v>1.2857142857142858</v>
      </c>
      <c r="AH2276">
        <v>36.299999999999997</v>
      </c>
      <c r="AQ2276">
        <v>100</v>
      </c>
      <c r="AR2276">
        <v>100</v>
      </c>
      <c r="AS2276" t="s">
        <v>755</v>
      </c>
    </row>
    <row r="2277" spans="1:45" x14ac:dyDescent="0.25">
      <c r="A2277">
        <v>2276</v>
      </c>
      <c r="B2277" t="s">
        <v>26</v>
      </c>
      <c r="C2277" t="s">
        <v>680</v>
      </c>
      <c r="D2277" t="s">
        <v>3</v>
      </c>
      <c r="E2277" t="s">
        <v>345</v>
      </c>
      <c r="F2277" s="138">
        <v>44031</v>
      </c>
      <c r="G2277" t="s">
        <v>670</v>
      </c>
      <c r="H2277" t="s">
        <v>667</v>
      </c>
      <c r="I2277" t="s">
        <v>689</v>
      </c>
      <c r="J2277" t="s">
        <v>307</v>
      </c>
      <c r="K2277" t="s">
        <v>671</v>
      </c>
      <c r="L2277">
        <v>1200</v>
      </c>
      <c r="M2277">
        <v>480</v>
      </c>
      <c r="O2277">
        <v>376</v>
      </c>
      <c r="P2277">
        <v>57.5</v>
      </c>
      <c r="Q2277">
        <v>29</v>
      </c>
      <c r="R2277">
        <v>77</v>
      </c>
      <c r="S2277">
        <v>21</v>
      </c>
      <c r="T2277">
        <v>17.678571428571431</v>
      </c>
      <c r="U2277">
        <v>58.178571428571431</v>
      </c>
      <c r="V2277">
        <v>0.71563342318059298</v>
      </c>
      <c r="W2277">
        <v>0.4</v>
      </c>
      <c r="Y2277">
        <v>0.29255319148936171</v>
      </c>
      <c r="Z2277">
        <v>426</v>
      </c>
      <c r="AA2277">
        <v>0.6</v>
      </c>
      <c r="AB2277">
        <v>15.428571428571429</v>
      </c>
      <c r="AC2277">
        <v>2</v>
      </c>
      <c r="AD2277">
        <v>2</v>
      </c>
      <c r="AE2277">
        <v>2</v>
      </c>
      <c r="AH2277">
        <v>55.428571428571431</v>
      </c>
      <c r="AI2277">
        <v>4</v>
      </c>
      <c r="AJ2277">
        <v>2</v>
      </c>
      <c r="AK2277">
        <v>2</v>
      </c>
      <c r="AQ2277">
        <v>150</v>
      </c>
      <c r="AR2277">
        <v>150</v>
      </c>
      <c r="AS2277" t="s">
        <v>755</v>
      </c>
    </row>
    <row r="2278" spans="1:45" x14ac:dyDescent="0.25">
      <c r="A2278">
        <v>2277</v>
      </c>
      <c r="B2278" t="s">
        <v>26</v>
      </c>
      <c r="C2278" t="s">
        <v>680</v>
      </c>
      <c r="D2278" t="s">
        <v>3</v>
      </c>
      <c r="E2278" t="s">
        <v>345</v>
      </c>
      <c r="F2278" s="138">
        <v>44031</v>
      </c>
      <c r="G2278" t="s">
        <v>670</v>
      </c>
      <c r="H2278" t="s">
        <v>667</v>
      </c>
      <c r="I2278" t="s">
        <v>690</v>
      </c>
      <c r="J2278" t="s">
        <v>388</v>
      </c>
      <c r="K2278" t="s">
        <v>671</v>
      </c>
      <c r="L2278">
        <v>1200</v>
      </c>
      <c r="M2278">
        <v>480</v>
      </c>
      <c r="O2278">
        <v>320</v>
      </c>
      <c r="P2278">
        <v>57.5</v>
      </c>
      <c r="Q2278">
        <v>25</v>
      </c>
      <c r="R2278">
        <v>78</v>
      </c>
      <c r="S2278">
        <v>21</v>
      </c>
      <c r="T2278">
        <v>13.857142857142858</v>
      </c>
      <c r="U2278">
        <v>86.375</v>
      </c>
      <c r="V2278">
        <v>0.97312760055478509</v>
      </c>
      <c r="W2278">
        <v>0.4</v>
      </c>
      <c r="Y2278">
        <v>0.3482142857142857</v>
      </c>
      <c r="Z2278">
        <v>350</v>
      </c>
      <c r="AA2278">
        <v>0.6</v>
      </c>
      <c r="AB2278">
        <v>13.857142857142858</v>
      </c>
      <c r="AH2278">
        <v>78</v>
      </c>
      <c r="AI2278">
        <v>10</v>
      </c>
      <c r="AJ2278">
        <v>5</v>
      </c>
      <c r="AK2278">
        <v>5</v>
      </c>
      <c r="AL2278">
        <v>2</v>
      </c>
      <c r="AQ2278">
        <v>150</v>
      </c>
      <c r="AR2278">
        <v>150</v>
      </c>
      <c r="AS2278" t="s">
        <v>755</v>
      </c>
    </row>
    <row r="2279" spans="1:45" x14ac:dyDescent="0.25">
      <c r="A2279">
        <v>2278</v>
      </c>
      <c r="B2279" t="s">
        <v>26</v>
      </c>
      <c r="C2279" t="s">
        <v>680</v>
      </c>
      <c r="D2279" t="s">
        <v>3</v>
      </c>
      <c r="E2279" t="s">
        <v>345</v>
      </c>
      <c r="F2279" s="138">
        <v>44031</v>
      </c>
      <c r="G2279" t="s">
        <v>670</v>
      </c>
      <c r="H2279" t="s">
        <v>687</v>
      </c>
      <c r="I2279" t="s">
        <v>691</v>
      </c>
      <c r="J2279" t="s">
        <v>390</v>
      </c>
      <c r="K2279" t="s">
        <v>671</v>
      </c>
      <c r="L2279">
        <v>1200</v>
      </c>
      <c r="M2279">
        <v>480</v>
      </c>
      <c r="O2279">
        <v>400</v>
      </c>
      <c r="P2279">
        <v>57.5</v>
      </c>
      <c r="Q2279">
        <v>11</v>
      </c>
      <c r="R2279">
        <v>30</v>
      </c>
      <c r="S2279">
        <v>21</v>
      </c>
      <c r="T2279">
        <v>15</v>
      </c>
      <c r="U2279">
        <v>27.142857142857142</v>
      </c>
      <c r="V2279">
        <v>1.0278745644599303</v>
      </c>
      <c r="W2279">
        <v>0.24</v>
      </c>
      <c r="Y2279">
        <v>0.10714285714285714</v>
      </c>
      <c r="Z2279">
        <v>424</v>
      </c>
      <c r="AA2279">
        <v>0.6</v>
      </c>
      <c r="AB2279">
        <v>15</v>
      </c>
      <c r="AH2279">
        <v>27.142857142857142</v>
      </c>
      <c r="AQ2279">
        <v>150</v>
      </c>
      <c r="AR2279">
        <v>150</v>
      </c>
      <c r="AS2279" t="s">
        <v>755</v>
      </c>
    </row>
    <row r="2280" spans="1:45" x14ac:dyDescent="0.25">
      <c r="A2280">
        <v>2279</v>
      </c>
      <c r="B2280" t="s">
        <v>26</v>
      </c>
      <c r="C2280" t="s">
        <v>680</v>
      </c>
      <c r="D2280" t="s">
        <v>3</v>
      </c>
      <c r="E2280" t="s">
        <v>345</v>
      </c>
      <c r="F2280" s="138">
        <v>44031</v>
      </c>
      <c r="G2280" t="s">
        <v>670</v>
      </c>
      <c r="H2280" t="s">
        <v>687</v>
      </c>
      <c r="I2280" t="s">
        <v>692</v>
      </c>
      <c r="J2280" t="s">
        <v>383</v>
      </c>
      <c r="K2280" t="s">
        <v>671</v>
      </c>
      <c r="L2280">
        <v>1200</v>
      </c>
      <c r="M2280">
        <v>480</v>
      </c>
      <c r="O2280">
        <v>416</v>
      </c>
      <c r="P2280">
        <v>57.5</v>
      </c>
      <c r="Q2280">
        <v>34</v>
      </c>
      <c r="R2280">
        <v>45</v>
      </c>
      <c r="S2280">
        <v>21</v>
      </c>
      <c r="T2280">
        <v>21.642857142857142</v>
      </c>
      <c r="U2280">
        <v>28.571428571428573</v>
      </c>
      <c r="V2280">
        <v>0.63562386980108498</v>
      </c>
      <c r="W2280">
        <v>0.24</v>
      </c>
      <c r="Y2280">
        <v>0.15453296703296704</v>
      </c>
      <c r="Z2280">
        <v>482</v>
      </c>
      <c r="AA2280">
        <v>0.6</v>
      </c>
      <c r="AB2280">
        <v>18.142857142857142</v>
      </c>
      <c r="AC2280">
        <v>6</v>
      </c>
      <c r="AE2280">
        <v>4</v>
      </c>
      <c r="AH2280">
        <v>25.571428571428573</v>
      </c>
      <c r="AI2280">
        <v>6</v>
      </c>
      <c r="AK2280">
        <v>3</v>
      </c>
      <c r="AQ2280">
        <v>150</v>
      </c>
      <c r="AR2280">
        <v>150</v>
      </c>
      <c r="AS2280" t="s">
        <v>755</v>
      </c>
    </row>
    <row r="2281" spans="1:45" x14ac:dyDescent="0.25">
      <c r="A2281">
        <v>2280</v>
      </c>
      <c r="B2281" t="s">
        <v>26</v>
      </c>
      <c r="C2281" t="s">
        <v>680</v>
      </c>
      <c r="D2281" t="s">
        <v>3</v>
      </c>
      <c r="E2281" t="s">
        <v>345</v>
      </c>
      <c r="F2281" s="138">
        <v>44031</v>
      </c>
      <c r="G2281" t="s">
        <v>670</v>
      </c>
      <c r="H2281" t="s">
        <v>687</v>
      </c>
      <c r="I2281" t="s">
        <v>693</v>
      </c>
      <c r="J2281" t="s">
        <v>385</v>
      </c>
      <c r="K2281" t="s">
        <v>671</v>
      </c>
      <c r="L2281">
        <v>1200</v>
      </c>
      <c r="M2281">
        <v>480</v>
      </c>
      <c r="O2281">
        <v>436</v>
      </c>
      <c r="P2281">
        <v>57.5</v>
      </c>
      <c r="R2281">
        <v>38</v>
      </c>
      <c r="S2281">
        <v>21</v>
      </c>
      <c r="T2281">
        <v>0</v>
      </c>
      <c r="U2281">
        <v>24.142857142857142</v>
      </c>
      <c r="V2281">
        <v>0.63533834586466165</v>
      </c>
      <c r="W2281">
        <v>0.24</v>
      </c>
      <c r="Y2281">
        <v>0.12450851900393185</v>
      </c>
      <c r="Z2281">
        <v>450</v>
      </c>
      <c r="AA2281">
        <v>0.6</v>
      </c>
      <c r="AH2281">
        <v>24.142857142857142</v>
      </c>
      <c r="AQ2281">
        <v>150</v>
      </c>
      <c r="AR2281">
        <v>150</v>
      </c>
      <c r="AS2281" t="s">
        <v>755</v>
      </c>
    </row>
    <row r="2282" spans="1:45" x14ac:dyDescent="0.25">
      <c r="A2282">
        <v>2281</v>
      </c>
      <c r="B2282" t="s">
        <v>26</v>
      </c>
      <c r="C2282" t="s">
        <v>680</v>
      </c>
      <c r="D2282" t="s">
        <v>3</v>
      </c>
      <c r="E2282" t="s">
        <v>345</v>
      </c>
      <c r="F2282" s="138">
        <v>44031</v>
      </c>
      <c r="G2282" t="s">
        <v>670</v>
      </c>
      <c r="H2282" t="s">
        <v>687</v>
      </c>
      <c r="I2282" t="s">
        <v>695</v>
      </c>
      <c r="J2282" t="s">
        <v>387</v>
      </c>
      <c r="K2282" t="s">
        <v>671</v>
      </c>
      <c r="L2282">
        <v>1200</v>
      </c>
      <c r="M2282">
        <v>480</v>
      </c>
      <c r="O2282">
        <v>320</v>
      </c>
      <c r="P2282">
        <v>57.5</v>
      </c>
      <c r="Q2282">
        <v>12</v>
      </c>
      <c r="R2282">
        <v>24</v>
      </c>
      <c r="S2282">
        <v>21</v>
      </c>
      <c r="T2282">
        <v>8.3571428571428577</v>
      </c>
      <c r="U2282">
        <v>12.928571428571429</v>
      </c>
      <c r="V2282">
        <v>0.59126984126984128</v>
      </c>
      <c r="W2282">
        <v>0.24</v>
      </c>
      <c r="Y2282">
        <v>0.10714285714285714</v>
      </c>
      <c r="Z2282">
        <v>325</v>
      </c>
      <c r="AA2282">
        <v>0.6</v>
      </c>
      <c r="AB2282">
        <v>5.8571428571428568</v>
      </c>
      <c r="AE2282">
        <v>5</v>
      </c>
      <c r="AH2282">
        <v>7.4285714285714288</v>
      </c>
      <c r="AI2282">
        <v>2</v>
      </c>
      <c r="AK2282">
        <v>10</v>
      </c>
      <c r="AQ2282">
        <v>150</v>
      </c>
      <c r="AR2282">
        <v>150</v>
      </c>
      <c r="AS2282" t="s">
        <v>755</v>
      </c>
    </row>
    <row r="2283" spans="1:45" x14ac:dyDescent="0.25">
      <c r="A2283">
        <v>2282</v>
      </c>
      <c r="B2283" t="s">
        <v>26</v>
      </c>
      <c r="C2283" t="s">
        <v>680</v>
      </c>
      <c r="D2283" t="s">
        <v>3</v>
      </c>
      <c r="E2283" t="s">
        <v>345</v>
      </c>
      <c r="F2283" s="138">
        <v>44031</v>
      </c>
      <c r="G2283" t="s">
        <v>670</v>
      </c>
      <c r="H2283" t="s">
        <v>687</v>
      </c>
      <c r="I2283" t="s">
        <v>696</v>
      </c>
      <c r="J2283" t="s">
        <v>389</v>
      </c>
      <c r="K2283" t="s">
        <v>671</v>
      </c>
      <c r="L2283">
        <v>1200</v>
      </c>
      <c r="M2283">
        <v>480</v>
      </c>
      <c r="O2283">
        <v>368</v>
      </c>
      <c r="P2283">
        <v>57.5</v>
      </c>
      <c r="Q2283">
        <v>12</v>
      </c>
      <c r="R2283">
        <v>34</v>
      </c>
      <c r="S2283">
        <v>21</v>
      </c>
      <c r="T2283">
        <v>4.6607142857142856</v>
      </c>
      <c r="U2283">
        <v>21.321428571428573</v>
      </c>
      <c r="V2283">
        <v>0.56482919254658381</v>
      </c>
      <c r="W2283">
        <v>0.24</v>
      </c>
      <c r="Y2283">
        <v>0.13198757763975158</v>
      </c>
      <c r="Z2283">
        <v>402</v>
      </c>
      <c r="AA2283">
        <v>0.65</v>
      </c>
      <c r="AB2283">
        <v>2.2857142857142856</v>
      </c>
      <c r="AC2283">
        <v>1</v>
      </c>
      <c r="AD2283">
        <v>3</v>
      </c>
      <c r="AE2283">
        <v>2</v>
      </c>
      <c r="AH2283">
        <v>19.571428571428573</v>
      </c>
      <c r="AI2283">
        <v>2</v>
      </c>
      <c r="AJ2283">
        <v>2</v>
      </c>
      <c r="AK2283">
        <v>1</v>
      </c>
      <c r="AQ2283">
        <v>150</v>
      </c>
      <c r="AR2283">
        <v>150</v>
      </c>
      <c r="AS2283" t="s">
        <v>755</v>
      </c>
    </row>
    <row r="2284" spans="1:45" x14ac:dyDescent="0.25">
      <c r="A2284">
        <v>2283</v>
      </c>
      <c r="B2284" t="s">
        <v>26</v>
      </c>
      <c r="C2284" t="s">
        <v>680</v>
      </c>
      <c r="D2284" t="s">
        <v>3</v>
      </c>
      <c r="E2284" t="s">
        <v>345</v>
      </c>
      <c r="F2284" s="138">
        <v>44031</v>
      </c>
      <c r="G2284" t="s">
        <v>670</v>
      </c>
      <c r="H2284" t="s">
        <v>687</v>
      </c>
      <c r="I2284" t="s">
        <v>701</v>
      </c>
      <c r="J2284" t="s">
        <v>433</v>
      </c>
      <c r="K2284" t="s">
        <v>671</v>
      </c>
      <c r="L2284">
        <v>1200</v>
      </c>
      <c r="M2284">
        <v>480</v>
      </c>
      <c r="O2284">
        <v>592</v>
      </c>
      <c r="P2284">
        <v>57.5</v>
      </c>
      <c r="Q2284">
        <v>8</v>
      </c>
      <c r="R2284">
        <v>63</v>
      </c>
      <c r="S2284">
        <v>21</v>
      </c>
      <c r="T2284">
        <v>5.6785714285714288</v>
      </c>
      <c r="U2284">
        <v>39.571428571428569</v>
      </c>
      <c r="V2284">
        <v>0.63732394366197187</v>
      </c>
      <c r="W2284">
        <v>0.24</v>
      </c>
      <c r="Y2284">
        <v>0.15202702702702703</v>
      </c>
      <c r="Z2284">
        <v>592</v>
      </c>
      <c r="AA2284">
        <v>0.6</v>
      </c>
      <c r="AB2284">
        <v>5.4285714285714288</v>
      </c>
      <c r="AC2284">
        <v>1</v>
      </c>
      <c r="AH2284">
        <v>37.571428571428569</v>
      </c>
      <c r="AI2284">
        <v>2</v>
      </c>
      <c r="AK2284">
        <v>3</v>
      </c>
      <c r="AQ2284">
        <v>150</v>
      </c>
      <c r="AR2284">
        <v>150</v>
      </c>
      <c r="AS2284" t="s">
        <v>755</v>
      </c>
    </row>
    <row r="2285" spans="1:45" x14ac:dyDescent="0.25">
      <c r="A2285">
        <v>2284</v>
      </c>
      <c r="B2285" t="s">
        <v>26</v>
      </c>
      <c r="C2285" t="s">
        <v>680</v>
      </c>
      <c r="D2285" t="s">
        <v>3</v>
      </c>
      <c r="E2285" t="s">
        <v>345</v>
      </c>
      <c r="F2285" s="138">
        <v>44031</v>
      </c>
      <c r="G2285" t="s">
        <v>670</v>
      </c>
      <c r="H2285" t="s">
        <v>687</v>
      </c>
      <c r="I2285" t="s">
        <v>702</v>
      </c>
      <c r="J2285" t="s">
        <v>432</v>
      </c>
      <c r="K2285" t="s">
        <v>671</v>
      </c>
      <c r="L2285">
        <v>1200</v>
      </c>
      <c r="M2285">
        <v>480</v>
      </c>
      <c r="O2285">
        <v>468</v>
      </c>
      <c r="P2285">
        <v>57.5</v>
      </c>
      <c r="Q2285">
        <v>12</v>
      </c>
      <c r="R2285">
        <v>34</v>
      </c>
      <c r="S2285">
        <v>21</v>
      </c>
      <c r="T2285">
        <v>4.6607142857142856</v>
      </c>
      <c r="U2285">
        <v>21.321428571428573</v>
      </c>
      <c r="V2285">
        <v>0.56482919254658381</v>
      </c>
      <c r="W2285">
        <v>0.24</v>
      </c>
      <c r="Y2285">
        <v>0.10378510378510379</v>
      </c>
      <c r="Z2285">
        <v>472</v>
      </c>
      <c r="AA2285">
        <v>0.6</v>
      </c>
      <c r="AB2285">
        <v>2.2857142857142856</v>
      </c>
      <c r="AC2285">
        <v>1</v>
      </c>
      <c r="AD2285">
        <v>3</v>
      </c>
      <c r="AE2285">
        <v>2</v>
      </c>
      <c r="AH2285">
        <v>19.571428571428573</v>
      </c>
      <c r="AI2285">
        <v>2</v>
      </c>
      <c r="AJ2285">
        <v>2</v>
      </c>
      <c r="AK2285">
        <v>1</v>
      </c>
      <c r="AQ2285">
        <v>150</v>
      </c>
      <c r="AR2285">
        <v>150</v>
      </c>
      <c r="AS2285" t="s">
        <v>755</v>
      </c>
    </row>
    <row r="2286" spans="1:45" x14ac:dyDescent="0.25">
      <c r="A2286">
        <v>2285</v>
      </c>
      <c r="B2286" t="s">
        <v>26</v>
      </c>
      <c r="C2286" t="s">
        <v>680</v>
      </c>
      <c r="D2286" t="s">
        <v>3</v>
      </c>
      <c r="E2286" t="s">
        <v>345</v>
      </c>
      <c r="F2286" s="138">
        <v>44031</v>
      </c>
      <c r="G2286" t="s">
        <v>670</v>
      </c>
      <c r="H2286" t="s">
        <v>687</v>
      </c>
      <c r="I2286" t="s">
        <v>694</v>
      </c>
      <c r="J2286" t="s">
        <v>381</v>
      </c>
      <c r="K2286" t="s">
        <v>671</v>
      </c>
      <c r="L2286">
        <v>1200</v>
      </c>
      <c r="M2286">
        <v>480</v>
      </c>
      <c r="O2286">
        <v>542</v>
      </c>
      <c r="P2286">
        <v>57.5</v>
      </c>
      <c r="Q2286">
        <v>26</v>
      </c>
      <c r="R2286">
        <v>50</v>
      </c>
      <c r="S2286">
        <v>21</v>
      </c>
      <c r="T2286">
        <v>11.714285714285714</v>
      </c>
      <c r="U2286">
        <v>24.964285714285715</v>
      </c>
      <c r="V2286">
        <v>0.48261278195488727</v>
      </c>
      <c r="W2286">
        <v>0.24</v>
      </c>
      <c r="Y2286">
        <v>0.13178703215603585</v>
      </c>
      <c r="Z2286">
        <v>580</v>
      </c>
      <c r="AA2286">
        <v>0.6</v>
      </c>
      <c r="AB2286">
        <v>9.7142857142857135</v>
      </c>
      <c r="AC2286">
        <v>2</v>
      </c>
      <c r="AE2286">
        <v>3</v>
      </c>
      <c r="AH2286">
        <v>21.714285714285715</v>
      </c>
      <c r="AI2286">
        <v>4</v>
      </c>
      <c r="AK2286">
        <v>3</v>
      </c>
      <c r="AL2286">
        <v>1</v>
      </c>
      <c r="AQ2286">
        <v>150</v>
      </c>
      <c r="AR2286">
        <v>150</v>
      </c>
      <c r="AS2286" t="s">
        <v>755</v>
      </c>
    </row>
    <row r="2287" spans="1:45" x14ac:dyDescent="0.25">
      <c r="A2287">
        <v>2286</v>
      </c>
      <c r="B2287" t="s">
        <v>26</v>
      </c>
      <c r="C2287" t="s">
        <v>680</v>
      </c>
      <c r="D2287" t="s">
        <v>3</v>
      </c>
      <c r="E2287" t="s">
        <v>345</v>
      </c>
      <c r="F2287" s="138">
        <v>44031</v>
      </c>
      <c r="G2287" t="s">
        <v>682</v>
      </c>
      <c r="H2287" t="s">
        <v>687</v>
      </c>
      <c r="I2287" t="s">
        <v>694</v>
      </c>
      <c r="J2287" t="s">
        <v>567</v>
      </c>
      <c r="K2287" t="s">
        <v>671</v>
      </c>
      <c r="L2287">
        <v>1000</v>
      </c>
      <c r="M2287">
        <v>400</v>
      </c>
      <c r="O2287">
        <v>464</v>
      </c>
      <c r="P2287">
        <v>57.5</v>
      </c>
      <c r="Q2287">
        <v>27</v>
      </c>
      <c r="R2287">
        <v>49</v>
      </c>
      <c r="S2287">
        <v>17.5</v>
      </c>
      <c r="T2287">
        <v>12.285714285714286</v>
      </c>
      <c r="U2287">
        <v>23.035714285714285</v>
      </c>
      <c r="V2287">
        <v>0.46475563909774431</v>
      </c>
      <c r="W2287">
        <v>0.24</v>
      </c>
      <c r="Y2287">
        <v>0.15086206896551727</v>
      </c>
      <c r="Z2287">
        <v>470</v>
      </c>
      <c r="AA2287">
        <v>0.6</v>
      </c>
      <c r="AB2287">
        <v>11.285714285714286</v>
      </c>
      <c r="AC2287">
        <v>2</v>
      </c>
      <c r="AE2287">
        <v>1</v>
      </c>
      <c r="AH2287">
        <v>20.285714285714285</v>
      </c>
      <c r="AI2287">
        <v>3</v>
      </c>
      <c r="AK2287">
        <v>4</v>
      </c>
      <c r="AQ2287">
        <v>150</v>
      </c>
      <c r="AR2287">
        <v>150</v>
      </c>
      <c r="AS2287" t="s">
        <v>755</v>
      </c>
    </row>
    <row r="2288" spans="1:45" x14ac:dyDescent="0.25">
      <c r="A2288">
        <v>2287</v>
      </c>
      <c r="B2288" t="s">
        <v>26</v>
      </c>
      <c r="C2288" t="s">
        <v>665</v>
      </c>
      <c r="D2288" t="s">
        <v>3</v>
      </c>
      <c r="E2288" t="s">
        <v>346</v>
      </c>
      <c r="F2288" s="138">
        <v>44037</v>
      </c>
      <c r="G2288" t="s">
        <v>666</v>
      </c>
      <c r="H2288" t="s">
        <v>667</v>
      </c>
      <c r="I2288" t="s">
        <v>668</v>
      </c>
      <c r="J2288" t="s">
        <v>130</v>
      </c>
      <c r="K2288" t="s">
        <v>669</v>
      </c>
      <c r="L2288">
        <v>2700</v>
      </c>
      <c r="M2288">
        <v>810</v>
      </c>
      <c r="O2288">
        <v>640</v>
      </c>
      <c r="P2288">
        <v>259.2</v>
      </c>
      <c r="Q2288">
        <v>42</v>
      </c>
      <c r="R2288">
        <v>122</v>
      </c>
      <c r="S2288">
        <v>171.20000000000002</v>
      </c>
      <c r="T2288">
        <v>44.75</v>
      </c>
      <c r="U2288">
        <v>144.875</v>
      </c>
      <c r="V2288">
        <v>1.15625</v>
      </c>
      <c r="W2288">
        <v>0.4</v>
      </c>
      <c r="Y2288">
        <v>0.36607142857142855</v>
      </c>
      <c r="Z2288">
        <v>784</v>
      </c>
      <c r="AA2288">
        <v>0.8</v>
      </c>
      <c r="AB2288">
        <v>39.5</v>
      </c>
      <c r="AC2288">
        <v>3</v>
      </c>
      <c r="AD2288">
        <v>0</v>
      </c>
      <c r="AE2288">
        <v>9</v>
      </c>
      <c r="AF2288">
        <v>0</v>
      </c>
      <c r="AG2288">
        <v>0</v>
      </c>
      <c r="AH2288">
        <v>132</v>
      </c>
      <c r="AI2288">
        <v>4</v>
      </c>
      <c r="AJ2288">
        <v>5</v>
      </c>
      <c r="AK2288">
        <v>20</v>
      </c>
      <c r="AL2288">
        <v>0</v>
      </c>
      <c r="AM2288">
        <v>0</v>
      </c>
      <c r="AQ2288">
        <v>150</v>
      </c>
      <c r="AR2288">
        <v>150</v>
      </c>
      <c r="AS2288" t="s">
        <v>756</v>
      </c>
    </row>
    <row r="2289" spans="1:45" x14ac:dyDescent="0.25">
      <c r="A2289">
        <v>2288</v>
      </c>
      <c r="B2289" t="s">
        <v>26</v>
      </c>
      <c r="C2289" t="s">
        <v>665</v>
      </c>
      <c r="D2289" t="s">
        <v>3</v>
      </c>
      <c r="E2289" t="s">
        <v>346</v>
      </c>
      <c r="F2289" s="138">
        <v>44037</v>
      </c>
      <c r="G2289" t="s">
        <v>703</v>
      </c>
      <c r="H2289" t="s">
        <v>667</v>
      </c>
      <c r="I2289" t="s">
        <v>668</v>
      </c>
      <c r="J2289" t="s">
        <v>451</v>
      </c>
      <c r="K2289" t="s">
        <v>669</v>
      </c>
      <c r="L2289">
        <v>1800</v>
      </c>
      <c r="M2289">
        <v>720</v>
      </c>
      <c r="O2289">
        <v>720</v>
      </c>
      <c r="P2289">
        <v>230.4</v>
      </c>
      <c r="Q2289">
        <v>22</v>
      </c>
      <c r="R2289">
        <v>38</v>
      </c>
      <c r="S2289">
        <v>152</v>
      </c>
      <c r="T2289">
        <v>18.5</v>
      </c>
      <c r="U2289">
        <v>32.5</v>
      </c>
      <c r="V2289">
        <v>0.85</v>
      </c>
      <c r="W2289">
        <v>0.4</v>
      </c>
      <c r="Y2289">
        <v>0.11904761904761905</v>
      </c>
      <c r="Z2289">
        <v>210</v>
      </c>
      <c r="AA2289">
        <v>0.8</v>
      </c>
      <c r="AB2289">
        <v>14</v>
      </c>
      <c r="AC2289">
        <v>0</v>
      </c>
      <c r="AD2289">
        <v>0</v>
      </c>
      <c r="AE2289">
        <v>9</v>
      </c>
      <c r="AF2289">
        <v>0</v>
      </c>
      <c r="AG2289">
        <v>0</v>
      </c>
      <c r="AH2289">
        <v>27</v>
      </c>
      <c r="AI2289">
        <v>0</v>
      </c>
      <c r="AJ2289">
        <v>0</v>
      </c>
      <c r="AK2289">
        <v>11</v>
      </c>
      <c r="AL2289">
        <v>0</v>
      </c>
      <c r="AM2289">
        <v>0</v>
      </c>
      <c r="AQ2289">
        <v>150</v>
      </c>
      <c r="AR2289">
        <v>150</v>
      </c>
      <c r="AS2289" t="s">
        <v>756</v>
      </c>
    </row>
    <row r="2290" spans="1:45" x14ac:dyDescent="0.25">
      <c r="A2290">
        <v>2289</v>
      </c>
      <c r="B2290" t="s">
        <v>26</v>
      </c>
      <c r="C2290" t="s">
        <v>665</v>
      </c>
      <c r="D2290" t="s">
        <v>3</v>
      </c>
      <c r="E2290" t="s">
        <v>346</v>
      </c>
      <c r="F2290" s="138">
        <v>44037</v>
      </c>
      <c r="G2290" t="s">
        <v>670</v>
      </c>
      <c r="H2290" t="s">
        <v>667</v>
      </c>
      <c r="I2290" t="s">
        <v>668</v>
      </c>
      <c r="J2290" t="s">
        <v>137</v>
      </c>
      <c r="K2290" t="s">
        <v>671</v>
      </c>
      <c r="L2290">
        <v>1200</v>
      </c>
      <c r="M2290">
        <v>480</v>
      </c>
      <c r="O2290">
        <v>432</v>
      </c>
      <c r="P2290">
        <v>153.60000000000002</v>
      </c>
      <c r="Q2290">
        <v>18</v>
      </c>
      <c r="R2290">
        <v>34</v>
      </c>
      <c r="S2290">
        <v>101.60000000000001</v>
      </c>
      <c r="T2290">
        <v>104.5</v>
      </c>
      <c r="U2290">
        <v>12.5</v>
      </c>
      <c r="V2290">
        <v>2.25</v>
      </c>
      <c r="W2290">
        <v>0.4</v>
      </c>
      <c r="Y2290">
        <v>0.17195767195767198</v>
      </c>
      <c r="Z2290">
        <v>348</v>
      </c>
      <c r="AA2290">
        <v>0.75</v>
      </c>
      <c r="AB2290">
        <v>103</v>
      </c>
      <c r="AC2290">
        <v>1</v>
      </c>
      <c r="AD2290">
        <v>2</v>
      </c>
      <c r="AE2290">
        <v>1</v>
      </c>
      <c r="AF2290">
        <v>0</v>
      </c>
      <c r="AG2290">
        <v>0</v>
      </c>
      <c r="AH2290">
        <v>10</v>
      </c>
      <c r="AI2290">
        <v>3</v>
      </c>
      <c r="AJ2290">
        <v>2</v>
      </c>
      <c r="AK2290">
        <v>2</v>
      </c>
      <c r="AL2290">
        <v>0</v>
      </c>
      <c r="AM2290">
        <v>0</v>
      </c>
      <c r="AQ2290">
        <v>80</v>
      </c>
      <c r="AR2290">
        <v>80</v>
      </c>
      <c r="AS2290" t="s">
        <v>756</v>
      </c>
    </row>
    <row r="2291" spans="1:45" x14ac:dyDescent="0.25">
      <c r="A2291">
        <v>2290</v>
      </c>
      <c r="B2291" t="s">
        <v>26</v>
      </c>
      <c r="C2291" t="s">
        <v>665</v>
      </c>
      <c r="D2291" t="s">
        <v>3</v>
      </c>
      <c r="E2291" t="s">
        <v>346</v>
      </c>
      <c r="F2291" s="138">
        <v>44037</v>
      </c>
      <c r="G2291" t="s">
        <v>670</v>
      </c>
      <c r="H2291" t="s">
        <v>667</v>
      </c>
      <c r="I2291" t="s">
        <v>668</v>
      </c>
      <c r="J2291" t="s">
        <v>138</v>
      </c>
      <c r="K2291" t="s">
        <v>671</v>
      </c>
      <c r="L2291">
        <v>1200</v>
      </c>
      <c r="M2291">
        <v>480</v>
      </c>
      <c r="O2291">
        <v>448</v>
      </c>
      <c r="P2291">
        <v>153.60000000000002</v>
      </c>
      <c r="Q2291">
        <v>34</v>
      </c>
      <c r="R2291">
        <v>59</v>
      </c>
      <c r="S2291">
        <v>101.60000000000001</v>
      </c>
      <c r="T2291">
        <v>35.5</v>
      </c>
      <c r="U2291">
        <v>0</v>
      </c>
      <c r="V2291">
        <v>0.38172043010752688</v>
      </c>
      <c r="W2291">
        <v>0.4</v>
      </c>
      <c r="Y2291">
        <v>0.29655612244897961</v>
      </c>
      <c r="Z2291">
        <v>744</v>
      </c>
      <c r="AA2291">
        <v>0.75</v>
      </c>
      <c r="AB2291">
        <v>35</v>
      </c>
      <c r="AC2291">
        <v>0</v>
      </c>
      <c r="AD2291">
        <v>0</v>
      </c>
      <c r="AE2291">
        <v>1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Q2291">
        <v>80</v>
      </c>
      <c r="AR2291">
        <v>80</v>
      </c>
      <c r="AS2291" t="s">
        <v>756</v>
      </c>
    </row>
    <row r="2292" spans="1:45" x14ac:dyDescent="0.25">
      <c r="A2292">
        <v>2291</v>
      </c>
      <c r="B2292" t="s">
        <v>26</v>
      </c>
      <c r="C2292" t="s">
        <v>665</v>
      </c>
      <c r="D2292" t="s">
        <v>3</v>
      </c>
      <c r="E2292" t="s">
        <v>346</v>
      </c>
      <c r="F2292" s="138">
        <v>44037</v>
      </c>
      <c r="G2292" t="s">
        <v>670</v>
      </c>
      <c r="H2292" t="s">
        <v>667</v>
      </c>
      <c r="I2292" t="s">
        <v>668</v>
      </c>
      <c r="J2292" t="s">
        <v>139</v>
      </c>
      <c r="K2292" t="s">
        <v>671</v>
      </c>
      <c r="L2292">
        <v>1200</v>
      </c>
      <c r="M2292">
        <v>480</v>
      </c>
      <c r="O2292">
        <v>352</v>
      </c>
      <c r="P2292">
        <v>96</v>
      </c>
      <c r="Q2292">
        <v>8</v>
      </c>
      <c r="R2292">
        <v>16</v>
      </c>
      <c r="S2292">
        <v>63.5</v>
      </c>
      <c r="T2292">
        <v>14.5</v>
      </c>
      <c r="U2292">
        <v>3</v>
      </c>
      <c r="V2292">
        <v>0.72916666666666663</v>
      </c>
      <c r="W2292">
        <v>0.4</v>
      </c>
      <c r="Y2292">
        <v>9.7402597402597407E-2</v>
      </c>
      <c r="Z2292">
        <v>530</v>
      </c>
      <c r="AA2292">
        <v>0.75</v>
      </c>
      <c r="AB2292">
        <v>13</v>
      </c>
      <c r="AC2292">
        <v>0</v>
      </c>
      <c r="AD2292">
        <v>0</v>
      </c>
      <c r="AE2292">
        <v>3</v>
      </c>
      <c r="AF2292">
        <v>0</v>
      </c>
      <c r="AG2292">
        <v>0</v>
      </c>
      <c r="AH2292">
        <v>2.5</v>
      </c>
      <c r="AI2292">
        <v>2</v>
      </c>
      <c r="AJ2292">
        <v>0</v>
      </c>
      <c r="AK2292">
        <v>0</v>
      </c>
      <c r="AL2292">
        <v>0</v>
      </c>
      <c r="AM2292">
        <v>0</v>
      </c>
      <c r="AQ2292">
        <v>80</v>
      </c>
      <c r="AR2292">
        <v>80</v>
      </c>
      <c r="AS2292" t="s">
        <v>756</v>
      </c>
    </row>
    <row r="2293" spans="1:45" x14ac:dyDescent="0.25">
      <c r="A2293">
        <v>2292</v>
      </c>
      <c r="B2293" t="s">
        <v>26</v>
      </c>
      <c r="C2293" t="s">
        <v>665</v>
      </c>
      <c r="D2293" t="s">
        <v>3</v>
      </c>
      <c r="E2293" t="s">
        <v>346</v>
      </c>
      <c r="F2293" s="138">
        <v>44037</v>
      </c>
      <c r="G2293" t="s">
        <v>670</v>
      </c>
      <c r="H2293" t="s">
        <v>667</v>
      </c>
      <c r="I2293" t="s">
        <v>668</v>
      </c>
      <c r="J2293" t="s">
        <v>140</v>
      </c>
      <c r="K2293" t="s">
        <v>671</v>
      </c>
      <c r="L2293">
        <v>1200</v>
      </c>
      <c r="M2293">
        <v>480</v>
      </c>
      <c r="O2293">
        <v>592</v>
      </c>
      <c r="P2293">
        <v>153.60000000000002</v>
      </c>
      <c r="Q2293">
        <v>12</v>
      </c>
      <c r="R2293">
        <v>82</v>
      </c>
      <c r="S2293">
        <v>101.60000000000001</v>
      </c>
      <c r="T2293">
        <v>69</v>
      </c>
      <c r="U2293">
        <v>5</v>
      </c>
      <c r="V2293">
        <v>0.78723404255319152</v>
      </c>
      <c r="W2293">
        <v>0.4</v>
      </c>
      <c r="Y2293">
        <v>0.22683397683397685</v>
      </c>
      <c r="Z2293">
        <v>719</v>
      </c>
      <c r="AA2293">
        <v>0.75</v>
      </c>
      <c r="AB2293">
        <v>65</v>
      </c>
      <c r="AC2293">
        <v>6</v>
      </c>
      <c r="AD2293">
        <v>0</v>
      </c>
      <c r="AE2293">
        <v>5</v>
      </c>
      <c r="AF2293">
        <v>0</v>
      </c>
      <c r="AG2293">
        <v>0</v>
      </c>
      <c r="AH2293">
        <v>4</v>
      </c>
      <c r="AI2293">
        <v>2</v>
      </c>
      <c r="AJ2293">
        <v>0</v>
      </c>
      <c r="AK2293">
        <v>1</v>
      </c>
      <c r="AL2293">
        <v>0</v>
      </c>
      <c r="AM2293">
        <v>0</v>
      </c>
      <c r="AQ2293">
        <v>80</v>
      </c>
      <c r="AR2293">
        <v>80</v>
      </c>
      <c r="AS2293" t="s">
        <v>755</v>
      </c>
    </row>
    <row r="2294" spans="1:45" x14ac:dyDescent="0.25">
      <c r="A2294">
        <v>2293</v>
      </c>
      <c r="B2294" t="s">
        <v>26</v>
      </c>
      <c r="C2294" t="s">
        <v>665</v>
      </c>
      <c r="D2294" t="s">
        <v>3</v>
      </c>
      <c r="E2294" t="s">
        <v>346</v>
      </c>
      <c r="F2294" s="138">
        <v>44037</v>
      </c>
      <c r="G2294" t="s">
        <v>670</v>
      </c>
      <c r="H2294" t="s">
        <v>667</v>
      </c>
      <c r="I2294" t="s">
        <v>668</v>
      </c>
      <c r="J2294" t="s">
        <v>141</v>
      </c>
      <c r="K2294" t="s">
        <v>671</v>
      </c>
      <c r="L2294">
        <v>1200</v>
      </c>
      <c r="M2294">
        <v>480</v>
      </c>
      <c r="O2294">
        <v>480</v>
      </c>
      <c r="P2294">
        <v>153.60000000000002</v>
      </c>
      <c r="Q2294">
        <v>32</v>
      </c>
      <c r="R2294">
        <v>49</v>
      </c>
      <c r="S2294">
        <v>101.60000000000001</v>
      </c>
      <c r="T2294">
        <v>165.75</v>
      </c>
      <c r="U2294">
        <v>87.25</v>
      </c>
      <c r="V2294">
        <v>3.1234567901234569</v>
      </c>
      <c r="W2294">
        <v>0.4</v>
      </c>
      <c r="Y2294">
        <v>0.24107142857142858</v>
      </c>
      <c r="Z2294">
        <v>1280</v>
      </c>
      <c r="AA2294">
        <v>0.75</v>
      </c>
      <c r="AB2294">
        <v>164</v>
      </c>
      <c r="AC2294">
        <v>3</v>
      </c>
      <c r="AD2294">
        <v>0</v>
      </c>
      <c r="AE2294">
        <v>2</v>
      </c>
      <c r="AF2294">
        <v>0</v>
      </c>
      <c r="AG2294">
        <v>0</v>
      </c>
      <c r="AH2294">
        <v>86</v>
      </c>
      <c r="AI2294">
        <v>1</v>
      </c>
      <c r="AJ2294">
        <v>0</v>
      </c>
      <c r="AK2294">
        <v>2</v>
      </c>
      <c r="AL2294">
        <v>0</v>
      </c>
      <c r="AM2294">
        <v>0</v>
      </c>
      <c r="AQ2294">
        <v>80</v>
      </c>
      <c r="AR2294">
        <v>80</v>
      </c>
      <c r="AS2294" t="s">
        <v>756</v>
      </c>
    </row>
    <row r="2295" spans="1:45" x14ac:dyDescent="0.25">
      <c r="A2295">
        <v>2294</v>
      </c>
      <c r="B2295" t="s">
        <v>26</v>
      </c>
      <c r="C2295" t="s">
        <v>665</v>
      </c>
      <c r="D2295" t="s">
        <v>3</v>
      </c>
      <c r="E2295" t="s">
        <v>346</v>
      </c>
      <c r="F2295" s="138">
        <v>44037</v>
      </c>
      <c r="G2295" t="s">
        <v>670</v>
      </c>
      <c r="H2295" t="s">
        <v>667</v>
      </c>
      <c r="I2295" t="s">
        <v>668</v>
      </c>
      <c r="J2295" t="s">
        <v>142</v>
      </c>
      <c r="K2295" t="s">
        <v>671</v>
      </c>
      <c r="L2295">
        <v>1200</v>
      </c>
      <c r="M2295">
        <v>480</v>
      </c>
      <c r="O2295">
        <v>576</v>
      </c>
      <c r="P2295">
        <v>153.60000000000002</v>
      </c>
      <c r="Q2295">
        <v>29</v>
      </c>
      <c r="R2295">
        <v>32</v>
      </c>
      <c r="S2295">
        <v>101.60000000000001</v>
      </c>
      <c r="T2295">
        <v>19.5</v>
      </c>
      <c r="U2295">
        <v>20.5</v>
      </c>
      <c r="V2295">
        <v>0.65573770491803274</v>
      </c>
      <c r="W2295">
        <v>0.4</v>
      </c>
      <c r="Y2295">
        <v>0.15128968253968256</v>
      </c>
      <c r="Z2295">
        <v>357</v>
      </c>
      <c r="AA2295">
        <v>0.75</v>
      </c>
      <c r="AB2295">
        <v>19</v>
      </c>
      <c r="AC2295">
        <v>0</v>
      </c>
      <c r="AD2295">
        <v>0</v>
      </c>
      <c r="AE2295">
        <v>1</v>
      </c>
      <c r="AF2295">
        <v>0</v>
      </c>
      <c r="AG2295">
        <v>0</v>
      </c>
      <c r="AH2295">
        <v>19</v>
      </c>
      <c r="AI2295">
        <v>0</v>
      </c>
      <c r="AJ2295">
        <v>0</v>
      </c>
      <c r="AK2295">
        <v>3</v>
      </c>
      <c r="AL2295">
        <v>0</v>
      </c>
      <c r="AM2295">
        <v>0</v>
      </c>
      <c r="AQ2295">
        <v>80</v>
      </c>
      <c r="AR2295">
        <v>80</v>
      </c>
      <c r="AS2295" t="s">
        <v>756</v>
      </c>
    </row>
    <row r="2296" spans="1:45" x14ac:dyDescent="0.25">
      <c r="A2296">
        <v>2295</v>
      </c>
      <c r="B2296" t="s">
        <v>26</v>
      </c>
      <c r="C2296" t="s">
        <v>665</v>
      </c>
      <c r="D2296" t="s">
        <v>3</v>
      </c>
      <c r="E2296" t="s">
        <v>346</v>
      </c>
      <c r="F2296" s="138">
        <v>44037</v>
      </c>
      <c r="G2296" t="s">
        <v>670</v>
      </c>
      <c r="H2296" t="s">
        <v>667</v>
      </c>
      <c r="I2296" t="s">
        <v>668</v>
      </c>
      <c r="J2296" t="s">
        <v>143</v>
      </c>
      <c r="K2296" t="s">
        <v>671</v>
      </c>
      <c r="L2296">
        <v>1200</v>
      </c>
      <c r="M2296">
        <v>480</v>
      </c>
      <c r="O2296">
        <v>540</v>
      </c>
      <c r="P2296">
        <v>96</v>
      </c>
      <c r="Q2296">
        <v>10</v>
      </c>
      <c r="R2296">
        <v>48</v>
      </c>
      <c r="S2296">
        <v>63.5</v>
      </c>
      <c r="T2296">
        <v>21.75</v>
      </c>
      <c r="U2296">
        <v>0</v>
      </c>
      <c r="V2296">
        <v>0.375</v>
      </c>
      <c r="W2296">
        <v>0.4</v>
      </c>
      <c r="Y2296">
        <v>0.15343915343915343</v>
      </c>
      <c r="Z2296">
        <v>459</v>
      </c>
      <c r="AA2296">
        <v>0.75</v>
      </c>
      <c r="AB2296">
        <v>8</v>
      </c>
      <c r="AC2296">
        <v>5</v>
      </c>
      <c r="AD2296">
        <v>0</v>
      </c>
      <c r="AE2296">
        <v>25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Q2296">
        <v>80</v>
      </c>
      <c r="AR2296">
        <v>80</v>
      </c>
      <c r="AS2296" t="s">
        <v>755</v>
      </c>
    </row>
    <row r="2297" spans="1:45" x14ac:dyDescent="0.25">
      <c r="A2297">
        <v>2296</v>
      </c>
      <c r="B2297" t="s">
        <v>26</v>
      </c>
      <c r="C2297" t="s">
        <v>665</v>
      </c>
      <c r="D2297" t="s">
        <v>3</v>
      </c>
      <c r="E2297" t="s">
        <v>346</v>
      </c>
      <c r="F2297" s="138">
        <v>44037</v>
      </c>
      <c r="G2297" t="s">
        <v>670</v>
      </c>
      <c r="H2297" t="s">
        <v>667</v>
      </c>
      <c r="I2297" t="s">
        <v>668</v>
      </c>
      <c r="J2297" t="s">
        <v>144</v>
      </c>
      <c r="K2297" t="s">
        <v>671</v>
      </c>
      <c r="L2297">
        <v>1200</v>
      </c>
      <c r="M2297">
        <v>480</v>
      </c>
      <c r="O2297">
        <v>372</v>
      </c>
      <c r="P2297">
        <v>96</v>
      </c>
      <c r="Q2297">
        <v>15</v>
      </c>
      <c r="R2297">
        <v>56</v>
      </c>
      <c r="S2297">
        <v>63.5</v>
      </c>
      <c r="T2297">
        <v>39.25</v>
      </c>
      <c r="U2297">
        <v>8.5</v>
      </c>
      <c r="V2297">
        <v>0.67253521126760563</v>
      </c>
      <c r="W2297">
        <v>0.4</v>
      </c>
      <c r="Y2297">
        <v>0.27265745007680492</v>
      </c>
      <c r="Z2297">
        <v>316</v>
      </c>
      <c r="AA2297">
        <v>0.65</v>
      </c>
      <c r="AB2297">
        <v>37</v>
      </c>
      <c r="AC2297">
        <v>4</v>
      </c>
      <c r="AD2297">
        <v>2</v>
      </c>
      <c r="AE2297">
        <v>1</v>
      </c>
      <c r="AF2297">
        <v>0</v>
      </c>
      <c r="AG2297">
        <v>0</v>
      </c>
      <c r="AH2297">
        <v>7</v>
      </c>
      <c r="AI2297">
        <v>3</v>
      </c>
      <c r="AJ2297">
        <v>2</v>
      </c>
      <c r="AK2297">
        <v>0</v>
      </c>
      <c r="AL2297">
        <v>0</v>
      </c>
      <c r="AM2297">
        <v>0</v>
      </c>
      <c r="AQ2297">
        <v>80</v>
      </c>
      <c r="AR2297">
        <v>80</v>
      </c>
      <c r="AS2297" t="s">
        <v>755</v>
      </c>
    </row>
    <row r="2298" spans="1:45" x14ac:dyDescent="0.25">
      <c r="A2298">
        <v>2297</v>
      </c>
      <c r="B2298" t="s">
        <v>26</v>
      </c>
      <c r="C2298" t="s">
        <v>665</v>
      </c>
      <c r="D2298" t="s">
        <v>3</v>
      </c>
      <c r="E2298" t="s">
        <v>346</v>
      </c>
      <c r="F2298" s="138">
        <v>44037</v>
      </c>
      <c r="G2298" t="s">
        <v>670</v>
      </c>
      <c r="H2298" t="s">
        <v>667</v>
      </c>
      <c r="I2298" t="s">
        <v>668</v>
      </c>
      <c r="J2298" t="s">
        <v>145</v>
      </c>
      <c r="K2298" t="s">
        <v>671</v>
      </c>
      <c r="L2298">
        <v>1200</v>
      </c>
      <c r="M2298">
        <v>480</v>
      </c>
      <c r="O2298">
        <v>582</v>
      </c>
      <c r="P2298">
        <v>96</v>
      </c>
      <c r="Q2298">
        <v>55</v>
      </c>
      <c r="R2298">
        <v>79</v>
      </c>
      <c r="S2298">
        <v>63.5</v>
      </c>
      <c r="T2298">
        <v>16.25</v>
      </c>
      <c r="U2298">
        <v>12.35</v>
      </c>
      <c r="V2298">
        <v>0.21343283582089553</v>
      </c>
      <c r="W2298">
        <v>0.4</v>
      </c>
      <c r="Y2298">
        <v>0.32891507118311242</v>
      </c>
      <c r="Z2298">
        <v>605</v>
      </c>
      <c r="AA2298">
        <v>0</v>
      </c>
      <c r="AB2298">
        <v>13</v>
      </c>
      <c r="AC2298">
        <v>7</v>
      </c>
      <c r="AD2298">
        <v>0</v>
      </c>
      <c r="AE2298">
        <v>3</v>
      </c>
      <c r="AF2298">
        <v>0</v>
      </c>
      <c r="AG2298">
        <v>0</v>
      </c>
      <c r="AH2298">
        <v>9.1</v>
      </c>
      <c r="AI2298">
        <v>5</v>
      </c>
      <c r="AJ2298">
        <v>0</v>
      </c>
      <c r="AK2298">
        <v>4</v>
      </c>
      <c r="AL2298">
        <v>0</v>
      </c>
      <c r="AM2298">
        <v>0</v>
      </c>
      <c r="AQ2298">
        <v>80</v>
      </c>
      <c r="AR2298">
        <v>80</v>
      </c>
      <c r="AS2298" t="s">
        <v>755</v>
      </c>
    </row>
    <row r="2299" spans="1:45" x14ac:dyDescent="0.25">
      <c r="A2299">
        <v>2298</v>
      </c>
      <c r="B2299" t="s">
        <v>26</v>
      </c>
      <c r="C2299" t="s">
        <v>665</v>
      </c>
      <c r="D2299" t="s">
        <v>3</v>
      </c>
      <c r="E2299" t="s">
        <v>346</v>
      </c>
      <c r="F2299" s="138">
        <v>44037</v>
      </c>
      <c r="G2299" t="s">
        <v>670</v>
      </c>
      <c r="H2299" t="s">
        <v>667</v>
      </c>
      <c r="I2299" t="s">
        <v>672</v>
      </c>
      <c r="J2299" t="s">
        <v>190</v>
      </c>
      <c r="K2299" t="s">
        <v>671</v>
      </c>
      <c r="L2299">
        <v>1200</v>
      </c>
      <c r="M2299">
        <v>480</v>
      </c>
      <c r="O2299">
        <v>352</v>
      </c>
      <c r="P2299">
        <v>96</v>
      </c>
      <c r="Q2299">
        <v>34</v>
      </c>
      <c r="R2299">
        <v>74</v>
      </c>
      <c r="S2299">
        <v>63.5</v>
      </c>
      <c r="T2299">
        <v>56</v>
      </c>
      <c r="U2299">
        <v>35.5</v>
      </c>
      <c r="V2299">
        <v>0.84722222222222221</v>
      </c>
      <c r="W2299">
        <v>0.4</v>
      </c>
      <c r="Y2299">
        <v>0.43831168831168837</v>
      </c>
      <c r="Z2299">
        <v>950</v>
      </c>
      <c r="AA2299">
        <v>0.75</v>
      </c>
      <c r="AB2299">
        <v>56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32</v>
      </c>
      <c r="AI2299">
        <v>0</v>
      </c>
      <c r="AJ2299">
        <v>0</v>
      </c>
      <c r="AK2299">
        <v>7</v>
      </c>
      <c r="AL2299">
        <v>0</v>
      </c>
      <c r="AM2299">
        <v>0</v>
      </c>
      <c r="AQ2299">
        <v>80</v>
      </c>
      <c r="AR2299">
        <v>80</v>
      </c>
      <c r="AS2299" t="s">
        <v>755</v>
      </c>
    </row>
    <row r="2300" spans="1:45" x14ac:dyDescent="0.25">
      <c r="A2300">
        <v>2299</v>
      </c>
      <c r="B2300" t="s">
        <v>26</v>
      </c>
      <c r="C2300" t="s">
        <v>665</v>
      </c>
      <c r="D2300" t="s">
        <v>3</v>
      </c>
      <c r="E2300" t="s">
        <v>346</v>
      </c>
      <c r="F2300" s="138">
        <v>44037</v>
      </c>
      <c r="G2300" t="s">
        <v>670</v>
      </c>
      <c r="H2300" t="s">
        <v>667</v>
      </c>
      <c r="I2300" t="s">
        <v>672</v>
      </c>
      <c r="J2300" t="s">
        <v>191</v>
      </c>
      <c r="K2300" t="s">
        <v>671</v>
      </c>
      <c r="L2300">
        <v>1200</v>
      </c>
      <c r="M2300">
        <v>480</v>
      </c>
      <c r="O2300">
        <v>580</v>
      </c>
      <c r="P2300">
        <v>96</v>
      </c>
      <c r="Q2300">
        <v>22</v>
      </c>
      <c r="R2300">
        <v>42</v>
      </c>
      <c r="S2300">
        <v>63.5</v>
      </c>
      <c r="T2300">
        <v>29.25</v>
      </c>
      <c r="U2300">
        <v>11</v>
      </c>
      <c r="V2300">
        <v>0.62890625</v>
      </c>
      <c r="W2300">
        <v>0.4</v>
      </c>
      <c r="Y2300">
        <v>0.15763546798029557</v>
      </c>
      <c r="Z2300">
        <v>285</v>
      </c>
      <c r="AA2300">
        <v>0.7</v>
      </c>
      <c r="AB2300">
        <v>24</v>
      </c>
      <c r="AC2300">
        <v>7</v>
      </c>
      <c r="AD2300">
        <v>0</v>
      </c>
      <c r="AE2300">
        <v>7</v>
      </c>
      <c r="AF2300">
        <v>0</v>
      </c>
      <c r="AG2300">
        <v>0</v>
      </c>
      <c r="AH2300">
        <v>9</v>
      </c>
      <c r="AI2300">
        <v>0</v>
      </c>
      <c r="AJ2300">
        <v>0</v>
      </c>
      <c r="AK2300">
        <v>4</v>
      </c>
      <c r="AL2300">
        <v>0</v>
      </c>
      <c r="AM2300">
        <v>0</v>
      </c>
      <c r="AQ2300">
        <v>80</v>
      </c>
      <c r="AR2300">
        <v>80</v>
      </c>
      <c r="AS2300" t="s">
        <v>755</v>
      </c>
    </row>
    <row r="2301" spans="1:45" x14ac:dyDescent="0.25">
      <c r="A2301">
        <v>2300</v>
      </c>
      <c r="B2301" t="s">
        <v>26</v>
      </c>
      <c r="C2301" t="s">
        <v>665</v>
      </c>
      <c r="D2301" t="s">
        <v>3</v>
      </c>
      <c r="E2301" t="s">
        <v>346</v>
      </c>
      <c r="F2301" s="138">
        <v>44037</v>
      </c>
      <c r="G2301" t="s">
        <v>670</v>
      </c>
      <c r="H2301" t="s">
        <v>667</v>
      </c>
      <c r="I2301" t="s">
        <v>677</v>
      </c>
      <c r="J2301" t="s">
        <v>195</v>
      </c>
      <c r="K2301" t="s">
        <v>671</v>
      </c>
      <c r="L2301">
        <v>1200</v>
      </c>
      <c r="M2301">
        <v>480</v>
      </c>
      <c r="O2301">
        <v>480</v>
      </c>
      <c r="P2301">
        <v>96</v>
      </c>
      <c r="Q2301">
        <v>40</v>
      </c>
      <c r="R2301">
        <v>80</v>
      </c>
      <c r="S2301">
        <v>63.5</v>
      </c>
      <c r="T2301">
        <v>46.75</v>
      </c>
      <c r="U2301">
        <v>0</v>
      </c>
      <c r="V2301">
        <v>0.38958333333333334</v>
      </c>
      <c r="W2301">
        <v>0.4</v>
      </c>
      <c r="Y2301">
        <v>0.35714285714285715</v>
      </c>
      <c r="Z2301">
        <v>800</v>
      </c>
      <c r="AA2301">
        <v>0.7</v>
      </c>
      <c r="AB2301">
        <v>40</v>
      </c>
      <c r="AC2301">
        <v>15</v>
      </c>
      <c r="AD2301">
        <v>0</v>
      </c>
      <c r="AE2301">
        <v>6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Q2301">
        <v>80</v>
      </c>
      <c r="AR2301">
        <v>80</v>
      </c>
      <c r="AS2301" t="s">
        <v>755</v>
      </c>
    </row>
    <row r="2302" spans="1:45" x14ac:dyDescent="0.25">
      <c r="A2302">
        <v>2301</v>
      </c>
      <c r="B2302" t="s">
        <v>26</v>
      </c>
      <c r="C2302" t="s">
        <v>665</v>
      </c>
      <c r="D2302" t="s">
        <v>3</v>
      </c>
      <c r="E2302" t="s">
        <v>346</v>
      </c>
      <c r="F2302" s="138">
        <v>44037</v>
      </c>
      <c r="G2302" t="s">
        <v>670</v>
      </c>
      <c r="H2302" t="s">
        <v>667</v>
      </c>
      <c r="I2302" t="s">
        <v>677</v>
      </c>
      <c r="J2302" t="s">
        <v>196</v>
      </c>
      <c r="K2302" t="s">
        <v>671</v>
      </c>
      <c r="L2302">
        <v>1200</v>
      </c>
      <c r="M2302">
        <v>480</v>
      </c>
      <c r="O2302">
        <v>480</v>
      </c>
      <c r="P2302">
        <v>96</v>
      </c>
      <c r="Q2302">
        <v>18</v>
      </c>
      <c r="R2302">
        <v>90</v>
      </c>
      <c r="S2302">
        <v>63.5</v>
      </c>
      <c r="T2302">
        <v>69</v>
      </c>
      <c r="U2302">
        <v>16</v>
      </c>
      <c r="V2302">
        <v>0.78703703703703709</v>
      </c>
      <c r="W2302">
        <v>0.4</v>
      </c>
      <c r="Y2302">
        <v>0.32142857142857145</v>
      </c>
      <c r="Z2302">
        <v>800</v>
      </c>
      <c r="AA2302">
        <v>0.7</v>
      </c>
      <c r="AB2302">
        <v>67</v>
      </c>
      <c r="AC2302">
        <v>8</v>
      </c>
      <c r="AD2302">
        <v>0</v>
      </c>
      <c r="AE2302">
        <v>0</v>
      </c>
      <c r="AF2302">
        <v>0</v>
      </c>
      <c r="AG2302">
        <v>0</v>
      </c>
      <c r="AH2302">
        <v>16</v>
      </c>
      <c r="AI2302">
        <v>0</v>
      </c>
      <c r="AJ2302">
        <v>0</v>
      </c>
      <c r="AK2302">
        <v>0</v>
      </c>
      <c r="AL2302">
        <v>0</v>
      </c>
      <c r="AM2302">
        <v>0</v>
      </c>
      <c r="AQ2302">
        <v>80</v>
      </c>
      <c r="AR2302">
        <v>80</v>
      </c>
      <c r="AS2302" t="s">
        <v>755</v>
      </c>
    </row>
    <row r="2303" spans="1:45" x14ac:dyDescent="0.25">
      <c r="A2303">
        <v>2302</v>
      </c>
      <c r="B2303" t="s">
        <v>26</v>
      </c>
      <c r="C2303" t="s">
        <v>665</v>
      </c>
      <c r="D2303" t="s">
        <v>3</v>
      </c>
      <c r="E2303" t="s">
        <v>346</v>
      </c>
      <c r="F2303" s="138">
        <v>44037</v>
      </c>
      <c r="G2303" t="s">
        <v>670</v>
      </c>
      <c r="H2303" t="s">
        <v>667</v>
      </c>
      <c r="I2303" t="s">
        <v>674</v>
      </c>
      <c r="J2303" t="s">
        <v>371</v>
      </c>
      <c r="K2303" t="s">
        <v>671</v>
      </c>
      <c r="L2303">
        <v>1200</v>
      </c>
      <c r="M2303">
        <v>480</v>
      </c>
      <c r="O2303">
        <v>378</v>
      </c>
      <c r="P2303">
        <v>96</v>
      </c>
      <c r="Q2303">
        <v>25</v>
      </c>
      <c r="R2303">
        <v>57</v>
      </c>
      <c r="S2303">
        <v>63.5</v>
      </c>
      <c r="T2303">
        <v>23.75</v>
      </c>
      <c r="U2303">
        <v>40</v>
      </c>
      <c r="V2303">
        <v>0.77743902439024393</v>
      </c>
      <c r="W2303">
        <v>0.4</v>
      </c>
      <c r="Y2303">
        <v>0.3099017384731671</v>
      </c>
      <c r="Z2303">
        <v>501</v>
      </c>
      <c r="AA2303">
        <v>0.7</v>
      </c>
      <c r="AB2303">
        <v>20</v>
      </c>
      <c r="AC2303">
        <v>15</v>
      </c>
      <c r="AD2303">
        <v>0</v>
      </c>
      <c r="AE2303">
        <v>0</v>
      </c>
      <c r="AF2303">
        <v>0</v>
      </c>
      <c r="AG2303">
        <v>0</v>
      </c>
      <c r="AH2303">
        <v>40</v>
      </c>
      <c r="AI2303">
        <v>0</v>
      </c>
      <c r="AJ2303">
        <v>0</v>
      </c>
      <c r="AK2303">
        <v>0</v>
      </c>
      <c r="AL2303">
        <v>0</v>
      </c>
      <c r="AM2303">
        <v>0</v>
      </c>
      <c r="AQ2303">
        <v>80</v>
      </c>
      <c r="AR2303">
        <v>80</v>
      </c>
      <c r="AS2303" t="s">
        <v>755</v>
      </c>
    </row>
    <row r="2304" spans="1:45" x14ac:dyDescent="0.25">
      <c r="A2304">
        <v>2303</v>
      </c>
      <c r="B2304" t="s">
        <v>26</v>
      </c>
      <c r="C2304" t="s">
        <v>665</v>
      </c>
      <c r="D2304" t="s">
        <v>3</v>
      </c>
      <c r="E2304" t="s">
        <v>346</v>
      </c>
      <c r="F2304" s="138">
        <v>44037</v>
      </c>
      <c r="G2304" t="s">
        <v>670</v>
      </c>
      <c r="H2304" t="s">
        <v>667</v>
      </c>
      <c r="I2304" t="s">
        <v>673</v>
      </c>
      <c r="J2304" t="s">
        <v>370</v>
      </c>
      <c r="K2304" t="s">
        <v>671</v>
      </c>
      <c r="L2304">
        <v>1200</v>
      </c>
      <c r="M2304">
        <v>480</v>
      </c>
      <c r="O2304">
        <v>412</v>
      </c>
      <c r="P2304">
        <v>96</v>
      </c>
      <c r="Q2304">
        <v>19</v>
      </c>
      <c r="R2304">
        <v>68</v>
      </c>
      <c r="S2304">
        <v>63.5</v>
      </c>
      <c r="T2304">
        <v>7.5</v>
      </c>
      <c r="U2304">
        <v>30.25</v>
      </c>
      <c r="V2304">
        <v>0.43390804597701149</v>
      </c>
      <c r="W2304">
        <v>0.4</v>
      </c>
      <c r="Y2304">
        <v>0.30166435506241335</v>
      </c>
      <c r="Z2304">
        <v>457</v>
      </c>
      <c r="AA2304">
        <v>0.6</v>
      </c>
      <c r="AB2304">
        <v>4.5</v>
      </c>
      <c r="AC2304">
        <v>6</v>
      </c>
      <c r="AD2304">
        <v>0</v>
      </c>
      <c r="AE2304">
        <v>3</v>
      </c>
      <c r="AF2304">
        <v>0</v>
      </c>
      <c r="AG2304">
        <v>0</v>
      </c>
      <c r="AH2304">
        <v>27</v>
      </c>
      <c r="AI2304">
        <v>5</v>
      </c>
      <c r="AJ2304">
        <v>0</v>
      </c>
      <c r="AK2304">
        <v>4</v>
      </c>
      <c r="AL2304">
        <v>0</v>
      </c>
      <c r="AM2304">
        <v>0</v>
      </c>
      <c r="AQ2304">
        <v>80</v>
      </c>
      <c r="AR2304">
        <v>80</v>
      </c>
      <c r="AS2304" t="s">
        <v>755</v>
      </c>
    </row>
    <row r="2305" spans="1:45" x14ac:dyDescent="0.25">
      <c r="A2305">
        <v>2304</v>
      </c>
      <c r="B2305" t="s">
        <v>26</v>
      </c>
      <c r="C2305" t="s">
        <v>665</v>
      </c>
      <c r="D2305" t="s">
        <v>3</v>
      </c>
      <c r="E2305" t="s">
        <v>346</v>
      </c>
      <c r="F2305" s="138">
        <v>44037</v>
      </c>
      <c r="G2305" t="s">
        <v>670</v>
      </c>
      <c r="H2305" t="s">
        <v>687</v>
      </c>
      <c r="I2305" t="s">
        <v>714</v>
      </c>
      <c r="J2305" t="s">
        <v>523</v>
      </c>
      <c r="K2305" t="s">
        <v>671</v>
      </c>
      <c r="L2305">
        <v>1200</v>
      </c>
      <c r="M2305">
        <v>480</v>
      </c>
      <c r="O2305">
        <v>388</v>
      </c>
      <c r="P2305">
        <v>57.5</v>
      </c>
      <c r="Q2305">
        <v>13</v>
      </c>
      <c r="R2305">
        <v>44</v>
      </c>
      <c r="S2305">
        <v>21</v>
      </c>
      <c r="T2305">
        <v>14</v>
      </c>
      <c r="U2305">
        <v>60.5</v>
      </c>
      <c r="V2305">
        <v>1.3070175438596492</v>
      </c>
      <c r="W2305">
        <v>0.24</v>
      </c>
      <c r="Y2305">
        <v>0.2098674521354934</v>
      </c>
      <c r="Z2305">
        <v>511</v>
      </c>
      <c r="AA2305">
        <v>0.65</v>
      </c>
      <c r="AB2305">
        <v>14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59</v>
      </c>
      <c r="AI2305">
        <v>4</v>
      </c>
      <c r="AJ2305">
        <v>0</v>
      </c>
      <c r="AK2305">
        <v>1</v>
      </c>
      <c r="AL2305">
        <v>0</v>
      </c>
      <c r="AM2305">
        <v>0</v>
      </c>
      <c r="AQ2305">
        <v>80</v>
      </c>
      <c r="AR2305">
        <v>80</v>
      </c>
      <c r="AS2305" t="s">
        <v>755</v>
      </c>
    </row>
    <row r="2306" spans="1:45" x14ac:dyDescent="0.25">
      <c r="A2306">
        <v>2305</v>
      </c>
      <c r="B2306" t="s">
        <v>26</v>
      </c>
      <c r="C2306" t="s">
        <v>665</v>
      </c>
      <c r="D2306" t="s">
        <v>3</v>
      </c>
      <c r="E2306" t="s">
        <v>346</v>
      </c>
      <c r="F2306" s="138">
        <v>44037</v>
      </c>
      <c r="G2306" t="s">
        <v>682</v>
      </c>
      <c r="H2306" t="s">
        <v>667</v>
      </c>
      <c r="I2306" t="s">
        <v>668</v>
      </c>
      <c r="J2306" t="s">
        <v>146</v>
      </c>
      <c r="K2306" t="s">
        <v>671</v>
      </c>
      <c r="L2306">
        <v>1000</v>
      </c>
      <c r="M2306">
        <v>320</v>
      </c>
      <c r="O2306">
        <v>304</v>
      </c>
      <c r="P2306">
        <v>80</v>
      </c>
      <c r="Q2306">
        <v>19</v>
      </c>
      <c r="R2306">
        <v>45</v>
      </c>
      <c r="S2306">
        <v>53</v>
      </c>
      <c r="T2306">
        <v>12.7</v>
      </c>
      <c r="U2306">
        <v>31.1</v>
      </c>
      <c r="V2306">
        <v>0.68437499999999996</v>
      </c>
      <c r="W2306">
        <v>0.4</v>
      </c>
      <c r="Y2306">
        <v>0.30075187969924816</v>
      </c>
      <c r="Z2306">
        <v>381</v>
      </c>
      <c r="AA2306">
        <v>0.7</v>
      </c>
      <c r="AB2306">
        <v>8.6999999999999993</v>
      </c>
      <c r="AC2306">
        <v>0</v>
      </c>
      <c r="AD2306">
        <v>0</v>
      </c>
      <c r="AE2306">
        <v>8</v>
      </c>
      <c r="AF2306">
        <v>0</v>
      </c>
      <c r="AG2306">
        <v>0</v>
      </c>
      <c r="AH2306">
        <v>22.6</v>
      </c>
      <c r="AI2306">
        <v>8</v>
      </c>
      <c r="AJ2306">
        <v>0</v>
      </c>
      <c r="AK2306">
        <v>13</v>
      </c>
      <c r="AL2306">
        <v>0</v>
      </c>
      <c r="AM2306">
        <v>0</v>
      </c>
      <c r="AQ2306">
        <v>80</v>
      </c>
      <c r="AR2306">
        <v>80</v>
      </c>
      <c r="AS2306" t="s">
        <v>755</v>
      </c>
    </row>
    <row r="2307" spans="1:45" x14ac:dyDescent="0.25">
      <c r="A2307">
        <v>2306</v>
      </c>
      <c r="B2307" t="s">
        <v>26</v>
      </c>
      <c r="C2307" t="s">
        <v>665</v>
      </c>
      <c r="D2307" t="s">
        <v>3</v>
      </c>
      <c r="E2307" t="s">
        <v>346</v>
      </c>
      <c r="F2307" s="138">
        <v>44037</v>
      </c>
      <c r="G2307" t="s">
        <v>682</v>
      </c>
      <c r="H2307" t="s">
        <v>667</v>
      </c>
      <c r="I2307" t="s">
        <v>668</v>
      </c>
      <c r="J2307" t="s">
        <v>395</v>
      </c>
      <c r="K2307" t="s">
        <v>671</v>
      </c>
      <c r="L2307">
        <v>1000</v>
      </c>
      <c r="M2307">
        <v>320</v>
      </c>
      <c r="O2307">
        <v>268</v>
      </c>
      <c r="P2307">
        <v>80</v>
      </c>
      <c r="Q2307">
        <v>5</v>
      </c>
      <c r="R2307">
        <v>15</v>
      </c>
      <c r="S2307">
        <v>53</v>
      </c>
      <c r="T2307">
        <v>4</v>
      </c>
      <c r="U2307">
        <v>19</v>
      </c>
      <c r="V2307">
        <v>1.1499999999999999</v>
      </c>
      <c r="W2307">
        <v>0.4</v>
      </c>
      <c r="Y2307">
        <v>0.10660980810234542</v>
      </c>
      <c r="Z2307">
        <v>210</v>
      </c>
      <c r="AA2307">
        <v>0.7</v>
      </c>
      <c r="AB2307">
        <v>3</v>
      </c>
      <c r="AC2307">
        <v>0</v>
      </c>
      <c r="AD2307">
        <v>0</v>
      </c>
      <c r="AE2307">
        <v>2</v>
      </c>
      <c r="AF2307">
        <v>0</v>
      </c>
      <c r="AG2307">
        <v>0</v>
      </c>
      <c r="AH2307">
        <v>17</v>
      </c>
      <c r="AI2307">
        <v>2</v>
      </c>
      <c r="AJ2307">
        <v>0</v>
      </c>
      <c r="AK2307">
        <v>3</v>
      </c>
      <c r="AL2307">
        <v>0</v>
      </c>
      <c r="AM2307">
        <v>0</v>
      </c>
      <c r="AQ2307">
        <v>80</v>
      </c>
      <c r="AR2307">
        <v>80</v>
      </c>
      <c r="AS2307" t="s">
        <v>755</v>
      </c>
    </row>
    <row r="2308" spans="1:45" x14ac:dyDescent="0.25">
      <c r="A2308">
        <v>2307</v>
      </c>
      <c r="B2308" t="s">
        <v>26</v>
      </c>
      <c r="C2308" t="s">
        <v>665</v>
      </c>
      <c r="D2308" t="s">
        <v>3</v>
      </c>
      <c r="E2308" t="s">
        <v>346</v>
      </c>
      <c r="F2308" s="138">
        <v>44037</v>
      </c>
      <c r="G2308" t="s">
        <v>682</v>
      </c>
      <c r="H2308" t="s">
        <v>667</v>
      </c>
      <c r="I2308" t="s">
        <v>668</v>
      </c>
      <c r="J2308" t="s">
        <v>396</v>
      </c>
      <c r="K2308" t="s">
        <v>671</v>
      </c>
      <c r="L2308">
        <v>1000</v>
      </c>
      <c r="M2308">
        <v>320</v>
      </c>
      <c r="O2308">
        <v>512</v>
      </c>
      <c r="P2308">
        <v>80</v>
      </c>
      <c r="Q2308">
        <v>47</v>
      </c>
      <c r="R2308">
        <v>69</v>
      </c>
      <c r="S2308">
        <v>53</v>
      </c>
      <c r="T2308">
        <v>34.75</v>
      </c>
      <c r="U2308">
        <v>83.5</v>
      </c>
      <c r="V2308">
        <v>1.0193965517241379</v>
      </c>
      <c r="W2308">
        <v>0.4</v>
      </c>
      <c r="Y2308">
        <v>0.3236607142857143</v>
      </c>
      <c r="Z2308">
        <v>543</v>
      </c>
      <c r="AA2308">
        <v>0.65</v>
      </c>
      <c r="AB2308">
        <v>23.5</v>
      </c>
      <c r="AC2308">
        <v>7</v>
      </c>
      <c r="AD2308">
        <v>0</v>
      </c>
      <c r="AE2308">
        <v>19</v>
      </c>
      <c r="AF2308">
        <v>0</v>
      </c>
      <c r="AG2308">
        <v>0</v>
      </c>
      <c r="AH2308">
        <v>69</v>
      </c>
      <c r="AI2308">
        <v>0</v>
      </c>
      <c r="AJ2308">
        <v>0</v>
      </c>
      <c r="AK2308">
        <v>29</v>
      </c>
      <c r="AL2308">
        <v>0</v>
      </c>
      <c r="AM2308">
        <v>0</v>
      </c>
      <c r="AQ2308">
        <v>80</v>
      </c>
      <c r="AR2308">
        <v>80</v>
      </c>
      <c r="AS2308" t="s">
        <v>755</v>
      </c>
    </row>
    <row r="2309" spans="1:45" x14ac:dyDescent="0.25">
      <c r="A2309">
        <v>2308</v>
      </c>
      <c r="B2309" t="s">
        <v>26</v>
      </c>
      <c r="C2309" t="s">
        <v>665</v>
      </c>
      <c r="D2309" t="s">
        <v>3</v>
      </c>
      <c r="E2309" t="s">
        <v>346</v>
      </c>
      <c r="F2309" s="138">
        <v>44037</v>
      </c>
      <c r="G2309" t="s">
        <v>682</v>
      </c>
      <c r="H2309" t="s">
        <v>687</v>
      </c>
      <c r="I2309" t="s">
        <v>668</v>
      </c>
      <c r="J2309" t="s">
        <v>475</v>
      </c>
      <c r="K2309" t="s">
        <v>671</v>
      </c>
      <c r="L2309">
        <v>1000</v>
      </c>
      <c r="M2309">
        <v>320</v>
      </c>
      <c r="O2309">
        <v>176</v>
      </c>
      <c r="P2309">
        <v>48</v>
      </c>
      <c r="Q2309">
        <v>21</v>
      </c>
      <c r="R2309">
        <v>27</v>
      </c>
      <c r="S2309">
        <v>17.5</v>
      </c>
      <c r="T2309">
        <v>10.5</v>
      </c>
      <c r="U2309">
        <v>13.5</v>
      </c>
      <c r="V2309">
        <v>0.5</v>
      </c>
      <c r="W2309">
        <v>0.24</v>
      </c>
      <c r="Y2309">
        <v>0.38961038961038963</v>
      </c>
      <c r="Z2309">
        <v>217</v>
      </c>
      <c r="AA2309">
        <v>0.7</v>
      </c>
      <c r="AB2309">
        <v>0</v>
      </c>
      <c r="AC2309">
        <v>0</v>
      </c>
      <c r="AD2309">
        <v>0</v>
      </c>
      <c r="AE2309">
        <v>21</v>
      </c>
      <c r="AF2309">
        <v>0</v>
      </c>
      <c r="AG2309">
        <v>0</v>
      </c>
      <c r="AH2309">
        <v>3</v>
      </c>
      <c r="AI2309">
        <v>0</v>
      </c>
      <c r="AJ2309">
        <v>0</v>
      </c>
      <c r="AK2309">
        <v>21</v>
      </c>
      <c r="AL2309">
        <v>0</v>
      </c>
      <c r="AM2309">
        <v>0</v>
      </c>
      <c r="AQ2309">
        <v>80</v>
      </c>
      <c r="AR2309">
        <v>80</v>
      </c>
      <c r="AS2309" t="s">
        <v>755</v>
      </c>
    </row>
    <row r="2310" spans="1:45" x14ac:dyDescent="0.25">
      <c r="A2310">
        <v>2309</v>
      </c>
      <c r="B2310" t="s">
        <v>26</v>
      </c>
      <c r="C2310" t="s">
        <v>665</v>
      </c>
      <c r="D2310" t="s">
        <v>3</v>
      </c>
      <c r="E2310" t="s">
        <v>346</v>
      </c>
      <c r="F2310" s="138">
        <v>44037</v>
      </c>
      <c r="G2310" t="s">
        <v>682</v>
      </c>
      <c r="H2310" t="s">
        <v>687</v>
      </c>
      <c r="I2310" t="s">
        <v>668</v>
      </c>
      <c r="J2310" t="s">
        <v>478</v>
      </c>
      <c r="K2310" t="s">
        <v>671</v>
      </c>
      <c r="L2310">
        <v>1000</v>
      </c>
      <c r="M2310">
        <v>320</v>
      </c>
      <c r="O2310">
        <v>320</v>
      </c>
      <c r="P2310">
        <v>48</v>
      </c>
      <c r="Q2310">
        <v>20</v>
      </c>
      <c r="R2310">
        <v>28</v>
      </c>
      <c r="S2310">
        <v>17.5</v>
      </c>
      <c r="T2310">
        <v>7</v>
      </c>
      <c r="U2310">
        <v>10</v>
      </c>
      <c r="V2310">
        <v>0.35416666666666669</v>
      </c>
      <c r="W2310">
        <v>0.24</v>
      </c>
      <c r="Y2310">
        <v>0.21428571428571427</v>
      </c>
      <c r="Z2310">
        <v>335</v>
      </c>
      <c r="AA2310">
        <v>0.7</v>
      </c>
      <c r="AB2310">
        <v>0</v>
      </c>
      <c r="AC2310">
        <v>0</v>
      </c>
      <c r="AD2310">
        <v>0</v>
      </c>
      <c r="AE2310">
        <v>14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20</v>
      </c>
      <c r="AL2310">
        <v>0</v>
      </c>
      <c r="AM2310">
        <v>0</v>
      </c>
      <c r="AQ2310">
        <v>80</v>
      </c>
      <c r="AR2310">
        <v>80</v>
      </c>
      <c r="AS2310" t="s">
        <v>755</v>
      </c>
    </row>
    <row r="2311" spans="1:45" x14ac:dyDescent="0.25">
      <c r="A2311">
        <v>2310</v>
      </c>
      <c r="B2311" t="s">
        <v>26</v>
      </c>
      <c r="C2311" t="s">
        <v>665</v>
      </c>
      <c r="D2311" t="s">
        <v>3</v>
      </c>
      <c r="E2311" t="s">
        <v>346</v>
      </c>
      <c r="F2311" s="138">
        <v>44037</v>
      </c>
      <c r="G2311" t="s">
        <v>682</v>
      </c>
      <c r="H2311" t="s">
        <v>687</v>
      </c>
      <c r="I2311" t="s">
        <v>697</v>
      </c>
      <c r="J2311" t="s">
        <v>467</v>
      </c>
      <c r="K2311" t="s">
        <v>671</v>
      </c>
      <c r="L2311">
        <v>1000</v>
      </c>
      <c r="M2311">
        <v>320</v>
      </c>
      <c r="O2311">
        <v>320</v>
      </c>
      <c r="P2311">
        <v>48</v>
      </c>
      <c r="Q2311">
        <v>30</v>
      </c>
      <c r="R2311">
        <v>39</v>
      </c>
      <c r="S2311">
        <v>17.5</v>
      </c>
      <c r="T2311">
        <v>14</v>
      </c>
      <c r="U2311">
        <v>48</v>
      </c>
      <c r="V2311">
        <v>0.89855072463768115</v>
      </c>
      <c r="W2311">
        <v>0.24</v>
      </c>
      <c r="Y2311">
        <v>0.3080357142857143</v>
      </c>
      <c r="Z2311">
        <v>360</v>
      </c>
      <c r="AA2311">
        <v>0.65</v>
      </c>
      <c r="AB2311">
        <v>8</v>
      </c>
      <c r="AC2311">
        <v>0</v>
      </c>
      <c r="AD2311">
        <v>0</v>
      </c>
      <c r="AE2311">
        <v>12</v>
      </c>
      <c r="AF2311">
        <v>0</v>
      </c>
      <c r="AG2311">
        <v>0</v>
      </c>
      <c r="AH2311">
        <v>20</v>
      </c>
      <c r="AI2311">
        <v>0</v>
      </c>
      <c r="AJ2311">
        <v>0</v>
      </c>
      <c r="AK2311">
        <v>56</v>
      </c>
      <c r="AL2311">
        <v>0</v>
      </c>
      <c r="AM2311">
        <v>0</v>
      </c>
      <c r="AQ2311">
        <v>80</v>
      </c>
      <c r="AR2311">
        <v>80</v>
      </c>
      <c r="AS2311" t="s">
        <v>755</v>
      </c>
    </row>
    <row r="2312" spans="1:45" x14ac:dyDescent="0.25">
      <c r="A2312">
        <v>2311</v>
      </c>
      <c r="B2312" t="s">
        <v>26</v>
      </c>
      <c r="C2312" t="s">
        <v>665</v>
      </c>
      <c r="D2312" t="s">
        <v>3</v>
      </c>
      <c r="E2312" t="s">
        <v>346</v>
      </c>
      <c r="F2312" s="138">
        <v>44037</v>
      </c>
      <c r="G2312" t="s">
        <v>682</v>
      </c>
      <c r="H2312" t="s">
        <v>687</v>
      </c>
      <c r="I2312" t="s">
        <v>697</v>
      </c>
      <c r="J2312" t="s">
        <v>487</v>
      </c>
      <c r="K2312" t="s">
        <v>671</v>
      </c>
      <c r="L2312">
        <v>1000</v>
      </c>
      <c r="M2312">
        <v>320</v>
      </c>
      <c r="O2312">
        <v>320</v>
      </c>
      <c r="P2312">
        <v>48</v>
      </c>
      <c r="Q2312">
        <v>20</v>
      </c>
      <c r="R2312">
        <v>45</v>
      </c>
      <c r="S2312">
        <v>17.5</v>
      </c>
      <c r="T2312">
        <v>9.5</v>
      </c>
      <c r="U2312">
        <v>61.5</v>
      </c>
      <c r="V2312">
        <v>1.0923076923076922</v>
      </c>
      <c r="W2312">
        <v>0.24</v>
      </c>
      <c r="Y2312">
        <v>0.29017857142857145</v>
      </c>
      <c r="Z2312">
        <v>433</v>
      </c>
      <c r="AA2312">
        <v>0.7</v>
      </c>
      <c r="AB2312">
        <v>8</v>
      </c>
      <c r="AC2312">
        <v>0</v>
      </c>
      <c r="AD2312">
        <v>0</v>
      </c>
      <c r="AE2312">
        <v>3</v>
      </c>
      <c r="AF2312">
        <v>0</v>
      </c>
      <c r="AG2312">
        <v>0</v>
      </c>
      <c r="AH2312">
        <v>55</v>
      </c>
      <c r="AI2312">
        <v>0</v>
      </c>
      <c r="AJ2312">
        <v>0</v>
      </c>
      <c r="AK2312">
        <v>13</v>
      </c>
      <c r="AL2312">
        <v>0</v>
      </c>
      <c r="AM2312">
        <v>0</v>
      </c>
      <c r="AQ2312">
        <v>80</v>
      </c>
      <c r="AR2312">
        <v>80</v>
      </c>
      <c r="AS2312" t="s">
        <v>755</v>
      </c>
    </row>
    <row r="2313" spans="1:45" x14ac:dyDescent="0.25">
      <c r="A2313">
        <v>2312</v>
      </c>
      <c r="B2313" t="s">
        <v>26</v>
      </c>
      <c r="C2313" t="s">
        <v>665</v>
      </c>
      <c r="D2313" t="s">
        <v>3</v>
      </c>
      <c r="E2313" t="s">
        <v>346</v>
      </c>
      <c r="F2313" s="138">
        <v>44037</v>
      </c>
      <c r="G2313" t="s">
        <v>682</v>
      </c>
      <c r="H2313" t="s">
        <v>687</v>
      </c>
      <c r="I2313" t="s">
        <v>707</v>
      </c>
      <c r="J2313" t="s">
        <v>480</v>
      </c>
      <c r="K2313" t="s">
        <v>671</v>
      </c>
      <c r="L2313">
        <v>1000</v>
      </c>
      <c r="M2313">
        <v>320</v>
      </c>
      <c r="O2313">
        <v>320</v>
      </c>
      <c r="P2313">
        <v>48</v>
      </c>
      <c r="Q2313">
        <v>11</v>
      </c>
      <c r="R2313">
        <v>47</v>
      </c>
      <c r="S2313">
        <v>17.5</v>
      </c>
      <c r="T2313">
        <v>6.125</v>
      </c>
      <c r="U2313">
        <v>27.75</v>
      </c>
      <c r="V2313">
        <v>0.58405172413793105</v>
      </c>
      <c r="W2313">
        <v>0.24</v>
      </c>
      <c r="Y2313">
        <v>0.25892857142857145</v>
      </c>
      <c r="Z2313">
        <v>830</v>
      </c>
      <c r="AA2313">
        <v>0.7</v>
      </c>
      <c r="AB2313">
        <v>2</v>
      </c>
      <c r="AC2313">
        <v>0</v>
      </c>
      <c r="AD2313">
        <v>11</v>
      </c>
      <c r="AE2313">
        <v>0</v>
      </c>
      <c r="AF2313">
        <v>0</v>
      </c>
      <c r="AG2313">
        <v>0</v>
      </c>
      <c r="AH2313">
        <v>7</v>
      </c>
      <c r="AI2313">
        <v>21</v>
      </c>
      <c r="AJ2313">
        <v>20</v>
      </c>
      <c r="AK2313">
        <v>16</v>
      </c>
      <c r="AL2313">
        <v>0</v>
      </c>
      <c r="AM2313">
        <v>0</v>
      </c>
      <c r="AQ2313">
        <v>80</v>
      </c>
      <c r="AR2313">
        <v>80</v>
      </c>
      <c r="AS2313" t="s">
        <v>755</v>
      </c>
    </row>
    <row r="2314" spans="1:45" x14ac:dyDescent="0.25">
      <c r="A2314">
        <v>2313</v>
      </c>
      <c r="B2314" t="s">
        <v>26</v>
      </c>
      <c r="C2314" t="s">
        <v>665</v>
      </c>
      <c r="D2314" t="s">
        <v>3</v>
      </c>
      <c r="E2314" t="s">
        <v>346</v>
      </c>
      <c r="F2314" s="138">
        <v>44037</v>
      </c>
      <c r="G2314" t="s">
        <v>682</v>
      </c>
      <c r="H2314" t="s">
        <v>687</v>
      </c>
      <c r="I2314" t="s">
        <v>709</v>
      </c>
      <c r="J2314" t="s">
        <v>483</v>
      </c>
      <c r="K2314" t="s">
        <v>671</v>
      </c>
      <c r="L2314">
        <v>1000</v>
      </c>
      <c r="M2314">
        <v>320</v>
      </c>
      <c r="O2314">
        <v>320</v>
      </c>
      <c r="P2314">
        <v>48</v>
      </c>
      <c r="Q2314">
        <v>14</v>
      </c>
      <c r="R2314">
        <v>24</v>
      </c>
      <c r="S2314">
        <v>17.5</v>
      </c>
      <c r="T2314">
        <v>10.375</v>
      </c>
      <c r="U2314">
        <v>24.75</v>
      </c>
      <c r="V2314">
        <v>0.92434210526315785</v>
      </c>
      <c r="W2314">
        <v>0.24</v>
      </c>
      <c r="Y2314">
        <v>0.16964285714285715</v>
      </c>
      <c r="Z2314">
        <v>500</v>
      </c>
      <c r="AA2314">
        <v>0.65</v>
      </c>
      <c r="AB2314">
        <v>6</v>
      </c>
      <c r="AC2314">
        <v>2</v>
      </c>
      <c r="AD2314">
        <v>5</v>
      </c>
      <c r="AE2314">
        <v>2</v>
      </c>
      <c r="AF2314">
        <v>0</v>
      </c>
      <c r="AG2314">
        <v>1</v>
      </c>
      <c r="AH2314">
        <v>14</v>
      </c>
      <c r="AI2314">
        <v>10</v>
      </c>
      <c r="AJ2314">
        <v>4</v>
      </c>
      <c r="AK2314">
        <v>4</v>
      </c>
      <c r="AL2314">
        <v>5</v>
      </c>
      <c r="AM2314">
        <v>1</v>
      </c>
      <c r="AQ2314">
        <v>80</v>
      </c>
      <c r="AR2314">
        <v>80</v>
      </c>
      <c r="AS2314" t="s">
        <v>755</v>
      </c>
    </row>
    <row r="2315" spans="1:45" x14ac:dyDescent="0.25">
      <c r="A2315">
        <v>2314</v>
      </c>
      <c r="B2315" t="s">
        <v>26</v>
      </c>
      <c r="C2315" t="s">
        <v>665</v>
      </c>
      <c r="D2315" t="s">
        <v>3</v>
      </c>
      <c r="E2315" t="s">
        <v>346</v>
      </c>
      <c r="F2315" s="138">
        <v>44037</v>
      </c>
      <c r="G2315" t="s">
        <v>682</v>
      </c>
      <c r="H2315" t="s">
        <v>687</v>
      </c>
      <c r="I2315" t="s">
        <v>714</v>
      </c>
      <c r="J2315" t="s">
        <v>597</v>
      </c>
      <c r="K2315" t="s">
        <v>671</v>
      </c>
      <c r="L2315">
        <v>1000</v>
      </c>
      <c r="M2315">
        <v>320</v>
      </c>
      <c r="O2315">
        <v>320</v>
      </c>
      <c r="P2315">
        <v>48</v>
      </c>
      <c r="Q2315">
        <v>2</v>
      </c>
      <c r="R2315">
        <v>33</v>
      </c>
      <c r="S2315">
        <v>17.5</v>
      </c>
      <c r="T2315">
        <v>3.5</v>
      </c>
      <c r="U2315">
        <v>16.5</v>
      </c>
      <c r="V2315">
        <v>0.5714285714285714</v>
      </c>
      <c r="W2315">
        <v>0.24</v>
      </c>
      <c r="Y2315">
        <v>0.15625</v>
      </c>
      <c r="Z2315">
        <v>522</v>
      </c>
      <c r="AA2315">
        <v>0.65</v>
      </c>
      <c r="AB2315">
        <v>0</v>
      </c>
      <c r="AC2315">
        <v>0</v>
      </c>
      <c r="AD2315">
        <v>0</v>
      </c>
      <c r="AE2315">
        <v>7</v>
      </c>
      <c r="AF2315">
        <v>0</v>
      </c>
      <c r="AG2315">
        <v>0</v>
      </c>
      <c r="AH2315">
        <v>0</v>
      </c>
      <c r="AI2315">
        <v>2</v>
      </c>
      <c r="AJ2315">
        <v>0</v>
      </c>
      <c r="AK2315">
        <v>32</v>
      </c>
      <c r="AL2315">
        <v>0</v>
      </c>
      <c r="AM2315">
        <v>0</v>
      </c>
      <c r="AQ2315">
        <v>80</v>
      </c>
      <c r="AR2315">
        <v>80</v>
      </c>
      <c r="AS2315" t="s">
        <v>755</v>
      </c>
    </row>
    <row r="2316" spans="1:45" x14ac:dyDescent="0.25">
      <c r="A2316">
        <v>2315</v>
      </c>
      <c r="B2316" t="s">
        <v>26</v>
      </c>
      <c r="C2316" t="s">
        <v>665</v>
      </c>
      <c r="D2316" t="s">
        <v>3</v>
      </c>
      <c r="E2316" t="s">
        <v>346</v>
      </c>
      <c r="F2316" s="138">
        <v>44037</v>
      </c>
      <c r="G2316" t="s">
        <v>682</v>
      </c>
      <c r="H2316" t="s">
        <v>687</v>
      </c>
      <c r="I2316" t="s">
        <v>705</v>
      </c>
      <c r="J2316" t="s">
        <v>594</v>
      </c>
      <c r="K2316" t="s">
        <v>671</v>
      </c>
      <c r="L2316">
        <v>1000</v>
      </c>
      <c r="M2316">
        <v>320</v>
      </c>
      <c r="O2316">
        <v>304</v>
      </c>
      <c r="P2316">
        <v>48</v>
      </c>
      <c r="Q2316">
        <v>9</v>
      </c>
      <c r="R2316">
        <v>35</v>
      </c>
      <c r="S2316">
        <v>17.5</v>
      </c>
      <c r="T2316">
        <v>7</v>
      </c>
      <c r="U2316">
        <v>49.75</v>
      </c>
      <c r="V2316">
        <v>1.2897727272727273</v>
      </c>
      <c r="W2316">
        <v>0.24</v>
      </c>
      <c r="Y2316">
        <v>0.2067669172932331</v>
      </c>
      <c r="Z2316">
        <v>487</v>
      </c>
      <c r="AA2316">
        <v>0.8</v>
      </c>
      <c r="AB2316">
        <v>4</v>
      </c>
      <c r="AC2316">
        <v>0</v>
      </c>
      <c r="AD2316">
        <v>0</v>
      </c>
      <c r="AE2316">
        <v>6</v>
      </c>
      <c r="AF2316">
        <v>0</v>
      </c>
      <c r="AG2316">
        <v>0</v>
      </c>
      <c r="AH2316">
        <v>35</v>
      </c>
      <c r="AI2316">
        <v>17</v>
      </c>
      <c r="AJ2316">
        <v>0</v>
      </c>
      <c r="AK2316">
        <v>0</v>
      </c>
      <c r="AL2316">
        <v>14</v>
      </c>
      <c r="AM2316">
        <v>0</v>
      </c>
      <c r="AQ2316">
        <v>80</v>
      </c>
      <c r="AR2316">
        <v>80</v>
      </c>
      <c r="AS2316" t="s">
        <v>755</v>
      </c>
    </row>
    <row r="2317" spans="1:45" x14ac:dyDescent="0.25">
      <c r="A2317">
        <v>2316</v>
      </c>
      <c r="B2317" t="s">
        <v>26</v>
      </c>
      <c r="C2317" t="s">
        <v>665</v>
      </c>
      <c r="D2317" t="s">
        <v>3</v>
      </c>
      <c r="E2317" t="s">
        <v>346</v>
      </c>
      <c r="F2317" s="138">
        <v>44037</v>
      </c>
      <c r="G2317" t="s">
        <v>683</v>
      </c>
      <c r="H2317" t="s">
        <v>667</v>
      </c>
      <c r="I2317" t="s">
        <v>668</v>
      </c>
      <c r="J2317" t="s">
        <v>391</v>
      </c>
      <c r="K2317" t="s">
        <v>669</v>
      </c>
      <c r="L2317">
        <v>1500</v>
      </c>
      <c r="M2317">
        <v>600</v>
      </c>
      <c r="O2317">
        <v>752</v>
      </c>
      <c r="P2317">
        <v>192</v>
      </c>
      <c r="Q2317">
        <v>46</v>
      </c>
      <c r="R2317">
        <v>134</v>
      </c>
      <c r="S2317">
        <v>94.8</v>
      </c>
      <c r="T2317">
        <v>33</v>
      </c>
      <c r="U2317">
        <v>105.5</v>
      </c>
      <c r="V2317">
        <v>0.76944444444444449</v>
      </c>
      <c r="W2317">
        <v>0.4</v>
      </c>
      <c r="Y2317">
        <v>0.34194528875379943</v>
      </c>
      <c r="Z2317">
        <v>752</v>
      </c>
      <c r="AA2317">
        <v>0.65</v>
      </c>
      <c r="AB2317">
        <v>16</v>
      </c>
      <c r="AC2317">
        <v>0</v>
      </c>
      <c r="AD2317">
        <v>0</v>
      </c>
      <c r="AE2317">
        <v>34</v>
      </c>
      <c r="AF2317">
        <v>0</v>
      </c>
      <c r="AG2317">
        <v>0</v>
      </c>
      <c r="AH2317">
        <v>86</v>
      </c>
      <c r="AI2317">
        <v>0</v>
      </c>
      <c r="AJ2317">
        <v>0</v>
      </c>
      <c r="AK2317">
        <v>39</v>
      </c>
      <c r="AL2317">
        <v>0</v>
      </c>
      <c r="AM2317">
        <v>0</v>
      </c>
      <c r="AQ2317">
        <v>80</v>
      </c>
      <c r="AR2317">
        <v>80</v>
      </c>
      <c r="AS2317" t="s">
        <v>756</v>
      </c>
    </row>
    <row r="2318" spans="1:45" x14ac:dyDescent="0.25">
      <c r="A2318">
        <v>2317</v>
      </c>
      <c r="B2318" t="s">
        <v>26</v>
      </c>
      <c r="C2318" t="s">
        <v>665</v>
      </c>
      <c r="D2318" t="s">
        <v>3</v>
      </c>
      <c r="E2318" t="s">
        <v>346</v>
      </c>
      <c r="F2318" s="138">
        <v>44037</v>
      </c>
      <c r="G2318" t="s">
        <v>683</v>
      </c>
      <c r="H2318" t="s">
        <v>667</v>
      </c>
      <c r="I2318" t="s">
        <v>668</v>
      </c>
      <c r="J2318" t="s">
        <v>394</v>
      </c>
      <c r="K2318" t="s">
        <v>669</v>
      </c>
      <c r="L2318">
        <v>1500</v>
      </c>
      <c r="M2318">
        <v>600</v>
      </c>
      <c r="O2318">
        <v>688</v>
      </c>
      <c r="P2318">
        <v>192</v>
      </c>
      <c r="Q2318">
        <v>23</v>
      </c>
      <c r="R2318">
        <v>60</v>
      </c>
      <c r="S2318">
        <v>94.8</v>
      </c>
      <c r="T2318">
        <v>20.5</v>
      </c>
      <c r="U2318">
        <v>50.75</v>
      </c>
      <c r="V2318">
        <v>0.85843373493975905</v>
      </c>
      <c r="W2318">
        <v>0.4</v>
      </c>
      <c r="Y2318">
        <v>0.17234219269102991</v>
      </c>
      <c r="Z2318">
        <v>688</v>
      </c>
      <c r="AA2318">
        <v>0.7</v>
      </c>
      <c r="AB2318">
        <v>14</v>
      </c>
      <c r="AC2318">
        <v>2</v>
      </c>
      <c r="AD2318">
        <v>0</v>
      </c>
      <c r="AE2318">
        <v>12</v>
      </c>
      <c r="AF2318">
        <v>0</v>
      </c>
      <c r="AG2318">
        <v>0</v>
      </c>
      <c r="AH2318">
        <v>38</v>
      </c>
      <c r="AI2318">
        <v>6</v>
      </c>
      <c r="AJ2318">
        <v>2</v>
      </c>
      <c r="AK2318">
        <v>21</v>
      </c>
      <c r="AL2318">
        <v>0</v>
      </c>
      <c r="AM2318">
        <v>0</v>
      </c>
      <c r="AQ2318">
        <v>80</v>
      </c>
      <c r="AR2318">
        <v>80</v>
      </c>
      <c r="AS2318" t="s">
        <v>756</v>
      </c>
    </row>
    <row r="2319" spans="1:45" x14ac:dyDescent="0.25">
      <c r="A2319">
        <v>2318</v>
      </c>
      <c r="B2319" t="s">
        <v>26</v>
      </c>
      <c r="C2319" t="s">
        <v>665</v>
      </c>
      <c r="D2319" t="s">
        <v>3</v>
      </c>
      <c r="E2319" t="s">
        <v>346</v>
      </c>
      <c r="F2319" s="138">
        <v>44037</v>
      </c>
      <c r="G2319" t="s">
        <v>684</v>
      </c>
      <c r="H2319" t="s">
        <v>687</v>
      </c>
      <c r="I2319" t="s">
        <v>673</v>
      </c>
      <c r="J2319" t="s">
        <v>454</v>
      </c>
      <c r="K2319" t="s">
        <v>669</v>
      </c>
      <c r="L2319">
        <v>1250</v>
      </c>
      <c r="M2319">
        <v>500</v>
      </c>
      <c r="O2319">
        <v>399</v>
      </c>
      <c r="P2319">
        <v>100</v>
      </c>
      <c r="Q2319">
        <v>0</v>
      </c>
      <c r="R2319">
        <v>34</v>
      </c>
      <c r="S2319">
        <v>66</v>
      </c>
      <c r="T2319">
        <v>0</v>
      </c>
      <c r="U2319">
        <v>20</v>
      </c>
      <c r="V2319">
        <v>0.58823529411764708</v>
      </c>
      <c r="W2319">
        <v>0.24</v>
      </c>
      <c r="Y2319">
        <v>0.12173290368779092</v>
      </c>
      <c r="Z2319">
        <v>400</v>
      </c>
      <c r="AA2319">
        <v>0.6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20</v>
      </c>
      <c r="AI2319">
        <v>0</v>
      </c>
      <c r="AJ2319">
        <v>0</v>
      </c>
      <c r="AK2319">
        <v>0</v>
      </c>
      <c r="AL2319">
        <v>0</v>
      </c>
      <c r="AM2319">
        <v>0</v>
      </c>
      <c r="AQ2319">
        <v>80</v>
      </c>
      <c r="AR2319">
        <v>80</v>
      </c>
      <c r="AS2319" t="s">
        <v>755</v>
      </c>
    </row>
    <row r="2320" spans="1:45" x14ac:dyDescent="0.25">
      <c r="A2320">
        <v>2319</v>
      </c>
      <c r="B2320" t="s">
        <v>26</v>
      </c>
      <c r="C2320" t="s">
        <v>665</v>
      </c>
      <c r="D2320" t="s">
        <v>3</v>
      </c>
      <c r="E2320" t="s">
        <v>346</v>
      </c>
      <c r="F2320" s="138">
        <v>44037</v>
      </c>
      <c r="G2320" t="s">
        <v>676</v>
      </c>
      <c r="H2320" t="s">
        <v>667</v>
      </c>
      <c r="I2320" t="s">
        <v>668</v>
      </c>
      <c r="J2320" t="s">
        <v>166</v>
      </c>
      <c r="K2320" t="s">
        <v>669</v>
      </c>
      <c r="L2320">
        <v>1200</v>
      </c>
      <c r="M2320">
        <v>480</v>
      </c>
      <c r="O2320">
        <v>528</v>
      </c>
      <c r="P2320">
        <v>160</v>
      </c>
      <c r="Q2320">
        <v>19</v>
      </c>
      <c r="R2320">
        <v>41</v>
      </c>
      <c r="S2320">
        <v>105.60000000000001</v>
      </c>
      <c r="T2320">
        <v>16.5</v>
      </c>
      <c r="U2320">
        <v>60.25</v>
      </c>
      <c r="V2320">
        <v>1.2791666666666666</v>
      </c>
      <c r="W2320">
        <v>0.4</v>
      </c>
      <c r="Y2320">
        <v>0.16233766233766236</v>
      </c>
      <c r="Z2320">
        <v>314</v>
      </c>
      <c r="AA2320">
        <v>0.75</v>
      </c>
      <c r="AB2320">
        <v>6</v>
      </c>
      <c r="AC2320">
        <v>0</v>
      </c>
      <c r="AD2320">
        <v>0</v>
      </c>
      <c r="AE2320">
        <v>21</v>
      </c>
      <c r="AF2320">
        <v>0</v>
      </c>
      <c r="AG2320">
        <v>0</v>
      </c>
      <c r="AH2320">
        <v>33</v>
      </c>
      <c r="AI2320">
        <v>1</v>
      </c>
      <c r="AJ2320">
        <v>0</v>
      </c>
      <c r="AK2320">
        <v>54</v>
      </c>
      <c r="AL2320">
        <v>0</v>
      </c>
      <c r="AM2320">
        <v>0</v>
      </c>
      <c r="AQ2320">
        <v>80</v>
      </c>
      <c r="AR2320">
        <v>80</v>
      </c>
      <c r="AS2320" t="s">
        <v>756</v>
      </c>
    </row>
    <row r="2321" spans="1:45" x14ac:dyDescent="0.25">
      <c r="A2321">
        <v>2320</v>
      </c>
      <c r="B2321" t="s">
        <v>26</v>
      </c>
      <c r="C2321" t="s">
        <v>665</v>
      </c>
      <c r="D2321" t="s">
        <v>3</v>
      </c>
      <c r="E2321" t="s">
        <v>346</v>
      </c>
      <c r="F2321" s="138">
        <v>44037</v>
      </c>
      <c r="G2321" t="s">
        <v>676</v>
      </c>
      <c r="H2321" t="s">
        <v>667</v>
      </c>
      <c r="I2321" t="s">
        <v>668</v>
      </c>
      <c r="J2321" t="s">
        <v>165</v>
      </c>
      <c r="K2321" t="s">
        <v>669</v>
      </c>
      <c r="L2321">
        <v>1200</v>
      </c>
      <c r="M2321">
        <v>480</v>
      </c>
      <c r="O2321">
        <v>544</v>
      </c>
      <c r="P2321">
        <v>160</v>
      </c>
      <c r="Q2321">
        <v>14</v>
      </c>
      <c r="R2321">
        <v>31</v>
      </c>
      <c r="S2321">
        <v>105.60000000000001</v>
      </c>
      <c r="T2321">
        <v>12.5</v>
      </c>
      <c r="U2321">
        <v>44.5</v>
      </c>
      <c r="V2321">
        <v>1.2666666666666666</v>
      </c>
      <c r="W2321">
        <v>0.4</v>
      </c>
      <c r="Y2321">
        <v>0.11817226890756304</v>
      </c>
      <c r="Z2321">
        <v>632</v>
      </c>
      <c r="AA2321">
        <v>0.75</v>
      </c>
      <c r="AB2321">
        <v>9</v>
      </c>
      <c r="AC2321">
        <v>0</v>
      </c>
      <c r="AD2321">
        <v>0</v>
      </c>
      <c r="AE2321">
        <v>7</v>
      </c>
      <c r="AF2321">
        <v>0</v>
      </c>
      <c r="AG2321">
        <v>0</v>
      </c>
      <c r="AH2321">
        <v>18</v>
      </c>
      <c r="AI2321">
        <v>4</v>
      </c>
      <c r="AJ2321">
        <v>0</v>
      </c>
      <c r="AK2321">
        <v>51</v>
      </c>
      <c r="AL2321">
        <v>0</v>
      </c>
      <c r="AM2321">
        <v>0</v>
      </c>
      <c r="AQ2321">
        <v>80</v>
      </c>
      <c r="AR2321">
        <v>80</v>
      </c>
      <c r="AS2321" t="s">
        <v>756</v>
      </c>
    </row>
    <row r="2322" spans="1:45" x14ac:dyDescent="0.25">
      <c r="A2322">
        <v>2321</v>
      </c>
      <c r="B2322" t="s">
        <v>26</v>
      </c>
      <c r="C2322" t="s">
        <v>665</v>
      </c>
      <c r="D2322" t="s">
        <v>3</v>
      </c>
      <c r="E2322" t="s">
        <v>346</v>
      </c>
      <c r="F2322" s="138">
        <v>44037</v>
      </c>
      <c r="G2322" t="s">
        <v>676</v>
      </c>
      <c r="H2322" t="s">
        <v>667</v>
      </c>
      <c r="I2322" t="s">
        <v>668</v>
      </c>
      <c r="J2322" t="s">
        <v>167</v>
      </c>
      <c r="K2322" t="s">
        <v>669</v>
      </c>
      <c r="L2322">
        <v>1200</v>
      </c>
      <c r="M2322">
        <v>480</v>
      </c>
      <c r="O2322">
        <v>480</v>
      </c>
      <c r="P2322">
        <v>160</v>
      </c>
      <c r="Q2322">
        <v>8</v>
      </c>
      <c r="R2322">
        <v>42</v>
      </c>
      <c r="S2322">
        <v>105.60000000000001</v>
      </c>
      <c r="T2322">
        <v>2.8</v>
      </c>
      <c r="U2322">
        <v>17.350000000000001</v>
      </c>
      <c r="V2322">
        <v>0.40300000000000002</v>
      </c>
      <c r="W2322">
        <v>0.4</v>
      </c>
      <c r="Y2322">
        <v>0.14880952380952381</v>
      </c>
      <c r="Z2322">
        <v>531</v>
      </c>
      <c r="AA2322">
        <v>0.75</v>
      </c>
      <c r="AB2322">
        <v>2.2999999999999998</v>
      </c>
      <c r="AC2322">
        <v>0</v>
      </c>
      <c r="AD2322">
        <v>0</v>
      </c>
      <c r="AE2322">
        <v>1</v>
      </c>
      <c r="AF2322">
        <v>0</v>
      </c>
      <c r="AG2322">
        <v>0</v>
      </c>
      <c r="AH2322">
        <v>16.600000000000001</v>
      </c>
      <c r="AI2322">
        <v>1</v>
      </c>
      <c r="AJ2322">
        <v>0</v>
      </c>
      <c r="AK2322">
        <v>1</v>
      </c>
      <c r="AL2322">
        <v>0</v>
      </c>
      <c r="AM2322">
        <v>0</v>
      </c>
      <c r="AQ2322">
        <v>80</v>
      </c>
      <c r="AR2322">
        <v>80</v>
      </c>
      <c r="AS2322" t="s">
        <v>756</v>
      </c>
    </row>
    <row r="2323" spans="1:45" x14ac:dyDescent="0.25">
      <c r="A2323">
        <v>2322</v>
      </c>
      <c r="B2323" t="s">
        <v>26</v>
      </c>
      <c r="C2323" t="s">
        <v>665</v>
      </c>
      <c r="D2323" t="s">
        <v>3</v>
      </c>
      <c r="E2323" t="s">
        <v>346</v>
      </c>
      <c r="F2323" s="138">
        <v>44037</v>
      </c>
      <c r="G2323" t="s">
        <v>676</v>
      </c>
      <c r="H2323" t="s">
        <v>667</v>
      </c>
      <c r="I2323" t="s">
        <v>668</v>
      </c>
      <c r="J2323" t="s">
        <v>168</v>
      </c>
      <c r="K2323" t="s">
        <v>669</v>
      </c>
      <c r="L2323">
        <v>1200</v>
      </c>
      <c r="M2323">
        <v>480</v>
      </c>
      <c r="O2323">
        <v>384</v>
      </c>
      <c r="P2323">
        <v>160</v>
      </c>
      <c r="Q2323">
        <v>29</v>
      </c>
      <c r="R2323">
        <v>52</v>
      </c>
      <c r="S2323">
        <v>105.60000000000001</v>
      </c>
      <c r="T2323">
        <v>29.3</v>
      </c>
      <c r="U2323">
        <v>48</v>
      </c>
      <c r="V2323">
        <v>0.95432098765432094</v>
      </c>
      <c r="W2323">
        <v>0.4</v>
      </c>
      <c r="Y2323">
        <v>0.30133928571428575</v>
      </c>
      <c r="Z2323">
        <v>355</v>
      </c>
      <c r="AA2323">
        <v>0.75</v>
      </c>
      <c r="AB2323">
        <v>13.3</v>
      </c>
      <c r="AC2323">
        <v>0</v>
      </c>
      <c r="AD2323">
        <v>0</v>
      </c>
      <c r="AE2323">
        <v>32</v>
      </c>
      <c r="AF2323">
        <v>0</v>
      </c>
      <c r="AG2323">
        <v>0</v>
      </c>
      <c r="AH2323">
        <v>25.5</v>
      </c>
      <c r="AI2323">
        <v>0</v>
      </c>
      <c r="AJ2323">
        <v>0</v>
      </c>
      <c r="AK2323">
        <v>45</v>
      </c>
      <c r="AL2323">
        <v>0</v>
      </c>
      <c r="AM2323">
        <v>0</v>
      </c>
      <c r="AQ2323">
        <v>80</v>
      </c>
      <c r="AR2323">
        <v>80</v>
      </c>
      <c r="AS2323" t="s">
        <v>756</v>
      </c>
    </row>
    <row r="2324" spans="1:45" x14ac:dyDescent="0.25">
      <c r="A2324">
        <v>2323</v>
      </c>
      <c r="B2324" t="s">
        <v>26</v>
      </c>
      <c r="C2324" t="s">
        <v>665</v>
      </c>
      <c r="D2324" t="s">
        <v>3</v>
      </c>
      <c r="E2324" t="s">
        <v>346</v>
      </c>
      <c r="F2324" s="138">
        <v>44037</v>
      </c>
      <c r="G2324" t="s">
        <v>676</v>
      </c>
      <c r="H2324" t="s">
        <v>667</v>
      </c>
      <c r="I2324" t="s">
        <v>672</v>
      </c>
      <c r="J2324" t="s">
        <v>372</v>
      </c>
      <c r="K2324" t="s">
        <v>669</v>
      </c>
      <c r="L2324">
        <v>1200</v>
      </c>
      <c r="M2324">
        <v>480</v>
      </c>
      <c r="O2324">
        <v>496</v>
      </c>
      <c r="P2324">
        <v>100</v>
      </c>
      <c r="Q2324">
        <v>10</v>
      </c>
      <c r="R2324">
        <v>32</v>
      </c>
      <c r="S2324">
        <v>66</v>
      </c>
      <c r="T2324">
        <v>5.25</v>
      </c>
      <c r="U2324">
        <v>22</v>
      </c>
      <c r="V2324">
        <v>0.64880952380952384</v>
      </c>
      <c r="W2324">
        <v>0.4</v>
      </c>
      <c r="Y2324">
        <v>0.12096774193548387</v>
      </c>
      <c r="Z2324">
        <v>602</v>
      </c>
      <c r="AA2324">
        <v>0.75</v>
      </c>
      <c r="AB2324">
        <v>4.5</v>
      </c>
      <c r="AC2324">
        <v>3</v>
      </c>
      <c r="AD2324">
        <v>0</v>
      </c>
      <c r="AE2324">
        <v>0</v>
      </c>
      <c r="AF2324">
        <v>0</v>
      </c>
      <c r="AG2324">
        <v>0</v>
      </c>
      <c r="AH2324">
        <v>19.5</v>
      </c>
      <c r="AI2324">
        <v>0</v>
      </c>
      <c r="AJ2324">
        <v>0</v>
      </c>
      <c r="AK2324">
        <v>5</v>
      </c>
      <c r="AL2324">
        <v>0</v>
      </c>
      <c r="AM2324">
        <v>0</v>
      </c>
      <c r="AQ2324">
        <v>80</v>
      </c>
      <c r="AR2324">
        <v>80</v>
      </c>
      <c r="AS2324" t="s">
        <v>755</v>
      </c>
    </row>
    <row r="2325" spans="1:45" x14ac:dyDescent="0.25">
      <c r="A2325">
        <v>2324</v>
      </c>
      <c r="B2325" t="s">
        <v>26</v>
      </c>
      <c r="C2325" t="s">
        <v>665</v>
      </c>
      <c r="D2325" t="s">
        <v>3</v>
      </c>
      <c r="E2325" t="s">
        <v>346</v>
      </c>
      <c r="F2325" s="138">
        <v>44037</v>
      </c>
      <c r="G2325" t="s">
        <v>676</v>
      </c>
      <c r="H2325" t="s">
        <v>667</v>
      </c>
      <c r="I2325" t="s">
        <v>677</v>
      </c>
      <c r="J2325" t="s">
        <v>440</v>
      </c>
      <c r="K2325" t="s">
        <v>669</v>
      </c>
      <c r="L2325">
        <v>1200</v>
      </c>
      <c r="M2325">
        <v>480</v>
      </c>
      <c r="O2325">
        <v>440</v>
      </c>
      <c r="P2325">
        <v>100</v>
      </c>
      <c r="Q2325">
        <v>0</v>
      </c>
      <c r="R2325">
        <v>48</v>
      </c>
      <c r="S2325">
        <v>66</v>
      </c>
      <c r="T2325">
        <v>0</v>
      </c>
      <c r="U2325">
        <v>34.25</v>
      </c>
      <c r="V2325">
        <v>0.71354166666666663</v>
      </c>
      <c r="W2325">
        <v>0.4</v>
      </c>
      <c r="Y2325">
        <v>0.15584415584415584</v>
      </c>
      <c r="Z2325">
        <v>470</v>
      </c>
      <c r="AA2325">
        <v>0.75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27</v>
      </c>
      <c r="AI2325">
        <v>5</v>
      </c>
      <c r="AJ2325">
        <v>0</v>
      </c>
      <c r="AK2325">
        <v>12</v>
      </c>
      <c r="AL2325">
        <v>0</v>
      </c>
      <c r="AM2325">
        <v>0</v>
      </c>
      <c r="AQ2325">
        <v>80</v>
      </c>
      <c r="AR2325">
        <v>80</v>
      </c>
      <c r="AS2325" t="s">
        <v>755</v>
      </c>
    </row>
    <row r="2326" spans="1:45" x14ac:dyDescent="0.25">
      <c r="A2326">
        <v>2325</v>
      </c>
      <c r="B2326" t="s">
        <v>26</v>
      </c>
      <c r="C2326" t="s">
        <v>665</v>
      </c>
      <c r="D2326" t="s">
        <v>3</v>
      </c>
      <c r="E2326" t="s">
        <v>346</v>
      </c>
      <c r="F2326" s="138">
        <v>44037</v>
      </c>
      <c r="G2326" t="s">
        <v>676</v>
      </c>
      <c r="H2326" t="s">
        <v>687</v>
      </c>
      <c r="I2326" t="s">
        <v>673</v>
      </c>
      <c r="J2326" t="s">
        <v>439</v>
      </c>
      <c r="K2326" t="s">
        <v>669</v>
      </c>
      <c r="L2326">
        <v>1200</v>
      </c>
      <c r="M2326">
        <v>480</v>
      </c>
      <c r="O2326">
        <v>388</v>
      </c>
      <c r="P2326">
        <v>100</v>
      </c>
      <c r="Q2326">
        <v>3</v>
      </c>
      <c r="R2326">
        <v>35</v>
      </c>
      <c r="S2326">
        <v>66</v>
      </c>
      <c r="T2326">
        <v>1.5</v>
      </c>
      <c r="U2326">
        <v>16.875</v>
      </c>
      <c r="V2326">
        <v>0.48355263157894735</v>
      </c>
      <c r="W2326">
        <v>0.24</v>
      </c>
      <c r="Y2326">
        <v>0.13991163475699561</v>
      </c>
      <c r="Z2326">
        <v>320</v>
      </c>
      <c r="AA2326">
        <v>0.75</v>
      </c>
      <c r="AB2326">
        <v>0</v>
      </c>
      <c r="AC2326">
        <v>0</v>
      </c>
      <c r="AD2326">
        <v>0</v>
      </c>
      <c r="AE2326">
        <v>3</v>
      </c>
      <c r="AF2326">
        <v>0</v>
      </c>
      <c r="AG2326">
        <v>0</v>
      </c>
      <c r="AH2326">
        <v>0</v>
      </c>
      <c r="AI2326">
        <v>6</v>
      </c>
      <c r="AJ2326">
        <v>5</v>
      </c>
      <c r="AK2326">
        <v>27</v>
      </c>
      <c r="AL2326">
        <v>0</v>
      </c>
      <c r="AM2326">
        <v>0</v>
      </c>
      <c r="AQ2326">
        <v>80</v>
      </c>
      <c r="AR2326">
        <v>80</v>
      </c>
      <c r="AS2326" t="s">
        <v>755</v>
      </c>
    </row>
    <row r="2327" spans="1:45" x14ac:dyDescent="0.25">
      <c r="A2327">
        <v>2326</v>
      </c>
      <c r="B2327" t="s">
        <v>26</v>
      </c>
      <c r="C2327" t="s">
        <v>665</v>
      </c>
      <c r="D2327" t="s">
        <v>3</v>
      </c>
      <c r="E2327" t="s">
        <v>346</v>
      </c>
      <c r="F2327" s="138">
        <v>44037</v>
      </c>
      <c r="G2327" t="s">
        <v>676</v>
      </c>
      <c r="H2327" t="s">
        <v>667</v>
      </c>
      <c r="I2327" t="s">
        <v>697</v>
      </c>
      <c r="J2327" t="s">
        <v>441</v>
      </c>
      <c r="K2327" t="s">
        <v>669</v>
      </c>
      <c r="L2327">
        <v>1200</v>
      </c>
      <c r="M2327">
        <v>480</v>
      </c>
      <c r="O2327">
        <v>388</v>
      </c>
      <c r="P2327">
        <v>100</v>
      </c>
      <c r="Q2327">
        <v>5</v>
      </c>
      <c r="R2327">
        <v>24</v>
      </c>
      <c r="S2327">
        <v>66</v>
      </c>
      <c r="T2327">
        <v>7.25</v>
      </c>
      <c r="U2327">
        <v>36.25</v>
      </c>
      <c r="V2327">
        <v>1.5</v>
      </c>
      <c r="W2327">
        <v>0.4</v>
      </c>
      <c r="Y2327">
        <v>0.10677466863033874</v>
      </c>
      <c r="Z2327">
        <v>423</v>
      </c>
      <c r="AA2327">
        <v>0.65</v>
      </c>
      <c r="AB2327">
        <v>3</v>
      </c>
      <c r="AC2327">
        <v>5</v>
      </c>
      <c r="AD2327">
        <v>0</v>
      </c>
      <c r="AE2327">
        <v>6</v>
      </c>
      <c r="AF2327">
        <v>0</v>
      </c>
      <c r="AG2327">
        <v>0</v>
      </c>
      <c r="AH2327">
        <v>18</v>
      </c>
      <c r="AI2327">
        <v>9</v>
      </c>
      <c r="AJ2327">
        <v>0</v>
      </c>
      <c r="AK2327">
        <v>32</v>
      </c>
      <c r="AL2327">
        <v>0</v>
      </c>
      <c r="AM2327">
        <v>0</v>
      </c>
      <c r="AQ2327">
        <v>80</v>
      </c>
      <c r="AR2327">
        <v>80</v>
      </c>
      <c r="AS2327" t="s">
        <v>755</v>
      </c>
    </row>
    <row r="2328" spans="1:45" x14ac:dyDescent="0.25">
      <c r="A2328">
        <v>2327</v>
      </c>
      <c r="B2328" t="s">
        <v>26</v>
      </c>
      <c r="C2328" t="s">
        <v>665</v>
      </c>
      <c r="D2328" t="s">
        <v>3</v>
      </c>
      <c r="E2328" t="s">
        <v>346</v>
      </c>
      <c r="F2328" s="138">
        <v>44037</v>
      </c>
      <c r="G2328" t="s">
        <v>685</v>
      </c>
      <c r="H2328" t="s">
        <v>667</v>
      </c>
      <c r="I2328" t="s">
        <v>668</v>
      </c>
      <c r="J2328" t="s">
        <v>172</v>
      </c>
      <c r="K2328" t="s">
        <v>671</v>
      </c>
      <c r="L2328">
        <v>1000</v>
      </c>
      <c r="M2328">
        <v>400</v>
      </c>
      <c r="O2328">
        <v>192</v>
      </c>
      <c r="P2328">
        <v>80</v>
      </c>
      <c r="Q2328">
        <v>23</v>
      </c>
      <c r="R2328">
        <v>42</v>
      </c>
      <c r="S2328">
        <v>53</v>
      </c>
      <c r="T2328">
        <v>22.75</v>
      </c>
      <c r="U2328">
        <v>35.75</v>
      </c>
      <c r="V2328">
        <v>0.9</v>
      </c>
      <c r="W2328">
        <v>0.4</v>
      </c>
      <c r="Y2328">
        <v>0.48363095238095244</v>
      </c>
      <c r="Z2328">
        <v>192</v>
      </c>
      <c r="AA2328">
        <v>0.75</v>
      </c>
      <c r="AB2328">
        <v>18</v>
      </c>
      <c r="AC2328">
        <v>7</v>
      </c>
      <c r="AD2328">
        <v>0</v>
      </c>
      <c r="AE2328">
        <v>6</v>
      </c>
      <c r="AF2328">
        <v>0</v>
      </c>
      <c r="AG2328">
        <v>0</v>
      </c>
      <c r="AH2328">
        <v>30</v>
      </c>
      <c r="AI2328">
        <v>9</v>
      </c>
      <c r="AJ2328">
        <v>0</v>
      </c>
      <c r="AK2328">
        <v>7</v>
      </c>
      <c r="AL2328">
        <v>0</v>
      </c>
      <c r="AM2328">
        <v>0</v>
      </c>
      <c r="AQ2328">
        <v>80</v>
      </c>
      <c r="AR2328">
        <v>80</v>
      </c>
      <c r="AS2328" t="s">
        <v>755</v>
      </c>
    </row>
    <row r="2329" spans="1:45" x14ac:dyDescent="0.25">
      <c r="A2329">
        <v>2328</v>
      </c>
      <c r="B2329" t="s">
        <v>26</v>
      </c>
      <c r="C2329" t="s">
        <v>665</v>
      </c>
      <c r="D2329" t="s">
        <v>3</v>
      </c>
      <c r="E2329" t="s">
        <v>346</v>
      </c>
      <c r="F2329" s="138">
        <v>44037</v>
      </c>
      <c r="G2329" t="s">
        <v>685</v>
      </c>
      <c r="H2329" t="s">
        <v>667</v>
      </c>
      <c r="I2329" t="s">
        <v>668</v>
      </c>
      <c r="J2329" t="s">
        <v>173</v>
      </c>
      <c r="K2329" t="s">
        <v>671</v>
      </c>
      <c r="L2329">
        <v>1000</v>
      </c>
      <c r="M2329">
        <v>400</v>
      </c>
      <c r="O2329">
        <v>278</v>
      </c>
      <c r="P2329">
        <v>80</v>
      </c>
      <c r="Q2329">
        <v>8</v>
      </c>
      <c r="R2329">
        <v>33</v>
      </c>
      <c r="S2329">
        <v>53</v>
      </c>
      <c r="T2329">
        <v>9</v>
      </c>
      <c r="U2329">
        <v>42.3</v>
      </c>
      <c r="V2329">
        <v>1.251219512195122</v>
      </c>
      <c r="W2329">
        <v>0.4</v>
      </c>
      <c r="Y2329">
        <v>0.21068859198355602</v>
      </c>
      <c r="Z2329">
        <v>612</v>
      </c>
      <c r="AA2329">
        <v>0.65</v>
      </c>
      <c r="AB2329">
        <v>9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42.3</v>
      </c>
      <c r="AI2329">
        <v>0</v>
      </c>
      <c r="AJ2329">
        <v>0</v>
      </c>
      <c r="AK2329">
        <v>0</v>
      </c>
      <c r="AL2329">
        <v>0</v>
      </c>
      <c r="AM2329">
        <v>0</v>
      </c>
      <c r="AQ2329">
        <v>80</v>
      </c>
      <c r="AR2329">
        <v>80</v>
      </c>
      <c r="AS2329" t="s">
        <v>755</v>
      </c>
    </row>
    <row r="2330" spans="1:45" x14ac:dyDescent="0.25">
      <c r="A2330">
        <v>2329</v>
      </c>
      <c r="B2330" t="s">
        <v>26</v>
      </c>
      <c r="C2330" t="s">
        <v>665</v>
      </c>
      <c r="D2330" t="s">
        <v>3</v>
      </c>
      <c r="E2330" t="s">
        <v>346</v>
      </c>
      <c r="F2330" s="138">
        <v>44037</v>
      </c>
      <c r="G2330" t="s">
        <v>685</v>
      </c>
      <c r="H2330" t="s">
        <v>667</v>
      </c>
      <c r="I2330" t="s">
        <v>668</v>
      </c>
      <c r="J2330" t="s">
        <v>174</v>
      </c>
      <c r="K2330" t="s">
        <v>671</v>
      </c>
      <c r="L2330">
        <v>1000</v>
      </c>
      <c r="M2330">
        <v>400</v>
      </c>
      <c r="O2330">
        <v>352</v>
      </c>
      <c r="P2330">
        <v>80</v>
      </c>
      <c r="Q2330">
        <v>7</v>
      </c>
      <c r="R2330">
        <v>21</v>
      </c>
      <c r="S2330">
        <v>53</v>
      </c>
      <c r="T2330">
        <v>7.75</v>
      </c>
      <c r="U2330">
        <v>23.25</v>
      </c>
      <c r="V2330">
        <v>1.1071428571428572</v>
      </c>
      <c r="W2330">
        <v>0.4</v>
      </c>
      <c r="Y2330">
        <v>0.11363636363636365</v>
      </c>
      <c r="Z2330">
        <v>453</v>
      </c>
      <c r="AA2330">
        <v>0.75</v>
      </c>
      <c r="AB2330">
        <v>5.5</v>
      </c>
      <c r="AC2330">
        <v>1</v>
      </c>
      <c r="AD2330">
        <v>0</v>
      </c>
      <c r="AE2330">
        <v>4</v>
      </c>
      <c r="AF2330">
        <v>0</v>
      </c>
      <c r="AG2330">
        <v>0</v>
      </c>
      <c r="AH2330">
        <v>18.5</v>
      </c>
      <c r="AI2330">
        <v>1</v>
      </c>
      <c r="AJ2330">
        <v>0</v>
      </c>
      <c r="AK2330">
        <v>9</v>
      </c>
      <c r="AL2330">
        <v>0</v>
      </c>
      <c r="AM2330">
        <v>0</v>
      </c>
      <c r="AQ2330">
        <v>80</v>
      </c>
      <c r="AR2330">
        <v>80</v>
      </c>
      <c r="AS2330" t="s">
        <v>755</v>
      </c>
    </row>
    <row r="2331" spans="1:45" x14ac:dyDescent="0.25">
      <c r="A2331">
        <v>2330</v>
      </c>
      <c r="B2331" t="s">
        <v>26</v>
      </c>
      <c r="C2331" t="s">
        <v>665</v>
      </c>
      <c r="D2331" t="s">
        <v>3</v>
      </c>
      <c r="E2331" t="s">
        <v>346</v>
      </c>
      <c r="F2331" s="138">
        <v>44037</v>
      </c>
      <c r="G2331" t="s">
        <v>685</v>
      </c>
      <c r="H2331" t="s">
        <v>667</v>
      </c>
      <c r="I2331" t="s">
        <v>668</v>
      </c>
      <c r="J2331" t="s">
        <v>175</v>
      </c>
      <c r="K2331" t="s">
        <v>671</v>
      </c>
      <c r="L2331">
        <v>1000</v>
      </c>
      <c r="M2331">
        <v>400</v>
      </c>
      <c r="O2331">
        <v>672</v>
      </c>
      <c r="P2331">
        <v>128</v>
      </c>
      <c r="Q2331">
        <v>20</v>
      </c>
      <c r="R2331">
        <v>54</v>
      </c>
      <c r="S2331">
        <v>84.800000000000011</v>
      </c>
      <c r="T2331">
        <v>14</v>
      </c>
      <c r="U2331">
        <v>62.25</v>
      </c>
      <c r="V2331">
        <v>1.0304054054054055</v>
      </c>
      <c r="W2331">
        <v>0.4</v>
      </c>
      <c r="Y2331">
        <v>0.15731292517006804</v>
      </c>
      <c r="Z2331">
        <v>712</v>
      </c>
      <c r="AA2331">
        <v>0.75</v>
      </c>
      <c r="AB2331">
        <v>13</v>
      </c>
      <c r="AC2331">
        <v>0</v>
      </c>
      <c r="AD2331">
        <v>0</v>
      </c>
      <c r="AE2331">
        <v>2</v>
      </c>
      <c r="AF2331">
        <v>0</v>
      </c>
      <c r="AG2331">
        <v>0</v>
      </c>
      <c r="AH2331">
        <v>58</v>
      </c>
      <c r="AI2331">
        <v>3</v>
      </c>
      <c r="AJ2331">
        <v>0</v>
      </c>
      <c r="AK2331">
        <v>7</v>
      </c>
      <c r="AL2331">
        <v>0</v>
      </c>
      <c r="AM2331">
        <v>0</v>
      </c>
      <c r="AQ2331">
        <v>80</v>
      </c>
      <c r="AR2331">
        <v>80</v>
      </c>
      <c r="AS2331" t="s">
        <v>756</v>
      </c>
    </row>
    <row r="2332" spans="1:45" x14ac:dyDescent="0.25">
      <c r="A2332">
        <v>2331</v>
      </c>
      <c r="B2332" t="s">
        <v>26</v>
      </c>
      <c r="C2332" t="s">
        <v>665</v>
      </c>
      <c r="D2332" t="s">
        <v>3</v>
      </c>
      <c r="E2332" t="s">
        <v>346</v>
      </c>
      <c r="F2332" s="138">
        <v>44037</v>
      </c>
      <c r="G2332" t="s">
        <v>685</v>
      </c>
      <c r="H2332" t="s">
        <v>667</v>
      </c>
      <c r="I2332" t="s">
        <v>668</v>
      </c>
      <c r="J2332" t="s">
        <v>176</v>
      </c>
      <c r="K2332" t="s">
        <v>671</v>
      </c>
      <c r="L2332">
        <v>1000</v>
      </c>
      <c r="M2332">
        <v>400</v>
      </c>
      <c r="O2332">
        <v>304</v>
      </c>
      <c r="P2332">
        <v>80</v>
      </c>
      <c r="Q2332">
        <v>13</v>
      </c>
      <c r="R2332">
        <v>39</v>
      </c>
      <c r="S2332">
        <v>53</v>
      </c>
      <c r="T2332">
        <v>11.45</v>
      </c>
      <c r="U2332">
        <v>47.5</v>
      </c>
      <c r="V2332">
        <v>1.1336538461538461</v>
      </c>
      <c r="W2332">
        <v>0.4</v>
      </c>
      <c r="Y2332">
        <v>0.24436090225563911</v>
      </c>
      <c r="Z2332">
        <v>499</v>
      </c>
      <c r="AA2332">
        <v>0.65</v>
      </c>
      <c r="AB2332">
        <v>10.7</v>
      </c>
      <c r="AC2332">
        <v>1</v>
      </c>
      <c r="AD2332">
        <v>0</v>
      </c>
      <c r="AE2332">
        <v>1</v>
      </c>
      <c r="AF2332">
        <v>0</v>
      </c>
      <c r="AG2332">
        <v>0</v>
      </c>
      <c r="AH2332">
        <v>45</v>
      </c>
      <c r="AI2332">
        <v>4</v>
      </c>
      <c r="AJ2332">
        <v>0</v>
      </c>
      <c r="AK2332">
        <v>3</v>
      </c>
      <c r="AL2332">
        <v>0</v>
      </c>
      <c r="AM2332">
        <v>0</v>
      </c>
      <c r="AQ2332">
        <v>80</v>
      </c>
      <c r="AR2332">
        <v>80</v>
      </c>
      <c r="AS2332" t="s">
        <v>755</v>
      </c>
    </row>
    <row r="2333" spans="1:45" x14ac:dyDescent="0.25">
      <c r="A2333">
        <v>2332</v>
      </c>
      <c r="B2333" t="s">
        <v>26</v>
      </c>
      <c r="C2333" t="s">
        <v>665</v>
      </c>
      <c r="D2333" t="s">
        <v>3</v>
      </c>
      <c r="E2333" t="s">
        <v>346</v>
      </c>
      <c r="F2333" s="138">
        <v>44037</v>
      </c>
      <c r="G2333" t="s">
        <v>685</v>
      </c>
      <c r="H2333" t="s">
        <v>667</v>
      </c>
      <c r="I2333" t="s">
        <v>668</v>
      </c>
      <c r="J2333" t="s">
        <v>177</v>
      </c>
      <c r="K2333" t="s">
        <v>671</v>
      </c>
      <c r="L2333">
        <v>1000</v>
      </c>
      <c r="M2333">
        <v>400</v>
      </c>
      <c r="O2333">
        <v>292</v>
      </c>
      <c r="P2333">
        <v>80</v>
      </c>
      <c r="Q2333">
        <v>8</v>
      </c>
      <c r="R2333">
        <v>41</v>
      </c>
      <c r="S2333">
        <v>53</v>
      </c>
      <c r="T2333">
        <v>6</v>
      </c>
      <c r="U2333">
        <v>54.5</v>
      </c>
      <c r="V2333">
        <v>1.2346938775510203</v>
      </c>
      <c r="W2333">
        <v>0.4</v>
      </c>
      <c r="Y2333">
        <v>0.23972602739726029</v>
      </c>
      <c r="Z2333">
        <v>227</v>
      </c>
      <c r="AA2333">
        <v>0.75</v>
      </c>
      <c r="AB2333">
        <v>6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51</v>
      </c>
      <c r="AI2333">
        <v>1</v>
      </c>
      <c r="AJ2333">
        <v>2</v>
      </c>
      <c r="AK2333">
        <v>5</v>
      </c>
      <c r="AL2333">
        <v>0</v>
      </c>
      <c r="AM2333">
        <v>0</v>
      </c>
      <c r="AQ2333">
        <v>80</v>
      </c>
      <c r="AR2333">
        <v>80</v>
      </c>
      <c r="AS2333" t="s">
        <v>755</v>
      </c>
    </row>
    <row r="2334" spans="1:45" x14ac:dyDescent="0.25">
      <c r="A2334">
        <v>2333</v>
      </c>
      <c r="B2334" t="s">
        <v>26</v>
      </c>
      <c r="C2334" t="s">
        <v>665</v>
      </c>
      <c r="D2334" t="s">
        <v>3</v>
      </c>
      <c r="E2334" t="s">
        <v>346</v>
      </c>
      <c r="F2334" s="138">
        <v>44037</v>
      </c>
      <c r="G2334" t="s">
        <v>685</v>
      </c>
      <c r="H2334" t="s">
        <v>667</v>
      </c>
      <c r="I2334" t="s">
        <v>668</v>
      </c>
      <c r="J2334" t="s">
        <v>186</v>
      </c>
      <c r="K2334" t="s">
        <v>671</v>
      </c>
      <c r="L2334">
        <v>1000</v>
      </c>
      <c r="M2334">
        <v>400</v>
      </c>
      <c r="O2334">
        <v>352</v>
      </c>
      <c r="P2334">
        <v>80</v>
      </c>
      <c r="Q2334">
        <v>16</v>
      </c>
      <c r="R2334">
        <v>43</v>
      </c>
      <c r="S2334">
        <v>53</v>
      </c>
      <c r="T2334">
        <v>11.8</v>
      </c>
      <c r="U2334">
        <v>30.05</v>
      </c>
      <c r="V2334">
        <v>0.70932203389830506</v>
      </c>
      <c r="W2334">
        <v>0.4</v>
      </c>
      <c r="Y2334">
        <v>0.23944805194805197</v>
      </c>
      <c r="Z2334">
        <v>558</v>
      </c>
      <c r="AA2334">
        <v>0.75</v>
      </c>
      <c r="AB2334">
        <v>10.3</v>
      </c>
      <c r="AC2334">
        <v>2</v>
      </c>
      <c r="AD2334">
        <v>0</v>
      </c>
      <c r="AE2334">
        <v>2</v>
      </c>
      <c r="AF2334">
        <v>0</v>
      </c>
      <c r="AG2334">
        <v>0</v>
      </c>
      <c r="AH2334">
        <v>23.8</v>
      </c>
      <c r="AI2334">
        <v>5</v>
      </c>
      <c r="AJ2334">
        <v>0</v>
      </c>
      <c r="AK2334">
        <v>10</v>
      </c>
      <c r="AL2334">
        <v>0</v>
      </c>
      <c r="AM2334">
        <v>0</v>
      </c>
      <c r="AQ2334">
        <v>80</v>
      </c>
      <c r="AR2334">
        <v>80</v>
      </c>
      <c r="AS2334" t="s">
        <v>755</v>
      </c>
    </row>
    <row r="2335" spans="1:45" x14ac:dyDescent="0.25">
      <c r="A2335">
        <v>2334</v>
      </c>
      <c r="B2335" t="s">
        <v>26</v>
      </c>
      <c r="C2335" t="s">
        <v>665</v>
      </c>
      <c r="D2335" t="s">
        <v>3</v>
      </c>
      <c r="E2335" t="s">
        <v>346</v>
      </c>
      <c r="F2335" s="138">
        <v>44037</v>
      </c>
      <c r="G2335" t="s">
        <v>685</v>
      </c>
      <c r="H2335" t="s">
        <v>667</v>
      </c>
      <c r="I2335" t="s">
        <v>668</v>
      </c>
      <c r="J2335" t="s">
        <v>179</v>
      </c>
      <c r="K2335" t="s">
        <v>671</v>
      </c>
      <c r="L2335">
        <v>1000</v>
      </c>
      <c r="M2335">
        <v>400</v>
      </c>
      <c r="O2335">
        <v>246</v>
      </c>
      <c r="P2335">
        <v>80</v>
      </c>
      <c r="Q2335">
        <v>5</v>
      </c>
      <c r="R2335">
        <v>31</v>
      </c>
      <c r="S2335">
        <v>53</v>
      </c>
      <c r="T2335">
        <v>32.5</v>
      </c>
      <c r="U2335">
        <v>70</v>
      </c>
      <c r="V2335">
        <v>2.8472222222222223</v>
      </c>
      <c r="W2335">
        <v>0.4</v>
      </c>
      <c r="Y2335">
        <v>0.20905923344947736</v>
      </c>
      <c r="Z2335">
        <v>177</v>
      </c>
      <c r="AA2335">
        <v>0.65</v>
      </c>
      <c r="AB2335">
        <v>20</v>
      </c>
      <c r="AC2335">
        <v>10</v>
      </c>
      <c r="AD2335">
        <v>0</v>
      </c>
      <c r="AE2335">
        <v>20</v>
      </c>
      <c r="AF2335">
        <v>0</v>
      </c>
      <c r="AG2335">
        <v>0</v>
      </c>
      <c r="AH2335">
        <v>50</v>
      </c>
      <c r="AI2335">
        <v>20</v>
      </c>
      <c r="AJ2335">
        <v>0</v>
      </c>
      <c r="AK2335">
        <v>30</v>
      </c>
      <c r="AL2335">
        <v>0</v>
      </c>
      <c r="AM2335">
        <v>0</v>
      </c>
      <c r="AQ2335">
        <v>80</v>
      </c>
      <c r="AR2335">
        <v>80</v>
      </c>
      <c r="AS2335" t="s">
        <v>755</v>
      </c>
    </row>
    <row r="2336" spans="1:45" x14ac:dyDescent="0.25">
      <c r="A2336">
        <v>2335</v>
      </c>
      <c r="B2336" t="s">
        <v>26</v>
      </c>
      <c r="C2336" t="s">
        <v>665</v>
      </c>
      <c r="D2336" t="s">
        <v>3</v>
      </c>
      <c r="E2336" t="s">
        <v>346</v>
      </c>
      <c r="F2336" s="138">
        <v>44037</v>
      </c>
      <c r="G2336" t="s">
        <v>685</v>
      </c>
      <c r="H2336" t="s">
        <v>667</v>
      </c>
      <c r="I2336" t="s">
        <v>668</v>
      </c>
      <c r="J2336" t="s">
        <v>571</v>
      </c>
      <c r="K2336" t="s">
        <v>671</v>
      </c>
      <c r="L2336">
        <v>1000</v>
      </c>
      <c r="M2336">
        <v>400</v>
      </c>
      <c r="O2336">
        <v>242</v>
      </c>
      <c r="P2336">
        <v>80</v>
      </c>
      <c r="Q2336">
        <v>9</v>
      </c>
      <c r="R2336">
        <v>31</v>
      </c>
      <c r="S2336">
        <v>53</v>
      </c>
      <c r="T2336">
        <v>4</v>
      </c>
      <c r="U2336">
        <v>23</v>
      </c>
      <c r="V2336">
        <v>0.67500000000000004</v>
      </c>
      <c r="W2336">
        <v>0.4</v>
      </c>
      <c r="Y2336">
        <v>0.23612750885478162</v>
      </c>
      <c r="Z2336">
        <v>385</v>
      </c>
      <c r="AA2336">
        <v>0.65</v>
      </c>
      <c r="AB2336">
        <v>4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23</v>
      </c>
      <c r="AI2336">
        <v>0</v>
      </c>
      <c r="AJ2336">
        <v>0</v>
      </c>
      <c r="AK2336">
        <v>0</v>
      </c>
      <c r="AL2336">
        <v>0</v>
      </c>
      <c r="AM2336">
        <v>0</v>
      </c>
      <c r="AQ2336">
        <v>80</v>
      </c>
      <c r="AR2336">
        <v>80</v>
      </c>
      <c r="AS2336" t="s">
        <v>755</v>
      </c>
    </row>
    <row r="2337" spans="1:45" x14ac:dyDescent="0.25">
      <c r="A2337">
        <v>2336</v>
      </c>
      <c r="B2337" t="s">
        <v>26</v>
      </c>
      <c r="C2337" t="s">
        <v>665</v>
      </c>
      <c r="D2337" t="s">
        <v>3</v>
      </c>
      <c r="E2337" t="s">
        <v>346</v>
      </c>
      <c r="F2337" s="138">
        <v>44037</v>
      </c>
      <c r="G2337" t="s">
        <v>685</v>
      </c>
      <c r="H2337" t="s">
        <v>667</v>
      </c>
      <c r="I2337" t="s">
        <v>668</v>
      </c>
      <c r="J2337" t="s">
        <v>416</v>
      </c>
      <c r="K2337" t="s">
        <v>671</v>
      </c>
      <c r="L2337">
        <v>1000</v>
      </c>
      <c r="M2337">
        <v>400</v>
      </c>
      <c r="O2337">
        <v>258</v>
      </c>
      <c r="P2337">
        <v>80</v>
      </c>
      <c r="Q2337">
        <v>6</v>
      </c>
      <c r="R2337">
        <v>27</v>
      </c>
      <c r="S2337">
        <v>53</v>
      </c>
      <c r="T2337">
        <v>6</v>
      </c>
      <c r="U2337">
        <v>55.5</v>
      </c>
      <c r="V2337">
        <v>1.8636363636363635</v>
      </c>
      <c r="W2337">
        <v>0.4</v>
      </c>
      <c r="Y2337">
        <v>0.18272425249169436</v>
      </c>
      <c r="Z2337">
        <v>270</v>
      </c>
      <c r="AA2337">
        <v>0.65</v>
      </c>
      <c r="AB2337">
        <v>6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54</v>
      </c>
      <c r="AI2337">
        <v>2</v>
      </c>
      <c r="AJ2337">
        <v>0</v>
      </c>
      <c r="AK2337">
        <v>2</v>
      </c>
      <c r="AL2337">
        <v>0</v>
      </c>
      <c r="AM2337">
        <v>0</v>
      </c>
      <c r="AQ2337">
        <v>80</v>
      </c>
      <c r="AR2337">
        <v>80</v>
      </c>
      <c r="AS2337" t="s">
        <v>755</v>
      </c>
    </row>
    <row r="2338" spans="1:45" x14ac:dyDescent="0.25">
      <c r="A2338">
        <v>2337</v>
      </c>
      <c r="B2338" t="s">
        <v>26</v>
      </c>
      <c r="C2338" t="s">
        <v>665</v>
      </c>
      <c r="D2338" t="s">
        <v>3</v>
      </c>
      <c r="E2338" t="s">
        <v>346</v>
      </c>
      <c r="F2338" s="138">
        <v>44037</v>
      </c>
      <c r="G2338" t="s">
        <v>685</v>
      </c>
      <c r="H2338" t="s">
        <v>687</v>
      </c>
      <c r="I2338" t="s">
        <v>677</v>
      </c>
      <c r="J2338" t="s">
        <v>529</v>
      </c>
      <c r="K2338" t="s">
        <v>671</v>
      </c>
      <c r="L2338">
        <v>1000</v>
      </c>
      <c r="M2338">
        <v>400</v>
      </c>
      <c r="O2338">
        <v>250</v>
      </c>
      <c r="P2338">
        <v>80</v>
      </c>
      <c r="Q2338">
        <v>0</v>
      </c>
      <c r="R2338">
        <v>50</v>
      </c>
      <c r="S2338">
        <v>53</v>
      </c>
      <c r="T2338">
        <v>0</v>
      </c>
      <c r="U2338">
        <v>50.5</v>
      </c>
      <c r="V2338">
        <v>1.01</v>
      </c>
      <c r="W2338">
        <v>0.4</v>
      </c>
      <c r="Y2338">
        <v>0.2857142857142857</v>
      </c>
      <c r="Z2338">
        <v>600</v>
      </c>
      <c r="AA2338">
        <v>0.65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50</v>
      </c>
      <c r="AI2338">
        <v>2</v>
      </c>
      <c r="AJ2338">
        <v>0</v>
      </c>
      <c r="AK2338">
        <v>0</v>
      </c>
      <c r="AL2338">
        <v>0</v>
      </c>
      <c r="AM2338">
        <v>0</v>
      </c>
      <c r="AQ2338">
        <v>80</v>
      </c>
      <c r="AR2338">
        <v>80</v>
      </c>
      <c r="AS2338" t="s">
        <v>755</v>
      </c>
    </row>
    <row r="2339" spans="1:45" x14ac:dyDescent="0.25">
      <c r="A2339">
        <v>2338</v>
      </c>
      <c r="B2339" t="s">
        <v>26</v>
      </c>
      <c r="C2339" t="s">
        <v>665</v>
      </c>
      <c r="D2339" t="s">
        <v>3</v>
      </c>
      <c r="E2339" t="s">
        <v>346</v>
      </c>
      <c r="F2339" s="138">
        <v>44037</v>
      </c>
      <c r="G2339" t="s">
        <v>685</v>
      </c>
      <c r="H2339" t="s">
        <v>667</v>
      </c>
      <c r="I2339" t="s">
        <v>672</v>
      </c>
      <c r="J2339" t="s">
        <v>407</v>
      </c>
      <c r="K2339" t="s">
        <v>671</v>
      </c>
      <c r="L2339">
        <v>1000</v>
      </c>
      <c r="M2339">
        <v>400</v>
      </c>
      <c r="O2339">
        <v>296</v>
      </c>
      <c r="P2339">
        <v>80</v>
      </c>
      <c r="Q2339">
        <v>0</v>
      </c>
      <c r="R2339">
        <v>12</v>
      </c>
      <c r="S2339">
        <v>53</v>
      </c>
      <c r="T2339">
        <v>0</v>
      </c>
      <c r="U2339">
        <v>9</v>
      </c>
      <c r="V2339">
        <v>0.75</v>
      </c>
      <c r="W2339">
        <v>0.4</v>
      </c>
      <c r="Y2339">
        <v>5.7915057915057917E-2</v>
      </c>
      <c r="Z2339">
        <v>107</v>
      </c>
      <c r="AA2339">
        <v>0.8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9</v>
      </c>
      <c r="AI2339">
        <v>0</v>
      </c>
      <c r="AJ2339">
        <v>0</v>
      </c>
      <c r="AK2339">
        <v>0</v>
      </c>
      <c r="AL2339">
        <v>0</v>
      </c>
      <c r="AM2339">
        <v>0</v>
      </c>
      <c r="AQ2339">
        <v>80</v>
      </c>
      <c r="AR2339">
        <v>80</v>
      </c>
      <c r="AS2339" t="s">
        <v>755</v>
      </c>
    </row>
    <row r="2340" spans="1:45" x14ac:dyDescent="0.25">
      <c r="A2340">
        <v>2339</v>
      </c>
      <c r="B2340" t="s">
        <v>26</v>
      </c>
      <c r="C2340" t="s">
        <v>665</v>
      </c>
      <c r="D2340" t="s">
        <v>3</v>
      </c>
      <c r="E2340" t="s">
        <v>346</v>
      </c>
      <c r="F2340" s="138">
        <v>44037</v>
      </c>
      <c r="G2340" t="s">
        <v>685</v>
      </c>
      <c r="H2340" t="s">
        <v>667</v>
      </c>
      <c r="I2340" t="s">
        <v>677</v>
      </c>
      <c r="J2340" t="s">
        <v>405</v>
      </c>
      <c r="K2340" t="s">
        <v>671</v>
      </c>
      <c r="L2340">
        <v>1000</v>
      </c>
      <c r="M2340">
        <v>400</v>
      </c>
      <c r="O2340">
        <v>240</v>
      </c>
      <c r="P2340">
        <v>80</v>
      </c>
      <c r="Q2340">
        <v>0</v>
      </c>
      <c r="R2340">
        <v>40</v>
      </c>
      <c r="S2340">
        <v>53</v>
      </c>
      <c r="T2340">
        <v>0</v>
      </c>
      <c r="U2340">
        <v>53</v>
      </c>
      <c r="V2340">
        <v>1.325</v>
      </c>
      <c r="W2340">
        <v>0.4</v>
      </c>
      <c r="Y2340">
        <v>0.23809523809523808</v>
      </c>
      <c r="Z2340">
        <v>600</v>
      </c>
      <c r="AA2340">
        <v>0.8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50</v>
      </c>
      <c r="AI2340">
        <v>10</v>
      </c>
      <c r="AJ2340">
        <v>0</v>
      </c>
      <c r="AK2340">
        <v>1</v>
      </c>
      <c r="AL2340">
        <v>0</v>
      </c>
      <c r="AM2340">
        <v>0</v>
      </c>
      <c r="AQ2340">
        <v>80</v>
      </c>
      <c r="AR2340">
        <v>80</v>
      </c>
      <c r="AS2340" t="s">
        <v>755</v>
      </c>
    </row>
    <row r="2341" spans="1:45" x14ac:dyDescent="0.25">
      <c r="A2341">
        <v>2340</v>
      </c>
      <c r="B2341" t="s">
        <v>26</v>
      </c>
      <c r="C2341" t="s">
        <v>665</v>
      </c>
      <c r="D2341" t="s">
        <v>3</v>
      </c>
      <c r="E2341" t="s">
        <v>346</v>
      </c>
      <c r="F2341" s="138">
        <v>44037</v>
      </c>
      <c r="G2341" t="s">
        <v>685</v>
      </c>
      <c r="H2341" t="s">
        <v>687</v>
      </c>
      <c r="I2341" t="s">
        <v>668</v>
      </c>
      <c r="J2341" t="s">
        <v>574</v>
      </c>
      <c r="K2341" t="s">
        <v>671</v>
      </c>
      <c r="L2341">
        <v>1000</v>
      </c>
      <c r="M2341">
        <v>162</v>
      </c>
      <c r="O2341">
        <v>144</v>
      </c>
      <c r="P2341">
        <v>19</v>
      </c>
      <c r="Q2341">
        <v>1</v>
      </c>
      <c r="R2341">
        <v>7</v>
      </c>
      <c r="S2341">
        <v>13</v>
      </c>
      <c r="T2341">
        <v>1</v>
      </c>
      <c r="U2341">
        <v>5</v>
      </c>
      <c r="V2341">
        <v>0.75</v>
      </c>
      <c r="W2341">
        <v>0.24</v>
      </c>
      <c r="Y2341">
        <v>7.9365079365079361E-2</v>
      </c>
      <c r="Z2341">
        <v>120</v>
      </c>
      <c r="AA2341">
        <v>0.65</v>
      </c>
      <c r="AB2341">
        <v>1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5</v>
      </c>
      <c r="AI2341">
        <v>0</v>
      </c>
      <c r="AJ2341">
        <v>0</v>
      </c>
      <c r="AK2341">
        <v>0</v>
      </c>
      <c r="AL2341">
        <v>0</v>
      </c>
      <c r="AM2341">
        <v>0</v>
      </c>
      <c r="AQ2341">
        <v>80</v>
      </c>
      <c r="AR2341">
        <v>80</v>
      </c>
      <c r="AS2341" t="s">
        <v>755</v>
      </c>
    </row>
    <row r="2342" spans="1:45" x14ac:dyDescent="0.25">
      <c r="A2342">
        <v>2341</v>
      </c>
      <c r="B2342" t="s">
        <v>26</v>
      </c>
      <c r="C2342" t="s">
        <v>665</v>
      </c>
      <c r="D2342" t="s">
        <v>3</v>
      </c>
      <c r="E2342" t="s">
        <v>346</v>
      </c>
      <c r="F2342" s="138">
        <v>44037</v>
      </c>
      <c r="G2342" t="s">
        <v>685</v>
      </c>
      <c r="H2342" t="s">
        <v>687</v>
      </c>
      <c r="I2342" t="s">
        <v>672</v>
      </c>
      <c r="J2342" t="s">
        <v>572</v>
      </c>
      <c r="K2342" t="s">
        <v>671</v>
      </c>
      <c r="L2342">
        <v>1000</v>
      </c>
      <c r="M2342">
        <v>400</v>
      </c>
      <c r="O2342">
        <v>344</v>
      </c>
      <c r="P2342">
        <v>48</v>
      </c>
      <c r="Q2342">
        <v>8</v>
      </c>
      <c r="R2342">
        <v>35</v>
      </c>
      <c r="S2342">
        <v>17.5</v>
      </c>
      <c r="T2342">
        <v>4.3</v>
      </c>
      <c r="U2342">
        <v>25.45</v>
      </c>
      <c r="V2342">
        <v>0.69186046511627908</v>
      </c>
      <c r="W2342">
        <v>0.24</v>
      </c>
      <c r="Y2342">
        <v>0.17857142857142858</v>
      </c>
      <c r="Z2342">
        <v>229</v>
      </c>
      <c r="AA2342">
        <v>0.65</v>
      </c>
      <c r="AB2342">
        <v>4.3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24.7</v>
      </c>
      <c r="AI2342">
        <v>3</v>
      </c>
      <c r="AJ2342">
        <v>0</v>
      </c>
      <c r="AK2342">
        <v>0</v>
      </c>
      <c r="AL2342">
        <v>0</v>
      </c>
      <c r="AM2342">
        <v>0</v>
      </c>
      <c r="AQ2342">
        <v>80</v>
      </c>
      <c r="AR2342">
        <v>80</v>
      </c>
      <c r="AS2342" t="s">
        <v>755</v>
      </c>
    </row>
    <row r="2343" spans="1:45" x14ac:dyDescent="0.25">
      <c r="A2343">
        <v>2342</v>
      </c>
      <c r="B2343" t="s">
        <v>26</v>
      </c>
      <c r="C2343" t="s">
        <v>665</v>
      </c>
      <c r="D2343" t="s">
        <v>3</v>
      </c>
      <c r="E2343" t="s">
        <v>346</v>
      </c>
      <c r="F2343" s="138">
        <v>44037</v>
      </c>
      <c r="G2343" t="s">
        <v>712</v>
      </c>
      <c r="H2343" t="s">
        <v>687</v>
      </c>
      <c r="I2343" t="s">
        <v>668</v>
      </c>
      <c r="J2343" t="s">
        <v>466</v>
      </c>
      <c r="K2343" t="s">
        <v>711</v>
      </c>
      <c r="L2343">
        <v>288</v>
      </c>
      <c r="M2343">
        <v>162</v>
      </c>
      <c r="O2343">
        <v>128</v>
      </c>
      <c r="P2343">
        <v>19</v>
      </c>
      <c r="Q2343">
        <v>7</v>
      </c>
      <c r="R2343">
        <v>15</v>
      </c>
      <c r="S2343">
        <v>12.5</v>
      </c>
      <c r="T2343">
        <v>5</v>
      </c>
      <c r="U2343">
        <v>8</v>
      </c>
      <c r="V2343">
        <v>0.59090909090909094</v>
      </c>
      <c r="W2343">
        <v>0.24</v>
      </c>
      <c r="Y2343">
        <v>0.2455357142857143</v>
      </c>
      <c r="Z2343">
        <v>257</v>
      </c>
      <c r="AA2343">
        <v>0.7</v>
      </c>
      <c r="AB2343">
        <v>5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8</v>
      </c>
      <c r="AI2343">
        <v>0</v>
      </c>
      <c r="AJ2343">
        <v>0</v>
      </c>
      <c r="AK2343">
        <v>0</v>
      </c>
      <c r="AL2343">
        <v>0</v>
      </c>
      <c r="AM2343">
        <v>0</v>
      </c>
      <c r="AQ2343">
        <v>50</v>
      </c>
      <c r="AR2343">
        <v>50</v>
      </c>
      <c r="AS2343" t="s">
        <v>755</v>
      </c>
    </row>
    <row r="2344" spans="1:45" x14ac:dyDescent="0.25">
      <c r="A2344">
        <v>2343</v>
      </c>
      <c r="B2344" t="s">
        <v>26</v>
      </c>
      <c r="C2344" t="s">
        <v>665</v>
      </c>
      <c r="D2344" t="s">
        <v>3</v>
      </c>
      <c r="E2344" t="s">
        <v>346</v>
      </c>
      <c r="F2344" s="138">
        <v>44037</v>
      </c>
      <c r="G2344" t="s">
        <v>712</v>
      </c>
      <c r="H2344" t="s">
        <v>687</v>
      </c>
      <c r="I2344" t="s">
        <v>668</v>
      </c>
      <c r="J2344" t="s">
        <v>561</v>
      </c>
      <c r="K2344" t="s">
        <v>711</v>
      </c>
      <c r="L2344">
        <v>288</v>
      </c>
      <c r="M2344">
        <v>162</v>
      </c>
      <c r="O2344">
        <v>224</v>
      </c>
      <c r="P2344">
        <v>19</v>
      </c>
      <c r="Q2344">
        <v>18</v>
      </c>
      <c r="R2344">
        <v>10</v>
      </c>
      <c r="S2344">
        <v>12.5</v>
      </c>
      <c r="T2344">
        <v>10</v>
      </c>
      <c r="U2344">
        <v>7</v>
      </c>
      <c r="V2344">
        <v>0.6071428571428571</v>
      </c>
      <c r="W2344">
        <v>0.24</v>
      </c>
      <c r="Y2344">
        <v>0.1785714285714286</v>
      </c>
      <c r="Z2344">
        <v>339</v>
      </c>
      <c r="AA2344">
        <v>0.75</v>
      </c>
      <c r="AB2344">
        <v>10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7</v>
      </c>
      <c r="AI2344">
        <v>0</v>
      </c>
      <c r="AJ2344">
        <v>0</v>
      </c>
      <c r="AK2344">
        <v>0</v>
      </c>
      <c r="AL2344">
        <v>0</v>
      </c>
      <c r="AM2344">
        <v>0</v>
      </c>
      <c r="AQ2344">
        <v>50</v>
      </c>
      <c r="AR2344">
        <v>50</v>
      </c>
      <c r="AS2344" t="s">
        <v>755</v>
      </c>
    </row>
    <row r="2345" spans="1:45" x14ac:dyDescent="0.25">
      <c r="A2345">
        <v>2344</v>
      </c>
      <c r="B2345" t="s">
        <v>26</v>
      </c>
      <c r="C2345" t="s">
        <v>678</v>
      </c>
      <c r="D2345" t="s">
        <v>3</v>
      </c>
      <c r="E2345" t="s">
        <v>346</v>
      </c>
      <c r="F2345" s="138">
        <v>44037</v>
      </c>
      <c r="G2345" t="s">
        <v>684</v>
      </c>
      <c r="H2345" t="s">
        <v>687</v>
      </c>
      <c r="I2345" t="s">
        <v>706</v>
      </c>
      <c r="J2345" t="s">
        <v>456</v>
      </c>
      <c r="K2345" t="s">
        <v>669</v>
      </c>
      <c r="L2345">
        <v>1250</v>
      </c>
      <c r="M2345">
        <v>500</v>
      </c>
      <c r="O2345">
        <v>416</v>
      </c>
      <c r="P2345">
        <v>100</v>
      </c>
      <c r="Q2345">
        <v>6</v>
      </c>
      <c r="R2345">
        <v>42</v>
      </c>
      <c r="S2345">
        <v>66</v>
      </c>
      <c r="T2345">
        <v>2.75</v>
      </c>
      <c r="U2345">
        <v>29.375</v>
      </c>
      <c r="V2345">
        <v>0.66927083333333337</v>
      </c>
      <c r="W2345">
        <v>0.24</v>
      </c>
      <c r="Y2345">
        <v>0.16483516483516483</v>
      </c>
      <c r="Z2345">
        <v>516</v>
      </c>
      <c r="AA2345">
        <v>0.7</v>
      </c>
      <c r="AB2345">
        <v>2</v>
      </c>
      <c r="AC2345">
        <v>3</v>
      </c>
      <c r="AD2345">
        <v>0</v>
      </c>
      <c r="AE2345">
        <v>0</v>
      </c>
      <c r="AF2345">
        <v>0</v>
      </c>
      <c r="AG2345">
        <v>0</v>
      </c>
      <c r="AH2345">
        <v>26</v>
      </c>
      <c r="AI2345">
        <v>6</v>
      </c>
      <c r="AJ2345">
        <v>5</v>
      </c>
      <c r="AK2345">
        <v>0</v>
      </c>
      <c r="AL2345">
        <v>0</v>
      </c>
      <c r="AM2345">
        <v>0</v>
      </c>
      <c r="AQ2345">
        <v>80</v>
      </c>
      <c r="AR2345">
        <v>80</v>
      </c>
      <c r="AS2345" t="s">
        <v>755</v>
      </c>
    </row>
    <row r="2346" spans="1:45" x14ac:dyDescent="0.25">
      <c r="A2346">
        <v>2345</v>
      </c>
      <c r="B2346" t="s">
        <v>26</v>
      </c>
      <c r="C2346" t="s">
        <v>678</v>
      </c>
      <c r="D2346" t="s">
        <v>3</v>
      </c>
      <c r="E2346" t="s">
        <v>346</v>
      </c>
      <c r="F2346" s="138">
        <v>44037</v>
      </c>
      <c r="G2346" t="s">
        <v>684</v>
      </c>
      <c r="H2346" t="s">
        <v>687</v>
      </c>
      <c r="I2346" t="s">
        <v>698</v>
      </c>
      <c r="J2346" t="s">
        <v>458</v>
      </c>
      <c r="K2346" t="s">
        <v>669</v>
      </c>
      <c r="L2346">
        <v>1250</v>
      </c>
      <c r="M2346">
        <v>500</v>
      </c>
      <c r="O2346">
        <v>392</v>
      </c>
      <c r="P2346">
        <v>100</v>
      </c>
      <c r="R2346">
        <v>14</v>
      </c>
      <c r="S2346">
        <v>66</v>
      </c>
      <c r="T2346">
        <v>0.25</v>
      </c>
      <c r="U2346">
        <v>11.25</v>
      </c>
      <c r="V2346">
        <v>0.8214285714285714</v>
      </c>
      <c r="W2346">
        <v>0.24</v>
      </c>
      <c r="Y2346">
        <v>5.1020408163265307E-2</v>
      </c>
      <c r="Z2346">
        <v>412</v>
      </c>
      <c r="AA2346">
        <v>0.7</v>
      </c>
      <c r="AB2346">
        <v>0</v>
      </c>
      <c r="AC2346">
        <v>1</v>
      </c>
      <c r="AD2346">
        <v>0</v>
      </c>
      <c r="AE2346">
        <v>0</v>
      </c>
      <c r="AF2346">
        <v>0</v>
      </c>
      <c r="AG2346">
        <v>0</v>
      </c>
      <c r="AH2346">
        <v>5</v>
      </c>
      <c r="AI2346">
        <v>0</v>
      </c>
      <c r="AJ2346">
        <v>4</v>
      </c>
      <c r="AK2346">
        <v>8</v>
      </c>
      <c r="AL2346">
        <v>1</v>
      </c>
      <c r="AM2346">
        <v>0</v>
      </c>
      <c r="AQ2346">
        <v>80</v>
      </c>
      <c r="AR2346">
        <v>80</v>
      </c>
      <c r="AS2346" t="s">
        <v>755</v>
      </c>
    </row>
    <row r="2347" spans="1:45" x14ac:dyDescent="0.25">
      <c r="A2347">
        <v>2346</v>
      </c>
      <c r="B2347" t="s">
        <v>26</v>
      </c>
      <c r="C2347" t="s">
        <v>678</v>
      </c>
      <c r="D2347" t="s">
        <v>3</v>
      </c>
      <c r="E2347" t="s">
        <v>346</v>
      </c>
      <c r="F2347" s="138">
        <v>44037</v>
      </c>
      <c r="G2347" t="s">
        <v>684</v>
      </c>
      <c r="H2347" t="s">
        <v>687</v>
      </c>
      <c r="I2347" t="s">
        <v>688</v>
      </c>
      <c r="J2347" t="s">
        <v>457</v>
      </c>
      <c r="K2347" t="s">
        <v>669</v>
      </c>
      <c r="L2347">
        <v>1250</v>
      </c>
      <c r="M2347">
        <v>500</v>
      </c>
      <c r="O2347">
        <v>382</v>
      </c>
      <c r="P2347">
        <v>100</v>
      </c>
      <c r="Q2347">
        <v>13</v>
      </c>
      <c r="R2347">
        <v>28</v>
      </c>
      <c r="S2347">
        <v>66</v>
      </c>
      <c r="T2347">
        <v>6.75</v>
      </c>
      <c r="U2347">
        <v>27.75</v>
      </c>
      <c r="V2347">
        <v>0.84146341463414631</v>
      </c>
      <c r="W2347">
        <v>0.24</v>
      </c>
      <c r="Y2347">
        <v>0.15332834704562454</v>
      </c>
      <c r="Z2347">
        <v>433</v>
      </c>
      <c r="AA2347">
        <v>0.7</v>
      </c>
      <c r="AB2347">
        <v>5</v>
      </c>
      <c r="AC2347">
        <v>5</v>
      </c>
      <c r="AD2347">
        <v>0</v>
      </c>
      <c r="AE2347">
        <v>1</v>
      </c>
      <c r="AF2347">
        <v>0</v>
      </c>
      <c r="AG2347">
        <v>0</v>
      </c>
      <c r="AH2347">
        <v>23</v>
      </c>
      <c r="AI2347">
        <v>9</v>
      </c>
      <c r="AJ2347">
        <v>0</v>
      </c>
      <c r="AK2347">
        <v>5</v>
      </c>
      <c r="AL2347">
        <v>0</v>
      </c>
      <c r="AM2347">
        <v>0</v>
      </c>
      <c r="AQ2347">
        <v>80</v>
      </c>
      <c r="AR2347">
        <v>80</v>
      </c>
      <c r="AS2347" t="s">
        <v>755</v>
      </c>
    </row>
    <row r="2348" spans="1:45" x14ac:dyDescent="0.25">
      <c r="A2348">
        <v>2347</v>
      </c>
      <c r="B2348" t="s">
        <v>26</v>
      </c>
      <c r="C2348" t="s">
        <v>678</v>
      </c>
      <c r="D2348" t="s">
        <v>3</v>
      </c>
      <c r="E2348" t="s">
        <v>346</v>
      </c>
      <c r="F2348" s="138">
        <v>44037</v>
      </c>
      <c r="G2348" t="s">
        <v>670</v>
      </c>
      <c r="H2348" t="s">
        <v>667</v>
      </c>
      <c r="I2348" t="s">
        <v>679</v>
      </c>
      <c r="J2348" t="s">
        <v>382</v>
      </c>
      <c r="K2348" t="s">
        <v>671</v>
      </c>
      <c r="L2348">
        <v>1200</v>
      </c>
      <c r="M2348">
        <v>480</v>
      </c>
      <c r="O2348">
        <v>451</v>
      </c>
      <c r="P2348">
        <v>153.60000000000002</v>
      </c>
      <c r="Q2348">
        <v>58</v>
      </c>
      <c r="R2348">
        <v>66</v>
      </c>
      <c r="S2348">
        <v>101.60000000000001</v>
      </c>
      <c r="T2348">
        <v>33.85</v>
      </c>
      <c r="U2348">
        <v>32.85</v>
      </c>
      <c r="V2348">
        <v>0.53790322580645167</v>
      </c>
      <c r="W2348">
        <v>0.4</v>
      </c>
      <c r="Y2348">
        <v>0.3927779537535635</v>
      </c>
      <c r="Z2348">
        <v>879</v>
      </c>
      <c r="AA2348">
        <v>0.7</v>
      </c>
      <c r="AB2348">
        <v>18.600000000000001</v>
      </c>
      <c r="AC2348">
        <v>9</v>
      </c>
      <c r="AD2348">
        <v>0</v>
      </c>
      <c r="AE2348">
        <v>26</v>
      </c>
      <c r="AF2348">
        <v>0</v>
      </c>
      <c r="AG2348">
        <v>0</v>
      </c>
      <c r="AH2348">
        <v>22.1</v>
      </c>
      <c r="AI2348">
        <v>15</v>
      </c>
      <c r="AJ2348">
        <v>0</v>
      </c>
      <c r="AK2348">
        <v>14</v>
      </c>
      <c r="AL2348">
        <v>0</v>
      </c>
      <c r="AM2348">
        <v>0</v>
      </c>
      <c r="AQ2348">
        <v>80</v>
      </c>
      <c r="AR2348">
        <v>80</v>
      </c>
      <c r="AS2348" t="s">
        <v>756</v>
      </c>
    </row>
    <row r="2349" spans="1:45" x14ac:dyDescent="0.25">
      <c r="A2349">
        <v>2348</v>
      </c>
      <c r="B2349" t="s">
        <v>26</v>
      </c>
      <c r="C2349" t="s">
        <v>678</v>
      </c>
      <c r="D2349" t="s">
        <v>3</v>
      </c>
      <c r="E2349" t="s">
        <v>346</v>
      </c>
      <c r="F2349" s="138">
        <v>44037</v>
      </c>
      <c r="G2349" t="s">
        <v>670</v>
      </c>
      <c r="H2349" t="s">
        <v>667</v>
      </c>
      <c r="I2349" t="s">
        <v>686</v>
      </c>
      <c r="J2349" t="s">
        <v>233</v>
      </c>
      <c r="K2349" t="s">
        <v>671</v>
      </c>
      <c r="L2349">
        <v>1200</v>
      </c>
      <c r="M2349">
        <v>480</v>
      </c>
      <c r="O2349">
        <v>400</v>
      </c>
      <c r="P2349">
        <v>96</v>
      </c>
      <c r="Q2349">
        <v>16</v>
      </c>
      <c r="R2349">
        <v>24</v>
      </c>
      <c r="S2349">
        <v>63.5</v>
      </c>
      <c r="T2349">
        <v>10.708333333333334</v>
      </c>
      <c r="U2349">
        <v>34.083333333333336</v>
      </c>
      <c r="V2349">
        <v>1.1197916666666667</v>
      </c>
      <c r="W2349">
        <v>0.4</v>
      </c>
      <c r="Y2349">
        <v>0.14285714285714285</v>
      </c>
      <c r="Z2349">
        <v>544</v>
      </c>
      <c r="AA2349">
        <v>0.65</v>
      </c>
      <c r="AB2349">
        <v>8.3333333333333339</v>
      </c>
      <c r="AC2349">
        <v>2</v>
      </c>
      <c r="AD2349">
        <v>1</v>
      </c>
      <c r="AE2349">
        <v>3</v>
      </c>
      <c r="AF2349">
        <v>0</v>
      </c>
      <c r="AG2349">
        <v>0</v>
      </c>
      <c r="AH2349">
        <v>33.333333333333336</v>
      </c>
      <c r="AI2349">
        <v>1</v>
      </c>
      <c r="AJ2349">
        <v>0</v>
      </c>
      <c r="AK2349">
        <v>1</v>
      </c>
      <c r="AL2349">
        <v>0</v>
      </c>
      <c r="AM2349">
        <v>0</v>
      </c>
      <c r="AQ2349">
        <v>80</v>
      </c>
      <c r="AR2349">
        <v>80</v>
      </c>
      <c r="AS2349" t="s">
        <v>755</v>
      </c>
    </row>
    <row r="2350" spans="1:45" x14ac:dyDescent="0.25">
      <c r="A2350">
        <v>2349</v>
      </c>
      <c r="B2350" t="s">
        <v>26</v>
      </c>
      <c r="C2350" t="s">
        <v>678</v>
      </c>
      <c r="D2350" t="s">
        <v>3</v>
      </c>
      <c r="E2350" t="s">
        <v>346</v>
      </c>
      <c r="F2350" s="138">
        <v>44037</v>
      </c>
      <c r="G2350" t="s">
        <v>670</v>
      </c>
      <c r="H2350" t="s">
        <v>687</v>
      </c>
      <c r="I2350" t="s">
        <v>688</v>
      </c>
      <c r="J2350" t="s">
        <v>430</v>
      </c>
      <c r="K2350" t="s">
        <v>671</v>
      </c>
      <c r="L2350">
        <v>1200</v>
      </c>
      <c r="M2350">
        <v>480</v>
      </c>
      <c r="O2350">
        <v>452</v>
      </c>
      <c r="P2350">
        <v>57.5</v>
      </c>
      <c r="Q2350">
        <v>14</v>
      </c>
      <c r="R2350">
        <v>37</v>
      </c>
      <c r="S2350">
        <v>21</v>
      </c>
      <c r="T2350">
        <v>16.75</v>
      </c>
      <c r="U2350">
        <v>58</v>
      </c>
      <c r="V2350">
        <v>1.4656862745098038</v>
      </c>
      <c r="W2350">
        <v>0.24</v>
      </c>
      <c r="Y2350">
        <v>0.16118836915297094</v>
      </c>
      <c r="Z2350">
        <v>411</v>
      </c>
      <c r="AA2350">
        <v>0.65</v>
      </c>
      <c r="AB2350">
        <v>15</v>
      </c>
      <c r="AC2350">
        <v>1</v>
      </c>
      <c r="AD2350">
        <v>0</v>
      </c>
      <c r="AE2350">
        <v>3</v>
      </c>
      <c r="AF2350">
        <v>0</v>
      </c>
      <c r="AG2350">
        <v>0</v>
      </c>
      <c r="AH2350">
        <v>51</v>
      </c>
      <c r="AI2350">
        <v>12</v>
      </c>
      <c r="AJ2350">
        <v>0</v>
      </c>
      <c r="AK2350">
        <v>8</v>
      </c>
      <c r="AL2350">
        <v>0</v>
      </c>
      <c r="AM2350">
        <v>0</v>
      </c>
      <c r="AQ2350">
        <v>80</v>
      </c>
      <c r="AR2350">
        <v>80</v>
      </c>
      <c r="AS2350" t="s">
        <v>755</v>
      </c>
    </row>
    <row r="2351" spans="1:45" x14ac:dyDescent="0.25">
      <c r="A2351">
        <v>2350</v>
      </c>
      <c r="B2351" t="s">
        <v>26</v>
      </c>
      <c r="C2351" t="s">
        <v>678</v>
      </c>
      <c r="D2351" t="s">
        <v>3</v>
      </c>
      <c r="E2351" t="s">
        <v>346</v>
      </c>
      <c r="F2351" s="138">
        <v>44037</v>
      </c>
      <c r="G2351" t="s">
        <v>670</v>
      </c>
      <c r="H2351" t="s">
        <v>687</v>
      </c>
      <c r="I2351" t="s">
        <v>698</v>
      </c>
      <c r="J2351" t="s">
        <v>431</v>
      </c>
      <c r="K2351" t="s">
        <v>671</v>
      </c>
      <c r="L2351">
        <v>1200</v>
      </c>
      <c r="M2351">
        <v>480</v>
      </c>
      <c r="O2351">
        <v>390</v>
      </c>
      <c r="P2351">
        <v>57.5</v>
      </c>
      <c r="Q2351">
        <v>21</v>
      </c>
      <c r="R2351">
        <v>29</v>
      </c>
      <c r="S2351">
        <v>21</v>
      </c>
      <c r="T2351">
        <v>9.6</v>
      </c>
      <c r="U2351">
        <v>12.75</v>
      </c>
      <c r="V2351">
        <v>0.44700000000000001</v>
      </c>
      <c r="W2351">
        <v>0.24</v>
      </c>
      <c r="Y2351">
        <v>0.18315018315018314</v>
      </c>
      <c r="Z2351">
        <v>320</v>
      </c>
      <c r="AA2351">
        <v>0.45</v>
      </c>
      <c r="AB2351">
        <v>7.6</v>
      </c>
      <c r="AC2351">
        <v>4</v>
      </c>
      <c r="AD2351">
        <v>0</v>
      </c>
      <c r="AE2351">
        <v>2</v>
      </c>
      <c r="AF2351">
        <v>0</v>
      </c>
      <c r="AG2351">
        <v>0</v>
      </c>
      <c r="AH2351">
        <v>9</v>
      </c>
      <c r="AI2351">
        <v>5</v>
      </c>
      <c r="AJ2351">
        <v>0</v>
      </c>
      <c r="AK2351">
        <v>5</v>
      </c>
      <c r="AL2351">
        <v>0</v>
      </c>
      <c r="AM2351">
        <v>0</v>
      </c>
      <c r="AQ2351">
        <v>80</v>
      </c>
      <c r="AR2351">
        <v>80</v>
      </c>
      <c r="AS2351" t="s">
        <v>755</v>
      </c>
    </row>
    <row r="2352" spans="1:45" x14ac:dyDescent="0.25">
      <c r="A2352">
        <v>2351</v>
      </c>
      <c r="B2352" t="s">
        <v>26</v>
      </c>
      <c r="C2352" t="s">
        <v>678</v>
      </c>
      <c r="D2352" t="s">
        <v>3</v>
      </c>
      <c r="E2352" t="s">
        <v>346</v>
      </c>
      <c r="F2352" s="138">
        <v>44037</v>
      </c>
      <c r="G2352" t="s">
        <v>670</v>
      </c>
      <c r="H2352" t="s">
        <v>687</v>
      </c>
      <c r="I2352" t="s">
        <v>713</v>
      </c>
      <c r="J2352" t="s">
        <v>508</v>
      </c>
      <c r="K2352" t="s">
        <v>671</v>
      </c>
      <c r="L2352">
        <v>1200</v>
      </c>
      <c r="M2352">
        <v>480</v>
      </c>
      <c r="O2352">
        <v>372</v>
      </c>
      <c r="P2352">
        <v>57.5</v>
      </c>
      <c r="Q2352">
        <v>22</v>
      </c>
      <c r="R2352">
        <v>36</v>
      </c>
      <c r="S2352">
        <v>21</v>
      </c>
      <c r="T2352">
        <v>14</v>
      </c>
      <c r="U2352">
        <v>15.5</v>
      </c>
      <c r="V2352">
        <v>0.50862068965517238</v>
      </c>
      <c r="W2352">
        <v>0.24</v>
      </c>
      <c r="Y2352">
        <v>0.22273425499231952</v>
      </c>
      <c r="Z2352">
        <v>400</v>
      </c>
      <c r="AA2352">
        <v>0.65</v>
      </c>
      <c r="AB2352">
        <v>12</v>
      </c>
      <c r="AC2352">
        <v>4</v>
      </c>
      <c r="AD2352">
        <v>0</v>
      </c>
      <c r="AE2352">
        <v>2</v>
      </c>
      <c r="AF2352">
        <v>0</v>
      </c>
      <c r="AG2352">
        <v>0</v>
      </c>
      <c r="AH2352">
        <v>14</v>
      </c>
      <c r="AI2352">
        <v>0</v>
      </c>
      <c r="AJ2352">
        <v>4</v>
      </c>
      <c r="AK2352">
        <v>0</v>
      </c>
      <c r="AL2352">
        <v>0</v>
      </c>
      <c r="AM2352">
        <v>0</v>
      </c>
      <c r="AQ2352">
        <v>80</v>
      </c>
      <c r="AR2352">
        <v>80</v>
      </c>
      <c r="AS2352" t="s">
        <v>755</v>
      </c>
    </row>
    <row r="2353" spans="1:45" x14ac:dyDescent="0.25">
      <c r="A2353">
        <v>2352</v>
      </c>
      <c r="B2353" t="s">
        <v>26</v>
      </c>
      <c r="C2353" t="s">
        <v>678</v>
      </c>
      <c r="D2353" t="s">
        <v>3</v>
      </c>
      <c r="E2353" t="s">
        <v>346</v>
      </c>
      <c r="F2353" s="138">
        <v>44037</v>
      </c>
      <c r="G2353" t="s">
        <v>670</v>
      </c>
      <c r="H2353" t="s">
        <v>687</v>
      </c>
      <c r="I2353" t="s">
        <v>706</v>
      </c>
      <c r="J2353" t="s">
        <v>562</v>
      </c>
      <c r="K2353" t="s">
        <v>671</v>
      </c>
      <c r="L2353">
        <v>1200</v>
      </c>
      <c r="M2353">
        <v>480</v>
      </c>
      <c r="O2353">
        <v>400</v>
      </c>
      <c r="P2353">
        <v>57.5</v>
      </c>
      <c r="Q2353">
        <v>4</v>
      </c>
      <c r="R2353">
        <v>33</v>
      </c>
      <c r="S2353">
        <v>21</v>
      </c>
      <c r="T2353">
        <v>1.25</v>
      </c>
      <c r="U2353">
        <v>28.5</v>
      </c>
      <c r="V2353">
        <v>0.80405405405405406</v>
      </c>
      <c r="W2353">
        <v>0.24</v>
      </c>
      <c r="Y2353">
        <v>0.13214285714285715</v>
      </c>
      <c r="Z2353">
        <v>624</v>
      </c>
      <c r="AA2353">
        <v>0.65</v>
      </c>
      <c r="AB2353">
        <v>0</v>
      </c>
      <c r="AC2353">
        <v>3</v>
      </c>
      <c r="AD2353">
        <v>0</v>
      </c>
      <c r="AE2353">
        <v>1</v>
      </c>
      <c r="AF2353">
        <v>0</v>
      </c>
      <c r="AG2353">
        <v>0</v>
      </c>
      <c r="AH2353">
        <v>25</v>
      </c>
      <c r="AI2353">
        <v>6</v>
      </c>
      <c r="AJ2353">
        <v>0</v>
      </c>
      <c r="AK2353">
        <v>4</v>
      </c>
      <c r="AL2353">
        <v>0</v>
      </c>
      <c r="AM2353">
        <v>0</v>
      </c>
      <c r="AQ2353">
        <v>80</v>
      </c>
      <c r="AR2353">
        <v>80</v>
      </c>
      <c r="AS2353" t="s">
        <v>755</v>
      </c>
    </row>
    <row r="2354" spans="1:45" x14ac:dyDescent="0.25">
      <c r="A2354">
        <v>2353</v>
      </c>
      <c r="B2354" t="s">
        <v>26</v>
      </c>
      <c r="C2354" t="s">
        <v>678</v>
      </c>
      <c r="D2354" t="s">
        <v>3</v>
      </c>
      <c r="E2354" t="s">
        <v>346</v>
      </c>
      <c r="F2354" s="138">
        <v>44037</v>
      </c>
      <c r="G2354" t="s">
        <v>670</v>
      </c>
      <c r="H2354" t="s">
        <v>687</v>
      </c>
      <c r="I2354" t="s">
        <v>699</v>
      </c>
      <c r="J2354" t="s">
        <v>429</v>
      </c>
      <c r="K2354" t="s">
        <v>671</v>
      </c>
      <c r="L2354">
        <v>1200</v>
      </c>
      <c r="M2354">
        <v>480</v>
      </c>
      <c r="O2354">
        <v>388</v>
      </c>
      <c r="P2354">
        <v>57.5</v>
      </c>
      <c r="Q2354">
        <v>31</v>
      </c>
      <c r="R2354">
        <v>32</v>
      </c>
      <c r="S2354">
        <v>21</v>
      </c>
      <c r="T2354">
        <v>14.45</v>
      </c>
      <c r="U2354">
        <v>17.675000000000001</v>
      </c>
      <c r="V2354">
        <v>0.50992063492063489</v>
      </c>
      <c r="W2354">
        <v>0.24</v>
      </c>
      <c r="Y2354">
        <v>0.23195876288659797</v>
      </c>
      <c r="Z2354">
        <v>511</v>
      </c>
      <c r="AA2354">
        <v>0.65</v>
      </c>
      <c r="AB2354">
        <v>7.7</v>
      </c>
      <c r="AC2354">
        <v>8</v>
      </c>
      <c r="AD2354">
        <v>6</v>
      </c>
      <c r="AE2354">
        <v>5</v>
      </c>
      <c r="AF2354">
        <v>0</v>
      </c>
      <c r="AG2354">
        <v>0</v>
      </c>
      <c r="AH2354">
        <v>11.3</v>
      </c>
      <c r="AI2354">
        <v>11</v>
      </c>
      <c r="AJ2354">
        <v>3</v>
      </c>
      <c r="AK2354">
        <v>5</v>
      </c>
      <c r="AL2354">
        <v>0</v>
      </c>
      <c r="AM2354">
        <v>0</v>
      </c>
      <c r="AQ2354">
        <v>80</v>
      </c>
      <c r="AR2354">
        <v>80</v>
      </c>
      <c r="AS2354" t="s">
        <v>755</v>
      </c>
    </row>
    <row r="2355" spans="1:45" x14ac:dyDescent="0.25">
      <c r="A2355">
        <v>2354</v>
      </c>
      <c r="B2355" t="s">
        <v>26</v>
      </c>
      <c r="C2355" t="s">
        <v>678</v>
      </c>
      <c r="D2355" t="s">
        <v>3</v>
      </c>
      <c r="E2355" t="s">
        <v>346</v>
      </c>
      <c r="F2355" s="138">
        <v>44037</v>
      </c>
      <c r="G2355" t="s">
        <v>676</v>
      </c>
      <c r="H2355" t="s">
        <v>667</v>
      </c>
      <c r="I2355" t="s">
        <v>679</v>
      </c>
      <c r="J2355" t="s">
        <v>380</v>
      </c>
      <c r="K2355" t="s">
        <v>669</v>
      </c>
      <c r="L2355">
        <v>1200</v>
      </c>
      <c r="M2355">
        <v>480</v>
      </c>
      <c r="O2355">
        <v>416</v>
      </c>
      <c r="P2355">
        <v>160</v>
      </c>
      <c r="Q2355">
        <v>12</v>
      </c>
      <c r="R2355">
        <v>20</v>
      </c>
      <c r="S2355">
        <v>105.60000000000001</v>
      </c>
      <c r="T2355">
        <v>18</v>
      </c>
      <c r="U2355">
        <v>30.5</v>
      </c>
      <c r="V2355">
        <v>1.515625</v>
      </c>
      <c r="W2355">
        <v>0.4</v>
      </c>
      <c r="Y2355">
        <v>0.10989010989010989</v>
      </c>
      <c r="Z2355">
        <v>589</v>
      </c>
      <c r="AA2355">
        <v>0.65</v>
      </c>
      <c r="AB2355">
        <v>8</v>
      </c>
      <c r="AC2355">
        <v>0</v>
      </c>
      <c r="AD2355">
        <v>0</v>
      </c>
      <c r="AE2355">
        <v>20</v>
      </c>
      <c r="AF2355">
        <v>0</v>
      </c>
      <c r="AG2355">
        <v>0</v>
      </c>
      <c r="AH2355">
        <v>13</v>
      </c>
      <c r="AI2355">
        <v>0</v>
      </c>
      <c r="AJ2355">
        <v>0</v>
      </c>
      <c r="AK2355">
        <v>35</v>
      </c>
      <c r="AL2355">
        <v>0</v>
      </c>
      <c r="AM2355">
        <v>0</v>
      </c>
      <c r="AQ2355">
        <v>80</v>
      </c>
      <c r="AR2355">
        <v>80</v>
      </c>
      <c r="AS2355" t="s">
        <v>756</v>
      </c>
    </row>
    <row r="2356" spans="1:45" x14ac:dyDescent="0.25">
      <c r="A2356">
        <v>2355</v>
      </c>
      <c r="B2356" t="s">
        <v>26</v>
      </c>
      <c r="C2356" t="s">
        <v>678</v>
      </c>
      <c r="D2356" t="s">
        <v>3</v>
      </c>
      <c r="E2356" t="s">
        <v>346</v>
      </c>
      <c r="F2356" s="138">
        <v>44037</v>
      </c>
      <c r="G2356" t="s">
        <v>676</v>
      </c>
      <c r="H2356" t="s">
        <v>687</v>
      </c>
      <c r="I2356" t="s">
        <v>688</v>
      </c>
      <c r="J2356" t="s">
        <v>442</v>
      </c>
      <c r="K2356" t="s">
        <v>669</v>
      </c>
      <c r="L2356">
        <v>1200</v>
      </c>
      <c r="M2356">
        <v>480</v>
      </c>
      <c r="O2356">
        <v>382</v>
      </c>
      <c r="P2356">
        <v>57.5</v>
      </c>
      <c r="Q2356">
        <v>40</v>
      </c>
      <c r="R2356">
        <v>31</v>
      </c>
      <c r="S2356">
        <v>21</v>
      </c>
      <c r="T2356">
        <v>18.5</v>
      </c>
      <c r="U2356">
        <v>28</v>
      </c>
      <c r="V2356">
        <v>0.65492957746478875</v>
      </c>
      <c r="W2356">
        <v>0.24</v>
      </c>
      <c r="Y2356">
        <v>0.26551982049364253</v>
      </c>
      <c r="Z2356">
        <v>395</v>
      </c>
      <c r="AA2356">
        <v>0.86</v>
      </c>
      <c r="AB2356">
        <v>13</v>
      </c>
      <c r="AC2356">
        <v>4</v>
      </c>
      <c r="AD2356">
        <v>0</v>
      </c>
      <c r="AE2356">
        <v>9</v>
      </c>
      <c r="AF2356">
        <v>0</v>
      </c>
      <c r="AG2356">
        <v>0</v>
      </c>
      <c r="AH2356">
        <v>24</v>
      </c>
      <c r="AI2356">
        <v>6</v>
      </c>
      <c r="AJ2356">
        <v>0</v>
      </c>
      <c r="AK2356">
        <v>5</v>
      </c>
      <c r="AL2356">
        <v>0</v>
      </c>
      <c r="AM2356">
        <v>0</v>
      </c>
      <c r="AQ2356">
        <v>80</v>
      </c>
      <c r="AR2356">
        <v>80</v>
      </c>
      <c r="AS2356" t="s">
        <v>755</v>
      </c>
    </row>
    <row r="2357" spans="1:45" x14ac:dyDescent="0.25">
      <c r="A2357">
        <v>2356</v>
      </c>
      <c r="B2357" t="s">
        <v>26</v>
      </c>
      <c r="C2357" t="s">
        <v>678</v>
      </c>
      <c r="D2357" t="s">
        <v>3</v>
      </c>
      <c r="E2357" t="s">
        <v>346</v>
      </c>
      <c r="F2357" s="138">
        <v>44037</v>
      </c>
      <c r="G2357" t="s">
        <v>676</v>
      </c>
      <c r="H2357" t="s">
        <v>687</v>
      </c>
      <c r="I2357" t="s">
        <v>700</v>
      </c>
      <c r="J2357" t="s">
        <v>443</v>
      </c>
      <c r="K2357" t="s">
        <v>669</v>
      </c>
      <c r="L2357">
        <v>1200</v>
      </c>
      <c r="M2357">
        <v>480</v>
      </c>
      <c r="O2357">
        <v>378</v>
      </c>
      <c r="P2357">
        <v>57.5</v>
      </c>
      <c r="Q2357">
        <v>0</v>
      </c>
      <c r="R2357">
        <v>25</v>
      </c>
      <c r="S2357">
        <v>21</v>
      </c>
      <c r="T2357">
        <v>0</v>
      </c>
      <c r="U2357">
        <v>20</v>
      </c>
      <c r="V2357">
        <v>0.8</v>
      </c>
      <c r="W2357">
        <v>0.24</v>
      </c>
      <c r="Y2357">
        <v>9.4482237339380215E-2</v>
      </c>
      <c r="Z2357">
        <v>322</v>
      </c>
      <c r="AA2357">
        <v>0.65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20</v>
      </c>
      <c r="AI2357">
        <v>0</v>
      </c>
      <c r="AJ2357">
        <v>0</v>
      </c>
      <c r="AK2357">
        <v>0</v>
      </c>
      <c r="AL2357">
        <v>0</v>
      </c>
      <c r="AM2357">
        <v>0</v>
      </c>
      <c r="AQ2357">
        <v>50</v>
      </c>
      <c r="AR2357">
        <v>50</v>
      </c>
      <c r="AS2357" t="s">
        <v>755</v>
      </c>
    </row>
    <row r="2358" spans="1:45" x14ac:dyDescent="0.25">
      <c r="A2358">
        <v>2357</v>
      </c>
      <c r="B2358" t="s">
        <v>26</v>
      </c>
      <c r="C2358" t="s">
        <v>678</v>
      </c>
      <c r="D2358" t="s">
        <v>3</v>
      </c>
      <c r="E2358" t="s">
        <v>346</v>
      </c>
      <c r="F2358" s="138">
        <v>44037</v>
      </c>
      <c r="G2358" t="s">
        <v>682</v>
      </c>
      <c r="H2358" t="s">
        <v>687</v>
      </c>
      <c r="I2358" t="s">
        <v>721</v>
      </c>
      <c r="J2358" t="s">
        <v>598</v>
      </c>
      <c r="K2358" t="s">
        <v>671</v>
      </c>
      <c r="L2358">
        <v>1000</v>
      </c>
      <c r="M2358">
        <v>320</v>
      </c>
      <c r="O2358">
        <v>448</v>
      </c>
      <c r="P2358">
        <v>48</v>
      </c>
      <c r="Q2358">
        <v>0</v>
      </c>
      <c r="R2358">
        <v>25</v>
      </c>
      <c r="S2358">
        <v>17.5</v>
      </c>
      <c r="T2358">
        <v>0</v>
      </c>
      <c r="U2358">
        <v>21</v>
      </c>
      <c r="V2358">
        <v>0.84</v>
      </c>
      <c r="W2358">
        <v>0.24</v>
      </c>
      <c r="Y2358">
        <v>7.9719387755102053E-2</v>
      </c>
      <c r="Z2358">
        <v>500</v>
      </c>
      <c r="AA2358">
        <v>0.7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20</v>
      </c>
      <c r="AI2358">
        <v>1</v>
      </c>
      <c r="AJ2358">
        <v>2</v>
      </c>
      <c r="AK2358">
        <v>0</v>
      </c>
      <c r="AL2358">
        <v>0</v>
      </c>
      <c r="AM2358">
        <v>0</v>
      </c>
      <c r="AQ2358">
        <v>50</v>
      </c>
      <c r="AR2358">
        <v>50</v>
      </c>
      <c r="AS2358" t="s">
        <v>755</v>
      </c>
    </row>
    <row r="2359" spans="1:45" x14ac:dyDescent="0.25">
      <c r="A2359">
        <v>2358</v>
      </c>
      <c r="B2359" t="s">
        <v>26</v>
      </c>
      <c r="C2359" t="s">
        <v>680</v>
      </c>
      <c r="D2359" t="s">
        <v>3</v>
      </c>
      <c r="E2359" t="s">
        <v>346</v>
      </c>
      <c r="F2359" s="138">
        <v>44037</v>
      </c>
      <c r="G2359" t="s">
        <v>666</v>
      </c>
      <c r="H2359" t="s">
        <v>667</v>
      </c>
      <c r="I2359" t="s">
        <v>681</v>
      </c>
      <c r="J2359" t="s">
        <v>428</v>
      </c>
      <c r="K2359" t="s">
        <v>669</v>
      </c>
      <c r="L2359">
        <v>2700</v>
      </c>
      <c r="M2359">
        <v>810</v>
      </c>
      <c r="O2359">
        <v>836</v>
      </c>
      <c r="P2359">
        <v>259.2</v>
      </c>
      <c r="Q2359">
        <v>35</v>
      </c>
      <c r="R2359">
        <v>132</v>
      </c>
      <c r="S2359">
        <v>170.4</v>
      </c>
      <c r="T2359">
        <v>34.5</v>
      </c>
      <c r="U2359">
        <v>164</v>
      </c>
      <c r="V2359">
        <v>1.188622754491018</v>
      </c>
      <c r="W2359">
        <v>0.4</v>
      </c>
      <c r="Y2359">
        <v>0.22556390977443611</v>
      </c>
      <c r="Z2359">
        <v>1019</v>
      </c>
      <c r="AA2359">
        <v>0.7</v>
      </c>
      <c r="AB2359">
        <v>31</v>
      </c>
      <c r="AC2359">
        <v>0</v>
      </c>
      <c r="AD2359">
        <v>0</v>
      </c>
      <c r="AE2359">
        <v>7</v>
      </c>
      <c r="AF2359">
        <v>0</v>
      </c>
      <c r="AG2359">
        <v>0</v>
      </c>
      <c r="AH2359">
        <v>151</v>
      </c>
      <c r="AI2359">
        <v>22</v>
      </c>
      <c r="AJ2359">
        <v>0</v>
      </c>
      <c r="AK2359">
        <v>15</v>
      </c>
      <c r="AL2359">
        <v>0</v>
      </c>
      <c r="AM2359">
        <v>0</v>
      </c>
      <c r="AQ2359">
        <v>250</v>
      </c>
      <c r="AR2359">
        <v>250</v>
      </c>
      <c r="AS2359" t="s">
        <v>756</v>
      </c>
    </row>
    <row r="2360" spans="1:45" x14ac:dyDescent="0.25">
      <c r="A2360">
        <v>2359</v>
      </c>
      <c r="B2360" t="s">
        <v>26</v>
      </c>
      <c r="C2360" t="s">
        <v>680</v>
      </c>
      <c r="D2360" t="s">
        <v>3</v>
      </c>
      <c r="E2360" t="s">
        <v>346</v>
      </c>
      <c r="F2360" s="138">
        <v>44037</v>
      </c>
      <c r="G2360" t="s">
        <v>670</v>
      </c>
      <c r="H2360" t="s">
        <v>667</v>
      </c>
      <c r="I2360" t="s">
        <v>681</v>
      </c>
      <c r="J2360" t="s">
        <v>384</v>
      </c>
      <c r="K2360" t="s">
        <v>671</v>
      </c>
      <c r="L2360">
        <v>1200</v>
      </c>
      <c r="M2360">
        <v>480</v>
      </c>
      <c r="O2360">
        <v>456</v>
      </c>
      <c r="P2360">
        <v>153.60000000000002</v>
      </c>
      <c r="Q2360">
        <v>5</v>
      </c>
      <c r="R2360">
        <v>27</v>
      </c>
      <c r="S2360">
        <v>100.80000000000001</v>
      </c>
      <c r="T2360">
        <v>6</v>
      </c>
      <c r="U2360">
        <v>22</v>
      </c>
      <c r="V2360">
        <v>0.875</v>
      </c>
      <c r="W2360">
        <v>0.4</v>
      </c>
      <c r="Y2360">
        <v>8.4586466165413543E-2</v>
      </c>
      <c r="Z2360">
        <v>500</v>
      </c>
      <c r="AA2360">
        <v>0.65</v>
      </c>
      <c r="AB2360">
        <v>6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22</v>
      </c>
      <c r="AI2360">
        <v>0</v>
      </c>
      <c r="AJ2360">
        <v>0</v>
      </c>
      <c r="AK2360">
        <v>0</v>
      </c>
      <c r="AL2360">
        <v>0</v>
      </c>
      <c r="AM2360">
        <v>0</v>
      </c>
      <c r="AQ2360">
        <v>150</v>
      </c>
      <c r="AR2360">
        <v>150</v>
      </c>
      <c r="AS2360" t="s">
        <v>756</v>
      </c>
    </row>
    <row r="2361" spans="1:45" x14ac:dyDescent="0.25">
      <c r="A2361">
        <v>2360</v>
      </c>
      <c r="B2361" t="s">
        <v>26</v>
      </c>
      <c r="C2361" t="s">
        <v>680</v>
      </c>
      <c r="D2361" t="s">
        <v>3</v>
      </c>
      <c r="E2361" t="s">
        <v>346</v>
      </c>
      <c r="F2361" s="138">
        <v>44037</v>
      </c>
      <c r="G2361" t="s">
        <v>670</v>
      </c>
      <c r="H2361" t="s">
        <v>667</v>
      </c>
      <c r="I2361" t="s">
        <v>681</v>
      </c>
      <c r="J2361" t="s">
        <v>373</v>
      </c>
      <c r="K2361" t="s">
        <v>671</v>
      </c>
      <c r="L2361">
        <v>1200</v>
      </c>
      <c r="M2361">
        <v>480</v>
      </c>
      <c r="O2361">
        <v>352</v>
      </c>
      <c r="P2361">
        <v>153.60000000000002</v>
      </c>
      <c r="Q2361">
        <v>15</v>
      </c>
      <c r="R2361">
        <v>72</v>
      </c>
      <c r="S2361">
        <v>100.80000000000001</v>
      </c>
      <c r="T2361">
        <v>14.25</v>
      </c>
      <c r="U2361">
        <v>44.5</v>
      </c>
      <c r="V2361">
        <v>0.67528735632183912</v>
      </c>
      <c r="W2361">
        <v>0.4</v>
      </c>
      <c r="Y2361">
        <v>0.29220779220779225</v>
      </c>
      <c r="Z2361">
        <v>575</v>
      </c>
      <c r="AA2361">
        <v>0.65</v>
      </c>
      <c r="AB2361">
        <v>12</v>
      </c>
      <c r="AC2361">
        <v>5</v>
      </c>
      <c r="AD2361">
        <v>0</v>
      </c>
      <c r="AE2361">
        <v>2</v>
      </c>
      <c r="AF2361">
        <v>0</v>
      </c>
      <c r="AG2361">
        <v>0</v>
      </c>
      <c r="AH2361">
        <v>42</v>
      </c>
      <c r="AI2361">
        <v>6</v>
      </c>
      <c r="AJ2361">
        <v>0</v>
      </c>
      <c r="AK2361">
        <v>2</v>
      </c>
      <c r="AL2361">
        <v>0</v>
      </c>
      <c r="AM2361">
        <v>0</v>
      </c>
      <c r="AQ2361">
        <v>150</v>
      </c>
      <c r="AR2361">
        <v>150</v>
      </c>
      <c r="AS2361" t="s">
        <v>756</v>
      </c>
    </row>
    <row r="2362" spans="1:45" x14ac:dyDescent="0.25">
      <c r="A2362">
        <v>2361</v>
      </c>
      <c r="B2362" t="s">
        <v>26</v>
      </c>
      <c r="C2362" t="s">
        <v>680</v>
      </c>
      <c r="D2362" t="s">
        <v>3</v>
      </c>
      <c r="E2362" t="s">
        <v>346</v>
      </c>
      <c r="F2362" s="138">
        <v>44037</v>
      </c>
      <c r="G2362" t="s">
        <v>670</v>
      </c>
      <c r="H2362" t="s">
        <v>667</v>
      </c>
      <c r="I2362" t="s">
        <v>681</v>
      </c>
      <c r="J2362" t="s">
        <v>369</v>
      </c>
      <c r="K2362" t="s">
        <v>671</v>
      </c>
      <c r="L2362">
        <v>1200</v>
      </c>
      <c r="M2362">
        <v>480</v>
      </c>
      <c r="O2362">
        <v>452</v>
      </c>
      <c r="P2362">
        <v>153.60000000000002</v>
      </c>
      <c r="Q2362">
        <v>22</v>
      </c>
      <c r="R2362">
        <v>74</v>
      </c>
      <c r="S2362">
        <v>100.80000000000001</v>
      </c>
      <c r="T2362">
        <v>22</v>
      </c>
      <c r="U2362">
        <v>58.75</v>
      </c>
      <c r="V2362">
        <v>0.84114583333333337</v>
      </c>
      <c r="W2362">
        <v>0.4</v>
      </c>
      <c r="Y2362">
        <v>0.23388116308470291</v>
      </c>
      <c r="Z2362">
        <v>412</v>
      </c>
      <c r="AA2362">
        <v>0.65</v>
      </c>
      <c r="AB2362">
        <v>22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57</v>
      </c>
      <c r="AI2362">
        <v>5</v>
      </c>
      <c r="AJ2362">
        <v>0</v>
      </c>
      <c r="AK2362">
        <v>1</v>
      </c>
      <c r="AL2362">
        <v>0</v>
      </c>
      <c r="AM2362">
        <v>0</v>
      </c>
      <c r="AQ2362">
        <v>150</v>
      </c>
      <c r="AR2362">
        <v>150</v>
      </c>
      <c r="AS2362" t="s">
        <v>756</v>
      </c>
    </row>
    <row r="2363" spans="1:45" x14ac:dyDescent="0.25">
      <c r="A2363">
        <v>2362</v>
      </c>
      <c r="B2363" t="s">
        <v>26</v>
      </c>
      <c r="C2363" t="s">
        <v>680</v>
      </c>
      <c r="D2363" t="s">
        <v>3</v>
      </c>
      <c r="E2363" t="s">
        <v>346</v>
      </c>
      <c r="F2363" s="138">
        <v>44037</v>
      </c>
      <c r="G2363" t="s">
        <v>670</v>
      </c>
      <c r="H2363" t="s">
        <v>667</v>
      </c>
      <c r="I2363" t="s">
        <v>681</v>
      </c>
      <c r="J2363" t="s">
        <v>374</v>
      </c>
      <c r="K2363" t="s">
        <v>671</v>
      </c>
      <c r="L2363">
        <v>1200</v>
      </c>
      <c r="M2363">
        <v>480</v>
      </c>
      <c r="O2363">
        <v>575</v>
      </c>
      <c r="P2363">
        <v>153.60000000000002</v>
      </c>
      <c r="Q2363">
        <v>51</v>
      </c>
      <c r="R2363">
        <v>28</v>
      </c>
      <c r="S2363">
        <v>100.80000000000001</v>
      </c>
      <c r="T2363">
        <v>42</v>
      </c>
      <c r="U2363">
        <v>14.25</v>
      </c>
      <c r="V2363">
        <v>0.71202531645569622</v>
      </c>
      <c r="W2363">
        <v>0.4</v>
      </c>
      <c r="Y2363">
        <v>6.9565217391304349E-2</v>
      </c>
      <c r="Z2363">
        <v>600</v>
      </c>
      <c r="AA2363">
        <v>0.65</v>
      </c>
      <c r="AB2363">
        <v>42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12</v>
      </c>
      <c r="AI2363">
        <v>9</v>
      </c>
      <c r="AJ2363">
        <v>0</v>
      </c>
      <c r="AK2363">
        <v>0</v>
      </c>
      <c r="AL2363">
        <v>0</v>
      </c>
      <c r="AM2363">
        <v>0</v>
      </c>
      <c r="AQ2363">
        <v>150</v>
      </c>
      <c r="AR2363">
        <v>150</v>
      </c>
      <c r="AS2363" t="s">
        <v>756</v>
      </c>
    </row>
    <row r="2364" spans="1:45" x14ac:dyDescent="0.25">
      <c r="A2364">
        <v>2363</v>
      </c>
      <c r="B2364" t="s">
        <v>26</v>
      </c>
      <c r="C2364" t="s">
        <v>680</v>
      </c>
      <c r="D2364" t="s">
        <v>3</v>
      </c>
      <c r="E2364" t="s">
        <v>346</v>
      </c>
      <c r="F2364" s="138">
        <v>44037</v>
      </c>
      <c r="G2364" t="s">
        <v>670</v>
      </c>
      <c r="H2364" t="s">
        <v>667</v>
      </c>
      <c r="I2364" t="s">
        <v>681</v>
      </c>
      <c r="J2364" t="s">
        <v>375</v>
      </c>
      <c r="K2364" t="s">
        <v>671</v>
      </c>
      <c r="L2364">
        <v>1200</v>
      </c>
      <c r="M2364">
        <v>480</v>
      </c>
      <c r="O2364">
        <v>800</v>
      </c>
      <c r="P2364">
        <v>96</v>
      </c>
      <c r="Q2364">
        <v>33</v>
      </c>
      <c r="R2364">
        <v>158</v>
      </c>
      <c r="S2364">
        <v>63</v>
      </c>
      <c r="T2364">
        <v>25.75</v>
      </c>
      <c r="U2364">
        <v>158.5</v>
      </c>
      <c r="V2364">
        <v>0.96465968586387429</v>
      </c>
      <c r="W2364">
        <v>0.4</v>
      </c>
      <c r="Y2364">
        <v>0.28214285714285714</v>
      </c>
      <c r="Z2364">
        <v>806</v>
      </c>
      <c r="AA2364">
        <v>0.65</v>
      </c>
      <c r="AB2364">
        <v>22</v>
      </c>
      <c r="AC2364">
        <v>3</v>
      </c>
      <c r="AD2364">
        <v>0</v>
      </c>
      <c r="AE2364">
        <v>6</v>
      </c>
      <c r="AF2364">
        <v>0</v>
      </c>
      <c r="AG2364">
        <v>0</v>
      </c>
      <c r="AH2364">
        <v>153</v>
      </c>
      <c r="AI2364">
        <v>4</v>
      </c>
      <c r="AJ2364">
        <v>0</v>
      </c>
      <c r="AK2364">
        <v>9</v>
      </c>
      <c r="AL2364">
        <v>0</v>
      </c>
      <c r="AM2364">
        <v>0</v>
      </c>
      <c r="AQ2364">
        <v>250</v>
      </c>
      <c r="AR2364">
        <v>250</v>
      </c>
      <c r="AS2364" t="s">
        <v>755</v>
      </c>
    </row>
    <row r="2365" spans="1:45" x14ac:dyDescent="0.25">
      <c r="A2365">
        <v>2364</v>
      </c>
      <c r="B2365" t="s">
        <v>26</v>
      </c>
      <c r="C2365" t="s">
        <v>680</v>
      </c>
      <c r="D2365" t="s">
        <v>3</v>
      </c>
      <c r="E2365" t="s">
        <v>346</v>
      </c>
      <c r="F2365" s="138">
        <v>44037</v>
      </c>
      <c r="G2365" t="s">
        <v>670</v>
      </c>
      <c r="H2365" t="s">
        <v>667</v>
      </c>
      <c r="I2365" t="s">
        <v>681</v>
      </c>
      <c r="J2365" t="s">
        <v>386</v>
      </c>
      <c r="K2365" t="s">
        <v>671</v>
      </c>
      <c r="L2365">
        <v>1200</v>
      </c>
      <c r="M2365">
        <v>480</v>
      </c>
      <c r="O2365">
        <v>392</v>
      </c>
      <c r="P2365">
        <v>96</v>
      </c>
      <c r="Q2365">
        <v>11</v>
      </c>
      <c r="R2365">
        <v>59</v>
      </c>
      <c r="S2365">
        <v>63</v>
      </c>
      <c r="T2365">
        <v>8</v>
      </c>
      <c r="U2365">
        <v>50</v>
      </c>
      <c r="V2365">
        <v>0.82857142857142863</v>
      </c>
      <c r="W2365">
        <v>0.4</v>
      </c>
      <c r="Y2365">
        <v>0.21501457725947523</v>
      </c>
      <c r="Z2365">
        <v>399</v>
      </c>
      <c r="AA2365">
        <v>0.6</v>
      </c>
      <c r="AB2365">
        <v>8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50</v>
      </c>
      <c r="AI2365">
        <v>0</v>
      </c>
      <c r="AJ2365">
        <v>0</v>
      </c>
      <c r="AK2365">
        <v>0</v>
      </c>
      <c r="AL2365">
        <v>0</v>
      </c>
      <c r="AM2365">
        <v>0</v>
      </c>
      <c r="AQ2365">
        <v>150</v>
      </c>
      <c r="AR2365">
        <v>150</v>
      </c>
      <c r="AS2365" t="s">
        <v>755</v>
      </c>
    </row>
    <row r="2366" spans="1:45" x14ac:dyDescent="0.25">
      <c r="A2366">
        <v>2365</v>
      </c>
      <c r="B2366" t="s">
        <v>26</v>
      </c>
      <c r="C2366" t="s">
        <v>680</v>
      </c>
      <c r="D2366" t="s">
        <v>3</v>
      </c>
      <c r="E2366" t="s">
        <v>346</v>
      </c>
      <c r="F2366" s="138">
        <v>44037</v>
      </c>
      <c r="G2366" t="s">
        <v>682</v>
      </c>
      <c r="H2366" t="s">
        <v>687</v>
      </c>
      <c r="I2366" t="s">
        <v>681</v>
      </c>
      <c r="J2366" t="s">
        <v>592</v>
      </c>
      <c r="K2366" t="s">
        <v>671</v>
      </c>
      <c r="L2366">
        <v>1000</v>
      </c>
      <c r="M2366">
        <v>400</v>
      </c>
      <c r="O2366">
        <v>360</v>
      </c>
      <c r="P2366">
        <v>48</v>
      </c>
      <c r="Q2366">
        <v>51</v>
      </c>
      <c r="R2366">
        <v>21</v>
      </c>
      <c r="S2366">
        <v>19.5</v>
      </c>
      <c r="T2366">
        <v>32.25</v>
      </c>
      <c r="U2366">
        <v>17.75</v>
      </c>
      <c r="V2366">
        <v>0.69444444444444442</v>
      </c>
      <c r="W2366">
        <v>0.24</v>
      </c>
      <c r="Y2366">
        <v>8.3333333333333343E-2</v>
      </c>
      <c r="Z2366">
        <v>365</v>
      </c>
      <c r="AA2366">
        <v>0.6</v>
      </c>
      <c r="AB2366">
        <v>23</v>
      </c>
      <c r="AC2366">
        <v>11</v>
      </c>
      <c r="AD2366">
        <v>0</v>
      </c>
      <c r="AE2366">
        <v>13</v>
      </c>
      <c r="AF2366">
        <v>0</v>
      </c>
      <c r="AG2366">
        <v>0</v>
      </c>
      <c r="AH2366">
        <v>16</v>
      </c>
      <c r="AI2366">
        <v>7</v>
      </c>
      <c r="AJ2366">
        <v>0</v>
      </c>
      <c r="AK2366">
        <v>0</v>
      </c>
      <c r="AL2366">
        <v>0</v>
      </c>
      <c r="AM2366">
        <v>0</v>
      </c>
      <c r="AQ2366">
        <v>150</v>
      </c>
      <c r="AR2366">
        <v>150</v>
      </c>
      <c r="AS2366" t="s">
        <v>755</v>
      </c>
    </row>
    <row r="2367" spans="1:45" x14ac:dyDescent="0.25">
      <c r="A2367">
        <v>2366</v>
      </c>
      <c r="B2367" t="s">
        <v>26</v>
      </c>
      <c r="C2367" t="s">
        <v>680</v>
      </c>
      <c r="D2367" t="s">
        <v>3</v>
      </c>
      <c r="E2367" t="s">
        <v>346</v>
      </c>
      <c r="F2367" s="138">
        <v>44037</v>
      </c>
      <c r="G2367" t="s">
        <v>682</v>
      </c>
      <c r="H2367" t="s">
        <v>687</v>
      </c>
      <c r="I2367" t="s">
        <v>681</v>
      </c>
      <c r="J2367" t="s">
        <v>593</v>
      </c>
      <c r="K2367" t="s">
        <v>671</v>
      </c>
      <c r="L2367">
        <v>1000</v>
      </c>
      <c r="M2367">
        <v>400</v>
      </c>
      <c r="O2367">
        <v>192</v>
      </c>
      <c r="P2367">
        <v>48</v>
      </c>
      <c r="Q2367">
        <v>2</v>
      </c>
      <c r="R2367">
        <v>29</v>
      </c>
      <c r="S2367">
        <v>19.5</v>
      </c>
      <c r="T2367">
        <v>4</v>
      </c>
      <c r="U2367">
        <v>20.5</v>
      </c>
      <c r="V2367">
        <v>0.79032258064516125</v>
      </c>
      <c r="W2367">
        <v>0.24</v>
      </c>
      <c r="Y2367">
        <v>0.21577380952380956</v>
      </c>
      <c r="Z2367">
        <v>200</v>
      </c>
      <c r="AA2367">
        <v>0.6</v>
      </c>
      <c r="AB2367">
        <v>4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19</v>
      </c>
      <c r="AI2367">
        <v>2</v>
      </c>
      <c r="AJ2367">
        <v>0</v>
      </c>
      <c r="AK2367">
        <v>2</v>
      </c>
      <c r="AL2367">
        <v>0</v>
      </c>
      <c r="AM2367">
        <v>0</v>
      </c>
      <c r="AQ2367">
        <v>150</v>
      </c>
      <c r="AR2367">
        <v>150</v>
      </c>
      <c r="AS2367" t="s">
        <v>755</v>
      </c>
    </row>
    <row r="2368" spans="1:45" x14ac:dyDescent="0.25">
      <c r="A2368">
        <v>2367</v>
      </c>
      <c r="B2368" t="s">
        <v>26</v>
      </c>
      <c r="C2368" t="s">
        <v>680</v>
      </c>
      <c r="D2368" t="s">
        <v>3</v>
      </c>
      <c r="E2368" t="s">
        <v>346</v>
      </c>
      <c r="F2368" s="138">
        <v>44037</v>
      </c>
      <c r="G2368" t="s">
        <v>676</v>
      </c>
      <c r="H2368" t="s">
        <v>667</v>
      </c>
      <c r="I2368" t="s">
        <v>681</v>
      </c>
      <c r="J2368" t="s">
        <v>378</v>
      </c>
      <c r="K2368" t="s">
        <v>669</v>
      </c>
      <c r="L2368">
        <v>1200</v>
      </c>
      <c r="M2368">
        <v>480</v>
      </c>
      <c r="O2368">
        <v>492</v>
      </c>
      <c r="P2368">
        <v>153.60000000000002</v>
      </c>
      <c r="Q2368">
        <v>15</v>
      </c>
      <c r="R2368">
        <v>21</v>
      </c>
      <c r="S2368">
        <v>100.80000000000001</v>
      </c>
      <c r="T2368">
        <v>17.5</v>
      </c>
      <c r="U2368">
        <v>25.5</v>
      </c>
      <c r="V2368">
        <v>1.1944444444444444</v>
      </c>
      <c r="W2368">
        <v>0.4</v>
      </c>
      <c r="Y2368">
        <v>6.0975609756097567E-2</v>
      </c>
      <c r="Z2368">
        <v>483</v>
      </c>
      <c r="AA2368">
        <v>0.65</v>
      </c>
      <c r="AB2368">
        <v>13</v>
      </c>
      <c r="AC2368">
        <v>0</v>
      </c>
      <c r="AD2368">
        <v>0</v>
      </c>
      <c r="AE2368">
        <v>0</v>
      </c>
      <c r="AF2368">
        <v>6</v>
      </c>
      <c r="AG2368">
        <v>0</v>
      </c>
      <c r="AH2368">
        <v>22</v>
      </c>
      <c r="AI2368">
        <v>2</v>
      </c>
      <c r="AJ2368">
        <v>0</v>
      </c>
      <c r="AK2368">
        <v>6</v>
      </c>
      <c r="AL2368">
        <v>0</v>
      </c>
      <c r="AM2368">
        <v>0</v>
      </c>
      <c r="AQ2368">
        <v>150</v>
      </c>
      <c r="AR2368">
        <v>150</v>
      </c>
      <c r="AS2368" t="s">
        <v>756</v>
      </c>
    </row>
    <row r="2369" spans="1:45" x14ac:dyDescent="0.25">
      <c r="A2369">
        <v>2368</v>
      </c>
      <c r="B2369" t="s">
        <v>26</v>
      </c>
      <c r="C2369" t="s">
        <v>680</v>
      </c>
      <c r="D2369" t="s">
        <v>3</v>
      </c>
      <c r="E2369" t="s">
        <v>346</v>
      </c>
      <c r="F2369" s="138">
        <v>44037</v>
      </c>
      <c r="G2369" t="s">
        <v>676</v>
      </c>
      <c r="H2369" t="s">
        <v>667</v>
      </c>
      <c r="I2369" t="s">
        <v>681</v>
      </c>
      <c r="J2369" t="s">
        <v>379</v>
      </c>
      <c r="K2369" t="s">
        <v>669</v>
      </c>
      <c r="L2369">
        <v>1200</v>
      </c>
      <c r="M2369">
        <v>480</v>
      </c>
      <c r="O2369">
        <v>424</v>
      </c>
      <c r="P2369">
        <v>153.60000000000002</v>
      </c>
      <c r="Q2369">
        <v>12</v>
      </c>
      <c r="R2369">
        <v>70</v>
      </c>
      <c r="S2369">
        <v>100.80000000000001</v>
      </c>
      <c r="T2369">
        <v>12</v>
      </c>
      <c r="U2369">
        <v>39.5</v>
      </c>
      <c r="V2369">
        <v>0.62804878048780488</v>
      </c>
      <c r="W2369">
        <v>0.4</v>
      </c>
      <c r="Y2369">
        <v>0.23584905660377362</v>
      </c>
      <c r="Z2369">
        <v>398</v>
      </c>
      <c r="AA2369">
        <v>0.65</v>
      </c>
      <c r="AB2369">
        <v>8</v>
      </c>
      <c r="AC2369">
        <v>0</v>
      </c>
      <c r="AD2369">
        <v>0</v>
      </c>
      <c r="AE2369">
        <v>8</v>
      </c>
      <c r="AF2369">
        <v>0</v>
      </c>
      <c r="AG2369">
        <v>0</v>
      </c>
      <c r="AH2369">
        <v>18</v>
      </c>
      <c r="AI2369">
        <v>2</v>
      </c>
      <c r="AJ2369">
        <v>0</v>
      </c>
      <c r="AK2369">
        <v>42</v>
      </c>
      <c r="AL2369">
        <v>0</v>
      </c>
      <c r="AM2369">
        <v>0</v>
      </c>
      <c r="AQ2369">
        <v>150</v>
      </c>
      <c r="AR2369">
        <v>150</v>
      </c>
      <c r="AS2369" t="s">
        <v>756</v>
      </c>
    </row>
    <row r="2370" spans="1:45" x14ac:dyDescent="0.25">
      <c r="A2370">
        <v>2369</v>
      </c>
      <c r="B2370" t="s">
        <v>26</v>
      </c>
      <c r="C2370" t="s">
        <v>680</v>
      </c>
      <c r="D2370" t="s">
        <v>3</v>
      </c>
      <c r="E2370" t="s">
        <v>346</v>
      </c>
      <c r="F2370" s="138">
        <v>44037</v>
      </c>
      <c r="G2370" t="s">
        <v>676</v>
      </c>
      <c r="H2370" t="s">
        <v>667</v>
      </c>
      <c r="I2370" t="s">
        <v>681</v>
      </c>
      <c r="J2370" t="s">
        <v>377</v>
      </c>
      <c r="K2370" t="s">
        <v>669</v>
      </c>
      <c r="L2370">
        <v>1200</v>
      </c>
      <c r="M2370">
        <v>480</v>
      </c>
      <c r="O2370">
        <v>504</v>
      </c>
      <c r="P2370">
        <v>153.60000000000002</v>
      </c>
      <c r="Q2370">
        <v>12</v>
      </c>
      <c r="R2370">
        <v>52</v>
      </c>
      <c r="S2370">
        <v>100.80000000000001</v>
      </c>
      <c r="T2370">
        <v>10</v>
      </c>
      <c r="U2370">
        <v>32.5</v>
      </c>
      <c r="V2370">
        <v>0.6640625</v>
      </c>
      <c r="W2370">
        <v>0.4</v>
      </c>
      <c r="Y2370">
        <v>0.14739229024943312</v>
      </c>
      <c r="Z2370">
        <v>550</v>
      </c>
      <c r="AA2370">
        <v>0.65</v>
      </c>
      <c r="AB2370">
        <v>9</v>
      </c>
      <c r="AC2370">
        <v>0</v>
      </c>
      <c r="AD2370">
        <v>0</v>
      </c>
      <c r="AE2370">
        <v>2</v>
      </c>
      <c r="AF2370">
        <v>0</v>
      </c>
      <c r="AG2370">
        <v>0</v>
      </c>
      <c r="AH2370">
        <v>14</v>
      </c>
      <c r="AI2370">
        <v>2</v>
      </c>
      <c r="AJ2370">
        <v>0</v>
      </c>
      <c r="AK2370">
        <v>36</v>
      </c>
      <c r="AL2370">
        <v>0</v>
      </c>
      <c r="AM2370">
        <v>0</v>
      </c>
      <c r="AQ2370">
        <v>150</v>
      </c>
      <c r="AR2370">
        <v>150</v>
      </c>
      <c r="AS2370" t="s">
        <v>756</v>
      </c>
    </row>
    <row r="2371" spans="1:45" x14ac:dyDescent="0.25">
      <c r="A2371">
        <v>2370</v>
      </c>
      <c r="B2371" t="s">
        <v>26</v>
      </c>
      <c r="C2371" t="s">
        <v>680</v>
      </c>
      <c r="D2371" t="s">
        <v>3</v>
      </c>
      <c r="E2371" t="s">
        <v>346</v>
      </c>
      <c r="F2371" s="138">
        <v>44037</v>
      </c>
      <c r="G2371" t="s">
        <v>684</v>
      </c>
      <c r="H2371" t="s">
        <v>667</v>
      </c>
      <c r="I2371" t="s">
        <v>681</v>
      </c>
      <c r="J2371" t="s">
        <v>399</v>
      </c>
      <c r="K2371" t="s">
        <v>669</v>
      </c>
      <c r="L2371">
        <v>1250</v>
      </c>
      <c r="M2371">
        <v>500</v>
      </c>
      <c r="O2371">
        <v>440</v>
      </c>
      <c r="P2371">
        <v>100</v>
      </c>
      <c r="Q2371">
        <v>19</v>
      </c>
      <c r="R2371">
        <v>38</v>
      </c>
      <c r="S2371">
        <v>66</v>
      </c>
      <c r="T2371">
        <v>20</v>
      </c>
      <c r="U2371">
        <v>38.5</v>
      </c>
      <c r="V2371">
        <v>1.0263157894736843</v>
      </c>
      <c r="W2371">
        <v>0.4</v>
      </c>
      <c r="Y2371">
        <v>0.12337662337662338</v>
      </c>
      <c r="Z2371">
        <v>405</v>
      </c>
      <c r="AA2371">
        <v>0.6</v>
      </c>
      <c r="AB2371">
        <v>20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33</v>
      </c>
      <c r="AI2371">
        <v>0</v>
      </c>
      <c r="AJ2371">
        <v>0</v>
      </c>
      <c r="AK2371">
        <v>11</v>
      </c>
      <c r="AL2371">
        <v>0</v>
      </c>
      <c r="AM2371">
        <v>0</v>
      </c>
      <c r="AQ2371">
        <v>150</v>
      </c>
      <c r="AR2371">
        <v>150</v>
      </c>
      <c r="AS2371" t="s">
        <v>755</v>
      </c>
    </row>
    <row r="2372" spans="1:45" x14ac:dyDescent="0.25">
      <c r="A2372">
        <v>2371</v>
      </c>
      <c r="B2372" t="s">
        <v>26</v>
      </c>
      <c r="C2372" t="s">
        <v>680</v>
      </c>
      <c r="D2372" t="s">
        <v>3</v>
      </c>
      <c r="E2372" t="s">
        <v>346</v>
      </c>
      <c r="F2372" s="138">
        <v>44037</v>
      </c>
      <c r="G2372" t="s">
        <v>720</v>
      </c>
      <c r="H2372" t="s">
        <v>687</v>
      </c>
      <c r="I2372" t="s">
        <v>681</v>
      </c>
      <c r="J2372" t="s">
        <v>588</v>
      </c>
      <c r="K2372" t="s">
        <v>671</v>
      </c>
      <c r="L2372">
        <v>700</v>
      </c>
      <c r="M2372">
        <v>350</v>
      </c>
      <c r="O2372">
        <v>328</v>
      </c>
      <c r="P2372">
        <v>42</v>
      </c>
      <c r="Q2372">
        <v>34</v>
      </c>
      <c r="R2372">
        <v>33</v>
      </c>
      <c r="S2372">
        <v>15.5</v>
      </c>
      <c r="T2372">
        <v>25.5</v>
      </c>
      <c r="U2372">
        <v>19</v>
      </c>
      <c r="V2372">
        <v>0.66417910447761197</v>
      </c>
      <c r="W2372">
        <v>0.24</v>
      </c>
      <c r="Y2372">
        <v>0.14372822299651569</v>
      </c>
      <c r="Z2372">
        <v>356</v>
      </c>
      <c r="AA2372">
        <v>0.6</v>
      </c>
      <c r="AB2372">
        <v>20</v>
      </c>
      <c r="AC2372">
        <v>10</v>
      </c>
      <c r="AD2372">
        <v>0</v>
      </c>
      <c r="AE2372">
        <v>6</v>
      </c>
      <c r="AF2372">
        <v>0</v>
      </c>
      <c r="AG2372">
        <v>0</v>
      </c>
      <c r="AH2372">
        <v>14</v>
      </c>
      <c r="AI2372">
        <v>16</v>
      </c>
      <c r="AJ2372">
        <v>0</v>
      </c>
      <c r="AK2372">
        <v>2</v>
      </c>
      <c r="AL2372">
        <v>0</v>
      </c>
      <c r="AM2372">
        <v>0</v>
      </c>
      <c r="AQ2372">
        <v>150</v>
      </c>
      <c r="AR2372">
        <v>150</v>
      </c>
      <c r="AS2372" t="s">
        <v>755</v>
      </c>
    </row>
    <row r="2373" spans="1:45" x14ac:dyDescent="0.25">
      <c r="A2373">
        <v>2372</v>
      </c>
      <c r="B2373" t="s">
        <v>26</v>
      </c>
      <c r="C2373" t="s">
        <v>680</v>
      </c>
      <c r="D2373" t="s">
        <v>3</v>
      </c>
      <c r="E2373" t="s">
        <v>346</v>
      </c>
      <c r="F2373" s="138">
        <v>44037</v>
      </c>
      <c r="G2373" t="s">
        <v>722</v>
      </c>
      <c r="H2373" t="s">
        <v>687</v>
      </c>
      <c r="I2373" t="s">
        <v>681</v>
      </c>
      <c r="J2373" t="s">
        <v>599</v>
      </c>
      <c r="K2373" t="s">
        <v>671</v>
      </c>
      <c r="L2373">
        <v>700</v>
      </c>
      <c r="M2373">
        <v>359</v>
      </c>
      <c r="O2373">
        <v>336</v>
      </c>
      <c r="P2373">
        <v>42</v>
      </c>
      <c r="Q2373">
        <v>17</v>
      </c>
      <c r="R2373">
        <v>20</v>
      </c>
      <c r="S2373">
        <v>15.5</v>
      </c>
      <c r="T2373">
        <v>9.25</v>
      </c>
      <c r="U2373">
        <v>12.25</v>
      </c>
      <c r="V2373">
        <v>0.58108108108108103</v>
      </c>
      <c r="W2373">
        <v>0.24</v>
      </c>
      <c r="Y2373">
        <v>8.5034013605442174E-2</v>
      </c>
      <c r="Z2373">
        <v>430</v>
      </c>
      <c r="AA2373">
        <v>0.6</v>
      </c>
      <c r="AB2373">
        <v>8</v>
      </c>
      <c r="AC2373">
        <v>3</v>
      </c>
      <c r="AD2373">
        <v>0</v>
      </c>
      <c r="AE2373">
        <v>1</v>
      </c>
      <c r="AF2373">
        <v>0</v>
      </c>
      <c r="AG2373">
        <v>0</v>
      </c>
      <c r="AH2373">
        <v>10</v>
      </c>
      <c r="AI2373">
        <v>4</v>
      </c>
      <c r="AJ2373">
        <v>2</v>
      </c>
      <c r="AK2373">
        <v>1</v>
      </c>
      <c r="AL2373">
        <v>0</v>
      </c>
      <c r="AM2373">
        <v>0</v>
      </c>
      <c r="AQ2373">
        <v>150</v>
      </c>
      <c r="AR2373">
        <v>150</v>
      </c>
      <c r="AS2373" t="s">
        <v>755</v>
      </c>
    </row>
    <row r="2374" spans="1:45" x14ac:dyDescent="0.25">
      <c r="A2374">
        <v>2373</v>
      </c>
      <c r="B2374" t="s">
        <v>26</v>
      </c>
      <c r="C2374" t="s">
        <v>680</v>
      </c>
      <c r="D2374" t="s">
        <v>3</v>
      </c>
      <c r="E2374" t="s">
        <v>346</v>
      </c>
      <c r="F2374" s="138">
        <v>44037</v>
      </c>
      <c r="G2374" t="s">
        <v>685</v>
      </c>
      <c r="H2374" t="s">
        <v>667</v>
      </c>
      <c r="I2374" t="s">
        <v>681</v>
      </c>
      <c r="J2374" t="s">
        <v>255</v>
      </c>
      <c r="K2374" t="s">
        <v>671</v>
      </c>
      <c r="L2374">
        <v>1000</v>
      </c>
      <c r="M2374">
        <v>400</v>
      </c>
      <c r="O2374">
        <v>304</v>
      </c>
      <c r="P2374">
        <v>80</v>
      </c>
      <c r="Q2374">
        <v>7</v>
      </c>
      <c r="R2374">
        <v>61</v>
      </c>
      <c r="S2374">
        <v>52.5</v>
      </c>
      <c r="T2374">
        <v>5</v>
      </c>
      <c r="U2374">
        <v>46</v>
      </c>
      <c r="V2374">
        <v>0.75</v>
      </c>
      <c r="W2374">
        <v>0.4</v>
      </c>
      <c r="Y2374">
        <v>0.28665413533834588</v>
      </c>
      <c r="Z2374">
        <v>317</v>
      </c>
      <c r="AA2374">
        <v>0.6</v>
      </c>
      <c r="AB2374">
        <v>5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46</v>
      </c>
      <c r="AI2374">
        <v>0</v>
      </c>
      <c r="AJ2374">
        <v>0</v>
      </c>
      <c r="AK2374">
        <v>0</v>
      </c>
      <c r="AL2374">
        <v>0</v>
      </c>
      <c r="AM2374">
        <v>0</v>
      </c>
      <c r="AQ2374">
        <v>150</v>
      </c>
      <c r="AR2374">
        <v>150</v>
      </c>
      <c r="AS2374" t="s">
        <v>755</v>
      </c>
    </row>
    <row r="2375" spans="1:45" x14ac:dyDescent="0.25">
      <c r="A2375">
        <v>2374</v>
      </c>
      <c r="B2375" t="s">
        <v>26</v>
      </c>
      <c r="C2375" t="s">
        <v>680</v>
      </c>
      <c r="D2375" t="s">
        <v>3</v>
      </c>
      <c r="E2375" t="s">
        <v>346</v>
      </c>
      <c r="F2375" s="138">
        <v>44037</v>
      </c>
      <c r="G2375" t="s">
        <v>685</v>
      </c>
      <c r="H2375" t="s">
        <v>667</v>
      </c>
      <c r="I2375" t="s">
        <v>681</v>
      </c>
      <c r="J2375" t="s">
        <v>422</v>
      </c>
      <c r="K2375" t="s">
        <v>671</v>
      </c>
      <c r="L2375">
        <v>1000</v>
      </c>
      <c r="M2375">
        <v>400</v>
      </c>
      <c r="O2375">
        <v>176</v>
      </c>
      <c r="P2375">
        <v>80</v>
      </c>
      <c r="Q2375">
        <v>11</v>
      </c>
      <c r="R2375">
        <v>27</v>
      </c>
      <c r="S2375">
        <v>52.5</v>
      </c>
      <c r="T2375">
        <v>8.75</v>
      </c>
      <c r="U2375">
        <v>26</v>
      </c>
      <c r="V2375">
        <v>0.91447368421052633</v>
      </c>
      <c r="W2375">
        <v>0.4</v>
      </c>
      <c r="Y2375">
        <v>0.21915584415584419</v>
      </c>
      <c r="Z2375">
        <v>182</v>
      </c>
      <c r="AA2375">
        <v>0.6</v>
      </c>
      <c r="AB2375">
        <v>7</v>
      </c>
      <c r="AC2375">
        <v>3</v>
      </c>
      <c r="AD2375">
        <v>0</v>
      </c>
      <c r="AE2375">
        <v>2</v>
      </c>
      <c r="AF2375">
        <v>0</v>
      </c>
      <c r="AG2375">
        <v>0</v>
      </c>
      <c r="AH2375">
        <v>25</v>
      </c>
      <c r="AI2375">
        <v>2</v>
      </c>
      <c r="AJ2375">
        <v>0</v>
      </c>
      <c r="AK2375">
        <v>1</v>
      </c>
      <c r="AL2375">
        <v>0</v>
      </c>
      <c r="AM2375">
        <v>0</v>
      </c>
      <c r="AQ2375">
        <v>150</v>
      </c>
      <c r="AR2375">
        <v>150</v>
      </c>
      <c r="AS2375" t="s">
        <v>755</v>
      </c>
    </row>
    <row r="2376" spans="1:45" x14ac:dyDescent="0.25">
      <c r="A2376">
        <v>2375</v>
      </c>
      <c r="B2376" t="s">
        <v>26</v>
      </c>
      <c r="C2376" t="s">
        <v>680</v>
      </c>
      <c r="D2376" t="s">
        <v>3</v>
      </c>
      <c r="E2376" t="s">
        <v>346</v>
      </c>
      <c r="F2376" s="138">
        <v>44037</v>
      </c>
      <c r="G2376" t="s">
        <v>685</v>
      </c>
      <c r="H2376" t="s">
        <v>667</v>
      </c>
      <c r="I2376" t="s">
        <v>681</v>
      </c>
      <c r="J2376" t="s">
        <v>252</v>
      </c>
      <c r="K2376" t="s">
        <v>671</v>
      </c>
      <c r="L2376">
        <v>1000</v>
      </c>
      <c r="M2376">
        <v>400</v>
      </c>
      <c r="O2376">
        <v>540</v>
      </c>
      <c r="P2376">
        <v>128</v>
      </c>
      <c r="Q2376">
        <v>5</v>
      </c>
      <c r="R2376">
        <v>52</v>
      </c>
      <c r="S2376">
        <v>84</v>
      </c>
      <c r="T2376">
        <v>3</v>
      </c>
      <c r="U2376">
        <v>44</v>
      </c>
      <c r="V2376">
        <v>0.82456140350877194</v>
      </c>
      <c r="W2376">
        <v>0.4</v>
      </c>
      <c r="Y2376">
        <v>0.13756613756613756</v>
      </c>
      <c r="Z2376">
        <v>547</v>
      </c>
      <c r="AA2376">
        <v>0.65</v>
      </c>
      <c r="AB2376">
        <v>2</v>
      </c>
      <c r="AC2376">
        <v>0</v>
      </c>
      <c r="AD2376">
        <v>0</v>
      </c>
      <c r="AE2376">
        <v>2</v>
      </c>
      <c r="AF2376">
        <v>0</v>
      </c>
      <c r="AG2376">
        <v>0</v>
      </c>
      <c r="AH2376">
        <v>40</v>
      </c>
      <c r="AI2376">
        <v>0</v>
      </c>
      <c r="AJ2376">
        <v>0</v>
      </c>
      <c r="AK2376">
        <v>8</v>
      </c>
      <c r="AL2376">
        <v>0</v>
      </c>
      <c r="AM2376">
        <v>0</v>
      </c>
      <c r="AQ2376">
        <v>250</v>
      </c>
      <c r="AR2376">
        <v>250</v>
      </c>
      <c r="AS2376" t="s">
        <v>756</v>
      </c>
    </row>
    <row r="2377" spans="1:45" x14ac:dyDescent="0.25">
      <c r="A2377">
        <v>2376</v>
      </c>
      <c r="B2377" t="s">
        <v>26</v>
      </c>
      <c r="C2377" t="s">
        <v>680</v>
      </c>
      <c r="D2377" t="s">
        <v>3</v>
      </c>
      <c r="E2377" t="s">
        <v>346</v>
      </c>
      <c r="F2377" s="138">
        <v>44037</v>
      </c>
      <c r="G2377" t="s">
        <v>685</v>
      </c>
      <c r="H2377" t="s">
        <v>667</v>
      </c>
      <c r="I2377" t="s">
        <v>681</v>
      </c>
      <c r="J2377" t="s">
        <v>404</v>
      </c>
      <c r="K2377" t="s">
        <v>671</v>
      </c>
      <c r="L2377">
        <v>1000</v>
      </c>
      <c r="M2377">
        <v>400</v>
      </c>
      <c r="O2377">
        <v>418</v>
      </c>
      <c r="P2377">
        <v>128</v>
      </c>
      <c r="Q2377">
        <v>27</v>
      </c>
      <c r="R2377">
        <v>58</v>
      </c>
      <c r="S2377">
        <v>84</v>
      </c>
      <c r="T2377">
        <v>28</v>
      </c>
      <c r="U2377">
        <v>47</v>
      </c>
      <c r="V2377">
        <v>0.88235294117647056</v>
      </c>
      <c r="W2377">
        <v>0.4</v>
      </c>
      <c r="Y2377">
        <v>0.19822282980177719</v>
      </c>
      <c r="Z2377">
        <v>406</v>
      </c>
      <c r="AA2377">
        <v>0.65</v>
      </c>
      <c r="AB2377">
        <v>26</v>
      </c>
      <c r="AC2377">
        <v>0</v>
      </c>
      <c r="AD2377">
        <v>0</v>
      </c>
      <c r="AE2377">
        <v>4</v>
      </c>
      <c r="AF2377">
        <v>0</v>
      </c>
      <c r="AG2377">
        <v>0</v>
      </c>
      <c r="AH2377">
        <v>43</v>
      </c>
      <c r="AI2377">
        <v>0</v>
      </c>
      <c r="AJ2377">
        <v>0</v>
      </c>
      <c r="AK2377">
        <v>2</v>
      </c>
      <c r="AL2377">
        <v>4</v>
      </c>
      <c r="AM2377">
        <v>0</v>
      </c>
      <c r="AQ2377">
        <v>250</v>
      </c>
      <c r="AR2377">
        <v>250</v>
      </c>
      <c r="AS2377" t="s">
        <v>756</v>
      </c>
    </row>
    <row r="2378" spans="1:45" x14ac:dyDescent="0.25">
      <c r="A2378">
        <v>2377</v>
      </c>
      <c r="B2378" t="s">
        <v>26</v>
      </c>
      <c r="C2378" t="s">
        <v>680</v>
      </c>
      <c r="D2378" t="s">
        <v>3</v>
      </c>
      <c r="E2378" t="s">
        <v>346</v>
      </c>
      <c r="F2378" s="138">
        <v>44037</v>
      </c>
      <c r="G2378" t="s">
        <v>685</v>
      </c>
      <c r="H2378" t="s">
        <v>667</v>
      </c>
      <c r="I2378" t="s">
        <v>681</v>
      </c>
      <c r="J2378" t="s">
        <v>413</v>
      </c>
      <c r="K2378" t="s">
        <v>671</v>
      </c>
      <c r="L2378">
        <v>1000</v>
      </c>
      <c r="M2378">
        <v>400</v>
      </c>
      <c r="O2378">
        <v>540</v>
      </c>
      <c r="P2378">
        <v>128</v>
      </c>
      <c r="Q2378">
        <v>6</v>
      </c>
      <c r="R2378">
        <v>70</v>
      </c>
      <c r="S2378">
        <v>84</v>
      </c>
      <c r="T2378">
        <v>16</v>
      </c>
      <c r="U2378">
        <v>70</v>
      </c>
      <c r="V2378">
        <v>1.131578947368421</v>
      </c>
      <c r="W2378">
        <v>0.4</v>
      </c>
      <c r="Y2378">
        <v>0.18518518518518517</v>
      </c>
      <c r="Z2378">
        <v>508</v>
      </c>
      <c r="AA2378">
        <v>0.65</v>
      </c>
      <c r="AB2378">
        <v>16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70</v>
      </c>
      <c r="AI2378">
        <v>0</v>
      </c>
      <c r="AJ2378">
        <v>0</v>
      </c>
      <c r="AK2378">
        <v>0</v>
      </c>
      <c r="AL2378">
        <v>0</v>
      </c>
      <c r="AM2378">
        <v>0</v>
      </c>
      <c r="AQ2378">
        <v>250</v>
      </c>
      <c r="AR2378">
        <v>250</v>
      </c>
      <c r="AS2378" t="s">
        <v>756</v>
      </c>
    </row>
    <row r="2379" spans="1:45" x14ac:dyDescent="0.25">
      <c r="A2379">
        <v>2378</v>
      </c>
      <c r="B2379" t="s">
        <v>26</v>
      </c>
      <c r="C2379" t="s">
        <v>680</v>
      </c>
      <c r="D2379" t="s">
        <v>3</v>
      </c>
      <c r="E2379" t="s">
        <v>346</v>
      </c>
      <c r="F2379" s="138">
        <v>44037</v>
      </c>
      <c r="G2379" t="s">
        <v>685</v>
      </c>
      <c r="H2379" t="s">
        <v>667</v>
      </c>
      <c r="I2379" t="s">
        <v>681</v>
      </c>
      <c r="J2379" t="s">
        <v>251</v>
      </c>
      <c r="K2379" t="s">
        <v>671</v>
      </c>
      <c r="L2379">
        <v>1000</v>
      </c>
      <c r="M2379">
        <v>400</v>
      </c>
      <c r="O2379">
        <v>859</v>
      </c>
      <c r="P2379">
        <v>128</v>
      </c>
      <c r="Q2379">
        <v>7</v>
      </c>
      <c r="R2379">
        <v>109</v>
      </c>
      <c r="S2379">
        <v>84</v>
      </c>
      <c r="T2379">
        <v>6</v>
      </c>
      <c r="U2379">
        <v>147</v>
      </c>
      <c r="V2379">
        <v>1.3189655172413792</v>
      </c>
      <c r="W2379">
        <v>0.4</v>
      </c>
      <c r="Y2379">
        <v>0.18127390653583902</v>
      </c>
      <c r="Z2379">
        <v>852</v>
      </c>
      <c r="AA2379">
        <v>0.65</v>
      </c>
      <c r="AB2379">
        <v>6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147</v>
      </c>
      <c r="AI2379">
        <v>0</v>
      </c>
      <c r="AJ2379">
        <v>0</v>
      </c>
      <c r="AK2379">
        <v>0</v>
      </c>
      <c r="AL2379">
        <v>0</v>
      </c>
      <c r="AM2379">
        <v>0</v>
      </c>
      <c r="AQ2379">
        <v>250</v>
      </c>
      <c r="AR2379">
        <v>250</v>
      </c>
      <c r="AS2379" t="s">
        <v>756</v>
      </c>
    </row>
    <row r="2380" spans="1:45" x14ac:dyDescent="0.25">
      <c r="A2380">
        <v>2379</v>
      </c>
      <c r="B2380" t="s">
        <v>26</v>
      </c>
      <c r="C2380" t="s">
        <v>680</v>
      </c>
      <c r="D2380" t="s">
        <v>3</v>
      </c>
      <c r="E2380" t="s">
        <v>346</v>
      </c>
      <c r="F2380" s="138">
        <v>44037</v>
      </c>
      <c r="G2380" t="s">
        <v>685</v>
      </c>
      <c r="H2380" t="s">
        <v>667</v>
      </c>
      <c r="I2380" t="s">
        <v>681</v>
      </c>
      <c r="J2380" t="s">
        <v>417</v>
      </c>
      <c r="K2380" t="s">
        <v>671</v>
      </c>
      <c r="L2380">
        <v>1000</v>
      </c>
      <c r="M2380">
        <v>400</v>
      </c>
      <c r="O2380">
        <v>852</v>
      </c>
      <c r="P2380">
        <v>128</v>
      </c>
      <c r="Q2380">
        <v>40</v>
      </c>
      <c r="R2380">
        <v>181</v>
      </c>
      <c r="S2380">
        <v>84</v>
      </c>
      <c r="T2380">
        <v>67.25</v>
      </c>
      <c r="U2380">
        <v>230.75</v>
      </c>
      <c r="V2380">
        <v>1.3484162895927603</v>
      </c>
      <c r="W2380">
        <v>0.4</v>
      </c>
      <c r="Y2380">
        <v>0.30348759221998661</v>
      </c>
      <c r="Z2380">
        <v>1252</v>
      </c>
      <c r="AA2380">
        <v>0.7</v>
      </c>
      <c r="AB2380">
        <v>60</v>
      </c>
      <c r="AC2380">
        <v>11</v>
      </c>
      <c r="AD2380">
        <v>0</v>
      </c>
      <c r="AE2380">
        <v>9</v>
      </c>
      <c r="AF2380">
        <v>0</v>
      </c>
      <c r="AG2380">
        <v>0</v>
      </c>
      <c r="AH2380">
        <v>216</v>
      </c>
      <c r="AI2380">
        <v>14</v>
      </c>
      <c r="AJ2380">
        <v>14</v>
      </c>
      <c r="AK2380">
        <v>12</v>
      </c>
      <c r="AL2380">
        <v>0</v>
      </c>
      <c r="AM2380">
        <v>0</v>
      </c>
      <c r="AQ2380">
        <v>250</v>
      </c>
      <c r="AR2380">
        <v>250</v>
      </c>
      <c r="AS2380" t="s">
        <v>756</v>
      </c>
    </row>
    <row r="2381" spans="1:45" x14ac:dyDescent="0.25">
      <c r="A2381">
        <v>2380</v>
      </c>
      <c r="B2381" t="s">
        <v>26</v>
      </c>
      <c r="C2381" t="s">
        <v>680</v>
      </c>
      <c r="D2381" t="s">
        <v>3</v>
      </c>
      <c r="E2381" t="s">
        <v>346</v>
      </c>
      <c r="F2381" s="138">
        <v>44037</v>
      </c>
      <c r="G2381" t="s">
        <v>685</v>
      </c>
      <c r="H2381" t="s">
        <v>667</v>
      </c>
      <c r="I2381" t="s">
        <v>681</v>
      </c>
      <c r="J2381" t="s">
        <v>406</v>
      </c>
      <c r="K2381" t="s">
        <v>671</v>
      </c>
      <c r="L2381">
        <v>1000</v>
      </c>
      <c r="M2381">
        <v>400</v>
      </c>
      <c r="O2381">
        <v>388</v>
      </c>
      <c r="P2381">
        <v>80</v>
      </c>
      <c r="Q2381">
        <v>11</v>
      </c>
      <c r="R2381">
        <v>39</v>
      </c>
      <c r="S2381">
        <v>52.5</v>
      </c>
      <c r="T2381">
        <v>12</v>
      </c>
      <c r="U2381">
        <v>59.5</v>
      </c>
      <c r="V2381">
        <v>1.43</v>
      </c>
      <c r="W2381">
        <v>0.4</v>
      </c>
      <c r="Y2381">
        <v>0.14359351988217969</v>
      </c>
      <c r="Z2381">
        <v>395</v>
      </c>
      <c r="AA2381">
        <v>0.65</v>
      </c>
      <c r="AB2381">
        <v>12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52</v>
      </c>
      <c r="AI2381">
        <v>2</v>
      </c>
      <c r="AJ2381">
        <v>4</v>
      </c>
      <c r="AK2381">
        <v>8</v>
      </c>
      <c r="AL2381">
        <v>2</v>
      </c>
      <c r="AM2381">
        <v>0</v>
      </c>
      <c r="AQ2381">
        <v>150</v>
      </c>
      <c r="AR2381">
        <v>150</v>
      </c>
      <c r="AS2381" t="s">
        <v>755</v>
      </c>
    </row>
    <row r="2382" spans="1:45" x14ac:dyDescent="0.25">
      <c r="A2382">
        <v>2381</v>
      </c>
      <c r="B2382" t="s">
        <v>26</v>
      </c>
      <c r="C2382" t="s">
        <v>680</v>
      </c>
      <c r="D2382" t="s">
        <v>3</v>
      </c>
      <c r="E2382" t="s">
        <v>346</v>
      </c>
      <c r="F2382" s="138">
        <v>44037</v>
      </c>
      <c r="G2382" t="s">
        <v>685</v>
      </c>
      <c r="H2382" t="s">
        <v>667</v>
      </c>
      <c r="I2382" t="s">
        <v>681</v>
      </c>
      <c r="J2382" t="s">
        <v>447</v>
      </c>
      <c r="K2382" t="s">
        <v>671</v>
      </c>
      <c r="L2382">
        <v>1000</v>
      </c>
      <c r="M2382">
        <v>400</v>
      </c>
      <c r="O2382">
        <v>392</v>
      </c>
      <c r="P2382">
        <v>80</v>
      </c>
      <c r="Q2382">
        <v>4</v>
      </c>
      <c r="R2382">
        <v>42</v>
      </c>
      <c r="S2382">
        <v>52.5</v>
      </c>
      <c r="T2382">
        <v>3</v>
      </c>
      <c r="U2382">
        <v>32</v>
      </c>
      <c r="V2382">
        <v>0.76086956521739135</v>
      </c>
      <c r="W2382">
        <v>0.4</v>
      </c>
      <c r="Y2382">
        <v>0.15306122448979592</v>
      </c>
      <c r="Z2382">
        <v>377</v>
      </c>
      <c r="AA2382">
        <v>0.65</v>
      </c>
      <c r="AB2382">
        <v>3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32</v>
      </c>
      <c r="AI2382">
        <v>0</v>
      </c>
      <c r="AJ2382">
        <v>0</v>
      </c>
      <c r="AK2382">
        <v>0</v>
      </c>
      <c r="AL2382">
        <v>0</v>
      </c>
      <c r="AM2382">
        <v>0</v>
      </c>
      <c r="AQ2382">
        <v>150</v>
      </c>
      <c r="AR2382">
        <v>150</v>
      </c>
      <c r="AS2382" t="s">
        <v>755</v>
      </c>
    </row>
    <row r="2383" spans="1:45" x14ac:dyDescent="0.25">
      <c r="A2383">
        <v>2382</v>
      </c>
      <c r="B2383" t="s">
        <v>26</v>
      </c>
      <c r="C2383" t="s">
        <v>680</v>
      </c>
      <c r="D2383" t="s">
        <v>3</v>
      </c>
      <c r="E2383" t="s">
        <v>346</v>
      </c>
      <c r="F2383" s="138">
        <v>44037</v>
      </c>
      <c r="G2383" t="s">
        <v>685</v>
      </c>
      <c r="H2383" t="s">
        <v>667</v>
      </c>
      <c r="I2383" t="s">
        <v>681</v>
      </c>
      <c r="J2383" t="s">
        <v>448</v>
      </c>
      <c r="K2383" t="s">
        <v>671</v>
      </c>
      <c r="L2383">
        <v>1000</v>
      </c>
      <c r="M2383">
        <v>400</v>
      </c>
      <c r="O2383">
        <v>304</v>
      </c>
      <c r="P2383">
        <v>80</v>
      </c>
      <c r="Q2383">
        <v>4</v>
      </c>
      <c r="R2383">
        <v>38</v>
      </c>
      <c r="S2383">
        <v>52.5</v>
      </c>
      <c r="T2383">
        <v>4</v>
      </c>
      <c r="U2383">
        <v>55.25</v>
      </c>
      <c r="V2383">
        <v>1.4107142857142858</v>
      </c>
      <c r="W2383">
        <v>0.4</v>
      </c>
      <c r="Y2383">
        <v>0.17857142857142858</v>
      </c>
      <c r="Z2383">
        <v>356</v>
      </c>
      <c r="AA2383">
        <v>0.6</v>
      </c>
      <c r="AB2383">
        <v>4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54</v>
      </c>
      <c r="AI2383">
        <v>1</v>
      </c>
      <c r="AJ2383">
        <v>0</v>
      </c>
      <c r="AK2383">
        <v>2</v>
      </c>
      <c r="AL2383">
        <v>0</v>
      </c>
      <c r="AM2383">
        <v>0</v>
      </c>
      <c r="AQ2383">
        <v>150</v>
      </c>
      <c r="AR2383">
        <v>150</v>
      </c>
      <c r="AS2383" t="s">
        <v>755</v>
      </c>
    </row>
    <row r="2384" spans="1:45" x14ac:dyDescent="0.25">
      <c r="A2384">
        <v>2383</v>
      </c>
      <c r="B2384" t="s">
        <v>26</v>
      </c>
      <c r="C2384" t="s">
        <v>680</v>
      </c>
      <c r="D2384" t="s">
        <v>3</v>
      </c>
      <c r="E2384" t="s">
        <v>346</v>
      </c>
      <c r="F2384" s="138">
        <v>44037</v>
      </c>
      <c r="G2384" t="s">
        <v>685</v>
      </c>
      <c r="H2384" t="s">
        <v>667</v>
      </c>
      <c r="I2384" t="s">
        <v>681</v>
      </c>
      <c r="J2384" t="s">
        <v>248</v>
      </c>
      <c r="K2384" t="s">
        <v>671</v>
      </c>
      <c r="L2384">
        <v>1000</v>
      </c>
      <c r="M2384">
        <v>400</v>
      </c>
      <c r="O2384">
        <v>312</v>
      </c>
      <c r="P2384">
        <v>80</v>
      </c>
      <c r="Q2384">
        <v>8</v>
      </c>
      <c r="R2384">
        <v>26</v>
      </c>
      <c r="S2384">
        <v>52.5</v>
      </c>
      <c r="T2384">
        <v>11</v>
      </c>
      <c r="U2384">
        <v>42.5</v>
      </c>
      <c r="V2384">
        <v>1.5735294117647058</v>
      </c>
      <c r="W2384">
        <v>0.4</v>
      </c>
      <c r="Y2384">
        <v>0.11904761904761905</v>
      </c>
      <c r="Z2384">
        <v>298</v>
      </c>
      <c r="AA2384">
        <v>0.6</v>
      </c>
      <c r="AB2384">
        <v>11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42</v>
      </c>
      <c r="AI2384">
        <v>0</v>
      </c>
      <c r="AJ2384">
        <v>0</v>
      </c>
      <c r="AK2384">
        <v>1</v>
      </c>
      <c r="AL2384">
        <v>0</v>
      </c>
      <c r="AM2384">
        <v>0</v>
      </c>
      <c r="AQ2384">
        <v>150</v>
      </c>
      <c r="AR2384">
        <v>150</v>
      </c>
      <c r="AS2384" t="s">
        <v>755</v>
      </c>
    </row>
    <row r="2385" spans="1:45" x14ac:dyDescent="0.25">
      <c r="A2385">
        <v>2384</v>
      </c>
      <c r="B2385" t="s">
        <v>26</v>
      </c>
      <c r="C2385" t="s">
        <v>680</v>
      </c>
      <c r="D2385" t="s">
        <v>3</v>
      </c>
      <c r="E2385" t="s">
        <v>346</v>
      </c>
      <c r="F2385" s="138">
        <v>44037</v>
      </c>
      <c r="G2385" t="s">
        <v>685</v>
      </c>
      <c r="H2385" t="s">
        <v>667</v>
      </c>
      <c r="I2385" t="s">
        <v>681</v>
      </c>
      <c r="J2385" t="s">
        <v>411</v>
      </c>
      <c r="K2385" t="s">
        <v>671</v>
      </c>
      <c r="L2385">
        <v>1000</v>
      </c>
      <c r="M2385">
        <v>400</v>
      </c>
      <c r="O2385">
        <v>160</v>
      </c>
      <c r="P2385">
        <v>80</v>
      </c>
      <c r="Q2385">
        <v>8</v>
      </c>
      <c r="R2385">
        <v>30</v>
      </c>
      <c r="S2385">
        <v>52.5</v>
      </c>
      <c r="T2385">
        <v>9</v>
      </c>
      <c r="U2385">
        <v>40</v>
      </c>
      <c r="V2385">
        <v>1.2894736842105263</v>
      </c>
      <c r="W2385">
        <v>0.4</v>
      </c>
      <c r="Y2385">
        <v>0.26785714285714285</v>
      </c>
      <c r="Z2385">
        <v>190</v>
      </c>
      <c r="AA2385">
        <v>0.6</v>
      </c>
      <c r="AB2385">
        <v>9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40</v>
      </c>
      <c r="AI2385">
        <v>0</v>
      </c>
      <c r="AJ2385">
        <v>0</v>
      </c>
      <c r="AK2385">
        <v>0</v>
      </c>
      <c r="AL2385">
        <v>0</v>
      </c>
      <c r="AM2385">
        <v>0</v>
      </c>
      <c r="AQ2385">
        <v>150</v>
      </c>
      <c r="AR2385">
        <v>150</v>
      </c>
      <c r="AS2385" t="s">
        <v>755</v>
      </c>
    </row>
    <row r="2386" spans="1:45" x14ac:dyDescent="0.25">
      <c r="A2386">
        <v>2385</v>
      </c>
      <c r="B2386" t="s">
        <v>26</v>
      </c>
      <c r="C2386" t="s">
        <v>680</v>
      </c>
      <c r="D2386" t="s">
        <v>3</v>
      </c>
      <c r="E2386" t="s">
        <v>346</v>
      </c>
      <c r="F2386" s="138">
        <v>44037</v>
      </c>
      <c r="G2386" t="s">
        <v>685</v>
      </c>
      <c r="H2386" t="s">
        <v>667</v>
      </c>
      <c r="I2386" t="s">
        <v>681</v>
      </c>
      <c r="J2386" t="s">
        <v>410</v>
      </c>
      <c r="K2386" t="s">
        <v>671</v>
      </c>
      <c r="L2386">
        <v>1000</v>
      </c>
      <c r="M2386">
        <v>400</v>
      </c>
      <c r="O2386">
        <v>192</v>
      </c>
      <c r="P2386">
        <v>80</v>
      </c>
      <c r="Q2386">
        <v>10</v>
      </c>
      <c r="R2386">
        <v>40</v>
      </c>
      <c r="S2386">
        <v>52.5</v>
      </c>
      <c r="T2386">
        <v>9</v>
      </c>
      <c r="U2386">
        <v>59</v>
      </c>
      <c r="V2386">
        <v>1.36</v>
      </c>
      <c r="W2386">
        <v>0.4</v>
      </c>
      <c r="Y2386">
        <v>0.29761904761904767</v>
      </c>
      <c r="Z2386">
        <v>310</v>
      </c>
      <c r="AA2386">
        <v>0.6</v>
      </c>
      <c r="AB2386">
        <v>9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57</v>
      </c>
      <c r="AI2386">
        <v>0</v>
      </c>
      <c r="AJ2386">
        <v>0</v>
      </c>
      <c r="AK2386">
        <v>4</v>
      </c>
      <c r="AL2386">
        <v>0</v>
      </c>
      <c r="AM2386">
        <v>0</v>
      </c>
      <c r="AQ2386">
        <v>150</v>
      </c>
      <c r="AR2386">
        <v>150</v>
      </c>
      <c r="AS2386" t="s">
        <v>755</v>
      </c>
    </row>
    <row r="2387" spans="1:45" x14ac:dyDescent="0.25">
      <c r="A2387">
        <v>2386</v>
      </c>
      <c r="B2387" t="s">
        <v>26</v>
      </c>
      <c r="C2387" t="s">
        <v>680</v>
      </c>
      <c r="D2387" t="s">
        <v>3</v>
      </c>
      <c r="E2387" t="s">
        <v>346</v>
      </c>
      <c r="F2387" s="138">
        <v>44037</v>
      </c>
      <c r="G2387" t="s">
        <v>685</v>
      </c>
      <c r="H2387" t="s">
        <v>667</v>
      </c>
      <c r="I2387" t="s">
        <v>681</v>
      </c>
      <c r="J2387" t="s">
        <v>264</v>
      </c>
      <c r="K2387" t="s">
        <v>671</v>
      </c>
      <c r="L2387">
        <v>1000</v>
      </c>
      <c r="M2387">
        <v>400</v>
      </c>
      <c r="O2387">
        <v>176</v>
      </c>
      <c r="P2387">
        <v>80</v>
      </c>
      <c r="Q2387">
        <v>11</v>
      </c>
      <c r="R2387">
        <v>63</v>
      </c>
      <c r="S2387">
        <v>52.5</v>
      </c>
      <c r="T2387">
        <v>9.5</v>
      </c>
      <c r="U2387">
        <v>70.5</v>
      </c>
      <c r="V2387">
        <v>1.0810810810810811</v>
      </c>
      <c r="W2387">
        <v>0.4</v>
      </c>
      <c r="Y2387">
        <v>0.51136363636363646</v>
      </c>
      <c r="Z2387">
        <v>260</v>
      </c>
      <c r="AA2387">
        <v>0.6</v>
      </c>
      <c r="AB2387">
        <v>9</v>
      </c>
      <c r="AC2387">
        <v>0</v>
      </c>
      <c r="AD2387">
        <v>0</v>
      </c>
      <c r="AE2387">
        <v>1</v>
      </c>
      <c r="AF2387">
        <v>0</v>
      </c>
      <c r="AG2387">
        <v>0</v>
      </c>
      <c r="AH2387">
        <v>68</v>
      </c>
      <c r="AI2387">
        <v>2</v>
      </c>
      <c r="AJ2387">
        <v>0</v>
      </c>
      <c r="AK2387">
        <v>4</v>
      </c>
      <c r="AL2387">
        <v>0</v>
      </c>
      <c r="AM2387">
        <v>0</v>
      </c>
      <c r="AQ2387">
        <v>150</v>
      </c>
      <c r="AR2387">
        <v>150</v>
      </c>
      <c r="AS2387" t="s">
        <v>755</v>
      </c>
    </row>
    <row r="2388" spans="1:45" x14ac:dyDescent="0.25">
      <c r="A2388">
        <v>2387</v>
      </c>
      <c r="B2388" t="s">
        <v>26</v>
      </c>
      <c r="C2388" t="s">
        <v>680</v>
      </c>
      <c r="D2388" t="s">
        <v>3</v>
      </c>
      <c r="E2388" t="s">
        <v>346</v>
      </c>
      <c r="F2388" s="138">
        <v>44037</v>
      </c>
      <c r="G2388" t="s">
        <v>685</v>
      </c>
      <c r="H2388" t="s">
        <v>667</v>
      </c>
      <c r="I2388" t="s">
        <v>681</v>
      </c>
      <c r="J2388" t="s">
        <v>600</v>
      </c>
      <c r="K2388" t="s">
        <v>671</v>
      </c>
      <c r="L2388">
        <v>1000</v>
      </c>
      <c r="M2388">
        <v>400</v>
      </c>
      <c r="O2388">
        <v>192</v>
      </c>
      <c r="P2388">
        <v>80</v>
      </c>
      <c r="Q2388">
        <v>3</v>
      </c>
      <c r="R2388">
        <v>34</v>
      </c>
      <c r="S2388">
        <v>52.5</v>
      </c>
      <c r="T2388">
        <v>2</v>
      </c>
      <c r="U2388">
        <v>42</v>
      </c>
      <c r="V2388">
        <v>1.1891891891891893</v>
      </c>
      <c r="W2388">
        <v>0.4</v>
      </c>
      <c r="Y2388">
        <v>0.25297619047619052</v>
      </c>
      <c r="Z2388">
        <v>261</v>
      </c>
      <c r="AA2388">
        <v>0.6</v>
      </c>
      <c r="AB2388">
        <v>2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42</v>
      </c>
      <c r="AI2388">
        <v>0</v>
      </c>
      <c r="AJ2388">
        <v>0</v>
      </c>
      <c r="AK2388">
        <v>0</v>
      </c>
      <c r="AL2388">
        <v>0</v>
      </c>
      <c r="AM2388">
        <v>0</v>
      </c>
      <c r="AQ2388">
        <v>150</v>
      </c>
      <c r="AR2388">
        <v>150</v>
      </c>
      <c r="AS2388" t="s">
        <v>755</v>
      </c>
    </row>
    <row r="2389" spans="1:45" x14ac:dyDescent="0.25">
      <c r="A2389">
        <v>2388</v>
      </c>
      <c r="B2389" t="s">
        <v>26</v>
      </c>
      <c r="C2389" t="s">
        <v>680</v>
      </c>
      <c r="D2389" t="s">
        <v>3</v>
      </c>
      <c r="E2389" t="s">
        <v>346</v>
      </c>
      <c r="F2389" s="138">
        <v>44037</v>
      </c>
      <c r="G2389" t="s">
        <v>685</v>
      </c>
      <c r="H2389" t="s">
        <v>667</v>
      </c>
      <c r="I2389" t="s">
        <v>681</v>
      </c>
      <c r="J2389" t="s">
        <v>445</v>
      </c>
      <c r="K2389" t="s">
        <v>671</v>
      </c>
      <c r="L2389">
        <v>1000</v>
      </c>
      <c r="M2389">
        <v>400</v>
      </c>
      <c r="O2389">
        <v>192</v>
      </c>
      <c r="P2389">
        <v>80</v>
      </c>
      <c r="Q2389">
        <v>5</v>
      </c>
      <c r="R2389">
        <v>38</v>
      </c>
      <c r="S2389">
        <v>52.5</v>
      </c>
      <c r="T2389">
        <v>6.5</v>
      </c>
      <c r="U2389">
        <v>35</v>
      </c>
      <c r="V2389">
        <v>0.96511627906976749</v>
      </c>
      <c r="W2389">
        <v>0.4</v>
      </c>
      <c r="Y2389">
        <v>0.28273809523809529</v>
      </c>
      <c r="Z2389">
        <v>264</v>
      </c>
      <c r="AA2389">
        <v>0.6</v>
      </c>
      <c r="AB2389">
        <v>6</v>
      </c>
      <c r="AC2389">
        <v>0</v>
      </c>
      <c r="AD2389">
        <v>0</v>
      </c>
      <c r="AE2389">
        <v>1</v>
      </c>
      <c r="AF2389">
        <v>0</v>
      </c>
      <c r="AG2389">
        <v>0</v>
      </c>
      <c r="AH2389">
        <v>34</v>
      </c>
      <c r="AI2389">
        <v>0</v>
      </c>
      <c r="AJ2389">
        <v>0</v>
      </c>
      <c r="AK2389">
        <v>2</v>
      </c>
      <c r="AL2389">
        <v>0</v>
      </c>
      <c r="AM2389">
        <v>0</v>
      </c>
      <c r="AQ2389">
        <v>150</v>
      </c>
      <c r="AR2389">
        <v>150</v>
      </c>
      <c r="AS2389" t="s">
        <v>755</v>
      </c>
    </row>
    <row r="2390" spans="1:45" x14ac:dyDescent="0.25">
      <c r="A2390">
        <v>2389</v>
      </c>
      <c r="B2390" t="s">
        <v>26</v>
      </c>
      <c r="C2390" t="s">
        <v>680</v>
      </c>
      <c r="D2390" t="s">
        <v>3</v>
      </c>
      <c r="E2390" t="s">
        <v>346</v>
      </c>
      <c r="F2390" s="138">
        <v>44037</v>
      </c>
      <c r="G2390" t="s">
        <v>685</v>
      </c>
      <c r="H2390" t="s">
        <v>667</v>
      </c>
      <c r="I2390" t="s">
        <v>681</v>
      </c>
      <c r="J2390" t="s">
        <v>254</v>
      </c>
      <c r="K2390" t="s">
        <v>671</v>
      </c>
      <c r="L2390">
        <v>1000</v>
      </c>
      <c r="M2390">
        <v>400</v>
      </c>
      <c r="O2390">
        <v>404</v>
      </c>
      <c r="P2390">
        <v>128</v>
      </c>
      <c r="Q2390">
        <v>13</v>
      </c>
      <c r="R2390">
        <v>56</v>
      </c>
      <c r="S2390">
        <v>84</v>
      </c>
      <c r="T2390">
        <v>0</v>
      </c>
      <c r="U2390">
        <v>62.5</v>
      </c>
      <c r="V2390">
        <v>0.90579710144927539</v>
      </c>
      <c r="W2390">
        <v>0.4</v>
      </c>
      <c r="Y2390">
        <v>0.19801980198019806</v>
      </c>
      <c r="Z2390">
        <v>503</v>
      </c>
      <c r="AA2390">
        <v>0.6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61</v>
      </c>
      <c r="AI2390">
        <v>0</v>
      </c>
      <c r="AJ2390">
        <v>0</v>
      </c>
      <c r="AK2390">
        <v>3</v>
      </c>
      <c r="AL2390">
        <v>0</v>
      </c>
      <c r="AM2390">
        <v>0</v>
      </c>
      <c r="AQ2390">
        <v>150</v>
      </c>
      <c r="AR2390">
        <v>150</v>
      </c>
      <c r="AS2390" t="s">
        <v>756</v>
      </c>
    </row>
    <row r="2391" spans="1:45" x14ac:dyDescent="0.25">
      <c r="A2391">
        <v>2390</v>
      </c>
      <c r="B2391" t="s">
        <v>26</v>
      </c>
      <c r="C2391" t="s">
        <v>680</v>
      </c>
      <c r="D2391" t="s">
        <v>3</v>
      </c>
      <c r="E2391" t="s">
        <v>346</v>
      </c>
      <c r="F2391" s="138">
        <v>44037</v>
      </c>
      <c r="G2391" t="s">
        <v>685</v>
      </c>
      <c r="H2391" t="s">
        <v>667</v>
      </c>
      <c r="I2391" t="s">
        <v>681</v>
      </c>
      <c r="J2391" t="s">
        <v>261</v>
      </c>
      <c r="K2391" t="s">
        <v>671</v>
      </c>
      <c r="L2391">
        <v>1000</v>
      </c>
      <c r="M2391">
        <v>400</v>
      </c>
      <c r="O2391">
        <v>212</v>
      </c>
      <c r="P2391">
        <v>80</v>
      </c>
      <c r="Q2391">
        <v>14</v>
      </c>
      <c r="R2391">
        <v>45</v>
      </c>
      <c r="S2391">
        <v>52.5</v>
      </c>
      <c r="T2391">
        <v>13</v>
      </c>
      <c r="U2391">
        <v>49</v>
      </c>
      <c r="V2391">
        <v>1.0508474576271187</v>
      </c>
      <c r="W2391">
        <v>0.4</v>
      </c>
      <c r="Y2391">
        <v>0.30323450134770896</v>
      </c>
      <c r="Z2391">
        <v>357</v>
      </c>
      <c r="AA2391">
        <v>0.6</v>
      </c>
      <c r="AB2391">
        <v>13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49</v>
      </c>
      <c r="AI2391">
        <v>0</v>
      </c>
      <c r="AJ2391">
        <v>0</v>
      </c>
      <c r="AK2391">
        <v>0</v>
      </c>
      <c r="AL2391">
        <v>0</v>
      </c>
      <c r="AM2391">
        <v>0</v>
      </c>
      <c r="AQ2391">
        <v>150</v>
      </c>
      <c r="AR2391">
        <v>150</v>
      </c>
      <c r="AS2391" t="s">
        <v>755</v>
      </c>
    </row>
    <row r="2392" spans="1:45" x14ac:dyDescent="0.25">
      <c r="A2392">
        <v>2391</v>
      </c>
      <c r="B2392" t="s">
        <v>26</v>
      </c>
      <c r="C2392" t="s">
        <v>680</v>
      </c>
      <c r="D2392" t="s">
        <v>3</v>
      </c>
      <c r="E2392" t="s">
        <v>346</v>
      </c>
      <c r="F2392" s="138">
        <v>44037</v>
      </c>
      <c r="G2392" t="s">
        <v>710</v>
      </c>
      <c r="H2392" t="s">
        <v>687</v>
      </c>
      <c r="I2392" t="s">
        <v>681</v>
      </c>
      <c r="J2392" t="s">
        <v>540</v>
      </c>
      <c r="K2392" t="s">
        <v>711</v>
      </c>
      <c r="L2392">
        <v>150</v>
      </c>
      <c r="M2392">
        <v>162</v>
      </c>
      <c r="O2392">
        <v>176</v>
      </c>
      <c r="P2392">
        <v>19.5</v>
      </c>
      <c r="Q2392">
        <v>0</v>
      </c>
      <c r="R2392">
        <v>14</v>
      </c>
      <c r="S2392">
        <v>14</v>
      </c>
      <c r="T2392">
        <v>0</v>
      </c>
      <c r="U2392">
        <v>17</v>
      </c>
      <c r="V2392">
        <v>1.2142857142857142</v>
      </c>
      <c r="W2392">
        <v>0.4</v>
      </c>
      <c r="Y2392">
        <v>0.11363636363636365</v>
      </c>
      <c r="Z2392">
        <v>175</v>
      </c>
      <c r="AA2392">
        <v>0.5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17</v>
      </c>
      <c r="AI2392">
        <v>0</v>
      </c>
      <c r="AJ2392">
        <v>0</v>
      </c>
      <c r="AK2392">
        <v>0</v>
      </c>
      <c r="AL2392">
        <v>0</v>
      </c>
      <c r="AM2392">
        <v>0</v>
      </c>
      <c r="AQ2392">
        <v>100</v>
      </c>
      <c r="AR2392">
        <v>100</v>
      </c>
      <c r="AS2392" t="s">
        <v>755</v>
      </c>
    </row>
    <row r="2393" spans="1:45" x14ac:dyDescent="0.25">
      <c r="A2393">
        <v>2392</v>
      </c>
      <c r="B2393" t="s">
        <v>26</v>
      </c>
      <c r="C2393" t="s">
        <v>680</v>
      </c>
      <c r="D2393" t="s">
        <v>3</v>
      </c>
      <c r="E2393" t="s">
        <v>346</v>
      </c>
      <c r="F2393" s="138">
        <v>44037</v>
      </c>
      <c r="G2393" t="s">
        <v>710</v>
      </c>
      <c r="H2393" t="s">
        <v>687</v>
      </c>
      <c r="I2393" t="s">
        <v>681</v>
      </c>
      <c r="J2393" t="s">
        <v>541</v>
      </c>
      <c r="K2393" t="s">
        <v>711</v>
      </c>
      <c r="L2393">
        <v>150</v>
      </c>
      <c r="M2393">
        <v>162</v>
      </c>
      <c r="O2393">
        <v>176</v>
      </c>
      <c r="P2393">
        <v>19.5</v>
      </c>
      <c r="Q2393">
        <v>1</v>
      </c>
      <c r="R2393">
        <v>15</v>
      </c>
      <c r="S2393">
        <v>14</v>
      </c>
      <c r="T2393">
        <v>1</v>
      </c>
      <c r="U2393">
        <v>12</v>
      </c>
      <c r="V2393">
        <v>0.8125</v>
      </c>
      <c r="W2393">
        <v>0.4</v>
      </c>
      <c r="Y2393">
        <v>0.12175324675324677</v>
      </c>
      <c r="Z2393">
        <v>153</v>
      </c>
      <c r="AA2393">
        <v>0.5</v>
      </c>
      <c r="AB2393">
        <v>1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12</v>
      </c>
      <c r="AI2393">
        <v>0</v>
      </c>
      <c r="AJ2393">
        <v>0</v>
      </c>
      <c r="AK2393">
        <v>0</v>
      </c>
      <c r="AL2393">
        <v>0</v>
      </c>
      <c r="AM2393">
        <v>0</v>
      </c>
      <c r="AQ2393">
        <v>100</v>
      </c>
      <c r="AR2393">
        <v>100</v>
      </c>
      <c r="AS2393" t="s">
        <v>755</v>
      </c>
    </row>
    <row r="2394" spans="1:45" x14ac:dyDescent="0.25">
      <c r="A2394">
        <v>2393</v>
      </c>
      <c r="B2394" t="s">
        <v>26</v>
      </c>
      <c r="C2394" t="s">
        <v>680</v>
      </c>
      <c r="D2394" t="s">
        <v>3</v>
      </c>
      <c r="E2394" t="s">
        <v>346</v>
      </c>
      <c r="F2394" s="138">
        <v>44037</v>
      </c>
      <c r="G2394" t="s">
        <v>710</v>
      </c>
      <c r="H2394" t="s">
        <v>687</v>
      </c>
      <c r="I2394" t="s">
        <v>681</v>
      </c>
      <c r="J2394" t="s">
        <v>519</v>
      </c>
      <c r="K2394" t="s">
        <v>711</v>
      </c>
      <c r="L2394">
        <v>150</v>
      </c>
      <c r="M2394">
        <v>162</v>
      </c>
      <c r="O2394">
        <v>130</v>
      </c>
      <c r="P2394">
        <v>19.5</v>
      </c>
      <c r="Q2394">
        <v>2</v>
      </c>
      <c r="R2394">
        <v>14</v>
      </c>
      <c r="S2394">
        <v>14</v>
      </c>
      <c r="T2394">
        <v>2</v>
      </c>
      <c r="U2394">
        <v>12</v>
      </c>
      <c r="V2394">
        <v>0.875</v>
      </c>
      <c r="W2394">
        <v>0.4</v>
      </c>
      <c r="Y2394">
        <v>0.15384615384615385</v>
      </c>
      <c r="Z2394">
        <v>161</v>
      </c>
      <c r="AA2394">
        <v>0.5</v>
      </c>
      <c r="AB2394">
        <v>2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12</v>
      </c>
      <c r="AI2394">
        <v>0</v>
      </c>
      <c r="AJ2394">
        <v>0</v>
      </c>
      <c r="AK2394">
        <v>0</v>
      </c>
      <c r="AL2394">
        <v>0</v>
      </c>
      <c r="AM2394">
        <v>0</v>
      </c>
      <c r="AQ2394">
        <v>100</v>
      </c>
      <c r="AR2394">
        <v>100</v>
      </c>
      <c r="AS2394" t="s">
        <v>755</v>
      </c>
    </row>
    <row r="2395" spans="1:45" x14ac:dyDescent="0.25">
      <c r="A2395">
        <v>2394</v>
      </c>
      <c r="B2395" t="s">
        <v>26</v>
      </c>
      <c r="C2395" t="s">
        <v>680</v>
      </c>
      <c r="D2395" t="s">
        <v>3</v>
      </c>
      <c r="E2395" t="s">
        <v>346</v>
      </c>
      <c r="F2395" s="138">
        <v>44037</v>
      </c>
      <c r="G2395" t="s">
        <v>710</v>
      </c>
      <c r="H2395" t="s">
        <v>687</v>
      </c>
      <c r="I2395" t="s">
        <v>681</v>
      </c>
      <c r="J2395" t="s">
        <v>558</v>
      </c>
      <c r="K2395" t="s">
        <v>711</v>
      </c>
      <c r="L2395">
        <v>150</v>
      </c>
      <c r="M2395">
        <v>162</v>
      </c>
      <c r="O2395">
        <v>176</v>
      </c>
      <c r="P2395">
        <v>19.5</v>
      </c>
      <c r="Q2395">
        <v>16</v>
      </c>
      <c r="R2395">
        <v>36</v>
      </c>
      <c r="S2395">
        <v>14</v>
      </c>
      <c r="T2395">
        <v>16</v>
      </c>
      <c r="U2395">
        <v>24</v>
      </c>
      <c r="V2395">
        <v>0.76923076923076927</v>
      </c>
      <c r="W2395">
        <v>0.4</v>
      </c>
      <c r="Y2395">
        <v>0.29220779220779225</v>
      </c>
      <c r="Z2395">
        <v>235</v>
      </c>
      <c r="AA2395">
        <v>0.5</v>
      </c>
      <c r="AB2395">
        <v>16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18</v>
      </c>
      <c r="AI2395">
        <v>0</v>
      </c>
      <c r="AJ2395">
        <v>0</v>
      </c>
      <c r="AK2395">
        <v>12</v>
      </c>
      <c r="AL2395">
        <v>0</v>
      </c>
      <c r="AM2395">
        <v>0</v>
      </c>
      <c r="AQ2395">
        <v>100</v>
      </c>
      <c r="AR2395">
        <v>100</v>
      </c>
      <c r="AS2395" t="s">
        <v>755</v>
      </c>
    </row>
    <row r="2396" spans="1:45" x14ac:dyDescent="0.25">
      <c r="A2396">
        <v>2395</v>
      </c>
      <c r="B2396" t="s">
        <v>26</v>
      </c>
      <c r="C2396" t="s">
        <v>680</v>
      </c>
      <c r="D2396" t="s">
        <v>3</v>
      </c>
      <c r="E2396" t="s">
        <v>346</v>
      </c>
      <c r="F2396" s="138">
        <v>44037</v>
      </c>
      <c r="G2396" t="s">
        <v>710</v>
      </c>
      <c r="H2396" t="s">
        <v>687</v>
      </c>
      <c r="I2396" t="s">
        <v>681</v>
      </c>
      <c r="J2396" t="s">
        <v>542</v>
      </c>
      <c r="K2396" t="s">
        <v>711</v>
      </c>
      <c r="L2396">
        <v>150</v>
      </c>
      <c r="M2396">
        <v>162</v>
      </c>
      <c r="O2396">
        <v>176</v>
      </c>
      <c r="P2396">
        <v>19.5</v>
      </c>
      <c r="Q2396">
        <v>8</v>
      </c>
      <c r="R2396">
        <v>25</v>
      </c>
      <c r="S2396">
        <v>14</v>
      </c>
      <c r="T2396">
        <v>8</v>
      </c>
      <c r="U2396">
        <v>15.5</v>
      </c>
      <c r="V2396">
        <v>0.71212121212121215</v>
      </c>
      <c r="W2396">
        <v>0.4</v>
      </c>
      <c r="Y2396">
        <v>0.20292207792207795</v>
      </c>
      <c r="Z2396">
        <v>158</v>
      </c>
      <c r="AA2396">
        <v>0.5</v>
      </c>
      <c r="AB2396">
        <v>8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11</v>
      </c>
      <c r="AI2396">
        <v>0</v>
      </c>
      <c r="AJ2396">
        <v>0</v>
      </c>
      <c r="AK2396">
        <v>9</v>
      </c>
      <c r="AL2396">
        <v>0</v>
      </c>
      <c r="AM2396">
        <v>0</v>
      </c>
      <c r="AQ2396">
        <v>100</v>
      </c>
      <c r="AR2396">
        <v>100</v>
      </c>
      <c r="AS2396" t="s">
        <v>755</v>
      </c>
    </row>
    <row r="2397" spans="1:45" x14ac:dyDescent="0.25">
      <c r="A2397">
        <v>2396</v>
      </c>
      <c r="B2397" t="s">
        <v>26</v>
      </c>
      <c r="C2397" t="s">
        <v>680</v>
      </c>
      <c r="D2397" t="s">
        <v>3</v>
      </c>
      <c r="E2397" t="s">
        <v>346</v>
      </c>
      <c r="F2397" s="138">
        <v>44037</v>
      </c>
      <c r="G2397" t="s">
        <v>710</v>
      </c>
      <c r="H2397" t="s">
        <v>687</v>
      </c>
      <c r="I2397" t="s">
        <v>681</v>
      </c>
      <c r="J2397" t="s">
        <v>543</v>
      </c>
      <c r="K2397" t="s">
        <v>711</v>
      </c>
      <c r="L2397">
        <v>150</v>
      </c>
      <c r="M2397">
        <v>162</v>
      </c>
      <c r="O2397">
        <v>196</v>
      </c>
      <c r="P2397">
        <v>19.5</v>
      </c>
      <c r="Q2397">
        <v>3</v>
      </c>
      <c r="R2397">
        <v>13</v>
      </c>
      <c r="S2397">
        <v>14</v>
      </c>
      <c r="T2397">
        <v>1.5</v>
      </c>
      <c r="U2397">
        <v>10</v>
      </c>
      <c r="V2397">
        <v>0.71875</v>
      </c>
      <c r="W2397">
        <v>0.4</v>
      </c>
      <c r="Y2397">
        <v>9.4752186588921289E-2</v>
      </c>
      <c r="Z2397">
        <v>301</v>
      </c>
      <c r="AA2397">
        <v>0.5</v>
      </c>
      <c r="AB2397" t="s">
        <v>758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10</v>
      </c>
      <c r="AI2397">
        <v>0</v>
      </c>
      <c r="AJ2397">
        <v>0</v>
      </c>
      <c r="AK2397">
        <v>0</v>
      </c>
      <c r="AL2397">
        <v>0</v>
      </c>
      <c r="AM2397">
        <v>0</v>
      </c>
      <c r="AQ2397">
        <v>100</v>
      </c>
      <c r="AR2397">
        <v>100</v>
      </c>
      <c r="AS2397" t="s">
        <v>755</v>
      </c>
    </row>
    <row r="2398" spans="1:45" x14ac:dyDescent="0.25">
      <c r="A2398">
        <v>2397</v>
      </c>
      <c r="B2398" t="s">
        <v>26</v>
      </c>
      <c r="C2398" t="s">
        <v>680</v>
      </c>
      <c r="D2398" t="s">
        <v>3</v>
      </c>
      <c r="E2398" t="s">
        <v>346</v>
      </c>
      <c r="F2398" s="138">
        <v>44037</v>
      </c>
      <c r="G2398" t="s">
        <v>710</v>
      </c>
      <c r="H2398" t="s">
        <v>687</v>
      </c>
      <c r="I2398" t="s">
        <v>681</v>
      </c>
      <c r="J2398" t="s">
        <v>581</v>
      </c>
      <c r="K2398" t="s">
        <v>711</v>
      </c>
      <c r="L2398">
        <v>150</v>
      </c>
      <c r="M2398">
        <v>162</v>
      </c>
      <c r="O2398">
        <v>176</v>
      </c>
      <c r="P2398">
        <v>19.5</v>
      </c>
      <c r="Q2398">
        <v>12</v>
      </c>
      <c r="R2398">
        <v>26</v>
      </c>
      <c r="S2398">
        <v>14</v>
      </c>
      <c r="T2398">
        <v>9.5</v>
      </c>
      <c r="U2398">
        <v>14.5</v>
      </c>
      <c r="V2398">
        <v>0.63157894736842102</v>
      </c>
      <c r="W2398">
        <v>0.4</v>
      </c>
      <c r="Y2398">
        <v>0.21103896103896105</v>
      </c>
      <c r="Z2398">
        <v>190</v>
      </c>
      <c r="AA2398">
        <v>0.5</v>
      </c>
      <c r="AB2398">
        <v>9</v>
      </c>
      <c r="AC2398">
        <v>0</v>
      </c>
      <c r="AD2398">
        <v>0</v>
      </c>
      <c r="AE2398">
        <v>1</v>
      </c>
      <c r="AF2398">
        <v>0</v>
      </c>
      <c r="AG2398">
        <v>0</v>
      </c>
      <c r="AH2398">
        <v>13</v>
      </c>
      <c r="AI2398">
        <v>0</v>
      </c>
      <c r="AJ2398">
        <v>0</v>
      </c>
      <c r="AK2398">
        <v>3</v>
      </c>
      <c r="AL2398">
        <v>0</v>
      </c>
      <c r="AM2398">
        <v>0</v>
      </c>
      <c r="AQ2398">
        <v>100</v>
      </c>
      <c r="AR2398">
        <v>100</v>
      </c>
      <c r="AS2398" t="s">
        <v>755</v>
      </c>
    </row>
    <row r="2399" spans="1:45" x14ac:dyDescent="0.25">
      <c r="A2399">
        <v>2398</v>
      </c>
      <c r="B2399" t="s">
        <v>26</v>
      </c>
      <c r="C2399" t="s">
        <v>680</v>
      </c>
      <c r="D2399" t="s">
        <v>3</v>
      </c>
      <c r="E2399" t="s">
        <v>346</v>
      </c>
      <c r="F2399" s="138">
        <v>44037</v>
      </c>
      <c r="G2399" t="s">
        <v>710</v>
      </c>
      <c r="H2399" t="s">
        <v>687</v>
      </c>
      <c r="I2399" t="s">
        <v>681</v>
      </c>
      <c r="J2399" t="s">
        <v>506</v>
      </c>
      <c r="K2399" t="s">
        <v>711</v>
      </c>
      <c r="L2399">
        <v>150</v>
      </c>
      <c r="M2399">
        <v>162</v>
      </c>
      <c r="O2399">
        <v>112</v>
      </c>
      <c r="P2399">
        <v>19.5</v>
      </c>
      <c r="Q2399">
        <v>1</v>
      </c>
      <c r="R2399">
        <v>13</v>
      </c>
      <c r="S2399">
        <v>14</v>
      </c>
      <c r="T2399">
        <v>1</v>
      </c>
      <c r="U2399">
        <v>10</v>
      </c>
      <c r="V2399">
        <v>0.7857142857142857</v>
      </c>
      <c r="W2399">
        <v>0.4</v>
      </c>
      <c r="Y2399">
        <v>0.16581632653061226</v>
      </c>
      <c r="Z2399">
        <v>182</v>
      </c>
      <c r="AA2399">
        <v>0.5</v>
      </c>
      <c r="AB2399">
        <v>1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10</v>
      </c>
      <c r="AI2399">
        <v>0</v>
      </c>
      <c r="AJ2399">
        <v>0</v>
      </c>
      <c r="AK2399">
        <v>0</v>
      </c>
      <c r="AL2399">
        <v>0</v>
      </c>
      <c r="AM2399">
        <v>0</v>
      </c>
      <c r="AQ2399">
        <v>100</v>
      </c>
      <c r="AR2399">
        <v>100</v>
      </c>
      <c r="AS2399" t="s">
        <v>755</v>
      </c>
    </row>
    <row r="2400" spans="1:45" x14ac:dyDescent="0.25">
      <c r="A2400">
        <v>2399</v>
      </c>
      <c r="B2400" t="s">
        <v>26</v>
      </c>
      <c r="C2400" t="s">
        <v>680</v>
      </c>
      <c r="D2400" t="s">
        <v>3</v>
      </c>
      <c r="E2400" t="s">
        <v>346</v>
      </c>
      <c r="F2400" s="138">
        <v>44037</v>
      </c>
      <c r="G2400" t="s">
        <v>710</v>
      </c>
      <c r="H2400" t="s">
        <v>687</v>
      </c>
      <c r="I2400" t="s">
        <v>681</v>
      </c>
      <c r="J2400" t="s">
        <v>539</v>
      </c>
      <c r="K2400" t="s">
        <v>711</v>
      </c>
      <c r="L2400">
        <v>150</v>
      </c>
      <c r="M2400">
        <v>162</v>
      </c>
      <c r="O2400">
        <v>124</v>
      </c>
      <c r="P2400">
        <v>19.5</v>
      </c>
      <c r="Q2400">
        <v>11</v>
      </c>
      <c r="R2400">
        <v>10</v>
      </c>
      <c r="S2400">
        <v>14</v>
      </c>
      <c r="T2400">
        <v>16.25</v>
      </c>
      <c r="U2400">
        <v>13.75</v>
      </c>
      <c r="V2400">
        <v>1.4285714285714286</v>
      </c>
      <c r="W2400">
        <v>0.4</v>
      </c>
      <c r="Y2400">
        <v>0.1152073732718894</v>
      </c>
      <c r="Z2400">
        <v>110</v>
      </c>
      <c r="AA2400">
        <v>0.5</v>
      </c>
      <c r="AB2400">
        <v>12</v>
      </c>
      <c r="AC2400">
        <v>9</v>
      </c>
      <c r="AD2400">
        <v>0</v>
      </c>
      <c r="AE2400">
        <v>4</v>
      </c>
      <c r="AF2400">
        <v>0</v>
      </c>
      <c r="AG2400">
        <v>0</v>
      </c>
      <c r="AH2400">
        <v>11</v>
      </c>
      <c r="AI2400">
        <v>1</v>
      </c>
      <c r="AJ2400">
        <v>0</v>
      </c>
      <c r="AK2400">
        <v>5</v>
      </c>
      <c r="AL2400">
        <v>0</v>
      </c>
      <c r="AM2400">
        <v>0</v>
      </c>
      <c r="AQ2400">
        <v>100</v>
      </c>
      <c r="AR2400">
        <v>100</v>
      </c>
      <c r="AS2400" t="s">
        <v>755</v>
      </c>
    </row>
    <row r="2401" spans="1:45" x14ac:dyDescent="0.25">
      <c r="A2401">
        <v>2400</v>
      </c>
      <c r="B2401" t="s">
        <v>26</v>
      </c>
      <c r="C2401" t="s">
        <v>680</v>
      </c>
      <c r="D2401" t="s">
        <v>3</v>
      </c>
      <c r="E2401" t="s">
        <v>346</v>
      </c>
      <c r="F2401" s="138">
        <v>44037</v>
      </c>
      <c r="G2401" t="s">
        <v>710</v>
      </c>
      <c r="H2401" t="s">
        <v>687</v>
      </c>
      <c r="I2401" t="s">
        <v>681</v>
      </c>
      <c r="J2401" t="s">
        <v>539</v>
      </c>
      <c r="K2401" t="s">
        <v>711</v>
      </c>
      <c r="L2401">
        <v>150</v>
      </c>
      <c r="M2401">
        <v>162</v>
      </c>
      <c r="O2401">
        <v>228</v>
      </c>
      <c r="P2401">
        <v>19.5</v>
      </c>
      <c r="Q2401">
        <v>5</v>
      </c>
      <c r="R2401">
        <v>7</v>
      </c>
      <c r="S2401">
        <v>14</v>
      </c>
      <c r="T2401">
        <v>9</v>
      </c>
      <c r="U2401">
        <v>11</v>
      </c>
      <c r="V2401">
        <v>1.6666666666666667</v>
      </c>
      <c r="W2401">
        <v>0.4</v>
      </c>
      <c r="Y2401">
        <v>4.3859649122807022E-2</v>
      </c>
      <c r="Z2401">
        <v>201</v>
      </c>
      <c r="AA2401">
        <v>0.5</v>
      </c>
      <c r="AB2401">
        <v>9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11</v>
      </c>
      <c r="AI2401">
        <v>0</v>
      </c>
      <c r="AJ2401">
        <v>0</v>
      </c>
      <c r="AK2401">
        <v>0</v>
      </c>
      <c r="AL2401">
        <v>0</v>
      </c>
      <c r="AM2401">
        <v>0</v>
      </c>
      <c r="AQ2401">
        <v>100</v>
      </c>
      <c r="AR2401">
        <v>100</v>
      </c>
      <c r="AS2401" t="s">
        <v>755</v>
      </c>
    </row>
    <row r="2402" spans="1:45" x14ac:dyDescent="0.25">
      <c r="A2402">
        <v>2401</v>
      </c>
      <c r="B2402" t="s">
        <v>26</v>
      </c>
      <c r="C2402" t="s">
        <v>680</v>
      </c>
      <c r="D2402" t="s">
        <v>3</v>
      </c>
      <c r="E2402" t="s">
        <v>346</v>
      </c>
      <c r="F2402" s="138">
        <v>44037</v>
      </c>
      <c r="G2402" t="s">
        <v>710</v>
      </c>
      <c r="H2402" t="s">
        <v>687</v>
      </c>
      <c r="I2402" t="s">
        <v>681</v>
      </c>
      <c r="J2402" t="s">
        <v>520</v>
      </c>
      <c r="K2402" t="s">
        <v>711</v>
      </c>
      <c r="L2402">
        <v>150</v>
      </c>
      <c r="M2402">
        <v>162</v>
      </c>
      <c r="O2402">
        <v>144</v>
      </c>
      <c r="P2402">
        <v>19.5</v>
      </c>
      <c r="Q2402">
        <v>2</v>
      </c>
      <c r="R2402">
        <v>11</v>
      </c>
      <c r="S2402">
        <v>14</v>
      </c>
      <c r="T2402">
        <v>1</v>
      </c>
      <c r="U2402">
        <v>22</v>
      </c>
      <c r="V2402">
        <v>1.7692307692307692</v>
      </c>
      <c r="W2402">
        <v>0.4</v>
      </c>
      <c r="Y2402">
        <v>0.10912698412698413</v>
      </c>
      <c r="Z2402">
        <v>143</v>
      </c>
      <c r="AA2402">
        <v>0.5</v>
      </c>
      <c r="AB2402">
        <v>1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21</v>
      </c>
      <c r="AI2402">
        <v>4</v>
      </c>
      <c r="AJ2402">
        <v>0</v>
      </c>
      <c r="AK2402">
        <v>0</v>
      </c>
      <c r="AL2402">
        <v>0</v>
      </c>
      <c r="AM2402">
        <v>0</v>
      </c>
      <c r="AQ2402">
        <v>100</v>
      </c>
      <c r="AR2402">
        <v>100</v>
      </c>
      <c r="AS2402" t="s">
        <v>755</v>
      </c>
    </row>
    <row r="2403" spans="1:45" x14ac:dyDescent="0.25">
      <c r="A2403">
        <v>2402</v>
      </c>
      <c r="B2403" t="s">
        <v>26</v>
      </c>
      <c r="C2403" t="s">
        <v>680</v>
      </c>
      <c r="D2403" t="s">
        <v>3</v>
      </c>
      <c r="E2403" t="s">
        <v>346</v>
      </c>
      <c r="F2403" s="138">
        <v>44037</v>
      </c>
      <c r="G2403" t="s">
        <v>710</v>
      </c>
      <c r="H2403" t="s">
        <v>687</v>
      </c>
      <c r="I2403" t="s">
        <v>681</v>
      </c>
      <c r="J2403" t="s">
        <v>501</v>
      </c>
      <c r="K2403" t="s">
        <v>711</v>
      </c>
      <c r="L2403">
        <v>150</v>
      </c>
      <c r="M2403">
        <v>162</v>
      </c>
      <c r="O2403">
        <v>96</v>
      </c>
      <c r="P2403">
        <v>19.5</v>
      </c>
      <c r="Q2403">
        <v>6</v>
      </c>
      <c r="R2403">
        <v>17</v>
      </c>
      <c r="S2403">
        <v>14</v>
      </c>
      <c r="T2403">
        <v>3.75</v>
      </c>
      <c r="U2403">
        <v>10.5</v>
      </c>
      <c r="V2403">
        <v>0.61956521739130432</v>
      </c>
      <c r="W2403">
        <v>0.4</v>
      </c>
      <c r="Y2403">
        <v>0.25297619047619052</v>
      </c>
      <c r="Z2403">
        <v>135</v>
      </c>
      <c r="AA2403">
        <v>0.5</v>
      </c>
      <c r="AB2403">
        <v>0</v>
      </c>
      <c r="AC2403">
        <v>0</v>
      </c>
      <c r="AD2403">
        <v>0</v>
      </c>
      <c r="AE2403">
        <v>3</v>
      </c>
      <c r="AF2403">
        <v>3</v>
      </c>
      <c r="AG2403">
        <v>0</v>
      </c>
      <c r="AH2403">
        <v>0</v>
      </c>
      <c r="AI2403">
        <v>0</v>
      </c>
      <c r="AJ2403">
        <v>0</v>
      </c>
      <c r="AK2403">
        <v>9</v>
      </c>
      <c r="AL2403">
        <v>8</v>
      </c>
      <c r="AM2403">
        <v>0</v>
      </c>
      <c r="AQ2403">
        <v>100</v>
      </c>
      <c r="AR2403">
        <v>100</v>
      </c>
      <c r="AS2403" t="s">
        <v>755</v>
      </c>
    </row>
    <row r="2404" spans="1:45" x14ac:dyDescent="0.25">
      <c r="A2404">
        <v>2403</v>
      </c>
      <c r="B2404" t="s">
        <v>26</v>
      </c>
      <c r="C2404" t="s">
        <v>680</v>
      </c>
      <c r="D2404" t="s">
        <v>3</v>
      </c>
      <c r="E2404" t="s">
        <v>346</v>
      </c>
      <c r="F2404" s="138">
        <v>44037</v>
      </c>
      <c r="G2404" t="s">
        <v>710</v>
      </c>
      <c r="H2404" t="s">
        <v>687</v>
      </c>
      <c r="I2404" t="s">
        <v>681</v>
      </c>
      <c r="J2404" t="s">
        <v>503</v>
      </c>
      <c r="K2404" t="s">
        <v>711</v>
      </c>
      <c r="L2404">
        <v>150</v>
      </c>
      <c r="M2404">
        <v>162</v>
      </c>
      <c r="O2404">
        <v>176</v>
      </c>
      <c r="P2404">
        <v>19.5</v>
      </c>
      <c r="Q2404">
        <v>16</v>
      </c>
      <c r="R2404">
        <v>30</v>
      </c>
      <c r="S2404">
        <v>14</v>
      </c>
      <c r="T2404">
        <v>16</v>
      </c>
      <c r="U2404">
        <v>17</v>
      </c>
      <c r="V2404">
        <v>0.71739130434782605</v>
      </c>
      <c r="W2404">
        <v>0.4</v>
      </c>
      <c r="Y2404">
        <v>0.24350649350649353</v>
      </c>
      <c r="Z2404">
        <v>180</v>
      </c>
      <c r="AA2404">
        <v>0.5</v>
      </c>
      <c r="AB2404">
        <v>16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17</v>
      </c>
      <c r="AI2404">
        <v>0</v>
      </c>
      <c r="AJ2404">
        <v>0</v>
      </c>
      <c r="AK2404">
        <v>0</v>
      </c>
      <c r="AL2404">
        <v>0</v>
      </c>
      <c r="AM2404">
        <v>0</v>
      </c>
      <c r="AQ2404">
        <v>100</v>
      </c>
      <c r="AR2404">
        <v>100</v>
      </c>
      <c r="AS2404" t="s">
        <v>755</v>
      </c>
    </row>
    <row r="2405" spans="1:45" x14ac:dyDescent="0.25">
      <c r="A2405">
        <v>2404</v>
      </c>
      <c r="B2405" t="s">
        <v>26</v>
      </c>
      <c r="C2405" t="s">
        <v>680</v>
      </c>
      <c r="D2405" t="s">
        <v>3</v>
      </c>
      <c r="E2405" t="s">
        <v>346</v>
      </c>
      <c r="F2405" s="138">
        <v>44037</v>
      </c>
      <c r="G2405" t="s">
        <v>710</v>
      </c>
      <c r="H2405" t="s">
        <v>687</v>
      </c>
      <c r="I2405" t="s">
        <v>681</v>
      </c>
      <c r="J2405" t="s">
        <v>544</v>
      </c>
      <c r="K2405" t="s">
        <v>711</v>
      </c>
      <c r="L2405">
        <v>150</v>
      </c>
      <c r="M2405">
        <v>162</v>
      </c>
      <c r="O2405">
        <v>112</v>
      </c>
      <c r="P2405">
        <v>19.5</v>
      </c>
      <c r="Q2405">
        <v>10</v>
      </c>
      <c r="R2405">
        <v>0</v>
      </c>
      <c r="S2405">
        <v>14</v>
      </c>
      <c r="T2405">
        <v>12.5</v>
      </c>
      <c r="U2405">
        <v>0</v>
      </c>
      <c r="V2405">
        <v>1.25</v>
      </c>
      <c r="W2405">
        <v>0.4</v>
      </c>
      <c r="Y2405">
        <v>0</v>
      </c>
      <c r="Z2405">
        <v>153</v>
      </c>
      <c r="AA2405">
        <v>0.5</v>
      </c>
      <c r="AB2405">
        <v>12</v>
      </c>
      <c r="AC2405">
        <v>0</v>
      </c>
      <c r="AD2405">
        <v>0</v>
      </c>
      <c r="AE2405">
        <v>1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Q2405">
        <v>100</v>
      </c>
      <c r="AR2405">
        <v>100</v>
      </c>
      <c r="AS2405" t="s">
        <v>755</v>
      </c>
    </row>
    <row r="2406" spans="1:45" x14ac:dyDescent="0.25">
      <c r="A2406">
        <v>2405</v>
      </c>
      <c r="B2406" t="s">
        <v>26</v>
      </c>
      <c r="C2406" t="s">
        <v>680</v>
      </c>
      <c r="D2406" t="s">
        <v>3</v>
      </c>
      <c r="E2406" t="s">
        <v>346</v>
      </c>
      <c r="F2406" s="138">
        <v>44037</v>
      </c>
      <c r="G2406" t="s">
        <v>710</v>
      </c>
      <c r="H2406" t="s">
        <v>687</v>
      </c>
      <c r="I2406" t="s">
        <v>681</v>
      </c>
      <c r="J2406" t="s">
        <v>555</v>
      </c>
      <c r="K2406" t="s">
        <v>711</v>
      </c>
      <c r="L2406">
        <v>150</v>
      </c>
      <c r="M2406">
        <v>162</v>
      </c>
      <c r="O2406">
        <v>176</v>
      </c>
      <c r="P2406">
        <v>19.5</v>
      </c>
      <c r="Q2406">
        <v>6</v>
      </c>
      <c r="R2406">
        <v>20</v>
      </c>
      <c r="S2406">
        <v>14</v>
      </c>
      <c r="T2406">
        <v>6</v>
      </c>
      <c r="U2406">
        <v>12</v>
      </c>
      <c r="V2406">
        <v>0.69230769230769229</v>
      </c>
      <c r="W2406">
        <v>0.4</v>
      </c>
      <c r="Y2406">
        <v>0.16233766233766236</v>
      </c>
      <c r="Z2406">
        <v>180</v>
      </c>
      <c r="AA2406">
        <v>0.5</v>
      </c>
      <c r="AB2406">
        <v>6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12</v>
      </c>
      <c r="AI2406">
        <v>0</v>
      </c>
      <c r="AJ2406">
        <v>0</v>
      </c>
      <c r="AK2406">
        <v>0</v>
      </c>
      <c r="AL2406">
        <v>0</v>
      </c>
      <c r="AM2406">
        <v>0</v>
      </c>
      <c r="AQ2406">
        <v>100</v>
      </c>
      <c r="AR2406">
        <v>100</v>
      </c>
      <c r="AS2406" t="s">
        <v>755</v>
      </c>
    </row>
    <row r="2407" spans="1:45" x14ac:dyDescent="0.25">
      <c r="A2407">
        <v>2406</v>
      </c>
      <c r="B2407" t="s">
        <v>26</v>
      </c>
      <c r="C2407" t="s">
        <v>680</v>
      </c>
      <c r="D2407" t="s">
        <v>3</v>
      </c>
      <c r="E2407" t="s">
        <v>346</v>
      </c>
      <c r="F2407" s="138">
        <v>44037</v>
      </c>
      <c r="G2407" t="s">
        <v>710</v>
      </c>
      <c r="H2407" t="s">
        <v>687</v>
      </c>
      <c r="I2407" t="s">
        <v>681</v>
      </c>
      <c r="J2407" t="s">
        <v>502</v>
      </c>
      <c r="K2407" t="s">
        <v>711</v>
      </c>
      <c r="L2407">
        <v>150</v>
      </c>
      <c r="M2407">
        <v>162</v>
      </c>
      <c r="O2407">
        <v>80</v>
      </c>
      <c r="P2407">
        <v>19.5</v>
      </c>
      <c r="Q2407">
        <v>3</v>
      </c>
      <c r="R2407">
        <v>18</v>
      </c>
      <c r="S2407">
        <v>14</v>
      </c>
      <c r="T2407">
        <v>4</v>
      </c>
      <c r="U2407">
        <v>12</v>
      </c>
      <c r="V2407">
        <v>0.76190476190476186</v>
      </c>
      <c r="W2407">
        <v>0.4</v>
      </c>
      <c r="Y2407">
        <v>0.32142857142857145</v>
      </c>
      <c r="Z2407">
        <v>100</v>
      </c>
      <c r="AA2407">
        <v>0.5</v>
      </c>
      <c r="AB2407">
        <v>4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12</v>
      </c>
      <c r="AI2407">
        <v>0</v>
      </c>
      <c r="AJ2407">
        <v>0</v>
      </c>
      <c r="AK2407">
        <v>0</v>
      </c>
      <c r="AL2407">
        <v>0</v>
      </c>
      <c r="AM2407">
        <v>0</v>
      </c>
      <c r="AQ2407">
        <v>100</v>
      </c>
      <c r="AR2407">
        <v>100</v>
      </c>
      <c r="AS2407" t="s">
        <v>755</v>
      </c>
    </row>
    <row r="2408" spans="1:45" x14ac:dyDescent="0.25">
      <c r="A2408">
        <v>2407</v>
      </c>
      <c r="B2408" t="s">
        <v>26</v>
      </c>
      <c r="C2408" t="s">
        <v>680</v>
      </c>
      <c r="D2408" t="s">
        <v>3</v>
      </c>
      <c r="E2408" t="s">
        <v>346</v>
      </c>
      <c r="F2408" s="138">
        <v>44037</v>
      </c>
      <c r="G2408" t="s">
        <v>710</v>
      </c>
      <c r="H2408" t="s">
        <v>687</v>
      </c>
      <c r="I2408" t="s">
        <v>681</v>
      </c>
      <c r="J2408" t="s">
        <v>517</v>
      </c>
      <c r="K2408" t="s">
        <v>711</v>
      </c>
      <c r="L2408">
        <v>150</v>
      </c>
      <c r="M2408">
        <v>162</v>
      </c>
      <c r="O2408">
        <v>80</v>
      </c>
      <c r="P2408">
        <v>19.5</v>
      </c>
      <c r="Q2408">
        <v>1</v>
      </c>
      <c r="R2408">
        <v>10</v>
      </c>
      <c r="S2408">
        <v>14</v>
      </c>
      <c r="T2408">
        <v>2</v>
      </c>
      <c r="U2408">
        <v>14</v>
      </c>
      <c r="V2408">
        <v>1.4545454545454546</v>
      </c>
      <c r="W2408">
        <v>0.4</v>
      </c>
      <c r="Y2408">
        <v>0.17857142857142858</v>
      </c>
      <c r="Z2408">
        <v>120</v>
      </c>
      <c r="AA2408">
        <v>0.5</v>
      </c>
      <c r="AB2408">
        <v>2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14</v>
      </c>
      <c r="AI2408">
        <v>0</v>
      </c>
      <c r="AJ2408">
        <v>0</v>
      </c>
      <c r="AK2408">
        <v>0</v>
      </c>
      <c r="AL2408">
        <v>0</v>
      </c>
      <c r="AM2408">
        <v>0</v>
      </c>
      <c r="AQ2408">
        <v>100</v>
      </c>
      <c r="AR2408">
        <v>100</v>
      </c>
      <c r="AS2408" t="s">
        <v>755</v>
      </c>
    </row>
    <row r="2409" spans="1:45" x14ac:dyDescent="0.25">
      <c r="A2409">
        <v>2408</v>
      </c>
      <c r="B2409" t="s">
        <v>26</v>
      </c>
      <c r="C2409" t="s">
        <v>680</v>
      </c>
      <c r="D2409" t="s">
        <v>3</v>
      </c>
      <c r="E2409" t="s">
        <v>346</v>
      </c>
      <c r="F2409" s="138">
        <v>44037</v>
      </c>
      <c r="G2409" t="s">
        <v>710</v>
      </c>
      <c r="H2409" t="s">
        <v>687</v>
      </c>
      <c r="I2409" t="s">
        <v>681</v>
      </c>
      <c r="J2409" t="s">
        <v>584</v>
      </c>
      <c r="K2409" t="s">
        <v>711</v>
      </c>
      <c r="L2409">
        <v>150</v>
      </c>
      <c r="M2409">
        <v>162</v>
      </c>
      <c r="O2409">
        <v>192</v>
      </c>
      <c r="P2409">
        <v>19.5</v>
      </c>
      <c r="Q2409">
        <v>3</v>
      </c>
      <c r="R2409">
        <v>34</v>
      </c>
      <c r="S2409">
        <v>14</v>
      </c>
      <c r="T2409">
        <v>2</v>
      </c>
      <c r="U2409">
        <v>42</v>
      </c>
      <c r="V2409">
        <v>1.1891891891891893</v>
      </c>
      <c r="W2409">
        <v>0.4</v>
      </c>
      <c r="Y2409">
        <v>0.25297619047619052</v>
      </c>
      <c r="Z2409">
        <v>261</v>
      </c>
      <c r="AA2409">
        <v>0.5</v>
      </c>
      <c r="AB2409">
        <v>2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42</v>
      </c>
      <c r="AI2409">
        <v>0</v>
      </c>
      <c r="AJ2409">
        <v>0</v>
      </c>
      <c r="AK2409">
        <v>0</v>
      </c>
      <c r="AL2409">
        <v>0</v>
      </c>
      <c r="AM2409">
        <v>0</v>
      </c>
      <c r="AQ2409">
        <v>100</v>
      </c>
      <c r="AR2409">
        <v>100</v>
      </c>
      <c r="AS2409" t="s">
        <v>755</v>
      </c>
    </row>
    <row r="2410" spans="1:45" x14ac:dyDescent="0.25">
      <c r="A2410">
        <v>2409</v>
      </c>
      <c r="B2410" t="s">
        <v>26</v>
      </c>
      <c r="C2410" t="s">
        <v>680</v>
      </c>
      <c r="D2410" t="s">
        <v>3</v>
      </c>
      <c r="E2410" t="s">
        <v>346</v>
      </c>
      <c r="F2410" s="138">
        <v>44037</v>
      </c>
      <c r="G2410" t="s">
        <v>710</v>
      </c>
      <c r="H2410" t="s">
        <v>687</v>
      </c>
      <c r="I2410" t="s">
        <v>681</v>
      </c>
      <c r="J2410" t="s">
        <v>538</v>
      </c>
      <c r="K2410" t="s">
        <v>711</v>
      </c>
      <c r="L2410">
        <v>150</v>
      </c>
      <c r="M2410">
        <v>162</v>
      </c>
      <c r="O2410">
        <v>128</v>
      </c>
      <c r="P2410">
        <v>19.5</v>
      </c>
      <c r="Q2410">
        <v>3</v>
      </c>
      <c r="R2410">
        <v>20</v>
      </c>
      <c r="S2410">
        <v>14</v>
      </c>
      <c r="T2410">
        <v>2</v>
      </c>
      <c r="U2410">
        <v>14.5</v>
      </c>
      <c r="V2410">
        <v>0.71739130434782605</v>
      </c>
      <c r="W2410">
        <v>0.4</v>
      </c>
      <c r="Y2410">
        <v>0.22321428571428573</v>
      </c>
      <c r="Z2410">
        <v>130</v>
      </c>
      <c r="AA2410">
        <v>0.5</v>
      </c>
      <c r="AB2410">
        <v>2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12</v>
      </c>
      <c r="AI2410">
        <v>0</v>
      </c>
      <c r="AJ2410">
        <v>0</v>
      </c>
      <c r="AK2410">
        <v>5</v>
      </c>
      <c r="AL2410">
        <v>0</v>
      </c>
      <c r="AM2410">
        <v>0</v>
      </c>
      <c r="AQ2410">
        <v>100</v>
      </c>
      <c r="AR2410">
        <v>100</v>
      </c>
      <c r="AS2410" t="s">
        <v>755</v>
      </c>
    </row>
    <row r="2411" spans="1:45" x14ac:dyDescent="0.25">
      <c r="A2411">
        <v>2410</v>
      </c>
      <c r="B2411" t="s">
        <v>26</v>
      </c>
      <c r="C2411" t="s">
        <v>680</v>
      </c>
      <c r="D2411" t="s">
        <v>3</v>
      </c>
      <c r="E2411" t="s">
        <v>346</v>
      </c>
      <c r="F2411" s="138">
        <v>44037</v>
      </c>
      <c r="G2411" t="s">
        <v>710</v>
      </c>
      <c r="H2411" t="s">
        <v>687</v>
      </c>
      <c r="I2411" t="s">
        <v>681</v>
      </c>
      <c r="J2411" t="s">
        <v>583</v>
      </c>
      <c r="K2411" t="s">
        <v>711</v>
      </c>
      <c r="L2411">
        <v>150</v>
      </c>
      <c r="M2411">
        <v>162</v>
      </c>
      <c r="O2411">
        <v>112</v>
      </c>
      <c r="P2411">
        <v>19.5</v>
      </c>
      <c r="Q2411">
        <v>4</v>
      </c>
      <c r="R2411">
        <v>20</v>
      </c>
      <c r="S2411">
        <v>14</v>
      </c>
      <c r="T2411">
        <v>4</v>
      </c>
      <c r="U2411">
        <v>14</v>
      </c>
      <c r="V2411">
        <v>0.75</v>
      </c>
      <c r="W2411">
        <v>0.4</v>
      </c>
      <c r="Y2411">
        <v>0.25510204081632654</v>
      </c>
      <c r="Z2411">
        <v>140</v>
      </c>
      <c r="AA2411">
        <v>0.5</v>
      </c>
      <c r="AB2411">
        <v>4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14</v>
      </c>
      <c r="AI2411">
        <v>0</v>
      </c>
      <c r="AJ2411">
        <v>0</v>
      </c>
      <c r="AK2411">
        <v>0</v>
      </c>
      <c r="AL2411">
        <v>0</v>
      </c>
      <c r="AM2411">
        <v>0</v>
      </c>
      <c r="AQ2411">
        <v>100</v>
      </c>
      <c r="AR2411">
        <v>100</v>
      </c>
      <c r="AS2411" t="s">
        <v>755</v>
      </c>
    </row>
    <row r="2412" spans="1:45" x14ac:dyDescent="0.25">
      <c r="A2412">
        <v>2411</v>
      </c>
      <c r="B2412" t="s">
        <v>26</v>
      </c>
      <c r="C2412" t="s">
        <v>680</v>
      </c>
      <c r="D2412" t="s">
        <v>3</v>
      </c>
      <c r="E2412" t="s">
        <v>346</v>
      </c>
      <c r="F2412" s="138">
        <v>44037</v>
      </c>
      <c r="G2412" t="s">
        <v>710</v>
      </c>
      <c r="H2412" t="s">
        <v>687</v>
      </c>
      <c r="I2412" t="s">
        <v>681</v>
      </c>
      <c r="J2412" t="s">
        <v>582</v>
      </c>
      <c r="K2412" t="s">
        <v>711</v>
      </c>
      <c r="L2412">
        <v>150</v>
      </c>
      <c r="M2412">
        <v>162</v>
      </c>
      <c r="O2412">
        <v>128</v>
      </c>
      <c r="P2412">
        <v>19.5</v>
      </c>
      <c r="Q2412">
        <v>4</v>
      </c>
      <c r="R2412">
        <v>25</v>
      </c>
      <c r="S2412">
        <v>14</v>
      </c>
      <c r="T2412">
        <v>4</v>
      </c>
      <c r="U2412">
        <v>29</v>
      </c>
      <c r="V2412">
        <v>1.1379310344827587</v>
      </c>
      <c r="W2412">
        <v>0.4</v>
      </c>
      <c r="Y2412">
        <v>0.27901785714285715</v>
      </c>
      <c r="Z2412">
        <v>190</v>
      </c>
      <c r="AA2412">
        <v>0.5</v>
      </c>
      <c r="AB2412">
        <v>4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28</v>
      </c>
      <c r="AI2412">
        <v>2</v>
      </c>
      <c r="AJ2412">
        <v>0</v>
      </c>
      <c r="AK2412">
        <v>1</v>
      </c>
      <c r="AL2412">
        <v>0</v>
      </c>
      <c r="AM2412">
        <v>0</v>
      </c>
      <c r="AQ2412">
        <v>100</v>
      </c>
      <c r="AR2412">
        <v>100</v>
      </c>
      <c r="AS2412" t="s">
        <v>755</v>
      </c>
    </row>
    <row r="2413" spans="1:45" x14ac:dyDescent="0.25">
      <c r="A2413">
        <v>2412</v>
      </c>
      <c r="B2413" t="s">
        <v>26</v>
      </c>
      <c r="C2413" t="s">
        <v>680</v>
      </c>
      <c r="D2413" t="s">
        <v>3</v>
      </c>
      <c r="E2413" t="s">
        <v>346</v>
      </c>
      <c r="F2413" s="138">
        <v>44037</v>
      </c>
      <c r="G2413" t="s">
        <v>710</v>
      </c>
      <c r="H2413" t="s">
        <v>687</v>
      </c>
      <c r="I2413" t="s">
        <v>681</v>
      </c>
      <c r="J2413" t="s">
        <v>522</v>
      </c>
      <c r="K2413" t="s">
        <v>711</v>
      </c>
      <c r="L2413">
        <v>150</v>
      </c>
      <c r="M2413">
        <v>162</v>
      </c>
      <c r="O2413">
        <v>128</v>
      </c>
      <c r="P2413">
        <v>19.5</v>
      </c>
      <c r="Q2413">
        <v>0</v>
      </c>
      <c r="R2413">
        <v>13</v>
      </c>
      <c r="S2413">
        <v>14</v>
      </c>
      <c r="T2413">
        <v>0</v>
      </c>
      <c r="U2413">
        <v>18</v>
      </c>
      <c r="V2413">
        <v>1.3846153846153846</v>
      </c>
      <c r="W2413">
        <v>0.4</v>
      </c>
      <c r="Y2413">
        <v>0.14508928571428573</v>
      </c>
      <c r="Z2413">
        <v>131</v>
      </c>
      <c r="AA2413">
        <v>0.5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18</v>
      </c>
      <c r="AI2413">
        <v>0</v>
      </c>
      <c r="AJ2413">
        <v>0</v>
      </c>
      <c r="AK2413">
        <v>0</v>
      </c>
      <c r="AL2413">
        <v>0</v>
      </c>
      <c r="AM2413">
        <v>0</v>
      </c>
      <c r="AQ2413">
        <v>100</v>
      </c>
      <c r="AR2413">
        <v>100</v>
      </c>
      <c r="AS2413" t="s">
        <v>755</v>
      </c>
    </row>
    <row r="2414" spans="1:45" x14ac:dyDescent="0.25">
      <c r="A2414">
        <v>2413</v>
      </c>
      <c r="B2414" t="s">
        <v>26</v>
      </c>
      <c r="C2414" t="s">
        <v>680</v>
      </c>
      <c r="D2414" t="s">
        <v>3</v>
      </c>
      <c r="E2414" t="s">
        <v>346</v>
      </c>
      <c r="F2414" s="138">
        <v>44037</v>
      </c>
      <c r="G2414" t="s">
        <v>710</v>
      </c>
      <c r="H2414" t="s">
        <v>687</v>
      </c>
      <c r="I2414" t="s">
        <v>681</v>
      </c>
      <c r="J2414" t="s">
        <v>516</v>
      </c>
      <c r="K2414" t="s">
        <v>711</v>
      </c>
      <c r="L2414">
        <v>150</v>
      </c>
      <c r="M2414">
        <v>162</v>
      </c>
      <c r="O2414">
        <v>106</v>
      </c>
      <c r="P2414">
        <v>19.5</v>
      </c>
      <c r="Q2414">
        <v>0</v>
      </c>
      <c r="R2414">
        <v>11</v>
      </c>
      <c r="S2414">
        <v>14</v>
      </c>
      <c r="T2414">
        <v>0</v>
      </c>
      <c r="U2414">
        <v>16</v>
      </c>
      <c r="V2414">
        <v>1.4545454545454546</v>
      </c>
      <c r="W2414">
        <v>0.4</v>
      </c>
      <c r="Y2414">
        <v>0.14824797843665771</v>
      </c>
      <c r="Z2414">
        <v>112</v>
      </c>
      <c r="AA2414">
        <v>0.5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15</v>
      </c>
      <c r="AI2414">
        <v>0</v>
      </c>
      <c r="AJ2414">
        <v>0</v>
      </c>
      <c r="AK2414">
        <v>2</v>
      </c>
      <c r="AL2414">
        <v>0</v>
      </c>
      <c r="AM2414">
        <v>0</v>
      </c>
      <c r="AQ2414">
        <v>100</v>
      </c>
      <c r="AR2414">
        <v>100</v>
      </c>
      <c r="AS2414" t="s">
        <v>755</v>
      </c>
    </row>
    <row r="2415" spans="1:45" x14ac:dyDescent="0.25">
      <c r="A2415">
        <v>2414</v>
      </c>
      <c r="B2415" t="s">
        <v>26</v>
      </c>
      <c r="C2415" t="s">
        <v>680</v>
      </c>
      <c r="D2415" t="s">
        <v>3</v>
      </c>
      <c r="E2415" t="s">
        <v>346</v>
      </c>
      <c r="F2415" s="138">
        <v>44037</v>
      </c>
      <c r="G2415" t="s">
        <v>710</v>
      </c>
      <c r="H2415" t="s">
        <v>687</v>
      </c>
      <c r="I2415" t="s">
        <v>681</v>
      </c>
      <c r="J2415" t="s">
        <v>504</v>
      </c>
      <c r="K2415" t="s">
        <v>711</v>
      </c>
      <c r="L2415">
        <v>150</v>
      </c>
      <c r="M2415">
        <v>162</v>
      </c>
      <c r="O2415">
        <v>176</v>
      </c>
      <c r="P2415">
        <v>19.5</v>
      </c>
      <c r="Q2415">
        <v>0</v>
      </c>
      <c r="R2415">
        <v>21</v>
      </c>
      <c r="S2415">
        <v>14</v>
      </c>
      <c r="T2415">
        <v>0</v>
      </c>
      <c r="U2415">
        <v>19.75</v>
      </c>
      <c r="V2415">
        <v>0.94047619047619047</v>
      </c>
      <c r="W2415">
        <v>0.4</v>
      </c>
      <c r="Y2415">
        <v>0.17045454545454547</v>
      </c>
      <c r="Z2415">
        <v>220</v>
      </c>
      <c r="AA2415">
        <v>0.5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16</v>
      </c>
      <c r="AI2415">
        <v>3</v>
      </c>
      <c r="AJ2415">
        <v>0</v>
      </c>
      <c r="AK2415">
        <v>6</v>
      </c>
      <c r="AL2415">
        <v>0</v>
      </c>
      <c r="AM2415">
        <v>0</v>
      </c>
      <c r="AQ2415">
        <v>100</v>
      </c>
      <c r="AR2415">
        <v>100</v>
      </c>
      <c r="AS2415" t="s">
        <v>755</v>
      </c>
    </row>
    <row r="2416" spans="1:45" x14ac:dyDescent="0.25">
      <c r="A2416">
        <v>2415</v>
      </c>
      <c r="B2416" t="s">
        <v>26</v>
      </c>
      <c r="C2416" t="s">
        <v>680</v>
      </c>
      <c r="D2416" t="s">
        <v>3</v>
      </c>
      <c r="E2416" t="s">
        <v>346</v>
      </c>
      <c r="F2416" s="138">
        <v>44037</v>
      </c>
      <c r="G2416" t="s">
        <v>710</v>
      </c>
      <c r="H2416" t="s">
        <v>687</v>
      </c>
      <c r="I2416" t="s">
        <v>681</v>
      </c>
      <c r="J2416" t="s">
        <v>601</v>
      </c>
      <c r="K2416" t="s">
        <v>711</v>
      </c>
      <c r="L2416">
        <v>150</v>
      </c>
      <c r="M2416">
        <v>162</v>
      </c>
      <c r="O2416">
        <v>212</v>
      </c>
      <c r="P2416">
        <v>19.5</v>
      </c>
      <c r="Q2416">
        <v>16</v>
      </c>
      <c r="R2416">
        <v>19</v>
      </c>
      <c r="S2416">
        <v>14</v>
      </c>
      <c r="T2416">
        <v>9</v>
      </c>
      <c r="U2416">
        <v>12.75</v>
      </c>
      <c r="V2416">
        <v>0.62142857142857144</v>
      </c>
      <c r="W2416">
        <v>0.4</v>
      </c>
      <c r="Y2416">
        <v>0.1280323450134771</v>
      </c>
      <c r="Z2416">
        <v>195</v>
      </c>
      <c r="AA2416">
        <v>0.5</v>
      </c>
      <c r="AB2416">
        <v>9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12</v>
      </c>
      <c r="AI2416">
        <v>1</v>
      </c>
      <c r="AJ2416">
        <v>0</v>
      </c>
      <c r="AK2416">
        <v>1</v>
      </c>
      <c r="AL2416">
        <v>0</v>
      </c>
      <c r="AM2416">
        <v>0</v>
      </c>
      <c r="AQ2416">
        <v>100</v>
      </c>
      <c r="AR2416">
        <v>100</v>
      </c>
      <c r="AS2416" t="s">
        <v>755</v>
      </c>
    </row>
    <row r="2417" spans="1:45" x14ac:dyDescent="0.25">
      <c r="A2417">
        <v>2416</v>
      </c>
      <c r="B2417" t="s">
        <v>26</v>
      </c>
      <c r="C2417" t="s">
        <v>680</v>
      </c>
      <c r="D2417" t="s">
        <v>3</v>
      </c>
      <c r="E2417" t="s">
        <v>346</v>
      </c>
      <c r="F2417" s="138">
        <v>44037</v>
      </c>
      <c r="G2417" t="s">
        <v>670</v>
      </c>
      <c r="H2417" t="s">
        <v>687</v>
      </c>
      <c r="I2417" t="s">
        <v>692</v>
      </c>
      <c r="J2417" t="s">
        <v>383</v>
      </c>
      <c r="K2417" t="s">
        <v>671</v>
      </c>
      <c r="L2417">
        <v>1200</v>
      </c>
      <c r="M2417">
        <v>480</v>
      </c>
      <c r="O2417">
        <v>336</v>
      </c>
      <c r="P2417">
        <v>57.5</v>
      </c>
      <c r="Q2417">
        <v>4</v>
      </c>
      <c r="R2417">
        <v>44</v>
      </c>
      <c r="S2417">
        <v>21</v>
      </c>
      <c r="T2417">
        <v>2</v>
      </c>
      <c r="U2417">
        <v>28.5</v>
      </c>
      <c r="V2417">
        <v>0.63541666666666663</v>
      </c>
      <c r="W2417">
        <v>0.24</v>
      </c>
      <c r="Y2417">
        <v>0.1870748299319728</v>
      </c>
      <c r="Z2417">
        <v>430</v>
      </c>
      <c r="AA2417">
        <v>0.65</v>
      </c>
      <c r="AB2417">
        <v>2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26</v>
      </c>
      <c r="AI2417">
        <v>10</v>
      </c>
      <c r="AJ2417">
        <v>0</v>
      </c>
      <c r="AK2417">
        <v>0</v>
      </c>
      <c r="AL2417">
        <v>0</v>
      </c>
      <c r="AM2417">
        <v>0</v>
      </c>
      <c r="AQ2417">
        <v>150</v>
      </c>
      <c r="AR2417">
        <v>150</v>
      </c>
      <c r="AS2417" t="s">
        <v>755</v>
      </c>
    </row>
    <row r="2418" spans="1:45" x14ac:dyDescent="0.25">
      <c r="A2418">
        <v>2417</v>
      </c>
      <c r="B2418" t="s">
        <v>26</v>
      </c>
      <c r="C2418" t="s">
        <v>680</v>
      </c>
      <c r="D2418" t="s">
        <v>3</v>
      </c>
      <c r="E2418" t="s">
        <v>346</v>
      </c>
      <c r="F2418" s="138">
        <v>44037</v>
      </c>
      <c r="G2418" t="s">
        <v>670</v>
      </c>
      <c r="H2418" t="s">
        <v>687</v>
      </c>
      <c r="I2418" t="s">
        <v>695</v>
      </c>
      <c r="J2418" t="s">
        <v>387</v>
      </c>
      <c r="K2418" t="s">
        <v>671</v>
      </c>
      <c r="L2418">
        <v>1200</v>
      </c>
      <c r="M2418">
        <v>480</v>
      </c>
      <c r="O2418">
        <v>432</v>
      </c>
      <c r="P2418">
        <v>57.5</v>
      </c>
      <c r="Q2418">
        <v>5</v>
      </c>
      <c r="R2418">
        <v>22</v>
      </c>
      <c r="S2418">
        <v>21</v>
      </c>
      <c r="T2418">
        <v>2.5</v>
      </c>
      <c r="U2418">
        <v>14</v>
      </c>
      <c r="V2418">
        <v>0.61111111111111116</v>
      </c>
      <c r="W2418">
        <v>0.24</v>
      </c>
      <c r="Y2418">
        <v>7.2751322751322761E-2</v>
      </c>
      <c r="Z2418">
        <v>435</v>
      </c>
      <c r="AA2418">
        <v>0.65</v>
      </c>
      <c r="AB2418" t="s">
        <v>759</v>
      </c>
      <c r="AC2418">
        <v>0</v>
      </c>
      <c r="AD2418">
        <v>0</v>
      </c>
      <c r="AE2418">
        <v>4</v>
      </c>
      <c r="AF2418">
        <v>0</v>
      </c>
      <c r="AG2418">
        <v>0</v>
      </c>
      <c r="AH2418">
        <v>12</v>
      </c>
      <c r="AI2418">
        <v>0</v>
      </c>
      <c r="AJ2418">
        <v>0</v>
      </c>
      <c r="AK2418">
        <v>4</v>
      </c>
      <c r="AL2418">
        <v>0</v>
      </c>
      <c r="AM2418">
        <v>0</v>
      </c>
      <c r="AQ2418">
        <v>150</v>
      </c>
      <c r="AR2418">
        <v>150</v>
      </c>
      <c r="AS2418" t="s">
        <v>755</v>
      </c>
    </row>
    <row r="2419" spans="1:45" x14ac:dyDescent="0.25">
      <c r="A2419">
        <v>2418</v>
      </c>
      <c r="B2419" t="s">
        <v>26</v>
      </c>
      <c r="C2419" t="s">
        <v>680</v>
      </c>
      <c r="D2419" t="s">
        <v>3</v>
      </c>
      <c r="E2419" t="s">
        <v>346</v>
      </c>
      <c r="F2419" s="138">
        <v>44037</v>
      </c>
      <c r="G2419" t="s">
        <v>670</v>
      </c>
      <c r="H2419" t="s">
        <v>667</v>
      </c>
      <c r="I2419" t="s">
        <v>690</v>
      </c>
      <c r="J2419" t="s">
        <v>596</v>
      </c>
      <c r="K2419" t="s">
        <v>671</v>
      </c>
      <c r="L2419">
        <v>1200</v>
      </c>
      <c r="M2419">
        <v>480</v>
      </c>
      <c r="O2419">
        <v>396</v>
      </c>
      <c r="P2419">
        <v>57.5</v>
      </c>
      <c r="Q2419">
        <v>25</v>
      </c>
      <c r="R2419">
        <v>127</v>
      </c>
      <c r="S2419">
        <v>21</v>
      </c>
      <c r="T2419">
        <v>16</v>
      </c>
      <c r="U2419">
        <v>57.5</v>
      </c>
      <c r="V2419">
        <v>0.48355263157894735</v>
      </c>
      <c r="W2419">
        <v>0.4</v>
      </c>
      <c r="Y2419">
        <v>0.45815295815295815</v>
      </c>
      <c r="Z2419">
        <v>500</v>
      </c>
      <c r="AA2419">
        <v>0.65</v>
      </c>
      <c r="AB2419">
        <v>16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56</v>
      </c>
      <c r="AI2419">
        <v>0</v>
      </c>
      <c r="AJ2419">
        <v>0</v>
      </c>
      <c r="AK2419">
        <v>0</v>
      </c>
      <c r="AL2419">
        <v>2</v>
      </c>
      <c r="AM2419">
        <v>0</v>
      </c>
      <c r="AQ2419">
        <v>150</v>
      </c>
      <c r="AR2419">
        <v>150</v>
      </c>
      <c r="AS2419" t="s">
        <v>755</v>
      </c>
    </row>
    <row r="2420" spans="1:45" x14ac:dyDescent="0.25">
      <c r="A2420">
        <v>2419</v>
      </c>
      <c r="B2420" t="s">
        <v>26</v>
      </c>
      <c r="C2420" t="s">
        <v>680</v>
      </c>
      <c r="D2420" t="s">
        <v>3</v>
      </c>
      <c r="E2420" t="s">
        <v>346</v>
      </c>
      <c r="F2420" s="138">
        <v>44037</v>
      </c>
      <c r="G2420" t="s">
        <v>670</v>
      </c>
      <c r="H2420" t="s">
        <v>687</v>
      </c>
      <c r="I2420" t="s">
        <v>693</v>
      </c>
      <c r="J2420" t="s">
        <v>385</v>
      </c>
      <c r="K2420" t="s">
        <v>671</v>
      </c>
      <c r="L2420">
        <v>1200</v>
      </c>
      <c r="M2420">
        <v>480</v>
      </c>
      <c r="O2420">
        <v>350</v>
      </c>
      <c r="P2420">
        <v>57.5</v>
      </c>
      <c r="Q2420">
        <v>0</v>
      </c>
      <c r="R2420">
        <v>32</v>
      </c>
      <c r="S2420">
        <v>21</v>
      </c>
      <c r="T2420">
        <v>0</v>
      </c>
      <c r="U2420">
        <v>28.5</v>
      </c>
      <c r="V2420">
        <v>0.890625</v>
      </c>
      <c r="W2420">
        <v>0.24</v>
      </c>
      <c r="Y2420">
        <v>0.1306122448979592</v>
      </c>
      <c r="Z2420">
        <v>500</v>
      </c>
      <c r="AA2420">
        <v>0.65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26</v>
      </c>
      <c r="AI2420">
        <v>4</v>
      </c>
      <c r="AJ2420">
        <v>0</v>
      </c>
      <c r="AK2420">
        <v>3</v>
      </c>
      <c r="AL2420">
        <v>0</v>
      </c>
      <c r="AM2420">
        <v>0</v>
      </c>
      <c r="AQ2420">
        <v>150</v>
      </c>
      <c r="AR2420">
        <v>150</v>
      </c>
      <c r="AS2420" t="s">
        <v>755</v>
      </c>
    </row>
    <row r="2421" spans="1:45" x14ac:dyDescent="0.25">
      <c r="A2421">
        <v>2420</v>
      </c>
      <c r="B2421" t="s">
        <v>26</v>
      </c>
      <c r="C2421" t="s">
        <v>680</v>
      </c>
      <c r="D2421" t="s">
        <v>3</v>
      </c>
      <c r="E2421" t="s">
        <v>346</v>
      </c>
      <c r="F2421" s="138">
        <v>44037</v>
      </c>
      <c r="G2421" t="s">
        <v>670</v>
      </c>
      <c r="H2421" t="s">
        <v>687</v>
      </c>
      <c r="I2421" t="s">
        <v>696</v>
      </c>
      <c r="J2421" t="s">
        <v>389</v>
      </c>
      <c r="K2421" t="s">
        <v>671</v>
      </c>
      <c r="L2421">
        <v>1200</v>
      </c>
      <c r="M2421">
        <v>480</v>
      </c>
      <c r="O2421">
        <v>364</v>
      </c>
      <c r="P2421">
        <v>57.5</v>
      </c>
      <c r="Q2421">
        <v>5</v>
      </c>
      <c r="R2421">
        <v>46</v>
      </c>
      <c r="S2421">
        <v>21</v>
      </c>
      <c r="T2421">
        <v>2</v>
      </c>
      <c r="U2421">
        <v>31.75</v>
      </c>
      <c r="V2421">
        <v>0.66176470588235292</v>
      </c>
      <c r="W2421">
        <v>0.24</v>
      </c>
      <c r="Y2421">
        <v>0.18053375196232341</v>
      </c>
      <c r="Z2421">
        <v>400</v>
      </c>
      <c r="AA2421">
        <v>0.65</v>
      </c>
      <c r="AB2421">
        <v>2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30</v>
      </c>
      <c r="AI2421">
        <v>3</v>
      </c>
      <c r="AJ2421">
        <v>0</v>
      </c>
      <c r="AK2421">
        <v>2</v>
      </c>
      <c r="AL2421">
        <v>0</v>
      </c>
      <c r="AM2421">
        <v>0</v>
      </c>
      <c r="AQ2421">
        <v>150</v>
      </c>
      <c r="AR2421">
        <v>150</v>
      </c>
      <c r="AS2421" t="s">
        <v>755</v>
      </c>
    </row>
    <row r="2422" spans="1:45" x14ac:dyDescent="0.25">
      <c r="A2422">
        <v>2421</v>
      </c>
      <c r="B2422" t="s">
        <v>26</v>
      </c>
      <c r="C2422" t="s">
        <v>680</v>
      </c>
      <c r="D2422" t="s">
        <v>3</v>
      </c>
      <c r="E2422" t="s">
        <v>346</v>
      </c>
      <c r="F2422" s="138">
        <v>44037</v>
      </c>
      <c r="G2422" t="s">
        <v>670</v>
      </c>
      <c r="H2422" t="s">
        <v>687</v>
      </c>
      <c r="I2422" t="s">
        <v>702</v>
      </c>
      <c r="J2422" t="s">
        <v>432</v>
      </c>
      <c r="K2422" t="s">
        <v>671</v>
      </c>
      <c r="L2422">
        <v>1200</v>
      </c>
      <c r="M2422">
        <v>480</v>
      </c>
      <c r="O2422">
        <v>403</v>
      </c>
      <c r="P2422">
        <v>57.5</v>
      </c>
      <c r="Q2422">
        <v>10</v>
      </c>
      <c r="R2422">
        <v>29</v>
      </c>
      <c r="S2422">
        <v>21</v>
      </c>
      <c r="T2422">
        <v>5.125</v>
      </c>
      <c r="U2422">
        <v>25.75</v>
      </c>
      <c r="V2422">
        <v>0.79166666666666663</v>
      </c>
      <c r="W2422">
        <v>0.24</v>
      </c>
      <c r="Y2422">
        <v>0.10280042538107055</v>
      </c>
      <c r="Z2422">
        <v>423</v>
      </c>
      <c r="AA2422">
        <v>0.65</v>
      </c>
      <c r="AB2422">
        <v>4</v>
      </c>
      <c r="AC2422">
        <v>1</v>
      </c>
      <c r="AD2422">
        <v>1</v>
      </c>
      <c r="AE2422">
        <v>1</v>
      </c>
      <c r="AF2422">
        <v>0</v>
      </c>
      <c r="AG2422">
        <v>0</v>
      </c>
      <c r="AH2422">
        <v>24</v>
      </c>
      <c r="AI2422">
        <v>3</v>
      </c>
      <c r="AJ2422">
        <v>0</v>
      </c>
      <c r="AK2422">
        <v>2</v>
      </c>
      <c r="AL2422">
        <v>0</v>
      </c>
      <c r="AM2422">
        <v>0</v>
      </c>
      <c r="AQ2422">
        <v>150</v>
      </c>
      <c r="AR2422">
        <v>150</v>
      </c>
      <c r="AS2422" t="s">
        <v>755</v>
      </c>
    </row>
    <row r="2423" spans="1:45" x14ac:dyDescent="0.25">
      <c r="A2423">
        <v>2422</v>
      </c>
      <c r="B2423" t="s">
        <v>26</v>
      </c>
      <c r="C2423" t="s">
        <v>680</v>
      </c>
      <c r="D2423" t="s">
        <v>3</v>
      </c>
      <c r="E2423" t="s">
        <v>346</v>
      </c>
      <c r="F2423" s="138">
        <v>44037</v>
      </c>
      <c r="G2423" t="s">
        <v>670</v>
      </c>
      <c r="H2423" t="s">
        <v>687</v>
      </c>
      <c r="I2423" t="s">
        <v>691</v>
      </c>
      <c r="J2423" t="s">
        <v>390</v>
      </c>
      <c r="K2423" t="s">
        <v>671</v>
      </c>
      <c r="L2423">
        <v>1200</v>
      </c>
      <c r="M2423">
        <v>480</v>
      </c>
      <c r="O2423">
        <v>368</v>
      </c>
      <c r="P2423">
        <v>57.5</v>
      </c>
      <c r="Q2423">
        <v>5</v>
      </c>
      <c r="R2423">
        <v>24</v>
      </c>
      <c r="S2423">
        <v>21</v>
      </c>
      <c r="T2423">
        <v>3.25</v>
      </c>
      <c r="U2423">
        <v>23.5</v>
      </c>
      <c r="V2423">
        <v>0.92241379310344829</v>
      </c>
      <c r="W2423">
        <v>0.24</v>
      </c>
      <c r="Y2423">
        <v>9.3167701863354047E-2</v>
      </c>
      <c r="Z2423">
        <v>447</v>
      </c>
      <c r="AA2423">
        <v>0.65</v>
      </c>
      <c r="AB2423">
        <v>3</v>
      </c>
      <c r="AC2423">
        <v>1</v>
      </c>
      <c r="AD2423">
        <v>0</v>
      </c>
      <c r="AE2423">
        <v>0</v>
      </c>
      <c r="AF2423">
        <v>0</v>
      </c>
      <c r="AG2423">
        <v>0</v>
      </c>
      <c r="AH2423">
        <v>23</v>
      </c>
      <c r="AI2423">
        <v>0</v>
      </c>
      <c r="AJ2423">
        <v>0</v>
      </c>
      <c r="AK2423">
        <v>1</v>
      </c>
      <c r="AL2423">
        <v>0</v>
      </c>
      <c r="AM2423">
        <v>0</v>
      </c>
      <c r="AQ2423">
        <v>150</v>
      </c>
      <c r="AR2423">
        <v>150</v>
      </c>
      <c r="AS2423" t="s">
        <v>755</v>
      </c>
    </row>
    <row r="2424" spans="1:45" x14ac:dyDescent="0.25">
      <c r="A2424">
        <v>2423</v>
      </c>
      <c r="B2424" t="s">
        <v>26</v>
      </c>
      <c r="C2424" t="s">
        <v>680</v>
      </c>
      <c r="D2424" t="s">
        <v>3</v>
      </c>
      <c r="E2424" t="s">
        <v>346</v>
      </c>
      <c r="F2424" s="138">
        <v>44037</v>
      </c>
      <c r="G2424" t="s">
        <v>670</v>
      </c>
      <c r="H2424" t="s">
        <v>687</v>
      </c>
      <c r="I2424" t="s">
        <v>694</v>
      </c>
      <c r="J2424" t="s">
        <v>381</v>
      </c>
      <c r="K2424" t="s">
        <v>671</v>
      </c>
      <c r="L2424">
        <v>1200</v>
      </c>
      <c r="M2424">
        <v>480</v>
      </c>
      <c r="O2424">
        <v>352</v>
      </c>
      <c r="P2424">
        <v>57.5</v>
      </c>
      <c r="Q2424">
        <v>11</v>
      </c>
      <c r="R2424">
        <v>47</v>
      </c>
      <c r="S2424">
        <v>21</v>
      </c>
      <c r="T2424">
        <v>7</v>
      </c>
      <c r="U2424">
        <v>28.625</v>
      </c>
      <c r="V2424">
        <v>0.61422413793103448</v>
      </c>
      <c r="W2424">
        <v>0.24</v>
      </c>
      <c r="Y2424">
        <v>0.19074675324675328</v>
      </c>
      <c r="Z2424">
        <v>420</v>
      </c>
      <c r="AA2424">
        <v>0.65</v>
      </c>
      <c r="AB2424">
        <v>7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24</v>
      </c>
      <c r="AI2424">
        <v>11</v>
      </c>
      <c r="AJ2424">
        <v>5</v>
      </c>
      <c r="AK2424">
        <v>0</v>
      </c>
      <c r="AL2424">
        <v>0</v>
      </c>
      <c r="AM2424">
        <v>0</v>
      </c>
      <c r="AQ2424">
        <v>150</v>
      </c>
      <c r="AR2424">
        <v>150</v>
      </c>
      <c r="AS2424" t="s">
        <v>755</v>
      </c>
    </row>
    <row r="2425" spans="1:45" x14ac:dyDescent="0.25">
      <c r="A2425">
        <v>2424</v>
      </c>
      <c r="B2425" t="s">
        <v>26</v>
      </c>
      <c r="C2425" t="s">
        <v>680</v>
      </c>
      <c r="D2425" t="s">
        <v>3</v>
      </c>
      <c r="E2425" t="s">
        <v>346</v>
      </c>
      <c r="F2425" s="138">
        <v>44037</v>
      </c>
      <c r="G2425" t="s">
        <v>670</v>
      </c>
      <c r="H2425" t="s">
        <v>687</v>
      </c>
      <c r="I2425" t="s">
        <v>701</v>
      </c>
      <c r="J2425" t="s">
        <v>433</v>
      </c>
      <c r="K2425" t="s">
        <v>671</v>
      </c>
      <c r="L2425">
        <v>1200</v>
      </c>
      <c r="M2425">
        <v>480</v>
      </c>
      <c r="O2425">
        <v>560</v>
      </c>
      <c r="P2425">
        <v>57.5</v>
      </c>
      <c r="Q2425">
        <v>3</v>
      </c>
      <c r="R2425">
        <v>50</v>
      </c>
      <c r="S2425">
        <v>21</v>
      </c>
      <c r="T2425">
        <v>3</v>
      </c>
      <c r="U2425">
        <v>55</v>
      </c>
      <c r="V2425">
        <v>1.0943396226415094</v>
      </c>
      <c r="W2425">
        <v>0.24</v>
      </c>
      <c r="Y2425">
        <v>0.12755102040816327</v>
      </c>
      <c r="Z2425">
        <v>560</v>
      </c>
      <c r="AA2425">
        <v>0.65</v>
      </c>
      <c r="AB2425">
        <v>3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55</v>
      </c>
      <c r="AI2425">
        <v>0</v>
      </c>
      <c r="AJ2425">
        <v>0</v>
      </c>
      <c r="AK2425">
        <v>0</v>
      </c>
      <c r="AL2425">
        <v>0</v>
      </c>
      <c r="AM2425">
        <v>0</v>
      </c>
      <c r="AQ2425">
        <v>150</v>
      </c>
      <c r="AR2425">
        <v>150</v>
      </c>
      <c r="AS2425" t="s">
        <v>755</v>
      </c>
    </row>
    <row r="2426" spans="1:45" x14ac:dyDescent="0.25">
      <c r="A2426">
        <v>2425</v>
      </c>
      <c r="B2426" t="s">
        <v>26</v>
      </c>
      <c r="C2426" t="s">
        <v>680</v>
      </c>
      <c r="D2426" t="s">
        <v>3</v>
      </c>
      <c r="E2426" t="s">
        <v>346</v>
      </c>
      <c r="F2426" s="138">
        <v>44037</v>
      </c>
      <c r="G2426" t="s">
        <v>670</v>
      </c>
      <c r="H2426" t="s">
        <v>667</v>
      </c>
      <c r="I2426" t="s">
        <v>689</v>
      </c>
      <c r="J2426" t="s">
        <v>307</v>
      </c>
      <c r="K2426" t="s">
        <v>671</v>
      </c>
      <c r="L2426">
        <v>1200</v>
      </c>
      <c r="M2426">
        <v>480</v>
      </c>
      <c r="O2426">
        <v>392</v>
      </c>
      <c r="P2426">
        <v>57.5</v>
      </c>
      <c r="Q2426">
        <v>30</v>
      </c>
      <c r="R2426">
        <v>55</v>
      </c>
      <c r="S2426">
        <v>21</v>
      </c>
      <c r="T2426">
        <v>16.75</v>
      </c>
      <c r="U2426">
        <v>36.5</v>
      </c>
      <c r="V2426">
        <v>0.62647058823529411</v>
      </c>
      <c r="W2426">
        <v>0.24</v>
      </c>
      <c r="Y2426">
        <v>0.20043731778425658</v>
      </c>
      <c r="Z2426">
        <v>389</v>
      </c>
      <c r="AA2426">
        <v>0.65</v>
      </c>
      <c r="AB2426">
        <v>15</v>
      </c>
      <c r="AC2426">
        <v>7</v>
      </c>
      <c r="AD2426">
        <v>0</v>
      </c>
      <c r="AE2426">
        <v>0</v>
      </c>
      <c r="AF2426">
        <v>0</v>
      </c>
      <c r="AG2426">
        <v>0</v>
      </c>
      <c r="AH2426">
        <v>33</v>
      </c>
      <c r="AI2426">
        <v>4</v>
      </c>
      <c r="AJ2426">
        <v>0</v>
      </c>
      <c r="AK2426">
        <v>5</v>
      </c>
      <c r="AL2426">
        <v>0</v>
      </c>
      <c r="AM2426">
        <v>0</v>
      </c>
      <c r="AQ2426">
        <v>150</v>
      </c>
      <c r="AR2426">
        <v>150</v>
      </c>
      <c r="AS2426" t="s">
        <v>755</v>
      </c>
    </row>
    <row r="2427" spans="1:45" x14ac:dyDescent="0.25">
      <c r="A2427">
        <v>2426</v>
      </c>
      <c r="B2427" t="s">
        <v>26</v>
      </c>
      <c r="C2427" t="s">
        <v>680</v>
      </c>
      <c r="D2427" t="s">
        <v>3</v>
      </c>
      <c r="E2427" t="s">
        <v>346</v>
      </c>
      <c r="F2427" s="138">
        <v>44037</v>
      </c>
      <c r="G2427" t="s">
        <v>684</v>
      </c>
      <c r="H2427" t="s">
        <v>667</v>
      </c>
      <c r="I2427" t="s">
        <v>689</v>
      </c>
      <c r="J2427" t="s">
        <v>400</v>
      </c>
      <c r="K2427" t="s">
        <v>669</v>
      </c>
      <c r="L2427">
        <v>1250</v>
      </c>
      <c r="M2427">
        <v>500</v>
      </c>
      <c r="O2427">
        <v>376</v>
      </c>
      <c r="P2427">
        <v>100</v>
      </c>
      <c r="Q2427">
        <v>14</v>
      </c>
      <c r="R2427">
        <v>38</v>
      </c>
      <c r="S2427">
        <v>66</v>
      </c>
      <c r="T2427">
        <v>11.75</v>
      </c>
      <c r="U2427">
        <v>72.75</v>
      </c>
      <c r="V2427">
        <v>1.625</v>
      </c>
      <c r="W2427">
        <v>0.24</v>
      </c>
      <c r="Y2427">
        <v>0.14437689969604864</v>
      </c>
      <c r="Z2427">
        <v>358</v>
      </c>
      <c r="AA2427">
        <v>0.65</v>
      </c>
      <c r="AB2427">
        <v>7</v>
      </c>
      <c r="AC2427">
        <v>7</v>
      </c>
      <c r="AD2427">
        <v>0</v>
      </c>
      <c r="AE2427">
        <v>6</v>
      </c>
      <c r="AF2427">
        <v>0</v>
      </c>
      <c r="AG2427">
        <v>0</v>
      </c>
      <c r="AH2427">
        <v>59</v>
      </c>
      <c r="AI2427">
        <v>1</v>
      </c>
      <c r="AJ2427">
        <v>0</v>
      </c>
      <c r="AK2427">
        <v>1</v>
      </c>
      <c r="AL2427">
        <v>0</v>
      </c>
      <c r="AM2427">
        <v>13</v>
      </c>
      <c r="AQ2427">
        <v>150</v>
      </c>
      <c r="AR2427">
        <v>150</v>
      </c>
      <c r="AS2427" t="s">
        <v>755</v>
      </c>
    </row>
    <row r="2428" spans="1:45" x14ac:dyDescent="0.25">
      <c r="A2428">
        <v>2427</v>
      </c>
      <c r="B2428" t="s">
        <v>26</v>
      </c>
      <c r="C2428" t="s">
        <v>665</v>
      </c>
      <c r="D2428" t="s">
        <v>3</v>
      </c>
      <c r="E2428" t="s">
        <v>346</v>
      </c>
      <c r="F2428" s="138">
        <v>44038</v>
      </c>
      <c r="G2428" t="s">
        <v>666</v>
      </c>
      <c r="H2428" t="s">
        <v>667</v>
      </c>
      <c r="I2428" t="s">
        <v>668</v>
      </c>
      <c r="J2428" t="s">
        <v>130</v>
      </c>
      <c r="K2428" t="s">
        <v>669</v>
      </c>
      <c r="L2428">
        <v>2700</v>
      </c>
      <c r="M2428">
        <v>810</v>
      </c>
      <c r="O2428">
        <v>800</v>
      </c>
      <c r="P2428">
        <v>259.2</v>
      </c>
      <c r="Q2428">
        <v>67</v>
      </c>
      <c r="R2428">
        <v>182</v>
      </c>
      <c r="S2428">
        <v>171.20000000000002</v>
      </c>
      <c r="T2428">
        <v>55.55</v>
      </c>
      <c r="U2428">
        <v>191.2</v>
      </c>
      <c r="V2428">
        <v>0.99096385542168675</v>
      </c>
      <c r="W2428">
        <v>0.4</v>
      </c>
      <c r="Y2428">
        <v>0.44464285714285712</v>
      </c>
      <c r="Z2428">
        <v>812</v>
      </c>
      <c r="AA2428">
        <v>0.8</v>
      </c>
      <c r="AB2428">
        <v>43.8</v>
      </c>
      <c r="AC2428">
        <v>7</v>
      </c>
      <c r="AD2428">
        <v>0</v>
      </c>
      <c r="AE2428">
        <v>20</v>
      </c>
      <c r="AF2428">
        <v>0</v>
      </c>
      <c r="AG2428">
        <v>0</v>
      </c>
      <c r="AH2428">
        <v>173.7</v>
      </c>
      <c r="AI2428">
        <v>11</v>
      </c>
      <c r="AJ2428">
        <v>6</v>
      </c>
      <c r="AK2428">
        <v>25</v>
      </c>
      <c r="AL2428">
        <v>0</v>
      </c>
      <c r="AM2428">
        <v>0</v>
      </c>
      <c r="AQ2428">
        <v>150</v>
      </c>
      <c r="AR2428">
        <v>150</v>
      </c>
      <c r="AS2428" t="s">
        <v>756</v>
      </c>
    </row>
    <row r="2429" spans="1:45" x14ac:dyDescent="0.25">
      <c r="A2429">
        <v>2428</v>
      </c>
      <c r="B2429" t="s">
        <v>26</v>
      </c>
      <c r="C2429" t="s">
        <v>665</v>
      </c>
      <c r="D2429" t="s">
        <v>3</v>
      </c>
      <c r="E2429" t="s">
        <v>346</v>
      </c>
      <c r="F2429" s="138">
        <v>44038</v>
      </c>
      <c r="G2429" t="s">
        <v>703</v>
      </c>
      <c r="H2429" t="s">
        <v>667</v>
      </c>
      <c r="I2429" t="s">
        <v>668</v>
      </c>
      <c r="J2429" t="s">
        <v>451</v>
      </c>
      <c r="K2429" t="s">
        <v>669</v>
      </c>
      <c r="L2429">
        <v>1800</v>
      </c>
      <c r="M2429">
        <v>720</v>
      </c>
      <c r="O2429">
        <v>720</v>
      </c>
      <c r="P2429">
        <v>230.4</v>
      </c>
      <c r="Q2429">
        <v>31</v>
      </c>
      <c r="R2429">
        <v>79</v>
      </c>
      <c r="S2429">
        <v>152</v>
      </c>
      <c r="T2429">
        <v>22</v>
      </c>
      <c r="U2429">
        <v>40.5</v>
      </c>
      <c r="V2429">
        <v>0.56818181818181823</v>
      </c>
      <c r="W2429">
        <v>0.4</v>
      </c>
      <c r="Y2429">
        <v>0.21825396825396828</v>
      </c>
      <c r="Z2429">
        <v>488</v>
      </c>
      <c r="AA2429">
        <v>0.8</v>
      </c>
      <c r="AB2429">
        <v>18</v>
      </c>
      <c r="AC2429">
        <v>0</v>
      </c>
      <c r="AD2429">
        <v>0</v>
      </c>
      <c r="AE2429">
        <v>8</v>
      </c>
      <c r="AF2429">
        <v>0</v>
      </c>
      <c r="AG2429">
        <v>0</v>
      </c>
      <c r="AH2429">
        <v>37</v>
      </c>
      <c r="AI2429">
        <v>0</v>
      </c>
      <c r="AJ2429">
        <v>0</v>
      </c>
      <c r="AK2429">
        <v>7</v>
      </c>
      <c r="AL2429">
        <v>0</v>
      </c>
      <c r="AM2429">
        <v>0</v>
      </c>
      <c r="AQ2429">
        <v>150</v>
      </c>
      <c r="AR2429">
        <v>150</v>
      </c>
      <c r="AS2429" t="s">
        <v>756</v>
      </c>
    </row>
    <row r="2430" spans="1:45" x14ac:dyDescent="0.25">
      <c r="A2430">
        <v>2429</v>
      </c>
      <c r="B2430" t="s">
        <v>26</v>
      </c>
      <c r="C2430" t="s">
        <v>665</v>
      </c>
      <c r="D2430" t="s">
        <v>3</v>
      </c>
      <c r="E2430" t="s">
        <v>346</v>
      </c>
      <c r="F2430" s="138">
        <v>44038</v>
      </c>
      <c r="G2430" t="s">
        <v>670</v>
      </c>
      <c r="H2430" t="s">
        <v>667</v>
      </c>
      <c r="I2430" t="s">
        <v>668</v>
      </c>
      <c r="J2430" t="s">
        <v>137</v>
      </c>
      <c r="K2430" t="s">
        <v>671</v>
      </c>
      <c r="L2430">
        <v>1200</v>
      </c>
      <c r="M2430">
        <v>480</v>
      </c>
      <c r="O2430">
        <v>404</v>
      </c>
      <c r="P2430">
        <v>153.60000000000002</v>
      </c>
      <c r="Q2430">
        <v>27</v>
      </c>
      <c r="R2430">
        <v>35</v>
      </c>
      <c r="S2430">
        <v>101.60000000000001</v>
      </c>
      <c r="T2430">
        <v>20.55</v>
      </c>
      <c r="U2430">
        <v>30.05</v>
      </c>
      <c r="V2430">
        <v>0.81612903225806455</v>
      </c>
      <c r="W2430">
        <v>0.4</v>
      </c>
      <c r="Y2430">
        <v>0.21923620933521928</v>
      </c>
      <c r="Z2430">
        <v>655</v>
      </c>
      <c r="AA2430">
        <v>0.75</v>
      </c>
      <c r="AB2430">
        <v>16.3</v>
      </c>
      <c r="AC2430">
        <v>5</v>
      </c>
      <c r="AD2430">
        <v>0</v>
      </c>
      <c r="AE2430">
        <v>6</v>
      </c>
      <c r="AF2430">
        <v>0</v>
      </c>
      <c r="AG2430">
        <v>0</v>
      </c>
      <c r="AH2430">
        <v>27.3</v>
      </c>
      <c r="AI2430">
        <v>5</v>
      </c>
      <c r="AJ2430">
        <v>0</v>
      </c>
      <c r="AK2430">
        <v>3</v>
      </c>
      <c r="AL2430">
        <v>0</v>
      </c>
      <c r="AM2430">
        <v>0</v>
      </c>
      <c r="AQ2430">
        <v>80</v>
      </c>
      <c r="AR2430">
        <v>80</v>
      </c>
      <c r="AS2430" t="s">
        <v>756</v>
      </c>
    </row>
    <row r="2431" spans="1:45" x14ac:dyDescent="0.25">
      <c r="A2431">
        <v>2430</v>
      </c>
      <c r="B2431" t="s">
        <v>26</v>
      </c>
      <c r="C2431" t="s">
        <v>665</v>
      </c>
      <c r="D2431" t="s">
        <v>3</v>
      </c>
      <c r="E2431" t="s">
        <v>346</v>
      </c>
      <c r="F2431" s="138">
        <v>44038</v>
      </c>
      <c r="G2431" t="s">
        <v>670</v>
      </c>
      <c r="H2431" t="s">
        <v>667</v>
      </c>
      <c r="I2431" t="s">
        <v>668</v>
      </c>
      <c r="J2431" t="s">
        <v>138</v>
      </c>
      <c r="K2431" t="s">
        <v>671</v>
      </c>
      <c r="L2431">
        <v>1200</v>
      </c>
      <c r="M2431">
        <v>480</v>
      </c>
      <c r="O2431">
        <v>608</v>
      </c>
      <c r="P2431">
        <v>153.60000000000002</v>
      </c>
      <c r="Q2431">
        <v>34</v>
      </c>
      <c r="R2431">
        <v>67</v>
      </c>
      <c r="S2431">
        <v>101.60000000000001</v>
      </c>
      <c r="T2431">
        <v>17.5</v>
      </c>
      <c r="U2431">
        <v>51.75</v>
      </c>
      <c r="V2431">
        <v>0.6856435643564357</v>
      </c>
      <c r="W2431">
        <v>0.4</v>
      </c>
      <c r="Y2431">
        <v>0.237312030075188</v>
      </c>
      <c r="Z2431">
        <v>994</v>
      </c>
      <c r="AA2431">
        <v>0.75</v>
      </c>
      <c r="AB2431">
        <v>15</v>
      </c>
      <c r="AC2431">
        <v>4</v>
      </c>
      <c r="AD2431">
        <v>0</v>
      </c>
      <c r="AE2431">
        <v>3</v>
      </c>
      <c r="AF2431">
        <v>0</v>
      </c>
      <c r="AG2431">
        <v>0</v>
      </c>
      <c r="AH2431">
        <v>48</v>
      </c>
      <c r="AI2431">
        <v>7</v>
      </c>
      <c r="AJ2431">
        <v>0</v>
      </c>
      <c r="AK2431">
        <v>4</v>
      </c>
      <c r="AL2431">
        <v>0</v>
      </c>
      <c r="AM2431">
        <v>0</v>
      </c>
      <c r="AQ2431">
        <v>80</v>
      </c>
      <c r="AR2431">
        <v>80</v>
      </c>
      <c r="AS2431" t="s">
        <v>756</v>
      </c>
    </row>
    <row r="2432" spans="1:45" x14ac:dyDescent="0.25">
      <c r="A2432">
        <v>2431</v>
      </c>
      <c r="B2432" t="s">
        <v>26</v>
      </c>
      <c r="C2432" t="s">
        <v>665</v>
      </c>
      <c r="D2432" t="s">
        <v>3</v>
      </c>
      <c r="E2432" t="s">
        <v>346</v>
      </c>
      <c r="F2432" s="138">
        <v>44038</v>
      </c>
      <c r="G2432" t="s">
        <v>670</v>
      </c>
      <c r="H2432" t="s">
        <v>667</v>
      </c>
      <c r="I2432" t="s">
        <v>668</v>
      </c>
      <c r="J2432" t="s">
        <v>139</v>
      </c>
      <c r="K2432" t="s">
        <v>671</v>
      </c>
      <c r="L2432">
        <v>1200</v>
      </c>
      <c r="M2432">
        <v>480</v>
      </c>
      <c r="O2432">
        <v>352</v>
      </c>
      <c r="P2432">
        <v>96</v>
      </c>
      <c r="Q2432">
        <v>23</v>
      </c>
      <c r="R2432">
        <v>18</v>
      </c>
      <c r="S2432">
        <v>63.5</v>
      </c>
      <c r="T2432">
        <v>17.5</v>
      </c>
      <c r="U2432">
        <v>13</v>
      </c>
      <c r="V2432">
        <v>0.74390243902439024</v>
      </c>
      <c r="W2432">
        <v>0.4</v>
      </c>
      <c r="Y2432">
        <v>0.1663961038961039</v>
      </c>
      <c r="Z2432">
        <v>752</v>
      </c>
      <c r="AA2432">
        <v>0.75</v>
      </c>
      <c r="AB2432">
        <v>15</v>
      </c>
      <c r="AC2432">
        <v>2</v>
      </c>
      <c r="AD2432">
        <v>0</v>
      </c>
      <c r="AE2432">
        <v>4</v>
      </c>
      <c r="AF2432">
        <v>0</v>
      </c>
      <c r="AG2432">
        <v>0</v>
      </c>
      <c r="AH2432">
        <v>12</v>
      </c>
      <c r="AI2432">
        <v>2</v>
      </c>
      <c r="AJ2432">
        <v>0</v>
      </c>
      <c r="AK2432">
        <v>1</v>
      </c>
      <c r="AL2432">
        <v>0</v>
      </c>
      <c r="AM2432">
        <v>0</v>
      </c>
      <c r="AQ2432">
        <v>80</v>
      </c>
      <c r="AR2432">
        <v>80</v>
      </c>
      <c r="AS2432" t="s">
        <v>756</v>
      </c>
    </row>
    <row r="2433" spans="1:45" x14ac:dyDescent="0.25">
      <c r="A2433">
        <v>2432</v>
      </c>
      <c r="B2433" t="s">
        <v>26</v>
      </c>
      <c r="C2433" t="s">
        <v>665</v>
      </c>
      <c r="D2433" t="s">
        <v>3</v>
      </c>
      <c r="E2433" t="s">
        <v>346</v>
      </c>
      <c r="F2433" s="138">
        <v>44038</v>
      </c>
      <c r="G2433" t="s">
        <v>670</v>
      </c>
      <c r="H2433" t="s">
        <v>667</v>
      </c>
      <c r="I2433" t="s">
        <v>668</v>
      </c>
      <c r="J2433" t="s">
        <v>140</v>
      </c>
      <c r="K2433" t="s">
        <v>671</v>
      </c>
      <c r="L2433">
        <v>1200</v>
      </c>
      <c r="M2433">
        <v>480</v>
      </c>
      <c r="O2433">
        <v>592</v>
      </c>
      <c r="P2433">
        <v>153.60000000000002</v>
      </c>
      <c r="Q2433">
        <v>18</v>
      </c>
      <c r="R2433">
        <v>111</v>
      </c>
      <c r="S2433">
        <v>101.60000000000001</v>
      </c>
      <c r="T2433">
        <v>10.75</v>
      </c>
      <c r="U2433">
        <v>120.25</v>
      </c>
      <c r="V2433">
        <v>1.0155038759689923</v>
      </c>
      <c r="W2433">
        <v>0.4</v>
      </c>
      <c r="Y2433">
        <v>0.31129343629343631</v>
      </c>
      <c r="Z2433">
        <v>316</v>
      </c>
      <c r="AA2433">
        <v>0.75</v>
      </c>
      <c r="AB2433">
        <v>10</v>
      </c>
      <c r="AC2433">
        <v>1</v>
      </c>
      <c r="AD2433">
        <v>0</v>
      </c>
      <c r="AE2433">
        <v>1</v>
      </c>
      <c r="AF2433">
        <v>0</v>
      </c>
      <c r="AG2433">
        <v>0</v>
      </c>
      <c r="AH2433">
        <v>117</v>
      </c>
      <c r="AI2433">
        <v>3</v>
      </c>
      <c r="AJ2433">
        <v>0</v>
      </c>
      <c r="AK2433">
        <v>5</v>
      </c>
      <c r="AL2433">
        <v>0</v>
      </c>
      <c r="AM2433">
        <v>0</v>
      </c>
      <c r="AQ2433">
        <v>80</v>
      </c>
      <c r="AR2433">
        <v>80</v>
      </c>
      <c r="AS2433" t="s">
        <v>755</v>
      </c>
    </row>
    <row r="2434" spans="1:45" x14ac:dyDescent="0.25">
      <c r="A2434">
        <v>2433</v>
      </c>
      <c r="B2434" t="s">
        <v>26</v>
      </c>
      <c r="C2434" t="s">
        <v>665</v>
      </c>
      <c r="D2434" t="s">
        <v>3</v>
      </c>
      <c r="E2434" t="s">
        <v>346</v>
      </c>
      <c r="F2434" s="138">
        <v>44038</v>
      </c>
      <c r="G2434" t="s">
        <v>670</v>
      </c>
      <c r="H2434" t="s">
        <v>667</v>
      </c>
      <c r="I2434" t="s">
        <v>668</v>
      </c>
      <c r="J2434" t="s">
        <v>141</v>
      </c>
      <c r="K2434" t="s">
        <v>671</v>
      </c>
      <c r="L2434">
        <v>1200</v>
      </c>
      <c r="M2434">
        <v>480</v>
      </c>
      <c r="O2434">
        <v>672</v>
      </c>
      <c r="P2434">
        <v>153.60000000000002</v>
      </c>
      <c r="Q2434">
        <v>33</v>
      </c>
      <c r="R2434">
        <v>41</v>
      </c>
      <c r="S2434">
        <v>101.60000000000001</v>
      </c>
      <c r="T2434">
        <v>25.5</v>
      </c>
      <c r="U2434">
        <v>23.05</v>
      </c>
      <c r="V2434">
        <v>0.6560810810810811</v>
      </c>
      <c r="W2434">
        <v>0.4</v>
      </c>
      <c r="Y2434">
        <v>0.15731292517006804</v>
      </c>
      <c r="Z2434">
        <v>770</v>
      </c>
      <c r="AA2434">
        <v>0.75</v>
      </c>
      <c r="AB2434">
        <v>19.5</v>
      </c>
      <c r="AC2434">
        <v>10</v>
      </c>
      <c r="AD2434">
        <v>0</v>
      </c>
      <c r="AE2434">
        <v>7</v>
      </c>
      <c r="AF2434">
        <v>0</v>
      </c>
      <c r="AG2434">
        <v>0</v>
      </c>
      <c r="AH2434">
        <v>22.8</v>
      </c>
      <c r="AI2434">
        <v>1</v>
      </c>
      <c r="AJ2434">
        <v>0</v>
      </c>
      <c r="AK2434">
        <v>0</v>
      </c>
      <c r="AL2434">
        <v>0</v>
      </c>
      <c r="AM2434">
        <v>0</v>
      </c>
      <c r="AQ2434">
        <v>80</v>
      </c>
      <c r="AR2434">
        <v>80</v>
      </c>
      <c r="AS2434" t="s">
        <v>756</v>
      </c>
    </row>
    <row r="2435" spans="1:45" x14ac:dyDescent="0.25">
      <c r="A2435">
        <v>2434</v>
      </c>
      <c r="B2435" t="s">
        <v>26</v>
      </c>
      <c r="C2435" t="s">
        <v>665</v>
      </c>
      <c r="D2435" t="s">
        <v>3</v>
      </c>
      <c r="E2435" t="s">
        <v>346</v>
      </c>
      <c r="F2435" s="138">
        <v>44038</v>
      </c>
      <c r="G2435" t="s">
        <v>670</v>
      </c>
      <c r="H2435" t="s">
        <v>667</v>
      </c>
      <c r="I2435" t="s">
        <v>668</v>
      </c>
      <c r="J2435" t="s">
        <v>142</v>
      </c>
      <c r="K2435" t="s">
        <v>671</v>
      </c>
      <c r="L2435">
        <v>1200</v>
      </c>
      <c r="M2435">
        <v>480</v>
      </c>
      <c r="O2435">
        <v>472</v>
      </c>
      <c r="P2435">
        <v>153.60000000000002</v>
      </c>
      <c r="Q2435">
        <v>25</v>
      </c>
      <c r="R2435">
        <v>22</v>
      </c>
      <c r="S2435">
        <v>101.60000000000001</v>
      </c>
      <c r="T2435">
        <v>16.25</v>
      </c>
      <c r="U2435">
        <v>42.75</v>
      </c>
      <c r="V2435">
        <v>1.2553191489361701</v>
      </c>
      <c r="W2435">
        <v>0.4</v>
      </c>
      <c r="Y2435">
        <v>0.14225181598062955</v>
      </c>
      <c r="Z2435">
        <v>415</v>
      </c>
      <c r="AA2435">
        <v>0.75</v>
      </c>
      <c r="AB2435">
        <v>15</v>
      </c>
      <c r="AC2435">
        <v>1</v>
      </c>
      <c r="AD2435">
        <v>0</v>
      </c>
      <c r="AE2435">
        <v>2</v>
      </c>
      <c r="AF2435">
        <v>0</v>
      </c>
      <c r="AG2435">
        <v>0</v>
      </c>
      <c r="AH2435">
        <v>20</v>
      </c>
      <c r="AI2435">
        <v>1</v>
      </c>
      <c r="AJ2435">
        <v>0</v>
      </c>
      <c r="AK2435">
        <v>45</v>
      </c>
      <c r="AL2435">
        <v>0</v>
      </c>
      <c r="AM2435">
        <v>0</v>
      </c>
      <c r="AQ2435">
        <v>80</v>
      </c>
      <c r="AR2435">
        <v>80</v>
      </c>
      <c r="AS2435" t="s">
        <v>756</v>
      </c>
    </row>
    <row r="2436" spans="1:45" x14ac:dyDescent="0.25">
      <c r="A2436">
        <v>2435</v>
      </c>
      <c r="B2436" t="s">
        <v>26</v>
      </c>
      <c r="C2436" t="s">
        <v>665</v>
      </c>
      <c r="D2436" t="s">
        <v>3</v>
      </c>
      <c r="E2436" t="s">
        <v>346</v>
      </c>
      <c r="F2436" s="138">
        <v>44038</v>
      </c>
      <c r="G2436" t="s">
        <v>670</v>
      </c>
      <c r="H2436" t="s">
        <v>667</v>
      </c>
      <c r="I2436" t="s">
        <v>668</v>
      </c>
      <c r="J2436" t="s">
        <v>144</v>
      </c>
      <c r="K2436" t="s">
        <v>671</v>
      </c>
      <c r="L2436">
        <v>1200</v>
      </c>
      <c r="M2436">
        <v>480</v>
      </c>
      <c r="O2436">
        <v>372</v>
      </c>
      <c r="P2436">
        <v>96</v>
      </c>
      <c r="Q2436">
        <v>19</v>
      </c>
      <c r="R2436">
        <v>60</v>
      </c>
      <c r="S2436">
        <v>63.5</v>
      </c>
      <c r="T2436">
        <v>7</v>
      </c>
      <c r="U2436">
        <v>44.5</v>
      </c>
      <c r="V2436">
        <v>0.65189873417721522</v>
      </c>
      <c r="W2436">
        <v>0.4</v>
      </c>
      <c r="Y2436">
        <v>0.30337941628264209</v>
      </c>
      <c r="Z2436">
        <v>723</v>
      </c>
      <c r="AA2436">
        <v>0.65</v>
      </c>
      <c r="AB2436">
        <v>5</v>
      </c>
      <c r="AC2436">
        <v>3</v>
      </c>
      <c r="AD2436">
        <v>2</v>
      </c>
      <c r="AE2436">
        <v>1</v>
      </c>
      <c r="AF2436">
        <v>0</v>
      </c>
      <c r="AG2436">
        <v>0</v>
      </c>
      <c r="AH2436">
        <v>42</v>
      </c>
      <c r="AI2436">
        <v>5</v>
      </c>
      <c r="AJ2436">
        <v>2</v>
      </c>
      <c r="AK2436">
        <v>1</v>
      </c>
      <c r="AL2436">
        <v>0</v>
      </c>
      <c r="AM2436">
        <v>0</v>
      </c>
      <c r="AQ2436">
        <v>80</v>
      </c>
      <c r="AR2436">
        <v>80</v>
      </c>
      <c r="AS2436" t="s">
        <v>755</v>
      </c>
    </row>
    <row r="2437" spans="1:45" x14ac:dyDescent="0.25">
      <c r="A2437">
        <v>2436</v>
      </c>
      <c r="B2437" t="s">
        <v>26</v>
      </c>
      <c r="C2437" t="s">
        <v>665</v>
      </c>
      <c r="D2437" t="s">
        <v>3</v>
      </c>
      <c r="E2437" t="s">
        <v>346</v>
      </c>
      <c r="F2437" s="138">
        <v>44038</v>
      </c>
      <c r="G2437" t="s">
        <v>670</v>
      </c>
      <c r="H2437" t="s">
        <v>667</v>
      </c>
      <c r="I2437" t="s">
        <v>672</v>
      </c>
      <c r="J2437" t="s">
        <v>190</v>
      </c>
      <c r="K2437" t="s">
        <v>671</v>
      </c>
      <c r="L2437">
        <v>1200</v>
      </c>
      <c r="M2437">
        <v>480</v>
      </c>
      <c r="O2437">
        <v>388</v>
      </c>
      <c r="P2437">
        <v>96</v>
      </c>
      <c r="Q2437">
        <v>42</v>
      </c>
      <c r="R2437">
        <v>53</v>
      </c>
      <c r="S2437">
        <v>63.5</v>
      </c>
      <c r="T2437">
        <v>35.5</v>
      </c>
      <c r="U2437">
        <v>38</v>
      </c>
      <c r="V2437">
        <v>0.77368421052631575</v>
      </c>
      <c r="W2437">
        <v>0.4</v>
      </c>
      <c r="Y2437">
        <v>0.34977908689248899</v>
      </c>
      <c r="Z2437">
        <v>1599</v>
      </c>
      <c r="AA2437">
        <v>0.75</v>
      </c>
      <c r="AB2437">
        <v>34</v>
      </c>
      <c r="AC2437">
        <v>0</v>
      </c>
      <c r="AD2437">
        <v>0</v>
      </c>
      <c r="AE2437">
        <v>3</v>
      </c>
      <c r="AF2437">
        <v>0</v>
      </c>
      <c r="AG2437">
        <v>0</v>
      </c>
      <c r="AH2437">
        <v>38</v>
      </c>
      <c r="AI2437">
        <v>0</v>
      </c>
      <c r="AJ2437">
        <v>0</v>
      </c>
      <c r="AK2437">
        <v>0</v>
      </c>
      <c r="AL2437">
        <v>0</v>
      </c>
      <c r="AM2437">
        <v>0</v>
      </c>
      <c r="AQ2437">
        <v>80</v>
      </c>
      <c r="AR2437">
        <v>80</v>
      </c>
      <c r="AS2437" t="s">
        <v>755</v>
      </c>
    </row>
    <row r="2438" spans="1:45" x14ac:dyDescent="0.25">
      <c r="A2438">
        <v>2437</v>
      </c>
      <c r="B2438" t="s">
        <v>26</v>
      </c>
      <c r="C2438" t="s">
        <v>665</v>
      </c>
      <c r="D2438" t="s">
        <v>3</v>
      </c>
      <c r="E2438" t="s">
        <v>346</v>
      </c>
      <c r="F2438" s="138">
        <v>44038</v>
      </c>
      <c r="G2438" t="s">
        <v>670</v>
      </c>
      <c r="H2438" t="s">
        <v>667</v>
      </c>
      <c r="I2438" t="s">
        <v>677</v>
      </c>
      <c r="J2438" t="s">
        <v>195</v>
      </c>
      <c r="K2438" t="s">
        <v>671</v>
      </c>
      <c r="L2438">
        <v>1200</v>
      </c>
      <c r="M2438">
        <v>480</v>
      </c>
      <c r="O2438">
        <v>480</v>
      </c>
      <c r="P2438">
        <v>96</v>
      </c>
      <c r="Q2438">
        <v>39</v>
      </c>
      <c r="R2438">
        <v>75</v>
      </c>
      <c r="S2438">
        <v>63.5</v>
      </c>
      <c r="T2438">
        <v>27</v>
      </c>
      <c r="U2438">
        <v>77</v>
      </c>
      <c r="V2438">
        <v>0.91228070175438591</v>
      </c>
      <c r="W2438">
        <v>0.4</v>
      </c>
      <c r="Y2438">
        <v>0.3392857142857143</v>
      </c>
      <c r="Z2438">
        <v>275</v>
      </c>
      <c r="AA2438">
        <v>0.7</v>
      </c>
      <c r="AB2438">
        <v>27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70</v>
      </c>
      <c r="AI2438">
        <v>14</v>
      </c>
      <c r="AJ2438">
        <v>0</v>
      </c>
      <c r="AK2438">
        <v>7</v>
      </c>
      <c r="AL2438">
        <v>0</v>
      </c>
      <c r="AM2438">
        <v>0</v>
      </c>
      <c r="AQ2438">
        <v>80</v>
      </c>
      <c r="AR2438">
        <v>80</v>
      </c>
      <c r="AS2438" t="s">
        <v>755</v>
      </c>
    </row>
    <row r="2439" spans="1:45" x14ac:dyDescent="0.25">
      <c r="A2439">
        <v>2438</v>
      </c>
      <c r="B2439" t="s">
        <v>26</v>
      </c>
      <c r="C2439" t="s">
        <v>665</v>
      </c>
      <c r="D2439" t="s">
        <v>3</v>
      </c>
      <c r="E2439" t="s">
        <v>346</v>
      </c>
      <c r="F2439" s="138">
        <v>44038</v>
      </c>
      <c r="G2439" t="s">
        <v>670</v>
      </c>
      <c r="H2439" t="s">
        <v>667</v>
      </c>
      <c r="I2439" t="s">
        <v>677</v>
      </c>
      <c r="J2439" t="s">
        <v>196</v>
      </c>
      <c r="K2439" t="s">
        <v>671</v>
      </c>
      <c r="L2439">
        <v>1200</v>
      </c>
      <c r="M2439">
        <v>480</v>
      </c>
      <c r="O2439">
        <v>480</v>
      </c>
      <c r="P2439">
        <v>96</v>
      </c>
      <c r="Q2439">
        <v>15</v>
      </c>
      <c r="R2439">
        <v>63</v>
      </c>
      <c r="S2439">
        <v>63.5</v>
      </c>
      <c r="T2439">
        <v>15</v>
      </c>
      <c r="U2439">
        <v>75.5</v>
      </c>
      <c r="V2439">
        <v>1.1602564102564104</v>
      </c>
      <c r="W2439">
        <v>0.4</v>
      </c>
      <c r="Y2439">
        <v>0.23214285714285715</v>
      </c>
      <c r="Z2439">
        <v>295</v>
      </c>
      <c r="AA2439">
        <v>0.7</v>
      </c>
      <c r="AB2439">
        <v>15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69</v>
      </c>
      <c r="AI2439">
        <v>6</v>
      </c>
      <c r="AJ2439">
        <v>0</v>
      </c>
      <c r="AK2439">
        <v>10</v>
      </c>
      <c r="AL2439">
        <v>0</v>
      </c>
      <c r="AM2439">
        <v>0</v>
      </c>
      <c r="AQ2439">
        <v>80</v>
      </c>
      <c r="AR2439">
        <v>80</v>
      </c>
      <c r="AS2439" t="s">
        <v>755</v>
      </c>
    </row>
    <row r="2440" spans="1:45" x14ac:dyDescent="0.25">
      <c r="A2440">
        <v>2439</v>
      </c>
      <c r="B2440" t="s">
        <v>26</v>
      </c>
      <c r="C2440" t="s">
        <v>665</v>
      </c>
      <c r="D2440" t="s">
        <v>3</v>
      </c>
      <c r="E2440" t="s">
        <v>346</v>
      </c>
      <c r="F2440" s="138">
        <v>44038</v>
      </c>
      <c r="G2440" t="s">
        <v>670</v>
      </c>
      <c r="H2440" t="s">
        <v>667</v>
      </c>
      <c r="I2440" t="s">
        <v>674</v>
      </c>
      <c r="J2440" t="s">
        <v>371</v>
      </c>
      <c r="K2440" t="s">
        <v>671</v>
      </c>
      <c r="L2440">
        <v>1200</v>
      </c>
      <c r="M2440">
        <v>480</v>
      </c>
      <c r="O2440">
        <v>384</v>
      </c>
      <c r="P2440">
        <v>96</v>
      </c>
      <c r="Q2440">
        <v>5</v>
      </c>
      <c r="R2440">
        <v>26</v>
      </c>
      <c r="S2440">
        <v>63.5</v>
      </c>
      <c r="T2440">
        <v>4</v>
      </c>
      <c r="U2440">
        <v>24</v>
      </c>
      <c r="V2440">
        <v>0.90322580645161288</v>
      </c>
      <c r="W2440">
        <v>0.4</v>
      </c>
      <c r="Y2440">
        <v>0.11532738095238097</v>
      </c>
      <c r="Z2440">
        <v>340</v>
      </c>
      <c r="AA2440">
        <v>0.7</v>
      </c>
      <c r="AB2440">
        <v>4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24</v>
      </c>
      <c r="AI2440">
        <v>0</v>
      </c>
      <c r="AJ2440">
        <v>0</v>
      </c>
      <c r="AK2440">
        <v>0</v>
      </c>
      <c r="AL2440">
        <v>0</v>
      </c>
      <c r="AM2440">
        <v>0</v>
      </c>
      <c r="AQ2440">
        <v>80</v>
      </c>
      <c r="AR2440">
        <v>80</v>
      </c>
      <c r="AS2440" t="s">
        <v>755</v>
      </c>
    </row>
    <row r="2441" spans="1:45" x14ac:dyDescent="0.25">
      <c r="A2441">
        <v>2440</v>
      </c>
      <c r="B2441" t="s">
        <v>26</v>
      </c>
      <c r="C2441" t="s">
        <v>665</v>
      </c>
      <c r="D2441" t="s">
        <v>3</v>
      </c>
      <c r="E2441" t="s">
        <v>346</v>
      </c>
      <c r="F2441" s="138">
        <v>44038</v>
      </c>
      <c r="G2441" t="s">
        <v>670</v>
      </c>
      <c r="H2441" t="s">
        <v>667</v>
      </c>
      <c r="I2441" t="s">
        <v>673</v>
      </c>
      <c r="J2441" t="s">
        <v>370</v>
      </c>
      <c r="K2441" t="s">
        <v>671</v>
      </c>
      <c r="L2441">
        <v>1200</v>
      </c>
      <c r="M2441">
        <v>480</v>
      </c>
      <c r="O2441">
        <v>384</v>
      </c>
      <c r="P2441">
        <v>96</v>
      </c>
      <c r="Q2441">
        <v>21</v>
      </c>
      <c r="R2441">
        <v>59</v>
      </c>
      <c r="S2441">
        <v>63.5</v>
      </c>
      <c r="T2441">
        <v>8.5</v>
      </c>
      <c r="U2441">
        <v>64.25</v>
      </c>
      <c r="V2441">
        <v>0.90937500000000004</v>
      </c>
      <c r="W2441">
        <v>0.4</v>
      </c>
      <c r="Y2441">
        <v>0.29761904761904767</v>
      </c>
      <c r="Z2441">
        <v>589</v>
      </c>
      <c r="AA2441">
        <v>0.7</v>
      </c>
      <c r="AB2441">
        <v>5</v>
      </c>
      <c r="AC2441">
        <v>6</v>
      </c>
      <c r="AD2441">
        <v>0</v>
      </c>
      <c r="AE2441">
        <v>4</v>
      </c>
      <c r="AF2441">
        <v>0</v>
      </c>
      <c r="AG2441">
        <v>0</v>
      </c>
      <c r="AH2441">
        <v>24</v>
      </c>
      <c r="AI2441">
        <v>7</v>
      </c>
      <c r="AJ2441">
        <v>0</v>
      </c>
      <c r="AK2441">
        <v>77</v>
      </c>
      <c r="AL2441">
        <v>0</v>
      </c>
      <c r="AM2441">
        <v>0</v>
      </c>
      <c r="AQ2441">
        <v>80</v>
      </c>
      <c r="AR2441">
        <v>80</v>
      </c>
      <c r="AS2441" t="s">
        <v>755</v>
      </c>
    </row>
    <row r="2442" spans="1:45" x14ac:dyDescent="0.25">
      <c r="A2442">
        <v>2441</v>
      </c>
      <c r="B2442" t="s">
        <v>26</v>
      </c>
      <c r="C2442" t="s">
        <v>665</v>
      </c>
      <c r="D2442" t="s">
        <v>3</v>
      </c>
      <c r="E2442" t="s">
        <v>346</v>
      </c>
      <c r="F2442" s="138">
        <v>44038</v>
      </c>
      <c r="G2442" t="s">
        <v>670</v>
      </c>
      <c r="H2442" t="s">
        <v>687</v>
      </c>
      <c r="I2442" t="s">
        <v>714</v>
      </c>
      <c r="J2442" t="s">
        <v>523</v>
      </c>
      <c r="K2442" t="s">
        <v>671</v>
      </c>
      <c r="L2442">
        <v>1200</v>
      </c>
      <c r="M2442">
        <v>480</v>
      </c>
      <c r="O2442">
        <v>384</v>
      </c>
      <c r="P2442">
        <v>57.5</v>
      </c>
      <c r="Q2442">
        <v>7</v>
      </c>
      <c r="R2442">
        <v>27</v>
      </c>
      <c r="S2442">
        <v>21</v>
      </c>
      <c r="T2442">
        <v>5.75</v>
      </c>
      <c r="U2442">
        <v>15.666666666666666</v>
      </c>
      <c r="V2442">
        <v>0.62990196078431371</v>
      </c>
      <c r="W2442">
        <v>0.24</v>
      </c>
      <c r="Y2442">
        <v>0.12648809523809526</v>
      </c>
      <c r="Z2442">
        <v>387</v>
      </c>
      <c r="AA2442">
        <v>0.65</v>
      </c>
      <c r="AB2442">
        <v>5</v>
      </c>
      <c r="AC2442">
        <v>3</v>
      </c>
      <c r="AD2442">
        <v>0</v>
      </c>
      <c r="AE2442">
        <v>0</v>
      </c>
      <c r="AF2442">
        <v>0</v>
      </c>
      <c r="AG2442">
        <v>0</v>
      </c>
      <c r="AH2442">
        <v>14.666666666666666</v>
      </c>
      <c r="AI2442">
        <v>4</v>
      </c>
      <c r="AJ2442">
        <v>0</v>
      </c>
      <c r="AK2442">
        <v>0</v>
      </c>
      <c r="AL2442">
        <v>0</v>
      </c>
      <c r="AM2442">
        <v>0</v>
      </c>
      <c r="AQ2442">
        <v>80</v>
      </c>
      <c r="AR2442">
        <v>80</v>
      </c>
      <c r="AS2442" t="s">
        <v>755</v>
      </c>
    </row>
    <row r="2443" spans="1:45" x14ac:dyDescent="0.25">
      <c r="A2443">
        <v>2442</v>
      </c>
      <c r="B2443" t="s">
        <v>26</v>
      </c>
      <c r="C2443" t="s">
        <v>665</v>
      </c>
      <c r="D2443" t="s">
        <v>3</v>
      </c>
      <c r="E2443" t="s">
        <v>346</v>
      </c>
      <c r="F2443" s="138">
        <v>44038</v>
      </c>
      <c r="G2443" t="s">
        <v>682</v>
      </c>
      <c r="H2443" t="s">
        <v>667</v>
      </c>
      <c r="I2443" t="s">
        <v>668</v>
      </c>
      <c r="J2443" t="s">
        <v>146</v>
      </c>
      <c r="K2443" t="s">
        <v>671</v>
      </c>
      <c r="L2443">
        <v>1000</v>
      </c>
      <c r="M2443">
        <v>320</v>
      </c>
      <c r="O2443">
        <v>352</v>
      </c>
      <c r="P2443">
        <v>80</v>
      </c>
      <c r="Q2443">
        <v>31</v>
      </c>
      <c r="R2443">
        <v>53</v>
      </c>
      <c r="S2443">
        <v>53</v>
      </c>
      <c r="T2443">
        <v>17.25</v>
      </c>
      <c r="U2443">
        <v>32.450000000000003</v>
      </c>
      <c r="V2443">
        <v>0.59166666666666667</v>
      </c>
      <c r="W2443">
        <v>0.4</v>
      </c>
      <c r="Y2443">
        <v>0.34090909090909094</v>
      </c>
      <c r="Z2443">
        <v>390</v>
      </c>
      <c r="AA2443">
        <v>0.7</v>
      </c>
      <c r="AB2443">
        <v>11.5</v>
      </c>
      <c r="AC2443">
        <v>5</v>
      </c>
      <c r="AD2443">
        <v>0</v>
      </c>
      <c r="AE2443">
        <v>9</v>
      </c>
      <c r="AF2443">
        <v>0</v>
      </c>
      <c r="AG2443">
        <v>0</v>
      </c>
      <c r="AH2443">
        <v>22.7</v>
      </c>
      <c r="AI2443">
        <v>9</v>
      </c>
      <c r="AJ2443">
        <v>0</v>
      </c>
      <c r="AK2443">
        <v>15</v>
      </c>
      <c r="AL2443">
        <v>0</v>
      </c>
      <c r="AM2443">
        <v>0</v>
      </c>
      <c r="AQ2443">
        <v>80</v>
      </c>
      <c r="AR2443">
        <v>80</v>
      </c>
      <c r="AS2443" t="s">
        <v>755</v>
      </c>
    </row>
    <row r="2444" spans="1:45" x14ac:dyDescent="0.25">
      <c r="A2444">
        <v>2443</v>
      </c>
      <c r="B2444" t="s">
        <v>26</v>
      </c>
      <c r="C2444" t="s">
        <v>665</v>
      </c>
      <c r="D2444" t="s">
        <v>3</v>
      </c>
      <c r="E2444" t="s">
        <v>346</v>
      </c>
      <c r="F2444" s="138">
        <v>44038</v>
      </c>
      <c r="G2444" t="s">
        <v>682</v>
      </c>
      <c r="H2444" t="s">
        <v>667</v>
      </c>
      <c r="I2444" t="s">
        <v>668</v>
      </c>
      <c r="J2444" t="s">
        <v>395</v>
      </c>
      <c r="K2444" t="s">
        <v>671</v>
      </c>
      <c r="L2444">
        <v>1000</v>
      </c>
      <c r="M2444">
        <v>320</v>
      </c>
      <c r="O2444">
        <v>448</v>
      </c>
      <c r="P2444">
        <v>80</v>
      </c>
      <c r="Q2444">
        <v>17</v>
      </c>
      <c r="R2444">
        <v>56</v>
      </c>
      <c r="S2444">
        <v>53</v>
      </c>
      <c r="T2444">
        <v>12.5</v>
      </c>
      <c r="U2444">
        <v>47.25</v>
      </c>
      <c r="V2444">
        <v>0.81849315068493156</v>
      </c>
      <c r="W2444">
        <v>0.4</v>
      </c>
      <c r="Y2444">
        <v>0.23278061224489799</v>
      </c>
      <c r="Z2444">
        <v>210</v>
      </c>
      <c r="AA2444">
        <v>0.7</v>
      </c>
      <c r="AB2444">
        <v>7</v>
      </c>
      <c r="AC2444">
        <v>2</v>
      </c>
      <c r="AD2444">
        <v>0</v>
      </c>
      <c r="AE2444">
        <v>10</v>
      </c>
      <c r="AF2444">
        <v>0</v>
      </c>
      <c r="AG2444">
        <v>0</v>
      </c>
      <c r="AH2444">
        <v>42</v>
      </c>
      <c r="AI2444">
        <v>5</v>
      </c>
      <c r="AJ2444">
        <v>0</v>
      </c>
      <c r="AK2444">
        <v>8</v>
      </c>
      <c r="AL2444">
        <v>0</v>
      </c>
      <c r="AM2444">
        <v>0</v>
      </c>
      <c r="AQ2444">
        <v>80</v>
      </c>
      <c r="AR2444">
        <v>80</v>
      </c>
      <c r="AS2444" t="s">
        <v>755</v>
      </c>
    </row>
    <row r="2445" spans="1:45" x14ac:dyDescent="0.25">
      <c r="A2445">
        <v>2444</v>
      </c>
      <c r="B2445" t="s">
        <v>26</v>
      </c>
      <c r="C2445" t="s">
        <v>665</v>
      </c>
      <c r="D2445" t="s">
        <v>3</v>
      </c>
      <c r="E2445" t="s">
        <v>346</v>
      </c>
      <c r="F2445" s="138">
        <v>44038</v>
      </c>
      <c r="G2445" t="s">
        <v>682</v>
      </c>
      <c r="H2445" t="s">
        <v>667</v>
      </c>
      <c r="I2445" t="s">
        <v>668</v>
      </c>
      <c r="J2445" t="s">
        <v>396</v>
      </c>
      <c r="K2445" t="s">
        <v>671</v>
      </c>
      <c r="L2445">
        <v>1000</v>
      </c>
      <c r="M2445">
        <v>320</v>
      </c>
      <c r="O2445">
        <v>303</v>
      </c>
      <c r="P2445">
        <v>80</v>
      </c>
      <c r="Q2445">
        <v>62</v>
      </c>
      <c r="R2445">
        <v>45</v>
      </c>
      <c r="S2445">
        <v>53</v>
      </c>
      <c r="T2445">
        <v>40.75</v>
      </c>
      <c r="U2445">
        <v>58.25</v>
      </c>
      <c r="V2445">
        <v>0.92523364485981308</v>
      </c>
      <c r="W2445">
        <v>0.4</v>
      </c>
      <c r="Y2445">
        <v>0.50447901933050454</v>
      </c>
      <c r="Z2445">
        <v>399</v>
      </c>
      <c r="AA2445">
        <v>0.65</v>
      </c>
      <c r="AB2445">
        <v>32</v>
      </c>
      <c r="AC2445">
        <v>7</v>
      </c>
      <c r="AD2445">
        <v>0</v>
      </c>
      <c r="AE2445">
        <v>14</v>
      </c>
      <c r="AF2445">
        <v>0</v>
      </c>
      <c r="AG2445">
        <v>0</v>
      </c>
      <c r="AH2445">
        <v>44</v>
      </c>
      <c r="AI2445">
        <v>7</v>
      </c>
      <c r="AJ2445">
        <v>0</v>
      </c>
      <c r="AK2445">
        <v>25</v>
      </c>
      <c r="AL2445">
        <v>0</v>
      </c>
      <c r="AM2445">
        <v>0</v>
      </c>
      <c r="AQ2445">
        <v>80</v>
      </c>
      <c r="AR2445">
        <v>80</v>
      </c>
      <c r="AS2445" t="s">
        <v>755</v>
      </c>
    </row>
    <row r="2446" spans="1:45" x14ac:dyDescent="0.25">
      <c r="A2446">
        <v>2445</v>
      </c>
      <c r="B2446" t="s">
        <v>26</v>
      </c>
      <c r="C2446" t="s">
        <v>665</v>
      </c>
      <c r="D2446" t="s">
        <v>3</v>
      </c>
      <c r="E2446" t="s">
        <v>346</v>
      </c>
      <c r="F2446" s="138">
        <v>44038</v>
      </c>
      <c r="G2446" t="s">
        <v>682</v>
      </c>
      <c r="H2446" t="s">
        <v>687</v>
      </c>
      <c r="I2446" t="s">
        <v>668</v>
      </c>
      <c r="J2446" t="s">
        <v>475</v>
      </c>
      <c r="K2446" t="s">
        <v>671</v>
      </c>
      <c r="L2446">
        <v>1000</v>
      </c>
      <c r="M2446">
        <v>320</v>
      </c>
      <c r="O2446">
        <v>292</v>
      </c>
      <c r="P2446">
        <v>48</v>
      </c>
      <c r="Q2446">
        <v>27</v>
      </c>
      <c r="R2446">
        <v>17</v>
      </c>
      <c r="S2446">
        <v>17.5</v>
      </c>
      <c r="T2446">
        <v>14.5</v>
      </c>
      <c r="U2446">
        <v>9</v>
      </c>
      <c r="V2446">
        <v>0.53409090909090906</v>
      </c>
      <c r="W2446">
        <v>0.24</v>
      </c>
      <c r="Y2446">
        <v>0.21526418786692761</v>
      </c>
      <c r="Z2446">
        <v>216</v>
      </c>
      <c r="AA2446">
        <v>0.7</v>
      </c>
      <c r="AB2446">
        <v>0</v>
      </c>
      <c r="AC2446">
        <v>0</v>
      </c>
      <c r="AD2446">
        <v>0</v>
      </c>
      <c r="AE2446">
        <v>29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18</v>
      </c>
      <c r="AL2446">
        <v>0</v>
      </c>
      <c r="AM2446">
        <v>0</v>
      </c>
      <c r="AQ2446">
        <v>80</v>
      </c>
      <c r="AR2446">
        <v>80</v>
      </c>
      <c r="AS2446" t="s">
        <v>755</v>
      </c>
    </row>
    <row r="2447" spans="1:45" x14ac:dyDescent="0.25">
      <c r="A2447">
        <v>2446</v>
      </c>
      <c r="B2447" t="s">
        <v>26</v>
      </c>
      <c r="C2447" t="s">
        <v>665</v>
      </c>
      <c r="D2447" t="s">
        <v>3</v>
      </c>
      <c r="E2447" t="s">
        <v>346</v>
      </c>
      <c r="F2447" s="138">
        <v>44038</v>
      </c>
      <c r="G2447" t="s">
        <v>682</v>
      </c>
      <c r="H2447" t="s">
        <v>687</v>
      </c>
      <c r="I2447" t="s">
        <v>668</v>
      </c>
      <c r="J2447" t="s">
        <v>478</v>
      </c>
      <c r="K2447" t="s">
        <v>671</v>
      </c>
      <c r="L2447">
        <v>1000</v>
      </c>
      <c r="M2447">
        <v>320</v>
      </c>
      <c r="O2447">
        <v>256</v>
      </c>
      <c r="P2447">
        <v>48</v>
      </c>
      <c r="Q2447">
        <v>0</v>
      </c>
      <c r="R2447">
        <v>19</v>
      </c>
      <c r="S2447">
        <v>17.5</v>
      </c>
      <c r="T2447">
        <v>9</v>
      </c>
      <c r="U2447">
        <v>16.25</v>
      </c>
      <c r="V2447">
        <v>1.3289473684210527</v>
      </c>
      <c r="W2447">
        <v>0.24</v>
      </c>
      <c r="Y2447">
        <v>0.10602678571428573</v>
      </c>
      <c r="Z2447">
        <v>283</v>
      </c>
      <c r="AA2447">
        <v>0.7</v>
      </c>
      <c r="AB2447">
        <v>0</v>
      </c>
      <c r="AC2447">
        <v>0</v>
      </c>
      <c r="AD2447">
        <v>0</v>
      </c>
      <c r="AE2447">
        <v>18</v>
      </c>
      <c r="AF2447">
        <v>0</v>
      </c>
      <c r="AG2447">
        <v>0</v>
      </c>
      <c r="AH2447">
        <v>0</v>
      </c>
      <c r="AI2447">
        <v>16</v>
      </c>
      <c r="AJ2447">
        <v>6</v>
      </c>
      <c r="AK2447">
        <v>20</v>
      </c>
      <c r="AL2447">
        <v>0</v>
      </c>
      <c r="AM2447">
        <v>0</v>
      </c>
      <c r="AQ2447">
        <v>80</v>
      </c>
      <c r="AR2447">
        <v>80</v>
      </c>
      <c r="AS2447" t="s">
        <v>755</v>
      </c>
    </row>
    <row r="2448" spans="1:45" x14ac:dyDescent="0.25">
      <c r="A2448">
        <v>2447</v>
      </c>
      <c r="B2448" t="s">
        <v>26</v>
      </c>
      <c r="C2448" t="s">
        <v>665</v>
      </c>
      <c r="D2448" t="s">
        <v>3</v>
      </c>
      <c r="E2448" t="s">
        <v>346</v>
      </c>
      <c r="F2448" s="138">
        <v>44038</v>
      </c>
      <c r="G2448" t="s">
        <v>682</v>
      </c>
      <c r="H2448" t="s">
        <v>687</v>
      </c>
      <c r="I2448" t="s">
        <v>697</v>
      </c>
      <c r="J2448" t="s">
        <v>467</v>
      </c>
      <c r="K2448" t="s">
        <v>671</v>
      </c>
      <c r="L2448">
        <v>1000</v>
      </c>
      <c r="M2448">
        <v>320</v>
      </c>
      <c r="O2448">
        <v>320</v>
      </c>
      <c r="P2448">
        <v>48</v>
      </c>
      <c r="Q2448">
        <v>4</v>
      </c>
      <c r="R2448">
        <v>32</v>
      </c>
      <c r="S2448">
        <v>17.5</v>
      </c>
      <c r="T2448">
        <v>6</v>
      </c>
      <c r="U2448">
        <v>25</v>
      </c>
      <c r="V2448">
        <v>0.86111111111111116</v>
      </c>
      <c r="W2448">
        <v>0.24</v>
      </c>
      <c r="Y2448">
        <v>0.16071428571428573</v>
      </c>
      <c r="Z2448">
        <v>365</v>
      </c>
      <c r="AA2448">
        <v>0.65</v>
      </c>
      <c r="AB2448">
        <v>4</v>
      </c>
      <c r="AC2448">
        <v>0</v>
      </c>
      <c r="AD2448">
        <v>0</v>
      </c>
      <c r="AE2448">
        <v>4</v>
      </c>
      <c r="AF2448">
        <v>0</v>
      </c>
      <c r="AG2448">
        <v>0</v>
      </c>
      <c r="AH2448">
        <v>23</v>
      </c>
      <c r="AI2448">
        <v>0</v>
      </c>
      <c r="AJ2448">
        <v>0</v>
      </c>
      <c r="AK2448">
        <v>4</v>
      </c>
      <c r="AL2448">
        <v>0</v>
      </c>
      <c r="AM2448">
        <v>0</v>
      </c>
      <c r="AQ2448">
        <v>80</v>
      </c>
      <c r="AR2448">
        <v>80</v>
      </c>
      <c r="AS2448" t="s">
        <v>755</v>
      </c>
    </row>
    <row r="2449" spans="1:45" x14ac:dyDescent="0.25">
      <c r="A2449">
        <v>2448</v>
      </c>
      <c r="B2449" t="s">
        <v>26</v>
      </c>
      <c r="C2449" t="s">
        <v>665</v>
      </c>
      <c r="D2449" t="s">
        <v>3</v>
      </c>
      <c r="E2449" t="s">
        <v>346</v>
      </c>
      <c r="F2449" s="138">
        <v>44038</v>
      </c>
      <c r="G2449" t="s">
        <v>682</v>
      </c>
      <c r="H2449" t="s">
        <v>687</v>
      </c>
      <c r="I2449" t="s">
        <v>697</v>
      </c>
      <c r="J2449" t="s">
        <v>487</v>
      </c>
      <c r="K2449" t="s">
        <v>671</v>
      </c>
      <c r="L2449">
        <v>1000</v>
      </c>
      <c r="M2449">
        <v>320</v>
      </c>
      <c r="O2449">
        <v>320</v>
      </c>
      <c r="P2449">
        <v>48</v>
      </c>
      <c r="Q2449">
        <v>20</v>
      </c>
      <c r="R2449">
        <v>45</v>
      </c>
      <c r="S2449">
        <v>17.5</v>
      </c>
      <c r="T2449">
        <v>22.5</v>
      </c>
      <c r="U2449">
        <v>29.875</v>
      </c>
      <c r="V2449">
        <v>0.80576923076923079</v>
      </c>
      <c r="W2449">
        <v>0.24</v>
      </c>
      <c r="Y2449">
        <v>0.29017857142857145</v>
      </c>
      <c r="Z2449">
        <v>455</v>
      </c>
      <c r="AA2449">
        <v>0.7</v>
      </c>
      <c r="AB2449">
        <v>21</v>
      </c>
      <c r="AC2449">
        <v>0</v>
      </c>
      <c r="AD2449">
        <v>0</v>
      </c>
      <c r="AE2449">
        <v>3</v>
      </c>
      <c r="AF2449">
        <v>0</v>
      </c>
      <c r="AG2449">
        <v>0</v>
      </c>
      <c r="AH2449">
        <v>53</v>
      </c>
      <c r="AI2449">
        <v>0</v>
      </c>
      <c r="AJ2449">
        <v>0</v>
      </c>
      <c r="AK2449">
        <v>10</v>
      </c>
      <c r="AL2449">
        <v>0</v>
      </c>
      <c r="AM2449">
        <v>0</v>
      </c>
      <c r="AQ2449">
        <v>80</v>
      </c>
      <c r="AR2449">
        <v>80</v>
      </c>
      <c r="AS2449" t="s">
        <v>755</v>
      </c>
    </row>
    <row r="2450" spans="1:45" x14ac:dyDescent="0.25">
      <c r="A2450">
        <v>2449</v>
      </c>
      <c r="B2450" t="s">
        <v>26</v>
      </c>
      <c r="C2450" t="s">
        <v>665</v>
      </c>
      <c r="D2450" t="s">
        <v>3</v>
      </c>
      <c r="E2450" t="s">
        <v>346</v>
      </c>
      <c r="F2450" s="138">
        <v>44038</v>
      </c>
      <c r="G2450" t="s">
        <v>682</v>
      </c>
      <c r="H2450" t="s">
        <v>687</v>
      </c>
      <c r="I2450" t="s">
        <v>707</v>
      </c>
      <c r="J2450" t="s">
        <v>480</v>
      </c>
      <c r="K2450" t="s">
        <v>671</v>
      </c>
      <c r="L2450">
        <v>1000</v>
      </c>
      <c r="M2450">
        <v>320</v>
      </c>
      <c r="O2450">
        <v>320</v>
      </c>
      <c r="P2450">
        <v>48</v>
      </c>
      <c r="Q2450">
        <v>27</v>
      </c>
      <c r="R2450">
        <v>52</v>
      </c>
      <c r="S2450">
        <v>17.5</v>
      </c>
      <c r="T2450">
        <v>8.75</v>
      </c>
      <c r="U2450">
        <v>29.875</v>
      </c>
      <c r="V2450">
        <v>0.48892405063291139</v>
      </c>
      <c r="W2450">
        <v>0.24</v>
      </c>
      <c r="Y2450">
        <v>0.35267857142857145</v>
      </c>
      <c r="Z2450">
        <v>850</v>
      </c>
      <c r="AA2450">
        <v>0.7</v>
      </c>
      <c r="AB2450">
        <v>5</v>
      </c>
      <c r="AC2450">
        <v>0</v>
      </c>
      <c r="AD2450">
        <v>10</v>
      </c>
      <c r="AE2450">
        <v>0</v>
      </c>
      <c r="AF2450">
        <v>0</v>
      </c>
      <c r="AG2450">
        <v>0</v>
      </c>
      <c r="AH2450">
        <v>9</v>
      </c>
      <c r="AI2450">
        <v>21</v>
      </c>
      <c r="AJ2450">
        <v>19</v>
      </c>
      <c r="AK2450">
        <v>17</v>
      </c>
      <c r="AL2450">
        <v>0</v>
      </c>
      <c r="AM2450">
        <v>0</v>
      </c>
      <c r="AQ2450">
        <v>80</v>
      </c>
      <c r="AR2450">
        <v>80</v>
      </c>
      <c r="AS2450" t="s">
        <v>755</v>
      </c>
    </row>
    <row r="2451" spans="1:45" x14ac:dyDescent="0.25">
      <c r="A2451">
        <v>2450</v>
      </c>
      <c r="B2451" t="s">
        <v>26</v>
      </c>
      <c r="C2451" t="s">
        <v>665</v>
      </c>
      <c r="D2451" t="s">
        <v>3</v>
      </c>
      <c r="E2451" t="s">
        <v>346</v>
      </c>
      <c r="F2451" s="138">
        <v>44038</v>
      </c>
      <c r="G2451" t="s">
        <v>682</v>
      </c>
      <c r="H2451" t="s">
        <v>687</v>
      </c>
      <c r="I2451" t="s">
        <v>709</v>
      </c>
      <c r="J2451" t="s">
        <v>483</v>
      </c>
      <c r="K2451" t="s">
        <v>671</v>
      </c>
      <c r="L2451">
        <v>1000</v>
      </c>
      <c r="M2451">
        <v>320</v>
      </c>
      <c r="O2451">
        <v>320</v>
      </c>
      <c r="P2451">
        <v>48</v>
      </c>
      <c r="Q2451">
        <v>8</v>
      </c>
      <c r="R2451">
        <v>21</v>
      </c>
      <c r="S2451">
        <v>17.5</v>
      </c>
      <c r="T2451">
        <v>7.125</v>
      </c>
      <c r="U2451">
        <v>28.375</v>
      </c>
      <c r="V2451">
        <v>1.2241379310344827</v>
      </c>
      <c r="W2451">
        <v>0.24</v>
      </c>
      <c r="Y2451">
        <v>0.12946428571428573</v>
      </c>
      <c r="Z2451">
        <v>411</v>
      </c>
      <c r="AA2451">
        <v>0.65</v>
      </c>
      <c r="AB2451">
        <v>4</v>
      </c>
      <c r="AC2451">
        <v>2</v>
      </c>
      <c r="AD2451">
        <v>3</v>
      </c>
      <c r="AE2451">
        <v>3</v>
      </c>
      <c r="AF2451">
        <v>0</v>
      </c>
      <c r="AG2451">
        <v>0</v>
      </c>
      <c r="AH2451">
        <v>16</v>
      </c>
      <c r="AI2451">
        <v>7</v>
      </c>
      <c r="AJ2451">
        <v>9</v>
      </c>
      <c r="AK2451">
        <v>10</v>
      </c>
      <c r="AL2451">
        <v>3</v>
      </c>
      <c r="AM2451">
        <v>0</v>
      </c>
      <c r="AQ2451">
        <v>80</v>
      </c>
      <c r="AR2451">
        <v>80</v>
      </c>
      <c r="AS2451" t="s">
        <v>755</v>
      </c>
    </row>
    <row r="2452" spans="1:45" x14ac:dyDescent="0.25">
      <c r="A2452">
        <v>2451</v>
      </c>
      <c r="B2452" t="s">
        <v>26</v>
      </c>
      <c r="C2452" t="s">
        <v>665</v>
      </c>
      <c r="D2452" t="s">
        <v>3</v>
      </c>
      <c r="E2452" t="s">
        <v>346</v>
      </c>
      <c r="F2452" s="138">
        <v>44038</v>
      </c>
      <c r="G2452" t="s">
        <v>682</v>
      </c>
      <c r="H2452" t="s">
        <v>687</v>
      </c>
      <c r="I2452" t="s">
        <v>714</v>
      </c>
      <c r="J2452" t="s">
        <v>597</v>
      </c>
      <c r="K2452" t="s">
        <v>671</v>
      </c>
      <c r="L2452">
        <v>1000</v>
      </c>
      <c r="M2452">
        <v>320</v>
      </c>
      <c r="O2452">
        <v>320</v>
      </c>
      <c r="P2452">
        <v>48</v>
      </c>
      <c r="Q2452">
        <v>15</v>
      </c>
      <c r="R2452">
        <v>25</v>
      </c>
      <c r="S2452">
        <v>17.5</v>
      </c>
      <c r="T2452">
        <v>11.5</v>
      </c>
      <c r="U2452">
        <v>12.5</v>
      </c>
      <c r="V2452">
        <v>0.6</v>
      </c>
      <c r="W2452">
        <v>0.24</v>
      </c>
      <c r="Y2452">
        <v>0.17857142857142858</v>
      </c>
      <c r="Z2452">
        <v>1140</v>
      </c>
      <c r="AA2452">
        <v>0.65</v>
      </c>
      <c r="AB2452">
        <v>0</v>
      </c>
      <c r="AC2452">
        <v>0</v>
      </c>
      <c r="AD2452">
        <v>0</v>
      </c>
      <c r="AE2452">
        <v>23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25</v>
      </c>
      <c r="AL2452">
        <v>0</v>
      </c>
      <c r="AM2452">
        <v>0</v>
      </c>
      <c r="AQ2452">
        <v>80</v>
      </c>
      <c r="AR2452">
        <v>80</v>
      </c>
      <c r="AS2452" t="s">
        <v>755</v>
      </c>
    </row>
    <row r="2453" spans="1:45" x14ac:dyDescent="0.25">
      <c r="A2453">
        <v>2452</v>
      </c>
      <c r="B2453" t="s">
        <v>26</v>
      </c>
      <c r="C2453" t="s">
        <v>665</v>
      </c>
      <c r="D2453" t="s">
        <v>3</v>
      </c>
      <c r="E2453" t="s">
        <v>346</v>
      </c>
      <c r="F2453" s="138">
        <v>44038</v>
      </c>
      <c r="G2453" t="s">
        <v>682</v>
      </c>
      <c r="H2453" t="s">
        <v>687</v>
      </c>
      <c r="I2453" t="s">
        <v>705</v>
      </c>
      <c r="J2453" t="s">
        <v>594</v>
      </c>
      <c r="K2453" t="s">
        <v>671</v>
      </c>
      <c r="L2453">
        <v>1000</v>
      </c>
      <c r="M2453">
        <v>320</v>
      </c>
      <c r="O2453">
        <v>320</v>
      </c>
      <c r="P2453">
        <v>48</v>
      </c>
      <c r="Q2453">
        <v>12</v>
      </c>
      <c r="R2453">
        <v>30</v>
      </c>
      <c r="S2453">
        <v>17.5</v>
      </c>
      <c r="T2453">
        <v>17</v>
      </c>
      <c r="U2453">
        <v>8</v>
      </c>
      <c r="V2453">
        <v>0.59523809523809523</v>
      </c>
      <c r="W2453">
        <v>0.24</v>
      </c>
      <c r="Y2453">
        <v>0.1875</v>
      </c>
      <c r="Z2453">
        <v>450</v>
      </c>
      <c r="AA2453">
        <v>0.7</v>
      </c>
      <c r="AB2453">
        <v>14</v>
      </c>
      <c r="AC2453">
        <v>0</v>
      </c>
      <c r="AD2453">
        <v>0</v>
      </c>
      <c r="AE2453">
        <v>6</v>
      </c>
      <c r="AF2453">
        <v>0</v>
      </c>
      <c r="AG2453">
        <v>0</v>
      </c>
      <c r="AH2453">
        <v>6</v>
      </c>
      <c r="AI2453">
        <v>0</v>
      </c>
      <c r="AJ2453">
        <v>0</v>
      </c>
      <c r="AK2453">
        <v>4</v>
      </c>
      <c r="AL2453">
        <v>0</v>
      </c>
      <c r="AM2453">
        <v>0</v>
      </c>
      <c r="AQ2453">
        <v>80</v>
      </c>
      <c r="AR2453">
        <v>80</v>
      </c>
      <c r="AS2453" t="s">
        <v>755</v>
      </c>
    </row>
    <row r="2454" spans="1:45" x14ac:dyDescent="0.25">
      <c r="A2454">
        <v>2453</v>
      </c>
      <c r="B2454" t="s">
        <v>26</v>
      </c>
      <c r="C2454" t="s">
        <v>665</v>
      </c>
      <c r="D2454" t="s">
        <v>3</v>
      </c>
      <c r="E2454" t="s">
        <v>346</v>
      </c>
      <c r="F2454" s="138">
        <v>44038</v>
      </c>
      <c r="G2454" t="s">
        <v>683</v>
      </c>
      <c r="H2454" t="s">
        <v>667</v>
      </c>
      <c r="I2454" t="s">
        <v>668</v>
      </c>
      <c r="J2454" t="s">
        <v>391</v>
      </c>
      <c r="K2454" t="s">
        <v>669</v>
      </c>
      <c r="L2454">
        <v>1500</v>
      </c>
      <c r="M2454">
        <v>600</v>
      </c>
      <c r="O2454">
        <v>672</v>
      </c>
      <c r="P2454">
        <v>192</v>
      </c>
      <c r="Q2454">
        <v>134</v>
      </c>
      <c r="R2454">
        <v>37</v>
      </c>
      <c r="S2454">
        <v>94.8</v>
      </c>
      <c r="T2454">
        <v>20</v>
      </c>
      <c r="U2454">
        <v>101.8</v>
      </c>
      <c r="V2454">
        <v>0.71228070175438596</v>
      </c>
      <c r="W2454">
        <v>0.4</v>
      </c>
      <c r="Y2454">
        <v>0.36352040816326531</v>
      </c>
      <c r="Z2454">
        <v>606</v>
      </c>
      <c r="AA2454">
        <v>0.65</v>
      </c>
      <c r="AB2454">
        <v>6.5</v>
      </c>
      <c r="AC2454">
        <v>0</v>
      </c>
      <c r="AD2454">
        <v>0</v>
      </c>
      <c r="AE2454">
        <v>27</v>
      </c>
      <c r="AF2454">
        <v>0</v>
      </c>
      <c r="AG2454">
        <v>0</v>
      </c>
      <c r="AH2454">
        <v>82.3</v>
      </c>
      <c r="AI2454">
        <v>0</v>
      </c>
      <c r="AJ2454">
        <v>0</v>
      </c>
      <c r="AK2454">
        <v>39</v>
      </c>
      <c r="AL2454">
        <v>0</v>
      </c>
      <c r="AM2454">
        <v>0</v>
      </c>
      <c r="AQ2454">
        <v>80</v>
      </c>
      <c r="AR2454">
        <v>80</v>
      </c>
      <c r="AS2454" t="s">
        <v>756</v>
      </c>
    </row>
    <row r="2455" spans="1:45" x14ac:dyDescent="0.25">
      <c r="A2455">
        <v>2454</v>
      </c>
      <c r="B2455" t="s">
        <v>26</v>
      </c>
      <c r="C2455" t="s">
        <v>665</v>
      </c>
      <c r="D2455" t="s">
        <v>3</v>
      </c>
      <c r="E2455" t="s">
        <v>346</v>
      </c>
      <c r="F2455" s="138">
        <v>44038</v>
      </c>
      <c r="G2455" t="s">
        <v>683</v>
      </c>
      <c r="H2455" t="s">
        <v>667</v>
      </c>
      <c r="I2455" t="s">
        <v>668</v>
      </c>
      <c r="J2455" t="s">
        <v>394</v>
      </c>
      <c r="K2455" t="s">
        <v>669</v>
      </c>
      <c r="L2455">
        <v>1500</v>
      </c>
      <c r="M2455">
        <v>600</v>
      </c>
      <c r="O2455">
        <v>704</v>
      </c>
      <c r="P2455">
        <v>192</v>
      </c>
      <c r="Q2455">
        <v>29</v>
      </c>
      <c r="R2455">
        <v>77</v>
      </c>
      <c r="S2455">
        <v>94.8</v>
      </c>
      <c r="T2455">
        <v>24.75</v>
      </c>
      <c r="U2455">
        <v>83</v>
      </c>
      <c r="V2455">
        <v>1.0165094339622642</v>
      </c>
      <c r="W2455">
        <v>0.4</v>
      </c>
      <c r="Y2455">
        <v>0.21509740259740262</v>
      </c>
      <c r="Z2455">
        <v>816</v>
      </c>
      <c r="AA2455">
        <v>0.7</v>
      </c>
      <c r="AB2455">
        <v>17</v>
      </c>
      <c r="AC2455">
        <v>3</v>
      </c>
      <c r="AD2455">
        <v>0</v>
      </c>
      <c r="AE2455">
        <v>14</v>
      </c>
      <c r="AF2455">
        <v>0</v>
      </c>
      <c r="AG2455">
        <v>0</v>
      </c>
      <c r="AH2455">
        <v>60</v>
      </c>
      <c r="AI2455">
        <v>6</v>
      </c>
      <c r="AJ2455">
        <v>4</v>
      </c>
      <c r="AK2455">
        <v>40</v>
      </c>
      <c r="AL2455">
        <v>0</v>
      </c>
      <c r="AM2455">
        <v>0</v>
      </c>
      <c r="AQ2455">
        <v>80</v>
      </c>
      <c r="AR2455">
        <v>80</v>
      </c>
      <c r="AS2455" t="s">
        <v>756</v>
      </c>
    </row>
    <row r="2456" spans="1:45" x14ac:dyDescent="0.25">
      <c r="A2456">
        <v>2455</v>
      </c>
      <c r="B2456" t="s">
        <v>26</v>
      </c>
      <c r="C2456" t="s">
        <v>665</v>
      </c>
      <c r="D2456" t="s">
        <v>3</v>
      </c>
      <c r="E2456" t="s">
        <v>346</v>
      </c>
      <c r="F2456" s="138">
        <v>44038</v>
      </c>
      <c r="G2456" t="s">
        <v>684</v>
      </c>
      <c r="H2456" t="s">
        <v>687</v>
      </c>
      <c r="I2456" t="s">
        <v>673</v>
      </c>
      <c r="J2456" t="s">
        <v>454</v>
      </c>
      <c r="K2456" t="s">
        <v>669</v>
      </c>
      <c r="L2456">
        <v>1250</v>
      </c>
      <c r="M2456">
        <v>500</v>
      </c>
      <c r="O2456">
        <v>390</v>
      </c>
      <c r="P2456">
        <v>100</v>
      </c>
      <c r="Q2456">
        <v>0</v>
      </c>
      <c r="R2456">
        <v>53</v>
      </c>
      <c r="S2456">
        <v>66</v>
      </c>
      <c r="T2456">
        <v>0</v>
      </c>
      <c r="U2456">
        <v>25.5</v>
      </c>
      <c r="V2456">
        <v>0.48113207547169812</v>
      </c>
      <c r="W2456">
        <v>0.24</v>
      </c>
      <c r="Y2456">
        <v>0.19413919413919414</v>
      </c>
      <c r="Z2456">
        <v>338</v>
      </c>
      <c r="AA2456">
        <v>0.75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25</v>
      </c>
      <c r="AI2456">
        <v>0</v>
      </c>
      <c r="AJ2456">
        <v>0</v>
      </c>
      <c r="AK2456">
        <v>1</v>
      </c>
      <c r="AL2456">
        <v>0</v>
      </c>
      <c r="AM2456">
        <v>0</v>
      </c>
      <c r="AQ2456">
        <v>80</v>
      </c>
      <c r="AR2456">
        <v>80</v>
      </c>
      <c r="AS2456" t="s">
        <v>755</v>
      </c>
    </row>
    <row r="2457" spans="1:45" x14ac:dyDescent="0.25">
      <c r="A2457">
        <v>2456</v>
      </c>
      <c r="B2457" t="s">
        <v>26</v>
      </c>
      <c r="C2457" t="s">
        <v>665</v>
      </c>
      <c r="D2457" t="s">
        <v>3</v>
      </c>
      <c r="E2457" t="s">
        <v>346</v>
      </c>
      <c r="F2457" s="138">
        <v>44038</v>
      </c>
      <c r="G2457" t="s">
        <v>676</v>
      </c>
      <c r="H2457" t="s">
        <v>667</v>
      </c>
      <c r="I2457" t="s">
        <v>668</v>
      </c>
      <c r="J2457" t="s">
        <v>166</v>
      </c>
      <c r="K2457" t="s">
        <v>669</v>
      </c>
      <c r="L2457">
        <v>1200</v>
      </c>
      <c r="M2457">
        <v>480</v>
      </c>
      <c r="O2457">
        <v>528</v>
      </c>
      <c r="P2457">
        <v>160</v>
      </c>
      <c r="Q2457">
        <v>27</v>
      </c>
      <c r="R2457">
        <v>70</v>
      </c>
      <c r="S2457">
        <v>105.60000000000001</v>
      </c>
      <c r="T2457">
        <v>31</v>
      </c>
      <c r="U2457">
        <v>103</v>
      </c>
      <c r="V2457">
        <v>1.3814432989690721</v>
      </c>
      <c r="W2457">
        <v>0.4</v>
      </c>
      <c r="Y2457">
        <v>0.26244588744588748</v>
      </c>
      <c r="Z2457">
        <v>473</v>
      </c>
      <c r="AA2457">
        <v>0.75</v>
      </c>
      <c r="AB2457">
        <v>20</v>
      </c>
      <c r="AC2457">
        <v>0</v>
      </c>
      <c r="AD2457">
        <v>0</v>
      </c>
      <c r="AE2457">
        <v>22</v>
      </c>
      <c r="AF2457">
        <v>0</v>
      </c>
      <c r="AG2457">
        <v>0</v>
      </c>
      <c r="AH2457">
        <v>59</v>
      </c>
      <c r="AI2457">
        <v>0</v>
      </c>
      <c r="AJ2457">
        <v>0</v>
      </c>
      <c r="AK2457">
        <v>88</v>
      </c>
      <c r="AL2457">
        <v>0</v>
      </c>
      <c r="AM2457">
        <v>0</v>
      </c>
      <c r="AQ2457">
        <v>80</v>
      </c>
      <c r="AR2457">
        <v>80</v>
      </c>
      <c r="AS2457" t="s">
        <v>756</v>
      </c>
    </row>
    <row r="2458" spans="1:45" x14ac:dyDescent="0.25">
      <c r="A2458">
        <v>2457</v>
      </c>
      <c r="B2458" t="s">
        <v>26</v>
      </c>
      <c r="C2458" t="s">
        <v>665</v>
      </c>
      <c r="D2458" t="s">
        <v>3</v>
      </c>
      <c r="E2458" t="s">
        <v>346</v>
      </c>
      <c r="F2458" s="138">
        <v>44038</v>
      </c>
      <c r="G2458" t="s">
        <v>676</v>
      </c>
      <c r="H2458" t="s">
        <v>667</v>
      </c>
      <c r="I2458" t="s">
        <v>668</v>
      </c>
      <c r="J2458" t="s">
        <v>165</v>
      </c>
      <c r="K2458" t="s">
        <v>669</v>
      </c>
      <c r="L2458">
        <v>1200</v>
      </c>
      <c r="M2458">
        <v>480</v>
      </c>
      <c r="O2458">
        <v>544</v>
      </c>
      <c r="P2458">
        <v>160</v>
      </c>
      <c r="Q2458">
        <v>13</v>
      </c>
      <c r="R2458">
        <v>35</v>
      </c>
      <c r="S2458">
        <v>105.60000000000001</v>
      </c>
      <c r="T2458">
        <v>22</v>
      </c>
      <c r="U2458">
        <v>58</v>
      </c>
      <c r="V2458">
        <v>1.6666666666666667</v>
      </c>
      <c r="W2458">
        <v>0.4</v>
      </c>
      <c r="Y2458">
        <v>0.12605042016806725</v>
      </c>
      <c r="Z2458">
        <v>742</v>
      </c>
      <c r="AA2458">
        <v>0.75</v>
      </c>
      <c r="AB2458">
        <v>12</v>
      </c>
      <c r="AC2458">
        <v>0</v>
      </c>
      <c r="AD2458">
        <v>0</v>
      </c>
      <c r="AE2458">
        <v>20</v>
      </c>
      <c r="AF2458">
        <v>0</v>
      </c>
      <c r="AG2458">
        <v>0</v>
      </c>
      <c r="AH2458">
        <v>31</v>
      </c>
      <c r="AI2458">
        <v>6</v>
      </c>
      <c r="AJ2458">
        <v>0</v>
      </c>
      <c r="AK2458">
        <v>51</v>
      </c>
      <c r="AL2458">
        <v>0</v>
      </c>
      <c r="AM2458">
        <v>0</v>
      </c>
      <c r="AQ2458">
        <v>80</v>
      </c>
      <c r="AR2458">
        <v>80</v>
      </c>
      <c r="AS2458" t="s">
        <v>756</v>
      </c>
    </row>
    <row r="2459" spans="1:45" x14ac:dyDescent="0.25">
      <c r="A2459">
        <v>2458</v>
      </c>
      <c r="B2459" t="s">
        <v>26</v>
      </c>
      <c r="C2459" t="s">
        <v>665</v>
      </c>
      <c r="D2459" t="s">
        <v>3</v>
      </c>
      <c r="E2459" t="s">
        <v>346</v>
      </c>
      <c r="F2459" s="138">
        <v>44038</v>
      </c>
      <c r="G2459" t="s">
        <v>676</v>
      </c>
      <c r="H2459" t="s">
        <v>667</v>
      </c>
      <c r="I2459" t="s">
        <v>668</v>
      </c>
      <c r="J2459" t="s">
        <v>167</v>
      </c>
      <c r="K2459" t="s">
        <v>669</v>
      </c>
      <c r="L2459">
        <v>1200</v>
      </c>
      <c r="M2459">
        <v>480</v>
      </c>
      <c r="O2459">
        <v>480</v>
      </c>
      <c r="P2459">
        <v>160</v>
      </c>
      <c r="Q2459">
        <v>9</v>
      </c>
      <c r="R2459">
        <v>57</v>
      </c>
      <c r="S2459">
        <v>105.60000000000001</v>
      </c>
      <c r="T2459">
        <v>19</v>
      </c>
      <c r="U2459">
        <v>135.5</v>
      </c>
      <c r="V2459">
        <v>2.3409090909090908</v>
      </c>
      <c r="W2459">
        <v>0.4</v>
      </c>
      <c r="Y2459">
        <v>0.19642857142857142</v>
      </c>
      <c r="Z2459">
        <v>546</v>
      </c>
      <c r="AA2459">
        <v>0.75</v>
      </c>
      <c r="AB2459">
        <v>18</v>
      </c>
      <c r="AC2459">
        <v>0</v>
      </c>
      <c r="AD2459">
        <v>0</v>
      </c>
      <c r="AE2459">
        <v>2</v>
      </c>
      <c r="AF2459">
        <v>0</v>
      </c>
      <c r="AG2459">
        <v>0</v>
      </c>
      <c r="AH2459">
        <v>134</v>
      </c>
      <c r="AI2459">
        <v>2</v>
      </c>
      <c r="AJ2459">
        <v>0</v>
      </c>
      <c r="AK2459">
        <v>2</v>
      </c>
      <c r="AL2459">
        <v>0</v>
      </c>
      <c r="AM2459">
        <v>0</v>
      </c>
      <c r="AQ2459">
        <v>80</v>
      </c>
      <c r="AR2459">
        <v>80</v>
      </c>
      <c r="AS2459" t="s">
        <v>756</v>
      </c>
    </row>
    <row r="2460" spans="1:45" x14ac:dyDescent="0.25">
      <c r="A2460">
        <v>2459</v>
      </c>
      <c r="B2460" t="s">
        <v>26</v>
      </c>
      <c r="C2460" t="s">
        <v>665</v>
      </c>
      <c r="D2460" t="s">
        <v>3</v>
      </c>
      <c r="E2460" t="s">
        <v>346</v>
      </c>
      <c r="F2460" s="138">
        <v>44038</v>
      </c>
      <c r="G2460" t="s">
        <v>676</v>
      </c>
      <c r="H2460" t="s">
        <v>667</v>
      </c>
      <c r="I2460" t="s">
        <v>668</v>
      </c>
      <c r="J2460" t="s">
        <v>168</v>
      </c>
      <c r="K2460" t="s">
        <v>669</v>
      </c>
      <c r="L2460">
        <v>1200</v>
      </c>
      <c r="M2460">
        <v>480</v>
      </c>
      <c r="O2460">
        <v>615</v>
      </c>
      <c r="P2460">
        <v>160</v>
      </c>
      <c r="Q2460">
        <v>35</v>
      </c>
      <c r="R2460">
        <v>59</v>
      </c>
      <c r="S2460">
        <v>105.60000000000001</v>
      </c>
      <c r="T2460">
        <v>16.5</v>
      </c>
      <c r="U2460">
        <v>32.299999999999997</v>
      </c>
      <c r="V2460">
        <v>0.51914893617021274</v>
      </c>
      <c r="W2460">
        <v>0.4</v>
      </c>
      <c r="Y2460">
        <v>0.2183507549361208</v>
      </c>
      <c r="Z2460">
        <v>677</v>
      </c>
      <c r="AA2460">
        <v>0.75</v>
      </c>
      <c r="AB2460">
        <v>14</v>
      </c>
      <c r="AC2460">
        <v>0</v>
      </c>
      <c r="AD2460">
        <v>0</v>
      </c>
      <c r="AE2460">
        <v>5</v>
      </c>
      <c r="AF2460">
        <v>0</v>
      </c>
      <c r="AG2460">
        <v>0</v>
      </c>
      <c r="AH2460">
        <v>27.8</v>
      </c>
      <c r="AI2460">
        <v>0</v>
      </c>
      <c r="AJ2460">
        <v>0</v>
      </c>
      <c r="AK2460">
        <v>9</v>
      </c>
      <c r="AL2460">
        <v>0</v>
      </c>
      <c r="AM2460">
        <v>0</v>
      </c>
      <c r="AQ2460">
        <v>80</v>
      </c>
      <c r="AR2460">
        <v>80</v>
      </c>
      <c r="AS2460" t="s">
        <v>756</v>
      </c>
    </row>
    <row r="2461" spans="1:45" x14ac:dyDescent="0.25">
      <c r="A2461">
        <v>2460</v>
      </c>
      <c r="B2461" t="s">
        <v>26</v>
      </c>
      <c r="C2461" t="s">
        <v>665</v>
      </c>
      <c r="D2461" t="s">
        <v>3</v>
      </c>
      <c r="E2461" t="s">
        <v>346</v>
      </c>
      <c r="F2461" s="138">
        <v>44038</v>
      </c>
      <c r="G2461" t="s">
        <v>676</v>
      </c>
      <c r="H2461" t="s">
        <v>667</v>
      </c>
      <c r="I2461" t="s">
        <v>672</v>
      </c>
      <c r="J2461" t="s">
        <v>372</v>
      </c>
      <c r="K2461" t="s">
        <v>669</v>
      </c>
      <c r="L2461">
        <v>1200</v>
      </c>
      <c r="M2461">
        <v>480</v>
      </c>
      <c r="O2461">
        <v>420</v>
      </c>
      <c r="P2461">
        <v>100</v>
      </c>
      <c r="Q2461">
        <v>10</v>
      </c>
      <c r="R2461">
        <v>42</v>
      </c>
      <c r="S2461">
        <v>66</v>
      </c>
      <c r="T2461">
        <v>12.75</v>
      </c>
      <c r="U2461">
        <v>23.2</v>
      </c>
      <c r="V2461">
        <v>0.69134615384615394</v>
      </c>
      <c r="W2461">
        <v>0.4</v>
      </c>
      <c r="Y2461">
        <v>0.17687074829931973</v>
      </c>
      <c r="Z2461">
        <v>511</v>
      </c>
      <c r="AA2461">
        <v>0.75</v>
      </c>
      <c r="AB2461">
        <v>8</v>
      </c>
      <c r="AC2461">
        <v>5</v>
      </c>
      <c r="AD2461">
        <v>0</v>
      </c>
      <c r="AE2461">
        <v>7</v>
      </c>
      <c r="AF2461">
        <v>0</v>
      </c>
      <c r="AG2461">
        <v>0</v>
      </c>
      <c r="AH2461">
        <v>17.7</v>
      </c>
      <c r="AI2461">
        <v>0</v>
      </c>
      <c r="AJ2461">
        <v>0</v>
      </c>
      <c r="AK2461">
        <v>11</v>
      </c>
      <c r="AL2461">
        <v>0</v>
      </c>
      <c r="AM2461">
        <v>0</v>
      </c>
      <c r="AQ2461">
        <v>80</v>
      </c>
      <c r="AR2461">
        <v>80</v>
      </c>
      <c r="AS2461" t="s">
        <v>755</v>
      </c>
    </row>
    <row r="2462" spans="1:45" x14ac:dyDescent="0.25">
      <c r="A2462">
        <v>2461</v>
      </c>
      <c r="B2462" t="s">
        <v>26</v>
      </c>
      <c r="C2462" t="s">
        <v>665</v>
      </c>
      <c r="D2462" t="s">
        <v>3</v>
      </c>
      <c r="E2462" t="s">
        <v>346</v>
      </c>
      <c r="F2462" s="138">
        <v>44038</v>
      </c>
      <c r="G2462" t="s">
        <v>676</v>
      </c>
      <c r="H2462" t="s">
        <v>667</v>
      </c>
      <c r="I2462" t="s">
        <v>677</v>
      </c>
      <c r="J2462" t="s">
        <v>440</v>
      </c>
      <c r="K2462" t="s">
        <v>669</v>
      </c>
      <c r="L2462">
        <v>1200</v>
      </c>
      <c r="M2462">
        <v>480</v>
      </c>
      <c r="O2462">
        <v>390</v>
      </c>
      <c r="P2462">
        <v>100</v>
      </c>
      <c r="Q2462">
        <v>0</v>
      </c>
      <c r="R2462">
        <v>43</v>
      </c>
      <c r="S2462">
        <v>66</v>
      </c>
      <c r="T2462">
        <v>0</v>
      </c>
      <c r="U2462">
        <v>34.75</v>
      </c>
      <c r="V2462">
        <v>0.80813953488372092</v>
      </c>
      <c r="W2462">
        <v>0.4</v>
      </c>
      <c r="Y2462">
        <v>0.1575091575091575</v>
      </c>
      <c r="Z2462">
        <v>500</v>
      </c>
      <c r="AA2462">
        <v>0.75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28</v>
      </c>
      <c r="AI2462">
        <v>7</v>
      </c>
      <c r="AJ2462">
        <v>0</v>
      </c>
      <c r="AK2462">
        <v>10</v>
      </c>
      <c r="AL2462">
        <v>0</v>
      </c>
      <c r="AM2462">
        <v>0</v>
      </c>
      <c r="AQ2462">
        <v>80</v>
      </c>
      <c r="AR2462">
        <v>80</v>
      </c>
      <c r="AS2462" t="s">
        <v>755</v>
      </c>
    </row>
    <row r="2463" spans="1:45" x14ac:dyDescent="0.25">
      <c r="A2463">
        <v>2462</v>
      </c>
      <c r="B2463" t="s">
        <v>26</v>
      </c>
      <c r="C2463" t="s">
        <v>665</v>
      </c>
      <c r="D2463" t="s">
        <v>3</v>
      </c>
      <c r="E2463" t="s">
        <v>346</v>
      </c>
      <c r="F2463" s="138">
        <v>44038</v>
      </c>
      <c r="G2463" t="s">
        <v>676</v>
      </c>
      <c r="H2463" t="s">
        <v>687</v>
      </c>
      <c r="I2463" t="s">
        <v>673</v>
      </c>
      <c r="J2463" t="s">
        <v>439</v>
      </c>
      <c r="K2463" t="s">
        <v>669</v>
      </c>
      <c r="L2463">
        <v>1200</v>
      </c>
      <c r="M2463">
        <v>480</v>
      </c>
      <c r="O2463">
        <v>391</v>
      </c>
      <c r="P2463">
        <v>100</v>
      </c>
      <c r="Q2463">
        <v>7</v>
      </c>
      <c r="R2463">
        <v>24</v>
      </c>
      <c r="S2463">
        <v>66</v>
      </c>
      <c r="T2463">
        <v>2.5</v>
      </c>
      <c r="U2463">
        <v>14.625</v>
      </c>
      <c r="V2463">
        <v>0.55241935483870963</v>
      </c>
      <c r="W2463">
        <v>0.24</v>
      </c>
      <c r="Y2463">
        <v>0.11326269638290098</v>
      </c>
      <c r="Z2463">
        <v>320</v>
      </c>
      <c r="AA2463">
        <v>0.75</v>
      </c>
      <c r="AB2463">
        <v>0</v>
      </c>
      <c r="AC2463">
        <v>1</v>
      </c>
      <c r="AD2463">
        <v>6</v>
      </c>
      <c r="AE2463">
        <v>0</v>
      </c>
      <c r="AF2463">
        <v>0</v>
      </c>
      <c r="AG2463">
        <v>0</v>
      </c>
      <c r="AH2463">
        <v>0</v>
      </c>
      <c r="AI2463">
        <v>10</v>
      </c>
      <c r="AJ2463">
        <v>3</v>
      </c>
      <c r="AK2463">
        <v>20</v>
      </c>
      <c r="AL2463">
        <v>0</v>
      </c>
      <c r="AM2463">
        <v>1</v>
      </c>
      <c r="AQ2463">
        <v>80</v>
      </c>
      <c r="AR2463">
        <v>80</v>
      </c>
      <c r="AS2463" t="s">
        <v>755</v>
      </c>
    </row>
    <row r="2464" spans="1:45" x14ac:dyDescent="0.25">
      <c r="A2464">
        <v>2463</v>
      </c>
      <c r="B2464" t="s">
        <v>26</v>
      </c>
      <c r="C2464" t="s">
        <v>665</v>
      </c>
      <c r="D2464" t="s">
        <v>3</v>
      </c>
      <c r="E2464" t="s">
        <v>346</v>
      </c>
      <c r="F2464" s="138">
        <v>44038</v>
      </c>
      <c r="G2464" t="s">
        <v>676</v>
      </c>
      <c r="H2464" t="s">
        <v>667</v>
      </c>
      <c r="I2464" t="s">
        <v>697</v>
      </c>
      <c r="J2464" t="s">
        <v>441</v>
      </c>
      <c r="K2464" t="s">
        <v>669</v>
      </c>
      <c r="L2464">
        <v>1200</v>
      </c>
      <c r="M2464">
        <v>480</v>
      </c>
      <c r="O2464">
        <v>412</v>
      </c>
      <c r="P2464">
        <v>100</v>
      </c>
      <c r="Q2464">
        <v>6</v>
      </c>
      <c r="R2464">
        <v>58</v>
      </c>
      <c r="S2464">
        <v>66</v>
      </c>
      <c r="T2464">
        <v>19</v>
      </c>
      <c r="U2464">
        <v>71.5</v>
      </c>
      <c r="V2464">
        <v>1.4140625</v>
      </c>
      <c r="W2464">
        <v>0.4</v>
      </c>
      <c r="Y2464">
        <v>0.22191400832177532</v>
      </c>
      <c r="Z2464">
        <v>512</v>
      </c>
      <c r="AA2464">
        <v>0.75</v>
      </c>
      <c r="AB2464">
        <v>10</v>
      </c>
      <c r="AC2464">
        <v>0</v>
      </c>
      <c r="AD2464">
        <v>0</v>
      </c>
      <c r="AE2464">
        <v>18</v>
      </c>
      <c r="AF2464">
        <v>0</v>
      </c>
      <c r="AG2464">
        <v>0</v>
      </c>
      <c r="AH2464">
        <v>34</v>
      </c>
      <c r="AI2464">
        <v>0</v>
      </c>
      <c r="AJ2464">
        <v>0</v>
      </c>
      <c r="AK2464">
        <v>75</v>
      </c>
      <c r="AL2464">
        <v>0</v>
      </c>
      <c r="AM2464">
        <v>0</v>
      </c>
      <c r="AQ2464">
        <v>80</v>
      </c>
      <c r="AR2464">
        <v>80</v>
      </c>
      <c r="AS2464" t="s">
        <v>755</v>
      </c>
    </row>
    <row r="2465" spans="1:45" x14ac:dyDescent="0.25">
      <c r="A2465">
        <v>2464</v>
      </c>
      <c r="B2465" t="s">
        <v>26</v>
      </c>
      <c r="C2465" t="s">
        <v>665</v>
      </c>
      <c r="D2465" t="s">
        <v>3</v>
      </c>
      <c r="E2465" t="s">
        <v>346</v>
      </c>
      <c r="F2465" s="138">
        <v>44038</v>
      </c>
      <c r="G2465" t="s">
        <v>685</v>
      </c>
      <c r="H2465" t="s">
        <v>667</v>
      </c>
      <c r="I2465" t="s">
        <v>668</v>
      </c>
      <c r="J2465" t="s">
        <v>172</v>
      </c>
      <c r="K2465" t="s">
        <v>671</v>
      </c>
      <c r="L2465">
        <v>1000</v>
      </c>
      <c r="M2465">
        <v>400</v>
      </c>
      <c r="O2465">
        <v>288</v>
      </c>
      <c r="P2465">
        <v>80</v>
      </c>
      <c r="Q2465">
        <v>34</v>
      </c>
      <c r="R2465">
        <v>60</v>
      </c>
      <c r="S2465">
        <v>53</v>
      </c>
      <c r="T2465">
        <v>18.5</v>
      </c>
      <c r="U2465">
        <v>34.25</v>
      </c>
      <c r="V2465">
        <v>0.56117021276595747</v>
      </c>
      <c r="W2465">
        <v>0.4</v>
      </c>
      <c r="Y2465">
        <v>0.46626984126984128</v>
      </c>
      <c r="Z2465">
        <v>208</v>
      </c>
      <c r="AA2465">
        <v>0.75</v>
      </c>
      <c r="AB2465">
        <v>15</v>
      </c>
      <c r="AC2465">
        <v>4</v>
      </c>
      <c r="AD2465">
        <v>0</v>
      </c>
      <c r="AE2465">
        <v>5</v>
      </c>
      <c r="AF2465">
        <v>0</v>
      </c>
      <c r="AG2465">
        <v>0</v>
      </c>
      <c r="AH2465">
        <v>29</v>
      </c>
      <c r="AI2465">
        <v>9</v>
      </c>
      <c r="AJ2465">
        <v>0</v>
      </c>
      <c r="AK2465">
        <v>6</v>
      </c>
      <c r="AL2465">
        <v>0</v>
      </c>
      <c r="AM2465">
        <v>0</v>
      </c>
      <c r="AQ2465">
        <v>80</v>
      </c>
      <c r="AR2465">
        <v>80</v>
      </c>
      <c r="AS2465" t="s">
        <v>755</v>
      </c>
    </row>
    <row r="2466" spans="1:45" x14ac:dyDescent="0.25">
      <c r="A2466">
        <v>2465</v>
      </c>
      <c r="B2466" t="s">
        <v>26</v>
      </c>
      <c r="C2466" t="s">
        <v>665</v>
      </c>
      <c r="D2466" t="s">
        <v>3</v>
      </c>
      <c r="E2466" t="s">
        <v>346</v>
      </c>
      <c r="F2466" s="138">
        <v>44038</v>
      </c>
      <c r="G2466" t="s">
        <v>685</v>
      </c>
      <c r="H2466" t="s">
        <v>667</v>
      </c>
      <c r="I2466" t="s">
        <v>668</v>
      </c>
      <c r="J2466" t="s">
        <v>173</v>
      </c>
      <c r="K2466" t="s">
        <v>671</v>
      </c>
      <c r="L2466">
        <v>1000</v>
      </c>
      <c r="M2466">
        <v>400</v>
      </c>
      <c r="O2466">
        <v>309</v>
      </c>
      <c r="P2466">
        <v>80</v>
      </c>
      <c r="Q2466">
        <v>5</v>
      </c>
      <c r="R2466">
        <v>21</v>
      </c>
      <c r="S2466">
        <v>53</v>
      </c>
      <c r="T2466">
        <v>5.3</v>
      </c>
      <c r="U2466">
        <v>24.2</v>
      </c>
      <c r="V2466">
        <v>1.1346153846153846</v>
      </c>
      <c r="W2466">
        <v>0.4</v>
      </c>
      <c r="Y2466">
        <v>0.12020342117429497</v>
      </c>
      <c r="Z2466">
        <v>914</v>
      </c>
      <c r="AA2466">
        <v>0.65</v>
      </c>
      <c r="AB2466">
        <v>5.3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24.2</v>
      </c>
      <c r="AI2466">
        <v>0</v>
      </c>
      <c r="AJ2466">
        <v>0</v>
      </c>
      <c r="AK2466">
        <v>0</v>
      </c>
      <c r="AL2466">
        <v>0</v>
      </c>
      <c r="AM2466">
        <v>0</v>
      </c>
      <c r="AQ2466">
        <v>80</v>
      </c>
      <c r="AR2466">
        <v>80</v>
      </c>
      <c r="AS2466" t="s">
        <v>755</v>
      </c>
    </row>
    <row r="2467" spans="1:45" x14ac:dyDescent="0.25">
      <c r="A2467">
        <v>2466</v>
      </c>
      <c r="B2467" t="s">
        <v>26</v>
      </c>
      <c r="C2467" t="s">
        <v>665</v>
      </c>
      <c r="D2467" t="s">
        <v>3</v>
      </c>
      <c r="E2467" t="s">
        <v>346</v>
      </c>
      <c r="F2467" s="138">
        <v>44038</v>
      </c>
      <c r="G2467" t="s">
        <v>685</v>
      </c>
      <c r="H2467" t="s">
        <v>667</v>
      </c>
      <c r="I2467" t="s">
        <v>668</v>
      </c>
      <c r="J2467" t="s">
        <v>174</v>
      </c>
      <c r="K2467" t="s">
        <v>671</v>
      </c>
      <c r="L2467">
        <v>1000</v>
      </c>
      <c r="M2467">
        <v>400</v>
      </c>
      <c r="O2467">
        <v>336</v>
      </c>
      <c r="P2467">
        <v>80</v>
      </c>
      <c r="Q2467">
        <v>5</v>
      </c>
      <c r="R2467">
        <v>21</v>
      </c>
      <c r="S2467">
        <v>53</v>
      </c>
      <c r="T2467">
        <v>5.45</v>
      </c>
      <c r="U2467">
        <v>26.2</v>
      </c>
      <c r="V2467">
        <v>1.2173076923076922</v>
      </c>
      <c r="W2467">
        <v>0.4</v>
      </c>
      <c r="Y2467">
        <v>0.11054421768707484</v>
      </c>
      <c r="Z2467">
        <v>412</v>
      </c>
      <c r="AA2467">
        <v>0.75</v>
      </c>
      <c r="AB2467">
        <v>3.7</v>
      </c>
      <c r="AC2467">
        <v>1</v>
      </c>
      <c r="AD2467">
        <v>0</v>
      </c>
      <c r="AE2467">
        <v>3</v>
      </c>
      <c r="AF2467">
        <v>0</v>
      </c>
      <c r="AG2467">
        <v>0</v>
      </c>
      <c r="AH2467">
        <v>20.7</v>
      </c>
      <c r="AI2467">
        <v>2</v>
      </c>
      <c r="AJ2467">
        <v>0</v>
      </c>
      <c r="AK2467">
        <v>10</v>
      </c>
      <c r="AL2467">
        <v>0</v>
      </c>
      <c r="AM2467">
        <v>0</v>
      </c>
      <c r="AQ2467">
        <v>80</v>
      </c>
      <c r="AR2467">
        <v>80</v>
      </c>
      <c r="AS2467" t="s">
        <v>755</v>
      </c>
    </row>
    <row r="2468" spans="1:45" x14ac:dyDescent="0.25">
      <c r="A2468">
        <v>2467</v>
      </c>
      <c r="B2468" t="s">
        <v>26</v>
      </c>
      <c r="C2468" t="s">
        <v>665</v>
      </c>
      <c r="D2468" t="s">
        <v>3</v>
      </c>
      <c r="E2468" t="s">
        <v>346</v>
      </c>
      <c r="F2468" s="138">
        <v>44038</v>
      </c>
      <c r="G2468" t="s">
        <v>685</v>
      </c>
      <c r="H2468" t="s">
        <v>667</v>
      </c>
      <c r="I2468" t="s">
        <v>668</v>
      </c>
      <c r="J2468" t="s">
        <v>175</v>
      </c>
      <c r="K2468" t="s">
        <v>671</v>
      </c>
      <c r="L2468">
        <v>1000</v>
      </c>
      <c r="M2468">
        <v>400</v>
      </c>
      <c r="O2468">
        <v>384</v>
      </c>
      <c r="P2468">
        <v>128</v>
      </c>
      <c r="Q2468">
        <v>17</v>
      </c>
      <c r="R2468">
        <v>68</v>
      </c>
      <c r="S2468">
        <v>84.800000000000011</v>
      </c>
      <c r="T2468">
        <v>13.5</v>
      </c>
      <c r="U2468">
        <v>62.5</v>
      </c>
      <c r="V2468">
        <v>0.89411764705882357</v>
      </c>
      <c r="W2468">
        <v>0.4</v>
      </c>
      <c r="Y2468">
        <v>0.31622023809523814</v>
      </c>
      <c r="Z2468">
        <v>451</v>
      </c>
      <c r="AA2468">
        <v>0.75</v>
      </c>
      <c r="AB2468">
        <v>13</v>
      </c>
      <c r="AC2468">
        <v>0</v>
      </c>
      <c r="AD2468">
        <v>0</v>
      </c>
      <c r="AE2468">
        <v>1</v>
      </c>
      <c r="AF2468">
        <v>0</v>
      </c>
      <c r="AG2468">
        <v>0</v>
      </c>
      <c r="AH2468">
        <v>60</v>
      </c>
      <c r="AI2468">
        <v>2</v>
      </c>
      <c r="AJ2468">
        <v>0</v>
      </c>
      <c r="AK2468">
        <v>4</v>
      </c>
      <c r="AL2468">
        <v>0</v>
      </c>
      <c r="AM2468">
        <v>0</v>
      </c>
      <c r="AQ2468">
        <v>80</v>
      </c>
      <c r="AR2468">
        <v>80</v>
      </c>
      <c r="AS2468" t="s">
        <v>756</v>
      </c>
    </row>
    <row r="2469" spans="1:45" x14ac:dyDescent="0.25">
      <c r="A2469">
        <v>2468</v>
      </c>
      <c r="B2469" t="s">
        <v>26</v>
      </c>
      <c r="C2469" t="s">
        <v>665</v>
      </c>
      <c r="D2469" t="s">
        <v>3</v>
      </c>
      <c r="E2469" t="s">
        <v>346</v>
      </c>
      <c r="F2469" s="138">
        <v>44038</v>
      </c>
      <c r="G2469" t="s">
        <v>685</v>
      </c>
      <c r="H2469" t="s">
        <v>667</v>
      </c>
      <c r="I2469" t="s">
        <v>668</v>
      </c>
      <c r="J2469" t="s">
        <v>176</v>
      </c>
      <c r="K2469" t="s">
        <v>671</v>
      </c>
      <c r="L2469">
        <v>1000</v>
      </c>
      <c r="M2469">
        <v>400</v>
      </c>
      <c r="O2469">
        <v>304</v>
      </c>
      <c r="P2469">
        <v>80</v>
      </c>
      <c r="Q2469">
        <v>16</v>
      </c>
      <c r="R2469">
        <v>50</v>
      </c>
      <c r="S2469">
        <v>53</v>
      </c>
      <c r="T2469">
        <v>17</v>
      </c>
      <c r="U2469">
        <v>47</v>
      </c>
      <c r="V2469">
        <v>0.96969696969696972</v>
      </c>
      <c r="W2469">
        <v>0.4</v>
      </c>
      <c r="Y2469">
        <v>0.31015037593984968</v>
      </c>
      <c r="Z2469">
        <v>576</v>
      </c>
      <c r="AA2469">
        <v>0.65</v>
      </c>
      <c r="AB2469">
        <v>17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46</v>
      </c>
      <c r="AI2469">
        <v>4</v>
      </c>
      <c r="AJ2469">
        <v>0</v>
      </c>
      <c r="AK2469">
        <v>0</v>
      </c>
      <c r="AL2469">
        <v>0</v>
      </c>
      <c r="AM2469">
        <v>0</v>
      </c>
      <c r="AQ2469">
        <v>80</v>
      </c>
      <c r="AR2469">
        <v>80</v>
      </c>
      <c r="AS2469" t="s">
        <v>755</v>
      </c>
    </row>
    <row r="2470" spans="1:45" x14ac:dyDescent="0.25">
      <c r="A2470">
        <v>2469</v>
      </c>
      <c r="B2470" t="s">
        <v>26</v>
      </c>
      <c r="C2470" t="s">
        <v>665</v>
      </c>
      <c r="D2470" t="s">
        <v>3</v>
      </c>
      <c r="E2470" t="s">
        <v>346</v>
      </c>
      <c r="F2470" s="138">
        <v>44038</v>
      </c>
      <c r="G2470" t="s">
        <v>685</v>
      </c>
      <c r="H2470" t="s">
        <v>667</v>
      </c>
      <c r="I2470" t="s">
        <v>668</v>
      </c>
      <c r="J2470" t="s">
        <v>177</v>
      </c>
      <c r="K2470" t="s">
        <v>671</v>
      </c>
      <c r="L2470">
        <v>1000</v>
      </c>
      <c r="M2470">
        <v>400</v>
      </c>
      <c r="O2470">
        <v>292</v>
      </c>
      <c r="P2470">
        <v>80</v>
      </c>
      <c r="Q2470">
        <v>9</v>
      </c>
      <c r="R2470">
        <v>48</v>
      </c>
      <c r="S2470">
        <v>53</v>
      </c>
      <c r="T2470">
        <v>7</v>
      </c>
      <c r="U2470">
        <v>59.75</v>
      </c>
      <c r="V2470">
        <v>1.1710526315789473</v>
      </c>
      <c r="W2470">
        <v>0.4</v>
      </c>
      <c r="Y2470">
        <v>0.27886497064579258</v>
      </c>
      <c r="Z2470">
        <v>257</v>
      </c>
      <c r="AA2470">
        <v>0.75</v>
      </c>
      <c r="AB2470">
        <v>7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57</v>
      </c>
      <c r="AI2470">
        <v>3</v>
      </c>
      <c r="AJ2470">
        <v>0</v>
      </c>
      <c r="AK2470">
        <v>4</v>
      </c>
      <c r="AL2470">
        <v>0</v>
      </c>
      <c r="AM2470">
        <v>0</v>
      </c>
      <c r="AQ2470">
        <v>80</v>
      </c>
      <c r="AR2470">
        <v>80</v>
      </c>
      <c r="AS2470" t="s">
        <v>755</v>
      </c>
    </row>
    <row r="2471" spans="1:45" x14ac:dyDescent="0.25">
      <c r="A2471">
        <v>2470</v>
      </c>
      <c r="B2471" t="s">
        <v>26</v>
      </c>
      <c r="C2471" t="s">
        <v>665</v>
      </c>
      <c r="D2471" t="s">
        <v>3</v>
      </c>
      <c r="E2471" t="s">
        <v>346</v>
      </c>
      <c r="F2471" s="138">
        <v>44038</v>
      </c>
      <c r="G2471" t="s">
        <v>685</v>
      </c>
      <c r="H2471" t="s">
        <v>667</v>
      </c>
      <c r="I2471" t="s">
        <v>668</v>
      </c>
      <c r="J2471" t="s">
        <v>186</v>
      </c>
      <c r="K2471" t="s">
        <v>671</v>
      </c>
      <c r="L2471">
        <v>1000</v>
      </c>
      <c r="M2471">
        <v>400</v>
      </c>
      <c r="O2471">
        <v>352</v>
      </c>
      <c r="P2471">
        <v>80</v>
      </c>
      <c r="Q2471">
        <v>19</v>
      </c>
      <c r="R2471">
        <v>55</v>
      </c>
      <c r="S2471">
        <v>53</v>
      </c>
      <c r="T2471">
        <v>5</v>
      </c>
      <c r="U2471">
        <v>38</v>
      </c>
      <c r="V2471">
        <v>0.58108108108108103</v>
      </c>
      <c r="W2471">
        <v>0.4</v>
      </c>
      <c r="Y2471">
        <v>0.30032467532467533</v>
      </c>
      <c r="Z2471">
        <v>648</v>
      </c>
      <c r="AA2471">
        <v>0.75</v>
      </c>
      <c r="AB2471">
        <v>1.5</v>
      </c>
      <c r="AC2471">
        <v>4</v>
      </c>
      <c r="AD2471">
        <v>0</v>
      </c>
      <c r="AE2471">
        <v>5</v>
      </c>
      <c r="AF2471">
        <v>0</v>
      </c>
      <c r="AG2471">
        <v>0</v>
      </c>
      <c r="AH2471">
        <v>31</v>
      </c>
      <c r="AI2471">
        <v>8</v>
      </c>
      <c r="AJ2471">
        <v>0</v>
      </c>
      <c r="AK2471">
        <v>10</v>
      </c>
      <c r="AL2471">
        <v>0</v>
      </c>
      <c r="AM2471">
        <v>0</v>
      </c>
      <c r="AQ2471">
        <v>80</v>
      </c>
      <c r="AR2471">
        <v>80</v>
      </c>
      <c r="AS2471" t="s">
        <v>755</v>
      </c>
    </row>
    <row r="2472" spans="1:45" x14ac:dyDescent="0.25">
      <c r="A2472">
        <v>2471</v>
      </c>
      <c r="B2472" t="s">
        <v>26</v>
      </c>
      <c r="C2472" t="s">
        <v>665</v>
      </c>
      <c r="D2472" t="s">
        <v>3</v>
      </c>
      <c r="E2472" t="s">
        <v>346</v>
      </c>
      <c r="F2472" s="138">
        <v>44038</v>
      </c>
      <c r="G2472" t="s">
        <v>685</v>
      </c>
      <c r="H2472" t="s">
        <v>667</v>
      </c>
      <c r="I2472" t="s">
        <v>668</v>
      </c>
      <c r="J2472" t="s">
        <v>179</v>
      </c>
      <c r="K2472" t="s">
        <v>671</v>
      </c>
      <c r="L2472">
        <v>1000</v>
      </c>
      <c r="M2472">
        <v>400</v>
      </c>
      <c r="O2472">
        <v>296</v>
      </c>
      <c r="P2472">
        <v>80</v>
      </c>
      <c r="Q2472">
        <v>2</v>
      </c>
      <c r="R2472">
        <v>20</v>
      </c>
      <c r="S2472">
        <v>53</v>
      </c>
      <c r="T2472">
        <v>1.2</v>
      </c>
      <c r="U2472">
        <v>17.2</v>
      </c>
      <c r="V2472">
        <v>0.83636363636363631</v>
      </c>
      <c r="W2472">
        <v>0.4</v>
      </c>
      <c r="Y2472">
        <v>0.10617760617760619</v>
      </c>
      <c r="Z2472">
        <v>328</v>
      </c>
      <c r="AA2472">
        <v>0.65</v>
      </c>
      <c r="AB2472">
        <v>1.2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17.2</v>
      </c>
      <c r="AI2472">
        <v>0</v>
      </c>
      <c r="AJ2472">
        <v>0</v>
      </c>
      <c r="AK2472">
        <v>0</v>
      </c>
      <c r="AL2472">
        <v>0</v>
      </c>
      <c r="AM2472">
        <v>0</v>
      </c>
      <c r="AQ2472">
        <v>80</v>
      </c>
      <c r="AR2472">
        <v>80</v>
      </c>
      <c r="AS2472" t="s">
        <v>755</v>
      </c>
    </row>
    <row r="2473" spans="1:45" x14ac:dyDescent="0.25">
      <c r="A2473">
        <v>2472</v>
      </c>
      <c r="B2473" t="s">
        <v>26</v>
      </c>
      <c r="C2473" t="s">
        <v>665</v>
      </c>
      <c r="D2473" t="s">
        <v>3</v>
      </c>
      <c r="E2473" t="s">
        <v>346</v>
      </c>
      <c r="F2473" s="138">
        <v>44038</v>
      </c>
      <c r="G2473" t="s">
        <v>685</v>
      </c>
      <c r="H2473" t="s">
        <v>667</v>
      </c>
      <c r="I2473" t="s">
        <v>668</v>
      </c>
      <c r="J2473" t="s">
        <v>571</v>
      </c>
      <c r="K2473" t="s">
        <v>671</v>
      </c>
      <c r="L2473">
        <v>1000</v>
      </c>
      <c r="M2473">
        <v>400</v>
      </c>
      <c r="O2473">
        <v>304</v>
      </c>
      <c r="P2473">
        <v>80</v>
      </c>
      <c r="Q2473">
        <v>10</v>
      </c>
      <c r="R2473">
        <v>29</v>
      </c>
      <c r="S2473">
        <v>53</v>
      </c>
      <c r="T2473">
        <v>6</v>
      </c>
      <c r="U2473">
        <v>27</v>
      </c>
      <c r="V2473">
        <v>0.84615384615384615</v>
      </c>
      <c r="W2473">
        <v>0.4</v>
      </c>
      <c r="Y2473">
        <v>0.18327067669172933</v>
      </c>
      <c r="Z2473">
        <v>342</v>
      </c>
      <c r="AA2473">
        <v>0.65</v>
      </c>
      <c r="AB2473">
        <v>5</v>
      </c>
      <c r="AC2473">
        <v>2</v>
      </c>
      <c r="AD2473">
        <v>0</v>
      </c>
      <c r="AE2473">
        <v>1</v>
      </c>
      <c r="AF2473">
        <v>0</v>
      </c>
      <c r="AG2473">
        <v>0</v>
      </c>
      <c r="AH2473">
        <v>25</v>
      </c>
      <c r="AI2473">
        <v>2</v>
      </c>
      <c r="AJ2473">
        <v>0</v>
      </c>
      <c r="AK2473">
        <v>3</v>
      </c>
      <c r="AL2473">
        <v>0</v>
      </c>
      <c r="AM2473">
        <v>0</v>
      </c>
      <c r="AQ2473">
        <v>80</v>
      </c>
      <c r="AR2473">
        <v>80</v>
      </c>
      <c r="AS2473" t="s">
        <v>755</v>
      </c>
    </row>
    <row r="2474" spans="1:45" x14ac:dyDescent="0.25">
      <c r="A2474">
        <v>2473</v>
      </c>
      <c r="B2474" t="s">
        <v>26</v>
      </c>
      <c r="C2474" t="s">
        <v>665</v>
      </c>
      <c r="D2474" t="s">
        <v>3</v>
      </c>
      <c r="E2474" t="s">
        <v>346</v>
      </c>
      <c r="F2474" s="138">
        <v>44038</v>
      </c>
      <c r="G2474" t="s">
        <v>685</v>
      </c>
      <c r="H2474" t="s">
        <v>667</v>
      </c>
      <c r="I2474" t="s">
        <v>668</v>
      </c>
      <c r="J2474" t="s">
        <v>416</v>
      </c>
      <c r="K2474" t="s">
        <v>671</v>
      </c>
      <c r="L2474">
        <v>1000</v>
      </c>
      <c r="M2474">
        <v>400</v>
      </c>
      <c r="O2474">
        <v>324</v>
      </c>
      <c r="P2474">
        <v>80</v>
      </c>
      <c r="Q2474">
        <v>19</v>
      </c>
      <c r="R2474">
        <v>43</v>
      </c>
      <c r="S2474">
        <v>53</v>
      </c>
      <c r="T2474">
        <v>13.25</v>
      </c>
      <c r="U2474">
        <v>33</v>
      </c>
      <c r="V2474">
        <v>0.74596774193548387</v>
      </c>
      <c r="W2474">
        <v>0.4</v>
      </c>
      <c r="Y2474">
        <v>0.27336860670194008</v>
      </c>
      <c r="Z2474">
        <v>190</v>
      </c>
      <c r="AA2474">
        <v>0.65</v>
      </c>
      <c r="AB2474">
        <v>11</v>
      </c>
      <c r="AC2474">
        <v>7</v>
      </c>
      <c r="AD2474">
        <v>0</v>
      </c>
      <c r="AE2474">
        <v>1</v>
      </c>
      <c r="AF2474">
        <v>0</v>
      </c>
      <c r="AG2474">
        <v>0</v>
      </c>
      <c r="AH2474">
        <v>27</v>
      </c>
      <c r="AI2474">
        <v>6</v>
      </c>
      <c r="AJ2474">
        <v>0</v>
      </c>
      <c r="AK2474">
        <v>9</v>
      </c>
      <c r="AL2474">
        <v>0</v>
      </c>
      <c r="AM2474">
        <v>0</v>
      </c>
      <c r="AQ2474">
        <v>80</v>
      </c>
      <c r="AR2474">
        <v>80</v>
      </c>
      <c r="AS2474" t="s">
        <v>755</v>
      </c>
    </row>
    <row r="2475" spans="1:45" x14ac:dyDescent="0.25">
      <c r="A2475">
        <v>2474</v>
      </c>
      <c r="B2475" t="s">
        <v>26</v>
      </c>
      <c r="C2475" t="s">
        <v>665</v>
      </c>
      <c r="D2475" t="s">
        <v>3</v>
      </c>
      <c r="E2475" t="s">
        <v>346</v>
      </c>
      <c r="F2475" s="138">
        <v>44038</v>
      </c>
      <c r="G2475" t="s">
        <v>685</v>
      </c>
      <c r="H2475" t="s">
        <v>687</v>
      </c>
      <c r="I2475" t="s">
        <v>677</v>
      </c>
      <c r="J2475" t="s">
        <v>529</v>
      </c>
      <c r="K2475" t="s">
        <v>671</v>
      </c>
      <c r="L2475">
        <v>1000</v>
      </c>
      <c r="M2475">
        <v>400</v>
      </c>
      <c r="O2475">
        <v>340</v>
      </c>
      <c r="P2475">
        <v>80</v>
      </c>
      <c r="Q2475">
        <v>19</v>
      </c>
      <c r="R2475">
        <v>48</v>
      </c>
      <c r="S2475">
        <v>53</v>
      </c>
      <c r="T2475">
        <v>19</v>
      </c>
      <c r="U2475">
        <v>43</v>
      </c>
      <c r="V2475">
        <v>0.92537313432835822</v>
      </c>
      <c r="W2475">
        <v>0.4</v>
      </c>
      <c r="Y2475">
        <v>0.28151260504201686</v>
      </c>
      <c r="Z2475">
        <v>700</v>
      </c>
      <c r="AA2475">
        <v>0.65</v>
      </c>
      <c r="AB2475">
        <v>19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43</v>
      </c>
      <c r="AI2475">
        <v>0</v>
      </c>
      <c r="AJ2475">
        <v>0</v>
      </c>
      <c r="AK2475">
        <v>0</v>
      </c>
      <c r="AL2475">
        <v>0</v>
      </c>
      <c r="AM2475">
        <v>0</v>
      </c>
      <c r="AQ2475">
        <v>80</v>
      </c>
      <c r="AR2475">
        <v>80</v>
      </c>
      <c r="AS2475" t="s">
        <v>755</v>
      </c>
    </row>
    <row r="2476" spans="1:45" x14ac:dyDescent="0.25">
      <c r="A2476">
        <v>2475</v>
      </c>
      <c r="B2476" t="s">
        <v>26</v>
      </c>
      <c r="C2476" t="s">
        <v>665</v>
      </c>
      <c r="D2476" t="s">
        <v>3</v>
      </c>
      <c r="E2476" t="s">
        <v>346</v>
      </c>
      <c r="F2476" s="138">
        <v>44038</v>
      </c>
      <c r="G2476" t="s">
        <v>685</v>
      </c>
      <c r="H2476" t="s">
        <v>667</v>
      </c>
      <c r="I2476" t="s">
        <v>672</v>
      </c>
      <c r="J2476" t="s">
        <v>407</v>
      </c>
      <c r="K2476" t="s">
        <v>671</v>
      </c>
      <c r="L2476">
        <v>1000</v>
      </c>
      <c r="M2476">
        <v>400</v>
      </c>
      <c r="O2476">
        <v>244</v>
      </c>
      <c r="P2476">
        <v>80</v>
      </c>
      <c r="Q2476">
        <v>1</v>
      </c>
      <c r="R2476">
        <v>24</v>
      </c>
      <c r="S2476">
        <v>53</v>
      </c>
      <c r="T2476">
        <v>2</v>
      </c>
      <c r="U2476">
        <v>7.5</v>
      </c>
      <c r="V2476">
        <v>0.38</v>
      </c>
      <c r="W2476">
        <v>0.4</v>
      </c>
      <c r="Y2476">
        <v>0.14637002341920377</v>
      </c>
      <c r="Z2476">
        <v>135</v>
      </c>
      <c r="AA2476">
        <v>0.8</v>
      </c>
      <c r="AB2476">
        <v>0</v>
      </c>
      <c r="AC2476">
        <v>0</v>
      </c>
      <c r="AD2476">
        <v>0</v>
      </c>
      <c r="AE2476">
        <v>4</v>
      </c>
      <c r="AF2476">
        <v>0</v>
      </c>
      <c r="AG2476">
        <v>0</v>
      </c>
      <c r="AH2476">
        <v>7</v>
      </c>
      <c r="AI2476">
        <v>0</v>
      </c>
      <c r="AJ2476">
        <v>0</v>
      </c>
      <c r="AK2476">
        <v>1</v>
      </c>
      <c r="AL2476">
        <v>0</v>
      </c>
      <c r="AM2476">
        <v>0</v>
      </c>
      <c r="AQ2476">
        <v>80</v>
      </c>
      <c r="AR2476">
        <v>80</v>
      </c>
      <c r="AS2476" t="s">
        <v>755</v>
      </c>
    </row>
    <row r="2477" spans="1:45" x14ac:dyDescent="0.25">
      <c r="A2477">
        <v>2476</v>
      </c>
      <c r="B2477" t="s">
        <v>26</v>
      </c>
      <c r="C2477" t="s">
        <v>665</v>
      </c>
      <c r="D2477" t="s">
        <v>3</v>
      </c>
      <c r="E2477" t="s">
        <v>346</v>
      </c>
      <c r="F2477" s="138">
        <v>44038</v>
      </c>
      <c r="G2477" t="s">
        <v>685</v>
      </c>
      <c r="H2477" t="s">
        <v>667</v>
      </c>
      <c r="I2477" t="s">
        <v>677</v>
      </c>
      <c r="J2477" t="s">
        <v>405</v>
      </c>
      <c r="K2477" t="s">
        <v>671</v>
      </c>
      <c r="L2477">
        <v>1000</v>
      </c>
      <c r="M2477">
        <v>400</v>
      </c>
      <c r="O2477">
        <v>288</v>
      </c>
      <c r="P2477">
        <v>80</v>
      </c>
      <c r="Q2477">
        <v>0</v>
      </c>
      <c r="R2477">
        <v>56</v>
      </c>
      <c r="S2477">
        <v>53</v>
      </c>
      <c r="T2477">
        <v>0</v>
      </c>
      <c r="U2477">
        <v>54.5</v>
      </c>
      <c r="V2477">
        <v>0.9732142857142857</v>
      </c>
      <c r="W2477">
        <v>0.4</v>
      </c>
      <c r="Y2477">
        <v>0.27777777777777779</v>
      </c>
      <c r="Z2477">
        <v>700</v>
      </c>
      <c r="AA2477">
        <v>0.8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52</v>
      </c>
      <c r="AI2477">
        <v>2</v>
      </c>
      <c r="AJ2477">
        <v>0</v>
      </c>
      <c r="AK2477">
        <v>4</v>
      </c>
      <c r="AL2477">
        <v>0</v>
      </c>
      <c r="AM2477">
        <v>0</v>
      </c>
      <c r="AQ2477">
        <v>80</v>
      </c>
      <c r="AR2477">
        <v>80</v>
      </c>
      <c r="AS2477" t="s">
        <v>755</v>
      </c>
    </row>
    <row r="2478" spans="1:45" x14ac:dyDescent="0.25">
      <c r="A2478">
        <v>2477</v>
      </c>
      <c r="B2478" t="s">
        <v>26</v>
      </c>
      <c r="C2478" t="s">
        <v>665</v>
      </c>
      <c r="D2478" t="s">
        <v>3</v>
      </c>
      <c r="E2478" t="s">
        <v>346</v>
      </c>
      <c r="F2478" s="138">
        <v>44038</v>
      </c>
      <c r="G2478" t="s">
        <v>685</v>
      </c>
      <c r="H2478" t="s">
        <v>687</v>
      </c>
      <c r="I2478" t="s">
        <v>668</v>
      </c>
      <c r="J2478" t="s">
        <v>574</v>
      </c>
      <c r="K2478" t="s">
        <v>671</v>
      </c>
      <c r="L2478">
        <v>1000</v>
      </c>
      <c r="M2478">
        <v>162</v>
      </c>
      <c r="O2478">
        <v>272</v>
      </c>
      <c r="P2478">
        <v>19</v>
      </c>
      <c r="Q2478">
        <v>3</v>
      </c>
      <c r="R2478">
        <v>19</v>
      </c>
      <c r="S2478">
        <v>13</v>
      </c>
      <c r="T2478">
        <v>4</v>
      </c>
      <c r="U2478">
        <v>16</v>
      </c>
      <c r="V2478">
        <v>0.90909090909090906</v>
      </c>
      <c r="W2478">
        <v>0.24</v>
      </c>
      <c r="Y2478">
        <v>0.11554621848739498</v>
      </c>
      <c r="Z2478">
        <v>330</v>
      </c>
      <c r="AA2478">
        <v>0.65</v>
      </c>
      <c r="AB2478">
        <v>4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16</v>
      </c>
      <c r="AI2478">
        <v>0</v>
      </c>
      <c r="AJ2478">
        <v>0</v>
      </c>
      <c r="AK2478">
        <v>0</v>
      </c>
      <c r="AL2478">
        <v>0</v>
      </c>
      <c r="AM2478">
        <v>0</v>
      </c>
      <c r="AQ2478">
        <v>80</v>
      </c>
      <c r="AR2478">
        <v>80</v>
      </c>
      <c r="AS2478" t="s">
        <v>755</v>
      </c>
    </row>
    <row r="2479" spans="1:45" x14ac:dyDescent="0.25">
      <c r="A2479">
        <v>2478</v>
      </c>
      <c r="B2479" t="s">
        <v>26</v>
      </c>
      <c r="C2479" t="s">
        <v>665</v>
      </c>
      <c r="D2479" t="s">
        <v>3</v>
      </c>
      <c r="E2479" t="s">
        <v>346</v>
      </c>
      <c r="F2479" s="138">
        <v>44038</v>
      </c>
      <c r="G2479" t="s">
        <v>685</v>
      </c>
      <c r="H2479" t="s">
        <v>687</v>
      </c>
      <c r="I2479" t="s">
        <v>672</v>
      </c>
      <c r="J2479" t="s">
        <v>572</v>
      </c>
      <c r="K2479" t="s">
        <v>671</v>
      </c>
      <c r="L2479">
        <v>1000</v>
      </c>
      <c r="M2479">
        <v>400</v>
      </c>
      <c r="O2479">
        <v>288</v>
      </c>
      <c r="P2479">
        <v>48</v>
      </c>
      <c r="Q2479">
        <v>17</v>
      </c>
      <c r="R2479">
        <v>49</v>
      </c>
      <c r="S2479">
        <v>17.5</v>
      </c>
      <c r="T2479">
        <v>7</v>
      </c>
      <c r="U2479">
        <v>34.5</v>
      </c>
      <c r="V2479">
        <v>0.62878787878787878</v>
      </c>
      <c r="W2479">
        <v>0.24</v>
      </c>
      <c r="Y2479">
        <v>0.32738095238095238</v>
      </c>
      <c r="Z2479">
        <v>293</v>
      </c>
      <c r="AA2479">
        <v>0.65</v>
      </c>
      <c r="AB2479">
        <v>6</v>
      </c>
      <c r="AC2479">
        <v>4</v>
      </c>
      <c r="AD2479">
        <v>0</v>
      </c>
      <c r="AE2479">
        <v>0</v>
      </c>
      <c r="AF2479">
        <v>0</v>
      </c>
      <c r="AG2479">
        <v>0</v>
      </c>
      <c r="AH2479">
        <v>34</v>
      </c>
      <c r="AI2479">
        <v>2</v>
      </c>
      <c r="AJ2479">
        <v>0</v>
      </c>
      <c r="AK2479">
        <v>0</v>
      </c>
      <c r="AL2479">
        <v>0</v>
      </c>
      <c r="AM2479">
        <v>0</v>
      </c>
      <c r="AQ2479">
        <v>80</v>
      </c>
      <c r="AR2479">
        <v>80</v>
      </c>
      <c r="AS2479" t="s">
        <v>755</v>
      </c>
    </row>
    <row r="2480" spans="1:45" x14ac:dyDescent="0.25">
      <c r="A2480">
        <v>2479</v>
      </c>
      <c r="B2480" t="s">
        <v>26</v>
      </c>
      <c r="C2480" t="s">
        <v>665</v>
      </c>
      <c r="D2480" t="s">
        <v>3</v>
      </c>
      <c r="E2480" t="s">
        <v>346</v>
      </c>
      <c r="F2480" s="138">
        <v>44038</v>
      </c>
      <c r="G2480" t="s">
        <v>712</v>
      </c>
      <c r="H2480" t="s">
        <v>687</v>
      </c>
      <c r="I2480" t="s">
        <v>668</v>
      </c>
      <c r="J2480" t="s">
        <v>466</v>
      </c>
      <c r="K2480" t="s">
        <v>711</v>
      </c>
      <c r="L2480">
        <v>288</v>
      </c>
      <c r="M2480">
        <v>162</v>
      </c>
      <c r="O2480">
        <v>192</v>
      </c>
      <c r="P2480">
        <v>19</v>
      </c>
      <c r="Q2480">
        <v>12</v>
      </c>
      <c r="R2480">
        <v>19</v>
      </c>
      <c r="S2480">
        <v>12.5</v>
      </c>
      <c r="T2480">
        <v>5</v>
      </c>
      <c r="U2480">
        <v>9</v>
      </c>
      <c r="V2480">
        <v>0.45161290322580644</v>
      </c>
      <c r="W2480">
        <v>0.24</v>
      </c>
      <c r="Y2480">
        <v>0.23065476190476195</v>
      </c>
      <c r="Z2480">
        <v>268</v>
      </c>
      <c r="AA2480">
        <v>0.7</v>
      </c>
      <c r="AB2480">
        <v>5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9</v>
      </c>
      <c r="AI2480">
        <v>0</v>
      </c>
      <c r="AJ2480">
        <v>0</v>
      </c>
      <c r="AK2480">
        <v>0</v>
      </c>
      <c r="AL2480">
        <v>0</v>
      </c>
      <c r="AM2480">
        <v>0</v>
      </c>
      <c r="AQ2480">
        <v>50</v>
      </c>
      <c r="AR2480">
        <v>50</v>
      </c>
      <c r="AS2480" t="s">
        <v>755</v>
      </c>
    </row>
    <row r="2481" spans="1:45" x14ac:dyDescent="0.25">
      <c r="A2481">
        <v>2480</v>
      </c>
      <c r="B2481" t="s">
        <v>26</v>
      </c>
      <c r="C2481" t="s">
        <v>665</v>
      </c>
      <c r="D2481" t="s">
        <v>3</v>
      </c>
      <c r="E2481" t="s">
        <v>346</v>
      </c>
      <c r="F2481" s="138">
        <v>44038</v>
      </c>
      <c r="G2481" t="s">
        <v>712</v>
      </c>
      <c r="H2481" t="s">
        <v>687</v>
      </c>
      <c r="I2481" t="s">
        <v>668</v>
      </c>
      <c r="J2481" t="s">
        <v>561</v>
      </c>
      <c r="K2481" t="s">
        <v>711</v>
      </c>
      <c r="L2481">
        <v>288</v>
      </c>
      <c r="M2481">
        <v>162</v>
      </c>
      <c r="O2481">
        <v>160</v>
      </c>
      <c r="P2481">
        <v>19</v>
      </c>
      <c r="Q2481">
        <v>37</v>
      </c>
      <c r="R2481">
        <v>5</v>
      </c>
      <c r="S2481">
        <v>12.5</v>
      </c>
      <c r="T2481">
        <v>0</v>
      </c>
      <c r="U2481">
        <v>1</v>
      </c>
      <c r="V2481">
        <v>2.3809523809523808E-2</v>
      </c>
      <c r="W2481">
        <v>0.24</v>
      </c>
      <c r="Y2481">
        <v>0.375</v>
      </c>
      <c r="Z2481">
        <v>708</v>
      </c>
      <c r="AA2481">
        <v>0.75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1</v>
      </c>
      <c r="AI2481">
        <v>0</v>
      </c>
      <c r="AJ2481">
        <v>0</v>
      </c>
      <c r="AK2481">
        <v>0</v>
      </c>
      <c r="AL2481">
        <v>0</v>
      </c>
      <c r="AM2481">
        <v>0</v>
      </c>
      <c r="AQ2481">
        <v>50</v>
      </c>
      <c r="AR2481">
        <v>50</v>
      </c>
      <c r="AS2481" t="s">
        <v>755</v>
      </c>
    </row>
    <row r="2482" spans="1:45" x14ac:dyDescent="0.25">
      <c r="A2482">
        <v>2481</v>
      </c>
      <c r="B2482" t="s">
        <v>26</v>
      </c>
      <c r="C2482" t="s">
        <v>678</v>
      </c>
      <c r="D2482" t="s">
        <v>3</v>
      </c>
      <c r="E2482" t="s">
        <v>346</v>
      </c>
      <c r="F2482" s="138">
        <v>44038</v>
      </c>
      <c r="G2482" t="s">
        <v>684</v>
      </c>
      <c r="H2482" t="s">
        <v>687</v>
      </c>
      <c r="I2482" t="s">
        <v>706</v>
      </c>
      <c r="J2482" t="s">
        <v>456</v>
      </c>
      <c r="K2482" t="s">
        <v>669</v>
      </c>
      <c r="L2482">
        <v>1250</v>
      </c>
      <c r="M2482">
        <v>500</v>
      </c>
      <c r="O2482">
        <v>453</v>
      </c>
      <c r="P2482">
        <v>100</v>
      </c>
      <c r="Q2482">
        <v>12</v>
      </c>
      <c r="R2482">
        <v>28</v>
      </c>
      <c r="S2482">
        <v>66</v>
      </c>
      <c r="T2482">
        <v>7.875</v>
      </c>
      <c r="U2482">
        <v>23.625</v>
      </c>
      <c r="V2482">
        <v>0.78749999999999998</v>
      </c>
      <c r="W2482">
        <v>0.24</v>
      </c>
      <c r="Y2482">
        <v>0.12614317250078841</v>
      </c>
      <c r="Z2482">
        <v>419</v>
      </c>
      <c r="AA2482">
        <v>0.7</v>
      </c>
      <c r="AB2482">
        <v>6</v>
      </c>
      <c r="AC2482">
        <v>4</v>
      </c>
      <c r="AD2482">
        <v>1</v>
      </c>
      <c r="AE2482">
        <v>1</v>
      </c>
      <c r="AF2482">
        <v>0</v>
      </c>
      <c r="AG2482">
        <v>0</v>
      </c>
      <c r="AH2482">
        <v>21</v>
      </c>
      <c r="AI2482">
        <v>2</v>
      </c>
      <c r="AJ2482">
        <v>3</v>
      </c>
      <c r="AK2482">
        <v>2</v>
      </c>
      <c r="AL2482">
        <v>0</v>
      </c>
      <c r="AM2482">
        <v>0</v>
      </c>
      <c r="AQ2482">
        <v>80</v>
      </c>
      <c r="AR2482">
        <v>80</v>
      </c>
      <c r="AS2482" t="s">
        <v>755</v>
      </c>
    </row>
    <row r="2483" spans="1:45" x14ac:dyDescent="0.25">
      <c r="A2483">
        <v>2482</v>
      </c>
      <c r="B2483" t="s">
        <v>26</v>
      </c>
      <c r="C2483" t="s">
        <v>678</v>
      </c>
      <c r="D2483" t="s">
        <v>3</v>
      </c>
      <c r="E2483" t="s">
        <v>346</v>
      </c>
      <c r="F2483" s="138">
        <v>44038</v>
      </c>
      <c r="G2483" t="s">
        <v>684</v>
      </c>
      <c r="H2483" t="s">
        <v>687</v>
      </c>
      <c r="I2483" t="s">
        <v>698</v>
      </c>
      <c r="J2483" t="s">
        <v>458</v>
      </c>
      <c r="K2483" t="s">
        <v>669</v>
      </c>
      <c r="L2483">
        <v>1250</v>
      </c>
      <c r="M2483">
        <v>500</v>
      </c>
      <c r="O2483">
        <v>420</v>
      </c>
      <c r="P2483">
        <v>100</v>
      </c>
      <c r="Q2483">
        <v>0</v>
      </c>
      <c r="R2483">
        <v>39</v>
      </c>
      <c r="S2483">
        <v>66</v>
      </c>
      <c r="T2483">
        <v>0</v>
      </c>
      <c r="U2483">
        <v>26.041666666666668</v>
      </c>
      <c r="V2483">
        <v>0.66773504273504281</v>
      </c>
      <c r="W2483">
        <v>0.24</v>
      </c>
      <c r="Y2483">
        <v>0.1326530612244898</v>
      </c>
      <c r="Z2483">
        <v>411</v>
      </c>
      <c r="AA2483">
        <v>0.7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17.666666666666668</v>
      </c>
      <c r="AI2483">
        <v>0</v>
      </c>
      <c r="AJ2483">
        <v>3</v>
      </c>
      <c r="AK2483">
        <v>10</v>
      </c>
      <c r="AL2483">
        <v>3</v>
      </c>
      <c r="AM2483">
        <v>0</v>
      </c>
      <c r="AQ2483">
        <v>80</v>
      </c>
      <c r="AR2483">
        <v>80</v>
      </c>
      <c r="AS2483" t="s">
        <v>755</v>
      </c>
    </row>
    <row r="2484" spans="1:45" x14ac:dyDescent="0.25">
      <c r="A2484">
        <v>2483</v>
      </c>
      <c r="B2484" t="s">
        <v>26</v>
      </c>
      <c r="C2484" t="s">
        <v>678</v>
      </c>
      <c r="D2484" t="s">
        <v>3</v>
      </c>
      <c r="E2484" t="s">
        <v>346</v>
      </c>
      <c r="F2484" s="138">
        <v>44038</v>
      </c>
      <c r="G2484" t="s">
        <v>684</v>
      </c>
      <c r="H2484" t="s">
        <v>687</v>
      </c>
      <c r="I2484" t="s">
        <v>688</v>
      </c>
      <c r="J2484" t="s">
        <v>457</v>
      </c>
      <c r="K2484" t="s">
        <v>669</v>
      </c>
      <c r="L2484">
        <v>1250</v>
      </c>
      <c r="M2484">
        <v>500</v>
      </c>
      <c r="O2484">
        <v>408</v>
      </c>
      <c r="P2484">
        <v>100</v>
      </c>
      <c r="Q2484">
        <v>13</v>
      </c>
      <c r="R2484">
        <v>25</v>
      </c>
      <c r="S2484">
        <v>66</v>
      </c>
      <c r="T2484">
        <v>7.75</v>
      </c>
      <c r="U2484">
        <v>15.5</v>
      </c>
      <c r="V2484">
        <v>0.61184210526315785</v>
      </c>
      <c r="W2484">
        <v>0.24</v>
      </c>
      <c r="Y2484">
        <v>0.13305322128851543</v>
      </c>
      <c r="Z2484">
        <v>402</v>
      </c>
      <c r="AA2484">
        <v>0.7</v>
      </c>
      <c r="AB2484">
        <v>6</v>
      </c>
      <c r="AC2484">
        <v>3</v>
      </c>
      <c r="AD2484">
        <v>0</v>
      </c>
      <c r="AE2484">
        <v>2</v>
      </c>
      <c r="AF2484">
        <v>0</v>
      </c>
      <c r="AG2484">
        <v>0</v>
      </c>
      <c r="AH2484">
        <v>11</v>
      </c>
      <c r="AI2484">
        <v>6</v>
      </c>
      <c r="AJ2484">
        <v>0</v>
      </c>
      <c r="AK2484">
        <v>6</v>
      </c>
      <c r="AL2484">
        <v>0</v>
      </c>
      <c r="AM2484">
        <v>0</v>
      </c>
      <c r="AQ2484">
        <v>80</v>
      </c>
      <c r="AR2484">
        <v>80</v>
      </c>
      <c r="AS2484" t="s">
        <v>755</v>
      </c>
    </row>
    <row r="2485" spans="1:45" x14ac:dyDescent="0.25">
      <c r="A2485">
        <v>2484</v>
      </c>
      <c r="B2485" t="s">
        <v>26</v>
      </c>
      <c r="C2485" t="s">
        <v>678</v>
      </c>
      <c r="D2485" t="s">
        <v>3</v>
      </c>
      <c r="E2485" t="s">
        <v>346</v>
      </c>
      <c r="F2485" s="138">
        <v>44038</v>
      </c>
      <c r="G2485" t="s">
        <v>670</v>
      </c>
      <c r="H2485" t="s">
        <v>667</v>
      </c>
      <c r="I2485" t="s">
        <v>679</v>
      </c>
      <c r="J2485" t="s">
        <v>382</v>
      </c>
      <c r="K2485" t="s">
        <v>671</v>
      </c>
      <c r="L2485">
        <v>1200</v>
      </c>
      <c r="M2485">
        <v>480</v>
      </c>
      <c r="O2485">
        <v>212</v>
      </c>
      <c r="P2485">
        <v>76.800000000000011</v>
      </c>
      <c r="Q2485">
        <v>11</v>
      </c>
      <c r="R2485">
        <v>15</v>
      </c>
      <c r="S2485">
        <v>50.800000000000004</v>
      </c>
      <c r="T2485">
        <v>12</v>
      </c>
      <c r="U2485">
        <v>13.8</v>
      </c>
      <c r="V2485">
        <v>0.99230769230769234</v>
      </c>
      <c r="W2485">
        <v>0.4</v>
      </c>
      <c r="Y2485">
        <v>0.17520215633423183</v>
      </c>
      <c r="Z2485">
        <v>290</v>
      </c>
      <c r="AA2485">
        <v>0.9</v>
      </c>
      <c r="AB2485">
        <v>8.5</v>
      </c>
      <c r="AC2485">
        <v>6</v>
      </c>
      <c r="AD2485">
        <v>0</v>
      </c>
      <c r="AE2485">
        <v>4</v>
      </c>
      <c r="AF2485">
        <v>0</v>
      </c>
      <c r="AG2485">
        <v>0</v>
      </c>
      <c r="AH2485">
        <v>10.3</v>
      </c>
      <c r="AI2485">
        <v>6</v>
      </c>
      <c r="AJ2485">
        <v>0</v>
      </c>
      <c r="AK2485">
        <v>4</v>
      </c>
      <c r="AL2485">
        <v>0</v>
      </c>
      <c r="AM2485">
        <v>0</v>
      </c>
      <c r="AQ2485">
        <v>80</v>
      </c>
      <c r="AR2485">
        <v>80</v>
      </c>
      <c r="AS2485" t="s">
        <v>756</v>
      </c>
    </row>
    <row r="2486" spans="1:45" x14ac:dyDescent="0.25">
      <c r="A2486">
        <v>2485</v>
      </c>
      <c r="B2486" t="s">
        <v>26</v>
      </c>
      <c r="C2486" t="s">
        <v>678</v>
      </c>
      <c r="D2486" t="s">
        <v>3</v>
      </c>
      <c r="E2486" t="s">
        <v>346</v>
      </c>
      <c r="F2486" s="138">
        <v>44038</v>
      </c>
      <c r="G2486" t="s">
        <v>670</v>
      </c>
      <c r="H2486" t="s">
        <v>667</v>
      </c>
      <c r="I2486" t="s">
        <v>686</v>
      </c>
      <c r="J2486" t="s">
        <v>233</v>
      </c>
      <c r="K2486" t="s">
        <v>671</v>
      </c>
      <c r="L2486">
        <v>1200</v>
      </c>
      <c r="M2486">
        <v>480</v>
      </c>
      <c r="O2486">
        <v>444</v>
      </c>
      <c r="P2486">
        <v>96</v>
      </c>
      <c r="Q2486">
        <v>25</v>
      </c>
      <c r="R2486">
        <v>51</v>
      </c>
      <c r="S2486">
        <v>63.5</v>
      </c>
      <c r="T2486">
        <v>18.416666666666668</v>
      </c>
      <c r="U2486">
        <v>46.333333333333336</v>
      </c>
      <c r="V2486">
        <v>0.85197368421052633</v>
      </c>
      <c r="W2486">
        <v>0.4</v>
      </c>
      <c r="Y2486">
        <v>0.24453024453024458</v>
      </c>
      <c r="Z2486">
        <v>790</v>
      </c>
      <c r="AA2486">
        <v>0.65</v>
      </c>
      <c r="AB2486">
        <v>16.666666666666668</v>
      </c>
      <c r="AC2486">
        <v>3</v>
      </c>
      <c r="AD2486">
        <v>0</v>
      </c>
      <c r="AE2486">
        <v>2</v>
      </c>
      <c r="AF2486">
        <v>0</v>
      </c>
      <c r="AG2486">
        <v>0</v>
      </c>
      <c r="AH2486">
        <v>43.333333333333336</v>
      </c>
      <c r="AI2486">
        <v>6</v>
      </c>
      <c r="AJ2486">
        <v>0</v>
      </c>
      <c r="AK2486">
        <v>3</v>
      </c>
      <c r="AL2486">
        <v>0</v>
      </c>
      <c r="AM2486">
        <v>0</v>
      </c>
      <c r="AQ2486">
        <v>80</v>
      </c>
      <c r="AR2486">
        <v>80</v>
      </c>
      <c r="AS2486" t="s">
        <v>755</v>
      </c>
    </row>
    <row r="2487" spans="1:45" x14ac:dyDescent="0.25">
      <c r="A2487">
        <v>2486</v>
      </c>
      <c r="B2487" t="s">
        <v>26</v>
      </c>
      <c r="C2487" t="s">
        <v>678</v>
      </c>
      <c r="D2487" t="s">
        <v>3</v>
      </c>
      <c r="E2487" t="s">
        <v>346</v>
      </c>
      <c r="F2487" s="138">
        <v>44038</v>
      </c>
      <c r="G2487" t="s">
        <v>670</v>
      </c>
      <c r="H2487" t="s">
        <v>687</v>
      </c>
      <c r="I2487" t="s">
        <v>688</v>
      </c>
      <c r="J2487" t="s">
        <v>430</v>
      </c>
      <c r="K2487" t="s">
        <v>671</v>
      </c>
      <c r="L2487">
        <v>1200</v>
      </c>
      <c r="M2487">
        <v>480</v>
      </c>
      <c r="O2487">
        <v>401</v>
      </c>
      <c r="P2487">
        <v>57.5</v>
      </c>
      <c r="Q2487">
        <v>19</v>
      </c>
      <c r="R2487">
        <v>39</v>
      </c>
      <c r="S2487">
        <v>21</v>
      </c>
      <c r="T2487">
        <v>10</v>
      </c>
      <c r="U2487">
        <v>28.5</v>
      </c>
      <c r="V2487">
        <v>0.66379310344827591</v>
      </c>
      <c r="W2487">
        <v>0.24</v>
      </c>
      <c r="Y2487">
        <v>0.20662629141432134</v>
      </c>
      <c r="Z2487">
        <v>512</v>
      </c>
      <c r="AA2487">
        <v>0.65</v>
      </c>
      <c r="AB2487">
        <v>7</v>
      </c>
      <c r="AC2487">
        <v>4</v>
      </c>
      <c r="AD2487">
        <v>0</v>
      </c>
      <c r="AE2487">
        <v>4</v>
      </c>
      <c r="AF2487">
        <v>0</v>
      </c>
      <c r="AG2487">
        <v>0</v>
      </c>
      <c r="AH2487">
        <v>23</v>
      </c>
      <c r="AI2487">
        <v>6</v>
      </c>
      <c r="AJ2487">
        <v>0</v>
      </c>
      <c r="AK2487">
        <v>8</v>
      </c>
      <c r="AL2487">
        <v>0</v>
      </c>
      <c r="AM2487">
        <v>0</v>
      </c>
      <c r="AQ2487">
        <v>80</v>
      </c>
      <c r="AR2487">
        <v>80</v>
      </c>
      <c r="AS2487" t="s">
        <v>755</v>
      </c>
    </row>
    <row r="2488" spans="1:45" x14ac:dyDescent="0.25">
      <c r="A2488">
        <v>2487</v>
      </c>
      <c r="B2488" t="s">
        <v>26</v>
      </c>
      <c r="C2488" t="s">
        <v>678</v>
      </c>
      <c r="D2488" t="s">
        <v>3</v>
      </c>
      <c r="E2488" t="s">
        <v>346</v>
      </c>
      <c r="F2488" s="138">
        <v>44038</v>
      </c>
      <c r="G2488" t="s">
        <v>670</v>
      </c>
      <c r="H2488" t="s">
        <v>687</v>
      </c>
      <c r="I2488" t="s">
        <v>698</v>
      </c>
      <c r="J2488" t="s">
        <v>431</v>
      </c>
      <c r="K2488" t="s">
        <v>671</v>
      </c>
      <c r="L2488">
        <v>1200</v>
      </c>
      <c r="M2488">
        <v>480</v>
      </c>
      <c r="O2488">
        <v>388</v>
      </c>
      <c r="P2488">
        <v>57.5</v>
      </c>
      <c r="Q2488">
        <v>26</v>
      </c>
      <c r="R2488">
        <v>33</v>
      </c>
      <c r="S2488">
        <v>21</v>
      </c>
      <c r="T2488">
        <v>12.83</v>
      </c>
      <c r="U2488">
        <v>15.1</v>
      </c>
      <c r="V2488">
        <v>0.47338983050847455</v>
      </c>
      <c r="W2488">
        <v>0.24</v>
      </c>
      <c r="Y2488">
        <v>0.21723122238586159</v>
      </c>
      <c r="Z2488">
        <v>458</v>
      </c>
      <c r="AA2488">
        <v>0.65</v>
      </c>
      <c r="AB2488">
        <v>8.83</v>
      </c>
      <c r="AC2488">
        <v>8</v>
      </c>
      <c r="AD2488">
        <v>0</v>
      </c>
      <c r="AE2488">
        <v>4</v>
      </c>
      <c r="AF2488">
        <v>0</v>
      </c>
      <c r="AG2488">
        <v>0</v>
      </c>
      <c r="AH2488">
        <v>9.6</v>
      </c>
      <c r="AI2488">
        <v>6</v>
      </c>
      <c r="AJ2488">
        <v>0</v>
      </c>
      <c r="AK2488">
        <v>8</v>
      </c>
      <c r="AL2488">
        <v>0</v>
      </c>
      <c r="AM2488">
        <v>0</v>
      </c>
      <c r="AQ2488">
        <v>80</v>
      </c>
      <c r="AR2488">
        <v>80</v>
      </c>
      <c r="AS2488" t="s">
        <v>755</v>
      </c>
    </row>
    <row r="2489" spans="1:45" x14ac:dyDescent="0.25">
      <c r="A2489">
        <v>2488</v>
      </c>
      <c r="B2489" t="s">
        <v>26</v>
      </c>
      <c r="C2489" t="s">
        <v>678</v>
      </c>
      <c r="D2489" t="s">
        <v>3</v>
      </c>
      <c r="E2489" t="s">
        <v>346</v>
      </c>
      <c r="F2489" s="138">
        <v>44038</v>
      </c>
      <c r="G2489" t="s">
        <v>670</v>
      </c>
      <c r="H2489" t="s">
        <v>687</v>
      </c>
      <c r="I2489" t="s">
        <v>713</v>
      </c>
      <c r="J2489" t="s">
        <v>508</v>
      </c>
      <c r="K2489" t="s">
        <v>671</v>
      </c>
      <c r="L2489">
        <v>1200</v>
      </c>
      <c r="M2489">
        <v>480</v>
      </c>
      <c r="O2489">
        <v>288</v>
      </c>
      <c r="P2489">
        <v>57.5</v>
      </c>
      <c r="Q2489">
        <v>20</v>
      </c>
      <c r="R2489">
        <v>46</v>
      </c>
      <c r="S2489">
        <v>21</v>
      </c>
      <c r="T2489">
        <v>11.25</v>
      </c>
      <c r="U2489">
        <v>30.75</v>
      </c>
      <c r="V2489">
        <v>0.63636363636363635</v>
      </c>
      <c r="W2489">
        <v>0.24</v>
      </c>
      <c r="Y2489">
        <v>0.32738095238095238</v>
      </c>
      <c r="Z2489">
        <v>650</v>
      </c>
      <c r="AA2489">
        <v>0.9</v>
      </c>
      <c r="AB2489">
        <v>9</v>
      </c>
      <c r="AC2489">
        <v>7</v>
      </c>
      <c r="AD2489">
        <v>0</v>
      </c>
      <c r="AE2489">
        <v>1</v>
      </c>
      <c r="AF2489">
        <v>0</v>
      </c>
      <c r="AG2489">
        <v>0</v>
      </c>
      <c r="AH2489">
        <v>23</v>
      </c>
      <c r="AI2489">
        <v>5</v>
      </c>
      <c r="AJ2489">
        <v>0</v>
      </c>
      <c r="AK2489">
        <v>13</v>
      </c>
      <c r="AL2489">
        <v>0</v>
      </c>
      <c r="AM2489">
        <v>0</v>
      </c>
      <c r="AQ2489">
        <v>80</v>
      </c>
      <c r="AR2489">
        <v>80</v>
      </c>
      <c r="AS2489" t="s">
        <v>755</v>
      </c>
    </row>
    <row r="2490" spans="1:45" x14ac:dyDescent="0.25">
      <c r="A2490">
        <v>2489</v>
      </c>
      <c r="B2490" t="s">
        <v>26</v>
      </c>
      <c r="C2490" t="s">
        <v>678</v>
      </c>
      <c r="D2490" t="s">
        <v>3</v>
      </c>
      <c r="E2490" t="s">
        <v>346</v>
      </c>
      <c r="F2490" s="138">
        <v>44038</v>
      </c>
      <c r="G2490" t="s">
        <v>670</v>
      </c>
      <c r="H2490" t="s">
        <v>687</v>
      </c>
      <c r="I2490" t="s">
        <v>706</v>
      </c>
      <c r="J2490" t="s">
        <v>562</v>
      </c>
      <c r="K2490" t="s">
        <v>671</v>
      </c>
      <c r="L2490">
        <v>1200</v>
      </c>
      <c r="M2490">
        <v>480</v>
      </c>
      <c r="O2490">
        <v>387</v>
      </c>
      <c r="P2490">
        <v>57.5</v>
      </c>
      <c r="Q2490">
        <v>6</v>
      </c>
      <c r="R2490">
        <v>57</v>
      </c>
      <c r="S2490">
        <v>21</v>
      </c>
      <c r="T2490">
        <v>1.75</v>
      </c>
      <c r="U2490">
        <v>40.25</v>
      </c>
      <c r="V2490">
        <v>0.66666666666666663</v>
      </c>
      <c r="W2490">
        <v>0.24</v>
      </c>
      <c r="Y2490">
        <v>0.23255813953488375</v>
      </c>
      <c r="Z2490">
        <v>531</v>
      </c>
      <c r="AA2490">
        <v>0.65</v>
      </c>
      <c r="AB2490">
        <v>0</v>
      </c>
      <c r="AC2490">
        <v>5</v>
      </c>
      <c r="AD2490">
        <v>0</v>
      </c>
      <c r="AE2490">
        <v>1</v>
      </c>
      <c r="AF2490">
        <v>0</v>
      </c>
      <c r="AG2490">
        <v>0</v>
      </c>
      <c r="AH2490">
        <v>35</v>
      </c>
      <c r="AI2490">
        <v>11</v>
      </c>
      <c r="AJ2490">
        <v>0</v>
      </c>
      <c r="AK2490">
        <v>5</v>
      </c>
      <c r="AL2490">
        <v>0</v>
      </c>
      <c r="AM2490">
        <v>0</v>
      </c>
      <c r="AQ2490">
        <v>80</v>
      </c>
      <c r="AR2490">
        <v>80</v>
      </c>
      <c r="AS2490" t="s">
        <v>755</v>
      </c>
    </row>
    <row r="2491" spans="1:45" x14ac:dyDescent="0.25">
      <c r="A2491">
        <v>2490</v>
      </c>
      <c r="B2491" t="s">
        <v>26</v>
      </c>
      <c r="C2491" t="s">
        <v>678</v>
      </c>
      <c r="D2491" t="s">
        <v>3</v>
      </c>
      <c r="E2491" t="s">
        <v>346</v>
      </c>
      <c r="F2491" s="138">
        <v>44038</v>
      </c>
      <c r="G2491" t="s">
        <v>670</v>
      </c>
      <c r="H2491" t="s">
        <v>687</v>
      </c>
      <c r="I2491" t="s">
        <v>699</v>
      </c>
      <c r="J2491" t="s">
        <v>429</v>
      </c>
      <c r="K2491" t="s">
        <v>671</v>
      </c>
      <c r="L2491">
        <v>1200</v>
      </c>
      <c r="M2491">
        <v>480</v>
      </c>
      <c r="O2491">
        <v>388</v>
      </c>
      <c r="P2491">
        <v>57.5</v>
      </c>
      <c r="Q2491">
        <v>29</v>
      </c>
      <c r="R2491">
        <v>37</v>
      </c>
      <c r="S2491">
        <v>21</v>
      </c>
      <c r="T2491">
        <v>11.95</v>
      </c>
      <c r="U2491">
        <v>18.95</v>
      </c>
      <c r="V2491">
        <v>0.46818181818181814</v>
      </c>
      <c r="W2491">
        <v>0.24</v>
      </c>
      <c r="Y2491">
        <v>0.24300441826215025</v>
      </c>
      <c r="Z2491">
        <v>411</v>
      </c>
      <c r="AA2491">
        <v>0.65</v>
      </c>
      <c r="AB2491">
        <v>6.2</v>
      </c>
      <c r="AC2491">
        <v>9</v>
      </c>
      <c r="AD2491">
        <v>4</v>
      </c>
      <c r="AE2491">
        <v>4</v>
      </c>
      <c r="AF2491">
        <v>0</v>
      </c>
      <c r="AG2491">
        <v>0</v>
      </c>
      <c r="AH2491">
        <v>12.7</v>
      </c>
      <c r="AI2491">
        <v>11</v>
      </c>
      <c r="AJ2491">
        <v>0</v>
      </c>
      <c r="AK2491">
        <v>7</v>
      </c>
      <c r="AL2491">
        <v>0</v>
      </c>
      <c r="AM2491">
        <v>0</v>
      </c>
      <c r="AQ2491">
        <v>80</v>
      </c>
      <c r="AR2491">
        <v>80</v>
      </c>
      <c r="AS2491" t="s">
        <v>755</v>
      </c>
    </row>
    <row r="2492" spans="1:45" x14ac:dyDescent="0.25">
      <c r="A2492">
        <v>2491</v>
      </c>
      <c r="B2492" t="s">
        <v>26</v>
      </c>
      <c r="C2492" t="s">
        <v>678</v>
      </c>
      <c r="D2492" t="s">
        <v>3</v>
      </c>
      <c r="E2492" t="s">
        <v>346</v>
      </c>
      <c r="F2492" s="138">
        <v>44038</v>
      </c>
      <c r="G2492" t="s">
        <v>676</v>
      </c>
      <c r="H2492" t="s">
        <v>667</v>
      </c>
      <c r="I2492" t="s">
        <v>679</v>
      </c>
      <c r="J2492" t="s">
        <v>380</v>
      </c>
      <c r="K2492" t="s">
        <v>669</v>
      </c>
      <c r="L2492">
        <v>1200</v>
      </c>
      <c r="M2492">
        <v>480</v>
      </c>
      <c r="O2492">
        <v>224</v>
      </c>
      <c r="P2492">
        <v>80</v>
      </c>
      <c r="Q2492">
        <v>18</v>
      </c>
      <c r="R2492">
        <v>30</v>
      </c>
      <c r="S2492">
        <v>52.800000000000004</v>
      </c>
      <c r="T2492">
        <v>10</v>
      </c>
      <c r="U2492">
        <v>18</v>
      </c>
      <c r="V2492">
        <v>0.58333333333333337</v>
      </c>
      <c r="W2492">
        <v>0.4</v>
      </c>
      <c r="Y2492">
        <v>0.30612244897959184</v>
      </c>
      <c r="Z2492">
        <v>311</v>
      </c>
      <c r="AA2492">
        <v>0.65</v>
      </c>
      <c r="AB2492">
        <v>4</v>
      </c>
      <c r="AC2492">
        <v>0</v>
      </c>
      <c r="AD2492">
        <v>0</v>
      </c>
      <c r="AE2492">
        <v>12</v>
      </c>
      <c r="AF2492">
        <v>0</v>
      </c>
      <c r="AG2492">
        <v>0</v>
      </c>
      <c r="AH2492">
        <v>9.5</v>
      </c>
      <c r="AI2492">
        <v>0</v>
      </c>
      <c r="AJ2492">
        <v>0</v>
      </c>
      <c r="AK2492">
        <v>17</v>
      </c>
      <c r="AL2492">
        <v>0</v>
      </c>
      <c r="AM2492">
        <v>0</v>
      </c>
      <c r="AQ2492">
        <v>80</v>
      </c>
      <c r="AR2492">
        <v>80</v>
      </c>
      <c r="AS2492" t="s">
        <v>756</v>
      </c>
    </row>
    <row r="2493" spans="1:45" x14ac:dyDescent="0.25">
      <c r="A2493">
        <v>2492</v>
      </c>
      <c r="B2493" t="s">
        <v>26</v>
      </c>
      <c r="C2493" t="s">
        <v>678</v>
      </c>
      <c r="D2493" t="s">
        <v>3</v>
      </c>
      <c r="E2493" t="s">
        <v>346</v>
      </c>
      <c r="F2493" s="138">
        <v>44038</v>
      </c>
      <c r="G2493" t="s">
        <v>676</v>
      </c>
      <c r="H2493" t="s">
        <v>687</v>
      </c>
      <c r="I2493" t="s">
        <v>688</v>
      </c>
      <c r="J2493" t="s">
        <v>442</v>
      </c>
      <c r="K2493" t="s">
        <v>669</v>
      </c>
      <c r="L2493">
        <v>1200</v>
      </c>
      <c r="M2493">
        <v>480</v>
      </c>
      <c r="O2493">
        <v>384</v>
      </c>
      <c r="P2493">
        <v>57.5</v>
      </c>
      <c r="Q2493">
        <v>18</v>
      </c>
      <c r="R2493">
        <v>31</v>
      </c>
      <c r="S2493">
        <v>21</v>
      </c>
      <c r="T2493">
        <v>8.5</v>
      </c>
      <c r="U2493">
        <v>20</v>
      </c>
      <c r="V2493">
        <v>0.58163265306122447</v>
      </c>
      <c r="W2493">
        <v>0.24</v>
      </c>
      <c r="Y2493">
        <v>0.18229166666666669</v>
      </c>
      <c r="Z2493">
        <v>399</v>
      </c>
      <c r="AA2493">
        <v>0.65</v>
      </c>
      <c r="AB2493">
        <v>6</v>
      </c>
      <c r="AC2493">
        <v>6</v>
      </c>
      <c r="AD2493">
        <v>0</v>
      </c>
      <c r="AE2493">
        <v>2</v>
      </c>
      <c r="AF2493">
        <v>0</v>
      </c>
      <c r="AG2493">
        <v>0</v>
      </c>
      <c r="AH2493">
        <v>15</v>
      </c>
      <c r="AI2493">
        <v>6</v>
      </c>
      <c r="AJ2493">
        <v>0</v>
      </c>
      <c r="AK2493">
        <v>7</v>
      </c>
      <c r="AL2493">
        <v>0</v>
      </c>
      <c r="AM2493">
        <v>0</v>
      </c>
      <c r="AQ2493">
        <v>80</v>
      </c>
      <c r="AR2493">
        <v>80</v>
      </c>
      <c r="AS2493" t="s">
        <v>755</v>
      </c>
    </row>
    <row r="2494" spans="1:45" x14ac:dyDescent="0.25">
      <c r="A2494">
        <v>2493</v>
      </c>
      <c r="B2494" t="s">
        <v>26</v>
      </c>
      <c r="C2494" t="s">
        <v>678</v>
      </c>
      <c r="D2494" t="s">
        <v>3</v>
      </c>
      <c r="E2494" t="s">
        <v>346</v>
      </c>
      <c r="F2494" s="138">
        <v>44038</v>
      </c>
      <c r="G2494" t="s">
        <v>676</v>
      </c>
      <c r="H2494" t="s">
        <v>687</v>
      </c>
      <c r="I2494" t="s">
        <v>700</v>
      </c>
      <c r="J2494" t="s">
        <v>443</v>
      </c>
      <c r="K2494" t="s">
        <v>669</v>
      </c>
      <c r="L2494">
        <v>1200</v>
      </c>
      <c r="M2494">
        <v>480</v>
      </c>
      <c r="O2494">
        <v>380</v>
      </c>
      <c r="P2494">
        <v>57.5</v>
      </c>
      <c r="R2494">
        <v>36</v>
      </c>
      <c r="S2494">
        <v>21</v>
      </c>
      <c r="T2494">
        <v>0</v>
      </c>
      <c r="U2494">
        <v>18</v>
      </c>
      <c r="V2494">
        <v>0.5</v>
      </c>
      <c r="W2494">
        <v>0.24</v>
      </c>
      <c r="Y2494">
        <v>0.13533834586466165</v>
      </c>
      <c r="Z2494">
        <v>387</v>
      </c>
      <c r="AA2494">
        <v>0.65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16</v>
      </c>
      <c r="AI2494">
        <v>2</v>
      </c>
      <c r="AJ2494">
        <v>0</v>
      </c>
      <c r="AK2494">
        <v>3</v>
      </c>
      <c r="AL2494">
        <v>0</v>
      </c>
      <c r="AM2494">
        <v>0</v>
      </c>
      <c r="AQ2494">
        <v>50</v>
      </c>
      <c r="AR2494">
        <v>50</v>
      </c>
      <c r="AS2494" t="s">
        <v>755</v>
      </c>
    </row>
    <row r="2495" spans="1:45" x14ac:dyDescent="0.25">
      <c r="A2495">
        <v>2494</v>
      </c>
      <c r="B2495" t="s">
        <v>26</v>
      </c>
      <c r="C2495" t="s">
        <v>678</v>
      </c>
      <c r="D2495" t="s">
        <v>3</v>
      </c>
      <c r="E2495" t="s">
        <v>346</v>
      </c>
      <c r="F2495" s="138">
        <v>44038</v>
      </c>
      <c r="G2495" t="s">
        <v>682</v>
      </c>
      <c r="H2495" t="s">
        <v>687</v>
      </c>
      <c r="I2495" t="s">
        <v>721</v>
      </c>
      <c r="J2495" t="s">
        <v>598</v>
      </c>
      <c r="K2495" t="s">
        <v>671</v>
      </c>
      <c r="L2495">
        <v>1000</v>
      </c>
      <c r="M2495">
        <v>320</v>
      </c>
      <c r="O2495">
        <v>320</v>
      </c>
      <c r="P2495">
        <v>48</v>
      </c>
      <c r="R2495">
        <v>32</v>
      </c>
      <c r="S2495">
        <v>17.5</v>
      </c>
      <c r="T2495">
        <v>0</v>
      </c>
      <c r="U2495">
        <v>32</v>
      </c>
      <c r="V2495">
        <v>1</v>
      </c>
      <c r="W2495">
        <v>0.24</v>
      </c>
      <c r="Y2495">
        <v>0.14285714285714285</v>
      </c>
      <c r="Z2495">
        <v>387</v>
      </c>
      <c r="AA2495">
        <v>0.7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30</v>
      </c>
      <c r="AI2495">
        <v>4</v>
      </c>
      <c r="AJ2495">
        <v>0</v>
      </c>
      <c r="AK2495">
        <v>2</v>
      </c>
      <c r="AL2495">
        <v>0</v>
      </c>
      <c r="AM2495">
        <v>0</v>
      </c>
      <c r="AQ2495">
        <v>50</v>
      </c>
      <c r="AR2495">
        <v>50</v>
      </c>
      <c r="AS2495" t="s">
        <v>755</v>
      </c>
    </row>
    <row r="2496" spans="1:45" x14ac:dyDescent="0.25">
      <c r="A2496">
        <v>2495</v>
      </c>
      <c r="B2496" t="s">
        <v>26</v>
      </c>
      <c r="C2496" t="s">
        <v>680</v>
      </c>
      <c r="D2496" t="s">
        <v>3</v>
      </c>
      <c r="E2496" t="s">
        <v>346</v>
      </c>
      <c r="F2496" s="138">
        <v>44038</v>
      </c>
      <c r="G2496" t="s">
        <v>666</v>
      </c>
      <c r="H2496" t="s">
        <v>667</v>
      </c>
      <c r="I2496" t="s">
        <v>681</v>
      </c>
      <c r="J2496" t="s">
        <v>428</v>
      </c>
      <c r="K2496" t="s">
        <v>669</v>
      </c>
      <c r="L2496">
        <v>2700</v>
      </c>
      <c r="M2496">
        <v>810</v>
      </c>
      <c r="O2496">
        <v>972</v>
      </c>
      <c r="P2496">
        <v>259.2</v>
      </c>
      <c r="Q2496">
        <v>22</v>
      </c>
      <c r="R2496">
        <v>140</v>
      </c>
      <c r="S2496">
        <v>170.4</v>
      </c>
      <c r="T2496">
        <v>22.33</v>
      </c>
      <c r="U2496">
        <v>149.66999999999999</v>
      </c>
      <c r="V2496">
        <v>1.0617283950617284</v>
      </c>
      <c r="W2496">
        <v>0.4</v>
      </c>
      <c r="Y2496">
        <v>0.20576131687242799</v>
      </c>
      <c r="Z2496">
        <v>928</v>
      </c>
      <c r="AA2496">
        <v>0.7</v>
      </c>
      <c r="AB2496" t="s">
        <v>760</v>
      </c>
      <c r="AC2496">
        <v>0</v>
      </c>
      <c r="AD2496">
        <v>0</v>
      </c>
      <c r="AE2496">
        <v>8</v>
      </c>
      <c r="AF2496">
        <v>0</v>
      </c>
      <c r="AG2496">
        <v>0</v>
      </c>
      <c r="AH2496" t="s">
        <v>761</v>
      </c>
      <c r="AI2496">
        <v>30</v>
      </c>
      <c r="AJ2496">
        <v>0</v>
      </c>
      <c r="AK2496">
        <v>20</v>
      </c>
      <c r="AL2496">
        <v>0</v>
      </c>
      <c r="AM2496">
        <v>0</v>
      </c>
      <c r="AQ2496">
        <v>250</v>
      </c>
      <c r="AR2496">
        <v>250</v>
      </c>
      <c r="AS2496" t="s">
        <v>756</v>
      </c>
    </row>
    <row r="2497" spans="1:45" x14ac:dyDescent="0.25">
      <c r="A2497">
        <v>2496</v>
      </c>
      <c r="B2497" t="s">
        <v>26</v>
      </c>
      <c r="C2497" t="s">
        <v>680</v>
      </c>
      <c r="D2497" t="s">
        <v>3</v>
      </c>
      <c r="E2497" t="s">
        <v>346</v>
      </c>
      <c r="F2497" s="138">
        <v>44038</v>
      </c>
      <c r="G2497" t="s">
        <v>670</v>
      </c>
      <c r="H2497" t="s">
        <v>667</v>
      </c>
      <c r="I2497" t="s">
        <v>681</v>
      </c>
      <c r="J2497" t="s">
        <v>384</v>
      </c>
      <c r="K2497" t="s">
        <v>671</v>
      </c>
      <c r="L2497">
        <v>1200</v>
      </c>
      <c r="M2497">
        <v>480</v>
      </c>
      <c r="O2497">
        <v>404</v>
      </c>
      <c r="P2497">
        <v>153.60000000000002</v>
      </c>
      <c r="Q2497">
        <v>7</v>
      </c>
      <c r="R2497">
        <v>32</v>
      </c>
      <c r="S2497">
        <v>100.80000000000001</v>
      </c>
      <c r="T2497">
        <v>5.5</v>
      </c>
      <c r="U2497">
        <v>27</v>
      </c>
      <c r="V2497">
        <v>0.83333333333333337</v>
      </c>
      <c r="W2497">
        <v>0.4</v>
      </c>
      <c r="Y2497">
        <v>0.11315417256011318</v>
      </c>
      <c r="Z2497">
        <v>704</v>
      </c>
      <c r="AA2497">
        <v>0.7</v>
      </c>
      <c r="AB2497" t="s">
        <v>762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27</v>
      </c>
      <c r="AI2497">
        <v>0</v>
      </c>
      <c r="AJ2497">
        <v>0</v>
      </c>
      <c r="AK2497">
        <v>0</v>
      </c>
      <c r="AL2497">
        <v>0</v>
      </c>
      <c r="AM2497">
        <v>0</v>
      </c>
      <c r="AQ2497">
        <v>150</v>
      </c>
      <c r="AR2497">
        <v>150</v>
      </c>
      <c r="AS2497" t="s">
        <v>756</v>
      </c>
    </row>
    <row r="2498" spans="1:45" x14ac:dyDescent="0.25">
      <c r="A2498">
        <v>2497</v>
      </c>
      <c r="B2498" t="s">
        <v>26</v>
      </c>
      <c r="C2498" t="s">
        <v>680</v>
      </c>
      <c r="D2498" t="s">
        <v>3</v>
      </c>
      <c r="E2498" t="s">
        <v>346</v>
      </c>
      <c r="F2498" s="138">
        <v>44038</v>
      </c>
      <c r="G2498" t="s">
        <v>670</v>
      </c>
      <c r="H2498" t="s">
        <v>667</v>
      </c>
      <c r="I2498" t="s">
        <v>681</v>
      </c>
      <c r="J2498" t="s">
        <v>373</v>
      </c>
      <c r="K2498" t="s">
        <v>671</v>
      </c>
      <c r="L2498">
        <v>1200</v>
      </c>
      <c r="M2498">
        <v>480</v>
      </c>
      <c r="O2498">
        <v>452</v>
      </c>
      <c r="P2498">
        <v>153.60000000000002</v>
      </c>
      <c r="Q2498">
        <v>11</v>
      </c>
      <c r="R2498">
        <v>68</v>
      </c>
      <c r="S2498">
        <v>100.80000000000001</v>
      </c>
      <c r="T2498">
        <v>13</v>
      </c>
      <c r="U2498">
        <v>43.125</v>
      </c>
      <c r="V2498">
        <v>0.71044303797468356</v>
      </c>
      <c r="W2498">
        <v>0.4</v>
      </c>
      <c r="Y2498">
        <v>0.21491782553729458</v>
      </c>
      <c r="Z2498">
        <v>486</v>
      </c>
      <c r="AA2498">
        <v>0.65</v>
      </c>
      <c r="AB2498">
        <v>11</v>
      </c>
      <c r="AC2498">
        <v>6</v>
      </c>
      <c r="AD2498">
        <v>0</v>
      </c>
      <c r="AE2498">
        <v>1</v>
      </c>
      <c r="AF2498">
        <v>0</v>
      </c>
      <c r="AG2498">
        <v>0</v>
      </c>
      <c r="AH2498">
        <v>40</v>
      </c>
      <c r="AI2498">
        <v>4</v>
      </c>
      <c r="AJ2498">
        <v>3</v>
      </c>
      <c r="AK2498">
        <v>2</v>
      </c>
      <c r="AL2498">
        <v>0</v>
      </c>
      <c r="AM2498">
        <v>0</v>
      </c>
      <c r="AQ2498">
        <v>150</v>
      </c>
      <c r="AR2498">
        <v>150</v>
      </c>
      <c r="AS2498" t="s">
        <v>756</v>
      </c>
    </row>
    <row r="2499" spans="1:45" x14ac:dyDescent="0.25">
      <c r="A2499">
        <v>2498</v>
      </c>
      <c r="B2499" t="s">
        <v>26</v>
      </c>
      <c r="C2499" t="s">
        <v>680</v>
      </c>
      <c r="D2499" t="s">
        <v>3</v>
      </c>
      <c r="E2499" t="s">
        <v>346</v>
      </c>
      <c r="F2499" s="138">
        <v>44038</v>
      </c>
      <c r="G2499" t="s">
        <v>670</v>
      </c>
      <c r="H2499" t="s">
        <v>667</v>
      </c>
      <c r="I2499" t="s">
        <v>681</v>
      </c>
      <c r="J2499" t="s">
        <v>369</v>
      </c>
      <c r="K2499" t="s">
        <v>671</v>
      </c>
      <c r="L2499">
        <v>1200</v>
      </c>
      <c r="M2499">
        <v>480</v>
      </c>
      <c r="O2499">
        <v>448</v>
      </c>
      <c r="P2499">
        <v>153.60000000000002</v>
      </c>
      <c r="Q2499">
        <v>21</v>
      </c>
      <c r="R2499">
        <v>82</v>
      </c>
      <c r="S2499">
        <v>100.80000000000001</v>
      </c>
      <c r="T2499">
        <v>24</v>
      </c>
      <c r="U2499">
        <v>62.5</v>
      </c>
      <c r="V2499">
        <v>0.83980582524271841</v>
      </c>
      <c r="W2499">
        <v>0.4</v>
      </c>
      <c r="Y2499">
        <v>0.26147959183673475</v>
      </c>
      <c r="Z2499">
        <v>477</v>
      </c>
      <c r="AA2499">
        <v>0.65</v>
      </c>
      <c r="AB2499">
        <v>23</v>
      </c>
      <c r="AC2499">
        <v>2</v>
      </c>
      <c r="AD2499">
        <v>0</v>
      </c>
      <c r="AE2499">
        <v>1</v>
      </c>
      <c r="AF2499">
        <v>0</v>
      </c>
      <c r="AG2499">
        <v>0</v>
      </c>
      <c r="AH2499">
        <v>62</v>
      </c>
      <c r="AI2499">
        <v>2</v>
      </c>
      <c r="AJ2499">
        <v>0</v>
      </c>
      <c r="AK2499">
        <v>0</v>
      </c>
      <c r="AL2499">
        <v>0</v>
      </c>
      <c r="AM2499">
        <v>0</v>
      </c>
      <c r="AQ2499">
        <v>150</v>
      </c>
      <c r="AR2499">
        <v>150</v>
      </c>
      <c r="AS2499" t="s">
        <v>756</v>
      </c>
    </row>
    <row r="2500" spans="1:45" x14ac:dyDescent="0.25">
      <c r="A2500">
        <v>2499</v>
      </c>
      <c r="B2500" t="s">
        <v>26</v>
      </c>
      <c r="C2500" t="s">
        <v>680</v>
      </c>
      <c r="D2500" t="s">
        <v>3</v>
      </c>
      <c r="E2500" t="s">
        <v>346</v>
      </c>
      <c r="F2500" s="138">
        <v>44038</v>
      </c>
      <c r="G2500" t="s">
        <v>670</v>
      </c>
      <c r="H2500" t="s">
        <v>667</v>
      </c>
      <c r="I2500" t="s">
        <v>681</v>
      </c>
      <c r="J2500" t="s">
        <v>374</v>
      </c>
      <c r="K2500" t="s">
        <v>671</v>
      </c>
      <c r="L2500">
        <v>1200</v>
      </c>
      <c r="M2500">
        <v>480</v>
      </c>
      <c r="O2500">
        <v>500</v>
      </c>
      <c r="P2500">
        <v>153.60000000000002</v>
      </c>
      <c r="Q2500">
        <v>41</v>
      </c>
      <c r="R2500">
        <v>60</v>
      </c>
      <c r="S2500">
        <v>100.80000000000001</v>
      </c>
      <c r="T2500">
        <v>30.625</v>
      </c>
      <c r="U2500">
        <v>54.67</v>
      </c>
      <c r="V2500">
        <v>0.84450495049504948</v>
      </c>
      <c r="W2500">
        <v>0.4</v>
      </c>
      <c r="Y2500">
        <v>0.17142857142857143</v>
      </c>
      <c r="Z2500">
        <v>662</v>
      </c>
      <c r="AA2500">
        <v>0.65</v>
      </c>
      <c r="AB2500">
        <v>28</v>
      </c>
      <c r="AC2500">
        <v>0</v>
      </c>
      <c r="AD2500">
        <v>7</v>
      </c>
      <c r="AE2500">
        <v>0</v>
      </c>
      <c r="AF2500">
        <v>0</v>
      </c>
      <c r="AG2500">
        <v>0</v>
      </c>
      <c r="AH2500" t="s">
        <v>763</v>
      </c>
      <c r="AI2500">
        <v>0</v>
      </c>
      <c r="AJ2500">
        <v>0</v>
      </c>
      <c r="AK2500">
        <v>0</v>
      </c>
      <c r="AL2500">
        <v>0</v>
      </c>
      <c r="AM2500">
        <v>0</v>
      </c>
      <c r="AQ2500">
        <v>150</v>
      </c>
      <c r="AR2500">
        <v>150</v>
      </c>
      <c r="AS2500" t="s">
        <v>756</v>
      </c>
    </row>
    <row r="2501" spans="1:45" x14ac:dyDescent="0.25">
      <c r="A2501">
        <v>2500</v>
      </c>
      <c r="B2501" t="s">
        <v>26</v>
      </c>
      <c r="C2501" t="s">
        <v>680</v>
      </c>
      <c r="D2501" t="s">
        <v>3</v>
      </c>
      <c r="E2501" t="s">
        <v>346</v>
      </c>
      <c r="F2501" s="138">
        <v>44038</v>
      </c>
      <c r="G2501" t="s">
        <v>670</v>
      </c>
      <c r="H2501" t="s">
        <v>667</v>
      </c>
      <c r="I2501" t="s">
        <v>681</v>
      </c>
      <c r="J2501" t="s">
        <v>375</v>
      </c>
      <c r="K2501" t="s">
        <v>671</v>
      </c>
      <c r="L2501">
        <v>1200</v>
      </c>
      <c r="M2501">
        <v>480</v>
      </c>
      <c r="O2501">
        <v>904</v>
      </c>
      <c r="P2501">
        <v>96</v>
      </c>
      <c r="Q2501">
        <v>38</v>
      </c>
      <c r="R2501">
        <v>171</v>
      </c>
      <c r="S2501">
        <v>63</v>
      </c>
      <c r="T2501">
        <v>26</v>
      </c>
      <c r="U2501">
        <v>176.75</v>
      </c>
      <c r="V2501">
        <v>0.97009569377990434</v>
      </c>
      <c r="W2501">
        <v>0.4</v>
      </c>
      <c r="Y2501">
        <v>0.27022756005056892</v>
      </c>
      <c r="Z2501">
        <v>415</v>
      </c>
      <c r="AA2501">
        <v>0.65</v>
      </c>
      <c r="AB2501">
        <v>21</v>
      </c>
      <c r="AC2501">
        <v>2</v>
      </c>
      <c r="AD2501">
        <v>0</v>
      </c>
      <c r="AE2501">
        <v>9</v>
      </c>
      <c r="AF2501">
        <v>0</v>
      </c>
      <c r="AG2501">
        <v>0</v>
      </c>
      <c r="AH2501">
        <v>173</v>
      </c>
      <c r="AI2501">
        <v>3</v>
      </c>
      <c r="AJ2501">
        <v>0</v>
      </c>
      <c r="AK2501">
        <v>6</v>
      </c>
      <c r="AL2501">
        <v>0</v>
      </c>
      <c r="AM2501">
        <v>0</v>
      </c>
      <c r="AQ2501">
        <v>250</v>
      </c>
      <c r="AR2501">
        <v>250</v>
      </c>
      <c r="AS2501" t="s">
        <v>755</v>
      </c>
    </row>
    <row r="2502" spans="1:45" x14ac:dyDescent="0.25">
      <c r="A2502">
        <v>2501</v>
      </c>
      <c r="B2502" t="s">
        <v>26</v>
      </c>
      <c r="C2502" t="s">
        <v>680</v>
      </c>
      <c r="D2502" t="s">
        <v>3</v>
      </c>
      <c r="E2502" t="s">
        <v>346</v>
      </c>
      <c r="F2502" s="138">
        <v>44038</v>
      </c>
      <c r="G2502" t="s">
        <v>670</v>
      </c>
      <c r="H2502" t="s">
        <v>667</v>
      </c>
      <c r="I2502" t="s">
        <v>681</v>
      </c>
      <c r="J2502" t="s">
        <v>386</v>
      </c>
      <c r="K2502" t="s">
        <v>671</v>
      </c>
      <c r="L2502">
        <v>1200</v>
      </c>
      <c r="M2502">
        <v>480</v>
      </c>
      <c r="O2502">
        <v>360</v>
      </c>
      <c r="P2502">
        <v>96</v>
      </c>
      <c r="Q2502">
        <v>9</v>
      </c>
      <c r="R2502">
        <v>59</v>
      </c>
      <c r="S2502">
        <v>63</v>
      </c>
      <c r="T2502">
        <v>4.3</v>
      </c>
      <c r="U2502">
        <v>50.17</v>
      </c>
      <c r="V2502">
        <v>0.80102941176470588</v>
      </c>
      <c r="W2502">
        <v>0.4</v>
      </c>
      <c r="Y2502">
        <v>0.23412698412698416</v>
      </c>
      <c r="Z2502">
        <v>450</v>
      </c>
      <c r="AA2502">
        <v>0.6</v>
      </c>
      <c r="AB2502" t="s">
        <v>764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 t="s">
        <v>765</v>
      </c>
      <c r="AI2502">
        <v>0</v>
      </c>
      <c r="AJ2502">
        <v>0</v>
      </c>
      <c r="AK2502">
        <v>0</v>
      </c>
      <c r="AL2502">
        <v>0</v>
      </c>
      <c r="AM2502">
        <v>0</v>
      </c>
      <c r="AQ2502">
        <v>150</v>
      </c>
      <c r="AR2502">
        <v>150</v>
      </c>
      <c r="AS2502" t="s">
        <v>755</v>
      </c>
    </row>
    <row r="2503" spans="1:45" x14ac:dyDescent="0.25">
      <c r="A2503">
        <v>2502</v>
      </c>
      <c r="B2503" t="s">
        <v>26</v>
      </c>
      <c r="C2503" t="s">
        <v>680</v>
      </c>
      <c r="D2503" t="s">
        <v>3</v>
      </c>
      <c r="E2503" t="s">
        <v>346</v>
      </c>
      <c r="F2503" s="138">
        <v>44038</v>
      </c>
      <c r="G2503" t="s">
        <v>682</v>
      </c>
      <c r="H2503" t="s">
        <v>687</v>
      </c>
      <c r="I2503" t="s">
        <v>681</v>
      </c>
      <c r="J2503" t="s">
        <v>592</v>
      </c>
      <c r="K2503" t="s">
        <v>671</v>
      </c>
      <c r="L2503">
        <v>1000</v>
      </c>
      <c r="M2503">
        <v>400</v>
      </c>
      <c r="O2503">
        <v>392</v>
      </c>
      <c r="P2503">
        <v>48</v>
      </c>
      <c r="Q2503">
        <v>41</v>
      </c>
      <c r="R2503">
        <v>39</v>
      </c>
      <c r="S2503">
        <v>19.5</v>
      </c>
      <c r="T2503">
        <v>24.09</v>
      </c>
      <c r="U2503">
        <v>24.25</v>
      </c>
      <c r="V2503">
        <v>0.60425000000000006</v>
      </c>
      <c r="W2503">
        <v>0.24</v>
      </c>
      <c r="Y2503">
        <v>0.14212827988338195</v>
      </c>
      <c r="Z2503">
        <v>400</v>
      </c>
      <c r="AA2503">
        <v>0.6</v>
      </c>
      <c r="AB2503" t="s">
        <v>766</v>
      </c>
      <c r="AC2503">
        <v>7</v>
      </c>
      <c r="AD2503">
        <v>0</v>
      </c>
      <c r="AE2503">
        <v>9</v>
      </c>
      <c r="AF2503">
        <v>0</v>
      </c>
      <c r="AG2503">
        <v>0</v>
      </c>
      <c r="AH2503">
        <v>19</v>
      </c>
      <c r="AI2503">
        <v>11</v>
      </c>
      <c r="AJ2503">
        <v>0</v>
      </c>
      <c r="AK2503">
        <v>5</v>
      </c>
      <c r="AL2503">
        <v>0</v>
      </c>
      <c r="AM2503">
        <v>0</v>
      </c>
      <c r="AQ2503">
        <v>150</v>
      </c>
      <c r="AR2503">
        <v>150</v>
      </c>
      <c r="AS2503" t="s">
        <v>755</v>
      </c>
    </row>
    <row r="2504" spans="1:45" x14ac:dyDescent="0.25">
      <c r="A2504">
        <v>2503</v>
      </c>
      <c r="B2504" t="s">
        <v>26</v>
      </c>
      <c r="C2504" t="s">
        <v>680</v>
      </c>
      <c r="D2504" t="s">
        <v>3</v>
      </c>
      <c r="E2504" t="s">
        <v>346</v>
      </c>
      <c r="F2504" s="138">
        <v>44038</v>
      </c>
      <c r="G2504" t="s">
        <v>682</v>
      </c>
      <c r="H2504" t="s">
        <v>687</v>
      </c>
      <c r="I2504" t="s">
        <v>681</v>
      </c>
      <c r="J2504" t="s">
        <v>593</v>
      </c>
      <c r="K2504" t="s">
        <v>671</v>
      </c>
      <c r="L2504">
        <v>1000</v>
      </c>
      <c r="M2504">
        <v>400</v>
      </c>
      <c r="O2504">
        <v>360</v>
      </c>
      <c r="P2504">
        <v>48</v>
      </c>
      <c r="Q2504">
        <v>6</v>
      </c>
      <c r="R2504">
        <v>19</v>
      </c>
      <c r="S2504">
        <v>19.5</v>
      </c>
      <c r="T2504">
        <v>4.5999999999999996</v>
      </c>
      <c r="U2504">
        <v>18</v>
      </c>
      <c r="V2504">
        <v>0.90400000000000003</v>
      </c>
      <c r="W2504">
        <v>0.24</v>
      </c>
      <c r="Y2504">
        <v>7.5396825396825407E-2</v>
      </c>
      <c r="Z2504">
        <v>348</v>
      </c>
      <c r="AA2504">
        <v>0.6</v>
      </c>
      <c r="AB2504" t="s">
        <v>767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17</v>
      </c>
      <c r="AI2504">
        <v>2</v>
      </c>
      <c r="AJ2504">
        <v>0</v>
      </c>
      <c r="AK2504">
        <v>1</v>
      </c>
      <c r="AL2504">
        <v>0</v>
      </c>
      <c r="AM2504">
        <v>0</v>
      </c>
      <c r="AQ2504">
        <v>150</v>
      </c>
      <c r="AR2504">
        <v>150</v>
      </c>
      <c r="AS2504" t="s">
        <v>755</v>
      </c>
    </row>
    <row r="2505" spans="1:45" x14ac:dyDescent="0.25">
      <c r="A2505">
        <v>2504</v>
      </c>
      <c r="B2505" t="s">
        <v>26</v>
      </c>
      <c r="C2505" t="s">
        <v>680</v>
      </c>
      <c r="D2505" t="s">
        <v>3</v>
      </c>
      <c r="E2505" t="s">
        <v>346</v>
      </c>
      <c r="F2505" s="138">
        <v>44038</v>
      </c>
      <c r="G2505" t="s">
        <v>676</v>
      </c>
      <c r="H2505" t="s">
        <v>667</v>
      </c>
      <c r="I2505" t="s">
        <v>681</v>
      </c>
      <c r="J2505" t="s">
        <v>378</v>
      </c>
      <c r="K2505" t="s">
        <v>669</v>
      </c>
      <c r="L2505">
        <v>1200</v>
      </c>
      <c r="M2505">
        <v>480</v>
      </c>
      <c r="O2505">
        <v>464</v>
      </c>
      <c r="P2505">
        <v>153.60000000000002</v>
      </c>
      <c r="Q2505">
        <v>17</v>
      </c>
      <c r="R2505">
        <v>68</v>
      </c>
      <c r="S2505">
        <v>100.80000000000001</v>
      </c>
      <c r="T2505">
        <v>12.67</v>
      </c>
      <c r="U2505">
        <v>61.67</v>
      </c>
      <c r="V2505">
        <v>0.87458823529411767</v>
      </c>
      <c r="W2505">
        <v>0.4</v>
      </c>
      <c r="Y2505">
        <v>0.20935960591133007</v>
      </c>
      <c r="Z2505">
        <v>280</v>
      </c>
      <c r="AA2505">
        <v>0.6</v>
      </c>
      <c r="AB2505" t="s">
        <v>768</v>
      </c>
      <c r="AC2505">
        <v>0</v>
      </c>
      <c r="AD2505">
        <v>0</v>
      </c>
      <c r="AE2505">
        <v>5</v>
      </c>
      <c r="AF2505">
        <v>0</v>
      </c>
      <c r="AG2505">
        <v>0</v>
      </c>
      <c r="AH2505" t="s">
        <v>769</v>
      </c>
      <c r="AI2505">
        <v>2</v>
      </c>
      <c r="AJ2505">
        <v>0</v>
      </c>
      <c r="AK2505">
        <v>10</v>
      </c>
      <c r="AL2505">
        <v>0</v>
      </c>
      <c r="AM2505">
        <v>0</v>
      </c>
      <c r="AQ2505">
        <v>150</v>
      </c>
      <c r="AR2505">
        <v>150</v>
      </c>
      <c r="AS2505" t="s">
        <v>756</v>
      </c>
    </row>
    <row r="2506" spans="1:45" x14ac:dyDescent="0.25">
      <c r="A2506">
        <v>2505</v>
      </c>
      <c r="B2506" t="s">
        <v>26</v>
      </c>
      <c r="C2506" t="s">
        <v>680</v>
      </c>
      <c r="D2506" t="s">
        <v>3</v>
      </c>
      <c r="E2506" t="s">
        <v>346</v>
      </c>
      <c r="F2506" s="138">
        <v>44038</v>
      </c>
      <c r="G2506" t="s">
        <v>676</v>
      </c>
      <c r="H2506" t="s">
        <v>667</v>
      </c>
      <c r="I2506" t="s">
        <v>681</v>
      </c>
      <c r="J2506" t="s">
        <v>379</v>
      </c>
      <c r="K2506" t="s">
        <v>669</v>
      </c>
      <c r="L2506">
        <v>1200</v>
      </c>
      <c r="M2506">
        <v>480</v>
      </c>
      <c r="O2506">
        <v>420</v>
      </c>
      <c r="P2506">
        <v>153.60000000000002</v>
      </c>
      <c r="Q2506">
        <v>6</v>
      </c>
      <c r="R2506">
        <v>72</v>
      </c>
      <c r="S2506">
        <v>100.80000000000001</v>
      </c>
      <c r="T2506">
        <v>4.8</v>
      </c>
      <c r="U2506">
        <v>60.25</v>
      </c>
      <c r="V2506">
        <v>0.8339743589743589</v>
      </c>
      <c r="W2506">
        <v>0.4</v>
      </c>
      <c r="Y2506">
        <v>0.24489795918367346</v>
      </c>
      <c r="Z2506">
        <v>344</v>
      </c>
      <c r="AA2506">
        <v>0.6</v>
      </c>
      <c r="AB2506" t="s">
        <v>770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30</v>
      </c>
      <c r="AI2506">
        <v>1</v>
      </c>
      <c r="AJ2506">
        <v>0</v>
      </c>
      <c r="AK2506">
        <v>60</v>
      </c>
      <c r="AL2506">
        <v>0</v>
      </c>
      <c r="AM2506">
        <v>0</v>
      </c>
      <c r="AQ2506">
        <v>150</v>
      </c>
      <c r="AR2506">
        <v>150</v>
      </c>
      <c r="AS2506" t="s">
        <v>756</v>
      </c>
    </row>
    <row r="2507" spans="1:45" x14ac:dyDescent="0.25">
      <c r="A2507">
        <v>2506</v>
      </c>
      <c r="B2507" t="s">
        <v>26</v>
      </c>
      <c r="C2507" t="s">
        <v>680</v>
      </c>
      <c r="D2507" t="s">
        <v>3</v>
      </c>
      <c r="E2507" t="s">
        <v>346</v>
      </c>
      <c r="F2507" s="138">
        <v>44038</v>
      </c>
      <c r="G2507" t="s">
        <v>676</v>
      </c>
      <c r="H2507" t="s">
        <v>667</v>
      </c>
      <c r="I2507" t="s">
        <v>681</v>
      </c>
      <c r="J2507" t="s">
        <v>377</v>
      </c>
      <c r="K2507" t="s">
        <v>669</v>
      </c>
      <c r="L2507">
        <v>1200</v>
      </c>
      <c r="M2507">
        <v>480</v>
      </c>
      <c r="O2507">
        <v>452</v>
      </c>
      <c r="P2507">
        <v>153.60000000000002</v>
      </c>
      <c r="Q2507">
        <v>8</v>
      </c>
      <c r="R2507">
        <v>20</v>
      </c>
      <c r="S2507">
        <v>100.80000000000001</v>
      </c>
      <c r="T2507">
        <v>7.5</v>
      </c>
      <c r="U2507">
        <v>26.25</v>
      </c>
      <c r="V2507">
        <v>1.2053571428571428</v>
      </c>
      <c r="W2507">
        <v>0.4</v>
      </c>
      <c r="Y2507">
        <v>6.321112515802782E-2</v>
      </c>
      <c r="Z2507">
        <v>272</v>
      </c>
      <c r="AA2507">
        <v>0.6</v>
      </c>
      <c r="AB2507" t="s">
        <v>771</v>
      </c>
      <c r="AC2507">
        <v>0</v>
      </c>
      <c r="AD2507">
        <v>0</v>
      </c>
      <c r="AE2507">
        <v>8</v>
      </c>
      <c r="AF2507">
        <v>0</v>
      </c>
      <c r="AG2507">
        <v>0</v>
      </c>
      <c r="AH2507" t="s">
        <v>772</v>
      </c>
      <c r="AI2507">
        <v>7</v>
      </c>
      <c r="AJ2507">
        <v>0</v>
      </c>
      <c r="AK2507">
        <v>26</v>
      </c>
      <c r="AL2507">
        <v>0</v>
      </c>
      <c r="AM2507">
        <v>0</v>
      </c>
      <c r="AQ2507">
        <v>150</v>
      </c>
      <c r="AR2507">
        <v>150</v>
      </c>
      <c r="AS2507" t="s">
        <v>756</v>
      </c>
    </row>
    <row r="2508" spans="1:45" x14ac:dyDescent="0.25">
      <c r="A2508">
        <v>2507</v>
      </c>
      <c r="B2508" t="s">
        <v>26</v>
      </c>
      <c r="C2508" t="s">
        <v>680</v>
      </c>
      <c r="D2508" t="s">
        <v>3</v>
      </c>
      <c r="E2508" t="s">
        <v>346</v>
      </c>
      <c r="F2508" s="138">
        <v>44038</v>
      </c>
      <c r="G2508" t="s">
        <v>684</v>
      </c>
      <c r="H2508" t="s">
        <v>667</v>
      </c>
      <c r="I2508" t="s">
        <v>681</v>
      </c>
      <c r="J2508" t="s">
        <v>399</v>
      </c>
      <c r="K2508" t="s">
        <v>669</v>
      </c>
      <c r="L2508">
        <v>1250</v>
      </c>
      <c r="M2508">
        <v>500</v>
      </c>
      <c r="O2508">
        <v>440</v>
      </c>
      <c r="P2508">
        <v>100</v>
      </c>
      <c r="Q2508">
        <v>32</v>
      </c>
      <c r="R2508">
        <v>48</v>
      </c>
      <c r="S2508">
        <v>66</v>
      </c>
      <c r="T2508">
        <v>23.41</v>
      </c>
      <c r="U2508">
        <v>39.549999999999997</v>
      </c>
      <c r="V2508">
        <v>0.78699999999999992</v>
      </c>
      <c r="W2508">
        <v>0.4</v>
      </c>
      <c r="Y2508">
        <v>0.15584415584415584</v>
      </c>
      <c r="Z2508">
        <v>442</v>
      </c>
      <c r="AA2508">
        <v>0.7</v>
      </c>
      <c r="AB2508" t="s">
        <v>773</v>
      </c>
      <c r="AC2508">
        <v>0</v>
      </c>
      <c r="AD2508">
        <v>0</v>
      </c>
      <c r="AE2508">
        <v>1</v>
      </c>
      <c r="AF2508">
        <v>1</v>
      </c>
      <c r="AG2508">
        <v>0</v>
      </c>
      <c r="AH2508" t="s">
        <v>774</v>
      </c>
      <c r="AI2508">
        <v>1</v>
      </c>
      <c r="AJ2508">
        <v>0</v>
      </c>
      <c r="AK2508">
        <v>4</v>
      </c>
      <c r="AL2508">
        <v>2</v>
      </c>
      <c r="AM2508">
        <v>0</v>
      </c>
      <c r="AQ2508">
        <v>150</v>
      </c>
      <c r="AR2508">
        <v>150</v>
      </c>
      <c r="AS2508" t="s">
        <v>755</v>
      </c>
    </row>
    <row r="2509" spans="1:45" x14ac:dyDescent="0.25">
      <c r="A2509">
        <v>2508</v>
      </c>
      <c r="B2509" t="s">
        <v>26</v>
      </c>
      <c r="C2509" t="s">
        <v>680</v>
      </c>
      <c r="D2509" t="s">
        <v>3</v>
      </c>
      <c r="E2509" t="s">
        <v>346</v>
      </c>
      <c r="F2509" s="138">
        <v>44038</v>
      </c>
      <c r="G2509" t="s">
        <v>720</v>
      </c>
      <c r="H2509" t="s">
        <v>687</v>
      </c>
      <c r="I2509" t="s">
        <v>681</v>
      </c>
      <c r="J2509" t="s">
        <v>588</v>
      </c>
      <c r="K2509" t="s">
        <v>671</v>
      </c>
      <c r="L2509">
        <v>700</v>
      </c>
      <c r="M2509">
        <v>350</v>
      </c>
      <c r="O2509">
        <v>360</v>
      </c>
      <c r="P2509">
        <v>42</v>
      </c>
      <c r="Q2509">
        <v>23</v>
      </c>
      <c r="R2509">
        <v>31</v>
      </c>
      <c r="S2509">
        <v>15.5</v>
      </c>
      <c r="T2509">
        <v>16.170000000000002</v>
      </c>
      <c r="U2509">
        <v>23.25</v>
      </c>
      <c r="V2509">
        <v>0.73</v>
      </c>
      <c r="W2509">
        <v>0.24</v>
      </c>
      <c r="Y2509">
        <v>0.12301587301587302</v>
      </c>
      <c r="Z2509">
        <v>564</v>
      </c>
      <c r="AA2509">
        <v>0.65</v>
      </c>
      <c r="AB2509" t="s">
        <v>775</v>
      </c>
      <c r="AC2509">
        <v>6</v>
      </c>
      <c r="AD2509">
        <v>0</v>
      </c>
      <c r="AE2509">
        <v>5</v>
      </c>
      <c r="AF2509">
        <v>0</v>
      </c>
      <c r="AG2509">
        <v>0</v>
      </c>
      <c r="AH2509">
        <v>19</v>
      </c>
      <c r="AI2509">
        <v>11</v>
      </c>
      <c r="AJ2509">
        <v>0</v>
      </c>
      <c r="AK2509">
        <v>3</v>
      </c>
      <c r="AL2509">
        <v>0</v>
      </c>
      <c r="AM2509">
        <v>0</v>
      </c>
      <c r="AQ2509">
        <v>150</v>
      </c>
      <c r="AR2509">
        <v>150</v>
      </c>
      <c r="AS2509" t="s">
        <v>755</v>
      </c>
    </row>
    <row r="2510" spans="1:45" x14ac:dyDescent="0.25">
      <c r="A2510">
        <v>2509</v>
      </c>
      <c r="B2510" t="s">
        <v>26</v>
      </c>
      <c r="C2510" t="s">
        <v>680</v>
      </c>
      <c r="D2510" t="s">
        <v>3</v>
      </c>
      <c r="E2510" t="s">
        <v>346</v>
      </c>
      <c r="F2510" s="138">
        <v>44038</v>
      </c>
      <c r="G2510" t="s">
        <v>722</v>
      </c>
      <c r="H2510" t="s">
        <v>687</v>
      </c>
      <c r="I2510" t="s">
        <v>681</v>
      </c>
      <c r="J2510" t="s">
        <v>599</v>
      </c>
      <c r="K2510" t="s">
        <v>671</v>
      </c>
      <c r="L2510">
        <v>700</v>
      </c>
      <c r="M2510">
        <v>359</v>
      </c>
      <c r="O2510">
        <v>386</v>
      </c>
      <c r="P2510">
        <v>42</v>
      </c>
      <c r="Q2510">
        <v>12</v>
      </c>
      <c r="R2510">
        <v>23</v>
      </c>
      <c r="S2510">
        <v>15.5</v>
      </c>
      <c r="T2510">
        <v>8.25</v>
      </c>
      <c r="U2510">
        <v>19.75</v>
      </c>
      <c r="V2510">
        <v>0.8</v>
      </c>
      <c r="W2510">
        <v>0.24</v>
      </c>
      <c r="Y2510">
        <v>8.5122131754256106E-2</v>
      </c>
      <c r="Z2510">
        <v>472</v>
      </c>
      <c r="AA2510">
        <v>0.6</v>
      </c>
      <c r="AB2510">
        <v>8</v>
      </c>
      <c r="AC2510">
        <v>1</v>
      </c>
      <c r="AD2510">
        <v>0</v>
      </c>
      <c r="AE2510">
        <v>0</v>
      </c>
      <c r="AF2510">
        <v>0</v>
      </c>
      <c r="AG2510">
        <v>0</v>
      </c>
      <c r="AH2510">
        <v>16</v>
      </c>
      <c r="AI2510">
        <v>5</v>
      </c>
      <c r="AJ2510">
        <v>0</v>
      </c>
      <c r="AK2510">
        <v>5</v>
      </c>
      <c r="AL2510">
        <v>0</v>
      </c>
      <c r="AM2510">
        <v>0</v>
      </c>
      <c r="AQ2510">
        <v>150</v>
      </c>
      <c r="AR2510">
        <v>150</v>
      </c>
      <c r="AS2510" t="s">
        <v>755</v>
      </c>
    </row>
    <row r="2511" spans="1:45" x14ac:dyDescent="0.25">
      <c r="A2511">
        <v>2510</v>
      </c>
      <c r="B2511" t="s">
        <v>26</v>
      </c>
      <c r="C2511" t="s">
        <v>680</v>
      </c>
      <c r="D2511" t="s">
        <v>3</v>
      </c>
      <c r="E2511" t="s">
        <v>346</v>
      </c>
      <c r="F2511" s="138">
        <v>44038</v>
      </c>
      <c r="G2511" t="s">
        <v>685</v>
      </c>
      <c r="H2511" t="s">
        <v>667</v>
      </c>
      <c r="I2511" t="s">
        <v>681</v>
      </c>
      <c r="J2511" t="s">
        <v>255</v>
      </c>
      <c r="K2511" t="s">
        <v>671</v>
      </c>
      <c r="L2511">
        <v>1000</v>
      </c>
      <c r="M2511">
        <v>400</v>
      </c>
      <c r="O2511">
        <v>320</v>
      </c>
      <c r="P2511">
        <v>80</v>
      </c>
      <c r="Q2511">
        <v>7</v>
      </c>
      <c r="R2511">
        <v>44</v>
      </c>
      <c r="S2511">
        <v>52.5</v>
      </c>
      <c r="T2511">
        <v>6</v>
      </c>
      <c r="U2511">
        <v>36.799999999999997</v>
      </c>
      <c r="V2511">
        <v>0.83921568627450971</v>
      </c>
      <c r="W2511">
        <v>0.4</v>
      </c>
      <c r="Y2511">
        <v>0.19642857142857142</v>
      </c>
      <c r="Z2511">
        <v>375</v>
      </c>
      <c r="AA2511">
        <v>0.6</v>
      </c>
      <c r="AB2511">
        <v>6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 t="s">
        <v>776</v>
      </c>
      <c r="AI2511">
        <v>0</v>
      </c>
      <c r="AJ2511">
        <v>0</v>
      </c>
      <c r="AK2511">
        <v>0</v>
      </c>
      <c r="AL2511">
        <v>0</v>
      </c>
      <c r="AM2511">
        <v>0</v>
      </c>
      <c r="AQ2511">
        <v>150</v>
      </c>
      <c r="AR2511">
        <v>150</v>
      </c>
      <c r="AS2511" t="s">
        <v>755</v>
      </c>
    </row>
    <row r="2512" spans="1:45" x14ac:dyDescent="0.25">
      <c r="A2512">
        <v>2511</v>
      </c>
      <c r="B2512" t="s">
        <v>26</v>
      </c>
      <c r="C2512" t="s">
        <v>680</v>
      </c>
      <c r="D2512" t="s">
        <v>3</v>
      </c>
      <c r="E2512" t="s">
        <v>346</v>
      </c>
      <c r="F2512" s="138">
        <v>44038</v>
      </c>
      <c r="G2512" t="s">
        <v>685</v>
      </c>
      <c r="H2512" t="s">
        <v>667</v>
      </c>
      <c r="I2512" t="s">
        <v>681</v>
      </c>
      <c r="J2512" t="s">
        <v>422</v>
      </c>
      <c r="K2512" t="s">
        <v>671</v>
      </c>
      <c r="L2512">
        <v>1000</v>
      </c>
      <c r="M2512">
        <v>400</v>
      </c>
      <c r="O2512">
        <v>376</v>
      </c>
      <c r="P2512">
        <v>80</v>
      </c>
      <c r="Q2512">
        <v>11</v>
      </c>
      <c r="R2512">
        <v>37</v>
      </c>
      <c r="S2512">
        <v>52.5</v>
      </c>
      <c r="T2512">
        <v>9.5</v>
      </c>
      <c r="U2512">
        <v>35.5</v>
      </c>
      <c r="V2512">
        <v>0.9375</v>
      </c>
      <c r="W2512">
        <v>0.4</v>
      </c>
      <c r="Y2512">
        <v>0.14057750759878421</v>
      </c>
      <c r="Z2512">
        <v>322</v>
      </c>
      <c r="AA2512">
        <v>0.6</v>
      </c>
      <c r="AB2512">
        <v>8</v>
      </c>
      <c r="AC2512">
        <v>0</v>
      </c>
      <c r="AD2512">
        <v>0</v>
      </c>
      <c r="AE2512">
        <v>3</v>
      </c>
      <c r="AF2512">
        <v>0</v>
      </c>
      <c r="AG2512">
        <v>0</v>
      </c>
      <c r="AH2512">
        <v>32</v>
      </c>
      <c r="AI2512">
        <v>0</v>
      </c>
      <c r="AJ2512">
        <v>0</v>
      </c>
      <c r="AK2512">
        <v>7</v>
      </c>
      <c r="AL2512">
        <v>0</v>
      </c>
      <c r="AM2512">
        <v>0</v>
      </c>
      <c r="AQ2512">
        <v>150</v>
      </c>
      <c r="AR2512">
        <v>150</v>
      </c>
      <c r="AS2512" t="s">
        <v>755</v>
      </c>
    </row>
    <row r="2513" spans="1:45" x14ac:dyDescent="0.25">
      <c r="A2513">
        <v>2512</v>
      </c>
      <c r="B2513" t="s">
        <v>26</v>
      </c>
      <c r="C2513" t="s">
        <v>680</v>
      </c>
      <c r="D2513" t="s">
        <v>3</v>
      </c>
      <c r="E2513" t="s">
        <v>346</v>
      </c>
      <c r="F2513" s="138">
        <v>44038</v>
      </c>
      <c r="G2513" t="s">
        <v>685</v>
      </c>
      <c r="H2513" t="s">
        <v>667</v>
      </c>
      <c r="I2513" t="s">
        <v>681</v>
      </c>
      <c r="J2513" t="s">
        <v>252</v>
      </c>
      <c r="K2513" t="s">
        <v>671</v>
      </c>
      <c r="L2513">
        <v>1000</v>
      </c>
      <c r="M2513">
        <v>400</v>
      </c>
      <c r="O2513">
        <v>492</v>
      </c>
      <c r="P2513">
        <v>128</v>
      </c>
      <c r="Q2513">
        <v>5</v>
      </c>
      <c r="R2513">
        <v>45</v>
      </c>
      <c r="S2513">
        <v>84</v>
      </c>
      <c r="T2513">
        <v>4.5</v>
      </c>
      <c r="U2513">
        <v>39.5</v>
      </c>
      <c r="V2513">
        <v>0.88</v>
      </c>
      <c r="W2513">
        <v>0.4</v>
      </c>
      <c r="Y2513">
        <v>0.13066202090592335</v>
      </c>
      <c r="Z2513">
        <v>360</v>
      </c>
      <c r="AA2513">
        <v>0.65</v>
      </c>
      <c r="AB2513">
        <v>4</v>
      </c>
      <c r="AC2513">
        <v>0</v>
      </c>
      <c r="AD2513">
        <v>0</v>
      </c>
      <c r="AE2513">
        <v>1</v>
      </c>
      <c r="AF2513">
        <v>0</v>
      </c>
      <c r="AG2513">
        <v>0</v>
      </c>
      <c r="AH2513">
        <v>37</v>
      </c>
      <c r="AI2513">
        <v>0</v>
      </c>
      <c r="AJ2513">
        <v>0</v>
      </c>
      <c r="AK2513">
        <v>5</v>
      </c>
      <c r="AL2513">
        <v>0</v>
      </c>
      <c r="AM2513">
        <v>0</v>
      </c>
      <c r="AQ2513">
        <v>250</v>
      </c>
      <c r="AR2513">
        <v>250</v>
      </c>
      <c r="AS2513" t="s">
        <v>756</v>
      </c>
    </row>
    <row r="2514" spans="1:45" x14ac:dyDescent="0.25">
      <c r="A2514">
        <v>2513</v>
      </c>
      <c r="B2514" t="s">
        <v>26</v>
      </c>
      <c r="C2514" t="s">
        <v>680</v>
      </c>
      <c r="D2514" t="s">
        <v>3</v>
      </c>
      <c r="E2514" t="s">
        <v>346</v>
      </c>
      <c r="F2514" s="138">
        <v>44038</v>
      </c>
      <c r="G2514" t="s">
        <v>685</v>
      </c>
      <c r="H2514" t="s">
        <v>667</v>
      </c>
      <c r="I2514" t="s">
        <v>681</v>
      </c>
      <c r="J2514" t="s">
        <v>404</v>
      </c>
      <c r="K2514" t="s">
        <v>671</v>
      </c>
      <c r="L2514">
        <v>1000</v>
      </c>
      <c r="M2514">
        <v>400</v>
      </c>
      <c r="O2514">
        <v>525</v>
      </c>
      <c r="P2514">
        <v>128</v>
      </c>
      <c r="Q2514">
        <v>29</v>
      </c>
      <c r="R2514">
        <v>58</v>
      </c>
      <c r="S2514">
        <v>84</v>
      </c>
      <c r="T2514">
        <v>27</v>
      </c>
      <c r="U2514">
        <v>76.5</v>
      </c>
      <c r="V2514">
        <v>1.1896551724137931</v>
      </c>
      <c r="W2514">
        <v>0.4</v>
      </c>
      <c r="Y2514">
        <v>0.15782312925170067</v>
      </c>
      <c r="Z2514">
        <v>355</v>
      </c>
      <c r="AA2514">
        <v>0.65</v>
      </c>
      <c r="AB2514">
        <v>25</v>
      </c>
      <c r="AC2514">
        <v>0</v>
      </c>
      <c r="AD2514">
        <v>0</v>
      </c>
      <c r="AE2514">
        <v>4</v>
      </c>
      <c r="AF2514">
        <v>0</v>
      </c>
      <c r="AG2514">
        <v>0</v>
      </c>
      <c r="AH2514">
        <v>74</v>
      </c>
      <c r="AI2514">
        <v>0</v>
      </c>
      <c r="AJ2514">
        <v>0</v>
      </c>
      <c r="AK2514">
        <v>5</v>
      </c>
      <c r="AL2514">
        <v>0</v>
      </c>
      <c r="AM2514">
        <v>0</v>
      </c>
      <c r="AQ2514">
        <v>250</v>
      </c>
      <c r="AR2514">
        <v>250</v>
      </c>
      <c r="AS2514" t="s">
        <v>756</v>
      </c>
    </row>
    <row r="2515" spans="1:45" x14ac:dyDescent="0.25">
      <c r="A2515">
        <v>2514</v>
      </c>
      <c r="B2515" t="s">
        <v>26</v>
      </c>
      <c r="C2515" t="s">
        <v>680</v>
      </c>
      <c r="D2515" t="s">
        <v>3</v>
      </c>
      <c r="E2515" t="s">
        <v>346</v>
      </c>
      <c r="F2515" s="138">
        <v>44038</v>
      </c>
      <c r="G2515" t="s">
        <v>685</v>
      </c>
      <c r="H2515" t="s">
        <v>667</v>
      </c>
      <c r="I2515" t="s">
        <v>681</v>
      </c>
      <c r="J2515" t="s">
        <v>413</v>
      </c>
      <c r="K2515" t="s">
        <v>671</v>
      </c>
      <c r="L2515">
        <v>1000</v>
      </c>
      <c r="M2515">
        <v>400</v>
      </c>
      <c r="O2515">
        <v>552</v>
      </c>
      <c r="P2515">
        <v>128</v>
      </c>
      <c r="Q2515">
        <v>6</v>
      </c>
      <c r="R2515">
        <v>70</v>
      </c>
      <c r="S2515">
        <v>84</v>
      </c>
      <c r="T2515">
        <v>9</v>
      </c>
      <c r="U2515">
        <v>66</v>
      </c>
      <c r="V2515">
        <v>0.98684210526315785</v>
      </c>
      <c r="W2515">
        <v>0.4</v>
      </c>
      <c r="Y2515">
        <v>0.18115942028985507</v>
      </c>
      <c r="Z2515">
        <v>487</v>
      </c>
      <c r="AA2515">
        <v>0.65</v>
      </c>
      <c r="AB2515">
        <v>9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66</v>
      </c>
      <c r="AI2515">
        <v>0</v>
      </c>
      <c r="AJ2515">
        <v>0</v>
      </c>
      <c r="AK2515">
        <v>0</v>
      </c>
      <c r="AL2515">
        <v>0</v>
      </c>
      <c r="AM2515">
        <v>0</v>
      </c>
      <c r="AQ2515">
        <v>250</v>
      </c>
      <c r="AR2515">
        <v>250</v>
      </c>
      <c r="AS2515" t="s">
        <v>756</v>
      </c>
    </row>
    <row r="2516" spans="1:45" x14ac:dyDescent="0.25">
      <c r="A2516">
        <v>2515</v>
      </c>
      <c r="B2516" t="s">
        <v>26</v>
      </c>
      <c r="C2516" t="s">
        <v>680</v>
      </c>
      <c r="D2516" t="s">
        <v>3</v>
      </c>
      <c r="E2516" t="s">
        <v>346</v>
      </c>
      <c r="F2516" s="138">
        <v>44038</v>
      </c>
      <c r="G2516" t="s">
        <v>685</v>
      </c>
      <c r="H2516" t="s">
        <v>667</v>
      </c>
      <c r="I2516" t="s">
        <v>681</v>
      </c>
      <c r="J2516" t="s">
        <v>251</v>
      </c>
      <c r="K2516" t="s">
        <v>671</v>
      </c>
      <c r="L2516">
        <v>1000</v>
      </c>
      <c r="M2516">
        <v>400</v>
      </c>
      <c r="O2516">
        <v>704</v>
      </c>
      <c r="P2516">
        <v>128</v>
      </c>
      <c r="Q2516">
        <v>5</v>
      </c>
      <c r="R2516">
        <v>106</v>
      </c>
      <c r="S2516">
        <v>84</v>
      </c>
      <c r="T2516">
        <v>0</v>
      </c>
      <c r="U2516">
        <v>91</v>
      </c>
      <c r="V2516">
        <v>0.81981981981981977</v>
      </c>
      <c r="W2516">
        <v>0.4</v>
      </c>
      <c r="Y2516">
        <v>0.21509740259740262</v>
      </c>
      <c r="Z2516">
        <v>467</v>
      </c>
      <c r="AA2516">
        <v>0.7</v>
      </c>
      <c r="AB2516">
        <v>0</v>
      </c>
      <c r="AF2516">
        <v>0</v>
      </c>
      <c r="AG2516">
        <v>0</v>
      </c>
      <c r="AH2516">
        <v>91</v>
      </c>
      <c r="AI2516">
        <v>0</v>
      </c>
      <c r="AJ2516">
        <v>0</v>
      </c>
      <c r="AK2516">
        <v>0</v>
      </c>
      <c r="AL2516">
        <v>0</v>
      </c>
      <c r="AM2516">
        <v>0</v>
      </c>
      <c r="AQ2516">
        <v>250</v>
      </c>
      <c r="AR2516">
        <v>250</v>
      </c>
      <c r="AS2516" t="s">
        <v>756</v>
      </c>
    </row>
    <row r="2517" spans="1:45" x14ac:dyDescent="0.25">
      <c r="A2517">
        <v>2516</v>
      </c>
      <c r="B2517" t="s">
        <v>26</v>
      </c>
      <c r="C2517" t="s">
        <v>680</v>
      </c>
      <c r="D2517" t="s">
        <v>3</v>
      </c>
      <c r="E2517" t="s">
        <v>346</v>
      </c>
      <c r="F2517" s="138">
        <v>44038</v>
      </c>
      <c r="G2517" t="s">
        <v>685</v>
      </c>
      <c r="H2517" t="s">
        <v>667</v>
      </c>
      <c r="I2517" t="s">
        <v>681</v>
      </c>
      <c r="J2517" t="s">
        <v>417</v>
      </c>
      <c r="K2517" t="s">
        <v>671</v>
      </c>
      <c r="L2517">
        <v>1000</v>
      </c>
      <c r="M2517">
        <v>400</v>
      </c>
      <c r="O2517">
        <v>816</v>
      </c>
      <c r="P2517">
        <v>128</v>
      </c>
      <c r="Q2517">
        <v>25</v>
      </c>
      <c r="R2517">
        <v>128</v>
      </c>
      <c r="S2517">
        <v>84</v>
      </c>
      <c r="T2517">
        <v>45</v>
      </c>
      <c r="U2517">
        <v>144.375</v>
      </c>
      <c r="V2517">
        <v>1.2377450980392157</v>
      </c>
      <c r="W2517">
        <v>0.4</v>
      </c>
      <c r="Y2517">
        <v>0.22408963585434177</v>
      </c>
      <c r="Z2517">
        <v>457</v>
      </c>
      <c r="AA2517">
        <v>0.7</v>
      </c>
      <c r="AB2517">
        <v>36</v>
      </c>
      <c r="AC2517">
        <v>12</v>
      </c>
      <c r="AD2517">
        <v>0</v>
      </c>
      <c r="AE2517">
        <v>12</v>
      </c>
      <c r="AF2517">
        <v>0</v>
      </c>
      <c r="AG2517">
        <v>0</v>
      </c>
      <c r="AH2517">
        <v>126</v>
      </c>
      <c r="AI2517">
        <v>18</v>
      </c>
      <c r="AJ2517">
        <v>17</v>
      </c>
      <c r="AK2517">
        <v>15</v>
      </c>
      <c r="AL2517">
        <v>0</v>
      </c>
      <c r="AM2517">
        <v>0</v>
      </c>
      <c r="AQ2517">
        <v>250</v>
      </c>
      <c r="AR2517">
        <v>250</v>
      </c>
      <c r="AS2517" t="s">
        <v>756</v>
      </c>
    </row>
    <row r="2518" spans="1:45" x14ac:dyDescent="0.25">
      <c r="A2518">
        <v>2517</v>
      </c>
      <c r="B2518" t="s">
        <v>26</v>
      </c>
      <c r="C2518" t="s">
        <v>680</v>
      </c>
      <c r="D2518" t="s">
        <v>3</v>
      </c>
      <c r="E2518" t="s">
        <v>346</v>
      </c>
      <c r="F2518" s="138">
        <v>44038</v>
      </c>
      <c r="G2518" t="s">
        <v>685</v>
      </c>
      <c r="H2518" t="s">
        <v>667</v>
      </c>
      <c r="I2518" t="s">
        <v>681</v>
      </c>
      <c r="J2518" t="s">
        <v>406</v>
      </c>
      <c r="K2518" t="s">
        <v>671</v>
      </c>
      <c r="L2518">
        <v>1000</v>
      </c>
      <c r="M2518">
        <v>400</v>
      </c>
      <c r="O2518">
        <v>392</v>
      </c>
      <c r="P2518">
        <v>80</v>
      </c>
      <c r="Q2518">
        <v>16</v>
      </c>
      <c r="R2518">
        <v>49</v>
      </c>
      <c r="S2518">
        <v>52.5</v>
      </c>
      <c r="T2518">
        <v>11.75</v>
      </c>
      <c r="U2518">
        <v>37.875</v>
      </c>
      <c r="V2518">
        <v>0.76346153846153841</v>
      </c>
      <c r="W2518">
        <v>0.4</v>
      </c>
      <c r="Y2518">
        <v>0.17857142857142858</v>
      </c>
      <c r="Z2518">
        <v>782</v>
      </c>
      <c r="AA2518">
        <v>0.65</v>
      </c>
      <c r="AB2518">
        <v>10</v>
      </c>
      <c r="AC2518">
        <v>1</v>
      </c>
      <c r="AD2518">
        <v>0</v>
      </c>
      <c r="AE2518">
        <v>3</v>
      </c>
      <c r="AF2518">
        <v>0</v>
      </c>
      <c r="AG2518">
        <v>0</v>
      </c>
      <c r="AH2518">
        <v>33</v>
      </c>
      <c r="AI2518">
        <v>2</v>
      </c>
      <c r="AJ2518">
        <v>1</v>
      </c>
      <c r="AK2518">
        <v>8</v>
      </c>
      <c r="AL2518">
        <v>0</v>
      </c>
      <c r="AM2518">
        <v>0</v>
      </c>
      <c r="AQ2518">
        <v>150</v>
      </c>
      <c r="AR2518">
        <v>150</v>
      </c>
      <c r="AS2518" t="s">
        <v>755</v>
      </c>
    </row>
    <row r="2519" spans="1:45" x14ac:dyDescent="0.25">
      <c r="A2519">
        <v>2518</v>
      </c>
      <c r="B2519" t="s">
        <v>26</v>
      </c>
      <c r="C2519" t="s">
        <v>680</v>
      </c>
      <c r="D2519" t="s">
        <v>3</v>
      </c>
      <c r="E2519" t="s">
        <v>346</v>
      </c>
      <c r="F2519" s="138">
        <v>44038</v>
      </c>
      <c r="G2519" t="s">
        <v>685</v>
      </c>
      <c r="H2519" t="s">
        <v>667</v>
      </c>
      <c r="I2519" t="s">
        <v>681</v>
      </c>
      <c r="J2519" t="s">
        <v>447</v>
      </c>
      <c r="K2519" t="s">
        <v>671</v>
      </c>
      <c r="L2519">
        <v>1000</v>
      </c>
      <c r="M2519">
        <v>400</v>
      </c>
      <c r="O2519">
        <v>372</v>
      </c>
      <c r="P2519">
        <v>80</v>
      </c>
      <c r="Q2519">
        <v>11</v>
      </c>
      <c r="R2519">
        <v>62</v>
      </c>
      <c r="S2519">
        <v>52.5</v>
      </c>
      <c r="T2519">
        <v>8.75</v>
      </c>
      <c r="U2519">
        <v>43</v>
      </c>
      <c r="V2519">
        <v>0.70890410958904104</v>
      </c>
      <c r="W2519">
        <v>0.4</v>
      </c>
      <c r="Y2519">
        <v>0.23809523809523811</v>
      </c>
      <c r="Z2519">
        <v>730</v>
      </c>
      <c r="AA2519">
        <v>0.6</v>
      </c>
      <c r="AB2519">
        <v>8</v>
      </c>
      <c r="AC2519">
        <v>0</v>
      </c>
      <c r="AD2519">
        <v>2</v>
      </c>
      <c r="AE2519">
        <v>0</v>
      </c>
      <c r="AF2519">
        <v>0</v>
      </c>
      <c r="AG2519">
        <v>0</v>
      </c>
      <c r="AH2519">
        <v>41</v>
      </c>
      <c r="AI2519">
        <v>0</v>
      </c>
      <c r="AJ2519">
        <v>0</v>
      </c>
      <c r="AK2519">
        <v>4</v>
      </c>
      <c r="AL2519">
        <v>0</v>
      </c>
      <c r="AM2519">
        <v>0</v>
      </c>
      <c r="AQ2519">
        <v>150</v>
      </c>
      <c r="AR2519">
        <v>150</v>
      </c>
      <c r="AS2519" t="s">
        <v>755</v>
      </c>
    </row>
    <row r="2520" spans="1:45" x14ac:dyDescent="0.25">
      <c r="A2520">
        <v>2519</v>
      </c>
      <c r="B2520" t="s">
        <v>26</v>
      </c>
      <c r="C2520" t="s">
        <v>680</v>
      </c>
      <c r="D2520" t="s">
        <v>3</v>
      </c>
      <c r="E2520" t="s">
        <v>346</v>
      </c>
      <c r="F2520" s="138">
        <v>44038</v>
      </c>
      <c r="G2520" t="s">
        <v>685</v>
      </c>
      <c r="H2520" t="s">
        <v>667</v>
      </c>
      <c r="I2520" t="s">
        <v>681</v>
      </c>
      <c r="J2520" t="s">
        <v>448</v>
      </c>
      <c r="K2520" t="s">
        <v>671</v>
      </c>
      <c r="L2520">
        <v>1000</v>
      </c>
      <c r="M2520">
        <v>400</v>
      </c>
      <c r="O2520">
        <v>400</v>
      </c>
      <c r="P2520">
        <v>80</v>
      </c>
      <c r="Q2520">
        <v>4</v>
      </c>
      <c r="R2520">
        <v>34</v>
      </c>
      <c r="S2520">
        <v>52.5</v>
      </c>
      <c r="T2520">
        <v>3.09</v>
      </c>
      <c r="U2520">
        <v>29.5</v>
      </c>
      <c r="V2520">
        <v>0.85763157894736852</v>
      </c>
      <c r="W2520">
        <v>0.4</v>
      </c>
      <c r="Y2520">
        <v>0.12142857142857143</v>
      </c>
      <c r="Z2520">
        <v>568</v>
      </c>
      <c r="AA2520">
        <v>0.6</v>
      </c>
      <c r="AB2520" t="s">
        <v>777</v>
      </c>
      <c r="AC2520">
        <v>1</v>
      </c>
      <c r="AD2520">
        <v>0</v>
      </c>
      <c r="AE2520">
        <v>0</v>
      </c>
      <c r="AF2520">
        <v>0</v>
      </c>
      <c r="AG2520">
        <v>0</v>
      </c>
      <c r="AH2520">
        <v>28.5</v>
      </c>
      <c r="AI2520">
        <v>2</v>
      </c>
      <c r="AJ2520">
        <v>0</v>
      </c>
      <c r="AK2520">
        <v>1</v>
      </c>
      <c r="AL2520">
        <v>0</v>
      </c>
      <c r="AM2520">
        <v>0</v>
      </c>
      <c r="AQ2520">
        <v>150</v>
      </c>
      <c r="AR2520">
        <v>150</v>
      </c>
      <c r="AS2520" t="s">
        <v>755</v>
      </c>
    </row>
    <row r="2521" spans="1:45" x14ac:dyDescent="0.25">
      <c r="A2521">
        <v>2520</v>
      </c>
      <c r="B2521" t="s">
        <v>26</v>
      </c>
      <c r="C2521" t="s">
        <v>680</v>
      </c>
      <c r="D2521" t="s">
        <v>3</v>
      </c>
      <c r="E2521" t="s">
        <v>346</v>
      </c>
      <c r="F2521" s="138">
        <v>44038</v>
      </c>
      <c r="G2521" t="s">
        <v>685</v>
      </c>
      <c r="H2521" t="s">
        <v>667</v>
      </c>
      <c r="I2521" t="s">
        <v>681</v>
      </c>
      <c r="J2521" t="s">
        <v>248</v>
      </c>
      <c r="K2521" t="s">
        <v>671</v>
      </c>
      <c r="L2521">
        <v>1000</v>
      </c>
      <c r="M2521">
        <v>400</v>
      </c>
      <c r="O2521">
        <v>328</v>
      </c>
      <c r="P2521">
        <v>80</v>
      </c>
      <c r="Q2521">
        <v>6</v>
      </c>
      <c r="R2521">
        <v>36</v>
      </c>
      <c r="S2521">
        <v>52.5</v>
      </c>
      <c r="T2521">
        <v>8.33</v>
      </c>
      <c r="U2521">
        <v>38.700000000000003</v>
      </c>
      <c r="V2521">
        <v>1.1197619047619047</v>
      </c>
      <c r="W2521">
        <v>0.4</v>
      </c>
      <c r="Y2521">
        <v>0.15679442508710803</v>
      </c>
      <c r="Z2521">
        <v>437</v>
      </c>
      <c r="AA2521">
        <v>0.6</v>
      </c>
      <c r="AB2521" t="s">
        <v>778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 t="s">
        <v>779</v>
      </c>
      <c r="AI2521">
        <v>0</v>
      </c>
      <c r="AJ2521">
        <v>0</v>
      </c>
      <c r="AK2521">
        <v>7</v>
      </c>
      <c r="AL2521">
        <v>0</v>
      </c>
      <c r="AM2521">
        <v>0</v>
      </c>
      <c r="AQ2521">
        <v>150</v>
      </c>
      <c r="AR2521">
        <v>150</v>
      </c>
      <c r="AS2521" t="s">
        <v>755</v>
      </c>
    </row>
    <row r="2522" spans="1:45" x14ac:dyDescent="0.25">
      <c r="A2522">
        <v>2521</v>
      </c>
      <c r="B2522" t="s">
        <v>26</v>
      </c>
      <c r="C2522" t="s">
        <v>680</v>
      </c>
      <c r="D2522" t="s">
        <v>3</v>
      </c>
      <c r="E2522" t="s">
        <v>346</v>
      </c>
      <c r="F2522" s="138">
        <v>44038</v>
      </c>
      <c r="G2522" t="s">
        <v>685</v>
      </c>
      <c r="H2522" t="s">
        <v>667</v>
      </c>
      <c r="I2522" t="s">
        <v>681</v>
      </c>
      <c r="J2522" t="s">
        <v>411</v>
      </c>
      <c r="K2522" t="s">
        <v>671</v>
      </c>
      <c r="L2522">
        <v>1000</v>
      </c>
      <c r="M2522">
        <v>400</v>
      </c>
      <c r="O2522">
        <v>392</v>
      </c>
      <c r="P2522">
        <v>80</v>
      </c>
      <c r="Q2522">
        <v>10</v>
      </c>
      <c r="R2522">
        <v>34</v>
      </c>
      <c r="S2522">
        <v>52.5</v>
      </c>
      <c r="T2522">
        <v>9.33</v>
      </c>
      <c r="U2522">
        <v>25.4</v>
      </c>
      <c r="V2522">
        <v>0.7893181818181817</v>
      </c>
      <c r="W2522">
        <v>0.4</v>
      </c>
      <c r="Y2522">
        <v>0.12390670553935861</v>
      </c>
      <c r="Z2522">
        <v>303</v>
      </c>
      <c r="AA2522">
        <v>0.6</v>
      </c>
      <c r="AB2522" t="s">
        <v>780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25.4</v>
      </c>
      <c r="AI2522">
        <v>0</v>
      </c>
      <c r="AJ2522">
        <v>0</v>
      </c>
      <c r="AK2522">
        <v>0</v>
      </c>
      <c r="AL2522">
        <v>0</v>
      </c>
      <c r="AM2522">
        <v>0</v>
      </c>
      <c r="AQ2522">
        <v>150</v>
      </c>
      <c r="AR2522">
        <v>150</v>
      </c>
      <c r="AS2522" t="s">
        <v>755</v>
      </c>
    </row>
    <row r="2523" spans="1:45" x14ac:dyDescent="0.25">
      <c r="A2523">
        <v>2522</v>
      </c>
      <c r="B2523" t="s">
        <v>26</v>
      </c>
      <c r="C2523" t="s">
        <v>680</v>
      </c>
      <c r="D2523" t="s">
        <v>3</v>
      </c>
      <c r="E2523" t="s">
        <v>346</v>
      </c>
      <c r="F2523" s="138">
        <v>44038</v>
      </c>
      <c r="G2523" t="s">
        <v>685</v>
      </c>
      <c r="H2523" t="s">
        <v>667</v>
      </c>
      <c r="I2523" t="s">
        <v>681</v>
      </c>
      <c r="J2523" t="s">
        <v>410</v>
      </c>
      <c r="K2523" t="s">
        <v>671</v>
      </c>
      <c r="L2523">
        <v>1000</v>
      </c>
      <c r="M2523">
        <v>400</v>
      </c>
      <c r="O2523">
        <v>340</v>
      </c>
      <c r="P2523">
        <v>80</v>
      </c>
      <c r="Q2523">
        <v>12</v>
      </c>
      <c r="R2523">
        <v>44</v>
      </c>
      <c r="S2523">
        <v>52.5</v>
      </c>
      <c r="T2523">
        <v>0.5</v>
      </c>
      <c r="U2523">
        <v>42.5</v>
      </c>
      <c r="V2523">
        <v>0.7678571428571429</v>
      </c>
      <c r="W2523">
        <v>0.4</v>
      </c>
      <c r="Y2523">
        <v>0.18487394957983194</v>
      </c>
      <c r="Z2523">
        <v>475</v>
      </c>
      <c r="AA2523">
        <v>0.6</v>
      </c>
      <c r="AB2523">
        <v>0</v>
      </c>
      <c r="AC2523">
        <v>0</v>
      </c>
      <c r="AE2523">
        <v>1</v>
      </c>
      <c r="AF2523">
        <v>0</v>
      </c>
      <c r="AH2523">
        <v>41</v>
      </c>
      <c r="AI2523">
        <v>0</v>
      </c>
      <c r="AJ2523">
        <v>0</v>
      </c>
      <c r="AK2523">
        <v>3</v>
      </c>
      <c r="AL2523">
        <v>0</v>
      </c>
      <c r="AM2523">
        <v>0</v>
      </c>
      <c r="AQ2523">
        <v>150</v>
      </c>
      <c r="AR2523">
        <v>150</v>
      </c>
      <c r="AS2523" t="s">
        <v>755</v>
      </c>
    </row>
    <row r="2524" spans="1:45" x14ac:dyDescent="0.25">
      <c r="A2524">
        <v>2523</v>
      </c>
      <c r="B2524" t="s">
        <v>26</v>
      </c>
      <c r="C2524" t="s">
        <v>680</v>
      </c>
      <c r="D2524" t="s">
        <v>3</v>
      </c>
      <c r="E2524" t="s">
        <v>346</v>
      </c>
      <c r="F2524" s="138">
        <v>44038</v>
      </c>
      <c r="G2524" t="s">
        <v>685</v>
      </c>
      <c r="H2524" t="s">
        <v>667</v>
      </c>
      <c r="I2524" t="s">
        <v>681</v>
      </c>
      <c r="J2524" t="s">
        <v>264</v>
      </c>
      <c r="K2524" t="s">
        <v>671</v>
      </c>
      <c r="L2524">
        <v>1000</v>
      </c>
      <c r="M2524">
        <v>400</v>
      </c>
      <c r="O2524">
        <v>376</v>
      </c>
      <c r="P2524">
        <v>80</v>
      </c>
      <c r="Q2524">
        <v>8</v>
      </c>
      <c r="R2524">
        <v>43</v>
      </c>
      <c r="S2524">
        <v>52.5</v>
      </c>
      <c r="T2524">
        <v>9.3000000000000007</v>
      </c>
      <c r="U2524">
        <v>36.799999999999997</v>
      </c>
      <c r="V2524">
        <v>0.90392156862745088</v>
      </c>
      <c r="W2524">
        <v>0.4</v>
      </c>
      <c r="Y2524">
        <v>0.16337386018237082</v>
      </c>
      <c r="Z2524">
        <v>421</v>
      </c>
      <c r="AA2524">
        <v>0.6</v>
      </c>
      <c r="AB2524" t="s">
        <v>781</v>
      </c>
      <c r="AC2524">
        <v>0</v>
      </c>
      <c r="AD2524">
        <v>0</v>
      </c>
      <c r="AE2524">
        <v>1</v>
      </c>
      <c r="AF2524">
        <v>0</v>
      </c>
      <c r="AG2524">
        <v>0</v>
      </c>
      <c r="AH2524" t="s">
        <v>776</v>
      </c>
      <c r="AI2524">
        <v>0</v>
      </c>
      <c r="AJ2524">
        <v>0</v>
      </c>
      <c r="AK2524">
        <v>0</v>
      </c>
      <c r="AL2524">
        <v>0</v>
      </c>
      <c r="AM2524">
        <v>0</v>
      </c>
      <c r="AQ2524">
        <v>150</v>
      </c>
      <c r="AR2524">
        <v>150</v>
      </c>
      <c r="AS2524" t="s">
        <v>755</v>
      </c>
    </row>
    <row r="2525" spans="1:45" x14ac:dyDescent="0.25">
      <c r="A2525">
        <v>2524</v>
      </c>
      <c r="B2525" t="s">
        <v>26</v>
      </c>
      <c r="C2525" t="s">
        <v>680</v>
      </c>
      <c r="D2525" t="s">
        <v>3</v>
      </c>
      <c r="E2525" t="s">
        <v>346</v>
      </c>
      <c r="F2525" s="138">
        <v>44038</v>
      </c>
      <c r="G2525" t="s">
        <v>685</v>
      </c>
      <c r="H2525" t="s">
        <v>667</v>
      </c>
      <c r="I2525" t="s">
        <v>681</v>
      </c>
      <c r="J2525" t="s">
        <v>600</v>
      </c>
      <c r="K2525" t="s">
        <v>671</v>
      </c>
      <c r="L2525">
        <v>1000</v>
      </c>
      <c r="M2525">
        <v>400</v>
      </c>
      <c r="O2525">
        <v>252</v>
      </c>
      <c r="P2525">
        <v>80</v>
      </c>
      <c r="Q2525">
        <v>21</v>
      </c>
      <c r="R2525">
        <v>45</v>
      </c>
      <c r="S2525">
        <v>52.5</v>
      </c>
      <c r="T2525">
        <v>20.7</v>
      </c>
      <c r="U2525">
        <v>37</v>
      </c>
      <c r="V2525">
        <v>0.87424242424242427</v>
      </c>
      <c r="W2525">
        <v>0.4</v>
      </c>
      <c r="Y2525">
        <v>0.25510204081632654</v>
      </c>
      <c r="Z2525">
        <v>275</v>
      </c>
      <c r="AA2525">
        <v>0.6</v>
      </c>
      <c r="AB2525" t="s">
        <v>782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37</v>
      </c>
      <c r="AI2525">
        <v>0</v>
      </c>
      <c r="AJ2525">
        <v>0</v>
      </c>
      <c r="AK2525">
        <v>0</v>
      </c>
      <c r="AL2525">
        <v>0</v>
      </c>
      <c r="AM2525">
        <v>0</v>
      </c>
      <c r="AQ2525">
        <v>150</v>
      </c>
      <c r="AR2525">
        <v>150</v>
      </c>
      <c r="AS2525" t="s">
        <v>755</v>
      </c>
    </row>
    <row r="2526" spans="1:45" x14ac:dyDescent="0.25">
      <c r="A2526">
        <v>2525</v>
      </c>
      <c r="B2526" t="s">
        <v>26</v>
      </c>
      <c r="C2526" t="s">
        <v>680</v>
      </c>
      <c r="D2526" t="s">
        <v>3</v>
      </c>
      <c r="E2526" t="s">
        <v>346</v>
      </c>
      <c r="F2526" s="138">
        <v>44038</v>
      </c>
      <c r="G2526" t="s">
        <v>685</v>
      </c>
      <c r="H2526" t="s">
        <v>667</v>
      </c>
      <c r="I2526" t="s">
        <v>681</v>
      </c>
      <c r="J2526" t="s">
        <v>445</v>
      </c>
      <c r="K2526" t="s">
        <v>671</v>
      </c>
      <c r="L2526">
        <v>1000</v>
      </c>
      <c r="M2526">
        <v>400</v>
      </c>
      <c r="O2526">
        <v>440</v>
      </c>
      <c r="P2526">
        <v>80</v>
      </c>
      <c r="Q2526">
        <v>13</v>
      </c>
      <c r="R2526">
        <v>39</v>
      </c>
      <c r="S2526">
        <v>52.5</v>
      </c>
      <c r="T2526">
        <v>14.8</v>
      </c>
      <c r="U2526">
        <v>32.200000000000003</v>
      </c>
      <c r="V2526">
        <v>0.90384615384615385</v>
      </c>
      <c r="W2526">
        <v>0.4</v>
      </c>
      <c r="Y2526">
        <v>0.12662337662337661</v>
      </c>
      <c r="Z2526">
        <v>391</v>
      </c>
      <c r="AA2526">
        <v>0.6</v>
      </c>
      <c r="AB2526" t="s">
        <v>783</v>
      </c>
      <c r="AC2526">
        <v>0</v>
      </c>
      <c r="AD2526">
        <v>0</v>
      </c>
      <c r="AE2526">
        <v>1</v>
      </c>
      <c r="AF2526">
        <v>0</v>
      </c>
      <c r="AG2526">
        <v>0</v>
      </c>
      <c r="AH2526" t="s">
        <v>784</v>
      </c>
      <c r="AI2526">
        <v>0</v>
      </c>
      <c r="AJ2526">
        <v>0</v>
      </c>
      <c r="AK2526">
        <v>2</v>
      </c>
      <c r="AL2526">
        <v>0</v>
      </c>
      <c r="AM2526">
        <v>0</v>
      </c>
      <c r="AQ2526">
        <v>150</v>
      </c>
      <c r="AR2526">
        <v>150</v>
      </c>
      <c r="AS2526" t="s">
        <v>755</v>
      </c>
    </row>
    <row r="2527" spans="1:45" x14ac:dyDescent="0.25">
      <c r="A2527">
        <v>2526</v>
      </c>
      <c r="B2527" t="s">
        <v>26</v>
      </c>
      <c r="C2527" t="s">
        <v>680</v>
      </c>
      <c r="D2527" t="s">
        <v>3</v>
      </c>
      <c r="E2527" t="s">
        <v>346</v>
      </c>
      <c r="F2527" s="138">
        <v>44038</v>
      </c>
      <c r="G2527" t="s">
        <v>685</v>
      </c>
      <c r="H2527" t="s">
        <v>667</v>
      </c>
      <c r="I2527" t="s">
        <v>681</v>
      </c>
      <c r="J2527" t="s">
        <v>254</v>
      </c>
      <c r="K2527" t="s">
        <v>671</v>
      </c>
      <c r="L2527">
        <v>1000</v>
      </c>
      <c r="M2527">
        <v>400</v>
      </c>
      <c r="O2527">
        <v>304</v>
      </c>
      <c r="P2527">
        <v>128</v>
      </c>
      <c r="Q2527">
        <v>15</v>
      </c>
      <c r="R2527">
        <v>79</v>
      </c>
      <c r="S2527">
        <v>84</v>
      </c>
      <c r="T2527">
        <v>23.65</v>
      </c>
      <c r="U2527">
        <v>60.5</v>
      </c>
      <c r="V2527">
        <v>0.89521276595744692</v>
      </c>
      <c r="W2527">
        <v>0.4</v>
      </c>
      <c r="Y2527">
        <v>0.37124060150375943</v>
      </c>
      <c r="Z2527">
        <v>433</v>
      </c>
      <c r="AA2527">
        <v>0.6</v>
      </c>
      <c r="AB2527">
        <v>17.399999999999999</v>
      </c>
      <c r="AC2527">
        <v>7</v>
      </c>
      <c r="AD2527">
        <v>4</v>
      </c>
      <c r="AE2527">
        <v>6</v>
      </c>
      <c r="AF2527">
        <v>0</v>
      </c>
      <c r="AH2527">
        <v>52</v>
      </c>
      <c r="AI2527">
        <v>8</v>
      </c>
      <c r="AJ2527">
        <v>4</v>
      </c>
      <c r="AK2527">
        <v>10</v>
      </c>
      <c r="AL2527">
        <v>0</v>
      </c>
      <c r="AM2527">
        <v>0</v>
      </c>
      <c r="AQ2527">
        <v>150</v>
      </c>
      <c r="AR2527">
        <v>150</v>
      </c>
      <c r="AS2527" t="s">
        <v>756</v>
      </c>
    </row>
    <row r="2528" spans="1:45" x14ac:dyDescent="0.25">
      <c r="A2528">
        <v>2527</v>
      </c>
      <c r="B2528" t="s">
        <v>26</v>
      </c>
      <c r="C2528" t="s">
        <v>680</v>
      </c>
      <c r="D2528" t="s">
        <v>3</v>
      </c>
      <c r="E2528" t="s">
        <v>346</v>
      </c>
      <c r="F2528" s="138">
        <v>44038</v>
      </c>
      <c r="G2528" t="s">
        <v>685</v>
      </c>
      <c r="H2528" t="s">
        <v>667</v>
      </c>
      <c r="I2528" t="s">
        <v>681</v>
      </c>
      <c r="J2528" t="s">
        <v>261</v>
      </c>
      <c r="K2528" t="s">
        <v>671</v>
      </c>
      <c r="L2528">
        <v>1000</v>
      </c>
      <c r="M2528">
        <v>400</v>
      </c>
      <c r="O2528">
        <v>356</v>
      </c>
      <c r="P2528">
        <v>80</v>
      </c>
      <c r="Q2528">
        <v>16</v>
      </c>
      <c r="R2528">
        <v>41</v>
      </c>
      <c r="S2528">
        <v>52.5</v>
      </c>
      <c r="T2528">
        <v>15</v>
      </c>
      <c r="U2528">
        <v>30</v>
      </c>
      <c r="V2528">
        <v>0.78947368421052633</v>
      </c>
      <c r="W2528">
        <v>0.4</v>
      </c>
      <c r="Y2528">
        <v>0.16452648475120385</v>
      </c>
      <c r="Z2528">
        <v>233</v>
      </c>
      <c r="AA2528">
        <v>0.6</v>
      </c>
      <c r="AB2528">
        <v>15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30</v>
      </c>
      <c r="AI2528">
        <v>0</v>
      </c>
      <c r="AJ2528">
        <v>0</v>
      </c>
      <c r="AK2528">
        <v>0</v>
      </c>
      <c r="AL2528">
        <v>0</v>
      </c>
      <c r="AM2528">
        <v>0</v>
      </c>
      <c r="AQ2528">
        <v>150</v>
      </c>
      <c r="AR2528">
        <v>150</v>
      </c>
      <c r="AS2528" t="s">
        <v>755</v>
      </c>
    </row>
    <row r="2529" spans="1:45" x14ac:dyDescent="0.25">
      <c r="A2529">
        <v>2528</v>
      </c>
      <c r="B2529" t="s">
        <v>26</v>
      </c>
      <c r="C2529" t="s">
        <v>680</v>
      </c>
      <c r="D2529" t="s">
        <v>3</v>
      </c>
      <c r="E2529" t="s">
        <v>346</v>
      </c>
      <c r="F2529" s="138">
        <v>44038</v>
      </c>
      <c r="G2529" t="s">
        <v>710</v>
      </c>
      <c r="H2529" t="s">
        <v>687</v>
      </c>
      <c r="I2529" t="s">
        <v>681</v>
      </c>
      <c r="J2529" t="s">
        <v>540</v>
      </c>
      <c r="K2529" t="s">
        <v>711</v>
      </c>
      <c r="L2529">
        <v>150</v>
      </c>
      <c r="M2529">
        <v>162</v>
      </c>
      <c r="O2529">
        <v>176</v>
      </c>
      <c r="P2529">
        <v>19.5</v>
      </c>
      <c r="Q2529">
        <v>0</v>
      </c>
      <c r="R2529">
        <v>15</v>
      </c>
      <c r="S2529">
        <v>14</v>
      </c>
      <c r="T2529">
        <v>0</v>
      </c>
      <c r="U2529">
        <v>17</v>
      </c>
      <c r="V2529">
        <v>1.1333333333333333</v>
      </c>
      <c r="W2529">
        <v>0.4</v>
      </c>
      <c r="Y2529">
        <v>0.12175324675324677</v>
      </c>
      <c r="Z2529">
        <v>196</v>
      </c>
      <c r="AA2529">
        <v>0.6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17</v>
      </c>
      <c r="AI2529">
        <v>0</v>
      </c>
      <c r="AJ2529">
        <v>0</v>
      </c>
      <c r="AK2529">
        <v>0</v>
      </c>
      <c r="AL2529">
        <v>0</v>
      </c>
      <c r="AM2529">
        <v>0</v>
      </c>
      <c r="AQ2529">
        <v>100</v>
      </c>
      <c r="AR2529">
        <v>100</v>
      </c>
      <c r="AS2529" t="s">
        <v>755</v>
      </c>
    </row>
    <row r="2530" spans="1:45" x14ac:dyDescent="0.25">
      <c r="A2530">
        <v>2529</v>
      </c>
      <c r="B2530" t="s">
        <v>26</v>
      </c>
      <c r="C2530" t="s">
        <v>680</v>
      </c>
      <c r="D2530" t="s">
        <v>3</v>
      </c>
      <c r="E2530" t="s">
        <v>346</v>
      </c>
      <c r="F2530" s="138">
        <v>44038</v>
      </c>
      <c r="G2530" t="s">
        <v>710</v>
      </c>
      <c r="H2530" t="s">
        <v>687</v>
      </c>
      <c r="I2530" t="s">
        <v>681</v>
      </c>
      <c r="J2530" t="s">
        <v>541</v>
      </c>
      <c r="K2530" t="s">
        <v>711</v>
      </c>
      <c r="L2530">
        <v>150</v>
      </c>
      <c r="M2530">
        <v>162</v>
      </c>
      <c r="O2530">
        <v>176</v>
      </c>
      <c r="P2530">
        <v>19.5</v>
      </c>
      <c r="Q2530">
        <v>1</v>
      </c>
      <c r="R2530">
        <v>17</v>
      </c>
      <c r="S2530">
        <v>14</v>
      </c>
      <c r="T2530">
        <v>1</v>
      </c>
      <c r="U2530">
        <v>22</v>
      </c>
      <c r="V2530">
        <v>1.2777777777777777</v>
      </c>
      <c r="W2530">
        <v>0.4</v>
      </c>
      <c r="Y2530">
        <v>0.13798701298701299</v>
      </c>
      <c r="Z2530">
        <v>130</v>
      </c>
      <c r="AA2530">
        <v>0.5</v>
      </c>
      <c r="AB2530">
        <v>1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22</v>
      </c>
      <c r="AI2530">
        <v>0</v>
      </c>
      <c r="AJ2530">
        <v>0</v>
      </c>
      <c r="AK2530">
        <v>0</v>
      </c>
      <c r="AL2530">
        <v>0</v>
      </c>
      <c r="AM2530">
        <v>0</v>
      </c>
      <c r="AQ2530">
        <v>100</v>
      </c>
      <c r="AR2530">
        <v>100</v>
      </c>
      <c r="AS2530" t="s">
        <v>755</v>
      </c>
    </row>
    <row r="2531" spans="1:45" x14ac:dyDescent="0.25">
      <c r="A2531">
        <v>2530</v>
      </c>
      <c r="B2531" t="s">
        <v>26</v>
      </c>
      <c r="C2531" t="s">
        <v>680</v>
      </c>
      <c r="D2531" t="s">
        <v>3</v>
      </c>
      <c r="E2531" t="s">
        <v>346</v>
      </c>
      <c r="F2531" s="138">
        <v>44038</v>
      </c>
      <c r="G2531" t="s">
        <v>710</v>
      </c>
      <c r="H2531" t="s">
        <v>687</v>
      </c>
      <c r="I2531" t="s">
        <v>681</v>
      </c>
      <c r="J2531" t="s">
        <v>519</v>
      </c>
      <c r="K2531" t="s">
        <v>711</v>
      </c>
      <c r="L2531">
        <v>150</v>
      </c>
      <c r="M2531">
        <v>162</v>
      </c>
      <c r="O2531">
        <v>112</v>
      </c>
      <c r="P2531">
        <v>19.5</v>
      </c>
      <c r="Q2531">
        <v>5</v>
      </c>
      <c r="R2531">
        <v>19</v>
      </c>
      <c r="S2531">
        <v>14</v>
      </c>
      <c r="T2531">
        <v>3.5</v>
      </c>
      <c r="U2531">
        <v>16</v>
      </c>
      <c r="V2531">
        <v>0.8125</v>
      </c>
      <c r="W2531">
        <v>0.4</v>
      </c>
      <c r="Y2531">
        <v>0.24234693877551022</v>
      </c>
      <c r="Z2531">
        <v>158</v>
      </c>
      <c r="AA2531">
        <v>0.5</v>
      </c>
      <c r="AB2531">
        <v>3.5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16</v>
      </c>
      <c r="AI2531">
        <v>0</v>
      </c>
      <c r="AJ2531">
        <v>0</v>
      </c>
      <c r="AK2531">
        <v>0</v>
      </c>
      <c r="AL2531">
        <v>0</v>
      </c>
      <c r="AM2531">
        <v>0</v>
      </c>
      <c r="AQ2531">
        <v>100</v>
      </c>
      <c r="AR2531">
        <v>100</v>
      </c>
      <c r="AS2531" t="s">
        <v>755</v>
      </c>
    </row>
    <row r="2532" spans="1:45" x14ac:dyDescent="0.25">
      <c r="A2532">
        <v>2531</v>
      </c>
      <c r="B2532" t="s">
        <v>26</v>
      </c>
      <c r="C2532" t="s">
        <v>680</v>
      </c>
      <c r="D2532" t="s">
        <v>3</v>
      </c>
      <c r="E2532" t="s">
        <v>346</v>
      </c>
      <c r="F2532" s="138">
        <v>44038</v>
      </c>
      <c r="G2532" t="s">
        <v>710</v>
      </c>
      <c r="H2532" t="s">
        <v>687</v>
      </c>
      <c r="I2532" t="s">
        <v>681</v>
      </c>
      <c r="J2532" t="s">
        <v>558</v>
      </c>
      <c r="K2532" t="s">
        <v>711</v>
      </c>
      <c r="L2532">
        <v>150</v>
      </c>
      <c r="M2532">
        <v>162</v>
      </c>
      <c r="O2532">
        <v>176</v>
      </c>
      <c r="P2532">
        <v>19.5</v>
      </c>
      <c r="Q2532">
        <v>14</v>
      </c>
      <c r="R2532">
        <v>29</v>
      </c>
      <c r="S2532">
        <v>14</v>
      </c>
      <c r="T2532">
        <v>15.8</v>
      </c>
      <c r="U2532">
        <v>22.1</v>
      </c>
      <c r="V2532">
        <v>0.88139534883720938</v>
      </c>
      <c r="W2532">
        <v>0.4</v>
      </c>
      <c r="Y2532">
        <v>0.2353896103896104</v>
      </c>
      <c r="Z2532">
        <v>240</v>
      </c>
      <c r="AA2532">
        <v>0.5</v>
      </c>
      <c r="AB2532">
        <v>15.8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19.600000000000001</v>
      </c>
      <c r="AI2532">
        <v>0</v>
      </c>
      <c r="AJ2532">
        <v>0</v>
      </c>
      <c r="AK2532">
        <v>5</v>
      </c>
      <c r="AL2532">
        <v>0</v>
      </c>
      <c r="AM2532">
        <v>0</v>
      </c>
      <c r="AQ2532">
        <v>100</v>
      </c>
      <c r="AR2532">
        <v>100</v>
      </c>
      <c r="AS2532" t="s">
        <v>755</v>
      </c>
    </row>
    <row r="2533" spans="1:45" x14ac:dyDescent="0.25">
      <c r="A2533">
        <v>2532</v>
      </c>
      <c r="B2533" t="s">
        <v>26</v>
      </c>
      <c r="C2533" t="s">
        <v>680</v>
      </c>
      <c r="D2533" t="s">
        <v>3</v>
      </c>
      <c r="E2533" t="s">
        <v>346</v>
      </c>
      <c r="F2533" s="138">
        <v>44038</v>
      </c>
      <c r="G2533" t="s">
        <v>710</v>
      </c>
      <c r="H2533" t="s">
        <v>687</v>
      </c>
      <c r="I2533" t="s">
        <v>681</v>
      </c>
      <c r="J2533" t="s">
        <v>542</v>
      </c>
      <c r="K2533" t="s">
        <v>711</v>
      </c>
      <c r="L2533">
        <v>150</v>
      </c>
      <c r="M2533">
        <v>162</v>
      </c>
      <c r="O2533">
        <v>176</v>
      </c>
      <c r="P2533">
        <v>19.5</v>
      </c>
      <c r="Q2533">
        <v>10</v>
      </c>
      <c r="R2533">
        <v>23</v>
      </c>
      <c r="S2533">
        <v>14</v>
      </c>
      <c r="T2533">
        <v>11</v>
      </c>
      <c r="U2533">
        <v>24.3</v>
      </c>
      <c r="V2533">
        <v>1.0696969696969696</v>
      </c>
      <c r="W2533">
        <v>0.4</v>
      </c>
      <c r="Y2533">
        <v>0.18668831168831171</v>
      </c>
      <c r="Z2533">
        <v>177</v>
      </c>
      <c r="AA2533">
        <v>0.5</v>
      </c>
      <c r="AB2533">
        <v>11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21.3</v>
      </c>
      <c r="AI2533">
        <v>0</v>
      </c>
      <c r="AJ2533">
        <v>0</v>
      </c>
      <c r="AK2533">
        <v>6</v>
      </c>
      <c r="AL2533">
        <v>0</v>
      </c>
      <c r="AM2533">
        <v>0</v>
      </c>
      <c r="AQ2533">
        <v>100</v>
      </c>
      <c r="AR2533">
        <v>100</v>
      </c>
      <c r="AS2533" t="s">
        <v>755</v>
      </c>
    </row>
    <row r="2534" spans="1:45" x14ac:dyDescent="0.25">
      <c r="A2534">
        <v>2533</v>
      </c>
      <c r="B2534" t="s">
        <v>26</v>
      </c>
      <c r="C2534" t="s">
        <v>680</v>
      </c>
      <c r="D2534" t="s">
        <v>3</v>
      </c>
      <c r="E2534" t="s">
        <v>346</v>
      </c>
      <c r="F2534" s="138">
        <v>44038</v>
      </c>
      <c r="G2534" t="s">
        <v>710</v>
      </c>
      <c r="H2534" t="s">
        <v>687</v>
      </c>
      <c r="I2534" t="s">
        <v>681</v>
      </c>
      <c r="J2534" t="s">
        <v>543</v>
      </c>
      <c r="K2534" t="s">
        <v>711</v>
      </c>
      <c r="L2534">
        <v>150</v>
      </c>
      <c r="M2534">
        <v>162</v>
      </c>
      <c r="O2534">
        <v>196</v>
      </c>
      <c r="P2534">
        <v>19.5</v>
      </c>
      <c r="Q2534">
        <v>5</v>
      </c>
      <c r="R2534">
        <v>16</v>
      </c>
      <c r="S2534">
        <v>14</v>
      </c>
      <c r="T2534">
        <v>3</v>
      </c>
      <c r="U2534">
        <v>13</v>
      </c>
      <c r="V2534">
        <v>0.76190476190476186</v>
      </c>
      <c r="W2534">
        <v>0.4</v>
      </c>
      <c r="Y2534">
        <v>0.11661807580174928</v>
      </c>
      <c r="Z2534">
        <v>160</v>
      </c>
      <c r="AA2534">
        <v>0.5</v>
      </c>
      <c r="AB2534">
        <v>3</v>
      </c>
      <c r="AC2534">
        <v>0</v>
      </c>
      <c r="AF2534">
        <v>0</v>
      </c>
      <c r="AG2534">
        <v>0</v>
      </c>
      <c r="AH2534">
        <v>13</v>
      </c>
      <c r="AI2534">
        <v>0</v>
      </c>
      <c r="AJ2534">
        <v>0</v>
      </c>
      <c r="AK2534">
        <v>0</v>
      </c>
      <c r="AL2534">
        <v>0</v>
      </c>
      <c r="AM2534">
        <v>0</v>
      </c>
      <c r="AQ2534">
        <v>100</v>
      </c>
      <c r="AR2534">
        <v>100</v>
      </c>
      <c r="AS2534" t="s">
        <v>755</v>
      </c>
    </row>
    <row r="2535" spans="1:45" x14ac:dyDescent="0.25">
      <c r="A2535">
        <v>2534</v>
      </c>
      <c r="B2535" t="s">
        <v>26</v>
      </c>
      <c r="C2535" t="s">
        <v>680</v>
      </c>
      <c r="D2535" t="s">
        <v>3</v>
      </c>
      <c r="E2535" t="s">
        <v>346</v>
      </c>
      <c r="F2535" s="138">
        <v>44038</v>
      </c>
      <c r="G2535" t="s">
        <v>710</v>
      </c>
      <c r="H2535" t="s">
        <v>687</v>
      </c>
      <c r="I2535" t="s">
        <v>681</v>
      </c>
      <c r="J2535" t="s">
        <v>581</v>
      </c>
      <c r="K2535" t="s">
        <v>711</v>
      </c>
      <c r="L2535">
        <v>150</v>
      </c>
      <c r="M2535">
        <v>162</v>
      </c>
      <c r="O2535">
        <v>176</v>
      </c>
      <c r="P2535">
        <v>19.5</v>
      </c>
      <c r="Q2535">
        <v>11</v>
      </c>
      <c r="R2535">
        <v>22</v>
      </c>
      <c r="S2535">
        <v>14</v>
      </c>
      <c r="T2535">
        <v>9.3000000000000007</v>
      </c>
      <c r="U2535">
        <v>20.6</v>
      </c>
      <c r="V2535">
        <v>0.90606060606060612</v>
      </c>
      <c r="W2535">
        <v>0.4</v>
      </c>
      <c r="Y2535">
        <v>0.17857142857142858</v>
      </c>
      <c r="Z2535">
        <v>138</v>
      </c>
      <c r="AA2535">
        <v>0.5</v>
      </c>
      <c r="AB2535" t="s">
        <v>785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20.6</v>
      </c>
      <c r="AI2535">
        <v>0</v>
      </c>
      <c r="AJ2535">
        <v>0</v>
      </c>
      <c r="AK2535">
        <v>0</v>
      </c>
      <c r="AL2535">
        <v>0</v>
      </c>
      <c r="AM2535">
        <v>0</v>
      </c>
      <c r="AQ2535">
        <v>100</v>
      </c>
      <c r="AR2535">
        <v>100</v>
      </c>
      <c r="AS2535" t="s">
        <v>755</v>
      </c>
    </row>
    <row r="2536" spans="1:45" x14ac:dyDescent="0.25">
      <c r="A2536">
        <v>2535</v>
      </c>
      <c r="B2536" t="s">
        <v>26</v>
      </c>
      <c r="C2536" t="s">
        <v>680</v>
      </c>
      <c r="D2536" t="s">
        <v>3</v>
      </c>
      <c r="E2536" t="s">
        <v>346</v>
      </c>
      <c r="F2536" s="138">
        <v>44038</v>
      </c>
      <c r="G2536" t="s">
        <v>710</v>
      </c>
      <c r="H2536" t="s">
        <v>687</v>
      </c>
      <c r="I2536" t="s">
        <v>681</v>
      </c>
      <c r="J2536" t="s">
        <v>506</v>
      </c>
      <c r="K2536" t="s">
        <v>711</v>
      </c>
      <c r="L2536">
        <v>150</v>
      </c>
      <c r="M2536">
        <v>162</v>
      </c>
      <c r="O2536">
        <v>160</v>
      </c>
      <c r="P2536">
        <v>19.5</v>
      </c>
      <c r="Q2536">
        <v>0</v>
      </c>
      <c r="R2536">
        <v>11</v>
      </c>
      <c r="S2536">
        <v>14</v>
      </c>
      <c r="T2536">
        <v>0</v>
      </c>
      <c r="U2536">
        <v>13</v>
      </c>
      <c r="V2536">
        <v>1.1818181818181819</v>
      </c>
      <c r="W2536">
        <v>0.4</v>
      </c>
      <c r="Y2536">
        <v>9.8214285714285712E-2</v>
      </c>
      <c r="Z2536">
        <v>238</v>
      </c>
      <c r="AA2536">
        <v>0.5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13</v>
      </c>
      <c r="AI2536">
        <v>0</v>
      </c>
      <c r="AJ2536">
        <v>0</v>
      </c>
      <c r="AK2536">
        <v>0</v>
      </c>
      <c r="AL2536">
        <v>0</v>
      </c>
      <c r="AM2536">
        <v>0</v>
      </c>
      <c r="AQ2536">
        <v>100</v>
      </c>
      <c r="AR2536">
        <v>100</v>
      </c>
      <c r="AS2536" t="s">
        <v>755</v>
      </c>
    </row>
    <row r="2537" spans="1:45" x14ac:dyDescent="0.25">
      <c r="A2537">
        <v>2536</v>
      </c>
      <c r="B2537" t="s">
        <v>26</v>
      </c>
      <c r="C2537" t="s">
        <v>680</v>
      </c>
      <c r="D2537" t="s">
        <v>3</v>
      </c>
      <c r="E2537" t="s">
        <v>346</v>
      </c>
      <c r="F2537" s="138">
        <v>44038</v>
      </c>
      <c r="G2537" t="s">
        <v>710</v>
      </c>
      <c r="H2537" t="s">
        <v>687</v>
      </c>
      <c r="I2537" t="s">
        <v>681</v>
      </c>
      <c r="J2537" t="s">
        <v>539</v>
      </c>
      <c r="K2537" t="s">
        <v>711</v>
      </c>
      <c r="L2537">
        <v>150</v>
      </c>
      <c r="M2537">
        <v>162</v>
      </c>
      <c r="O2537">
        <v>176</v>
      </c>
      <c r="P2537">
        <v>19.5</v>
      </c>
      <c r="Q2537">
        <v>13</v>
      </c>
      <c r="R2537">
        <v>5</v>
      </c>
      <c r="S2537">
        <v>14</v>
      </c>
      <c r="T2537">
        <v>15.75</v>
      </c>
      <c r="U2537">
        <v>7</v>
      </c>
      <c r="V2537">
        <v>1.2638888888888888</v>
      </c>
      <c r="W2537">
        <v>0.4</v>
      </c>
      <c r="Y2537">
        <v>4.0584415584415591E-2</v>
      </c>
      <c r="Z2537">
        <v>120</v>
      </c>
      <c r="AA2537">
        <v>0.5</v>
      </c>
      <c r="AB2537">
        <v>14</v>
      </c>
      <c r="AC2537">
        <v>3</v>
      </c>
      <c r="AD2537">
        <v>0</v>
      </c>
      <c r="AE2537">
        <v>2</v>
      </c>
      <c r="AF2537">
        <v>0</v>
      </c>
      <c r="AG2537">
        <v>0</v>
      </c>
      <c r="AH2537">
        <v>4</v>
      </c>
      <c r="AI2537">
        <v>2</v>
      </c>
      <c r="AJ2537">
        <v>0</v>
      </c>
      <c r="AK2537">
        <v>5</v>
      </c>
      <c r="AL2537">
        <v>0</v>
      </c>
      <c r="AM2537">
        <v>0</v>
      </c>
      <c r="AQ2537">
        <v>100</v>
      </c>
      <c r="AR2537">
        <v>100</v>
      </c>
      <c r="AS2537" t="s">
        <v>755</v>
      </c>
    </row>
    <row r="2538" spans="1:45" x14ac:dyDescent="0.25">
      <c r="A2538">
        <v>2537</v>
      </c>
      <c r="B2538" t="s">
        <v>26</v>
      </c>
      <c r="C2538" t="s">
        <v>680</v>
      </c>
      <c r="D2538" t="s">
        <v>3</v>
      </c>
      <c r="E2538" t="s">
        <v>346</v>
      </c>
      <c r="F2538" s="138">
        <v>44038</v>
      </c>
      <c r="G2538" t="s">
        <v>710</v>
      </c>
      <c r="H2538" t="s">
        <v>687</v>
      </c>
      <c r="I2538" t="s">
        <v>681</v>
      </c>
      <c r="J2538" t="s">
        <v>539</v>
      </c>
      <c r="K2538" t="s">
        <v>711</v>
      </c>
      <c r="L2538">
        <v>150</v>
      </c>
      <c r="M2538">
        <v>162</v>
      </c>
      <c r="O2538">
        <v>224</v>
      </c>
      <c r="P2538">
        <v>19.5</v>
      </c>
      <c r="Q2538">
        <v>7</v>
      </c>
      <c r="R2538">
        <v>34</v>
      </c>
      <c r="S2538">
        <v>14</v>
      </c>
      <c r="T2538">
        <v>10</v>
      </c>
      <c r="U2538">
        <v>34</v>
      </c>
      <c r="V2538">
        <v>1.0731707317073171</v>
      </c>
      <c r="W2538">
        <v>0.4</v>
      </c>
      <c r="Y2538">
        <v>0.21683673469387757</v>
      </c>
      <c r="Z2538">
        <v>173</v>
      </c>
      <c r="AA2538">
        <v>0.5</v>
      </c>
      <c r="AB2538">
        <v>10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34</v>
      </c>
      <c r="AI2538">
        <v>0</v>
      </c>
      <c r="AJ2538">
        <v>0</v>
      </c>
      <c r="AK2538">
        <v>0</v>
      </c>
      <c r="AL2538">
        <v>0</v>
      </c>
      <c r="AM2538">
        <v>0</v>
      </c>
      <c r="AQ2538">
        <v>100</v>
      </c>
      <c r="AR2538">
        <v>100</v>
      </c>
      <c r="AS2538" t="s">
        <v>755</v>
      </c>
    </row>
    <row r="2539" spans="1:45" x14ac:dyDescent="0.25">
      <c r="A2539">
        <v>2538</v>
      </c>
      <c r="B2539" t="s">
        <v>26</v>
      </c>
      <c r="C2539" t="s">
        <v>680</v>
      </c>
      <c r="D2539" t="s">
        <v>3</v>
      </c>
      <c r="E2539" t="s">
        <v>346</v>
      </c>
      <c r="F2539" s="138">
        <v>44038</v>
      </c>
      <c r="G2539" t="s">
        <v>710</v>
      </c>
      <c r="H2539" t="s">
        <v>687</v>
      </c>
      <c r="I2539" t="s">
        <v>681</v>
      </c>
      <c r="J2539" t="s">
        <v>520</v>
      </c>
      <c r="K2539" t="s">
        <v>711</v>
      </c>
      <c r="L2539">
        <v>150</v>
      </c>
      <c r="M2539">
        <v>162</v>
      </c>
      <c r="O2539">
        <v>208</v>
      </c>
      <c r="P2539">
        <v>19.5</v>
      </c>
      <c r="Q2539">
        <v>1</v>
      </c>
      <c r="R2539">
        <v>15</v>
      </c>
      <c r="S2539">
        <v>14</v>
      </c>
      <c r="T2539">
        <v>1</v>
      </c>
      <c r="U2539">
        <v>22</v>
      </c>
      <c r="V2539">
        <v>1.4375</v>
      </c>
      <c r="W2539">
        <v>0.4</v>
      </c>
      <c r="Y2539">
        <v>0.10302197802197803</v>
      </c>
      <c r="Z2539">
        <v>166</v>
      </c>
      <c r="AA2539">
        <v>0.5</v>
      </c>
      <c r="AB2539">
        <v>1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20</v>
      </c>
      <c r="AI2539">
        <v>2</v>
      </c>
      <c r="AJ2539">
        <v>0</v>
      </c>
      <c r="AK2539">
        <v>3</v>
      </c>
      <c r="AL2539">
        <v>0</v>
      </c>
      <c r="AM2539">
        <v>0</v>
      </c>
      <c r="AQ2539">
        <v>100</v>
      </c>
      <c r="AR2539">
        <v>100</v>
      </c>
      <c r="AS2539" t="s">
        <v>755</v>
      </c>
    </row>
    <row r="2540" spans="1:45" x14ac:dyDescent="0.25">
      <c r="A2540">
        <v>2539</v>
      </c>
      <c r="B2540" t="s">
        <v>26</v>
      </c>
      <c r="C2540" t="s">
        <v>680</v>
      </c>
      <c r="D2540" t="s">
        <v>3</v>
      </c>
      <c r="E2540" t="s">
        <v>346</v>
      </c>
      <c r="F2540" s="138">
        <v>44038</v>
      </c>
      <c r="G2540" t="s">
        <v>710</v>
      </c>
      <c r="H2540" t="s">
        <v>687</v>
      </c>
      <c r="I2540" t="s">
        <v>681</v>
      </c>
      <c r="J2540" t="s">
        <v>501</v>
      </c>
      <c r="K2540" t="s">
        <v>711</v>
      </c>
      <c r="L2540">
        <v>150</v>
      </c>
      <c r="M2540">
        <v>162</v>
      </c>
      <c r="O2540">
        <v>144</v>
      </c>
      <c r="P2540">
        <v>19.5</v>
      </c>
      <c r="Q2540">
        <v>5</v>
      </c>
      <c r="R2540">
        <v>17</v>
      </c>
      <c r="S2540">
        <v>14</v>
      </c>
      <c r="T2540">
        <v>4</v>
      </c>
      <c r="U2540">
        <v>10.8</v>
      </c>
      <c r="V2540">
        <v>0.67272727272727273</v>
      </c>
      <c r="W2540">
        <v>0.4</v>
      </c>
      <c r="Y2540">
        <v>0.16865079365079366</v>
      </c>
      <c r="Z2540">
        <v>197</v>
      </c>
      <c r="AA2540">
        <v>0.5</v>
      </c>
      <c r="AB2540">
        <v>4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10.8</v>
      </c>
      <c r="AI2540">
        <v>0</v>
      </c>
      <c r="AJ2540">
        <v>0</v>
      </c>
      <c r="AK2540">
        <v>0</v>
      </c>
      <c r="AL2540">
        <v>0</v>
      </c>
      <c r="AM2540">
        <v>0</v>
      </c>
      <c r="AQ2540">
        <v>100</v>
      </c>
      <c r="AR2540">
        <v>100</v>
      </c>
      <c r="AS2540" t="s">
        <v>755</v>
      </c>
    </row>
    <row r="2541" spans="1:45" x14ac:dyDescent="0.25">
      <c r="A2541">
        <v>2540</v>
      </c>
      <c r="B2541" t="s">
        <v>26</v>
      </c>
      <c r="C2541" t="s">
        <v>680</v>
      </c>
      <c r="D2541" t="s">
        <v>3</v>
      </c>
      <c r="E2541" t="s">
        <v>346</v>
      </c>
      <c r="F2541" s="138">
        <v>44038</v>
      </c>
      <c r="G2541" t="s">
        <v>710</v>
      </c>
      <c r="H2541" t="s">
        <v>687</v>
      </c>
      <c r="I2541" t="s">
        <v>681</v>
      </c>
      <c r="J2541" t="s">
        <v>503</v>
      </c>
      <c r="K2541" t="s">
        <v>711</v>
      </c>
      <c r="L2541">
        <v>150</v>
      </c>
      <c r="M2541">
        <v>162</v>
      </c>
      <c r="O2541">
        <v>176</v>
      </c>
      <c r="P2541">
        <v>19.5</v>
      </c>
      <c r="Q2541">
        <v>23</v>
      </c>
      <c r="R2541">
        <v>39</v>
      </c>
      <c r="S2541">
        <v>14</v>
      </c>
      <c r="T2541">
        <v>13</v>
      </c>
      <c r="U2541">
        <v>32.659999999999997</v>
      </c>
      <c r="V2541">
        <v>0.73645161290322581</v>
      </c>
      <c r="W2541">
        <v>0.4</v>
      </c>
      <c r="Y2541">
        <v>0.31655844155844159</v>
      </c>
      <c r="Z2541">
        <v>174</v>
      </c>
      <c r="AA2541">
        <v>0.5</v>
      </c>
      <c r="AB2541">
        <v>12</v>
      </c>
      <c r="AC2541">
        <v>0</v>
      </c>
      <c r="AD2541">
        <v>0</v>
      </c>
      <c r="AE2541">
        <v>2</v>
      </c>
      <c r="AF2541">
        <v>0</v>
      </c>
      <c r="AG2541">
        <v>0</v>
      </c>
      <c r="AH2541" t="s">
        <v>786</v>
      </c>
      <c r="AI2541">
        <v>2</v>
      </c>
      <c r="AJ2541">
        <v>0</v>
      </c>
      <c r="AK2541">
        <v>2</v>
      </c>
      <c r="AL2541">
        <v>0</v>
      </c>
      <c r="AM2541">
        <v>0</v>
      </c>
      <c r="AQ2541">
        <v>100</v>
      </c>
      <c r="AR2541">
        <v>100</v>
      </c>
      <c r="AS2541" t="s">
        <v>755</v>
      </c>
    </row>
    <row r="2542" spans="1:45" x14ac:dyDescent="0.25">
      <c r="A2542">
        <v>2541</v>
      </c>
      <c r="B2542" t="s">
        <v>26</v>
      </c>
      <c r="C2542" t="s">
        <v>680</v>
      </c>
      <c r="D2542" t="s">
        <v>3</v>
      </c>
      <c r="E2542" t="s">
        <v>346</v>
      </c>
      <c r="F2542" s="138">
        <v>44038</v>
      </c>
      <c r="G2542" t="s">
        <v>710</v>
      </c>
      <c r="H2542" t="s">
        <v>687</v>
      </c>
      <c r="I2542" t="s">
        <v>681</v>
      </c>
      <c r="J2542" t="s">
        <v>544</v>
      </c>
      <c r="K2542" t="s">
        <v>711</v>
      </c>
      <c r="L2542">
        <v>150</v>
      </c>
      <c r="M2542">
        <v>162</v>
      </c>
      <c r="O2542">
        <v>160</v>
      </c>
      <c r="P2542">
        <v>19.5</v>
      </c>
      <c r="Q2542">
        <v>2</v>
      </c>
      <c r="R2542">
        <v>18</v>
      </c>
      <c r="S2542">
        <v>14</v>
      </c>
      <c r="T2542">
        <v>0</v>
      </c>
      <c r="U2542">
        <v>18.5</v>
      </c>
      <c r="V2542">
        <v>0.92500000000000004</v>
      </c>
      <c r="W2542">
        <v>0.4</v>
      </c>
      <c r="Y2542">
        <v>0.16071428571428573</v>
      </c>
      <c r="Z2542">
        <v>187</v>
      </c>
      <c r="AA2542">
        <v>0.5</v>
      </c>
      <c r="AF2542">
        <v>0</v>
      </c>
      <c r="AH2542">
        <v>17</v>
      </c>
      <c r="AI2542">
        <v>0</v>
      </c>
      <c r="AJ2542">
        <v>0</v>
      </c>
      <c r="AK2542">
        <v>3</v>
      </c>
      <c r="AL2542">
        <v>0</v>
      </c>
      <c r="AM2542">
        <v>0</v>
      </c>
      <c r="AQ2542">
        <v>100</v>
      </c>
      <c r="AR2542">
        <v>100</v>
      </c>
      <c r="AS2542" t="s">
        <v>755</v>
      </c>
    </row>
    <row r="2543" spans="1:45" x14ac:dyDescent="0.25">
      <c r="A2543">
        <v>2542</v>
      </c>
      <c r="B2543" t="s">
        <v>26</v>
      </c>
      <c r="C2543" t="s">
        <v>680</v>
      </c>
      <c r="D2543" t="s">
        <v>3</v>
      </c>
      <c r="E2543" t="s">
        <v>346</v>
      </c>
      <c r="F2543" s="138">
        <v>44038</v>
      </c>
      <c r="G2543" t="s">
        <v>710</v>
      </c>
      <c r="H2543" t="s">
        <v>687</v>
      </c>
      <c r="I2543" t="s">
        <v>681</v>
      </c>
      <c r="J2543" t="s">
        <v>555</v>
      </c>
      <c r="K2543" t="s">
        <v>711</v>
      </c>
      <c r="L2543">
        <v>150</v>
      </c>
      <c r="M2543">
        <v>162</v>
      </c>
      <c r="O2543">
        <v>176</v>
      </c>
      <c r="P2543">
        <v>19.5</v>
      </c>
      <c r="Q2543">
        <v>6</v>
      </c>
      <c r="R2543">
        <v>25</v>
      </c>
      <c r="S2543">
        <v>14</v>
      </c>
      <c r="T2543">
        <v>5.8</v>
      </c>
      <c r="U2543">
        <v>24.5</v>
      </c>
      <c r="V2543">
        <v>0.97741935483870968</v>
      </c>
      <c r="W2543">
        <v>0.4</v>
      </c>
      <c r="Y2543">
        <v>0.20292207792207795</v>
      </c>
      <c r="Z2543">
        <v>101</v>
      </c>
      <c r="AA2543">
        <v>0.5</v>
      </c>
      <c r="AB2543" t="s">
        <v>787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24.5</v>
      </c>
      <c r="AI2543">
        <v>0</v>
      </c>
      <c r="AJ2543">
        <v>0</v>
      </c>
      <c r="AK2543">
        <v>0</v>
      </c>
      <c r="AL2543">
        <v>0</v>
      </c>
      <c r="AM2543">
        <v>0</v>
      </c>
      <c r="AQ2543">
        <v>100</v>
      </c>
      <c r="AR2543">
        <v>100</v>
      </c>
      <c r="AS2543" t="s">
        <v>755</v>
      </c>
    </row>
    <row r="2544" spans="1:45" x14ac:dyDescent="0.25">
      <c r="A2544">
        <v>2543</v>
      </c>
      <c r="B2544" t="s">
        <v>26</v>
      </c>
      <c r="C2544" t="s">
        <v>680</v>
      </c>
      <c r="D2544" t="s">
        <v>3</v>
      </c>
      <c r="E2544" t="s">
        <v>346</v>
      </c>
      <c r="F2544" s="138">
        <v>44038</v>
      </c>
      <c r="G2544" t="s">
        <v>710</v>
      </c>
      <c r="H2544" t="s">
        <v>687</v>
      </c>
      <c r="I2544" t="s">
        <v>681</v>
      </c>
      <c r="J2544" t="s">
        <v>502</v>
      </c>
      <c r="K2544" t="s">
        <v>711</v>
      </c>
      <c r="L2544">
        <v>150</v>
      </c>
      <c r="M2544">
        <v>162</v>
      </c>
      <c r="O2544">
        <v>180</v>
      </c>
      <c r="P2544">
        <v>19.5</v>
      </c>
      <c r="Q2544">
        <v>3</v>
      </c>
      <c r="R2544">
        <v>12</v>
      </c>
      <c r="S2544">
        <v>14</v>
      </c>
      <c r="T2544">
        <v>8.6999999999999993</v>
      </c>
      <c r="U2544">
        <v>16.5</v>
      </c>
      <c r="V2544">
        <v>1.68</v>
      </c>
      <c r="W2544">
        <v>0.4</v>
      </c>
      <c r="Y2544">
        <v>9.5238095238095247E-2</v>
      </c>
      <c r="Z2544">
        <v>161</v>
      </c>
      <c r="AA2544">
        <v>0.5</v>
      </c>
      <c r="AB2544" t="s">
        <v>788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16.5</v>
      </c>
      <c r="AI2544">
        <v>0</v>
      </c>
      <c r="AJ2544">
        <v>0</v>
      </c>
      <c r="AK2544">
        <v>0</v>
      </c>
      <c r="AL2544">
        <v>0</v>
      </c>
      <c r="AM2544">
        <v>0</v>
      </c>
      <c r="AQ2544">
        <v>100</v>
      </c>
      <c r="AR2544">
        <v>100</v>
      </c>
      <c r="AS2544" t="s">
        <v>755</v>
      </c>
    </row>
    <row r="2545" spans="1:45" x14ac:dyDescent="0.25">
      <c r="A2545">
        <v>2544</v>
      </c>
      <c r="B2545" t="s">
        <v>26</v>
      </c>
      <c r="C2545" t="s">
        <v>680</v>
      </c>
      <c r="D2545" t="s">
        <v>3</v>
      </c>
      <c r="E2545" t="s">
        <v>346</v>
      </c>
      <c r="F2545" s="138">
        <v>44038</v>
      </c>
      <c r="G2545" t="s">
        <v>710</v>
      </c>
      <c r="H2545" t="s">
        <v>687</v>
      </c>
      <c r="I2545" t="s">
        <v>681</v>
      </c>
      <c r="J2545" t="s">
        <v>517</v>
      </c>
      <c r="K2545" t="s">
        <v>711</v>
      </c>
      <c r="L2545">
        <v>150</v>
      </c>
      <c r="M2545">
        <v>162</v>
      </c>
      <c r="O2545">
        <v>180</v>
      </c>
      <c r="P2545">
        <v>19.5</v>
      </c>
      <c r="Q2545">
        <v>2</v>
      </c>
      <c r="R2545">
        <v>7</v>
      </c>
      <c r="S2545">
        <v>14</v>
      </c>
      <c r="T2545">
        <v>4.33</v>
      </c>
      <c r="U2545">
        <v>12.5</v>
      </c>
      <c r="V2545">
        <v>1.8699999999999999</v>
      </c>
      <c r="W2545">
        <v>0.4</v>
      </c>
      <c r="Y2545">
        <v>5.5555555555555559E-2</v>
      </c>
      <c r="Z2545">
        <v>177</v>
      </c>
      <c r="AA2545">
        <v>0.5</v>
      </c>
      <c r="AB2545" t="s">
        <v>789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12.5</v>
      </c>
      <c r="AI2545">
        <v>0</v>
      </c>
      <c r="AJ2545">
        <v>0</v>
      </c>
      <c r="AK2545">
        <v>0</v>
      </c>
      <c r="AL2545">
        <v>0</v>
      </c>
      <c r="AM2545">
        <v>0</v>
      </c>
      <c r="AQ2545">
        <v>100</v>
      </c>
      <c r="AR2545">
        <v>100</v>
      </c>
      <c r="AS2545" t="s">
        <v>755</v>
      </c>
    </row>
    <row r="2546" spans="1:45" x14ac:dyDescent="0.25">
      <c r="A2546">
        <v>2545</v>
      </c>
      <c r="B2546" t="s">
        <v>26</v>
      </c>
      <c r="C2546" t="s">
        <v>680</v>
      </c>
      <c r="D2546" t="s">
        <v>3</v>
      </c>
      <c r="E2546" t="s">
        <v>346</v>
      </c>
      <c r="F2546" s="138">
        <v>44038</v>
      </c>
      <c r="G2546" t="s">
        <v>710</v>
      </c>
      <c r="H2546" t="s">
        <v>687</v>
      </c>
      <c r="I2546" t="s">
        <v>681</v>
      </c>
      <c r="J2546" t="s">
        <v>584</v>
      </c>
      <c r="K2546" t="s">
        <v>711</v>
      </c>
      <c r="L2546">
        <v>150</v>
      </c>
      <c r="M2546">
        <v>162</v>
      </c>
      <c r="O2546">
        <v>160</v>
      </c>
      <c r="P2546">
        <v>19.5</v>
      </c>
      <c r="Q2546">
        <v>3</v>
      </c>
      <c r="R2546">
        <v>32</v>
      </c>
      <c r="S2546">
        <v>14</v>
      </c>
      <c r="T2546">
        <v>3</v>
      </c>
      <c r="U2546">
        <v>22.5</v>
      </c>
      <c r="V2546">
        <v>0.72857142857142854</v>
      </c>
      <c r="W2546">
        <v>0.4</v>
      </c>
      <c r="Y2546">
        <v>0.2857142857142857</v>
      </c>
      <c r="Z2546">
        <v>191</v>
      </c>
      <c r="AA2546">
        <v>0.5</v>
      </c>
      <c r="AB2546">
        <v>3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22.5</v>
      </c>
      <c r="AI2546">
        <v>0</v>
      </c>
      <c r="AJ2546">
        <v>0</v>
      </c>
      <c r="AK2546">
        <v>0</v>
      </c>
      <c r="AL2546">
        <v>0</v>
      </c>
      <c r="AM2546">
        <v>0</v>
      </c>
      <c r="AQ2546">
        <v>100</v>
      </c>
      <c r="AR2546">
        <v>100</v>
      </c>
      <c r="AS2546" t="s">
        <v>755</v>
      </c>
    </row>
    <row r="2547" spans="1:45" x14ac:dyDescent="0.25">
      <c r="A2547">
        <v>2546</v>
      </c>
      <c r="B2547" t="s">
        <v>26</v>
      </c>
      <c r="C2547" t="s">
        <v>680</v>
      </c>
      <c r="D2547" t="s">
        <v>3</v>
      </c>
      <c r="E2547" t="s">
        <v>346</v>
      </c>
      <c r="F2547" s="138">
        <v>44038</v>
      </c>
      <c r="G2547" t="s">
        <v>710</v>
      </c>
      <c r="H2547" t="s">
        <v>687</v>
      </c>
      <c r="I2547" t="s">
        <v>681</v>
      </c>
      <c r="J2547" t="s">
        <v>538</v>
      </c>
      <c r="K2547" t="s">
        <v>711</v>
      </c>
      <c r="L2547">
        <v>150</v>
      </c>
      <c r="M2547">
        <v>162</v>
      </c>
      <c r="O2547">
        <v>160</v>
      </c>
      <c r="P2547">
        <v>19.5</v>
      </c>
      <c r="Q2547">
        <v>2</v>
      </c>
      <c r="R2547">
        <v>18</v>
      </c>
      <c r="S2547">
        <v>14</v>
      </c>
      <c r="T2547">
        <v>1.5</v>
      </c>
      <c r="U2547">
        <v>12.2</v>
      </c>
      <c r="V2547">
        <v>0.68499999999999994</v>
      </c>
      <c r="W2547">
        <v>0.4</v>
      </c>
      <c r="Y2547">
        <v>0.16071428571428573</v>
      </c>
      <c r="Z2547">
        <v>174</v>
      </c>
      <c r="AA2547">
        <v>0.5</v>
      </c>
      <c r="AB2547" t="s">
        <v>758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9.1999999999999993</v>
      </c>
      <c r="AI2547">
        <v>0</v>
      </c>
      <c r="AJ2547">
        <v>0</v>
      </c>
      <c r="AK2547">
        <v>6</v>
      </c>
      <c r="AL2547">
        <v>0</v>
      </c>
      <c r="AM2547">
        <v>0</v>
      </c>
      <c r="AQ2547">
        <v>100</v>
      </c>
      <c r="AR2547">
        <v>100</v>
      </c>
      <c r="AS2547" t="s">
        <v>755</v>
      </c>
    </row>
    <row r="2548" spans="1:45" x14ac:dyDescent="0.25">
      <c r="A2548">
        <v>2547</v>
      </c>
      <c r="B2548" t="s">
        <v>26</v>
      </c>
      <c r="C2548" t="s">
        <v>680</v>
      </c>
      <c r="D2548" t="s">
        <v>3</v>
      </c>
      <c r="E2548" t="s">
        <v>346</v>
      </c>
      <c r="F2548" s="138">
        <v>44038</v>
      </c>
      <c r="G2548" t="s">
        <v>710</v>
      </c>
      <c r="H2548" t="s">
        <v>687</v>
      </c>
      <c r="I2548" t="s">
        <v>681</v>
      </c>
      <c r="J2548" t="s">
        <v>583</v>
      </c>
      <c r="K2548" t="s">
        <v>711</v>
      </c>
      <c r="L2548">
        <v>150</v>
      </c>
      <c r="M2548">
        <v>162</v>
      </c>
      <c r="O2548">
        <v>108</v>
      </c>
      <c r="P2548">
        <v>19.5</v>
      </c>
      <c r="Q2548">
        <v>4</v>
      </c>
      <c r="R2548">
        <v>12</v>
      </c>
      <c r="S2548">
        <v>14</v>
      </c>
      <c r="T2548">
        <v>4</v>
      </c>
      <c r="U2548">
        <v>11.9</v>
      </c>
      <c r="V2548">
        <v>0.99375000000000002</v>
      </c>
      <c r="W2548">
        <v>0.4</v>
      </c>
      <c r="Y2548">
        <v>0.15873015873015875</v>
      </c>
      <c r="Z2548">
        <v>195</v>
      </c>
      <c r="AA2548">
        <v>0.5</v>
      </c>
      <c r="AB2548">
        <v>4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11.9</v>
      </c>
      <c r="AI2548">
        <v>0</v>
      </c>
      <c r="AJ2548">
        <v>0</v>
      </c>
      <c r="AK2548">
        <v>0</v>
      </c>
      <c r="AL2548">
        <v>0</v>
      </c>
      <c r="AM2548">
        <v>0</v>
      </c>
      <c r="AQ2548">
        <v>100</v>
      </c>
      <c r="AR2548">
        <v>100</v>
      </c>
      <c r="AS2548" t="s">
        <v>755</v>
      </c>
    </row>
    <row r="2549" spans="1:45" x14ac:dyDescent="0.25">
      <c r="A2549">
        <v>2548</v>
      </c>
      <c r="B2549" t="s">
        <v>26</v>
      </c>
      <c r="C2549" t="s">
        <v>680</v>
      </c>
      <c r="D2549" t="s">
        <v>3</v>
      </c>
      <c r="E2549" t="s">
        <v>346</v>
      </c>
      <c r="F2549" s="138">
        <v>44038</v>
      </c>
      <c r="G2549" t="s">
        <v>710</v>
      </c>
      <c r="H2549" t="s">
        <v>687</v>
      </c>
      <c r="I2549" t="s">
        <v>681</v>
      </c>
      <c r="J2549" t="s">
        <v>582</v>
      </c>
      <c r="K2549" t="s">
        <v>711</v>
      </c>
      <c r="L2549">
        <v>150</v>
      </c>
      <c r="M2549">
        <v>162</v>
      </c>
      <c r="O2549">
        <v>160</v>
      </c>
      <c r="P2549">
        <v>19.5</v>
      </c>
      <c r="Q2549">
        <v>6</v>
      </c>
      <c r="R2549">
        <v>17</v>
      </c>
      <c r="S2549">
        <v>14</v>
      </c>
      <c r="T2549">
        <v>4.95</v>
      </c>
      <c r="U2549">
        <v>12.2</v>
      </c>
      <c r="V2549">
        <v>0.74565217391304339</v>
      </c>
      <c r="W2549">
        <v>0.4</v>
      </c>
      <c r="Y2549">
        <v>0.15178571428571427</v>
      </c>
      <c r="Z2549">
        <v>217</v>
      </c>
      <c r="AA2549">
        <v>0.5</v>
      </c>
      <c r="AB2549" t="s">
        <v>790</v>
      </c>
      <c r="AC2549">
        <v>1</v>
      </c>
      <c r="AD2549">
        <v>0</v>
      </c>
      <c r="AE2549">
        <v>0</v>
      </c>
      <c r="AF2549">
        <v>0</v>
      </c>
      <c r="AG2549">
        <v>0</v>
      </c>
      <c r="AH2549">
        <v>11.2</v>
      </c>
      <c r="AI2549">
        <v>1</v>
      </c>
      <c r="AJ2549">
        <v>0</v>
      </c>
      <c r="AK2549">
        <v>0</v>
      </c>
      <c r="AL2549">
        <v>1</v>
      </c>
      <c r="AM2549">
        <v>0</v>
      </c>
      <c r="AQ2549">
        <v>100</v>
      </c>
      <c r="AR2549">
        <v>100</v>
      </c>
      <c r="AS2549" t="s">
        <v>755</v>
      </c>
    </row>
    <row r="2550" spans="1:45" x14ac:dyDescent="0.25">
      <c r="A2550">
        <v>2549</v>
      </c>
      <c r="B2550" t="s">
        <v>26</v>
      </c>
      <c r="C2550" t="s">
        <v>680</v>
      </c>
      <c r="D2550" t="s">
        <v>3</v>
      </c>
      <c r="E2550" t="s">
        <v>346</v>
      </c>
      <c r="F2550" s="138">
        <v>44038</v>
      </c>
      <c r="G2550" t="s">
        <v>710</v>
      </c>
      <c r="H2550" t="s">
        <v>687</v>
      </c>
      <c r="I2550" t="s">
        <v>681</v>
      </c>
      <c r="J2550" t="s">
        <v>522</v>
      </c>
      <c r="K2550" t="s">
        <v>711</v>
      </c>
      <c r="L2550">
        <v>150</v>
      </c>
      <c r="M2550">
        <v>162</v>
      </c>
      <c r="O2550">
        <v>112</v>
      </c>
      <c r="P2550">
        <v>19.5</v>
      </c>
      <c r="Q2550">
        <v>1</v>
      </c>
      <c r="R2550">
        <v>11</v>
      </c>
      <c r="S2550">
        <v>14</v>
      </c>
      <c r="T2550">
        <v>0.75</v>
      </c>
      <c r="U2550">
        <v>9.9499999999999993</v>
      </c>
      <c r="V2550">
        <v>0.89166666666666661</v>
      </c>
      <c r="W2550">
        <v>0.4</v>
      </c>
      <c r="Y2550">
        <v>0.14030612244897961</v>
      </c>
      <c r="Z2550">
        <v>130</v>
      </c>
      <c r="AA2550">
        <v>0.5</v>
      </c>
      <c r="AB2550">
        <v>0</v>
      </c>
      <c r="AC2550">
        <v>0</v>
      </c>
      <c r="AD2550">
        <v>0</v>
      </c>
      <c r="AE2550">
        <v>0</v>
      </c>
      <c r="AF2550">
        <v>1</v>
      </c>
      <c r="AG2550">
        <v>0</v>
      </c>
      <c r="AH2550">
        <v>9.1999999999999993</v>
      </c>
      <c r="AI2550">
        <v>0</v>
      </c>
      <c r="AJ2550">
        <v>0</v>
      </c>
      <c r="AK2550">
        <v>0</v>
      </c>
      <c r="AL2550">
        <v>1</v>
      </c>
      <c r="AM2550">
        <v>0</v>
      </c>
      <c r="AQ2550">
        <v>100</v>
      </c>
      <c r="AR2550">
        <v>100</v>
      </c>
      <c r="AS2550" t="s">
        <v>755</v>
      </c>
    </row>
    <row r="2551" spans="1:45" x14ac:dyDescent="0.25">
      <c r="A2551">
        <v>2550</v>
      </c>
      <c r="B2551" t="s">
        <v>26</v>
      </c>
      <c r="C2551" t="s">
        <v>680</v>
      </c>
      <c r="D2551" t="s">
        <v>3</v>
      </c>
      <c r="E2551" t="s">
        <v>346</v>
      </c>
      <c r="F2551" s="138">
        <v>44038</v>
      </c>
      <c r="G2551" t="s">
        <v>710</v>
      </c>
      <c r="H2551" t="s">
        <v>687</v>
      </c>
      <c r="I2551" t="s">
        <v>681</v>
      </c>
      <c r="J2551" t="s">
        <v>516</v>
      </c>
      <c r="K2551" t="s">
        <v>711</v>
      </c>
      <c r="L2551">
        <v>150</v>
      </c>
      <c r="M2551">
        <v>162</v>
      </c>
      <c r="O2551">
        <v>116</v>
      </c>
      <c r="P2551">
        <v>19.5</v>
      </c>
      <c r="Q2551">
        <v>1</v>
      </c>
      <c r="R2551">
        <v>17</v>
      </c>
      <c r="S2551">
        <v>14</v>
      </c>
      <c r="T2551">
        <v>0.5</v>
      </c>
      <c r="U2551">
        <v>12.2</v>
      </c>
      <c r="V2551">
        <v>0.70555555555555549</v>
      </c>
      <c r="W2551">
        <v>0.4</v>
      </c>
      <c r="Y2551">
        <v>0.20935960591133007</v>
      </c>
      <c r="Z2551">
        <v>165</v>
      </c>
      <c r="AA2551">
        <v>0.5</v>
      </c>
      <c r="AB2551" t="s">
        <v>759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9.1999999999999993</v>
      </c>
      <c r="AI2551">
        <v>0</v>
      </c>
      <c r="AJ2551">
        <v>0</v>
      </c>
      <c r="AK2551">
        <v>6</v>
      </c>
      <c r="AL2551">
        <v>0</v>
      </c>
      <c r="AM2551">
        <v>0</v>
      </c>
      <c r="AQ2551">
        <v>100</v>
      </c>
      <c r="AR2551">
        <v>100</v>
      </c>
      <c r="AS2551" t="s">
        <v>755</v>
      </c>
    </row>
    <row r="2552" spans="1:45" x14ac:dyDescent="0.25">
      <c r="A2552">
        <v>2551</v>
      </c>
      <c r="B2552" t="s">
        <v>26</v>
      </c>
      <c r="C2552" t="s">
        <v>680</v>
      </c>
      <c r="D2552" t="s">
        <v>3</v>
      </c>
      <c r="E2552" t="s">
        <v>346</v>
      </c>
      <c r="F2552" s="138">
        <v>44038</v>
      </c>
      <c r="G2552" t="s">
        <v>710</v>
      </c>
      <c r="H2552" t="s">
        <v>687</v>
      </c>
      <c r="I2552" t="s">
        <v>681</v>
      </c>
      <c r="J2552" t="s">
        <v>504</v>
      </c>
      <c r="K2552" t="s">
        <v>711</v>
      </c>
      <c r="L2552">
        <v>150</v>
      </c>
      <c r="M2552">
        <v>162</v>
      </c>
      <c r="O2552">
        <v>208</v>
      </c>
      <c r="P2552">
        <v>19.5</v>
      </c>
      <c r="Q2552">
        <v>0</v>
      </c>
      <c r="R2552">
        <v>29</v>
      </c>
      <c r="S2552">
        <v>14</v>
      </c>
      <c r="T2552">
        <v>0</v>
      </c>
      <c r="U2552">
        <v>11.5</v>
      </c>
      <c r="V2552">
        <v>0.39655172413793105</v>
      </c>
      <c r="W2552">
        <v>0.4</v>
      </c>
      <c r="Y2552">
        <v>0.19917582417582419</v>
      </c>
      <c r="Z2552">
        <v>111</v>
      </c>
      <c r="AA2552">
        <v>0.5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7</v>
      </c>
      <c r="AI2552">
        <v>4</v>
      </c>
      <c r="AJ2552">
        <v>0</v>
      </c>
      <c r="AK2552">
        <v>7</v>
      </c>
      <c r="AL2552">
        <v>0</v>
      </c>
      <c r="AM2552">
        <v>0</v>
      </c>
      <c r="AQ2552">
        <v>100</v>
      </c>
      <c r="AR2552">
        <v>100</v>
      </c>
      <c r="AS2552" t="s">
        <v>755</v>
      </c>
    </row>
    <row r="2553" spans="1:45" x14ac:dyDescent="0.25">
      <c r="A2553">
        <v>2552</v>
      </c>
      <c r="B2553" t="s">
        <v>26</v>
      </c>
      <c r="C2553" t="s">
        <v>680</v>
      </c>
      <c r="D2553" t="s">
        <v>3</v>
      </c>
      <c r="E2553" t="s">
        <v>346</v>
      </c>
      <c r="F2553" s="138">
        <v>44038</v>
      </c>
      <c r="G2553" t="s">
        <v>710</v>
      </c>
      <c r="H2553" t="s">
        <v>687</v>
      </c>
      <c r="I2553" t="s">
        <v>681</v>
      </c>
      <c r="J2553" t="s">
        <v>601</v>
      </c>
      <c r="K2553" t="s">
        <v>711</v>
      </c>
      <c r="L2553">
        <v>150</v>
      </c>
      <c r="M2553">
        <v>162</v>
      </c>
      <c r="O2553">
        <v>160</v>
      </c>
      <c r="P2553">
        <v>19.5</v>
      </c>
      <c r="Q2553">
        <v>18</v>
      </c>
      <c r="R2553">
        <v>28</v>
      </c>
      <c r="S2553">
        <v>14</v>
      </c>
      <c r="T2553">
        <v>11.75</v>
      </c>
      <c r="U2553">
        <v>14.5</v>
      </c>
      <c r="V2553">
        <v>0.57065217391304346</v>
      </c>
      <c r="W2553">
        <v>0.4</v>
      </c>
      <c r="Y2553">
        <v>0.25</v>
      </c>
      <c r="Z2553">
        <v>154</v>
      </c>
      <c r="AA2553">
        <v>0.5</v>
      </c>
      <c r="AB2553">
        <v>10</v>
      </c>
      <c r="AC2553">
        <v>3</v>
      </c>
      <c r="AD2553">
        <v>0</v>
      </c>
      <c r="AE2553">
        <v>2</v>
      </c>
      <c r="AF2553">
        <v>0</v>
      </c>
      <c r="AG2553">
        <v>0</v>
      </c>
      <c r="AH2553">
        <v>14</v>
      </c>
      <c r="AI2553">
        <v>2</v>
      </c>
      <c r="AJ2553">
        <v>0</v>
      </c>
      <c r="AK2553">
        <v>0</v>
      </c>
      <c r="AL2553">
        <v>0</v>
      </c>
      <c r="AM2553">
        <v>0</v>
      </c>
      <c r="AQ2553">
        <v>100</v>
      </c>
      <c r="AR2553">
        <v>100</v>
      </c>
      <c r="AS2553" t="s">
        <v>755</v>
      </c>
    </row>
    <row r="2554" spans="1:45" x14ac:dyDescent="0.25">
      <c r="A2554">
        <v>2553</v>
      </c>
      <c r="B2554" t="s">
        <v>26</v>
      </c>
      <c r="C2554" t="s">
        <v>680</v>
      </c>
      <c r="D2554" t="s">
        <v>3</v>
      </c>
      <c r="E2554" t="s">
        <v>346</v>
      </c>
      <c r="F2554" s="138">
        <v>44038</v>
      </c>
      <c r="G2554" t="s">
        <v>670</v>
      </c>
      <c r="H2554" t="s">
        <v>687</v>
      </c>
      <c r="I2554" t="s">
        <v>692</v>
      </c>
      <c r="J2554" t="s">
        <v>383</v>
      </c>
      <c r="K2554" t="s">
        <v>671</v>
      </c>
      <c r="L2554">
        <v>1200</v>
      </c>
      <c r="M2554">
        <v>480</v>
      </c>
      <c r="O2554">
        <v>452</v>
      </c>
      <c r="P2554">
        <v>57.5</v>
      </c>
      <c r="R2554">
        <v>54</v>
      </c>
      <c r="S2554">
        <v>21</v>
      </c>
      <c r="T2554">
        <v>0</v>
      </c>
      <c r="U2554">
        <v>45.5</v>
      </c>
      <c r="V2554">
        <v>0.84259259259259256</v>
      </c>
      <c r="W2554">
        <v>0.24</v>
      </c>
      <c r="Y2554">
        <v>0.17067003792667509</v>
      </c>
      <c r="Z2554">
        <v>180</v>
      </c>
      <c r="AA2554">
        <v>0.65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44</v>
      </c>
      <c r="AI2554">
        <v>6</v>
      </c>
      <c r="AJ2554">
        <v>0</v>
      </c>
      <c r="AK2554">
        <v>0</v>
      </c>
      <c r="AL2554">
        <v>0</v>
      </c>
      <c r="AM2554">
        <v>0</v>
      </c>
      <c r="AQ2554">
        <v>150</v>
      </c>
      <c r="AR2554">
        <v>150</v>
      </c>
      <c r="AS2554" t="s">
        <v>755</v>
      </c>
    </row>
    <row r="2555" spans="1:45" x14ac:dyDescent="0.25">
      <c r="A2555">
        <v>2554</v>
      </c>
      <c r="B2555" t="s">
        <v>26</v>
      </c>
      <c r="C2555" t="s">
        <v>680</v>
      </c>
      <c r="D2555" t="s">
        <v>3</v>
      </c>
      <c r="E2555" t="s">
        <v>346</v>
      </c>
      <c r="F2555" s="138">
        <v>44038</v>
      </c>
      <c r="G2555" t="s">
        <v>670</v>
      </c>
      <c r="H2555" t="s">
        <v>687</v>
      </c>
      <c r="I2555" t="s">
        <v>695</v>
      </c>
      <c r="J2555" t="s">
        <v>387</v>
      </c>
      <c r="K2555" t="s">
        <v>671</v>
      </c>
      <c r="L2555">
        <v>1200</v>
      </c>
      <c r="M2555">
        <v>480</v>
      </c>
      <c r="O2555">
        <v>336</v>
      </c>
      <c r="P2555">
        <v>57.5</v>
      </c>
      <c r="Q2555">
        <v>2</v>
      </c>
      <c r="R2555">
        <v>20</v>
      </c>
      <c r="S2555">
        <v>21</v>
      </c>
      <c r="T2555">
        <v>2</v>
      </c>
      <c r="U2555">
        <v>23</v>
      </c>
      <c r="V2555">
        <v>1.1363636363636365</v>
      </c>
      <c r="W2555">
        <v>0.24</v>
      </c>
      <c r="Y2555">
        <v>8.5034013605442174E-2</v>
      </c>
      <c r="Z2555">
        <v>426</v>
      </c>
      <c r="AA2555">
        <v>0.6</v>
      </c>
      <c r="AB2555">
        <v>0</v>
      </c>
      <c r="AC2555">
        <v>0</v>
      </c>
      <c r="AD2555">
        <v>0</v>
      </c>
      <c r="AE2555">
        <v>4</v>
      </c>
      <c r="AF2555">
        <v>0</v>
      </c>
      <c r="AG2555">
        <v>0</v>
      </c>
      <c r="AH2555">
        <v>21</v>
      </c>
      <c r="AI2555">
        <v>0</v>
      </c>
      <c r="AJ2555">
        <v>0</v>
      </c>
      <c r="AK2555">
        <v>4</v>
      </c>
      <c r="AL2555">
        <v>0</v>
      </c>
      <c r="AM2555">
        <v>0</v>
      </c>
      <c r="AQ2555">
        <v>150</v>
      </c>
      <c r="AR2555">
        <v>150</v>
      </c>
      <c r="AS2555" t="s">
        <v>755</v>
      </c>
    </row>
    <row r="2556" spans="1:45" x14ac:dyDescent="0.25">
      <c r="A2556">
        <v>2555</v>
      </c>
      <c r="B2556" t="s">
        <v>26</v>
      </c>
      <c r="C2556" t="s">
        <v>680</v>
      </c>
      <c r="D2556" t="s">
        <v>3</v>
      </c>
      <c r="E2556" t="s">
        <v>346</v>
      </c>
      <c r="F2556" s="138">
        <v>44038</v>
      </c>
      <c r="G2556" t="s">
        <v>670</v>
      </c>
      <c r="H2556" t="s">
        <v>667</v>
      </c>
      <c r="I2556" t="s">
        <v>690</v>
      </c>
      <c r="J2556" t="s">
        <v>596</v>
      </c>
      <c r="K2556" t="s">
        <v>671</v>
      </c>
      <c r="L2556">
        <v>1200</v>
      </c>
      <c r="M2556">
        <v>480</v>
      </c>
      <c r="O2556">
        <v>336</v>
      </c>
      <c r="P2556">
        <v>57.5</v>
      </c>
      <c r="Q2556">
        <v>5</v>
      </c>
      <c r="R2556">
        <v>73</v>
      </c>
      <c r="S2556">
        <v>21</v>
      </c>
      <c r="T2556">
        <v>1.625</v>
      </c>
      <c r="U2556">
        <v>50.625</v>
      </c>
      <c r="V2556">
        <v>0.66987179487179482</v>
      </c>
      <c r="W2556">
        <v>0.4</v>
      </c>
      <c r="Y2556">
        <v>0.31037414965986398</v>
      </c>
      <c r="Z2556">
        <v>350</v>
      </c>
      <c r="AA2556">
        <v>0.6</v>
      </c>
      <c r="AB2556">
        <v>0</v>
      </c>
      <c r="AC2556">
        <v>3</v>
      </c>
      <c r="AD2556">
        <v>1</v>
      </c>
      <c r="AE2556">
        <v>1</v>
      </c>
      <c r="AF2556">
        <v>0</v>
      </c>
      <c r="AG2556">
        <v>0</v>
      </c>
      <c r="AH2556">
        <v>46</v>
      </c>
      <c r="AI2556">
        <v>7</v>
      </c>
      <c r="AJ2556">
        <v>3</v>
      </c>
      <c r="AK2556">
        <v>2</v>
      </c>
      <c r="AL2556">
        <v>1</v>
      </c>
      <c r="AM2556">
        <v>0</v>
      </c>
      <c r="AQ2556">
        <v>150</v>
      </c>
      <c r="AR2556">
        <v>150</v>
      </c>
      <c r="AS2556" t="s">
        <v>755</v>
      </c>
    </row>
    <row r="2557" spans="1:45" x14ac:dyDescent="0.25">
      <c r="A2557">
        <v>2556</v>
      </c>
      <c r="B2557" t="s">
        <v>26</v>
      </c>
      <c r="C2557" t="s">
        <v>680</v>
      </c>
      <c r="D2557" t="s">
        <v>3</v>
      </c>
      <c r="E2557" t="s">
        <v>346</v>
      </c>
      <c r="F2557" s="138">
        <v>44038</v>
      </c>
      <c r="G2557" t="s">
        <v>670</v>
      </c>
      <c r="H2557" t="s">
        <v>687</v>
      </c>
      <c r="I2557" t="s">
        <v>693</v>
      </c>
      <c r="J2557" t="s">
        <v>385</v>
      </c>
      <c r="K2557" t="s">
        <v>671</v>
      </c>
      <c r="L2557">
        <v>1200</v>
      </c>
      <c r="M2557">
        <v>480</v>
      </c>
      <c r="O2557">
        <v>360</v>
      </c>
      <c r="P2557">
        <v>57.5</v>
      </c>
      <c r="Q2557">
        <v>28</v>
      </c>
      <c r="R2557">
        <v>28</v>
      </c>
      <c r="S2557">
        <v>21</v>
      </c>
      <c r="T2557">
        <v>0</v>
      </c>
      <c r="U2557">
        <v>19</v>
      </c>
      <c r="V2557">
        <v>0.3392857142857143</v>
      </c>
      <c r="W2557">
        <v>0.24</v>
      </c>
      <c r="Y2557">
        <v>0.11111111111111112</v>
      </c>
      <c r="Z2557">
        <v>424</v>
      </c>
      <c r="AA2557">
        <v>0.6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19</v>
      </c>
      <c r="AI2557">
        <v>0</v>
      </c>
      <c r="AJ2557">
        <v>0</v>
      </c>
      <c r="AK2557">
        <v>0</v>
      </c>
      <c r="AL2557">
        <v>0</v>
      </c>
      <c r="AM2557">
        <v>0</v>
      </c>
      <c r="AQ2557">
        <v>150</v>
      </c>
      <c r="AR2557">
        <v>150</v>
      </c>
      <c r="AS2557" t="s">
        <v>755</v>
      </c>
    </row>
    <row r="2558" spans="1:45" x14ac:dyDescent="0.25">
      <c r="A2558">
        <v>2557</v>
      </c>
      <c r="B2558" t="s">
        <v>26</v>
      </c>
      <c r="C2558" t="s">
        <v>680</v>
      </c>
      <c r="D2558" t="s">
        <v>3</v>
      </c>
      <c r="E2558" t="s">
        <v>346</v>
      </c>
      <c r="F2558" s="138">
        <v>44038</v>
      </c>
      <c r="G2558" t="s">
        <v>670</v>
      </c>
      <c r="H2558" t="s">
        <v>687</v>
      </c>
      <c r="I2558" t="s">
        <v>696</v>
      </c>
      <c r="J2558" t="s">
        <v>389</v>
      </c>
      <c r="K2558" t="s">
        <v>671</v>
      </c>
      <c r="L2558">
        <v>1200</v>
      </c>
      <c r="M2558">
        <v>480</v>
      </c>
      <c r="O2558">
        <v>480</v>
      </c>
      <c r="P2558">
        <v>57.5</v>
      </c>
      <c r="Q2558">
        <v>9</v>
      </c>
      <c r="R2558">
        <v>49</v>
      </c>
      <c r="S2558">
        <v>21</v>
      </c>
      <c r="T2558">
        <v>4.25</v>
      </c>
      <c r="U2558">
        <v>32.299999999999997</v>
      </c>
      <c r="V2558">
        <v>0.6301724137931034</v>
      </c>
      <c r="W2558">
        <v>0.24</v>
      </c>
      <c r="Y2558">
        <v>0.14583333333333334</v>
      </c>
      <c r="Z2558">
        <v>482</v>
      </c>
      <c r="AA2558">
        <v>0.6</v>
      </c>
      <c r="AB2558" t="s">
        <v>771</v>
      </c>
      <c r="AC2558">
        <v>3</v>
      </c>
      <c r="AD2558">
        <v>0</v>
      </c>
      <c r="AE2558">
        <v>0</v>
      </c>
      <c r="AF2558">
        <v>0</v>
      </c>
      <c r="AG2558">
        <v>0</v>
      </c>
      <c r="AH2558" t="s">
        <v>791</v>
      </c>
      <c r="AI2558">
        <v>4</v>
      </c>
      <c r="AJ2558">
        <v>0</v>
      </c>
      <c r="AK2558">
        <v>2</v>
      </c>
      <c r="AL2558">
        <v>0</v>
      </c>
      <c r="AM2558">
        <v>0</v>
      </c>
      <c r="AQ2558">
        <v>150</v>
      </c>
      <c r="AR2558">
        <v>150</v>
      </c>
      <c r="AS2558" t="s">
        <v>755</v>
      </c>
    </row>
    <row r="2559" spans="1:45" x14ac:dyDescent="0.25">
      <c r="A2559">
        <v>2558</v>
      </c>
      <c r="B2559" t="s">
        <v>26</v>
      </c>
      <c r="C2559" t="s">
        <v>680</v>
      </c>
      <c r="D2559" t="s">
        <v>3</v>
      </c>
      <c r="E2559" t="s">
        <v>346</v>
      </c>
      <c r="F2559" s="138">
        <v>44038</v>
      </c>
      <c r="G2559" t="s">
        <v>670</v>
      </c>
      <c r="H2559" t="s">
        <v>687</v>
      </c>
      <c r="I2559" t="s">
        <v>702</v>
      </c>
      <c r="J2559" t="s">
        <v>432</v>
      </c>
      <c r="K2559" t="s">
        <v>671</v>
      </c>
      <c r="L2559">
        <v>1200</v>
      </c>
      <c r="M2559">
        <v>480</v>
      </c>
      <c r="O2559">
        <v>384</v>
      </c>
      <c r="P2559">
        <v>57.5</v>
      </c>
      <c r="Q2559">
        <v>5</v>
      </c>
      <c r="R2559">
        <v>37</v>
      </c>
      <c r="S2559">
        <v>21</v>
      </c>
      <c r="T2559">
        <v>5.375</v>
      </c>
      <c r="U2559">
        <v>29.375</v>
      </c>
      <c r="V2559">
        <v>0.82738095238095233</v>
      </c>
      <c r="W2559">
        <v>0.24</v>
      </c>
      <c r="Y2559">
        <v>0.13764880952380953</v>
      </c>
      <c r="Z2559">
        <v>450</v>
      </c>
      <c r="AA2559">
        <v>0.6</v>
      </c>
      <c r="AB2559">
        <v>1</v>
      </c>
      <c r="AC2559">
        <v>3</v>
      </c>
      <c r="AD2559">
        <v>3</v>
      </c>
      <c r="AE2559">
        <v>5</v>
      </c>
      <c r="AF2559">
        <v>0</v>
      </c>
      <c r="AG2559">
        <v>0</v>
      </c>
      <c r="AH2559">
        <v>26</v>
      </c>
      <c r="AI2559">
        <v>4</v>
      </c>
      <c r="AJ2559">
        <v>1</v>
      </c>
      <c r="AK2559">
        <v>4</v>
      </c>
      <c r="AL2559">
        <v>0</v>
      </c>
      <c r="AM2559">
        <v>0</v>
      </c>
      <c r="AQ2559">
        <v>150</v>
      </c>
      <c r="AR2559">
        <v>150</v>
      </c>
      <c r="AS2559" t="s">
        <v>755</v>
      </c>
    </row>
    <row r="2560" spans="1:45" x14ac:dyDescent="0.25">
      <c r="A2560">
        <v>2559</v>
      </c>
      <c r="B2560" t="s">
        <v>26</v>
      </c>
      <c r="C2560" t="s">
        <v>680</v>
      </c>
      <c r="D2560" t="s">
        <v>3</v>
      </c>
      <c r="E2560" t="s">
        <v>346</v>
      </c>
      <c r="F2560" s="138">
        <v>44038</v>
      </c>
      <c r="G2560" t="s">
        <v>670</v>
      </c>
      <c r="H2560" t="s">
        <v>687</v>
      </c>
      <c r="I2560" t="s">
        <v>691</v>
      </c>
      <c r="J2560" t="s">
        <v>390</v>
      </c>
      <c r="K2560" t="s">
        <v>671</v>
      </c>
      <c r="L2560">
        <v>1200</v>
      </c>
      <c r="M2560">
        <v>480</v>
      </c>
      <c r="O2560">
        <v>368</v>
      </c>
      <c r="P2560">
        <v>57.5</v>
      </c>
      <c r="Q2560">
        <v>7</v>
      </c>
      <c r="R2560">
        <v>20</v>
      </c>
      <c r="S2560">
        <v>21</v>
      </c>
      <c r="T2560">
        <v>3.3</v>
      </c>
      <c r="U2560">
        <v>23.675000000000001</v>
      </c>
      <c r="V2560">
        <v>0.99907407407407411</v>
      </c>
      <c r="W2560">
        <v>0.24</v>
      </c>
      <c r="Y2560">
        <v>7.7639751552795039E-2</v>
      </c>
      <c r="Z2560">
        <v>325</v>
      </c>
      <c r="AA2560">
        <v>0.6</v>
      </c>
      <c r="AB2560" t="s">
        <v>792</v>
      </c>
      <c r="AC2560">
        <v>0</v>
      </c>
      <c r="AD2560">
        <v>0</v>
      </c>
      <c r="AE2560">
        <v>2</v>
      </c>
      <c r="AF2560">
        <v>0</v>
      </c>
      <c r="AG2560">
        <v>0</v>
      </c>
      <c r="AH2560" t="s">
        <v>793</v>
      </c>
      <c r="AI2560">
        <v>0</v>
      </c>
      <c r="AJ2560">
        <v>1</v>
      </c>
      <c r="AK2560">
        <v>1</v>
      </c>
      <c r="AL2560">
        <v>0</v>
      </c>
      <c r="AM2560">
        <v>0</v>
      </c>
      <c r="AQ2560">
        <v>150</v>
      </c>
      <c r="AR2560">
        <v>150</v>
      </c>
      <c r="AS2560" t="s">
        <v>755</v>
      </c>
    </row>
    <row r="2561" spans="1:45" x14ac:dyDescent="0.25">
      <c r="A2561">
        <v>2560</v>
      </c>
      <c r="B2561" t="s">
        <v>26</v>
      </c>
      <c r="C2561" t="s">
        <v>680</v>
      </c>
      <c r="D2561" t="s">
        <v>3</v>
      </c>
      <c r="E2561" t="s">
        <v>346</v>
      </c>
      <c r="F2561" s="138">
        <v>44038</v>
      </c>
      <c r="G2561" t="s">
        <v>670</v>
      </c>
      <c r="H2561" t="s">
        <v>687</v>
      </c>
      <c r="I2561" t="s">
        <v>694</v>
      </c>
      <c r="J2561" t="s">
        <v>381</v>
      </c>
      <c r="K2561" t="s">
        <v>671</v>
      </c>
      <c r="L2561">
        <v>1200</v>
      </c>
      <c r="M2561">
        <v>480</v>
      </c>
      <c r="O2561">
        <v>400</v>
      </c>
      <c r="P2561">
        <v>57.5</v>
      </c>
      <c r="Q2561">
        <v>11</v>
      </c>
      <c r="R2561">
        <v>55</v>
      </c>
      <c r="S2561">
        <v>21</v>
      </c>
      <c r="T2561">
        <v>5</v>
      </c>
      <c r="U2561">
        <v>31.25</v>
      </c>
      <c r="V2561">
        <v>0.5492424242424242</v>
      </c>
      <c r="W2561">
        <v>0.24</v>
      </c>
      <c r="Y2561">
        <v>0.19642857142857142</v>
      </c>
      <c r="Z2561">
        <v>402</v>
      </c>
      <c r="AA2561">
        <v>0.65</v>
      </c>
      <c r="AB2561">
        <v>5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28</v>
      </c>
      <c r="AI2561">
        <v>13</v>
      </c>
      <c r="AJ2561">
        <v>0</v>
      </c>
      <c r="AK2561">
        <v>0</v>
      </c>
      <c r="AL2561">
        <v>0</v>
      </c>
      <c r="AM2561">
        <v>0</v>
      </c>
      <c r="AQ2561">
        <v>150</v>
      </c>
      <c r="AR2561">
        <v>150</v>
      </c>
      <c r="AS2561" t="s">
        <v>755</v>
      </c>
    </row>
    <row r="2562" spans="1:45" x14ac:dyDescent="0.25">
      <c r="A2562">
        <v>2561</v>
      </c>
      <c r="B2562" t="s">
        <v>26</v>
      </c>
      <c r="C2562" t="s">
        <v>680</v>
      </c>
      <c r="D2562" t="s">
        <v>3</v>
      </c>
      <c r="E2562" t="s">
        <v>346</v>
      </c>
      <c r="F2562" s="138">
        <v>44038</v>
      </c>
      <c r="G2562" t="s">
        <v>670</v>
      </c>
      <c r="H2562" t="s">
        <v>687</v>
      </c>
      <c r="I2562" t="s">
        <v>701</v>
      </c>
      <c r="J2562" t="s">
        <v>433</v>
      </c>
      <c r="K2562" t="s">
        <v>671</v>
      </c>
      <c r="L2562">
        <v>1200</v>
      </c>
      <c r="M2562">
        <v>480</v>
      </c>
      <c r="O2562">
        <v>368</v>
      </c>
      <c r="P2562">
        <v>57.5</v>
      </c>
      <c r="Q2562">
        <v>7</v>
      </c>
      <c r="R2562">
        <v>48</v>
      </c>
      <c r="S2562">
        <v>21</v>
      </c>
      <c r="T2562">
        <v>8.5</v>
      </c>
      <c r="U2562">
        <v>49.25</v>
      </c>
      <c r="V2562">
        <v>1.05</v>
      </c>
      <c r="W2562">
        <v>0.24</v>
      </c>
      <c r="Y2562">
        <v>0.18633540372670809</v>
      </c>
      <c r="Z2562">
        <v>592</v>
      </c>
      <c r="AA2562">
        <v>0.6</v>
      </c>
      <c r="AB2562" t="s">
        <v>794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49</v>
      </c>
      <c r="AI2562">
        <v>1</v>
      </c>
      <c r="AJ2562">
        <v>0</v>
      </c>
      <c r="AK2562">
        <v>0</v>
      </c>
      <c r="AL2562">
        <v>0</v>
      </c>
      <c r="AM2562">
        <v>0</v>
      </c>
      <c r="AQ2562">
        <v>150</v>
      </c>
      <c r="AR2562">
        <v>150</v>
      </c>
      <c r="AS2562" t="s">
        <v>755</v>
      </c>
    </row>
    <row r="2563" spans="1:45" x14ac:dyDescent="0.25">
      <c r="A2563">
        <v>2562</v>
      </c>
      <c r="B2563" t="s">
        <v>26</v>
      </c>
      <c r="C2563" t="s">
        <v>680</v>
      </c>
      <c r="D2563" t="s">
        <v>3</v>
      </c>
      <c r="E2563" t="s">
        <v>346</v>
      </c>
      <c r="F2563" s="138">
        <v>44038</v>
      </c>
      <c r="G2563" t="s">
        <v>670</v>
      </c>
      <c r="H2563" t="s">
        <v>667</v>
      </c>
      <c r="I2563" t="s">
        <v>689</v>
      </c>
      <c r="J2563" t="s">
        <v>307</v>
      </c>
      <c r="K2563" t="s">
        <v>671</v>
      </c>
      <c r="L2563">
        <v>1200</v>
      </c>
      <c r="M2563">
        <v>480</v>
      </c>
      <c r="O2563">
        <v>360</v>
      </c>
      <c r="P2563">
        <v>57.5</v>
      </c>
      <c r="Q2563">
        <v>14</v>
      </c>
      <c r="R2563">
        <v>50</v>
      </c>
      <c r="S2563">
        <v>21</v>
      </c>
      <c r="T2563">
        <v>20.25</v>
      </c>
      <c r="U2563">
        <v>58.25</v>
      </c>
      <c r="V2563">
        <v>1.2265625</v>
      </c>
      <c r="W2563">
        <v>0.24</v>
      </c>
      <c r="Y2563">
        <v>0.19841269841269843</v>
      </c>
      <c r="Z2563">
        <v>472</v>
      </c>
      <c r="AA2563">
        <v>0.6</v>
      </c>
      <c r="AB2563">
        <v>18</v>
      </c>
      <c r="AC2563">
        <v>3</v>
      </c>
      <c r="AD2563">
        <v>0</v>
      </c>
      <c r="AE2563">
        <v>3</v>
      </c>
      <c r="AF2563">
        <v>0</v>
      </c>
      <c r="AG2563">
        <v>0</v>
      </c>
      <c r="AH2563">
        <v>55</v>
      </c>
      <c r="AI2563">
        <v>5</v>
      </c>
      <c r="AJ2563">
        <v>0</v>
      </c>
      <c r="AK2563">
        <v>4</v>
      </c>
      <c r="AL2563">
        <v>0</v>
      </c>
      <c r="AM2563">
        <v>0</v>
      </c>
      <c r="AQ2563">
        <v>150</v>
      </c>
      <c r="AR2563">
        <v>150</v>
      </c>
      <c r="AS2563" t="s">
        <v>755</v>
      </c>
    </row>
    <row r="2564" spans="1:45" x14ac:dyDescent="0.25">
      <c r="A2564">
        <v>2563</v>
      </c>
      <c r="B2564" t="s">
        <v>26</v>
      </c>
      <c r="C2564" t="s">
        <v>680</v>
      </c>
      <c r="D2564" t="s">
        <v>3</v>
      </c>
      <c r="E2564" t="s">
        <v>346</v>
      </c>
      <c r="F2564" s="138">
        <v>44038</v>
      </c>
      <c r="G2564" t="s">
        <v>684</v>
      </c>
      <c r="H2564" t="s">
        <v>667</v>
      </c>
      <c r="I2564" t="s">
        <v>689</v>
      </c>
      <c r="J2564" t="s">
        <v>400</v>
      </c>
      <c r="K2564" t="s">
        <v>669</v>
      </c>
      <c r="L2564">
        <v>1250</v>
      </c>
      <c r="M2564">
        <v>500</v>
      </c>
      <c r="O2564">
        <v>376</v>
      </c>
      <c r="P2564">
        <v>100</v>
      </c>
      <c r="Q2564">
        <v>14</v>
      </c>
      <c r="R2564">
        <v>45</v>
      </c>
      <c r="S2564">
        <v>66</v>
      </c>
      <c r="T2564">
        <v>9.75</v>
      </c>
      <c r="U2564">
        <v>89.5</v>
      </c>
      <c r="V2564">
        <v>1.6822033898305084</v>
      </c>
      <c r="W2564">
        <v>0.24</v>
      </c>
      <c r="Y2564">
        <v>0.17097264437689971</v>
      </c>
      <c r="Z2564">
        <v>580</v>
      </c>
      <c r="AA2564">
        <v>0.6</v>
      </c>
      <c r="AB2564" t="s">
        <v>795</v>
      </c>
      <c r="AC2564">
        <v>9</v>
      </c>
      <c r="AD2564">
        <v>0</v>
      </c>
      <c r="AE2564">
        <v>2</v>
      </c>
      <c r="AF2564">
        <v>0</v>
      </c>
      <c r="AG2564">
        <v>0</v>
      </c>
      <c r="AH2564">
        <v>72</v>
      </c>
      <c r="AI2564">
        <v>4</v>
      </c>
      <c r="AJ2564">
        <v>0</v>
      </c>
      <c r="AK2564">
        <v>3</v>
      </c>
      <c r="AL2564">
        <v>0</v>
      </c>
      <c r="AM2564">
        <v>15</v>
      </c>
      <c r="AQ2564">
        <v>150</v>
      </c>
      <c r="AR2564">
        <v>150</v>
      </c>
      <c r="AS2564" t="s">
        <v>755</v>
      </c>
    </row>
    <row r="2565" spans="1:45" x14ac:dyDescent="0.25">
      <c r="A2565">
        <v>2564</v>
      </c>
      <c r="B2565" t="s">
        <v>26</v>
      </c>
      <c r="C2565" t="s">
        <v>680</v>
      </c>
      <c r="D2565" t="s">
        <v>3</v>
      </c>
      <c r="E2565" t="s">
        <v>346</v>
      </c>
      <c r="F2565" s="138">
        <v>44039</v>
      </c>
      <c r="G2565" t="s">
        <v>685</v>
      </c>
      <c r="H2565" t="s">
        <v>667</v>
      </c>
      <c r="I2565" t="s">
        <v>681</v>
      </c>
      <c r="J2565" t="s">
        <v>411</v>
      </c>
      <c r="K2565" t="s">
        <v>671</v>
      </c>
      <c r="L2565">
        <v>1000</v>
      </c>
      <c r="M2565">
        <v>400</v>
      </c>
      <c r="O2565">
        <v>112</v>
      </c>
      <c r="P2565">
        <v>80</v>
      </c>
      <c r="Q2565">
        <v>7</v>
      </c>
      <c r="R2565">
        <v>29</v>
      </c>
      <c r="S2565">
        <v>52.5</v>
      </c>
      <c r="T2565">
        <v>0</v>
      </c>
      <c r="U2565">
        <v>30.285714285714285</v>
      </c>
      <c r="V2565">
        <v>0.84126984126984128</v>
      </c>
      <c r="W2565">
        <v>0.4</v>
      </c>
      <c r="Y2565">
        <v>0.36989795918367352</v>
      </c>
      <c r="Z2565">
        <v>153</v>
      </c>
      <c r="AA2565">
        <v>0.6</v>
      </c>
      <c r="AB2565">
        <v>5</v>
      </c>
      <c r="AH2565">
        <v>16.2</v>
      </c>
      <c r="AQ2565">
        <v>150</v>
      </c>
      <c r="AR2565">
        <v>150</v>
      </c>
      <c r="AS2565" t="s">
        <v>755</v>
      </c>
    </row>
    <row r="2566" spans="1:45" x14ac:dyDescent="0.25">
      <c r="A2566">
        <v>2565</v>
      </c>
      <c r="B2566" t="s">
        <v>26</v>
      </c>
      <c r="C2566" t="s">
        <v>665</v>
      </c>
      <c r="D2566" t="s">
        <v>3</v>
      </c>
      <c r="E2566" t="s">
        <v>346</v>
      </c>
      <c r="F2566" s="138">
        <v>44042</v>
      </c>
      <c r="G2566" t="s">
        <v>676</v>
      </c>
      <c r="H2566" t="s">
        <v>667</v>
      </c>
      <c r="I2566" t="s">
        <v>677</v>
      </c>
      <c r="J2566" t="s">
        <v>440</v>
      </c>
      <c r="K2566" t="s">
        <v>669</v>
      </c>
      <c r="L2566">
        <v>1200</v>
      </c>
      <c r="M2566">
        <v>480</v>
      </c>
      <c r="O2566">
        <v>390</v>
      </c>
      <c r="P2566">
        <v>100</v>
      </c>
      <c r="Q2566">
        <v>0</v>
      </c>
      <c r="R2566">
        <v>33</v>
      </c>
      <c r="S2566">
        <v>52.5</v>
      </c>
      <c r="T2566">
        <v>0</v>
      </c>
      <c r="U2566">
        <v>30.285714285714285</v>
      </c>
      <c r="V2566">
        <v>0.62878787878787878</v>
      </c>
      <c r="W2566">
        <v>0.4</v>
      </c>
      <c r="Y2566">
        <v>0.12087912087912088</v>
      </c>
      <c r="Z2566">
        <v>334</v>
      </c>
      <c r="AA2566">
        <v>0.75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14</v>
      </c>
      <c r="AI2566">
        <v>7</v>
      </c>
      <c r="AJ2566">
        <v>0</v>
      </c>
      <c r="AK2566">
        <v>10</v>
      </c>
      <c r="AL2566">
        <v>0</v>
      </c>
      <c r="AM2566">
        <v>0</v>
      </c>
      <c r="AQ2566">
        <v>40</v>
      </c>
      <c r="AR2566">
        <v>40</v>
      </c>
      <c r="AS2566" t="s">
        <v>755</v>
      </c>
    </row>
    <row r="2567" spans="1:45" x14ac:dyDescent="0.25">
      <c r="A2567">
        <v>2566</v>
      </c>
      <c r="B2567" t="s">
        <v>26</v>
      </c>
      <c r="C2567" t="s">
        <v>665</v>
      </c>
      <c r="D2567" t="s">
        <v>3</v>
      </c>
      <c r="E2567" t="s">
        <v>346</v>
      </c>
      <c r="F2567" s="138">
        <v>44043</v>
      </c>
      <c r="G2567" t="s">
        <v>676</v>
      </c>
      <c r="H2567" t="s">
        <v>667</v>
      </c>
      <c r="I2567" t="s">
        <v>677</v>
      </c>
      <c r="J2567" t="s">
        <v>440</v>
      </c>
      <c r="K2567" t="s">
        <v>669</v>
      </c>
      <c r="L2567">
        <v>1200</v>
      </c>
      <c r="M2567">
        <v>480</v>
      </c>
      <c r="O2567">
        <v>380</v>
      </c>
      <c r="P2567">
        <v>100</v>
      </c>
      <c r="Q2567">
        <v>0</v>
      </c>
      <c r="R2567">
        <v>29</v>
      </c>
      <c r="S2567">
        <v>66</v>
      </c>
      <c r="T2567">
        <v>0</v>
      </c>
      <c r="U2567">
        <v>19.75</v>
      </c>
      <c r="V2567">
        <v>0.68103448275862066</v>
      </c>
      <c r="W2567">
        <v>0.4</v>
      </c>
      <c r="Y2567">
        <v>0.10902255639097744</v>
      </c>
      <c r="Z2567">
        <v>351</v>
      </c>
      <c r="AA2567">
        <v>0.75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13</v>
      </c>
      <c r="AI2567">
        <v>7</v>
      </c>
      <c r="AJ2567">
        <v>0</v>
      </c>
      <c r="AK2567">
        <v>10</v>
      </c>
      <c r="AL2567">
        <v>0</v>
      </c>
      <c r="AM2567">
        <v>0</v>
      </c>
      <c r="AQ2567">
        <v>40</v>
      </c>
      <c r="AR2567">
        <v>40</v>
      </c>
      <c r="AS2567" t="s">
        <v>755</v>
      </c>
    </row>
    <row r="2568" spans="1:45" x14ac:dyDescent="0.25">
      <c r="A2568">
        <v>2567</v>
      </c>
      <c r="B2568" t="s">
        <v>26</v>
      </c>
      <c r="C2568" t="s">
        <v>665</v>
      </c>
      <c r="D2568" t="s">
        <v>4</v>
      </c>
      <c r="E2568" t="s">
        <v>347</v>
      </c>
      <c r="F2568" s="138">
        <v>44044</v>
      </c>
      <c r="G2568" t="s">
        <v>670</v>
      </c>
      <c r="H2568" t="s">
        <v>667</v>
      </c>
      <c r="I2568" t="s">
        <v>672</v>
      </c>
      <c r="J2568" t="s">
        <v>190</v>
      </c>
      <c r="K2568" t="s">
        <v>671</v>
      </c>
      <c r="L2568">
        <v>1200</v>
      </c>
      <c r="M2568">
        <v>480</v>
      </c>
      <c r="N2568">
        <v>464</v>
      </c>
      <c r="P2568">
        <v>48</v>
      </c>
      <c r="Q2568">
        <v>13</v>
      </c>
      <c r="R2568">
        <v>42</v>
      </c>
      <c r="S2568">
        <v>63.5</v>
      </c>
      <c r="T2568">
        <v>9</v>
      </c>
      <c r="U2568">
        <v>36</v>
      </c>
      <c r="V2568">
        <v>0.81818181818181823</v>
      </c>
      <c r="W2568">
        <v>0.4</v>
      </c>
      <c r="Y2568">
        <v>0.16933497536945816</v>
      </c>
      <c r="Z2568">
        <v>455</v>
      </c>
      <c r="AA2568">
        <v>0.75</v>
      </c>
      <c r="AB2568">
        <v>9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36</v>
      </c>
      <c r="AI2568">
        <v>0</v>
      </c>
      <c r="AJ2568">
        <v>0</v>
      </c>
      <c r="AK2568">
        <v>0</v>
      </c>
      <c r="AL2568">
        <v>0</v>
      </c>
      <c r="AM2568">
        <v>0</v>
      </c>
      <c r="AQ2568">
        <v>50</v>
      </c>
      <c r="AR2568">
        <v>50</v>
      </c>
      <c r="AS2568" t="s">
        <v>755</v>
      </c>
    </row>
    <row r="2569" spans="1:45" x14ac:dyDescent="0.25">
      <c r="A2569">
        <v>2568</v>
      </c>
      <c r="B2569" t="s">
        <v>26</v>
      </c>
      <c r="C2569" t="s">
        <v>665</v>
      </c>
      <c r="D2569" t="s">
        <v>4</v>
      </c>
      <c r="E2569" t="s">
        <v>347</v>
      </c>
      <c r="F2569" s="138">
        <v>44044</v>
      </c>
      <c r="G2569" t="s">
        <v>670</v>
      </c>
      <c r="H2569" t="s">
        <v>667</v>
      </c>
      <c r="I2569" t="s">
        <v>674</v>
      </c>
      <c r="J2569" t="s">
        <v>371</v>
      </c>
      <c r="K2569" t="s">
        <v>671</v>
      </c>
      <c r="L2569">
        <v>1200</v>
      </c>
      <c r="M2569">
        <v>480</v>
      </c>
      <c r="N2569">
        <v>388</v>
      </c>
      <c r="P2569">
        <v>48</v>
      </c>
      <c r="Q2569">
        <v>11</v>
      </c>
      <c r="R2569">
        <v>21</v>
      </c>
      <c r="S2569">
        <v>63.5</v>
      </c>
      <c r="T2569">
        <v>12</v>
      </c>
      <c r="U2569">
        <v>33.5</v>
      </c>
      <c r="V2569">
        <v>1.421875</v>
      </c>
      <c r="W2569">
        <v>0.4</v>
      </c>
      <c r="Y2569">
        <v>0.11782032400589103</v>
      </c>
      <c r="Z2569">
        <v>422</v>
      </c>
      <c r="AA2569">
        <v>0.7</v>
      </c>
      <c r="AB2569">
        <v>12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28</v>
      </c>
      <c r="AI2569">
        <v>2</v>
      </c>
      <c r="AJ2569">
        <v>0</v>
      </c>
      <c r="AK2569">
        <v>10</v>
      </c>
      <c r="AL2569">
        <v>0</v>
      </c>
      <c r="AM2569">
        <v>0</v>
      </c>
      <c r="AQ2569">
        <v>50</v>
      </c>
      <c r="AR2569">
        <v>50</v>
      </c>
      <c r="AS2569" t="s">
        <v>755</v>
      </c>
    </row>
    <row r="2570" spans="1:45" x14ac:dyDescent="0.25">
      <c r="A2570">
        <v>2569</v>
      </c>
      <c r="B2570" t="s">
        <v>26</v>
      </c>
      <c r="C2570" t="s">
        <v>665</v>
      </c>
      <c r="D2570" t="s">
        <v>4</v>
      </c>
      <c r="E2570" t="s">
        <v>347</v>
      </c>
      <c r="F2570" s="138">
        <v>44044</v>
      </c>
      <c r="G2570" t="s">
        <v>670</v>
      </c>
      <c r="H2570" t="s">
        <v>667</v>
      </c>
      <c r="I2570" t="s">
        <v>673</v>
      </c>
      <c r="J2570" t="s">
        <v>370</v>
      </c>
      <c r="K2570" t="s">
        <v>671</v>
      </c>
      <c r="L2570">
        <v>1200</v>
      </c>
      <c r="M2570">
        <v>480</v>
      </c>
      <c r="O2570">
        <v>388</v>
      </c>
      <c r="P2570">
        <v>48</v>
      </c>
      <c r="Q2570">
        <v>16</v>
      </c>
      <c r="R2570">
        <v>28</v>
      </c>
      <c r="S2570">
        <v>63.5</v>
      </c>
      <c r="T2570">
        <v>13</v>
      </c>
      <c r="U2570">
        <v>16.5</v>
      </c>
      <c r="V2570">
        <v>0.67045454545454541</v>
      </c>
      <c r="W2570">
        <v>0.4</v>
      </c>
      <c r="Y2570">
        <v>0.16200294550810015</v>
      </c>
      <c r="Z2570">
        <v>417</v>
      </c>
      <c r="AA2570">
        <v>0.6</v>
      </c>
      <c r="AB2570">
        <v>9</v>
      </c>
      <c r="AC2570">
        <v>8</v>
      </c>
      <c r="AD2570">
        <v>0</v>
      </c>
      <c r="AE2570">
        <v>4</v>
      </c>
      <c r="AF2570">
        <v>0</v>
      </c>
      <c r="AG2570">
        <v>0</v>
      </c>
      <c r="AH2570">
        <v>15</v>
      </c>
      <c r="AI2570">
        <v>0</v>
      </c>
      <c r="AJ2570">
        <v>0</v>
      </c>
      <c r="AK2570">
        <v>3</v>
      </c>
      <c r="AL2570">
        <v>0</v>
      </c>
      <c r="AM2570">
        <v>0</v>
      </c>
      <c r="AQ2570">
        <v>50</v>
      </c>
      <c r="AR2570">
        <v>50</v>
      </c>
      <c r="AS2570" t="s">
        <v>755</v>
      </c>
    </row>
    <row r="2571" spans="1:45" x14ac:dyDescent="0.25">
      <c r="A2571">
        <v>2570</v>
      </c>
      <c r="B2571" t="s">
        <v>26</v>
      </c>
      <c r="C2571" t="s">
        <v>665</v>
      </c>
      <c r="D2571" t="s">
        <v>4</v>
      </c>
      <c r="E2571" t="s">
        <v>347</v>
      </c>
      <c r="F2571" s="138">
        <v>44044</v>
      </c>
      <c r="G2571" t="s">
        <v>684</v>
      </c>
      <c r="H2571" t="s">
        <v>667</v>
      </c>
      <c r="I2571" t="s">
        <v>672</v>
      </c>
      <c r="J2571" t="s">
        <v>402</v>
      </c>
      <c r="K2571" t="s">
        <v>669</v>
      </c>
      <c r="L2571">
        <v>1250</v>
      </c>
      <c r="M2571">
        <v>500</v>
      </c>
      <c r="N2571">
        <v>436</v>
      </c>
      <c r="P2571">
        <v>80</v>
      </c>
      <c r="Q2571">
        <v>2</v>
      </c>
      <c r="R2571">
        <v>11</v>
      </c>
      <c r="S2571">
        <v>105.60000000000001</v>
      </c>
      <c r="T2571">
        <v>1.125</v>
      </c>
      <c r="U2571">
        <v>10.25</v>
      </c>
      <c r="V2571">
        <v>0.875</v>
      </c>
      <c r="W2571">
        <v>0.4</v>
      </c>
      <c r="Y2571">
        <v>4.2595019659239841E-2</v>
      </c>
      <c r="Z2571">
        <v>451</v>
      </c>
      <c r="AA2571">
        <v>0.6</v>
      </c>
      <c r="AB2571">
        <v>0</v>
      </c>
      <c r="AC2571">
        <v>0</v>
      </c>
      <c r="AD2571">
        <v>3</v>
      </c>
      <c r="AE2571">
        <v>0</v>
      </c>
      <c r="AF2571">
        <v>0</v>
      </c>
      <c r="AG2571">
        <v>0</v>
      </c>
      <c r="AH2571">
        <v>9.5</v>
      </c>
      <c r="AI2571">
        <v>0</v>
      </c>
      <c r="AJ2571">
        <v>2</v>
      </c>
      <c r="AK2571">
        <v>0</v>
      </c>
      <c r="AL2571">
        <v>0</v>
      </c>
      <c r="AM2571">
        <v>0</v>
      </c>
      <c r="AQ2571">
        <v>50</v>
      </c>
      <c r="AR2571">
        <v>50</v>
      </c>
      <c r="AS2571" t="s">
        <v>756</v>
      </c>
    </row>
    <row r="2572" spans="1:45" x14ac:dyDescent="0.25">
      <c r="A2572">
        <v>2571</v>
      </c>
      <c r="B2572" t="s">
        <v>26</v>
      </c>
      <c r="C2572" t="s">
        <v>678</v>
      </c>
      <c r="D2572" t="s">
        <v>4</v>
      </c>
      <c r="E2572" t="s">
        <v>347</v>
      </c>
      <c r="F2572" s="138">
        <v>44044</v>
      </c>
      <c r="G2572" t="s">
        <v>684</v>
      </c>
      <c r="H2572" t="s">
        <v>687</v>
      </c>
      <c r="I2572" t="s">
        <v>688</v>
      </c>
      <c r="J2572" t="s">
        <v>457</v>
      </c>
      <c r="K2572" t="s">
        <v>669</v>
      </c>
      <c r="L2572">
        <v>1250</v>
      </c>
      <c r="M2572">
        <v>500</v>
      </c>
      <c r="O2572">
        <v>388</v>
      </c>
      <c r="P2572">
        <v>100</v>
      </c>
      <c r="Q2572">
        <v>20</v>
      </c>
      <c r="R2572">
        <v>24</v>
      </c>
      <c r="S2572">
        <v>66</v>
      </c>
      <c r="T2572">
        <v>10</v>
      </c>
      <c r="U2572">
        <v>18.25</v>
      </c>
      <c r="V2572">
        <v>0.64204545454545459</v>
      </c>
      <c r="W2572">
        <v>0.24</v>
      </c>
      <c r="Y2572">
        <v>0.16200294550810015</v>
      </c>
      <c r="Z2572">
        <v>435</v>
      </c>
      <c r="AA2572">
        <v>0.7</v>
      </c>
      <c r="AB2572">
        <v>7</v>
      </c>
      <c r="AC2572">
        <v>6</v>
      </c>
      <c r="AD2572">
        <v>0</v>
      </c>
      <c r="AE2572">
        <v>3</v>
      </c>
      <c r="AF2572">
        <v>0</v>
      </c>
      <c r="AG2572">
        <v>0</v>
      </c>
      <c r="AH2572">
        <v>11</v>
      </c>
      <c r="AI2572">
        <v>1</v>
      </c>
      <c r="AJ2572">
        <v>0</v>
      </c>
      <c r="AK2572">
        <v>4</v>
      </c>
      <c r="AL2572">
        <v>4</v>
      </c>
      <c r="AM2572">
        <v>2</v>
      </c>
      <c r="AQ2572">
        <v>50</v>
      </c>
      <c r="AR2572">
        <v>50</v>
      </c>
      <c r="AS2572" t="s">
        <v>755</v>
      </c>
    </row>
    <row r="2573" spans="1:45" x14ac:dyDescent="0.25">
      <c r="A2573">
        <v>2572</v>
      </c>
      <c r="B2573" t="s">
        <v>26</v>
      </c>
      <c r="C2573" t="s">
        <v>678</v>
      </c>
      <c r="D2573" t="s">
        <v>4</v>
      </c>
      <c r="E2573" t="s">
        <v>347</v>
      </c>
      <c r="F2573" s="138">
        <v>44044</v>
      </c>
      <c r="G2573" t="s">
        <v>670</v>
      </c>
      <c r="H2573" t="s">
        <v>687</v>
      </c>
      <c r="I2573" t="s">
        <v>688</v>
      </c>
      <c r="J2573" t="s">
        <v>430</v>
      </c>
      <c r="K2573" t="s">
        <v>671</v>
      </c>
      <c r="L2573">
        <v>1200</v>
      </c>
      <c r="M2573">
        <v>480</v>
      </c>
      <c r="O2573">
        <v>376</v>
      </c>
      <c r="P2573">
        <v>57.5</v>
      </c>
      <c r="Q2573">
        <v>18</v>
      </c>
      <c r="R2573">
        <v>34</v>
      </c>
      <c r="S2573">
        <v>21</v>
      </c>
      <c r="T2573">
        <v>10</v>
      </c>
      <c r="U2573">
        <v>21</v>
      </c>
      <c r="V2573">
        <v>0.59615384615384615</v>
      </c>
      <c r="W2573">
        <v>0.24</v>
      </c>
      <c r="Y2573">
        <v>0.19756838905775076</v>
      </c>
      <c r="Z2573">
        <v>421</v>
      </c>
      <c r="AA2573">
        <v>0.65</v>
      </c>
      <c r="AB2573">
        <v>7</v>
      </c>
      <c r="AC2573">
        <v>4</v>
      </c>
      <c r="AD2573">
        <v>0</v>
      </c>
      <c r="AE2573">
        <v>4</v>
      </c>
      <c r="AF2573">
        <v>0</v>
      </c>
      <c r="AG2573">
        <v>0</v>
      </c>
      <c r="AH2573">
        <v>16</v>
      </c>
      <c r="AI2573">
        <v>4</v>
      </c>
      <c r="AJ2573">
        <v>0</v>
      </c>
      <c r="AK2573">
        <v>8</v>
      </c>
      <c r="AL2573">
        <v>0</v>
      </c>
      <c r="AM2573">
        <v>0</v>
      </c>
      <c r="AQ2573">
        <v>50</v>
      </c>
      <c r="AR2573">
        <v>50</v>
      </c>
      <c r="AS2573" t="s">
        <v>755</v>
      </c>
    </row>
    <row r="2574" spans="1:45" x14ac:dyDescent="0.25">
      <c r="A2574">
        <v>2573</v>
      </c>
      <c r="B2574" t="s">
        <v>26</v>
      </c>
      <c r="C2574" t="s">
        <v>678</v>
      </c>
      <c r="D2574" t="s">
        <v>4</v>
      </c>
      <c r="E2574" t="s">
        <v>347</v>
      </c>
      <c r="F2574" s="138">
        <v>44044</v>
      </c>
      <c r="G2574" t="s">
        <v>670</v>
      </c>
      <c r="H2574" t="s">
        <v>687</v>
      </c>
      <c r="I2574" t="s">
        <v>706</v>
      </c>
      <c r="J2574" t="s">
        <v>562</v>
      </c>
      <c r="K2574" t="s">
        <v>671</v>
      </c>
      <c r="L2574">
        <v>1200</v>
      </c>
      <c r="M2574">
        <v>480</v>
      </c>
      <c r="N2574">
        <v>384</v>
      </c>
      <c r="P2574">
        <v>57.5</v>
      </c>
      <c r="Q2574">
        <v>15</v>
      </c>
      <c r="R2574">
        <v>17</v>
      </c>
      <c r="S2574">
        <v>21</v>
      </c>
      <c r="T2574">
        <v>7.25</v>
      </c>
      <c r="U2574">
        <v>12.75</v>
      </c>
      <c r="V2574">
        <v>0.625</v>
      </c>
      <c r="W2574">
        <v>0.24</v>
      </c>
      <c r="Y2574">
        <v>0.11904761904761907</v>
      </c>
      <c r="Z2574">
        <v>409</v>
      </c>
      <c r="AA2574">
        <v>0.65</v>
      </c>
      <c r="AB2574">
        <v>6</v>
      </c>
      <c r="AC2574">
        <v>5</v>
      </c>
      <c r="AD2574">
        <v>0</v>
      </c>
      <c r="AE2574">
        <v>0</v>
      </c>
      <c r="AF2574">
        <v>0</v>
      </c>
      <c r="AG2574">
        <v>0</v>
      </c>
      <c r="AH2574">
        <v>11</v>
      </c>
      <c r="AI2574">
        <v>5</v>
      </c>
      <c r="AJ2574">
        <v>0</v>
      </c>
      <c r="AK2574">
        <v>1</v>
      </c>
      <c r="AL2574">
        <v>0</v>
      </c>
      <c r="AM2574">
        <v>0</v>
      </c>
      <c r="AQ2574">
        <v>50</v>
      </c>
      <c r="AR2574">
        <v>50</v>
      </c>
      <c r="AS2574" t="s">
        <v>755</v>
      </c>
    </row>
    <row r="2575" spans="1:45" x14ac:dyDescent="0.25">
      <c r="A2575">
        <v>2574</v>
      </c>
      <c r="B2575" t="s">
        <v>26</v>
      </c>
      <c r="C2575" t="s">
        <v>680</v>
      </c>
      <c r="D2575" t="s">
        <v>4</v>
      </c>
      <c r="E2575" t="s">
        <v>347</v>
      </c>
      <c r="F2575" s="138">
        <v>44044</v>
      </c>
      <c r="G2575" t="s">
        <v>684</v>
      </c>
      <c r="H2575" t="s">
        <v>687</v>
      </c>
      <c r="I2575" t="s">
        <v>690</v>
      </c>
      <c r="J2575" t="s">
        <v>452</v>
      </c>
      <c r="K2575" t="s">
        <v>669</v>
      </c>
      <c r="L2575">
        <v>1250</v>
      </c>
      <c r="M2575">
        <v>500</v>
      </c>
      <c r="N2575">
        <v>352</v>
      </c>
      <c r="P2575">
        <v>60</v>
      </c>
      <c r="Q2575">
        <v>18</v>
      </c>
      <c r="R2575">
        <v>7</v>
      </c>
      <c r="S2575">
        <v>22</v>
      </c>
      <c r="T2575">
        <v>44.25</v>
      </c>
      <c r="U2575">
        <v>2.875</v>
      </c>
      <c r="V2575">
        <v>1.885</v>
      </c>
      <c r="W2575">
        <v>0.4</v>
      </c>
      <c r="Y2575">
        <v>2.8409090909090912E-2</v>
      </c>
      <c r="Z2575">
        <v>366</v>
      </c>
      <c r="AA2575">
        <v>0.65</v>
      </c>
      <c r="AB2575">
        <v>30</v>
      </c>
      <c r="AD2575">
        <v>6</v>
      </c>
      <c r="AE2575">
        <v>4</v>
      </c>
      <c r="AF2575">
        <v>8</v>
      </c>
      <c r="AG2575">
        <v>4</v>
      </c>
      <c r="AI2575">
        <v>2</v>
      </c>
      <c r="AJ2575">
        <v>1</v>
      </c>
      <c r="AK2575">
        <v>4</v>
      </c>
      <c r="AQ2575">
        <v>150</v>
      </c>
      <c r="AR2575">
        <v>150</v>
      </c>
      <c r="AS2575" t="s">
        <v>755</v>
      </c>
    </row>
    <row r="2576" spans="1:45" x14ac:dyDescent="0.25">
      <c r="A2576">
        <v>2575</v>
      </c>
      <c r="B2576" t="s">
        <v>26</v>
      </c>
      <c r="C2576" t="s">
        <v>680</v>
      </c>
      <c r="D2576" t="s">
        <v>4</v>
      </c>
      <c r="E2576" t="s">
        <v>347</v>
      </c>
      <c r="F2576" s="138">
        <v>44044</v>
      </c>
      <c r="G2576" t="s">
        <v>720</v>
      </c>
      <c r="H2576" t="s">
        <v>687</v>
      </c>
      <c r="I2576" t="s">
        <v>689</v>
      </c>
      <c r="J2576" t="s">
        <v>589</v>
      </c>
      <c r="K2576" t="s">
        <v>671</v>
      </c>
      <c r="L2576">
        <v>700</v>
      </c>
      <c r="M2576">
        <v>350</v>
      </c>
      <c r="O2576">
        <v>360</v>
      </c>
      <c r="P2576">
        <v>42</v>
      </c>
      <c r="Q2576">
        <v>4</v>
      </c>
      <c r="R2576">
        <v>52</v>
      </c>
      <c r="S2576">
        <v>15</v>
      </c>
      <c r="T2576">
        <v>3.6</v>
      </c>
      <c r="U2576">
        <v>54.75</v>
      </c>
      <c r="V2576">
        <v>1.0419642857142857</v>
      </c>
      <c r="W2576">
        <v>0.4</v>
      </c>
      <c r="Y2576">
        <v>0.20634920634920637</v>
      </c>
      <c r="Z2576">
        <v>348</v>
      </c>
      <c r="AA2576">
        <v>0.6</v>
      </c>
      <c r="AB2576">
        <v>2.1</v>
      </c>
      <c r="AC2576">
        <v>2</v>
      </c>
      <c r="AE2576">
        <v>2</v>
      </c>
      <c r="AH2576">
        <v>36</v>
      </c>
      <c r="AI2576">
        <v>13</v>
      </c>
      <c r="AK2576">
        <v>13</v>
      </c>
      <c r="AL2576">
        <v>12</v>
      </c>
      <c r="AQ2576">
        <v>150</v>
      </c>
      <c r="AR2576">
        <v>150</v>
      </c>
      <c r="AS2576" t="s">
        <v>755</v>
      </c>
    </row>
    <row r="2577" spans="1:45" x14ac:dyDescent="0.25">
      <c r="A2577">
        <v>2576</v>
      </c>
      <c r="B2577" t="s">
        <v>26</v>
      </c>
      <c r="C2577" t="s">
        <v>680</v>
      </c>
      <c r="D2577" t="s">
        <v>4</v>
      </c>
      <c r="E2577" t="s">
        <v>347</v>
      </c>
      <c r="F2577" s="138">
        <v>44044</v>
      </c>
      <c r="G2577" t="s">
        <v>684</v>
      </c>
      <c r="H2577" t="s">
        <v>667</v>
      </c>
      <c r="I2577" t="s">
        <v>689</v>
      </c>
      <c r="J2577" t="s">
        <v>400</v>
      </c>
      <c r="K2577" t="s">
        <v>669</v>
      </c>
      <c r="L2577">
        <v>1250</v>
      </c>
      <c r="M2577">
        <v>500</v>
      </c>
      <c r="O2577">
        <v>424</v>
      </c>
      <c r="P2577">
        <v>100</v>
      </c>
      <c r="Q2577">
        <v>13</v>
      </c>
      <c r="R2577">
        <v>42</v>
      </c>
      <c r="S2577">
        <v>105.60000000000001</v>
      </c>
      <c r="T2577">
        <v>12.625</v>
      </c>
      <c r="U2577">
        <v>48.25</v>
      </c>
      <c r="V2577">
        <v>1.1068181818181819</v>
      </c>
      <c r="W2577">
        <v>0.24</v>
      </c>
      <c r="Y2577">
        <v>0.14150943396226418</v>
      </c>
      <c r="Z2577">
        <v>434</v>
      </c>
      <c r="AA2577">
        <v>0.65</v>
      </c>
      <c r="AB2577">
        <v>11</v>
      </c>
      <c r="AC2577">
        <v>5</v>
      </c>
      <c r="AD2577">
        <v>1</v>
      </c>
      <c r="AH2577">
        <v>44</v>
      </c>
      <c r="AI2577">
        <v>3</v>
      </c>
      <c r="AK2577">
        <v>3</v>
      </c>
      <c r="AM2577">
        <v>2</v>
      </c>
      <c r="AQ2577">
        <v>150</v>
      </c>
      <c r="AR2577">
        <v>150</v>
      </c>
      <c r="AS2577" t="s">
        <v>755</v>
      </c>
    </row>
    <row r="2578" spans="1:45" x14ac:dyDescent="0.25">
      <c r="A2578">
        <v>2577</v>
      </c>
      <c r="B2578" t="s">
        <v>26</v>
      </c>
      <c r="C2578" t="s">
        <v>665</v>
      </c>
      <c r="D2578" t="s">
        <v>4</v>
      </c>
      <c r="E2578" t="s">
        <v>347</v>
      </c>
      <c r="F2578" s="138">
        <v>44045</v>
      </c>
      <c r="G2578" t="s">
        <v>670</v>
      </c>
      <c r="H2578" t="s">
        <v>667</v>
      </c>
      <c r="I2578" t="s">
        <v>672</v>
      </c>
      <c r="J2578" t="s">
        <v>190</v>
      </c>
      <c r="K2578" t="s">
        <v>671</v>
      </c>
      <c r="L2578">
        <v>1200</v>
      </c>
      <c r="M2578">
        <v>480</v>
      </c>
      <c r="N2578">
        <v>424</v>
      </c>
      <c r="P2578">
        <v>48</v>
      </c>
      <c r="Q2578">
        <v>23</v>
      </c>
      <c r="R2578">
        <v>50</v>
      </c>
      <c r="S2578">
        <v>63.5</v>
      </c>
      <c r="T2578">
        <v>17.5</v>
      </c>
      <c r="U2578">
        <v>48</v>
      </c>
      <c r="V2578">
        <v>0.89726027397260277</v>
      </c>
      <c r="W2578">
        <v>0.4</v>
      </c>
      <c r="Y2578">
        <v>0.24595687331536392</v>
      </c>
      <c r="Z2578">
        <v>421</v>
      </c>
      <c r="AA2578">
        <v>0.75</v>
      </c>
      <c r="AB2578">
        <v>17.5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48</v>
      </c>
      <c r="AI2578">
        <v>0</v>
      </c>
      <c r="AJ2578">
        <v>0</v>
      </c>
      <c r="AK2578">
        <v>0</v>
      </c>
      <c r="AL2578">
        <v>0</v>
      </c>
      <c r="AM2578">
        <v>0</v>
      </c>
      <c r="AQ2578">
        <v>50</v>
      </c>
      <c r="AR2578">
        <v>50</v>
      </c>
      <c r="AS2578" t="s">
        <v>755</v>
      </c>
    </row>
    <row r="2579" spans="1:45" x14ac:dyDescent="0.25">
      <c r="A2579">
        <v>2578</v>
      </c>
      <c r="B2579" t="s">
        <v>26</v>
      </c>
      <c r="C2579" t="s">
        <v>665</v>
      </c>
      <c r="D2579" t="s">
        <v>4</v>
      </c>
      <c r="E2579" t="s">
        <v>347</v>
      </c>
      <c r="F2579" s="138">
        <v>44045</v>
      </c>
      <c r="G2579" t="s">
        <v>670</v>
      </c>
      <c r="H2579" t="s">
        <v>667</v>
      </c>
      <c r="I2579" t="s">
        <v>674</v>
      </c>
      <c r="J2579" t="s">
        <v>371</v>
      </c>
      <c r="K2579" t="s">
        <v>671</v>
      </c>
      <c r="L2579">
        <v>1200</v>
      </c>
      <c r="M2579">
        <v>480</v>
      </c>
      <c r="N2579">
        <v>376</v>
      </c>
      <c r="P2579">
        <v>48</v>
      </c>
      <c r="Q2579">
        <v>11</v>
      </c>
      <c r="R2579">
        <v>18</v>
      </c>
      <c r="S2579">
        <v>63.5</v>
      </c>
      <c r="T2579">
        <v>9</v>
      </c>
      <c r="U2579">
        <v>21</v>
      </c>
      <c r="V2579">
        <v>1.0344827586206897</v>
      </c>
      <c r="W2579">
        <v>0.4</v>
      </c>
      <c r="Y2579">
        <v>0.1101823708206687</v>
      </c>
      <c r="Z2579">
        <v>378</v>
      </c>
      <c r="AA2579">
        <v>0.7</v>
      </c>
      <c r="AB2579">
        <v>9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20</v>
      </c>
      <c r="AI2579">
        <v>2</v>
      </c>
      <c r="AJ2579">
        <v>0</v>
      </c>
      <c r="AK2579">
        <v>1</v>
      </c>
      <c r="AL2579">
        <v>0</v>
      </c>
      <c r="AM2579">
        <v>0</v>
      </c>
      <c r="AQ2579">
        <v>50</v>
      </c>
      <c r="AR2579">
        <v>50</v>
      </c>
      <c r="AS2579" t="s">
        <v>755</v>
      </c>
    </row>
    <row r="2580" spans="1:45" x14ac:dyDescent="0.25">
      <c r="A2580">
        <v>2579</v>
      </c>
      <c r="B2580" t="s">
        <v>26</v>
      </c>
      <c r="C2580" t="s">
        <v>665</v>
      </c>
      <c r="D2580" t="s">
        <v>4</v>
      </c>
      <c r="E2580" t="s">
        <v>347</v>
      </c>
      <c r="F2580" s="138">
        <v>44045</v>
      </c>
      <c r="G2580" t="s">
        <v>670</v>
      </c>
      <c r="H2580" t="s">
        <v>667</v>
      </c>
      <c r="I2580" t="s">
        <v>673</v>
      </c>
      <c r="J2580" t="s">
        <v>370</v>
      </c>
      <c r="K2580" t="s">
        <v>671</v>
      </c>
      <c r="L2580">
        <v>1200</v>
      </c>
      <c r="M2580">
        <v>480</v>
      </c>
      <c r="O2580">
        <v>376</v>
      </c>
      <c r="P2580">
        <v>48</v>
      </c>
      <c r="Q2580">
        <v>13</v>
      </c>
      <c r="R2580">
        <v>23</v>
      </c>
      <c r="S2580">
        <v>63.5</v>
      </c>
      <c r="T2580">
        <v>12.5</v>
      </c>
      <c r="U2580">
        <v>14.5</v>
      </c>
      <c r="V2580">
        <v>0.75</v>
      </c>
      <c r="W2580">
        <v>0.4</v>
      </c>
      <c r="Y2580">
        <v>0.13677811550151978</v>
      </c>
      <c r="Z2580">
        <v>399</v>
      </c>
      <c r="AA2580">
        <v>0.6</v>
      </c>
      <c r="AB2580">
        <v>6</v>
      </c>
      <c r="AC2580">
        <v>6</v>
      </c>
      <c r="AD2580">
        <v>0</v>
      </c>
      <c r="AE2580">
        <v>10</v>
      </c>
      <c r="AF2580">
        <v>0</v>
      </c>
      <c r="AG2580">
        <v>0</v>
      </c>
      <c r="AH2580">
        <v>13</v>
      </c>
      <c r="AI2580">
        <v>0</v>
      </c>
      <c r="AJ2580">
        <v>0</v>
      </c>
      <c r="AK2580">
        <v>3</v>
      </c>
      <c r="AL2580">
        <v>0</v>
      </c>
      <c r="AM2580">
        <v>0</v>
      </c>
      <c r="AQ2580">
        <v>50</v>
      </c>
      <c r="AR2580">
        <v>50</v>
      </c>
      <c r="AS2580" t="s">
        <v>755</v>
      </c>
    </row>
    <row r="2581" spans="1:45" x14ac:dyDescent="0.25">
      <c r="A2581">
        <v>2580</v>
      </c>
      <c r="B2581" t="s">
        <v>26</v>
      </c>
      <c r="C2581" t="s">
        <v>665</v>
      </c>
      <c r="D2581" t="s">
        <v>4</v>
      </c>
      <c r="E2581" t="s">
        <v>347</v>
      </c>
      <c r="F2581" s="138">
        <v>44045</v>
      </c>
      <c r="G2581" t="s">
        <v>684</v>
      </c>
      <c r="H2581" t="s">
        <v>667</v>
      </c>
      <c r="I2581" t="s">
        <v>672</v>
      </c>
      <c r="J2581" t="s">
        <v>402</v>
      </c>
      <c r="K2581" t="s">
        <v>669</v>
      </c>
      <c r="L2581">
        <v>1250</v>
      </c>
      <c r="M2581">
        <v>500</v>
      </c>
      <c r="N2581">
        <v>396</v>
      </c>
      <c r="P2581">
        <v>80</v>
      </c>
      <c r="Q2581">
        <v>12</v>
      </c>
      <c r="R2581">
        <v>18</v>
      </c>
      <c r="S2581">
        <v>105.60000000000001</v>
      </c>
      <c r="T2581">
        <v>14</v>
      </c>
      <c r="U2581">
        <v>18</v>
      </c>
      <c r="V2581">
        <v>1.0666666666666667</v>
      </c>
      <c r="W2581">
        <v>0.4</v>
      </c>
      <c r="Y2581">
        <v>0.10822510822510822</v>
      </c>
      <c r="Z2581">
        <v>400</v>
      </c>
      <c r="AA2581">
        <v>0.6</v>
      </c>
      <c r="AB2581">
        <v>12.5</v>
      </c>
      <c r="AC2581">
        <v>0</v>
      </c>
      <c r="AD2581">
        <v>4</v>
      </c>
      <c r="AE2581">
        <v>0</v>
      </c>
      <c r="AF2581">
        <v>0</v>
      </c>
      <c r="AG2581">
        <v>0</v>
      </c>
      <c r="AH2581">
        <v>16.5</v>
      </c>
      <c r="AI2581">
        <v>0</v>
      </c>
      <c r="AJ2581">
        <v>4</v>
      </c>
      <c r="AK2581">
        <v>0</v>
      </c>
      <c r="AL2581">
        <v>0</v>
      </c>
      <c r="AM2581">
        <v>0</v>
      </c>
      <c r="AQ2581">
        <v>50</v>
      </c>
      <c r="AR2581">
        <v>50</v>
      </c>
      <c r="AS2581" t="s">
        <v>756</v>
      </c>
    </row>
    <row r="2582" spans="1:45" x14ac:dyDescent="0.25">
      <c r="A2582">
        <v>2581</v>
      </c>
      <c r="B2582" t="s">
        <v>26</v>
      </c>
      <c r="C2582" t="s">
        <v>678</v>
      </c>
      <c r="D2582" t="s">
        <v>4</v>
      </c>
      <c r="E2582" t="s">
        <v>347</v>
      </c>
      <c r="F2582" s="138">
        <v>44045</v>
      </c>
      <c r="G2582" t="s">
        <v>684</v>
      </c>
      <c r="H2582" t="s">
        <v>687</v>
      </c>
      <c r="I2582" t="s">
        <v>688</v>
      </c>
      <c r="J2582" t="s">
        <v>457</v>
      </c>
      <c r="K2582" t="s">
        <v>669</v>
      </c>
      <c r="L2582">
        <v>1250</v>
      </c>
      <c r="M2582">
        <v>500</v>
      </c>
      <c r="O2582">
        <v>388</v>
      </c>
      <c r="P2582">
        <v>100</v>
      </c>
      <c r="Q2582">
        <v>14</v>
      </c>
      <c r="R2582">
        <v>25</v>
      </c>
      <c r="S2582">
        <v>66</v>
      </c>
      <c r="T2582">
        <v>7</v>
      </c>
      <c r="U2582">
        <v>17</v>
      </c>
      <c r="V2582">
        <v>0.61538461538461542</v>
      </c>
      <c r="W2582">
        <v>0.24</v>
      </c>
      <c r="Y2582">
        <v>0.14359351988217969</v>
      </c>
      <c r="Z2582">
        <v>403</v>
      </c>
      <c r="AA2582">
        <v>0.7</v>
      </c>
      <c r="AB2582">
        <v>5</v>
      </c>
      <c r="AC2582">
        <v>4</v>
      </c>
      <c r="AD2582">
        <v>0</v>
      </c>
      <c r="AE2582">
        <v>2</v>
      </c>
      <c r="AF2582">
        <v>0</v>
      </c>
      <c r="AG2582">
        <v>0</v>
      </c>
      <c r="AH2582">
        <v>11</v>
      </c>
      <c r="AI2582">
        <v>1</v>
      </c>
      <c r="AJ2582">
        <v>0</v>
      </c>
      <c r="AK2582">
        <v>4</v>
      </c>
      <c r="AL2582">
        <v>1</v>
      </c>
      <c r="AM2582">
        <v>3</v>
      </c>
      <c r="AQ2582">
        <v>50</v>
      </c>
      <c r="AR2582">
        <v>50</v>
      </c>
      <c r="AS2582" t="s">
        <v>755</v>
      </c>
    </row>
    <row r="2583" spans="1:45" x14ac:dyDescent="0.25">
      <c r="A2583">
        <v>2582</v>
      </c>
      <c r="B2583" t="s">
        <v>26</v>
      </c>
      <c r="C2583" t="s">
        <v>678</v>
      </c>
      <c r="D2583" t="s">
        <v>4</v>
      </c>
      <c r="E2583" t="s">
        <v>347</v>
      </c>
      <c r="F2583" s="138">
        <v>44045</v>
      </c>
      <c r="G2583" t="s">
        <v>670</v>
      </c>
      <c r="H2583" t="s">
        <v>687</v>
      </c>
      <c r="I2583" t="s">
        <v>688</v>
      </c>
      <c r="J2583" t="s">
        <v>430</v>
      </c>
      <c r="K2583" t="s">
        <v>671</v>
      </c>
      <c r="L2583">
        <v>1200</v>
      </c>
      <c r="M2583">
        <v>480</v>
      </c>
      <c r="O2583">
        <v>380</v>
      </c>
      <c r="P2583">
        <v>57.5</v>
      </c>
      <c r="Q2583">
        <v>19</v>
      </c>
      <c r="R2583">
        <v>34</v>
      </c>
      <c r="S2583">
        <v>21</v>
      </c>
      <c r="T2583">
        <v>8.75</v>
      </c>
      <c r="U2583">
        <v>24.5</v>
      </c>
      <c r="V2583">
        <v>0.62735849056603776</v>
      </c>
      <c r="W2583">
        <v>0.24</v>
      </c>
      <c r="Y2583">
        <v>0.19924812030075187</v>
      </c>
      <c r="Z2583">
        <v>411</v>
      </c>
      <c r="AA2583">
        <v>0.65</v>
      </c>
      <c r="AB2583">
        <v>6</v>
      </c>
      <c r="AC2583">
        <v>5</v>
      </c>
      <c r="AD2583">
        <v>0</v>
      </c>
      <c r="AE2583">
        <v>3</v>
      </c>
      <c r="AF2583">
        <v>0</v>
      </c>
      <c r="AG2583">
        <v>0</v>
      </c>
      <c r="AH2583">
        <v>21</v>
      </c>
      <c r="AI2583">
        <v>4</v>
      </c>
      <c r="AJ2583">
        <v>0</v>
      </c>
      <c r="AK2583">
        <v>5</v>
      </c>
      <c r="AL2583">
        <v>0</v>
      </c>
      <c r="AM2583">
        <v>0</v>
      </c>
      <c r="AQ2583">
        <v>50</v>
      </c>
      <c r="AR2583">
        <v>50</v>
      </c>
      <c r="AS2583" t="s">
        <v>755</v>
      </c>
    </row>
    <row r="2584" spans="1:45" x14ac:dyDescent="0.25">
      <c r="A2584">
        <v>2583</v>
      </c>
      <c r="B2584" t="s">
        <v>26</v>
      </c>
      <c r="C2584" t="s">
        <v>678</v>
      </c>
      <c r="D2584" t="s">
        <v>4</v>
      </c>
      <c r="E2584" t="s">
        <v>347</v>
      </c>
      <c r="F2584" s="138">
        <v>44045</v>
      </c>
      <c r="G2584" t="s">
        <v>670</v>
      </c>
      <c r="H2584" t="s">
        <v>687</v>
      </c>
      <c r="I2584" t="s">
        <v>706</v>
      </c>
      <c r="J2584" t="s">
        <v>562</v>
      </c>
      <c r="K2584" t="s">
        <v>671</v>
      </c>
      <c r="L2584">
        <v>1200</v>
      </c>
      <c r="M2584">
        <v>480</v>
      </c>
      <c r="N2584">
        <v>388</v>
      </c>
      <c r="P2584">
        <v>57.5</v>
      </c>
      <c r="Q2584">
        <v>20</v>
      </c>
      <c r="R2584">
        <v>31</v>
      </c>
      <c r="S2584">
        <v>21</v>
      </c>
      <c r="T2584">
        <v>13</v>
      </c>
      <c r="U2584">
        <v>29.5</v>
      </c>
      <c r="V2584">
        <v>0.83333333333333337</v>
      </c>
      <c r="W2584">
        <v>0.24</v>
      </c>
      <c r="Y2584">
        <v>0.18777614138438883</v>
      </c>
      <c r="Z2584">
        <v>399</v>
      </c>
      <c r="AA2584">
        <v>0.65</v>
      </c>
      <c r="AB2584">
        <v>12</v>
      </c>
      <c r="AC2584">
        <v>2</v>
      </c>
      <c r="AD2584">
        <v>0</v>
      </c>
      <c r="AE2584">
        <v>1</v>
      </c>
      <c r="AF2584">
        <v>0</v>
      </c>
      <c r="AG2584">
        <v>0</v>
      </c>
      <c r="AH2584">
        <v>26</v>
      </c>
      <c r="AI2584">
        <v>8</v>
      </c>
      <c r="AJ2584">
        <v>0</v>
      </c>
      <c r="AK2584">
        <v>3</v>
      </c>
      <c r="AL2584">
        <v>0</v>
      </c>
      <c r="AM2584">
        <v>0</v>
      </c>
      <c r="AQ2584">
        <v>50</v>
      </c>
      <c r="AR2584">
        <v>50</v>
      </c>
      <c r="AS2584" t="s">
        <v>755</v>
      </c>
    </row>
    <row r="2585" spans="1:45" x14ac:dyDescent="0.25">
      <c r="A2585">
        <v>2584</v>
      </c>
      <c r="B2585" t="s">
        <v>26</v>
      </c>
      <c r="C2585" t="s">
        <v>680</v>
      </c>
      <c r="D2585" t="s">
        <v>4</v>
      </c>
      <c r="E2585" t="s">
        <v>347</v>
      </c>
      <c r="F2585" s="138">
        <v>44045</v>
      </c>
      <c r="G2585" t="s">
        <v>684</v>
      </c>
      <c r="H2585" t="s">
        <v>687</v>
      </c>
      <c r="I2585" t="s">
        <v>690</v>
      </c>
      <c r="J2585" t="s">
        <v>452</v>
      </c>
      <c r="K2585" t="s">
        <v>669</v>
      </c>
      <c r="L2585">
        <v>1250</v>
      </c>
      <c r="M2585">
        <v>500</v>
      </c>
      <c r="N2585">
        <v>368</v>
      </c>
      <c r="P2585">
        <v>60</v>
      </c>
      <c r="Q2585">
        <v>23</v>
      </c>
      <c r="R2585">
        <v>17</v>
      </c>
      <c r="S2585">
        <v>22</v>
      </c>
      <c r="T2585">
        <v>11.375</v>
      </c>
      <c r="U2585">
        <v>12</v>
      </c>
      <c r="V2585">
        <v>0.58437499999999998</v>
      </c>
      <c r="W2585">
        <v>0.24</v>
      </c>
      <c r="Y2585">
        <v>6.599378881987579E-2</v>
      </c>
      <c r="Z2585">
        <v>375</v>
      </c>
      <c r="AA2585">
        <v>0.65</v>
      </c>
      <c r="AB2585">
        <v>0</v>
      </c>
      <c r="AC2585">
        <v>16</v>
      </c>
      <c r="AD2585">
        <v>9</v>
      </c>
      <c r="AE2585">
        <v>2</v>
      </c>
      <c r="AF2585">
        <v>0</v>
      </c>
      <c r="AG2585">
        <v>3</v>
      </c>
      <c r="AI2585">
        <v>0</v>
      </c>
      <c r="AJ2585">
        <v>16</v>
      </c>
      <c r="AK2585">
        <v>9</v>
      </c>
      <c r="AL2585">
        <v>2</v>
      </c>
      <c r="AM2585">
        <v>0</v>
      </c>
      <c r="AQ2585">
        <v>150</v>
      </c>
      <c r="AR2585">
        <v>150</v>
      </c>
      <c r="AS2585" t="s">
        <v>755</v>
      </c>
    </row>
    <row r="2586" spans="1:45" x14ac:dyDescent="0.25">
      <c r="A2586">
        <v>2585</v>
      </c>
      <c r="B2586" t="s">
        <v>26</v>
      </c>
      <c r="C2586" t="s">
        <v>680</v>
      </c>
      <c r="D2586" t="s">
        <v>4</v>
      </c>
      <c r="E2586" t="s">
        <v>347</v>
      </c>
      <c r="F2586" s="138">
        <v>44045</v>
      </c>
      <c r="G2586" t="s">
        <v>720</v>
      </c>
      <c r="H2586" t="s">
        <v>687</v>
      </c>
      <c r="I2586" t="s">
        <v>689</v>
      </c>
      <c r="J2586" t="s">
        <v>589</v>
      </c>
      <c r="K2586" t="s">
        <v>671</v>
      </c>
      <c r="L2586">
        <v>700</v>
      </c>
      <c r="M2586">
        <v>350</v>
      </c>
      <c r="O2586">
        <v>392</v>
      </c>
      <c r="P2586">
        <v>42</v>
      </c>
      <c r="Q2586">
        <v>17</v>
      </c>
      <c r="R2586">
        <v>17</v>
      </c>
      <c r="S2586">
        <v>15</v>
      </c>
      <c r="T2586">
        <v>20.25</v>
      </c>
      <c r="U2586">
        <v>24.25</v>
      </c>
      <c r="V2586">
        <v>1.3088235294117647</v>
      </c>
      <c r="W2586">
        <v>0.24</v>
      </c>
      <c r="Y2586">
        <v>6.1953352769679303E-2</v>
      </c>
      <c r="Z2586">
        <v>391</v>
      </c>
      <c r="AA2586">
        <v>0.6</v>
      </c>
      <c r="AB2586">
        <v>18</v>
      </c>
      <c r="AC2586">
        <v>5</v>
      </c>
      <c r="AD2586">
        <v>0</v>
      </c>
      <c r="AE2586">
        <v>2</v>
      </c>
      <c r="AF2586">
        <v>0</v>
      </c>
      <c r="AG2586">
        <v>0</v>
      </c>
      <c r="AH2586">
        <v>19</v>
      </c>
      <c r="AI2586">
        <v>9</v>
      </c>
      <c r="AJ2586">
        <v>0</v>
      </c>
      <c r="AK2586">
        <v>6</v>
      </c>
      <c r="AL2586">
        <v>0</v>
      </c>
      <c r="AM2586">
        <v>0</v>
      </c>
      <c r="AQ2586">
        <v>150</v>
      </c>
      <c r="AR2586">
        <v>150</v>
      </c>
      <c r="AS2586" t="s">
        <v>755</v>
      </c>
    </row>
    <row r="2587" spans="1:45" x14ac:dyDescent="0.25">
      <c r="A2587">
        <v>2586</v>
      </c>
      <c r="B2587" t="s">
        <v>26</v>
      </c>
      <c r="C2587" t="s">
        <v>680</v>
      </c>
      <c r="D2587" t="s">
        <v>4</v>
      </c>
      <c r="E2587" t="s">
        <v>347</v>
      </c>
      <c r="F2587" s="138">
        <v>44045</v>
      </c>
      <c r="G2587" t="s">
        <v>684</v>
      </c>
      <c r="H2587" t="s">
        <v>667</v>
      </c>
      <c r="I2587" t="s">
        <v>689</v>
      </c>
      <c r="J2587" t="s">
        <v>400</v>
      </c>
      <c r="K2587" t="s">
        <v>669</v>
      </c>
      <c r="L2587">
        <v>1250</v>
      </c>
      <c r="M2587">
        <v>500</v>
      </c>
      <c r="O2587">
        <v>392</v>
      </c>
      <c r="P2587">
        <v>100</v>
      </c>
      <c r="Q2587">
        <v>8</v>
      </c>
      <c r="R2587">
        <v>41</v>
      </c>
      <c r="S2587">
        <v>105.60000000000001</v>
      </c>
      <c r="T2587">
        <v>8.125</v>
      </c>
      <c r="U2587">
        <v>40</v>
      </c>
      <c r="V2587">
        <v>0.9821428571428571</v>
      </c>
      <c r="W2587">
        <v>0.4</v>
      </c>
      <c r="Y2587">
        <v>0.14941690962099127</v>
      </c>
      <c r="Z2587">
        <v>382</v>
      </c>
      <c r="AA2587">
        <v>0.65</v>
      </c>
      <c r="AB2587">
        <v>7</v>
      </c>
      <c r="AC2587">
        <v>0</v>
      </c>
      <c r="AD2587">
        <v>3</v>
      </c>
      <c r="AE2587">
        <v>0</v>
      </c>
      <c r="AF2587">
        <v>0</v>
      </c>
      <c r="AG2587">
        <v>0</v>
      </c>
      <c r="AH2587">
        <v>39</v>
      </c>
      <c r="AI2587">
        <v>4</v>
      </c>
      <c r="AJ2587">
        <v>0</v>
      </c>
      <c r="AK2587">
        <v>0</v>
      </c>
      <c r="AL2587">
        <v>0</v>
      </c>
      <c r="AM2587">
        <v>0</v>
      </c>
      <c r="AQ2587">
        <v>150</v>
      </c>
      <c r="AR2587">
        <v>150</v>
      </c>
      <c r="AS2587" t="s">
        <v>755</v>
      </c>
    </row>
    <row r="2588" spans="1:45" x14ac:dyDescent="0.25">
      <c r="A2588">
        <v>2587</v>
      </c>
      <c r="B2588" t="s">
        <v>26</v>
      </c>
      <c r="C2588" t="s">
        <v>665</v>
      </c>
      <c r="D2588" t="s">
        <v>4</v>
      </c>
      <c r="E2588" t="s">
        <v>348</v>
      </c>
      <c r="F2588" s="138">
        <v>44051</v>
      </c>
      <c r="G2588" t="s">
        <v>666</v>
      </c>
      <c r="H2588" t="s">
        <v>667</v>
      </c>
      <c r="I2588" t="s">
        <v>668</v>
      </c>
      <c r="J2588" t="s">
        <v>130</v>
      </c>
      <c r="K2588" t="s">
        <v>669</v>
      </c>
      <c r="L2588">
        <v>2700</v>
      </c>
      <c r="M2588">
        <v>405</v>
      </c>
      <c r="O2588">
        <v>356</v>
      </c>
      <c r="P2588">
        <v>162</v>
      </c>
      <c r="Q2588">
        <v>33</v>
      </c>
      <c r="R2588">
        <v>48</v>
      </c>
      <c r="S2588">
        <v>106.92</v>
      </c>
      <c r="T2588">
        <v>60.5</v>
      </c>
      <c r="U2588">
        <v>86</v>
      </c>
      <c r="V2588">
        <v>1.808641975308642</v>
      </c>
      <c r="W2588">
        <v>0.4</v>
      </c>
      <c r="X2588">
        <v>0.13242375601926165</v>
      </c>
      <c r="Y2588">
        <v>0.1926163723916533</v>
      </c>
      <c r="Z2588">
        <v>561</v>
      </c>
      <c r="AA2588">
        <v>0.8</v>
      </c>
      <c r="AB2588">
        <v>31</v>
      </c>
      <c r="AC2588">
        <v>14</v>
      </c>
      <c r="AD2588">
        <v>0</v>
      </c>
      <c r="AE2588">
        <v>52</v>
      </c>
      <c r="AF2588">
        <v>0</v>
      </c>
      <c r="AG2588">
        <v>0</v>
      </c>
      <c r="AH2588">
        <v>54</v>
      </c>
      <c r="AI2588">
        <v>16</v>
      </c>
      <c r="AJ2588">
        <v>0</v>
      </c>
      <c r="AK2588">
        <v>56</v>
      </c>
      <c r="AL2588">
        <v>0</v>
      </c>
      <c r="AM2588">
        <v>0</v>
      </c>
      <c r="AQ2588">
        <v>50</v>
      </c>
      <c r="AR2588">
        <v>50</v>
      </c>
      <c r="AS2588" t="s">
        <v>755</v>
      </c>
    </row>
    <row r="2589" spans="1:45" x14ac:dyDescent="0.25">
      <c r="A2589">
        <v>2588</v>
      </c>
      <c r="B2589" t="s">
        <v>26</v>
      </c>
      <c r="C2589" t="s">
        <v>665</v>
      </c>
      <c r="D2589" t="s">
        <v>4</v>
      </c>
      <c r="E2589" t="s">
        <v>348</v>
      </c>
      <c r="F2589" s="138">
        <v>44051</v>
      </c>
      <c r="G2589" t="s">
        <v>675</v>
      </c>
      <c r="H2589" t="s">
        <v>667</v>
      </c>
      <c r="I2589" t="s">
        <v>668</v>
      </c>
      <c r="J2589" t="s">
        <v>164</v>
      </c>
      <c r="K2589" t="s">
        <v>669</v>
      </c>
      <c r="L2589">
        <v>4200</v>
      </c>
      <c r="M2589">
        <v>630</v>
      </c>
      <c r="O2589">
        <v>492</v>
      </c>
      <c r="P2589">
        <v>252</v>
      </c>
      <c r="Q2589">
        <v>28</v>
      </c>
      <c r="R2589">
        <v>89</v>
      </c>
      <c r="S2589">
        <v>166.32</v>
      </c>
      <c r="T2589">
        <v>6.5</v>
      </c>
      <c r="U2589">
        <v>72.25</v>
      </c>
      <c r="V2589">
        <v>0.67307692307692313</v>
      </c>
      <c r="W2589">
        <v>0.4</v>
      </c>
      <c r="X2589">
        <v>8.1300813008130093E-2</v>
      </c>
      <c r="Y2589">
        <v>0.25842044134727066</v>
      </c>
      <c r="Z2589">
        <v>365</v>
      </c>
      <c r="AA2589">
        <v>0.8</v>
      </c>
      <c r="AB2589">
        <v>0</v>
      </c>
      <c r="AC2589">
        <v>2</v>
      </c>
      <c r="AD2589">
        <v>0</v>
      </c>
      <c r="AE2589">
        <v>12</v>
      </c>
      <c r="AF2589">
        <v>0</v>
      </c>
      <c r="AG2589">
        <v>0</v>
      </c>
      <c r="AH2589">
        <v>65</v>
      </c>
      <c r="AI2589">
        <v>7</v>
      </c>
      <c r="AJ2589">
        <v>0</v>
      </c>
      <c r="AK2589">
        <v>11</v>
      </c>
      <c r="AL2589">
        <v>0</v>
      </c>
      <c r="AM2589">
        <v>0</v>
      </c>
      <c r="AQ2589">
        <v>50</v>
      </c>
      <c r="AR2589">
        <v>50</v>
      </c>
      <c r="AS2589" t="s">
        <v>755</v>
      </c>
    </row>
    <row r="2590" spans="1:45" x14ac:dyDescent="0.25">
      <c r="A2590">
        <v>2589</v>
      </c>
      <c r="B2590" t="s">
        <v>26</v>
      </c>
      <c r="C2590" t="s">
        <v>665</v>
      </c>
      <c r="D2590" t="s">
        <v>4</v>
      </c>
      <c r="E2590" t="s">
        <v>348</v>
      </c>
      <c r="F2590" s="138">
        <v>44051</v>
      </c>
      <c r="G2590" t="s">
        <v>676</v>
      </c>
      <c r="H2590" t="s">
        <v>667</v>
      </c>
      <c r="I2590" t="s">
        <v>668</v>
      </c>
      <c r="J2590" t="s">
        <v>165</v>
      </c>
      <c r="K2590" t="s">
        <v>669</v>
      </c>
      <c r="L2590">
        <v>1200</v>
      </c>
      <c r="M2590">
        <v>240</v>
      </c>
      <c r="N2590">
        <v>288</v>
      </c>
      <c r="P2590">
        <v>96</v>
      </c>
      <c r="Q2590">
        <v>7</v>
      </c>
      <c r="R2590">
        <v>28</v>
      </c>
      <c r="S2590">
        <v>63.36</v>
      </c>
      <c r="T2590">
        <v>32.5</v>
      </c>
      <c r="U2590">
        <v>16</v>
      </c>
      <c r="V2590">
        <v>1.3857142857142857</v>
      </c>
      <c r="W2590">
        <v>0.4</v>
      </c>
      <c r="X2590">
        <v>3.4722222222222224E-2</v>
      </c>
      <c r="Y2590">
        <v>0.1388888888888889</v>
      </c>
      <c r="Z2590">
        <v>398</v>
      </c>
      <c r="AA2590">
        <v>0.8</v>
      </c>
      <c r="AB2590">
        <v>7</v>
      </c>
      <c r="AC2590">
        <v>0</v>
      </c>
      <c r="AD2590">
        <v>0</v>
      </c>
      <c r="AE2590">
        <v>51</v>
      </c>
      <c r="AF2590">
        <v>0</v>
      </c>
      <c r="AG2590">
        <v>0</v>
      </c>
      <c r="AH2590">
        <v>7</v>
      </c>
      <c r="AI2590">
        <v>0</v>
      </c>
      <c r="AJ2590">
        <v>0</v>
      </c>
      <c r="AK2590">
        <v>18</v>
      </c>
      <c r="AL2590">
        <v>0</v>
      </c>
      <c r="AM2590">
        <v>0</v>
      </c>
      <c r="AQ2590">
        <v>50</v>
      </c>
      <c r="AR2590">
        <v>50</v>
      </c>
      <c r="AS2590" t="s">
        <v>755</v>
      </c>
    </row>
    <row r="2591" spans="1:45" x14ac:dyDescent="0.25">
      <c r="A2591">
        <v>2590</v>
      </c>
      <c r="B2591" t="s">
        <v>26</v>
      </c>
      <c r="C2591" t="s">
        <v>665</v>
      </c>
      <c r="D2591" t="s">
        <v>4</v>
      </c>
      <c r="E2591" t="s">
        <v>348</v>
      </c>
      <c r="F2591" s="138">
        <v>44051</v>
      </c>
      <c r="G2591" t="s">
        <v>676</v>
      </c>
      <c r="H2591" t="s">
        <v>667</v>
      </c>
      <c r="I2591" t="s">
        <v>668</v>
      </c>
      <c r="J2591" t="s">
        <v>166</v>
      </c>
      <c r="K2591" t="s">
        <v>669</v>
      </c>
      <c r="L2591">
        <v>1200</v>
      </c>
      <c r="M2591">
        <v>240</v>
      </c>
      <c r="N2591">
        <v>216</v>
      </c>
      <c r="P2591">
        <v>96</v>
      </c>
      <c r="Q2591">
        <v>18</v>
      </c>
      <c r="R2591">
        <v>32</v>
      </c>
      <c r="S2591">
        <v>63.36</v>
      </c>
      <c r="T2591">
        <v>46</v>
      </c>
      <c r="U2591">
        <v>51.5</v>
      </c>
      <c r="V2591">
        <v>1.95</v>
      </c>
      <c r="W2591">
        <v>0.4</v>
      </c>
      <c r="X2591">
        <v>0.11904761904761905</v>
      </c>
      <c r="Y2591">
        <v>0.21164021164021166</v>
      </c>
      <c r="Z2591">
        <v>263</v>
      </c>
      <c r="AA2591">
        <v>0.8</v>
      </c>
      <c r="AB2591">
        <v>23</v>
      </c>
      <c r="AC2591">
        <v>0</v>
      </c>
      <c r="AD2591">
        <v>0</v>
      </c>
      <c r="AE2591">
        <v>46</v>
      </c>
      <c r="AF2591">
        <v>0</v>
      </c>
      <c r="AG2591">
        <v>0</v>
      </c>
      <c r="AH2591">
        <v>31</v>
      </c>
      <c r="AI2591">
        <v>0</v>
      </c>
      <c r="AJ2591">
        <v>0</v>
      </c>
      <c r="AK2591">
        <v>41</v>
      </c>
      <c r="AL2591">
        <v>0</v>
      </c>
      <c r="AM2591">
        <v>0</v>
      </c>
      <c r="AQ2591">
        <v>50</v>
      </c>
      <c r="AR2591">
        <v>50</v>
      </c>
      <c r="AS2591" t="s">
        <v>755</v>
      </c>
    </row>
    <row r="2592" spans="1:45" x14ac:dyDescent="0.25">
      <c r="A2592">
        <v>2591</v>
      </c>
      <c r="B2592" t="s">
        <v>26</v>
      </c>
      <c r="C2592" t="s">
        <v>665</v>
      </c>
      <c r="D2592" t="s">
        <v>4</v>
      </c>
      <c r="E2592" t="s">
        <v>348</v>
      </c>
      <c r="F2592" s="138">
        <v>44051</v>
      </c>
      <c r="G2592" t="s">
        <v>676</v>
      </c>
      <c r="H2592" t="s">
        <v>667</v>
      </c>
      <c r="I2592" t="s">
        <v>668</v>
      </c>
      <c r="J2592" t="s">
        <v>167</v>
      </c>
      <c r="K2592" t="s">
        <v>669</v>
      </c>
      <c r="L2592">
        <v>1200</v>
      </c>
      <c r="M2592">
        <v>240</v>
      </c>
      <c r="N2592">
        <v>192</v>
      </c>
      <c r="P2592">
        <v>96</v>
      </c>
      <c r="Q2592">
        <v>15</v>
      </c>
      <c r="R2592">
        <v>30</v>
      </c>
      <c r="S2592">
        <v>63.36</v>
      </c>
      <c r="T2592">
        <v>9</v>
      </c>
      <c r="U2592">
        <v>18</v>
      </c>
      <c r="V2592">
        <v>0.6</v>
      </c>
      <c r="W2592">
        <v>0.4</v>
      </c>
      <c r="X2592">
        <v>0.11160714285714288</v>
      </c>
      <c r="Y2592">
        <v>0.22321428571428575</v>
      </c>
      <c r="Z2592">
        <v>248</v>
      </c>
      <c r="AA2592">
        <v>0.8</v>
      </c>
      <c r="AB2592">
        <v>9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18</v>
      </c>
      <c r="AI2592">
        <v>0</v>
      </c>
      <c r="AJ2592">
        <v>0</v>
      </c>
      <c r="AK2592">
        <v>0</v>
      </c>
      <c r="AL2592">
        <v>0</v>
      </c>
      <c r="AM2592">
        <v>0</v>
      </c>
      <c r="AQ2592">
        <v>50</v>
      </c>
      <c r="AR2592">
        <v>50</v>
      </c>
      <c r="AS2592" t="s">
        <v>755</v>
      </c>
    </row>
    <row r="2593" spans="1:45" x14ac:dyDescent="0.25">
      <c r="A2593">
        <v>2592</v>
      </c>
      <c r="B2593" t="s">
        <v>26</v>
      </c>
      <c r="C2593" t="s">
        <v>665</v>
      </c>
      <c r="D2593" t="s">
        <v>4</v>
      </c>
      <c r="E2593" t="s">
        <v>348</v>
      </c>
      <c r="F2593" s="138">
        <v>44051</v>
      </c>
      <c r="G2593" t="s">
        <v>676</v>
      </c>
      <c r="H2593" t="s">
        <v>667</v>
      </c>
      <c r="I2593" t="s">
        <v>668</v>
      </c>
      <c r="J2593" t="s">
        <v>168</v>
      </c>
      <c r="K2593" t="s">
        <v>669</v>
      </c>
      <c r="L2593">
        <v>1200</v>
      </c>
      <c r="M2593">
        <v>240</v>
      </c>
      <c r="N2593">
        <v>212</v>
      </c>
      <c r="P2593">
        <v>96</v>
      </c>
      <c r="Q2593">
        <v>21</v>
      </c>
      <c r="R2593">
        <v>39</v>
      </c>
      <c r="S2593">
        <v>63.36</v>
      </c>
      <c r="T2593">
        <v>7</v>
      </c>
      <c r="U2593">
        <v>25</v>
      </c>
      <c r="V2593">
        <v>0.53333333333333333</v>
      </c>
      <c r="W2593">
        <v>0.4</v>
      </c>
      <c r="X2593">
        <v>0.14150943396226418</v>
      </c>
      <c r="Y2593">
        <v>0.26280323450134774</v>
      </c>
      <c r="Z2593">
        <v>574</v>
      </c>
      <c r="AA2593">
        <v>0.8</v>
      </c>
      <c r="AB2593">
        <v>4</v>
      </c>
      <c r="AC2593">
        <v>0</v>
      </c>
      <c r="AD2593">
        <v>0</v>
      </c>
      <c r="AE2593">
        <v>6</v>
      </c>
      <c r="AF2593">
        <v>0</v>
      </c>
      <c r="AG2593">
        <v>0</v>
      </c>
      <c r="AH2593">
        <v>13</v>
      </c>
      <c r="AI2593">
        <v>0</v>
      </c>
      <c r="AJ2593">
        <v>0</v>
      </c>
      <c r="AK2593">
        <v>24</v>
      </c>
      <c r="AL2593">
        <v>0</v>
      </c>
      <c r="AM2593">
        <v>0</v>
      </c>
      <c r="AQ2593">
        <v>50</v>
      </c>
      <c r="AR2593">
        <v>50</v>
      </c>
      <c r="AS2593" t="s">
        <v>755</v>
      </c>
    </row>
    <row r="2594" spans="1:45" x14ac:dyDescent="0.25">
      <c r="A2594">
        <v>2593</v>
      </c>
      <c r="B2594" t="s">
        <v>26</v>
      </c>
      <c r="C2594" t="s">
        <v>665</v>
      </c>
      <c r="D2594" t="s">
        <v>4</v>
      </c>
      <c r="E2594" t="s">
        <v>348</v>
      </c>
      <c r="F2594" s="138">
        <v>44051</v>
      </c>
      <c r="G2594" t="s">
        <v>676</v>
      </c>
      <c r="H2594" t="s">
        <v>667</v>
      </c>
      <c r="I2594" t="s">
        <v>672</v>
      </c>
      <c r="J2594" t="s">
        <v>372</v>
      </c>
      <c r="K2594" t="s">
        <v>669</v>
      </c>
      <c r="L2594">
        <v>1200</v>
      </c>
      <c r="M2594">
        <v>240</v>
      </c>
      <c r="N2594">
        <v>244</v>
      </c>
      <c r="P2594">
        <v>96</v>
      </c>
      <c r="Q2594">
        <v>19</v>
      </c>
      <c r="R2594">
        <v>20</v>
      </c>
      <c r="S2594">
        <v>63.36</v>
      </c>
      <c r="T2594">
        <v>29.875</v>
      </c>
      <c r="U2594">
        <v>32.75</v>
      </c>
      <c r="V2594">
        <v>1.6057692307692308</v>
      </c>
      <c r="W2594">
        <v>0.4</v>
      </c>
      <c r="X2594">
        <v>0.11124121779859486</v>
      </c>
      <c r="Y2594">
        <v>0.117096018735363</v>
      </c>
      <c r="Z2594">
        <v>348</v>
      </c>
      <c r="AA2594">
        <v>0.7</v>
      </c>
      <c r="AB2594">
        <v>17</v>
      </c>
      <c r="AC2594">
        <v>2</v>
      </c>
      <c r="AD2594">
        <v>1</v>
      </c>
      <c r="AE2594">
        <v>3</v>
      </c>
      <c r="AF2594">
        <v>10</v>
      </c>
      <c r="AG2594">
        <v>3</v>
      </c>
      <c r="AH2594">
        <v>18</v>
      </c>
      <c r="AI2594">
        <v>2</v>
      </c>
      <c r="AJ2594">
        <v>4</v>
      </c>
      <c r="AK2594">
        <v>0</v>
      </c>
      <c r="AL2594">
        <v>5</v>
      </c>
      <c r="AM2594">
        <v>9</v>
      </c>
      <c r="AQ2594">
        <v>50</v>
      </c>
      <c r="AR2594">
        <v>50</v>
      </c>
      <c r="AS2594" t="s">
        <v>755</v>
      </c>
    </row>
    <row r="2595" spans="1:45" x14ac:dyDescent="0.25">
      <c r="A2595">
        <v>2594</v>
      </c>
      <c r="B2595" t="s">
        <v>26</v>
      </c>
      <c r="C2595" t="s">
        <v>665</v>
      </c>
      <c r="D2595" t="s">
        <v>4</v>
      </c>
      <c r="E2595" t="s">
        <v>348</v>
      </c>
      <c r="F2595" s="138">
        <v>44051</v>
      </c>
      <c r="G2595" t="s">
        <v>676</v>
      </c>
      <c r="H2595" t="s">
        <v>667</v>
      </c>
      <c r="I2595" t="s">
        <v>677</v>
      </c>
      <c r="J2595" t="s">
        <v>440</v>
      </c>
      <c r="K2595" t="s">
        <v>669</v>
      </c>
      <c r="L2595">
        <v>1200</v>
      </c>
      <c r="M2595">
        <v>240</v>
      </c>
      <c r="N2595">
        <v>212</v>
      </c>
      <c r="P2595">
        <v>96</v>
      </c>
      <c r="Q2595">
        <v>10</v>
      </c>
      <c r="R2595">
        <v>15</v>
      </c>
      <c r="S2595">
        <v>63.36</v>
      </c>
      <c r="T2595">
        <v>8</v>
      </c>
      <c r="U2595">
        <v>18.75</v>
      </c>
      <c r="V2595">
        <v>1.07</v>
      </c>
      <c r="W2595">
        <v>0.4</v>
      </c>
      <c r="X2595">
        <v>6.7385444743935319E-2</v>
      </c>
      <c r="Y2595">
        <v>0.10107816711590298</v>
      </c>
      <c r="Z2595">
        <v>247</v>
      </c>
      <c r="AA2595">
        <v>0.7</v>
      </c>
      <c r="AB2595">
        <v>8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17</v>
      </c>
      <c r="AI2595">
        <v>3</v>
      </c>
      <c r="AJ2595">
        <v>0</v>
      </c>
      <c r="AK2595">
        <v>2</v>
      </c>
      <c r="AL2595">
        <v>0</v>
      </c>
      <c r="AM2595">
        <v>0</v>
      </c>
      <c r="AQ2595">
        <v>50</v>
      </c>
      <c r="AR2595">
        <v>50</v>
      </c>
      <c r="AS2595" t="s">
        <v>755</v>
      </c>
    </row>
    <row r="2596" spans="1:45" x14ac:dyDescent="0.25">
      <c r="A2596">
        <v>2595</v>
      </c>
      <c r="B2596" t="s">
        <v>26</v>
      </c>
      <c r="C2596" t="s">
        <v>665</v>
      </c>
      <c r="D2596" t="s">
        <v>4</v>
      </c>
      <c r="E2596" t="s">
        <v>348</v>
      </c>
      <c r="F2596" s="138">
        <v>44051</v>
      </c>
      <c r="G2596" t="s">
        <v>684</v>
      </c>
      <c r="H2596" t="s">
        <v>667</v>
      </c>
      <c r="I2596" t="s">
        <v>668</v>
      </c>
      <c r="J2596" t="s">
        <v>170</v>
      </c>
      <c r="K2596" t="s">
        <v>669</v>
      </c>
      <c r="L2596">
        <v>1250</v>
      </c>
      <c r="M2596">
        <v>250</v>
      </c>
      <c r="O2596">
        <v>244</v>
      </c>
      <c r="P2596">
        <v>100</v>
      </c>
      <c r="Q2596">
        <v>0</v>
      </c>
      <c r="R2596">
        <v>19</v>
      </c>
      <c r="S2596">
        <v>66</v>
      </c>
      <c r="T2596">
        <v>0</v>
      </c>
      <c r="U2596">
        <v>17.75</v>
      </c>
      <c r="V2596">
        <v>0.93421052631578949</v>
      </c>
      <c r="W2596">
        <v>0.4</v>
      </c>
      <c r="X2596">
        <v>0</v>
      </c>
      <c r="Y2596">
        <v>0.11124121779859486</v>
      </c>
      <c r="Z2596">
        <v>267</v>
      </c>
      <c r="AA2596">
        <v>0.7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17</v>
      </c>
      <c r="AI2596">
        <v>1</v>
      </c>
      <c r="AJ2596">
        <v>0</v>
      </c>
      <c r="AK2596">
        <v>1</v>
      </c>
      <c r="AL2596">
        <v>0</v>
      </c>
      <c r="AM2596">
        <v>0</v>
      </c>
      <c r="AQ2596">
        <v>50</v>
      </c>
      <c r="AR2596">
        <v>50</v>
      </c>
      <c r="AS2596" t="s">
        <v>755</v>
      </c>
    </row>
    <row r="2597" spans="1:45" x14ac:dyDescent="0.25">
      <c r="A2597">
        <v>2596</v>
      </c>
      <c r="B2597" t="s">
        <v>26</v>
      </c>
      <c r="C2597" t="s">
        <v>665</v>
      </c>
      <c r="D2597" t="s">
        <v>4</v>
      </c>
      <c r="E2597" t="s">
        <v>348</v>
      </c>
      <c r="F2597" s="138">
        <v>44051</v>
      </c>
      <c r="G2597" t="s">
        <v>685</v>
      </c>
      <c r="H2597" t="s">
        <v>667</v>
      </c>
      <c r="I2597" t="s">
        <v>668</v>
      </c>
      <c r="J2597" t="s">
        <v>172</v>
      </c>
      <c r="K2597" t="s">
        <v>671</v>
      </c>
      <c r="L2597">
        <v>1000</v>
      </c>
      <c r="M2597">
        <v>200</v>
      </c>
      <c r="O2597">
        <v>172</v>
      </c>
      <c r="P2597">
        <v>80</v>
      </c>
      <c r="Q2597">
        <v>2</v>
      </c>
      <c r="R2597">
        <v>13</v>
      </c>
      <c r="S2597">
        <v>52.8</v>
      </c>
      <c r="T2597">
        <v>3</v>
      </c>
      <c r="U2597">
        <v>7.75</v>
      </c>
      <c r="V2597">
        <v>0.71666666666666667</v>
      </c>
      <c r="W2597">
        <v>0.4</v>
      </c>
      <c r="X2597">
        <v>1.6611295681063124E-2</v>
      </c>
      <c r="Y2597">
        <v>0.10797342192691031</v>
      </c>
      <c r="Z2597">
        <v>206</v>
      </c>
      <c r="AA2597">
        <v>0.7</v>
      </c>
      <c r="AB2597">
        <v>2</v>
      </c>
      <c r="AC2597">
        <v>0</v>
      </c>
      <c r="AD2597">
        <v>0</v>
      </c>
      <c r="AE2597">
        <v>2</v>
      </c>
      <c r="AF2597">
        <v>0</v>
      </c>
      <c r="AG2597">
        <v>0</v>
      </c>
      <c r="AH2597">
        <v>6</v>
      </c>
      <c r="AI2597">
        <v>3</v>
      </c>
      <c r="AJ2597">
        <v>0</v>
      </c>
      <c r="AK2597">
        <v>2</v>
      </c>
      <c r="AL2597">
        <v>0</v>
      </c>
      <c r="AM2597">
        <v>0</v>
      </c>
      <c r="AQ2597">
        <v>50</v>
      </c>
      <c r="AR2597">
        <v>50</v>
      </c>
      <c r="AS2597" t="s">
        <v>755</v>
      </c>
    </row>
    <row r="2598" spans="1:45" x14ac:dyDescent="0.25">
      <c r="A2598">
        <v>2597</v>
      </c>
      <c r="B2598" t="s">
        <v>26</v>
      </c>
      <c r="C2598" t="s">
        <v>665</v>
      </c>
      <c r="D2598" t="s">
        <v>4</v>
      </c>
      <c r="E2598" t="s">
        <v>348</v>
      </c>
      <c r="F2598" s="138">
        <v>44051</v>
      </c>
      <c r="G2598" t="s">
        <v>685</v>
      </c>
      <c r="H2598" t="s">
        <v>667</v>
      </c>
      <c r="I2598" t="s">
        <v>668</v>
      </c>
      <c r="J2598" t="s">
        <v>173</v>
      </c>
      <c r="K2598" t="s">
        <v>671</v>
      </c>
      <c r="L2598">
        <v>1000</v>
      </c>
      <c r="M2598">
        <v>200</v>
      </c>
      <c r="O2598">
        <v>170</v>
      </c>
      <c r="P2598">
        <v>80</v>
      </c>
      <c r="Q2598">
        <v>11</v>
      </c>
      <c r="R2598">
        <v>16</v>
      </c>
      <c r="S2598">
        <v>52.8</v>
      </c>
      <c r="T2598">
        <v>6</v>
      </c>
      <c r="U2598">
        <v>13</v>
      </c>
      <c r="V2598">
        <v>0.70370370370370372</v>
      </c>
      <c r="W2598">
        <v>0.4</v>
      </c>
      <c r="X2598">
        <v>9.2436974789915971E-2</v>
      </c>
      <c r="Y2598">
        <v>0.13445378151260506</v>
      </c>
      <c r="Z2598">
        <v>247</v>
      </c>
      <c r="AA2598">
        <v>0.7</v>
      </c>
      <c r="AB2598">
        <v>6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13</v>
      </c>
      <c r="AI2598">
        <v>0</v>
      </c>
      <c r="AJ2598">
        <v>0</v>
      </c>
      <c r="AK2598">
        <v>0</v>
      </c>
      <c r="AL2598">
        <v>0</v>
      </c>
      <c r="AM2598">
        <v>0</v>
      </c>
      <c r="AQ2598">
        <v>50</v>
      </c>
      <c r="AR2598">
        <v>50</v>
      </c>
      <c r="AS2598" t="s">
        <v>755</v>
      </c>
    </row>
    <row r="2599" spans="1:45" x14ac:dyDescent="0.25">
      <c r="A2599">
        <v>2598</v>
      </c>
      <c r="B2599" t="s">
        <v>26</v>
      </c>
      <c r="C2599" t="s">
        <v>665</v>
      </c>
      <c r="D2599" t="s">
        <v>4</v>
      </c>
      <c r="E2599" t="s">
        <v>348</v>
      </c>
      <c r="F2599" s="138">
        <v>44051</v>
      </c>
      <c r="G2599" t="s">
        <v>685</v>
      </c>
      <c r="H2599" t="s">
        <v>667</v>
      </c>
      <c r="I2599" t="s">
        <v>668</v>
      </c>
      <c r="J2599" t="s">
        <v>174</v>
      </c>
      <c r="K2599" t="s">
        <v>671</v>
      </c>
      <c r="L2599">
        <v>1000</v>
      </c>
      <c r="M2599">
        <v>200</v>
      </c>
      <c r="O2599">
        <v>166</v>
      </c>
      <c r="P2599">
        <v>80</v>
      </c>
      <c r="Q2599">
        <v>3</v>
      </c>
      <c r="R2599">
        <v>14</v>
      </c>
      <c r="S2599">
        <v>52.8</v>
      </c>
      <c r="T2599">
        <v>4.58</v>
      </c>
      <c r="U2599">
        <v>14.42</v>
      </c>
      <c r="V2599">
        <v>1.1176470588235294</v>
      </c>
      <c r="W2599">
        <v>0.4</v>
      </c>
      <c r="X2599">
        <v>2.5817555938037869E-2</v>
      </c>
      <c r="Y2599">
        <v>0.12048192771084339</v>
      </c>
      <c r="Z2599">
        <v>267</v>
      </c>
      <c r="AA2599">
        <v>0.6</v>
      </c>
      <c r="AB2599">
        <v>2.33</v>
      </c>
      <c r="AC2599">
        <v>1</v>
      </c>
      <c r="AD2599">
        <v>0</v>
      </c>
      <c r="AE2599">
        <v>4</v>
      </c>
      <c r="AF2599">
        <v>0</v>
      </c>
      <c r="AG2599">
        <v>0</v>
      </c>
      <c r="AH2599">
        <v>11.67</v>
      </c>
      <c r="AI2599">
        <v>1</v>
      </c>
      <c r="AJ2599">
        <v>0</v>
      </c>
      <c r="AK2599">
        <v>5</v>
      </c>
      <c r="AL2599">
        <v>0</v>
      </c>
      <c r="AM2599">
        <v>0</v>
      </c>
      <c r="AQ2599">
        <v>50</v>
      </c>
      <c r="AR2599">
        <v>50</v>
      </c>
      <c r="AS2599" t="s">
        <v>755</v>
      </c>
    </row>
    <row r="2600" spans="1:45" x14ac:dyDescent="0.25">
      <c r="A2600">
        <v>2599</v>
      </c>
      <c r="B2600" t="s">
        <v>26</v>
      </c>
      <c r="C2600" t="s">
        <v>665</v>
      </c>
      <c r="D2600" t="s">
        <v>4</v>
      </c>
      <c r="E2600" t="s">
        <v>348</v>
      </c>
      <c r="F2600" s="138">
        <v>44051</v>
      </c>
      <c r="G2600" t="s">
        <v>685</v>
      </c>
      <c r="H2600" t="s">
        <v>667</v>
      </c>
      <c r="I2600" t="s">
        <v>668</v>
      </c>
      <c r="J2600" t="s">
        <v>175</v>
      </c>
      <c r="K2600" t="s">
        <v>671</v>
      </c>
      <c r="L2600">
        <v>1000</v>
      </c>
      <c r="M2600">
        <v>200</v>
      </c>
      <c r="O2600">
        <v>256</v>
      </c>
      <c r="P2600">
        <v>80</v>
      </c>
      <c r="Q2600">
        <v>6</v>
      </c>
      <c r="R2600">
        <v>28</v>
      </c>
      <c r="S2600">
        <v>52.8</v>
      </c>
      <c r="T2600">
        <v>3</v>
      </c>
      <c r="U2600">
        <v>33.5</v>
      </c>
      <c r="V2600">
        <v>1.0735294117647058</v>
      </c>
      <c r="W2600">
        <v>0.4</v>
      </c>
      <c r="X2600">
        <v>3.3482142857142856E-2</v>
      </c>
      <c r="Y2600">
        <v>0.15625</v>
      </c>
      <c r="Z2600">
        <v>360</v>
      </c>
      <c r="AA2600">
        <v>0.7</v>
      </c>
      <c r="AB2600">
        <v>3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30</v>
      </c>
      <c r="AI2600">
        <v>2</v>
      </c>
      <c r="AJ2600">
        <v>0</v>
      </c>
      <c r="AK2600">
        <v>6</v>
      </c>
      <c r="AL2600">
        <v>0</v>
      </c>
      <c r="AM2600">
        <v>0</v>
      </c>
      <c r="AQ2600">
        <v>50</v>
      </c>
      <c r="AR2600">
        <v>50</v>
      </c>
      <c r="AS2600" t="s">
        <v>755</v>
      </c>
    </row>
    <row r="2601" spans="1:45" x14ac:dyDescent="0.25">
      <c r="A2601">
        <v>2600</v>
      </c>
      <c r="B2601" t="s">
        <v>26</v>
      </c>
      <c r="C2601" t="s">
        <v>665</v>
      </c>
      <c r="D2601" t="s">
        <v>4</v>
      </c>
      <c r="E2601" t="s">
        <v>348</v>
      </c>
      <c r="F2601" s="138">
        <v>44051</v>
      </c>
      <c r="G2601" t="s">
        <v>685</v>
      </c>
      <c r="H2601" t="s">
        <v>667</v>
      </c>
      <c r="I2601" t="s">
        <v>668</v>
      </c>
      <c r="J2601" t="s">
        <v>176</v>
      </c>
      <c r="K2601" t="s">
        <v>671</v>
      </c>
      <c r="L2601">
        <v>1000</v>
      </c>
      <c r="M2601">
        <v>200</v>
      </c>
      <c r="O2601">
        <v>176</v>
      </c>
      <c r="P2601">
        <v>80</v>
      </c>
      <c r="Q2601">
        <v>13</v>
      </c>
      <c r="R2601">
        <v>36</v>
      </c>
      <c r="S2601">
        <v>52.8</v>
      </c>
      <c r="T2601">
        <v>11</v>
      </c>
      <c r="U2601">
        <v>25</v>
      </c>
      <c r="V2601">
        <v>0.73469387755102045</v>
      </c>
      <c r="W2601">
        <v>0.4</v>
      </c>
      <c r="X2601">
        <v>0.10551948051948053</v>
      </c>
      <c r="Y2601">
        <v>0.29220779220779225</v>
      </c>
      <c r="Z2601">
        <v>265</v>
      </c>
      <c r="AA2601">
        <v>0.7</v>
      </c>
      <c r="AB2601">
        <v>11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25</v>
      </c>
      <c r="AI2601">
        <v>0</v>
      </c>
      <c r="AJ2601">
        <v>0</v>
      </c>
      <c r="AK2601">
        <v>0</v>
      </c>
      <c r="AL2601">
        <v>0</v>
      </c>
      <c r="AM2601">
        <v>0</v>
      </c>
      <c r="AQ2601">
        <v>50</v>
      </c>
      <c r="AR2601">
        <v>50</v>
      </c>
      <c r="AS2601" t="s">
        <v>755</v>
      </c>
    </row>
    <row r="2602" spans="1:45" x14ac:dyDescent="0.25">
      <c r="A2602">
        <v>2601</v>
      </c>
      <c r="B2602" t="s">
        <v>26</v>
      </c>
      <c r="C2602" t="s">
        <v>665</v>
      </c>
      <c r="D2602" t="s">
        <v>4</v>
      </c>
      <c r="E2602" t="s">
        <v>348</v>
      </c>
      <c r="F2602" s="138">
        <v>44051</v>
      </c>
      <c r="G2602" t="s">
        <v>685</v>
      </c>
      <c r="H2602" t="s">
        <v>667</v>
      </c>
      <c r="I2602" t="s">
        <v>668</v>
      </c>
      <c r="J2602" t="s">
        <v>177</v>
      </c>
      <c r="K2602" t="s">
        <v>671</v>
      </c>
      <c r="L2602">
        <v>1000</v>
      </c>
      <c r="M2602">
        <v>200</v>
      </c>
      <c r="O2602">
        <v>158</v>
      </c>
      <c r="P2602">
        <v>80</v>
      </c>
      <c r="Q2602">
        <v>12</v>
      </c>
      <c r="R2602">
        <v>49</v>
      </c>
      <c r="S2602">
        <v>52.8</v>
      </c>
      <c r="T2602">
        <v>7.5</v>
      </c>
      <c r="U2602">
        <v>38.25</v>
      </c>
      <c r="V2602">
        <v>0.75</v>
      </c>
      <c r="W2602">
        <v>0.4</v>
      </c>
      <c r="X2602">
        <v>0.108499095840868</v>
      </c>
      <c r="Y2602">
        <v>0.44303797468354433</v>
      </c>
      <c r="Z2602">
        <v>263</v>
      </c>
      <c r="AA2602">
        <v>0.65</v>
      </c>
      <c r="AB2602">
        <v>7.5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26.5</v>
      </c>
      <c r="AI2602">
        <v>9</v>
      </c>
      <c r="AJ2602">
        <v>0</v>
      </c>
      <c r="AK2602">
        <v>19</v>
      </c>
      <c r="AL2602">
        <v>0</v>
      </c>
      <c r="AM2602">
        <v>0</v>
      </c>
      <c r="AQ2602">
        <v>50</v>
      </c>
      <c r="AR2602">
        <v>50</v>
      </c>
      <c r="AS2602" t="s">
        <v>755</v>
      </c>
    </row>
    <row r="2603" spans="1:45" x14ac:dyDescent="0.25">
      <c r="A2603">
        <v>2602</v>
      </c>
      <c r="B2603" t="s">
        <v>26</v>
      </c>
      <c r="C2603" t="s">
        <v>665</v>
      </c>
      <c r="D2603" t="s">
        <v>4</v>
      </c>
      <c r="E2603" t="s">
        <v>348</v>
      </c>
      <c r="F2603" s="138">
        <v>44051</v>
      </c>
      <c r="G2603" t="s">
        <v>685</v>
      </c>
      <c r="H2603" t="s">
        <v>667</v>
      </c>
      <c r="I2603" t="s">
        <v>668</v>
      </c>
      <c r="J2603" t="s">
        <v>186</v>
      </c>
      <c r="K2603" t="s">
        <v>671</v>
      </c>
      <c r="L2603">
        <v>1000</v>
      </c>
      <c r="M2603">
        <v>200</v>
      </c>
      <c r="O2603">
        <v>176</v>
      </c>
      <c r="P2603">
        <v>80</v>
      </c>
      <c r="Q2603">
        <v>8</v>
      </c>
      <c r="R2603">
        <v>24</v>
      </c>
      <c r="S2603">
        <v>52.8</v>
      </c>
      <c r="T2603">
        <v>13.25</v>
      </c>
      <c r="U2603">
        <v>8.1999999999999993</v>
      </c>
      <c r="V2603">
        <v>0.67031249999999998</v>
      </c>
      <c r="W2603">
        <v>0.4</v>
      </c>
      <c r="X2603">
        <v>6.4935064935064943E-2</v>
      </c>
      <c r="Y2603">
        <v>0.19480519480519481</v>
      </c>
      <c r="Z2603">
        <v>325</v>
      </c>
      <c r="AA2603">
        <v>0.7</v>
      </c>
      <c r="AB2603">
        <v>12</v>
      </c>
      <c r="AC2603">
        <v>3</v>
      </c>
      <c r="AD2603">
        <v>0</v>
      </c>
      <c r="AE2603">
        <v>1</v>
      </c>
      <c r="AF2603">
        <v>0</v>
      </c>
      <c r="AG2603">
        <v>0</v>
      </c>
      <c r="AH2603">
        <v>5.2</v>
      </c>
      <c r="AI2603">
        <v>4</v>
      </c>
      <c r="AJ2603">
        <v>0</v>
      </c>
      <c r="AK2603">
        <v>4</v>
      </c>
      <c r="AL2603">
        <v>0</v>
      </c>
      <c r="AM2603">
        <v>0</v>
      </c>
      <c r="AQ2603">
        <v>50</v>
      </c>
      <c r="AR2603">
        <v>50</v>
      </c>
      <c r="AS2603" t="s">
        <v>755</v>
      </c>
    </row>
    <row r="2604" spans="1:45" x14ac:dyDescent="0.25">
      <c r="A2604">
        <v>2603</v>
      </c>
      <c r="B2604" t="s">
        <v>26</v>
      </c>
      <c r="C2604" t="s">
        <v>665</v>
      </c>
      <c r="D2604" t="s">
        <v>4</v>
      </c>
      <c r="E2604" t="s">
        <v>348</v>
      </c>
      <c r="F2604" s="138">
        <v>44051</v>
      </c>
      <c r="G2604" t="s">
        <v>685</v>
      </c>
      <c r="H2604" t="s">
        <v>667</v>
      </c>
      <c r="I2604" t="s">
        <v>668</v>
      </c>
      <c r="J2604" t="s">
        <v>179</v>
      </c>
      <c r="K2604" t="s">
        <v>671</v>
      </c>
      <c r="L2604">
        <v>1000</v>
      </c>
      <c r="M2604">
        <v>200</v>
      </c>
      <c r="O2604">
        <v>192</v>
      </c>
      <c r="P2604">
        <v>80</v>
      </c>
      <c r="Q2604">
        <v>12</v>
      </c>
      <c r="R2604">
        <v>26</v>
      </c>
      <c r="S2604">
        <v>52.8</v>
      </c>
      <c r="T2604">
        <v>12.5</v>
      </c>
      <c r="U2604">
        <v>22.5</v>
      </c>
      <c r="V2604">
        <v>0.92105263157894735</v>
      </c>
      <c r="W2604">
        <v>0.4</v>
      </c>
      <c r="X2604">
        <v>8.9285714285714302E-2</v>
      </c>
      <c r="Y2604">
        <v>0.19345238095238099</v>
      </c>
      <c r="Z2604">
        <v>268</v>
      </c>
      <c r="AA2604">
        <v>0.7</v>
      </c>
      <c r="AB2604">
        <v>11</v>
      </c>
      <c r="AC2604">
        <v>0</v>
      </c>
      <c r="AD2604">
        <v>0</v>
      </c>
      <c r="AE2604">
        <v>3</v>
      </c>
      <c r="AF2604">
        <v>0</v>
      </c>
      <c r="AG2604">
        <v>0</v>
      </c>
      <c r="AH2604">
        <v>20</v>
      </c>
      <c r="AI2604">
        <v>6</v>
      </c>
      <c r="AJ2604">
        <v>0</v>
      </c>
      <c r="AK2604">
        <v>2</v>
      </c>
      <c r="AL2604">
        <v>0</v>
      </c>
      <c r="AM2604">
        <v>0</v>
      </c>
      <c r="AQ2604">
        <v>50</v>
      </c>
      <c r="AR2604">
        <v>50</v>
      </c>
      <c r="AS2604" t="s">
        <v>755</v>
      </c>
    </row>
    <row r="2605" spans="1:45" x14ac:dyDescent="0.25">
      <c r="A2605">
        <v>2604</v>
      </c>
      <c r="B2605" t="s">
        <v>26</v>
      </c>
      <c r="C2605" t="s">
        <v>665</v>
      </c>
      <c r="D2605" t="s">
        <v>4</v>
      </c>
      <c r="E2605" t="s">
        <v>348</v>
      </c>
      <c r="F2605" s="138">
        <v>44051</v>
      </c>
      <c r="G2605" t="s">
        <v>685</v>
      </c>
      <c r="H2605" t="s">
        <v>667</v>
      </c>
      <c r="I2605" t="s">
        <v>668</v>
      </c>
      <c r="J2605" t="s">
        <v>571</v>
      </c>
      <c r="K2605" t="s">
        <v>671</v>
      </c>
      <c r="L2605">
        <v>1000</v>
      </c>
      <c r="M2605">
        <v>200</v>
      </c>
      <c r="O2605">
        <v>176</v>
      </c>
      <c r="P2605">
        <v>80</v>
      </c>
      <c r="Q2605">
        <v>7</v>
      </c>
      <c r="R2605">
        <v>19</v>
      </c>
      <c r="S2605">
        <v>52.8</v>
      </c>
      <c r="T2605">
        <v>3</v>
      </c>
      <c r="U2605">
        <v>15</v>
      </c>
      <c r="V2605">
        <v>0.69230769230769229</v>
      </c>
      <c r="W2605">
        <v>0.4</v>
      </c>
      <c r="X2605">
        <v>5.6818181818181823E-2</v>
      </c>
      <c r="Y2605">
        <v>0.15422077922077923</v>
      </c>
      <c r="Z2605">
        <v>297</v>
      </c>
      <c r="AA2605">
        <v>0.7</v>
      </c>
      <c r="AB2605">
        <v>3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14</v>
      </c>
      <c r="AI2605">
        <v>0</v>
      </c>
      <c r="AJ2605">
        <v>0</v>
      </c>
      <c r="AK2605">
        <v>2</v>
      </c>
      <c r="AL2605">
        <v>0</v>
      </c>
      <c r="AM2605">
        <v>0</v>
      </c>
      <c r="AQ2605">
        <v>50</v>
      </c>
      <c r="AR2605">
        <v>50</v>
      </c>
      <c r="AS2605" t="s">
        <v>755</v>
      </c>
    </row>
    <row r="2606" spans="1:45" x14ac:dyDescent="0.25">
      <c r="A2606">
        <v>2605</v>
      </c>
      <c r="B2606" t="s">
        <v>26</v>
      </c>
      <c r="C2606" t="s">
        <v>665</v>
      </c>
      <c r="D2606" t="s">
        <v>4</v>
      </c>
      <c r="E2606" t="s">
        <v>348</v>
      </c>
      <c r="F2606" s="138">
        <v>44051</v>
      </c>
      <c r="G2606" t="s">
        <v>685</v>
      </c>
      <c r="H2606" t="s">
        <v>667</v>
      </c>
      <c r="I2606" t="s">
        <v>668</v>
      </c>
      <c r="J2606" t="s">
        <v>416</v>
      </c>
      <c r="K2606" t="s">
        <v>671</v>
      </c>
      <c r="L2606">
        <v>1000</v>
      </c>
      <c r="M2606">
        <v>200</v>
      </c>
      <c r="O2606">
        <v>180</v>
      </c>
      <c r="P2606">
        <v>80</v>
      </c>
      <c r="Q2606">
        <v>10</v>
      </c>
      <c r="R2606">
        <v>15</v>
      </c>
      <c r="S2606">
        <v>52.8</v>
      </c>
      <c r="T2606">
        <v>10.25</v>
      </c>
      <c r="U2606">
        <v>11</v>
      </c>
      <c r="V2606">
        <v>0.85</v>
      </c>
      <c r="W2606">
        <v>0.4</v>
      </c>
      <c r="X2606">
        <v>7.9365079365079375E-2</v>
      </c>
      <c r="Y2606">
        <v>0.11904761904761905</v>
      </c>
      <c r="Z2606">
        <v>470</v>
      </c>
      <c r="AA2606">
        <v>0.65</v>
      </c>
      <c r="AB2606">
        <v>8</v>
      </c>
      <c r="AC2606">
        <v>3</v>
      </c>
      <c r="AD2606">
        <v>0</v>
      </c>
      <c r="AE2606">
        <v>3</v>
      </c>
      <c r="AF2606">
        <v>0</v>
      </c>
      <c r="AG2606">
        <v>0</v>
      </c>
      <c r="AH2606">
        <v>8</v>
      </c>
      <c r="AI2606">
        <v>4</v>
      </c>
      <c r="AJ2606">
        <v>0</v>
      </c>
      <c r="AK2606">
        <v>4</v>
      </c>
      <c r="AL2606">
        <v>0</v>
      </c>
      <c r="AM2606">
        <v>0</v>
      </c>
      <c r="AQ2606">
        <v>50</v>
      </c>
      <c r="AR2606">
        <v>50</v>
      </c>
      <c r="AS2606" t="s">
        <v>755</v>
      </c>
    </row>
    <row r="2607" spans="1:45" x14ac:dyDescent="0.25">
      <c r="A2607">
        <v>2606</v>
      </c>
      <c r="B2607" t="s">
        <v>26</v>
      </c>
      <c r="C2607" t="s">
        <v>665</v>
      </c>
      <c r="D2607" t="s">
        <v>4</v>
      </c>
      <c r="E2607" t="s">
        <v>348</v>
      </c>
      <c r="F2607" s="138">
        <v>44051</v>
      </c>
      <c r="G2607" t="s">
        <v>685</v>
      </c>
      <c r="H2607" t="s">
        <v>667</v>
      </c>
      <c r="I2607" t="s">
        <v>672</v>
      </c>
      <c r="J2607" t="s">
        <v>407</v>
      </c>
      <c r="K2607" t="s">
        <v>671</v>
      </c>
      <c r="L2607">
        <v>1000</v>
      </c>
      <c r="M2607">
        <v>200</v>
      </c>
      <c r="N2607">
        <v>168</v>
      </c>
      <c r="P2607">
        <v>80</v>
      </c>
      <c r="Q2607">
        <v>8</v>
      </c>
      <c r="R2607">
        <v>18</v>
      </c>
      <c r="S2607">
        <v>52.8</v>
      </c>
      <c r="T2607">
        <v>4</v>
      </c>
      <c r="U2607">
        <v>7.25</v>
      </c>
      <c r="V2607">
        <v>0.43269230769230771</v>
      </c>
      <c r="W2607">
        <v>0.4</v>
      </c>
      <c r="X2607">
        <v>6.8027210884353748E-2</v>
      </c>
      <c r="Y2607">
        <v>0.15306122448979592</v>
      </c>
      <c r="Z2607">
        <v>125</v>
      </c>
      <c r="AA2607">
        <v>0.7</v>
      </c>
      <c r="AB2607">
        <v>4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7</v>
      </c>
      <c r="AI2607">
        <v>1</v>
      </c>
      <c r="AJ2607">
        <v>0</v>
      </c>
      <c r="AK2607">
        <v>0</v>
      </c>
      <c r="AL2607">
        <v>0</v>
      </c>
      <c r="AM2607">
        <v>0</v>
      </c>
      <c r="AQ2607">
        <v>50</v>
      </c>
      <c r="AR2607">
        <v>50</v>
      </c>
      <c r="AS2607" t="s">
        <v>755</v>
      </c>
    </row>
    <row r="2608" spans="1:45" x14ac:dyDescent="0.25">
      <c r="A2608">
        <v>2607</v>
      </c>
      <c r="B2608" t="s">
        <v>26</v>
      </c>
      <c r="C2608" t="s">
        <v>665</v>
      </c>
      <c r="D2608" t="s">
        <v>4</v>
      </c>
      <c r="E2608" t="s">
        <v>348</v>
      </c>
      <c r="F2608" s="138">
        <v>44051</v>
      </c>
      <c r="G2608" t="s">
        <v>685</v>
      </c>
      <c r="H2608" t="s">
        <v>667</v>
      </c>
      <c r="I2608" t="s">
        <v>677</v>
      </c>
      <c r="J2608" t="s">
        <v>405</v>
      </c>
      <c r="K2608" t="s">
        <v>671</v>
      </c>
      <c r="L2608">
        <v>1000</v>
      </c>
      <c r="M2608">
        <v>200</v>
      </c>
      <c r="N2608">
        <v>160</v>
      </c>
      <c r="P2608">
        <v>80</v>
      </c>
      <c r="Q2608">
        <v>25</v>
      </c>
      <c r="R2608">
        <v>30</v>
      </c>
      <c r="S2608">
        <v>52.8</v>
      </c>
      <c r="T2608">
        <v>25</v>
      </c>
      <c r="U2608">
        <v>43.25</v>
      </c>
      <c r="V2608">
        <v>1.240909090909091</v>
      </c>
      <c r="W2608">
        <v>0.4</v>
      </c>
      <c r="X2608">
        <v>0.22321428571428573</v>
      </c>
      <c r="Y2608">
        <v>0.26785714285714285</v>
      </c>
      <c r="Z2608">
        <v>238</v>
      </c>
      <c r="AA2608">
        <v>0.7</v>
      </c>
      <c r="AB2608">
        <v>25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40</v>
      </c>
      <c r="AI2608">
        <v>5</v>
      </c>
      <c r="AJ2608">
        <v>0</v>
      </c>
      <c r="AK2608">
        <v>4</v>
      </c>
      <c r="AL2608">
        <v>0</v>
      </c>
      <c r="AM2608">
        <v>0</v>
      </c>
      <c r="AQ2608">
        <v>50</v>
      </c>
      <c r="AR2608">
        <v>50</v>
      </c>
      <c r="AS2608" t="s">
        <v>755</v>
      </c>
    </row>
    <row r="2609" spans="1:45" x14ac:dyDescent="0.25">
      <c r="A2609">
        <v>2608</v>
      </c>
      <c r="B2609" t="s">
        <v>26</v>
      </c>
      <c r="C2609" t="s">
        <v>665</v>
      </c>
      <c r="D2609" t="s">
        <v>4</v>
      </c>
      <c r="E2609" t="s">
        <v>348</v>
      </c>
      <c r="F2609" s="138">
        <v>44051</v>
      </c>
      <c r="G2609" t="s">
        <v>685</v>
      </c>
      <c r="H2609" t="s">
        <v>687</v>
      </c>
      <c r="I2609" t="s">
        <v>668</v>
      </c>
      <c r="J2609" t="s">
        <v>574</v>
      </c>
      <c r="K2609" t="s">
        <v>671</v>
      </c>
      <c r="L2609">
        <v>1000</v>
      </c>
      <c r="M2609">
        <v>200</v>
      </c>
      <c r="O2609">
        <v>122</v>
      </c>
      <c r="P2609">
        <v>48</v>
      </c>
      <c r="Q2609">
        <v>9</v>
      </c>
      <c r="R2609">
        <v>21</v>
      </c>
      <c r="S2609">
        <v>17.600000000000001</v>
      </c>
      <c r="T2609">
        <v>5</v>
      </c>
      <c r="U2609">
        <v>7.84</v>
      </c>
      <c r="V2609">
        <v>0.42799999999999999</v>
      </c>
      <c r="W2609">
        <v>0.24</v>
      </c>
      <c r="X2609">
        <v>0.1053864168618267</v>
      </c>
      <c r="Y2609">
        <v>0.24590163934426232</v>
      </c>
      <c r="Z2609">
        <v>239</v>
      </c>
      <c r="AA2609">
        <v>0.7</v>
      </c>
      <c r="AB2609">
        <v>4.5</v>
      </c>
      <c r="AC2609">
        <v>2</v>
      </c>
      <c r="AD2609">
        <v>0</v>
      </c>
      <c r="AE2609">
        <v>0</v>
      </c>
      <c r="AF2609">
        <v>0</v>
      </c>
      <c r="AG2609">
        <v>0</v>
      </c>
      <c r="AH2609">
        <v>7.34</v>
      </c>
      <c r="AI2609">
        <v>2</v>
      </c>
      <c r="AJ2609">
        <v>0</v>
      </c>
      <c r="AK2609">
        <v>0</v>
      </c>
      <c r="AL2609">
        <v>0</v>
      </c>
      <c r="AM2609">
        <v>0</v>
      </c>
      <c r="AQ2609">
        <v>50</v>
      </c>
      <c r="AR2609">
        <v>50</v>
      </c>
      <c r="AS2609" t="s">
        <v>755</v>
      </c>
    </row>
    <row r="2610" spans="1:45" x14ac:dyDescent="0.25">
      <c r="A2610">
        <v>2609</v>
      </c>
      <c r="B2610" t="s">
        <v>26</v>
      </c>
      <c r="C2610" t="s">
        <v>665</v>
      </c>
      <c r="D2610" t="s">
        <v>4</v>
      </c>
      <c r="E2610" t="s">
        <v>348</v>
      </c>
      <c r="F2610" s="138">
        <v>44051</v>
      </c>
      <c r="G2610" t="s">
        <v>685</v>
      </c>
      <c r="H2610" t="s">
        <v>687</v>
      </c>
      <c r="I2610" t="s">
        <v>672</v>
      </c>
      <c r="J2610" t="s">
        <v>572</v>
      </c>
      <c r="K2610" t="s">
        <v>671</v>
      </c>
      <c r="L2610">
        <v>1000</v>
      </c>
      <c r="M2610">
        <v>200</v>
      </c>
      <c r="N2610">
        <v>164</v>
      </c>
      <c r="P2610">
        <v>48</v>
      </c>
      <c r="Q2610">
        <v>0</v>
      </c>
      <c r="R2610">
        <v>9</v>
      </c>
      <c r="S2610">
        <v>17.600000000000001</v>
      </c>
      <c r="T2610">
        <v>0</v>
      </c>
      <c r="U2610">
        <v>6</v>
      </c>
      <c r="V2610">
        <v>0.66666666666666663</v>
      </c>
      <c r="W2610">
        <v>0.24</v>
      </c>
      <c r="X2610">
        <v>0</v>
      </c>
      <c r="Y2610">
        <v>7.8397212543554015E-2</v>
      </c>
      <c r="Z2610">
        <v>198</v>
      </c>
      <c r="AA2610">
        <v>0.7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6</v>
      </c>
      <c r="AI2610">
        <v>0</v>
      </c>
      <c r="AJ2610">
        <v>0</v>
      </c>
      <c r="AK2610">
        <v>0</v>
      </c>
      <c r="AL2610">
        <v>0</v>
      </c>
      <c r="AM2610">
        <v>0</v>
      </c>
      <c r="AQ2610">
        <v>50</v>
      </c>
      <c r="AR2610">
        <v>50</v>
      </c>
      <c r="AS2610" t="s">
        <v>755</v>
      </c>
    </row>
    <row r="2611" spans="1:45" x14ac:dyDescent="0.25">
      <c r="A2611">
        <v>2610</v>
      </c>
      <c r="B2611" t="s">
        <v>26</v>
      </c>
      <c r="C2611" t="s">
        <v>665</v>
      </c>
      <c r="D2611" t="s">
        <v>4</v>
      </c>
      <c r="E2611" t="s">
        <v>348</v>
      </c>
      <c r="F2611" s="138">
        <v>44051</v>
      </c>
      <c r="G2611" t="s">
        <v>685</v>
      </c>
      <c r="H2611" t="s">
        <v>687</v>
      </c>
      <c r="I2611" t="s">
        <v>677</v>
      </c>
      <c r="J2611" t="s">
        <v>529</v>
      </c>
      <c r="K2611" t="s">
        <v>671</v>
      </c>
      <c r="L2611">
        <v>1000</v>
      </c>
      <c r="M2611">
        <v>200</v>
      </c>
      <c r="N2611">
        <v>256</v>
      </c>
      <c r="P2611">
        <v>48</v>
      </c>
      <c r="Q2611">
        <v>30</v>
      </c>
      <c r="R2611">
        <v>35</v>
      </c>
      <c r="S2611">
        <v>17.600000000000001</v>
      </c>
      <c r="T2611">
        <v>25</v>
      </c>
      <c r="U2611">
        <v>42</v>
      </c>
      <c r="V2611">
        <v>1.0307692307692307</v>
      </c>
      <c r="W2611">
        <v>0.24</v>
      </c>
      <c r="X2611">
        <v>0.1674107142857143</v>
      </c>
      <c r="Y2611">
        <v>0.1953125</v>
      </c>
      <c r="Z2611">
        <v>369</v>
      </c>
      <c r="AA2611">
        <v>0.75</v>
      </c>
      <c r="AB2611">
        <v>25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40</v>
      </c>
      <c r="AI2611">
        <v>4</v>
      </c>
      <c r="AJ2611">
        <v>0</v>
      </c>
      <c r="AK2611">
        <v>2</v>
      </c>
      <c r="AL2611">
        <v>0</v>
      </c>
      <c r="AM2611">
        <v>0</v>
      </c>
      <c r="AQ2611">
        <v>50</v>
      </c>
      <c r="AR2611">
        <v>50</v>
      </c>
      <c r="AS2611" t="s">
        <v>755</v>
      </c>
    </row>
    <row r="2612" spans="1:45" x14ac:dyDescent="0.25">
      <c r="A2612">
        <v>2611</v>
      </c>
      <c r="B2612" t="s">
        <v>26</v>
      </c>
      <c r="C2612" t="s">
        <v>665</v>
      </c>
      <c r="D2612" t="s">
        <v>4</v>
      </c>
      <c r="E2612" t="s">
        <v>348</v>
      </c>
      <c r="F2612" s="138">
        <v>44051</v>
      </c>
      <c r="G2612" t="s">
        <v>712</v>
      </c>
      <c r="H2612" t="s">
        <v>687</v>
      </c>
      <c r="I2612" t="s">
        <v>668</v>
      </c>
      <c r="J2612" t="s">
        <v>561</v>
      </c>
      <c r="K2612" t="s">
        <v>711</v>
      </c>
      <c r="L2612">
        <v>320</v>
      </c>
      <c r="M2612">
        <v>144</v>
      </c>
      <c r="O2612">
        <v>144</v>
      </c>
      <c r="P2612">
        <v>34.56</v>
      </c>
      <c r="Q2612">
        <v>7</v>
      </c>
      <c r="R2612">
        <v>8</v>
      </c>
      <c r="S2612">
        <v>12.672000000000001</v>
      </c>
      <c r="T2612">
        <v>2.8</v>
      </c>
      <c r="U2612">
        <v>3.2</v>
      </c>
      <c r="V2612">
        <v>0.4</v>
      </c>
      <c r="W2612">
        <v>0.24</v>
      </c>
      <c r="X2612">
        <v>6.9444444444444448E-2</v>
      </c>
      <c r="Y2612">
        <v>7.9365079365079361E-2</v>
      </c>
      <c r="Z2612">
        <v>198</v>
      </c>
      <c r="AA2612">
        <v>0.6</v>
      </c>
      <c r="AB2612">
        <v>2.8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3.2</v>
      </c>
      <c r="AI2612">
        <v>0</v>
      </c>
      <c r="AJ2612">
        <v>0</v>
      </c>
      <c r="AK2612">
        <v>0</v>
      </c>
      <c r="AL2612">
        <v>0</v>
      </c>
      <c r="AM2612">
        <v>0</v>
      </c>
      <c r="AQ2612">
        <v>50</v>
      </c>
      <c r="AR2612">
        <v>50</v>
      </c>
      <c r="AS2612" t="s">
        <v>755</v>
      </c>
    </row>
    <row r="2613" spans="1:45" x14ac:dyDescent="0.25">
      <c r="A2613">
        <v>2612</v>
      </c>
      <c r="B2613" t="s">
        <v>26</v>
      </c>
      <c r="C2613" t="s">
        <v>665</v>
      </c>
      <c r="D2613" t="s">
        <v>4</v>
      </c>
      <c r="E2613" t="s">
        <v>348</v>
      </c>
      <c r="F2613" s="138">
        <v>44051</v>
      </c>
      <c r="G2613" t="s">
        <v>676</v>
      </c>
      <c r="H2613" t="s">
        <v>667</v>
      </c>
      <c r="I2613" t="s">
        <v>697</v>
      </c>
      <c r="J2613" t="s">
        <v>441</v>
      </c>
      <c r="K2613" t="s">
        <v>669</v>
      </c>
      <c r="L2613">
        <v>1200</v>
      </c>
      <c r="M2613">
        <v>240</v>
      </c>
      <c r="N2613">
        <v>306</v>
      </c>
      <c r="P2613">
        <v>96</v>
      </c>
      <c r="Q2613">
        <v>8</v>
      </c>
      <c r="R2613">
        <v>11</v>
      </c>
      <c r="S2613">
        <v>63</v>
      </c>
      <c r="T2613">
        <v>19.5</v>
      </c>
      <c r="U2613">
        <v>25.75</v>
      </c>
      <c r="V2613">
        <v>2.3815789473684212</v>
      </c>
      <c r="W2613">
        <v>0.4</v>
      </c>
      <c r="X2613">
        <v>3.7348272642390289E-2</v>
      </c>
      <c r="Y2613">
        <v>5.1353874883286653E-2</v>
      </c>
      <c r="Z2613">
        <v>458</v>
      </c>
      <c r="AA2613">
        <v>0.6</v>
      </c>
      <c r="AB2613">
        <v>13</v>
      </c>
      <c r="AC2613">
        <v>12</v>
      </c>
      <c r="AD2613">
        <v>0</v>
      </c>
      <c r="AE2613">
        <v>7</v>
      </c>
      <c r="AF2613">
        <v>0</v>
      </c>
      <c r="AG2613">
        <v>0</v>
      </c>
      <c r="AH2613">
        <v>13</v>
      </c>
      <c r="AI2613">
        <v>5</v>
      </c>
      <c r="AJ2613">
        <v>0</v>
      </c>
      <c r="AK2613">
        <v>23</v>
      </c>
      <c r="AL2613">
        <v>0</v>
      </c>
      <c r="AM2613">
        <v>0</v>
      </c>
      <c r="AQ2613">
        <v>50</v>
      </c>
      <c r="AR2613">
        <v>50</v>
      </c>
      <c r="AS2613" t="s">
        <v>755</v>
      </c>
    </row>
    <row r="2614" spans="1:45" x14ac:dyDescent="0.25">
      <c r="A2614">
        <v>2613</v>
      </c>
      <c r="B2614" t="s">
        <v>26</v>
      </c>
      <c r="C2614" t="s">
        <v>665</v>
      </c>
      <c r="D2614" t="s">
        <v>4</v>
      </c>
      <c r="E2614" t="s">
        <v>348</v>
      </c>
      <c r="F2614" s="138">
        <v>44051</v>
      </c>
      <c r="G2614" t="s">
        <v>676</v>
      </c>
      <c r="H2614" t="s">
        <v>687</v>
      </c>
      <c r="I2614" t="s">
        <v>673</v>
      </c>
      <c r="J2614" t="s">
        <v>439</v>
      </c>
      <c r="K2614" t="s">
        <v>669</v>
      </c>
      <c r="L2614">
        <v>1200</v>
      </c>
      <c r="M2614">
        <v>240</v>
      </c>
      <c r="O2614">
        <v>208</v>
      </c>
      <c r="P2614">
        <v>96</v>
      </c>
      <c r="Q2614">
        <v>1</v>
      </c>
      <c r="R2614">
        <v>10</v>
      </c>
      <c r="S2614">
        <v>63</v>
      </c>
      <c r="T2614">
        <v>1.5</v>
      </c>
      <c r="U2614">
        <v>5</v>
      </c>
      <c r="V2614">
        <v>0.59090909090909094</v>
      </c>
      <c r="W2614">
        <v>0.24</v>
      </c>
      <c r="X2614">
        <v>6.868131868131868E-3</v>
      </c>
      <c r="Y2614">
        <v>6.8681318681318687E-2</v>
      </c>
      <c r="Z2614">
        <v>269</v>
      </c>
      <c r="AA2614">
        <v>0.6</v>
      </c>
      <c r="AB2614">
        <v>0</v>
      </c>
      <c r="AC2614">
        <v>0</v>
      </c>
      <c r="AD2614">
        <v>0</v>
      </c>
      <c r="AE2614">
        <v>3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10</v>
      </c>
      <c r="AL2614">
        <v>0</v>
      </c>
      <c r="AM2614">
        <v>0</v>
      </c>
      <c r="AQ2614">
        <v>50</v>
      </c>
      <c r="AR2614">
        <v>50</v>
      </c>
      <c r="AS2614" t="s">
        <v>755</v>
      </c>
    </row>
    <row r="2615" spans="1:45" x14ac:dyDescent="0.25">
      <c r="A2615">
        <v>2614</v>
      </c>
      <c r="B2615" t="s">
        <v>26</v>
      </c>
      <c r="C2615" t="s">
        <v>665</v>
      </c>
      <c r="D2615" t="s">
        <v>4</v>
      </c>
      <c r="E2615" t="s">
        <v>348</v>
      </c>
      <c r="F2615" s="138">
        <v>44051</v>
      </c>
      <c r="G2615" t="s">
        <v>684</v>
      </c>
      <c r="H2615" t="s">
        <v>687</v>
      </c>
      <c r="I2615" t="s">
        <v>673</v>
      </c>
      <c r="J2615" t="s">
        <v>454</v>
      </c>
      <c r="K2615" t="s">
        <v>669</v>
      </c>
      <c r="L2615">
        <v>1250</v>
      </c>
      <c r="M2615">
        <v>250</v>
      </c>
      <c r="O2615">
        <v>208</v>
      </c>
      <c r="P2615">
        <v>100</v>
      </c>
      <c r="Q2615">
        <v>0</v>
      </c>
      <c r="R2615">
        <v>38</v>
      </c>
      <c r="S2615">
        <v>66</v>
      </c>
      <c r="T2615">
        <v>0</v>
      </c>
      <c r="U2615">
        <v>19.25</v>
      </c>
      <c r="V2615">
        <v>0.50657894736842102</v>
      </c>
      <c r="W2615">
        <v>0.24</v>
      </c>
      <c r="X2615">
        <v>0</v>
      </c>
      <c r="Y2615">
        <v>0.26098901098901101</v>
      </c>
      <c r="Z2615">
        <v>258</v>
      </c>
      <c r="AA2615">
        <v>0.6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18</v>
      </c>
      <c r="AI2615">
        <v>1</v>
      </c>
      <c r="AJ2615">
        <v>0</v>
      </c>
      <c r="AK2615">
        <v>2</v>
      </c>
      <c r="AL2615">
        <v>0</v>
      </c>
      <c r="AM2615">
        <v>0</v>
      </c>
      <c r="AQ2615">
        <v>50</v>
      </c>
      <c r="AR2615">
        <v>50</v>
      </c>
      <c r="AS2615" t="s">
        <v>755</v>
      </c>
    </row>
    <row r="2616" spans="1:45" x14ac:dyDescent="0.25">
      <c r="A2616">
        <v>2615</v>
      </c>
      <c r="B2616" t="s">
        <v>26</v>
      </c>
      <c r="C2616" t="s">
        <v>665</v>
      </c>
      <c r="D2616" t="s">
        <v>4</v>
      </c>
      <c r="E2616" t="s">
        <v>348</v>
      </c>
      <c r="F2616" s="138">
        <v>44051</v>
      </c>
      <c r="G2616" t="s">
        <v>684</v>
      </c>
      <c r="H2616" t="s">
        <v>687</v>
      </c>
      <c r="I2616" t="s">
        <v>704</v>
      </c>
      <c r="J2616" t="s">
        <v>453</v>
      </c>
      <c r="K2616" t="s">
        <v>669</v>
      </c>
      <c r="L2616">
        <v>1250</v>
      </c>
      <c r="M2616">
        <v>250</v>
      </c>
      <c r="N2616">
        <v>208</v>
      </c>
      <c r="P2616">
        <v>100</v>
      </c>
      <c r="Q2616">
        <v>5</v>
      </c>
      <c r="R2616">
        <v>6</v>
      </c>
      <c r="S2616">
        <v>66</v>
      </c>
      <c r="T2616">
        <v>7.2</v>
      </c>
      <c r="U2616">
        <v>2.75</v>
      </c>
      <c r="V2616">
        <v>0.90454545454545443</v>
      </c>
      <c r="W2616">
        <v>0.24</v>
      </c>
      <c r="X2616">
        <v>3.4340659340659344E-2</v>
      </c>
      <c r="Y2616">
        <v>4.1208791208791208E-2</v>
      </c>
      <c r="Z2616">
        <v>219</v>
      </c>
      <c r="AA2616">
        <v>0.6</v>
      </c>
      <c r="AB2616">
        <v>4.2</v>
      </c>
      <c r="AC2616">
        <v>8</v>
      </c>
      <c r="AD2616">
        <v>0</v>
      </c>
      <c r="AE2616">
        <v>2</v>
      </c>
      <c r="AF2616">
        <v>0</v>
      </c>
      <c r="AG2616">
        <v>0</v>
      </c>
      <c r="AH2616">
        <v>0</v>
      </c>
      <c r="AI2616">
        <v>5</v>
      </c>
      <c r="AJ2616">
        <v>0</v>
      </c>
      <c r="AK2616">
        <v>3</v>
      </c>
      <c r="AL2616">
        <v>0</v>
      </c>
      <c r="AM2616">
        <v>0</v>
      </c>
      <c r="AQ2616">
        <v>50</v>
      </c>
      <c r="AR2616">
        <v>50</v>
      </c>
      <c r="AS2616" t="s">
        <v>755</v>
      </c>
    </row>
    <row r="2617" spans="1:45" x14ac:dyDescent="0.25">
      <c r="A2617">
        <v>2616</v>
      </c>
      <c r="B2617" t="s">
        <v>26</v>
      </c>
      <c r="C2617" t="s">
        <v>678</v>
      </c>
      <c r="D2617" t="s">
        <v>4</v>
      </c>
      <c r="E2617" t="s">
        <v>348</v>
      </c>
      <c r="F2617" s="138">
        <v>44051</v>
      </c>
      <c r="G2617" t="s">
        <v>676</v>
      </c>
      <c r="H2617" t="s">
        <v>687</v>
      </c>
      <c r="I2617" t="s">
        <v>688</v>
      </c>
      <c r="J2617" t="s">
        <v>442</v>
      </c>
      <c r="K2617" t="s">
        <v>669</v>
      </c>
      <c r="L2617">
        <v>1200</v>
      </c>
      <c r="M2617">
        <v>240</v>
      </c>
      <c r="N2617">
        <v>192</v>
      </c>
      <c r="P2617">
        <v>57.5</v>
      </c>
      <c r="Q2617">
        <v>21</v>
      </c>
      <c r="R2617">
        <v>17</v>
      </c>
      <c r="S2617">
        <v>21</v>
      </c>
      <c r="T2617">
        <v>10.25</v>
      </c>
      <c r="U2617">
        <v>10.5</v>
      </c>
      <c r="V2617">
        <v>0.54605263157894735</v>
      </c>
      <c r="W2617">
        <v>0.24</v>
      </c>
      <c r="X2617">
        <v>0.15625000000000003</v>
      </c>
      <c r="Y2617">
        <v>0.12648809523809526</v>
      </c>
      <c r="Z2617">
        <v>213</v>
      </c>
      <c r="AA2617">
        <v>0.6</v>
      </c>
      <c r="AB2617">
        <v>8</v>
      </c>
      <c r="AC2617">
        <v>5</v>
      </c>
      <c r="AD2617">
        <v>0</v>
      </c>
      <c r="AE2617">
        <v>2</v>
      </c>
      <c r="AF2617">
        <v>0</v>
      </c>
      <c r="AG2617">
        <v>0</v>
      </c>
      <c r="AH2617">
        <v>8</v>
      </c>
      <c r="AI2617">
        <v>2</v>
      </c>
      <c r="AJ2617">
        <v>0</v>
      </c>
      <c r="AK2617">
        <v>4</v>
      </c>
      <c r="AL2617">
        <v>0</v>
      </c>
      <c r="AM2617">
        <v>0</v>
      </c>
      <c r="AQ2617">
        <v>50</v>
      </c>
      <c r="AR2617">
        <v>50</v>
      </c>
      <c r="AS2617" t="s">
        <v>755</v>
      </c>
    </row>
    <row r="2618" spans="1:45" x14ac:dyDescent="0.25">
      <c r="A2618">
        <v>2617</v>
      </c>
      <c r="B2618" t="s">
        <v>26</v>
      </c>
      <c r="C2618" t="s">
        <v>680</v>
      </c>
      <c r="D2618" t="s">
        <v>4</v>
      </c>
      <c r="E2618" t="s">
        <v>348</v>
      </c>
      <c r="F2618" s="138">
        <v>44051</v>
      </c>
      <c r="G2618" t="s">
        <v>666</v>
      </c>
      <c r="H2618" t="s">
        <v>667</v>
      </c>
      <c r="I2618" t="s">
        <v>681</v>
      </c>
      <c r="J2618" t="s">
        <v>428</v>
      </c>
      <c r="K2618" t="s">
        <v>669</v>
      </c>
      <c r="L2618">
        <v>2700</v>
      </c>
      <c r="M2618">
        <v>405</v>
      </c>
      <c r="O2618">
        <v>352</v>
      </c>
      <c r="P2618">
        <v>162</v>
      </c>
      <c r="Q2618">
        <v>17</v>
      </c>
      <c r="R2618">
        <v>78</v>
      </c>
      <c r="S2618">
        <v>106</v>
      </c>
      <c r="T2618">
        <v>16.600000000000001</v>
      </c>
      <c r="U2618">
        <v>82</v>
      </c>
      <c r="V2618">
        <v>1.0378947368421052</v>
      </c>
      <c r="W2618">
        <v>0.4</v>
      </c>
      <c r="X2618">
        <v>6.8993506493506496E-2</v>
      </c>
      <c r="Y2618">
        <v>0.31655844155844159</v>
      </c>
      <c r="Z2618">
        <v>410</v>
      </c>
      <c r="AA2618">
        <v>0.7</v>
      </c>
      <c r="AB2618">
        <v>13.6</v>
      </c>
      <c r="AC2618">
        <v>0</v>
      </c>
      <c r="AD2618">
        <v>0</v>
      </c>
      <c r="AE2618">
        <v>6</v>
      </c>
      <c r="AF2618">
        <v>0</v>
      </c>
      <c r="AG2618">
        <v>0</v>
      </c>
      <c r="AH2618">
        <v>74</v>
      </c>
      <c r="AI2618">
        <v>10</v>
      </c>
      <c r="AJ2618">
        <v>0</v>
      </c>
      <c r="AK2618">
        <v>11</v>
      </c>
      <c r="AL2618">
        <v>0</v>
      </c>
      <c r="AM2618">
        <v>0</v>
      </c>
      <c r="AQ2618">
        <v>250</v>
      </c>
      <c r="AR2618">
        <v>250</v>
      </c>
      <c r="AS2618" t="s">
        <v>755</v>
      </c>
    </row>
    <row r="2619" spans="1:45" x14ac:dyDescent="0.25">
      <c r="A2619">
        <v>2618</v>
      </c>
      <c r="B2619" t="s">
        <v>26</v>
      </c>
      <c r="C2619" t="s">
        <v>680</v>
      </c>
      <c r="D2619" t="s">
        <v>4</v>
      </c>
      <c r="E2619" t="s">
        <v>348</v>
      </c>
      <c r="F2619" s="138">
        <v>44051</v>
      </c>
      <c r="G2619" t="s">
        <v>670</v>
      </c>
      <c r="H2619" t="s">
        <v>667</v>
      </c>
      <c r="I2619" t="s">
        <v>681</v>
      </c>
      <c r="J2619" t="s">
        <v>386</v>
      </c>
      <c r="K2619" t="s">
        <v>671</v>
      </c>
      <c r="L2619">
        <v>1200</v>
      </c>
      <c r="M2619">
        <v>240</v>
      </c>
      <c r="O2619">
        <v>176</v>
      </c>
      <c r="P2619">
        <v>96</v>
      </c>
      <c r="Q2619">
        <v>13</v>
      </c>
      <c r="R2619">
        <v>51</v>
      </c>
      <c r="S2619">
        <v>63</v>
      </c>
      <c r="T2619">
        <v>11</v>
      </c>
      <c r="U2619">
        <v>45.8</v>
      </c>
      <c r="V2619">
        <v>0.88749999999999996</v>
      </c>
      <c r="W2619">
        <v>0.4</v>
      </c>
      <c r="X2619">
        <v>0.10551948051948053</v>
      </c>
      <c r="Y2619">
        <v>0.41396103896103897</v>
      </c>
      <c r="Z2619">
        <v>170</v>
      </c>
      <c r="AA2619">
        <v>0.65</v>
      </c>
      <c r="AB2619">
        <v>11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45.8</v>
      </c>
      <c r="AI2619">
        <v>0</v>
      </c>
      <c r="AJ2619">
        <v>0</v>
      </c>
      <c r="AK2619">
        <v>0</v>
      </c>
      <c r="AL2619">
        <v>0</v>
      </c>
      <c r="AM2619">
        <v>0</v>
      </c>
      <c r="AQ2619">
        <v>150</v>
      </c>
      <c r="AR2619">
        <v>150</v>
      </c>
      <c r="AS2619" t="s">
        <v>755</v>
      </c>
    </row>
    <row r="2620" spans="1:45" x14ac:dyDescent="0.25">
      <c r="A2620">
        <v>2619</v>
      </c>
      <c r="B2620" t="s">
        <v>26</v>
      </c>
      <c r="C2620" t="s">
        <v>680</v>
      </c>
      <c r="D2620" t="s">
        <v>4</v>
      </c>
      <c r="E2620" t="s">
        <v>348</v>
      </c>
      <c r="F2620" s="138">
        <v>44051</v>
      </c>
      <c r="G2620" t="s">
        <v>676</v>
      </c>
      <c r="H2620" t="s">
        <v>667</v>
      </c>
      <c r="I2620" t="s">
        <v>681</v>
      </c>
      <c r="J2620" t="s">
        <v>378</v>
      </c>
      <c r="K2620" t="s">
        <v>669</v>
      </c>
      <c r="L2620">
        <v>1200</v>
      </c>
      <c r="M2620">
        <v>240</v>
      </c>
      <c r="N2620">
        <v>320</v>
      </c>
      <c r="P2620">
        <v>96</v>
      </c>
      <c r="Q2620">
        <v>32</v>
      </c>
      <c r="R2620">
        <v>27</v>
      </c>
      <c r="S2620">
        <v>63</v>
      </c>
      <c r="T2620">
        <v>26</v>
      </c>
      <c r="U2620">
        <v>21.5</v>
      </c>
      <c r="V2620">
        <v>0.80508474576271183</v>
      </c>
      <c r="W2620">
        <v>0.4</v>
      </c>
      <c r="X2620">
        <v>0.14285714285714285</v>
      </c>
      <c r="Y2620">
        <v>0.12053571428571429</v>
      </c>
      <c r="Z2620">
        <v>295</v>
      </c>
      <c r="AA2620">
        <v>0.65</v>
      </c>
      <c r="AB2620">
        <v>18</v>
      </c>
      <c r="AC2620">
        <v>0</v>
      </c>
      <c r="AD2620">
        <v>0</v>
      </c>
      <c r="AE2620">
        <v>16</v>
      </c>
      <c r="AF2620">
        <v>0</v>
      </c>
      <c r="AG2620">
        <v>0</v>
      </c>
      <c r="AH2620">
        <v>17</v>
      </c>
      <c r="AI2620">
        <v>6</v>
      </c>
      <c r="AJ2620">
        <v>0</v>
      </c>
      <c r="AK2620">
        <v>6</v>
      </c>
      <c r="AL2620">
        <v>0</v>
      </c>
      <c r="AM2620">
        <v>0</v>
      </c>
      <c r="AQ2620">
        <v>150</v>
      </c>
      <c r="AR2620">
        <v>150</v>
      </c>
      <c r="AS2620" t="s">
        <v>755</v>
      </c>
    </row>
    <row r="2621" spans="1:45" x14ac:dyDescent="0.25">
      <c r="A2621">
        <v>2620</v>
      </c>
      <c r="B2621" t="s">
        <v>26</v>
      </c>
      <c r="C2621" t="s">
        <v>680</v>
      </c>
      <c r="D2621" t="s">
        <v>4</v>
      </c>
      <c r="E2621" t="s">
        <v>348</v>
      </c>
      <c r="F2621" s="138">
        <v>44051</v>
      </c>
      <c r="G2621" t="s">
        <v>676</v>
      </c>
      <c r="H2621" t="s">
        <v>667</v>
      </c>
      <c r="I2621" t="s">
        <v>681</v>
      </c>
      <c r="J2621" t="s">
        <v>379</v>
      </c>
      <c r="K2621" t="s">
        <v>669</v>
      </c>
      <c r="L2621">
        <v>1200</v>
      </c>
      <c r="M2621">
        <v>240</v>
      </c>
      <c r="N2621">
        <v>160</v>
      </c>
      <c r="P2621">
        <v>96</v>
      </c>
      <c r="Q2621">
        <v>58</v>
      </c>
      <c r="R2621">
        <v>12</v>
      </c>
      <c r="S2621">
        <v>63</v>
      </c>
      <c r="T2621">
        <v>32.6</v>
      </c>
      <c r="U2621">
        <v>17</v>
      </c>
      <c r="V2621">
        <v>0.70857142857142863</v>
      </c>
      <c r="W2621">
        <v>0.4</v>
      </c>
      <c r="X2621">
        <v>0.5178571428571429</v>
      </c>
      <c r="Y2621">
        <v>0.10714285714285714</v>
      </c>
      <c r="Z2621">
        <v>252</v>
      </c>
      <c r="AA2621">
        <v>0.65</v>
      </c>
      <c r="AB2621">
        <v>11.6</v>
      </c>
      <c r="AC2621">
        <v>0</v>
      </c>
      <c r="AD2621">
        <v>0</v>
      </c>
      <c r="AE2621">
        <v>42</v>
      </c>
      <c r="AF2621">
        <v>0</v>
      </c>
      <c r="AG2621">
        <v>0</v>
      </c>
      <c r="AH2621">
        <v>16</v>
      </c>
      <c r="AI2621">
        <v>0</v>
      </c>
      <c r="AJ2621">
        <v>0</v>
      </c>
      <c r="AK2621">
        <v>2</v>
      </c>
      <c r="AL2621">
        <v>0</v>
      </c>
      <c r="AM2621">
        <v>0</v>
      </c>
      <c r="AQ2621">
        <v>150</v>
      </c>
      <c r="AR2621">
        <v>150</v>
      </c>
      <c r="AS2621" t="s">
        <v>755</v>
      </c>
    </row>
    <row r="2622" spans="1:45" x14ac:dyDescent="0.25">
      <c r="A2622">
        <v>2621</v>
      </c>
      <c r="B2622" t="s">
        <v>26</v>
      </c>
      <c r="C2622" t="s">
        <v>680</v>
      </c>
      <c r="D2622" t="s">
        <v>4</v>
      </c>
      <c r="E2622" t="s">
        <v>348</v>
      </c>
      <c r="F2622" s="138">
        <v>44051</v>
      </c>
      <c r="G2622" t="s">
        <v>676</v>
      </c>
      <c r="H2622" t="s">
        <v>667</v>
      </c>
      <c r="I2622" t="s">
        <v>681</v>
      </c>
      <c r="J2622" t="s">
        <v>377</v>
      </c>
      <c r="K2622" t="s">
        <v>669</v>
      </c>
      <c r="L2622">
        <v>1200</v>
      </c>
      <c r="M2622">
        <v>240</v>
      </c>
      <c r="N2622">
        <v>192</v>
      </c>
      <c r="P2622">
        <v>96</v>
      </c>
      <c r="Q2622">
        <v>52</v>
      </c>
      <c r="R2622">
        <v>37</v>
      </c>
      <c r="S2622">
        <v>63</v>
      </c>
      <c r="T2622">
        <v>83</v>
      </c>
      <c r="U2622">
        <v>56.5</v>
      </c>
      <c r="V2622">
        <v>1.5674157303370786</v>
      </c>
      <c r="W2622">
        <v>0.4</v>
      </c>
      <c r="X2622">
        <v>0.38690476190476197</v>
      </c>
      <c r="Y2622">
        <v>0.27529761904761907</v>
      </c>
      <c r="Z2622">
        <v>221</v>
      </c>
      <c r="AA2622">
        <v>0.65</v>
      </c>
      <c r="AB2622">
        <v>25</v>
      </c>
      <c r="AC2622">
        <v>0</v>
      </c>
      <c r="AD2622">
        <v>0</v>
      </c>
      <c r="AE2622">
        <v>116</v>
      </c>
      <c r="AF2622">
        <v>0</v>
      </c>
      <c r="AG2622">
        <v>0</v>
      </c>
      <c r="AH2622">
        <v>31</v>
      </c>
      <c r="AI2622">
        <v>6</v>
      </c>
      <c r="AJ2622">
        <v>0</v>
      </c>
      <c r="AK2622">
        <v>48</v>
      </c>
      <c r="AL2622">
        <v>0</v>
      </c>
      <c r="AM2622">
        <v>0</v>
      </c>
      <c r="AQ2622">
        <v>150</v>
      </c>
      <c r="AR2622">
        <v>150</v>
      </c>
      <c r="AS2622" t="s">
        <v>755</v>
      </c>
    </row>
    <row r="2623" spans="1:45" x14ac:dyDescent="0.25">
      <c r="A2623">
        <v>2622</v>
      </c>
      <c r="B2623" t="s">
        <v>26</v>
      </c>
      <c r="C2623" t="s">
        <v>680</v>
      </c>
      <c r="D2623" t="s">
        <v>4</v>
      </c>
      <c r="E2623" t="s">
        <v>348</v>
      </c>
      <c r="F2623" s="138">
        <v>44051</v>
      </c>
      <c r="G2623" t="s">
        <v>684</v>
      </c>
      <c r="H2623" t="s">
        <v>667</v>
      </c>
      <c r="I2623" t="s">
        <v>681</v>
      </c>
      <c r="J2623" t="s">
        <v>398</v>
      </c>
      <c r="K2623" t="s">
        <v>669</v>
      </c>
      <c r="L2623">
        <v>1250</v>
      </c>
      <c r="M2623">
        <v>250</v>
      </c>
      <c r="O2623">
        <v>196</v>
      </c>
      <c r="P2623">
        <v>100</v>
      </c>
      <c r="Q2623">
        <v>0</v>
      </c>
      <c r="R2623">
        <v>37</v>
      </c>
      <c r="S2623">
        <v>66</v>
      </c>
      <c r="T2623">
        <v>0</v>
      </c>
      <c r="U2623">
        <v>34</v>
      </c>
      <c r="V2623">
        <v>0.91891891891891897</v>
      </c>
      <c r="W2623">
        <v>0.4</v>
      </c>
      <c r="X2623">
        <v>0</v>
      </c>
      <c r="Y2623">
        <v>0.26967930029154519</v>
      </c>
      <c r="Z2623">
        <v>165</v>
      </c>
      <c r="AA2623">
        <v>0.65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34</v>
      </c>
      <c r="AI2623">
        <v>0</v>
      </c>
      <c r="AJ2623">
        <v>0</v>
      </c>
      <c r="AK2623">
        <v>0</v>
      </c>
      <c r="AL2623">
        <v>0</v>
      </c>
      <c r="AM2623">
        <v>0</v>
      </c>
      <c r="AQ2623">
        <v>150</v>
      </c>
      <c r="AR2623">
        <v>150</v>
      </c>
      <c r="AS2623" t="s">
        <v>755</v>
      </c>
    </row>
    <row r="2624" spans="1:45" x14ac:dyDescent="0.25">
      <c r="A2624">
        <v>2623</v>
      </c>
      <c r="B2624" t="s">
        <v>26</v>
      </c>
      <c r="C2624" t="s">
        <v>680</v>
      </c>
      <c r="D2624" t="s">
        <v>4</v>
      </c>
      <c r="E2624" t="s">
        <v>348</v>
      </c>
      <c r="F2624" s="138">
        <v>44051</v>
      </c>
      <c r="G2624" t="s">
        <v>685</v>
      </c>
      <c r="H2624" t="s">
        <v>667</v>
      </c>
      <c r="I2624" t="s">
        <v>681</v>
      </c>
      <c r="J2624" t="s">
        <v>261</v>
      </c>
      <c r="K2624" t="s">
        <v>671</v>
      </c>
      <c r="L2624">
        <v>1000</v>
      </c>
      <c r="M2624">
        <v>200</v>
      </c>
      <c r="O2624">
        <v>144</v>
      </c>
      <c r="P2624">
        <v>80</v>
      </c>
      <c r="Q2624">
        <v>5</v>
      </c>
      <c r="R2624">
        <v>30</v>
      </c>
      <c r="S2624">
        <v>52</v>
      </c>
      <c r="T2624">
        <v>4</v>
      </c>
      <c r="U2624">
        <v>26.5</v>
      </c>
      <c r="V2624">
        <v>0.87142857142857144</v>
      </c>
      <c r="W2624">
        <v>0.4</v>
      </c>
      <c r="X2624">
        <v>4.9603174603174607E-2</v>
      </c>
      <c r="Y2624">
        <v>0.29761904761904762</v>
      </c>
      <c r="Z2624">
        <v>154</v>
      </c>
      <c r="AA2624">
        <v>0.6</v>
      </c>
      <c r="AB2624">
        <v>4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26</v>
      </c>
      <c r="AI2624">
        <v>0</v>
      </c>
      <c r="AJ2624">
        <v>0</v>
      </c>
      <c r="AK2624">
        <v>1</v>
      </c>
      <c r="AL2624">
        <v>0</v>
      </c>
      <c r="AM2624">
        <v>0</v>
      </c>
      <c r="AQ2624">
        <v>150</v>
      </c>
      <c r="AR2624">
        <v>150</v>
      </c>
      <c r="AS2624" t="s">
        <v>755</v>
      </c>
    </row>
    <row r="2625" spans="1:45" x14ac:dyDescent="0.25">
      <c r="A2625">
        <v>2624</v>
      </c>
      <c r="B2625" t="s">
        <v>26</v>
      </c>
      <c r="C2625" t="s">
        <v>680</v>
      </c>
      <c r="D2625" t="s">
        <v>4</v>
      </c>
      <c r="E2625" t="s">
        <v>348</v>
      </c>
      <c r="F2625" s="138">
        <v>44051</v>
      </c>
      <c r="G2625" t="s">
        <v>685</v>
      </c>
      <c r="H2625" t="s">
        <v>667</v>
      </c>
      <c r="I2625" t="s">
        <v>681</v>
      </c>
      <c r="J2625" t="s">
        <v>264</v>
      </c>
      <c r="K2625" t="s">
        <v>671</v>
      </c>
      <c r="L2625">
        <v>1000</v>
      </c>
      <c r="M2625">
        <v>200</v>
      </c>
      <c r="O2625">
        <v>144</v>
      </c>
      <c r="P2625">
        <v>80</v>
      </c>
      <c r="Q2625">
        <v>3</v>
      </c>
      <c r="R2625">
        <v>44</v>
      </c>
      <c r="S2625">
        <v>52</v>
      </c>
      <c r="T2625">
        <v>2</v>
      </c>
      <c r="U2625">
        <v>51</v>
      </c>
      <c r="V2625">
        <v>1.1276595744680851</v>
      </c>
      <c r="W2625">
        <v>0.4</v>
      </c>
      <c r="X2625">
        <v>2.9761904761904764E-2</v>
      </c>
      <c r="Y2625">
        <v>0.43650793650793651</v>
      </c>
      <c r="Z2625">
        <v>231</v>
      </c>
      <c r="AA2625">
        <v>0.6</v>
      </c>
      <c r="AB2625">
        <v>2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51</v>
      </c>
      <c r="AI2625">
        <v>0</v>
      </c>
      <c r="AJ2625">
        <v>0</v>
      </c>
      <c r="AK2625">
        <v>0</v>
      </c>
      <c r="AL2625">
        <v>0</v>
      </c>
      <c r="AM2625">
        <v>0</v>
      </c>
      <c r="AQ2625">
        <v>150</v>
      </c>
      <c r="AR2625">
        <v>150</v>
      </c>
      <c r="AS2625" t="s">
        <v>755</v>
      </c>
    </row>
    <row r="2626" spans="1:45" x14ac:dyDescent="0.25">
      <c r="A2626">
        <v>2625</v>
      </c>
      <c r="B2626" t="s">
        <v>26</v>
      </c>
      <c r="C2626" t="s">
        <v>680</v>
      </c>
      <c r="D2626" t="s">
        <v>4</v>
      </c>
      <c r="E2626" t="s">
        <v>348</v>
      </c>
      <c r="F2626" s="138">
        <v>44051</v>
      </c>
      <c r="G2626" t="s">
        <v>685</v>
      </c>
      <c r="H2626" t="s">
        <v>667</v>
      </c>
      <c r="I2626" t="s">
        <v>681</v>
      </c>
      <c r="J2626" t="s">
        <v>445</v>
      </c>
      <c r="K2626" t="s">
        <v>671</v>
      </c>
      <c r="L2626">
        <v>1000</v>
      </c>
      <c r="M2626">
        <v>200</v>
      </c>
      <c r="O2626">
        <v>196</v>
      </c>
      <c r="P2626">
        <v>80</v>
      </c>
      <c r="Q2626">
        <v>0</v>
      </c>
      <c r="R2626">
        <v>33</v>
      </c>
      <c r="S2626">
        <v>52</v>
      </c>
      <c r="T2626">
        <v>0</v>
      </c>
      <c r="U2626">
        <v>39.5</v>
      </c>
      <c r="V2626">
        <v>1.196969696969697</v>
      </c>
      <c r="W2626">
        <v>0.4</v>
      </c>
      <c r="X2626">
        <v>0</v>
      </c>
      <c r="Y2626">
        <v>0.24052478134110788</v>
      </c>
      <c r="Z2626">
        <v>198</v>
      </c>
      <c r="AA2626">
        <v>0.6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38</v>
      </c>
      <c r="AI2626">
        <v>0</v>
      </c>
      <c r="AJ2626">
        <v>0</v>
      </c>
      <c r="AK2626">
        <v>3</v>
      </c>
      <c r="AL2626">
        <v>0</v>
      </c>
      <c r="AM2626">
        <v>0</v>
      </c>
      <c r="AQ2626">
        <v>150</v>
      </c>
      <c r="AR2626">
        <v>150</v>
      </c>
      <c r="AS2626" t="s">
        <v>755</v>
      </c>
    </row>
    <row r="2627" spans="1:45" x14ac:dyDescent="0.25">
      <c r="A2627">
        <v>2626</v>
      </c>
      <c r="B2627" t="s">
        <v>26</v>
      </c>
      <c r="C2627" t="s">
        <v>680</v>
      </c>
      <c r="D2627" t="s">
        <v>4</v>
      </c>
      <c r="E2627" t="s">
        <v>348</v>
      </c>
      <c r="F2627" s="138">
        <v>44051</v>
      </c>
      <c r="G2627" t="s">
        <v>685</v>
      </c>
      <c r="H2627" t="s">
        <v>667</v>
      </c>
      <c r="I2627" t="s">
        <v>681</v>
      </c>
      <c r="J2627" t="s">
        <v>413</v>
      </c>
      <c r="K2627" t="s">
        <v>671</v>
      </c>
      <c r="L2627">
        <v>1000</v>
      </c>
      <c r="M2627">
        <v>200</v>
      </c>
      <c r="O2627">
        <v>160</v>
      </c>
      <c r="P2627">
        <v>80</v>
      </c>
      <c r="Q2627">
        <v>4</v>
      </c>
      <c r="R2627">
        <v>56</v>
      </c>
      <c r="S2627">
        <v>52</v>
      </c>
      <c r="T2627">
        <v>3</v>
      </c>
      <c r="U2627">
        <v>49</v>
      </c>
      <c r="V2627">
        <v>0.8666666666666667</v>
      </c>
      <c r="W2627">
        <v>0.4</v>
      </c>
      <c r="X2627">
        <v>3.5714285714285712E-2</v>
      </c>
      <c r="Y2627">
        <v>0.5</v>
      </c>
      <c r="Z2627">
        <v>170</v>
      </c>
      <c r="AA2627">
        <v>0.65</v>
      </c>
      <c r="AB2627">
        <v>3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49</v>
      </c>
      <c r="AI2627">
        <v>0</v>
      </c>
      <c r="AJ2627">
        <v>0</v>
      </c>
      <c r="AK2627">
        <v>0</v>
      </c>
      <c r="AL2627">
        <v>0</v>
      </c>
      <c r="AM2627">
        <v>0</v>
      </c>
      <c r="AQ2627">
        <v>150</v>
      </c>
      <c r="AR2627">
        <v>150</v>
      </c>
      <c r="AS2627" t="s">
        <v>755</v>
      </c>
    </row>
    <row r="2628" spans="1:45" x14ac:dyDescent="0.25">
      <c r="A2628">
        <v>2627</v>
      </c>
      <c r="B2628" t="s">
        <v>26</v>
      </c>
      <c r="C2628" t="s">
        <v>680</v>
      </c>
      <c r="D2628" t="s">
        <v>4</v>
      </c>
      <c r="E2628" t="s">
        <v>348</v>
      </c>
      <c r="F2628" s="138">
        <v>44051</v>
      </c>
      <c r="G2628" t="s">
        <v>685</v>
      </c>
      <c r="H2628" t="s">
        <v>667</v>
      </c>
      <c r="I2628" t="s">
        <v>681</v>
      </c>
      <c r="J2628" t="s">
        <v>404</v>
      </c>
      <c r="K2628" t="s">
        <v>671</v>
      </c>
      <c r="L2628">
        <v>1000</v>
      </c>
      <c r="M2628">
        <v>200</v>
      </c>
      <c r="O2628">
        <v>185</v>
      </c>
      <c r="P2628">
        <v>80</v>
      </c>
      <c r="Q2628">
        <v>16</v>
      </c>
      <c r="R2628">
        <v>41</v>
      </c>
      <c r="S2628">
        <v>52</v>
      </c>
      <c r="T2628">
        <v>18.5</v>
      </c>
      <c r="U2628">
        <v>59.5</v>
      </c>
      <c r="V2628">
        <v>1.368421052631579</v>
      </c>
      <c r="W2628">
        <v>0.4</v>
      </c>
      <c r="X2628">
        <v>0.12355212355212356</v>
      </c>
      <c r="Y2628">
        <v>0.31660231660231658</v>
      </c>
      <c r="Z2628">
        <v>226</v>
      </c>
      <c r="AA2628">
        <v>0.65</v>
      </c>
      <c r="AB2628">
        <v>17</v>
      </c>
      <c r="AC2628">
        <v>0</v>
      </c>
      <c r="AD2628">
        <v>0</v>
      </c>
      <c r="AE2628">
        <v>3</v>
      </c>
      <c r="AF2628">
        <v>0</v>
      </c>
      <c r="AG2628">
        <v>0</v>
      </c>
      <c r="AH2628">
        <v>56</v>
      </c>
      <c r="AI2628">
        <v>0</v>
      </c>
      <c r="AJ2628">
        <v>0</v>
      </c>
      <c r="AK2628">
        <v>7</v>
      </c>
      <c r="AL2628">
        <v>0</v>
      </c>
      <c r="AM2628">
        <v>0</v>
      </c>
      <c r="AQ2628">
        <v>150</v>
      </c>
      <c r="AR2628">
        <v>150</v>
      </c>
      <c r="AS2628" t="s">
        <v>755</v>
      </c>
    </row>
    <row r="2629" spans="1:45" x14ac:dyDescent="0.25">
      <c r="A2629">
        <v>2628</v>
      </c>
      <c r="B2629" t="s">
        <v>26</v>
      </c>
      <c r="C2629" t="s">
        <v>680</v>
      </c>
      <c r="D2629" t="s">
        <v>4</v>
      </c>
      <c r="E2629" t="s">
        <v>348</v>
      </c>
      <c r="F2629" s="138">
        <v>44051</v>
      </c>
      <c r="G2629" t="s">
        <v>685</v>
      </c>
      <c r="H2629" t="s">
        <v>667</v>
      </c>
      <c r="I2629" t="s">
        <v>681</v>
      </c>
      <c r="J2629" t="s">
        <v>252</v>
      </c>
      <c r="K2629" t="s">
        <v>671</v>
      </c>
      <c r="L2629">
        <v>1000</v>
      </c>
      <c r="M2629">
        <v>200</v>
      </c>
      <c r="O2629">
        <v>180</v>
      </c>
      <c r="P2629">
        <v>80</v>
      </c>
      <c r="Q2629">
        <v>6</v>
      </c>
      <c r="R2629">
        <v>16</v>
      </c>
      <c r="S2629">
        <v>52</v>
      </c>
      <c r="T2629">
        <v>4.5</v>
      </c>
      <c r="U2629">
        <v>18</v>
      </c>
      <c r="V2629">
        <v>1.0227272727272727</v>
      </c>
      <c r="W2629">
        <v>0.4</v>
      </c>
      <c r="X2629">
        <v>4.7619047619047623E-2</v>
      </c>
      <c r="Y2629">
        <v>0.126984126984127</v>
      </c>
      <c r="Z2629">
        <v>274</v>
      </c>
      <c r="AA2629">
        <v>0.65</v>
      </c>
      <c r="AB2629">
        <v>3.5</v>
      </c>
      <c r="AC2629">
        <v>0</v>
      </c>
      <c r="AD2629">
        <v>0</v>
      </c>
      <c r="AE2629">
        <v>2</v>
      </c>
      <c r="AF2629">
        <v>0</v>
      </c>
      <c r="AG2629">
        <v>0</v>
      </c>
      <c r="AH2629">
        <v>15</v>
      </c>
      <c r="AI2629">
        <v>0</v>
      </c>
      <c r="AJ2629">
        <v>0</v>
      </c>
      <c r="AK2629">
        <v>6</v>
      </c>
      <c r="AL2629">
        <v>0</v>
      </c>
      <c r="AM2629">
        <v>0</v>
      </c>
      <c r="AQ2629">
        <v>250</v>
      </c>
      <c r="AR2629">
        <v>250</v>
      </c>
      <c r="AS2629" t="s">
        <v>755</v>
      </c>
    </row>
    <row r="2630" spans="1:45" x14ac:dyDescent="0.25">
      <c r="A2630">
        <v>2629</v>
      </c>
      <c r="B2630" t="s">
        <v>26</v>
      </c>
      <c r="C2630" t="s">
        <v>680</v>
      </c>
      <c r="D2630" t="s">
        <v>4</v>
      </c>
      <c r="E2630" t="s">
        <v>348</v>
      </c>
      <c r="F2630" s="138">
        <v>44051</v>
      </c>
      <c r="G2630" t="s">
        <v>685</v>
      </c>
      <c r="H2630" t="s">
        <v>667</v>
      </c>
      <c r="I2630" t="s">
        <v>681</v>
      </c>
      <c r="J2630" t="s">
        <v>251</v>
      </c>
      <c r="K2630" t="s">
        <v>671</v>
      </c>
      <c r="L2630">
        <v>1000</v>
      </c>
      <c r="M2630">
        <v>200</v>
      </c>
      <c r="O2630">
        <v>144</v>
      </c>
      <c r="P2630">
        <v>80</v>
      </c>
      <c r="Q2630">
        <v>2</v>
      </c>
      <c r="R2630">
        <v>64</v>
      </c>
      <c r="S2630">
        <v>52</v>
      </c>
      <c r="T2630">
        <v>1</v>
      </c>
      <c r="U2630">
        <v>69.5</v>
      </c>
      <c r="V2630">
        <v>1.0681818181818181</v>
      </c>
      <c r="W2630">
        <v>0.4</v>
      </c>
      <c r="X2630">
        <v>1.984126984126984E-2</v>
      </c>
      <c r="Y2630">
        <v>0.63492063492063489</v>
      </c>
      <c r="Z2630">
        <v>214</v>
      </c>
      <c r="AA2630">
        <v>0.7</v>
      </c>
      <c r="AB2630">
        <v>0</v>
      </c>
      <c r="AC2630">
        <v>4</v>
      </c>
      <c r="AD2630">
        <v>0</v>
      </c>
      <c r="AE2630">
        <v>0</v>
      </c>
      <c r="AF2630">
        <v>0</v>
      </c>
      <c r="AG2630">
        <v>0</v>
      </c>
      <c r="AH2630">
        <v>69</v>
      </c>
      <c r="AI2630">
        <v>2</v>
      </c>
      <c r="AJ2630">
        <v>0</v>
      </c>
      <c r="AK2630">
        <v>0</v>
      </c>
      <c r="AL2630">
        <v>0</v>
      </c>
      <c r="AM2630">
        <v>0</v>
      </c>
      <c r="AQ2630">
        <v>250</v>
      </c>
      <c r="AR2630">
        <v>250</v>
      </c>
      <c r="AS2630" t="s">
        <v>755</v>
      </c>
    </row>
    <row r="2631" spans="1:45" x14ac:dyDescent="0.25">
      <c r="A2631">
        <v>2630</v>
      </c>
      <c r="B2631" t="s">
        <v>26</v>
      </c>
      <c r="C2631" t="s">
        <v>680</v>
      </c>
      <c r="D2631" t="s">
        <v>4</v>
      </c>
      <c r="E2631" t="s">
        <v>348</v>
      </c>
      <c r="F2631" s="138">
        <v>44051</v>
      </c>
      <c r="G2631" t="s">
        <v>685</v>
      </c>
      <c r="H2631" t="s">
        <v>667</v>
      </c>
      <c r="I2631" t="s">
        <v>681</v>
      </c>
      <c r="J2631" t="s">
        <v>447</v>
      </c>
      <c r="K2631" t="s">
        <v>671</v>
      </c>
      <c r="L2631">
        <v>1000</v>
      </c>
      <c r="M2631">
        <v>200</v>
      </c>
      <c r="O2631">
        <v>176</v>
      </c>
      <c r="P2631">
        <v>80</v>
      </c>
      <c r="Q2631">
        <v>7</v>
      </c>
      <c r="R2631">
        <v>26</v>
      </c>
      <c r="S2631">
        <v>52</v>
      </c>
      <c r="T2631">
        <v>3.375</v>
      </c>
      <c r="U2631">
        <v>13</v>
      </c>
      <c r="V2631">
        <v>0.49621212121212122</v>
      </c>
      <c r="W2631">
        <v>0.4</v>
      </c>
      <c r="X2631">
        <v>5.6818181818181823E-2</v>
      </c>
      <c r="Y2631">
        <v>0.21103896103896105</v>
      </c>
      <c r="Z2631">
        <v>180</v>
      </c>
      <c r="AA2631">
        <v>0.65</v>
      </c>
      <c r="AB2631">
        <v>3</v>
      </c>
      <c r="AC2631">
        <v>0</v>
      </c>
      <c r="AD2631">
        <v>1</v>
      </c>
      <c r="AE2631">
        <v>0</v>
      </c>
      <c r="AF2631">
        <v>0</v>
      </c>
      <c r="AG2631">
        <v>0</v>
      </c>
      <c r="AH2631">
        <v>12</v>
      </c>
      <c r="AI2631">
        <v>0</v>
      </c>
      <c r="AJ2631">
        <v>0</v>
      </c>
      <c r="AK2631">
        <v>2</v>
      </c>
      <c r="AL2631">
        <v>0</v>
      </c>
      <c r="AM2631">
        <v>0</v>
      </c>
      <c r="AQ2631">
        <v>150</v>
      </c>
      <c r="AR2631">
        <v>150</v>
      </c>
      <c r="AS2631" t="s">
        <v>755</v>
      </c>
    </row>
    <row r="2632" spans="1:45" x14ac:dyDescent="0.25">
      <c r="A2632">
        <v>2631</v>
      </c>
      <c r="B2632" t="s">
        <v>26</v>
      </c>
      <c r="C2632" t="s">
        <v>680</v>
      </c>
      <c r="D2632" t="s">
        <v>4</v>
      </c>
      <c r="E2632" t="s">
        <v>348</v>
      </c>
      <c r="F2632" s="138">
        <v>44051</v>
      </c>
      <c r="G2632" t="s">
        <v>685</v>
      </c>
      <c r="H2632" t="s">
        <v>667</v>
      </c>
      <c r="I2632" t="s">
        <v>681</v>
      </c>
      <c r="J2632" t="s">
        <v>422</v>
      </c>
      <c r="K2632" t="s">
        <v>671</v>
      </c>
      <c r="L2632">
        <v>1000</v>
      </c>
      <c r="M2632">
        <v>200</v>
      </c>
      <c r="O2632">
        <v>160</v>
      </c>
      <c r="P2632">
        <v>80</v>
      </c>
      <c r="Q2632">
        <v>4</v>
      </c>
      <c r="R2632">
        <v>30</v>
      </c>
      <c r="S2632">
        <v>52</v>
      </c>
      <c r="T2632">
        <v>2.75</v>
      </c>
      <c r="U2632">
        <v>25.5</v>
      </c>
      <c r="V2632">
        <v>0.83088235294117652</v>
      </c>
      <c r="W2632">
        <v>0.4</v>
      </c>
      <c r="X2632">
        <v>3.5714285714285712E-2</v>
      </c>
      <c r="Y2632">
        <v>0.26785714285714285</v>
      </c>
      <c r="Z2632">
        <v>165</v>
      </c>
      <c r="AA2632">
        <v>0.65</v>
      </c>
      <c r="AB2632">
        <v>2</v>
      </c>
      <c r="AC2632">
        <v>1</v>
      </c>
      <c r="AD2632">
        <v>0</v>
      </c>
      <c r="AE2632">
        <v>1</v>
      </c>
      <c r="AF2632">
        <v>0</v>
      </c>
      <c r="AG2632">
        <v>0</v>
      </c>
      <c r="AH2632">
        <v>24</v>
      </c>
      <c r="AI2632">
        <v>2</v>
      </c>
      <c r="AJ2632">
        <v>0</v>
      </c>
      <c r="AK2632">
        <v>2</v>
      </c>
      <c r="AL2632">
        <v>0</v>
      </c>
      <c r="AM2632">
        <v>0</v>
      </c>
      <c r="AQ2632">
        <v>150</v>
      </c>
      <c r="AR2632">
        <v>150</v>
      </c>
      <c r="AS2632" t="s">
        <v>755</v>
      </c>
    </row>
    <row r="2633" spans="1:45" x14ac:dyDescent="0.25">
      <c r="A2633">
        <v>2632</v>
      </c>
      <c r="B2633" t="s">
        <v>26</v>
      </c>
      <c r="C2633" t="s">
        <v>680</v>
      </c>
      <c r="D2633" t="s">
        <v>4</v>
      </c>
      <c r="E2633" t="s">
        <v>348</v>
      </c>
      <c r="F2633" s="138">
        <v>44051</v>
      </c>
      <c r="G2633" t="s">
        <v>685</v>
      </c>
      <c r="H2633" t="s">
        <v>667</v>
      </c>
      <c r="I2633" t="s">
        <v>681</v>
      </c>
      <c r="J2633" t="s">
        <v>600</v>
      </c>
      <c r="K2633" t="s">
        <v>671</v>
      </c>
      <c r="L2633">
        <v>1000</v>
      </c>
      <c r="M2633">
        <v>200</v>
      </c>
      <c r="O2633">
        <v>160</v>
      </c>
      <c r="P2633">
        <v>80</v>
      </c>
      <c r="Q2633">
        <v>3</v>
      </c>
      <c r="R2633">
        <v>37</v>
      </c>
      <c r="S2633">
        <v>52</v>
      </c>
      <c r="T2633">
        <v>2</v>
      </c>
      <c r="U2633">
        <v>43</v>
      </c>
      <c r="V2633">
        <v>1.125</v>
      </c>
      <c r="W2633">
        <v>0.4</v>
      </c>
      <c r="X2633">
        <v>2.6785714285714284E-2</v>
      </c>
      <c r="Y2633">
        <v>0.33035714285714285</v>
      </c>
      <c r="Z2633">
        <v>197</v>
      </c>
      <c r="AA2633">
        <v>0.6</v>
      </c>
      <c r="AB2633">
        <v>2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43</v>
      </c>
      <c r="AI2633">
        <v>0</v>
      </c>
      <c r="AJ2633">
        <v>0</v>
      </c>
      <c r="AK2633">
        <v>0</v>
      </c>
      <c r="AL2633">
        <v>0</v>
      </c>
      <c r="AM2633">
        <v>0</v>
      </c>
      <c r="AQ2633">
        <v>150</v>
      </c>
      <c r="AR2633">
        <v>150</v>
      </c>
      <c r="AS2633" t="s">
        <v>755</v>
      </c>
    </row>
    <row r="2634" spans="1:45" x14ac:dyDescent="0.25">
      <c r="A2634">
        <v>2633</v>
      </c>
      <c r="B2634" t="s">
        <v>26</v>
      </c>
      <c r="C2634" t="s">
        <v>680</v>
      </c>
      <c r="D2634" t="s">
        <v>4</v>
      </c>
      <c r="E2634" t="s">
        <v>348</v>
      </c>
      <c r="F2634" s="138">
        <v>44051</v>
      </c>
      <c r="G2634" t="s">
        <v>685</v>
      </c>
      <c r="H2634" t="s">
        <v>667</v>
      </c>
      <c r="I2634" t="s">
        <v>681</v>
      </c>
      <c r="J2634" t="s">
        <v>410</v>
      </c>
      <c r="K2634" t="s">
        <v>671</v>
      </c>
      <c r="L2634">
        <v>1000</v>
      </c>
      <c r="M2634">
        <v>200</v>
      </c>
      <c r="O2634">
        <v>144</v>
      </c>
      <c r="P2634">
        <v>80</v>
      </c>
      <c r="Q2634">
        <v>3</v>
      </c>
      <c r="R2634">
        <v>37</v>
      </c>
      <c r="S2634">
        <v>52</v>
      </c>
      <c r="T2634">
        <v>2</v>
      </c>
      <c r="U2634">
        <v>50</v>
      </c>
      <c r="V2634">
        <v>1.3</v>
      </c>
      <c r="W2634">
        <v>0.4</v>
      </c>
      <c r="X2634">
        <v>2.9761904761904764E-2</v>
      </c>
      <c r="Y2634">
        <v>0.36706349206349209</v>
      </c>
      <c r="Z2634">
        <v>204</v>
      </c>
      <c r="AA2634">
        <v>0.6</v>
      </c>
      <c r="AB2634">
        <v>2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50</v>
      </c>
      <c r="AI2634">
        <v>0</v>
      </c>
      <c r="AJ2634">
        <v>0</v>
      </c>
      <c r="AK2634">
        <v>0</v>
      </c>
      <c r="AL2634">
        <v>0</v>
      </c>
      <c r="AM2634">
        <v>0</v>
      </c>
      <c r="AQ2634">
        <v>150</v>
      </c>
      <c r="AR2634">
        <v>150</v>
      </c>
      <c r="AS2634" t="s">
        <v>755</v>
      </c>
    </row>
    <row r="2635" spans="1:45" x14ac:dyDescent="0.25">
      <c r="A2635">
        <v>2634</v>
      </c>
      <c r="B2635" t="s">
        <v>26</v>
      </c>
      <c r="C2635" t="s">
        <v>680</v>
      </c>
      <c r="D2635" t="s">
        <v>4</v>
      </c>
      <c r="E2635" t="s">
        <v>348</v>
      </c>
      <c r="F2635" s="138">
        <v>44051</v>
      </c>
      <c r="G2635" t="s">
        <v>685</v>
      </c>
      <c r="H2635" t="s">
        <v>667</v>
      </c>
      <c r="I2635" t="s">
        <v>681</v>
      </c>
      <c r="J2635" t="s">
        <v>248</v>
      </c>
      <c r="K2635" t="s">
        <v>671</v>
      </c>
      <c r="L2635">
        <v>1000</v>
      </c>
      <c r="M2635">
        <v>200</v>
      </c>
      <c r="O2635">
        <v>160</v>
      </c>
      <c r="P2635">
        <v>80</v>
      </c>
      <c r="Q2635">
        <v>40</v>
      </c>
      <c r="R2635">
        <v>8</v>
      </c>
      <c r="S2635">
        <v>52</v>
      </c>
      <c r="T2635">
        <v>5.6</v>
      </c>
      <c r="U2635">
        <v>54</v>
      </c>
      <c r="V2635">
        <v>1.2416666666666667</v>
      </c>
      <c r="W2635">
        <v>0.4</v>
      </c>
      <c r="X2635">
        <v>0.35714285714285715</v>
      </c>
      <c r="Y2635">
        <v>7.1428571428571425E-2</v>
      </c>
      <c r="Z2635">
        <v>235</v>
      </c>
      <c r="AA2635">
        <v>0.6</v>
      </c>
      <c r="AB2635">
        <v>3.6</v>
      </c>
      <c r="AC2635">
        <v>0</v>
      </c>
      <c r="AD2635">
        <v>0</v>
      </c>
      <c r="AE2635">
        <v>4</v>
      </c>
      <c r="AF2635">
        <v>0</v>
      </c>
      <c r="AG2635">
        <v>0</v>
      </c>
      <c r="AH2635">
        <v>51</v>
      </c>
      <c r="AI2635">
        <v>0</v>
      </c>
      <c r="AJ2635">
        <v>0</v>
      </c>
      <c r="AK2635">
        <v>6</v>
      </c>
      <c r="AL2635">
        <v>0</v>
      </c>
      <c r="AM2635">
        <v>0</v>
      </c>
      <c r="AQ2635">
        <v>150</v>
      </c>
      <c r="AR2635">
        <v>150</v>
      </c>
      <c r="AS2635" t="s">
        <v>755</v>
      </c>
    </row>
    <row r="2636" spans="1:45" x14ac:dyDescent="0.25">
      <c r="A2636">
        <v>2635</v>
      </c>
      <c r="B2636" t="s">
        <v>26</v>
      </c>
      <c r="C2636" t="s">
        <v>680</v>
      </c>
      <c r="D2636" t="s">
        <v>4</v>
      </c>
      <c r="E2636" t="s">
        <v>348</v>
      </c>
      <c r="F2636" s="138">
        <v>44051</v>
      </c>
      <c r="G2636" t="s">
        <v>685</v>
      </c>
      <c r="H2636" t="s">
        <v>667</v>
      </c>
      <c r="I2636" t="s">
        <v>681</v>
      </c>
      <c r="J2636" t="s">
        <v>448</v>
      </c>
      <c r="K2636" t="s">
        <v>671</v>
      </c>
      <c r="L2636">
        <v>1000</v>
      </c>
      <c r="M2636">
        <v>200</v>
      </c>
      <c r="O2636">
        <v>112</v>
      </c>
      <c r="P2636">
        <v>80</v>
      </c>
      <c r="Q2636">
        <v>9</v>
      </c>
      <c r="R2636">
        <v>40</v>
      </c>
      <c r="S2636">
        <v>52</v>
      </c>
      <c r="T2636">
        <v>6.8</v>
      </c>
      <c r="U2636">
        <v>34</v>
      </c>
      <c r="V2636">
        <v>0.83265306122448979</v>
      </c>
      <c r="W2636">
        <v>0.4</v>
      </c>
      <c r="X2636">
        <v>0.11479591836734696</v>
      </c>
      <c r="Y2636">
        <v>0.51020408163265307</v>
      </c>
      <c r="Z2636">
        <v>164</v>
      </c>
      <c r="AA2636">
        <v>0.6</v>
      </c>
      <c r="AB2636">
        <v>6.8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32</v>
      </c>
      <c r="AI2636">
        <v>0</v>
      </c>
      <c r="AJ2636">
        <v>0</v>
      </c>
      <c r="AK2636">
        <v>1</v>
      </c>
      <c r="AL2636">
        <v>2</v>
      </c>
      <c r="AM2636">
        <v>0</v>
      </c>
      <c r="AQ2636">
        <v>150</v>
      </c>
      <c r="AR2636">
        <v>150</v>
      </c>
      <c r="AS2636" t="s">
        <v>755</v>
      </c>
    </row>
    <row r="2637" spans="1:45" x14ac:dyDescent="0.25">
      <c r="A2637">
        <v>2636</v>
      </c>
      <c r="B2637" t="s">
        <v>26</v>
      </c>
      <c r="C2637" t="s">
        <v>680</v>
      </c>
      <c r="D2637" t="s">
        <v>4</v>
      </c>
      <c r="E2637" t="s">
        <v>348</v>
      </c>
      <c r="F2637" s="138">
        <v>44051</v>
      </c>
      <c r="G2637" t="s">
        <v>685</v>
      </c>
      <c r="H2637" t="s">
        <v>667</v>
      </c>
      <c r="I2637" t="s">
        <v>681</v>
      </c>
      <c r="J2637" t="s">
        <v>417</v>
      </c>
      <c r="K2637" t="s">
        <v>671</v>
      </c>
      <c r="L2637">
        <v>1000</v>
      </c>
      <c r="M2637">
        <v>200</v>
      </c>
      <c r="O2637">
        <v>160</v>
      </c>
      <c r="P2637">
        <v>80</v>
      </c>
      <c r="Q2637">
        <v>0</v>
      </c>
      <c r="R2637">
        <v>98</v>
      </c>
      <c r="S2637">
        <v>52</v>
      </c>
      <c r="T2637">
        <v>0</v>
      </c>
      <c r="U2637">
        <v>127</v>
      </c>
      <c r="V2637">
        <v>1.2959183673469388</v>
      </c>
      <c r="W2637">
        <v>0.4</v>
      </c>
      <c r="X2637">
        <v>0</v>
      </c>
      <c r="Y2637">
        <v>0.875</v>
      </c>
      <c r="Z2637">
        <v>345</v>
      </c>
      <c r="AA2637">
        <v>0.7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117</v>
      </c>
      <c r="AI2637">
        <v>0</v>
      </c>
      <c r="AJ2637">
        <v>0</v>
      </c>
      <c r="AK2637">
        <v>20</v>
      </c>
      <c r="AL2637">
        <v>0</v>
      </c>
      <c r="AM2637">
        <v>0</v>
      </c>
      <c r="AQ2637">
        <v>250</v>
      </c>
      <c r="AR2637">
        <v>250</v>
      </c>
      <c r="AS2637" t="s">
        <v>755</v>
      </c>
    </row>
    <row r="2638" spans="1:45" x14ac:dyDescent="0.25">
      <c r="A2638">
        <v>2637</v>
      </c>
      <c r="B2638" t="s">
        <v>26</v>
      </c>
      <c r="C2638" t="s">
        <v>680</v>
      </c>
      <c r="D2638" t="s">
        <v>4</v>
      </c>
      <c r="E2638" t="s">
        <v>348</v>
      </c>
      <c r="F2638" s="138">
        <v>44051</v>
      </c>
      <c r="G2638" t="s">
        <v>685</v>
      </c>
      <c r="H2638" t="s">
        <v>667</v>
      </c>
      <c r="I2638" t="s">
        <v>681</v>
      </c>
      <c r="J2638" t="s">
        <v>406</v>
      </c>
      <c r="K2638" t="s">
        <v>671</v>
      </c>
      <c r="L2638">
        <v>1000</v>
      </c>
      <c r="M2638">
        <v>200</v>
      </c>
      <c r="O2638">
        <v>160</v>
      </c>
      <c r="P2638">
        <v>80</v>
      </c>
      <c r="Q2638">
        <v>4</v>
      </c>
      <c r="R2638">
        <v>50</v>
      </c>
      <c r="S2638">
        <v>52</v>
      </c>
      <c r="T2638">
        <v>6</v>
      </c>
      <c r="U2638">
        <v>42</v>
      </c>
      <c r="V2638">
        <v>0.88888888888888884</v>
      </c>
      <c r="W2638">
        <v>0.4</v>
      </c>
      <c r="X2638">
        <v>3.5714285714285712E-2</v>
      </c>
      <c r="Y2638">
        <v>0.44642857142857145</v>
      </c>
      <c r="Z2638">
        <v>202</v>
      </c>
      <c r="AA2638">
        <v>0.6</v>
      </c>
      <c r="AB2638">
        <v>6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42</v>
      </c>
      <c r="AI2638">
        <v>0</v>
      </c>
      <c r="AJ2638">
        <v>0</v>
      </c>
      <c r="AK2638">
        <v>0</v>
      </c>
      <c r="AL2638">
        <v>0</v>
      </c>
      <c r="AM2638">
        <v>0</v>
      </c>
      <c r="AQ2638">
        <v>150</v>
      </c>
      <c r="AR2638">
        <v>150</v>
      </c>
      <c r="AS2638" t="s">
        <v>755</v>
      </c>
    </row>
    <row r="2639" spans="1:45" x14ac:dyDescent="0.25">
      <c r="A2639">
        <v>2638</v>
      </c>
      <c r="B2639" t="s">
        <v>26</v>
      </c>
      <c r="C2639" t="s">
        <v>680</v>
      </c>
      <c r="D2639" t="s">
        <v>4</v>
      </c>
      <c r="E2639" t="s">
        <v>348</v>
      </c>
      <c r="F2639" s="138">
        <v>44051</v>
      </c>
      <c r="G2639" t="s">
        <v>685</v>
      </c>
      <c r="H2639" t="s">
        <v>667</v>
      </c>
      <c r="I2639" t="s">
        <v>681</v>
      </c>
      <c r="J2639" t="s">
        <v>255</v>
      </c>
      <c r="K2639" t="s">
        <v>671</v>
      </c>
      <c r="L2639">
        <v>1000</v>
      </c>
      <c r="M2639">
        <v>200</v>
      </c>
      <c r="O2639">
        <v>160</v>
      </c>
      <c r="P2639">
        <v>80</v>
      </c>
      <c r="Q2639">
        <v>2</v>
      </c>
      <c r="R2639">
        <v>47</v>
      </c>
      <c r="S2639">
        <v>52</v>
      </c>
      <c r="T2639">
        <v>2.2999999999999998</v>
      </c>
      <c r="U2639">
        <v>45.8</v>
      </c>
      <c r="V2639">
        <v>0.98163265306122438</v>
      </c>
      <c r="W2639">
        <v>0.4</v>
      </c>
      <c r="X2639">
        <v>1.7857142857142856E-2</v>
      </c>
      <c r="Y2639">
        <v>0.41964285714285715</v>
      </c>
      <c r="Z2639">
        <v>253</v>
      </c>
      <c r="AA2639">
        <v>0.6</v>
      </c>
      <c r="AB2639">
        <v>2.2999999999999998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45.8</v>
      </c>
      <c r="AI2639">
        <v>0</v>
      </c>
      <c r="AJ2639">
        <v>0</v>
      </c>
      <c r="AK2639">
        <v>0</v>
      </c>
      <c r="AL2639">
        <v>0</v>
      </c>
      <c r="AM2639">
        <v>0</v>
      </c>
      <c r="AQ2639">
        <v>150</v>
      </c>
      <c r="AR2639">
        <v>150</v>
      </c>
      <c r="AS2639" t="s">
        <v>755</v>
      </c>
    </row>
    <row r="2640" spans="1:45" x14ac:dyDescent="0.25">
      <c r="A2640">
        <v>2639</v>
      </c>
      <c r="B2640" t="s">
        <v>26</v>
      </c>
      <c r="C2640" t="s">
        <v>680</v>
      </c>
      <c r="D2640" t="s">
        <v>4</v>
      </c>
      <c r="E2640" t="s">
        <v>348</v>
      </c>
      <c r="F2640" s="138">
        <v>44051</v>
      </c>
      <c r="G2640" t="s">
        <v>685</v>
      </c>
      <c r="H2640" t="s">
        <v>667</v>
      </c>
      <c r="I2640" t="s">
        <v>681</v>
      </c>
      <c r="J2640" t="s">
        <v>254</v>
      </c>
      <c r="K2640" t="s">
        <v>671</v>
      </c>
      <c r="L2640">
        <v>1000</v>
      </c>
      <c r="M2640">
        <v>200</v>
      </c>
      <c r="O2640">
        <v>160</v>
      </c>
      <c r="P2640">
        <v>80</v>
      </c>
      <c r="Q2640">
        <v>27</v>
      </c>
      <c r="R2640">
        <v>37</v>
      </c>
      <c r="S2640">
        <v>52</v>
      </c>
      <c r="T2640">
        <v>15</v>
      </c>
      <c r="U2640">
        <v>31.6</v>
      </c>
      <c r="V2640">
        <v>0.72812500000000002</v>
      </c>
      <c r="W2640">
        <v>0.4</v>
      </c>
      <c r="X2640">
        <v>0.24107142857142858</v>
      </c>
      <c r="Y2640">
        <v>0.33035714285714285</v>
      </c>
      <c r="Z2640">
        <v>162</v>
      </c>
      <c r="AA2640">
        <v>0.6</v>
      </c>
      <c r="AB2640">
        <v>14.5</v>
      </c>
      <c r="AC2640">
        <v>2</v>
      </c>
      <c r="AD2640">
        <v>0</v>
      </c>
      <c r="AE2640">
        <v>0</v>
      </c>
      <c r="AF2640">
        <v>0</v>
      </c>
      <c r="AG2640">
        <v>0</v>
      </c>
      <c r="AH2640">
        <v>31.6</v>
      </c>
      <c r="AI2640">
        <v>0</v>
      </c>
      <c r="AJ2640">
        <v>0</v>
      </c>
      <c r="AK2640">
        <v>0</v>
      </c>
      <c r="AL2640">
        <v>0</v>
      </c>
      <c r="AM2640">
        <v>0</v>
      </c>
      <c r="AQ2640">
        <v>150</v>
      </c>
      <c r="AR2640">
        <v>150</v>
      </c>
      <c r="AS2640" t="s">
        <v>755</v>
      </c>
    </row>
    <row r="2641" spans="1:45" x14ac:dyDescent="0.25">
      <c r="A2641">
        <v>2640</v>
      </c>
      <c r="B2641" t="s">
        <v>26</v>
      </c>
      <c r="C2641" t="s">
        <v>680</v>
      </c>
      <c r="D2641" t="s">
        <v>4</v>
      </c>
      <c r="E2641" t="s">
        <v>348</v>
      </c>
      <c r="F2641" s="138">
        <v>44051</v>
      </c>
      <c r="G2641" t="s">
        <v>685</v>
      </c>
      <c r="H2641" t="s">
        <v>667</v>
      </c>
      <c r="I2641" t="s">
        <v>681</v>
      </c>
      <c r="J2641" t="s">
        <v>411</v>
      </c>
      <c r="K2641" t="s">
        <v>671</v>
      </c>
      <c r="L2641">
        <v>1000</v>
      </c>
      <c r="M2641">
        <v>200</v>
      </c>
      <c r="O2641">
        <v>128</v>
      </c>
      <c r="P2641">
        <v>80</v>
      </c>
      <c r="Q2641">
        <v>5</v>
      </c>
      <c r="R2641">
        <v>30</v>
      </c>
      <c r="S2641">
        <v>52</v>
      </c>
      <c r="T2641">
        <v>4</v>
      </c>
      <c r="U2641">
        <v>32</v>
      </c>
      <c r="V2641">
        <v>1.0285714285714285</v>
      </c>
      <c r="W2641">
        <v>0.4</v>
      </c>
      <c r="X2641">
        <v>5.5803571428571432E-2</v>
      </c>
      <c r="Y2641">
        <v>0.3348214285714286</v>
      </c>
      <c r="Z2641">
        <v>220</v>
      </c>
      <c r="AA2641">
        <v>0.6</v>
      </c>
      <c r="AB2641">
        <v>4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32</v>
      </c>
      <c r="AI2641">
        <v>0</v>
      </c>
      <c r="AJ2641">
        <v>0</v>
      </c>
      <c r="AK2641">
        <v>0</v>
      </c>
      <c r="AL2641">
        <v>0</v>
      </c>
      <c r="AM2641">
        <v>0</v>
      </c>
      <c r="AQ2641">
        <v>150</v>
      </c>
      <c r="AR2641">
        <v>150</v>
      </c>
      <c r="AS2641" t="s">
        <v>755</v>
      </c>
    </row>
    <row r="2642" spans="1:45" x14ac:dyDescent="0.25">
      <c r="A2642">
        <v>2641</v>
      </c>
      <c r="B2642" t="s">
        <v>26</v>
      </c>
      <c r="C2642" t="s">
        <v>680</v>
      </c>
      <c r="D2642" t="s">
        <v>4</v>
      </c>
      <c r="E2642" t="s">
        <v>348</v>
      </c>
      <c r="F2642" s="138">
        <v>44051</v>
      </c>
      <c r="G2642" t="s">
        <v>710</v>
      </c>
      <c r="H2642" t="s">
        <v>687</v>
      </c>
      <c r="I2642" t="s">
        <v>681</v>
      </c>
      <c r="J2642" t="s">
        <v>540</v>
      </c>
      <c r="K2642" t="s">
        <v>711</v>
      </c>
      <c r="L2642">
        <v>180</v>
      </c>
      <c r="M2642">
        <v>81</v>
      </c>
      <c r="O2642">
        <v>80</v>
      </c>
      <c r="P2642">
        <v>19</v>
      </c>
      <c r="Q2642">
        <v>1</v>
      </c>
      <c r="R2642">
        <v>13</v>
      </c>
      <c r="S2642">
        <v>5</v>
      </c>
      <c r="T2642">
        <v>1</v>
      </c>
      <c r="U2642">
        <v>13</v>
      </c>
      <c r="V2642">
        <v>1</v>
      </c>
      <c r="W2642">
        <v>0.4</v>
      </c>
      <c r="X2642">
        <v>1.7857142857142856E-2</v>
      </c>
      <c r="Y2642">
        <v>0.23214285714285715</v>
      </c>
      <c r="Z2642">
        <v>110</v>
      </c>
      <c r="AA2642">
        <v>0.6</v>
      </c>
      <c r="AB2642">
        <v>1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13</v>
      </c>
      <c r="AI2642">
        <v>0</v>
      </c>
      <c r="AJ2642">
        <v>0</v>
      </c>
      <c r="AK2642">
        <v>0</v>
      </c>
      <c r="AL2642">
        <v>0</v>
      </c>
      <c r="AM2642">
        <v>0</v>
      </c>
      <c r="AQ2642">
        <v>100</v>
      </c>
      <c r="AR2642">
        <v>100</v>
      </c>
      <c r="AS2642" t="s">
        <v>755</v>
      </c>
    </row>
    <row r="2643" spans="1:45" x14ac:dyDescent="0.25">
      <c r="A2643">
        <v>2642</v>
      </c>
      <c r="B2643" t="s">
        <v>26</v>
      </c>
      <c r="C2643" t="s">
        <v>680</v>
      </c>
      <c r="D2643" t="s">
        <v>4</v>
      </c>
      <c r="E2643" t="s">
        <v>348</v>
      </c>
      <c r="F2643" s="138">
        <v>44051</v>
      </c>
      <c r="G2643" t="s">
        <v>710</v>
      </c>
      <c r="H2643" t="s">
        <v>687</v>
      </c>
      <c r="I2643" t="s">
        <v>681</v>
      </c>
      <c r="J2643" t="s">
        <v>583</v>
      </c>
      <c r="K2643" t="s">
        <v>711</v>
      </c>
      <c r="L2643">
        <v>180</v>
      </c>
      <c r="M2643">
        <v>81</v>
      </c>
      <c r="O2643">
        <v>64</v>
      </c>
      <c r="P2643">
        <v>19</v>
      </c>
      <c r="Q2643">
        <v>2</v>
      </c>
      <c r="R2643">
        <v>19</v>
      </c>
      <c r="S2643">
        <v>5</v>
      </c>
      <c r="T2643">
        <v>2</v>
      </c>
      <c r="U2643">
        <v>11.5</v>
      </c>
      <c r="V2643">
        <v>0.6428571428571429</v>
      </c>
      <c r="W2643">
        <v>0.4</v>
      </c>
      <c r="X2643">
        <v>4.4642857142857144E-2</v>
      </c>
      <c r="Y2643">
        <v>0.4241071428571429</v>
      </c>
      <c r="Z2643">
        <v>105</v>
      </c>
      <c r="AA2643">
        <v>0.5</v>
      </c>
      <c r="AB2643">
        <v>2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11.5</v>
      </c>
      <c r="AI2643">
        <v>0</v>
      </c>
      <c r="AJ2643">
        <v>0</v>
      </c>
      <c r="AK2643">
        <v>0</v>
      </c>
      <c r="AL2643">
        <v>0</v>
      </c>
      <c r="AM2643">
        <v>0</v>
      </c>
      <c r="AQ2643">
        <v>100</v>
      </c>
      <c r="AR2643">
        <v>100</v>
      </c>
      <c r="AS2643" t="s">
        <v>755</v>
      </c>
    </row>
    <row r="2644" spans="1:45" x14ac:dyDescent="0.25">
      <c r="A2644">
        <v>2643</v>
      </c>
      <c r="B2644" t="s">
        <v>26</v>
      </c>
      <c r="C2644" t="s">
        <v>680</v>
      </c>
      <c r="D2644" t="s">
        <v>4</v>
      </c>
      <c r="E2644" t="s">
        <v>348</v>
      </c>
      <c r="F2644" s="138">
        <v>44051</v>
      </c>
      <c r="G2644" t="s">
        <v>710</v>
      </c>
      <c r="H2644" t="s">
        <v>687</v>
      </c>
      <c r="I2644" t="s">
        <v>681</v>
      </c>
      <c r="J2644" t="s">
        <v>502</v>
      </c>
      <c r="K2644" t="s">
        <v>711</v>
      </c>
      <c r="L2644">
        <v>180</v>
      </c>
      <c r="M2644">
        <v>81</v>
      </c>
      <c r="O2644">
        <v>64</v>
      </c>
      <c r="P2644">
        <v>19</v>
      </c>
      <c r="Q2644">
        <v>1</v>
      </c>
      <c r="R2644">
        <v>13</v>
      </c>
      <c r="S2644">
        <v>5</v>
      </c>
      <c r="T2644">
        <v>1</v>
      </c>
      <c r="U2644">
        <v>14</v>
      </c>
      <c r="V2644">
        <v>1.0714285714285714</v>
      </c>
      <c r="W2644">
        <v>0.4</v>
      </c>
      <c r="X2644">
        <v>2.2321428571428572E-2</v>
      </c>
      <c r="Y2644">
        <v>0.29017857142857145</v>
      </c>
      <c r="Z2644">
        <v>51</v>
      </c>
      <c r="AA2644">
        <v>0.5</v>
      </c>
      <c r="AB2644">
        <v>1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13</v>
      </c>
      <c r="AI2644">
        <v>0</v>
      </c>
      <c r="AJ2644">
        <v>0</v>
      </c>
      <c r="AK2644">
        <v>2</v>
      </c>
      <c r="AL2644">
        <v>0</v>
      </c>
      <c r="AM2644">
        <v>0</v>
      </c>
      <c r="AQ2644">
        <v>100</v>
      </c>
      <c r="AR2644">
        <v>100</v>
      </c>
      <c r="AS2644" t="s">
        <v>755</v>
      </c>
    </row>
    <row r="2645" spans="1:45" x14ac:dyDescent="0.25">
      <c r="A2645">
        <v>2644</v>
      </c>
      <c r="B2645" t="s">
        <v>26</v>
      </c>
      <c r="C2645" t="s">
        <v>680</v>
      </c>
      <c r="D2645" t="s">
        <v>4</v>
      </c>
      <c r="E2645" t="s">
        <v>348</v>
      </c>
      <c r="F2645" s="138">
        <v>44051</v>
      </c>
      <c r="G2645" t="s">
        <v>710</v>
      </c>
      <c r="H2645" t="s">
        <v>687</v>
      </c>
      <c r="I2645" t="s">
        <v>681</v>
      </c>
      <c r="J2645" t="s">
        <v>517</v>
      </c>
      <c r="K2645" t="s">
        <v>711</v>
      </c>
      <c r="L2645">
        <v>180</v>
      </c>
      <c r="M2645">
        <v>81</v>
      </c>
      <c r="O2645">
        <v>80</v>
      </c>
      <c r="P2645">
        <v>19</v>
      </c>
      <c r="Q2645">
        <v>0</v>
      </c>
      <c r="R2645">
        <v>7</v>
      </c>
      <c r="S2645">
        <v>5</v>
      </c>
      <c r="T2645">
        <v>0</v>
      </c>
      <c r="U2645">
        <v>10.5</v>
      </c>
      <c r="V2645">
        <v>1.5</v>
      </c>
      <c r="W2645">
        <v>0.4</v>
      </c>
      <c r="X2645">
        <v>0</v>
      </c>
      <c r="Y2645">
        <v>0.125</v>
      </c>
      <c r="Z2645">
        <v>67</v>
      </c>
      <c r="AA2645">
        <v>0.5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10.5</v>
      </c>
      <c r="AI2645">
        <v>0</v>
      </c>
      <c r="AJ2645">
        <v>0</v>
      </c>
      <c r="AK2645">
        <v>0</v>
      </c>
      <c r="AL2645">
        <v>0</v>
      </c>
      <c r="AM2645">
        <v>0</v>
      </c>
      <c r="AQ2645">
        <v>100</v>
      </c>
      <c r="AR2645">
        <v>100</v>
      </c>
      <c r="AS2645" t="s">
        <v>755</v>
      </c>
    </row>
    <row r="2646" spans="1:45" x14ac:dyDescent="0.25">
      <c r="A2646">
        <v>2645</v>
      </c>
      <c r="B2646" t="s">
        <v>26</v>
      </c>
      <c r="C2646" t="s">
        <v>680</v>
      </c>
      <c r="D2646" t="s">
        <v>4</v>
      </c>
      <c r="E2646" t="s">
        <v>348</v>
      </c>
      <c r="F2646" s="138">
        <v>44051</v>
      </c>
      <c r="G2646" t="s">
        <v>710</v>
      </c>
      <c r="H2646" t="s">
        <v>687</v>
      </c>
      <c r="I2646" t="s">
        <v>681</v>
      </c>
      <c r="J2646" t="s">
        <v>541</v>
      </c>
      <c r="K2646" t="s">
        <v>711</v>
      </c>
      <c r="L2646">
        <v>180</v>
      </c>
      <c r="M2646">
        <v>81</v>
      </c>
      <c r="O2646">
        <v>80</v>
      </c>
      <c r="P2646">
        <v>19</v>
      </c>
      <c r="Q2646">
        <v>0</v>
      </c>
      <c r="R2646">
        <v>17</v>
      </c>
      <c r="S2646">
        <v>5</v>
      </c>
      <c r="T2646">
        <v>0</v>
      </c>
      <c r="U2646">
        <v>15</v>
      </c>
      <c r="V2646">
        <v>0.88235294117647056</v>
      </c>
      <c r="W2646">
        <v>0.4</v>
      </c>
      <c r="X2646">
        <v>0</v>
      </c>
      <c r="Y2646">
        <v>0.30357142857142855</v>
      </c>
      <c r="Z2646">
        <v>150</v>
      </c>
      <c r="AA2646">
        <v>0.5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15</v>
      </c>
      <c r="AI2646">
        <v>0</v>
      </c>
      <c r="AJ2646">
        <v>0</v>
      </c>
      <c r="AK2646">
        <v>0</v>
      </c>
      <c r="AL2646">
        <v>0</v>
      </c>
      <c r="AM2646">
        <v>0</v>
      </c>
      <c r="AQ2646">
        <v>100</v>
      </c>
      <c r="AR2646">
        <v>100</v>
      </c>
      <c r="AS2646" t="s">
        <v>755</v>
      </c>
    </row>
    <row r="2647" spans="1:45" x14ac:dyDescent="0.25">
      <c r="A2647">
        <v>2646</v>
      </c>
      <c r="B2647" t="s">
        <v>26</v>
      </c>
      <c r="C2647" t="s">
        <v>680</v>
      </c>
      <c r="D2647" t="s">
        <v>4</v>
      </c>
      <c r="E2647" t="s">
        <v>348</v>
      </c>
      <c r="F2647" s="138">
        <v>44051</v>
      </c>
      <c r="G2647" t="s">
        <v>710</v>
      </c>
      <c r="H2647" t="s">
        <v>687</v>
      </c>
      <c r="I2647" t="s">
        <v>681</v>
      </c>
      <c r="J2647" t="s">
        <v>604</v>
      </c>
      <c r="K2647" t="s">
        <v>711</v>
      </c>
      <c r="L2647">
        <v>180</v>
      </c>
      <c r="M2647">
        <v>81</v>
      </c>
      <c r="O2647">
        <v>86</v>
      </c>
      <c r="P2647">
        <v>19</v>
      </c>
      <c r="Q2647">
        <v>1</v>
      </c>
      <c r="R2647">
        <v>8</v>
      </c>
      <c r="S2647">
        <v>5</v>
      </c>
      <c r="T2647">
        <v>1</v>
      </c>
      <c r="U2647">
        <v>10</v>
      </c>
      <c r="V2647">
        <v>1.2222222222222223</v>
      </c>
      <c r="W2647">
        <v>0.4</v>
      </c>
      <c r="X2647">
        <v>1.6611295681063124E-2</v>
      </c>
      <c r="Y2647">
        <v>0.13289036544850499</v>
      </c>
      <c r="Z2647">
        <v>108</v>
      </c>
      <c r="AA2647">
        <v>0.5</v>
      </c>
      <c r="AB2647">
        <v>1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10</v>
      </c>
      <c r="AI2647">
        <v>0</v>
      </c>
      <c r="AJ2647">
        <v>0</v>
      </c>
      <c r="AK2647">
        <v>0</v>
      </c>
      <c r="AL2647">
        <v>0</v>
      </c>
      <c r="AM2647">
        <v>0</v>
      </c>
      <c r="AQ2647">
        <v>100</v>
      </c>
      <c r="AR2647">
        <v>100</v>
      </c>
      <c r="AS2647" t="s">
        <v>755</v>
      </c>
    </row>
    <row r="2648" spans="1:45" x14ac:dyDescent="0.25">
      <c r="A2648">
        <v>2647</v>
      </c>
      <c r="B2648" t="s">
        <v>26</v>
      </c>
      <c r="C2648" t="s">
        <v>680</v>
      </c>
      <c r="D2648" t="s">
        <v>4</v>
      </c>
      <c r="E2648" t="s">
        <v>348</v>
      </c>
      <c r="F2648" s="138">
        <v>44051</v>
      </c>
      <c r="G2648" t="s">
        <v>710</v>
      </c>
      <c r="H2648" t="s">
        <v>687</v>
      </c>
      <c r="I2648" t="s">
        <v>681</v>
      </c>
      <c r="J2648" t="s">
        <v>506</v>
      </c>
      <c r="K2648" t="s">
        <v>711</v>
      </c>
      <c r="L2648">
        <v>180</v>
      </c>
      <c r="M2648">
        <v>81</v>
      </c>
      <c r="O2648">
        <v>86</v>
      </c>
      <c r="P2648">
        <v>19</v>
      </c>
      <c r="Q2648">
        <v>5</v>
      </c>
      <c r="R2648">
        <v>10</v>
      </c>
      <c r="S2648">
        <v>5</v>
      </c>
      <c r="T2648">
        <v>3</v>
      </c>
      <c r="U2648">
        <v>11</v>
      </c>
      <c r="V2648">
        <v>0.93333333333333335</v>
      </c>
      <c r="W2648">
        <v>0.4</v>
      </c>
      <c r="X2648">
        <v>8.3056478405315617E-2</v>
      </c>
      <c r="Y2648">
        <v>0.16611295681063123</v>
      </c>
      <c r="Z2648">
        <v>95</v>
      </c>
      <c r="AA2648">
        <v>0.5</v>
      </c>
      <c r="AB2648">
        <v>3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11</v>
      </c>
      <c r="AI2648">
        <v>0</v>
      </c>
      <c r="AJ2648">
        <v>0</v>
      </c>
      <c r="AK2648">
        <v>0</v>
      </c>
      <c r="AL2648">
        <v>0</v>
      </c>
      <c r="AM2648">
        <v>0</v>
      </c>
      <c r="AQ2648">
        <v>100</v>
      </c>
      <c r="AR2648">
        <v>100</v>
      </c>
      <c r="AS2648" t="s">
        <v>755</v>
      </c>
    </row>
    <row r="2649" spans="1:45" x14ac:dyDescent="0.25">
      <c r="A2649">
        <v>2648</v>
      </c>
      <c r="B2649" t="s">
        <v>26</v>
      </c>
      <c r="C2649" t="s">
        <v>680</v>
      </c>
      <c r="D2649" t="s">
        <v>4</v>
      </c>
      <c r="E2649" t="s">
        <v>348</v>
      </c>
      <c r="F2649" s="138">
        <v>44051</v>
      </c>
      <c r="G2649" t="s">
        <v>710</v>
      </c>
      <c r="H2649" t="s">
        <v>687</v>
      </c>
      <c r="I2649" t="s">
        <v>681</v>
      </c>
      <c r="J2649" t="s">
        <v>605</v>
      </c>
      <c r="K2649" t="s">
        <v>711</v>
      </c>
      <c r="L2649">
        <v>180</v>
      </c>
      <c r="M2649">
        <v>81</v>
      </c>
      <c r="O2649">
        <v>80</v>
      </c>
      <c r="P2649">
        <v>19</v>
      </c>
      <c r="Q2649">
        <v>2</v>
      </c>
      <c r="R2649">
        <v>22</v>
      </c>
      <c r="S2649">
        <v>5</v>
      </c>
      <c r="T2649">
        <v>0.75</v>
      </c>
      <c r="U2649">
        <v>20.5</v>
      </c>
      <c r="V2649">
        <v>0.88541666666666663</v>
      </c>
      <c r="W2649">
        <v>0.4</v>
      </c>
      <c r="X2649">
        <v>3.5714285714285712E-2</v>
      </c>
      <c r="Y2649">
        <v>0.39285714285714285</v>
      </c>
      <c r="Z2649">
        <v>104</v>
      </c>
      <c r="AA2649">
        <v>0.5</v>
      </c>
      <c r="AB2649">
        <v>0</v>
      </c>
      <c r="AC2649">
        <v>1</v>
      </c>
      <c r="AD2649">
        <v>0</v>
      </c>
      <c r="AE2649">
        <v>1</v>
      </c>
      <c r="AF2649">
        <v>0</v>
      </c>
      <c r="AG2649">
        <v>0</v>
      </c>
      <c r="AH2649">
        <v>19</v>
      </c>
      <c r="AI2649">
        <v>2</v>
      </c>
      <c r="AJ2649">
        <v>0</v>
      </c>
      <c r="AK2649">
        <v>2</v>
      </c>
      <c r="AL2649">
        <v>0</v>
      </c>
      <c r="AM2649">
        <v>0</v>
      </c>
      <c r="AQ2649">
        <v>100</v>
      </c>
      <c r="AR2649">
        <v>100</v>
      </c>
      <c r="AS2649" t="s">
        <v>755</v>
      </c>
    </row>
    <row r="2650" spans="1:45" x14ac:dyDescent="0.25">
      <c r="A2650">
        <v>2649</v>
      </c>
      <c r="B2650" t="s">
        <v>26</v>
      </c>
      <c r="C2650" t="s">
        <v>680</v>
      </c>
      <c r="D2650" t="s">
        <v>4</v>
      </c>
      <c r="E2650" t="s">
        <v>348</v>
      </c>
      <c r="F2650" s="138">
        <v>44051</v>
      </c>
      <c r="G2650" t="s">
        <v>710</v>
      </c>
      <c r="H2650" t="s">
        <v>687</v>
      </c>
      <c r="I2650" t="s">
        <v>681</v>
      </c>
      <c r="J2650" t="s">
        <v>539</v>
      </c>
      <c r="K2650" t="s">
        <v>711</v>
      </c>
      <c r="L2650">
        <v>180</v>
      </c>
      <c r="M2650">
        <v>81</v>
      </c>
      <c r="O2650">
        <v>80</v>
      </c>
      <c r="P2650">
        <v>19</v>
      </c>
      <c r="Q2650">
        <v>2</v>
      </c>
      <c r="R2650">
        <v>9</v>
      </c>
      <c r="S2650">
        <v>5</v>
      </c>
      <c r="T2650">
        <v>3</v>
      </c>
      <c r="U2650">
        <v>17</v>
      </c>
      <c r="V2650">
        <v>1.8181818181818181</v>
      </c>
      <c r="W2650">
        <v>0.4</v>
      </c>
      <c r="X2650">
        <v>3.5714285714285712E-2</v>
      </c>
      <c r="Y2650">
        <v>0.16071428571428573</v>
      </c>
      <c r="Z2650">
        <v>92</v>
      </c>
      <c r="AA2650">
        <v>0.5</v>
      </c>
      <c r="AB2650">
        <v>3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17</v>
      </c>
      <c r="AI2650">
        <v>0</v>
      </c>
      <c r="AJ2650">
        <v>0</v>
      </c>
      <c r="AK2650">
        <v>0</v>
      </c>
      <c r="AL2650">
        <v>0</v>
      </c>
      <c r="AM2650">
        <v>0</v>
      </c>
      <c r="AQ2650">
        <v>100</v>
      </c>
      <c r="AR2650">
        <v>100</v>
      </c>
      <c r="AS2650" t="s">
        <v>755</v>
      </c>
    </row>
    <row r="2651" spans="1:45" x14ac:dyDescent="0.25">
      <c r="A2651">
        <v>2650</v>
      </c>
      <c r="B2651" t="s">
        <v>26</v>
      </c>
      <c r="C2651" t="s">
        <v>680</v>
      </c>
      <c r="D2651" t="s">
        <v>4</v>
      </c>
      <c r="E2651" t="s">
        <v>348</v>
      </c>
      <c r="F2651" s="138">
        <v>44051</v>
      </c>
      <c r="G2651" t="s">
        <v>710</v>
      </c>
      <c r="H2651" t="s">
        <v>687</v>
      </c>
      <c r="I2651" t="s">
        <v>681</v>
      </c>
      <c r="J2651" t="s">
        <v>522</v>
      </c>
      <c r="K2651" t="s">
        <v>711</v>
      </c>
      <c r="L2651">
        <v>180</v>
      </c>
      <c r="M2651">
        <v>81</v>
      </c>
      <c r="O2651">
        <v>64</v>
      </c>
      <c r="P2651">
        <v>19</v>
      </c>
      <c r="Q2651">
        <v>1</v>
      </c>
      <c r="R2651">
        <v>12</v>
      </c>
      <c r="S2651">
        <v>5</v>
      </c>
      <c r="T2651">
        <v>0.75</v>
      </c>
      <c r="U2651">
        <v>7.2</v>
      </c>
      <c r="V2651">
        <v>0.61153846153846159</v>
      </c>
      <c r="W2651">
        <v>0.4</v>
      </c>
      <c r="X2651">
        <v>2.2321428571428572E-2</v>
      </c>
      <c r="Y2651">
        <v>0.26785714285714285</v>
      </c>
      <c r="Z2651">
        <v>110</v>
      </c>
      <c r="AA2651">
        <v>0.5</v>
      </c>
      <c r="AB2651">
        <v>0</v>
      </c>
      <c r="AC2651">
        <v>0</v>
      </c>
      <c r="AD2651">
        <v>0</v>
      </c>
      <c r="AE2651">
        <v>0</v>
      </c>
      <c r="AF2651">
        <v>1</v>
      </c>
      <c r="AG2651">
        <v>0</v>
      </c>
      <c r="AH2651">
        <v>7.2</v>
      </c>
      <c r="AI2651">
        <v>0</v>
      </c>
      <c r="AJ2651">
        <v>0</v>
      </c>
      <c r="AK2651">
        <v>0</v>
      </c>
      <c r="AL2651">
        <v>0</v>
      </c>
      <c r="AM2651">
        <v>0</v>
      </c>
      <c r="AQ2651">
        <v>100</v>
      </c>
      <c r="AR2651">
        <v>100</v>
      </c>
      <c r="AS2651" t="s">
        <v>755</v>
      </c>
    </row>
    <row r="2652" spans="1:45" x14ac:dyDescent="0.25">
      <c r="A2652">
        <v>2651</v>
      </c>
      <c r="B2652" t="s">
        <v>26</v>
      </c>
      <c r="C2652" t="s">
        <v>680</v>
      </c>
      <c r="D2652" t="s">
        <v>4</v>
      </c>
      <c r="E2652" t="s">
        <v>348</v>
      </c>
      <c r="F2652" s="138">
        <v>44051</v>
      </c>
      <c r="G2652" t="s">
        <v>710</v>
      </c>
      <c r="H2652" t="s">
        <v>687</v>
      </c>
      <c r="I2652" t="s">
        <v>681</v>
      </c>
      <c r="J2652" t="s">
        <v>539</v>
      </c>
      <c r="K2652" t="s">
        <v>711</v>
      </c>
      <c r="L2652">
        <v>180</v>
      </c>
      <c r="M2652">
        <v>81</v>
      </c>
      <c r="O2652">
        <v>80</v>
      </c>
      <c r="P2652">
        <v>19</v>
      </c>
      <c r="Q2652">
        <v>3</v>
      </c>
      <c r="R2652">
        <v>12</v>
      </c>
      <c r="S2652">
        <v>5</v>
      </c>
      <c r="T2652">
        <v>5</v>
      </c>
      <c r="U2652">
        <v>19.5</v>
      </c>
      <c r="V2652">
        <v>1.6333333333333333</v>
      </c>
      <c r="W2652">
        <v>0.4</v>
      </c>
      <c r="X2652">
        <v>5.3571428571428568E-2</v>
      </c>
      <c r="Y2652">
        <v>0.21428571428571427</v>
      </c>
      <c r="Z2652">
        <v>102</v>
      </c>
      <c r="AA2652">
        <v>0.5</v>
      </c>
      <c r="AB2652">
        <v>5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18</v>
      </c>
      <c r="AI2652">
        <v>2</v>
      </c>
      <c r="AJ2652">
        <v>0</v>
      </c>
      <c r="AK2652">
        <v>2</v>
      </c>
      <c r="AL2652">
        <v>0</v>
      </c>
      <c r="AM2652">
        <v>0</v>
      </c>
      <c r="AQ2652">
        <v>100</v>
      </c>
      <c r="AR2652">
        <v>100</v>
      </c>
      <c r="AS2652" t="s">
        <v>755</v>
      </c>
    </row>
    <row r="2653" spans="1:45" x14ac:dyDescent="0.25">
      <c r="A2653">
        <v>2652</v>
      </c>
      <c r="B2653" t="s">
        <v>26</v>
      </c>
      <c r="C2653" t="s">
        <v>680</v>
      </c>
      <c r="D2653" t="s">
        <v>4</v>
      </c>
      <c r="E2653" t="s">
        <v>348</v>
      </c>
      <c r="F2653" s="138">
        <v>44051</v>
      </c>
      <c r="G2653" t="s">
        <v>710</v>
      </c>
      <c r="H2653" t="s">
        <v>687</v>
      </c>
      <c r="I2653" t="s">
        <v>681</v>
      </c>
      <c r="J2653" t="s">
        <v>516</v>
      </c>
      <c r="K2653" t="s">
        <v>711</v>
      </c>
      <c r="L2653">
        <v>180</v>
      </c>
      <c r="M2653">
        <v>81</v>
      </c>
      <c r="O2653">
        <v>64</v>
      </c>
      <c r="P2653">
        <v>19</v>
      </c>
      <c r="Q2653">
        <v>4</v>
      </c>
      <c r="R2653">
        <v>12</v>
      </c>
      <c r="S2653">
        <v>5</v>
      </c>
      <c r="T2653">
        <v>5.3</v>
      </c>
      <c r="U2653">
        <v>11.6</v>
      </c>
      <c r="V2653">
        <v>1.0562499999999999</v>
      </c>
      <c r="W2653">
        <v>0.4</v>
      </c>
      <c r="X2653">
        <v>8.9285714285714288E-2</v>
      </c>
      <c r="Y2653">
        <v>0.26785714285714285</v>
      </c>
      <c r="Z2653">
        <v>104</v>
      </c>
      <c r="AA2653">
        <v>0.5</v>
      </c>
      <c r="AB2653">
        <v>5.3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10.6</v>
      </c>
      <c r="AI2653">
        <v>0</v>
      </c>
      <c r="AJ2653">
        <v>0</v>
      </c>
      <c r="AK2653">
        <v>2</v>
      </c>
      <c r="AL2653">
        <v>0</v>
      </c>
      <c r="AM2653">
        <v>0</v>
      </c>
      <c r="AQ2653">
        <v>100</v>
      </c>
      <c r="AR2653">
        <v>100</v>
      </c>
      <c r="AS2653" t="s">
        <v>755</v>
      </c>
    </row>
    <row r="2654" spans="1:45" x14ac:dyDescent="0.25">
      <c r="A2654">
        <v>2653</v>
      </c>
      <c r="B2654" t="s">
        <v>26</v>
      </c>
      <c r="C2654" t="s">
        <v>680</v>
      </c>
      <c r="D2654" t="s">
        <v>4</v>
      </c>
      <c r="E2654" t="s">
        <v>348</v>
      </c>
      <c r="F2654" s="138">
        <v>44051</v>
      </c>
      <c r="G2654" t="s">
        <v>710</v>
      </c>
      <c r="H2654" t="s">
        <v>687</v>
      </c>
      <c r="I2654" t="s">
        <v>681</v>
      </c>
      <c r="J2654" t="s">
        <v>519</v>
      </c>
      <c r="K2654" t="s">
        <v>711</v>
      </c>
      <c r="L2654">
        <v>180</v>
      </c>
      <c r="M2654">
        <v>81</v>
      </c>
      <c r="O2654">
        <v>84</v>
      </c>
      <c r="P2654">
        <v>19</v>
      </c>
      <c r="Q2654">
        <v>2</v>
      </c>
      <c r="R2654">
        <v>15</v>
      </c>
      <c r="S2654">
        <v>5</v>
      </c>
      <c r="T2654">
        <v>1</v>
      </c>
      <c r="U2654">
        <v>11</v>
      </c>
      <c r="V2654">
        <v>0.70588235294117652</v>
      </c>
      <c r="W2654">
        <v>0.4</v>
      </c>
      <c r="X2654">
        <v>3.4013605442176874E-2</v>
      </c>
      <c r="Y2654">
        <v>0.25510204081632654</v>
      </c>
      <c r="Z2654">
        <v>128</v>
      </c>
      <c r="AA2654">
        <v>0.5</v>
      </c>
      <c r="AB2654">
        <v>1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11</v>
      </c>
      <c r="AI2654">
        <v>0</v>
      </c>
      <c r="AJ2654">
        <v>0</v>
      </c>
      <c r="AK2654">
        <v>0</v>
      </c>
      <c r="AL2654">
        <v>0</v>
      </c>
      <c r="AM2654">
        <v>0</v>
      </c>
      <c r="AQ2654">
        <v>100</v>
      </c>
      <c r="AR2654">
        <v>100</v>
      </c>
      <c r="AS2654" t="s">
        <v>755</v>
      </c>
    </row>
    <row r="2655" spans="1:45" x14ac:dyDescent="0.25">
      <c r="A2655">
        <v>2654</v>
      </c>
      <c r="B2655" t="s">
        <v>26</v>
      </c>
      <c r="C2655" t="s">
        <v>680</v>
      </c>
      <c r="D2655" t="s">
        <v>4</v>
      </c>
      <c r="E2655" t="s">
        <v>348</v>
      </c>
      <c r="F2655" s="138">
        <v>44051</v>
      </c>
      <c r="G2655" t="s">
        <v>710</v>
      </c>
      <c r="H2655" t="s">
        <v>687</v>
      </c>
      <c r="I2655" t="s">
        <v>681</v>
      </c>
      <c r="J2655" t="s">
        <v>503</v>
      </c>
      <c r="K2655" t="s">
        <v>711</v>
      </c>
      <c r="L2655">
        <v>180</v>
      </c>
      <c r="M2655">
        <v>81</v>
      </c>
      <c r="O2655">
        <v>80</v>
      </c>
      <c r="P2655">
        <v>19</v>
      </c>
      <c r="Q2655">
        <v>19</v>
      </c>
      <c r="R2655">
        <v>34</v>
      </c>
      <c r="S2655">
        <v>5</v>
      </c>
      <c r="T2655">
        <v>11.55</v>
      </c>
      <c r="U2655">
        <v>21.35</v>
      </c>
      <c r="V2655">
        <v>0.62075471698113216</v>
      </c>
      <c r="W2655">
        <v>0.4</v>
      </c>
      <c r="X2655">
        <v>0.3392857142857143</v>
      </c>
      <c r="Y2655">
        <v>0.6071428571428571</v>
      </c>
      <c r="Z2655">
        <v>135</v>
      </c>
      <c r="AA2655">
        <v>0.5</v>
      </c>
      <c r="AB2655">
        <v>10.8</v>
      </c>
      <c r="AC2655">
        <v>1</v>
      </c>
      <c r="AD2655">
        <v>0</v>
      </c>
      <c r="AE2655">
        <v>1</v>
      </c>
      <c r="AF2655">
        <v>0</v>
      </c>
      <c r="AG2655">
        <v>0</v>
      </c>
      <c r="AH2655">
        <v>20.6</v>
      </c>
      <c r="AI2655">
        <v>1</v>
      </c>
      <c r="AJ2655">
        <v>0</v>
      </c>
      <c r="AK2655">
        <v>1</v>
      </c>
      <c r="AL2655">
        <v>0</v>
      </c>
      <c r="AM2655">
        <v>0</v>
      </c>
      <c r="AQ2655">
        <v>100</v>
      </c>
      <c r="AR2655">
        <v>100</v>
      </c>
      <c r="AS2655" t="s">
        <v>755</v>
      </c>
    </row>
    <row r="2656" spans="1:45" x14ac:dyDescent="0.25">
      <c r="A2656">
        <v>2655</v>
      </c>
      <c r="B2656" t="s">
        <v>26</v>
      </c>
      <c r="C2656" t="s">
        <v>680</v>
      </c>
      <c r="D2656" t="s">
        <v>4</v>
      </c>
      <c r="E2656" t="s">
        <v>348</v>
      </c>
      <c r="F2656" s="138">
        <v>44051</v>
      </c>
      <c r="G2656" t="s">
        <v>710</v>
      </c>
      <c r="H2656" t="s">
        <v>687</v>
      </c>
      <c r="I2656" t="s">
        <v>681</v>
      </c>
      <c r="J2656" t="s">
        <v>603</v>
      </c>
      <c r="K2656" t="s">
        <v>711</v>
      </c>
      <c r="L2656">
        <v>180</v>
      </c>
      <c r="M2656">
        <v>81</v>
      </c>
      <c r="O2656">
        <v>80</v>
      </c>
      <c r="P2656">
        <v>19</v>
      </c>
      <c r="Q2656">
        <v>18</v>
      </c>
      <c r="R2656">
        <v>28</v>
      </c>
      <c r="S2656">
        <v>5</v>
      </c>
      <c r="T2656">
        <v>11.3</v>
      </c>
      <c r="U2656">
        <v>18.5</v>
      </c>
      <c r="V2656">
        <v>0.64782608695652177</v>
      </c>
      <c r="W2656">
        <v>0.4</v>
      </c>
      <c r="X2656">
        <v>0.32142857142857145</v>
      </c>
      <c r="Y2656">
        <v>0.5</v>
      </c>
      <c r="Z2656">
        <v>119</v>
      </c>
      <c r="AA2656">
        <v>0.5</v>
      </c>
      <c r="AB2656">
        <v>10.8</v>
      </c>
      <c r="AC2656">
        <v>0</v>
      </c>
      <c r="AD2656">
        <v>0</v>
      </c>
      <c r="AE2656">
        <v>1</v>
      </c>
      <c r="AF2656">
        <v>0</v>
      </c>
      <c r="AG2656">
        <v>0</v>
      </c>
      <c r="AH2656">
        <v>18</v>
      </c>
      <c r="AI2656">
        <v>0</v>
      </c>
      <c r="AJ2656">
        <v>0</v>
      </c>
      <c r="AK2656">
        <v>1</v>
      </c>
      <c r="AL2656">
        <v>0</v>
      </c>
      <c r="AM2656">
        <v>0</v>
      </c>
      <c r="AQ2656">
        <v>100</v>
      </c>
      <c r="AR2656">
        <v>100</v>
      </c>
      <c r="AS2656" t="s">
        <v>755</v>
      </c>
    </row>
    <row r="2657" spans="1:45" x14ac:dyDescent="0.25">
      <c r="A2657">
        <v>2656</v>
      </c>
      <c r="B2657" t="s">
        <v>26</v>
      </c>
      <c r="C2657" t="s">
        <v>680</v>
      </c>
      <c r="D2657" t="s">
        <v>4</v>
      </c>
      <c r="E2657" t="s">
        <v>348</v>
      </c>
      <c r="F2657" s="138">
        <v>44051</v>
      </c>
      <c r="G2657" t="s">
        <v>710</v>
      </c>
      <c r="H2657" t="s">
        <v>687</v>
      </c>
      <c r="I2657" t="s">
        <v>681</v>
      </c>
      <c r="J2657" t="s">
        <v>555</v>
      </c>
      <c r="K2657" t="s">
        <v>711</v>
      </c>
      <c r="L2657">
        <v>180</v>
      </c>
      <c r="M2657">
        <v>81</v>
      </c>
      <c r="O2657">
        <v>80</v>
      </c>
      <c r="P2657">
        <v>19</v>
      </c>
      <c r="Q2657">
        <v>7</v>
      </c>
      <c r="R2657">
        <v>2</v>
      </c>
      <c r="S2657">
        <v>5</v>
      </c>
      <c r="T2657">
        <v>3.3</v>
      </c>
      <c r="U2657">
        <v>15.05</v>
      </c>
      <c r="V2657">
        <v>2.0388888888888892</v>
      </c>
      <c r="W2657">
        <v>0.4</v>
      </c>
      <c r="X2657">
        <v>0.125</v>
      </c>
      <c r="Y2657">
        <v>3.5714285714285712E-2</v>
      </c>
      <c r="Z2657">
        <v>86</v>
      </c>
      <c r="AA2657">
        <v>0.5</v>
      </c>
      <c r="AB2657">
        <v>2.8</v>
      </c>
      <c r="AC2657">
        <v>0</v>
      </c>
      <c r="AD2657">
        <v>0</v>
      </c>
      <c r="AE2657">
        <v>1</v>
      </c>
      <c r="AF2657">
        <v>0</v>
      </c>
      <c r="AG2657">
        <v>0</v>
      </c>
      <c r="AH2657">
        <v>14.8</v>
      </c>
      <c r="AI2657">
        <v>1</v>
      </c>
      <c r="AJ2657">
        <v>0</v>
      </c>
      <c r="AK2657">
        <v>0</v>
      </c>
      <c r="AL2657">
        <v>0</v>
      </c>
      <c r="AM2657">
        <v>0</v>
      </c>
      <c r="AQ2657">
        <v>100</v>
      </c>
      <c r="AR2657">
        <v>100</v>
      </c>
      <c r="AS2657" t="s">
        <v>755</v>
      </c>
    </row>
    <row r="2658" spans="1:45" x14ac:dyDescent="0.25">
      <c r="A2658">
        <v>2657</v>
      </c>
      <c r="B2658" t="s">
        <v>26</v>
      </c>
      <c r="C2658" t="s">
        <v>680</v>
      </c>
      <c r="D2658" t="s">
        <v>4</v>
      </c>
      <c r="E2658" t="s">
        <v>348</v>
      </c>
      <c r="F2658" s="138">
        <v>44051</v>
      </c>
      <c r="G2658" t="s">
        <v>710</v>
      </c>
      <c r="H2658" t="s">
        <v>687</v>
      </c>
      <c r="I2658" t="s">
        <v>681</v>
      </c>
      <c r="J2658" t="s">
        <v>542</v>
      </c>
      <c r="K2658" t="s">
        <v>711</v>
      </c>
      <c r="L2658">
        <v>180</v>
      </c>
      <c r="M2658">
        <v>81</v>
      </c>
      <c r="O2658">
        <v>80</v>
      </c>
      <c r="P2658">
        <v>19</v>
      </c>
      <c r="Q2658">
        <v>9</v>
      </c>
      <c r="R2658">
        <v>26</v>
      </c>
      <c r="S2658">
        <v>5</v>
      </c>
      <c r="T2658">
        <v>4.05</v>
      </c>
      <c r="U2658">
        <v>17</v>
      </c>
      <c r="V2658">
        <v>0.60142857142857142</v>
      </c>
      <c r="W2658">
        <v>0.4</v>
      </c>
      <c r="X2658">
        <v>0.16071428571428573</v>
      </c>
      <c r="Y2658">
        <v>0.4642857142857143</v>
      </c>
      <c r="Z2658">
        <v>84</v>
      </c>
      <c r="AA2658">
        <v>0.5</v>
      </c>
      <c r="AB2658">
        <v>3.8</v>
      </c>
      <c r="AC2658">
        <v>1</v>
      </c>
      <c r="AD2658">
        <v>0</v>
      </c>
      <c r="AE2658">
        <v>0</v>
      </c>
      <c r="AF2658">
        <v>0</v>
      </c>
      <c r="AG2658">
        <v>0</v>
      </c>
      <c r="AH2658">
        <v>16.5</v>
      </c>
      <c r="AI2658">
        <v>0</v>
      </c>
      <c r="AJ2658">
        <v>0</v>
      </c>
      <c r="AK2658">
        <v>1</v>
      </c>
      <c r="AL2658">
        <v>0</v>
      </c>
      <c r="AM2658">
        <v>0</v>
      </c>
      <c r="AQ2658">
        <v>100</v>
      </c>
      <c r="AR2658">
        <v>100</v>
      </c>
      <c r="AS2658" t="s">
        <v>755</v>
      </c>
    </row>
    <row r="2659" spans="1:45" x14ac:dyDescent="0.25">
      <c r="A2659">
        <v>2658</v>
      </c>
      <c r="B2659" t="s">
        <v>26</v>
      </c>
      <c r="C2659" t="s">
        <v>680</v>
      </c>
      <c r="D2659" t="s">
        <v>4</v>
      </c>
      <c r="E2659" t="s">
        <v>348</v>
      </c>
      <c r="F2659" s="138">
        <v>44051</v>
      </c>
      <c r="G2659" t="s">
        <v>710</v>
      </c>
      <c r="H2659" t="s">
        <v>687</v>
      </c>
      <c r="I2659" t="s">
        <v>681</v>
      </c>
      <c r="J2659" t="s">
        <v>581</v>
      </c>
      <c r="K2659" t="s">
        <v>711</v>
      </c>
      <c r="L2659">
        <v>180</v>
      </c>
      <c r="M2659">
        <v>81</v>
      </c>
      <c r="O2659">
        <v>80</v>
      </c>
      <c r="P2659">
        <v>19</v>
      </c>
      <c r="Q2659">
        <v>14</v>
      </c>
      <c r="R2659">
        <v>25</v>
      </c>
      <c r="S2659">
        <v>5</v>
      </c>
      <c r="T2659">
        <v>6.05</v>
      </c>
      <c r="U2659">
        <v>16.850000000000001</v>
      </c>
      <c r="V2659">
        <v>0.5871794871794872</v>
      </c>
      <c r="W2659">
        <v>0.4</v>
      </c>
      <c r="X2659">
        <v>0.25</v>
      </c>
      <c r="Y2659">
        <v>0.44642857142857145</v>
      </c>
      <c r="Z2659">
        <v>90</v>
      </c>
      <c r="AA2659">
        <v>0.5</v>
      </c>
      <c r="AB2659">
        <v>5.3</v>
      </c>
      <c r="AC2659">
        <v>1</v>
      </c>
      <c r="AD2659">
        <v>0</v>
      </c>
      <c r="AE2659">
        <v>1</v>
      </c>
      <c r="AF2659">
        <v>0</v>
      </c>
      <c r="AG2659">
        <v>0</v>
      </c>
      <c r="AH2659">
        <v>16.100000000000001</v>
      </c>
      <c r="AI2659">
        <v>1</v>
      </c>
      <c r="AJ2659">
        <v>0</v>
      </c>
      <c r="AK2659">
        <v>1</v>
      </c>
      <c r="AL2659">
        <v>0</v>
      </c>
      <c r="AM2659">
        <v>0</v>
      </c>
      <c r="AQ2659">
        <v>100</v>
      </c>
      <c r="AR2659">
        <v>100</v>
      </c>
      <c r="AS2659" t="s">
        <v>755</v>
      </c>
    </row>
    <row r="2660" spans="1:45" x14ac:dyDescent="0.25">
      <c r="A2660">
        <v>2659</v>
      </c>
      <c r="B2660" t="s">
        <v>26</v>
      </c>
      <c r="C2660" t="s">
        <v>680</v>
      </c>
      <c r="D2660" t="s">
        <v>4</v>
      </c>
      <c r="E2660" t="s">
        <v>348</v>
      </c>
      <c r="F2660" s="138">
        <v>44051</v>
      </c>
      <c r="G2660" t="s">
        <v>710</v>
      </c>
      <c r="H2660" t="s">
        <v>687</v>
      </c>
      <c r="I2660" t="s">
        <v>681</v>
      </c>
      <c r="J2660" t="s">
        <v>584</v>
      </c>
      <c r="K2660" t="s">
        <v>711</v>
      </c>
      <c r="L2660">
        <v>180</v>
      </c>
      <c r="M2660">
        <v>81</v>
      </c>
      <c r="O2660">
        <v>80</v>
      </c>
      <c r="P2660">
        <v>19</v>
      </c>
      <c r="Q2660">
        <v>5</v>
      </c>
      <c r="R2660">
        <v>27</v>
      </c>
      <c r="S2660">
        <v>5</v>
      </c>
      <c r="T2660">
        <v>3</v>
      </c>
      <c r="U2660">
        <v>21</v>
      </c>
      <c r="V2660">
        <v>0.75</v>
      </c>
      <c r="W2660">
        <v>0.4</v>
      </c>
      <c r="X2660">
        <v>8.9285714285714288E-2</v>
      </c>
      <c r="Y2660">
        <v>0.48214285714285715</v>
      </c>
      <c r="Z2660">
        <v>98</v>
      </c>
      <c r="AA2660">
        <v>0.5</v>
      </c>
      <c r="AB2660">
        <v>3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21</v>
      </c>
      <c r="AI2660">
        <v>0</v>
      </c>
      <c r="AJ2660">
        <v>0</v>
      </c>
      <c r="AK2660">
        <v>0</v>
      </c>
      <c r="AL2660">
        <v>0</v>
      </c>
      <c r="AM2660">
        <v>0</v>
      </c>
      <c r="AQ2660">
        <v>100</v>
      </c>
      <c r="AR2660">
        <v>100</v>
      </c>
      <c r="AS2660" t="s">
        <v>755</v>
      </c>
    </row>
    <row r="2661" spans="1:45" x14ac:dyDescent="0.25">
      <c r="A2661">
        <v>2660</v>
      </c>
      <c r="B2661" t="s">
        <v>26</v>
      </c>
      <c r="C2661" t="s">
        <v>680</v>
      </c>
      <c r="D2661" t="s">
        <v>4</v>
      </c>
      <c r="E2661" t="s">
        <v>348</v>
      </c>
      <c r="F2661" s="138">
        <v>44051</v>
      </c>
      <c r="G2661" t="s">
        <v>710</v>
      </c>
      <c r="H2661" t="s">
        <v>687</v>
      </c>
      <c r="I2661" t="s">
        <v>681</v>
      </c>
      <c r="J2661" t="s">
        <v>538</v>
      </c>
      <c r="K2661" t="s">
        <v>711</v>
      </c>
      <c r="L2661">
        <v>180</v>
      </c>
      <c r="M2661">
        <v>81</v>
      </c>
      <c r="O2661">
        <v>48</v>
      </c>
      <c r="P2661">
        <v>19</v>
      </c>
      <c r="Q2661">
        <v>1</v>
      </c>
      <c r="R2661">
        <v>8</v>
      </c>
      <c r="S2661">
        <v>5</v>
      </c>
      <c r="T2661">
        <v>1</v>
      </c>
      <c r="U2661">
        <v>7.8</v>
      </c>
      <c r="V2661">
        <v>0.97777777777777786</v>
      </c>
      <c r="W2661">
        <v>0.4</v>
      </c>
      <c r="X2661">
        <v>2.9761904761904767E-2</v>
      </c>
      <c r="Y2661">
        <v>0.23809523809523814</v>
      </c>
      <c r="Z2661">
        <v>65</v>
      </c>
      <c r="AA2661">
        <v>0.5</v>
      </c>
      <c r="AB2661">
        <v>1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6.8</v>
      </c>
      <c r="AI2661">
        <v>0</v>
      </c>
      <c r="AJ2661">
        <v>0</v>
      </c>
      <c r="AK2661">
        <v>2</v>
      </c>
      <c r="AL2661">
        <v>0</v>
      </c>
      <c r="AM2661">
        <v>0</v>
      </c>
      <c r="AQ2661">
        <v>100</v>
      </c>
      <c r="AR2661">
        <v>100</v>
      </c>
      <c r="AS2661" t="s">
        <v>755</v>
      </c>
    </row>
    <row r="2662" spans="1:45" x14ac:dyDescent="0.25">
      <c r="A2662">
        <v>2661</v>
      </c>
      <c r="B2662" t="s">
        <v>26</v>
      </c>
      <c r="C2662" t="s">
        <v>680</v>
      </c>
      <c r="D2662" t="s">
        <v>4</v>
      </c>
      <c r="E2662" t="s">
        <v>348</v>
      </c>
      <c r="F2662" s="138">
        <v>44051</v>
      </c>
      <c r="G2662" t="s">
        <v>710</v>
      </c>
      <c r="H2662" t="s">
        <v>687</v>
      </c>
      <c r="I2662" t="s">
        <v>681</v>
      </c>
      <c r="J2662" t="s">
        <v>544</v>
      </c>
      <c r="K2662" t="s">
        <v>711</v>
      </c>
      <c r="L2662">
        <v>180</v>
      </c>
      <c r="M2662">
        <v>81</v>
      </c>
      <c r="O2662">
        <v>80</v>
      </c>
      <c r="P2662">
        <v>19</v>
      </c>
      <c r="Q2662">
        <v>2</v>
      </c>
      <c r="R2662">
        <v>13</v>
      </c>
      <c r="S2662">
        <v>5</v>
      </c>
      <c r="T2662">
        <v>2</v>
      </c>
      <c r="U2662">
        <v>17.75</v>
      </c>
      <c r="V2662">
        <v>1.3166666666666667</v>
      </c>
      <c r="W2662">
        <v>0.4</v>
      </c>
      <c r="X2662">
        <v>3.5714285714285712E-2</v>
      </c>
      <c r="Y2662">
        <v>0.23214285714285715</v>
      </c>
      <c r="Z2662">
        <v>93</v>
      </c>
      <c r="AA2662">
        <v>0.5</v>
      </c>
      <c r="AB2662">
        <v>1</v>
      </c>
      <c r="AC2662">
        <v>0</v>
      </c>
      <c r="AD2662">
        <v>0</v>
      </c>
      <c r="AE2662">
        <v>2</v>
      </c>
      <c r="AF2662">
        <v>0</v>
      </c>
      <c r="AG2662">
        <v>0</v>
      </c>
      <c r="AH2662">
        <v>10</v>
      </c>
      <c r="AI2662">
        <v>3</v>
      </c>
      <c r="AJ2662">
        <v>0</v>
      </c>
      <c r="AK2662">
        <v>5</v>
      </c>
      <c r="AL2662">
        <v>2</v>
      </c>
      <c r="AM2662">
        <v>3</v>
      </c>
      <c r="AQ2662">
        <v>100</v>
      </c>
      <c r="AR2662">
        <v>100</v>
      </c>
      <c r="AS2662" t="s">
        <v>755</v>
      </c>
    </row>
    <row r="2663" spans="1:45" x14ac:dyDescent="0.25">
      <c r="A2663">
        <v>2662</v>
      </c>
      <c r="B2663" t="s">
        <v>26</v>
      </c>
      <c r="C2663" t="s">
        <v>680</v>
      </c>
      <c r="D2663" t="s">
        <v>4</v>
      </c>
      <c r="E2663" t="s">
        <v>348</v>
      </c>
      <c r="F2663" s="138">
        <v>44051</v>
      </c>
      <c r="G2663" t="s">
        <v>710</v>
      </c>
      <c r="H2663" t="s">
        <v>687</v>
      </c>
      <c r="I2663" t="s">
        <v>681</v>
      </c>
      <c r="J2663" t="s">
        <v>582</v>
      </c>
      <c r="K2663" t="s">
        <v>711</v>
      </c>
      <c r="L2663">
        <v>180</v>
      </c>
      <c r="M2663">
        <v>81</v>
      </c>
      <c r="O2663">
        <v>64</v>
      </c>
      <c r="P2663">
        <v>19</v>
      </c>
      <c r="Q2663">
        <v>1</v>
      </c>
      <c r="R2663">
        <v>11</v>
      </c>
      <c r="S2663">
        <v>5</v>
      </c>
      <c r="T2663">
        <v>2</v>
      </c>
      <c r="U2663">
        <v>19.25</v>
      </c>
      <c r="V2663">
        <v>1.7708333333333333</v>
      </c>
      <c r="W2663">
        <v>0.4</v>
      </c>
      <c r="X2663">
        <v>2.2321428571428572E-2</v>
      </c>
      <c r="Y2663">
        <v>0.2455357142857143</v>
      </c>
      <c r="Z2663">
        <v>120</v>
      </c>
      <c r="AA2663">
        <v>0.5</v>
      </c>
      <c r="AB2663">
        <v>1</v>
      </c>
      <c r="AC2663">
        <v>0</v>
      </c>
      <c r="AD2663">
        <v>0</v>
      </c>
      <c r="AE2663">
        <v>0</v>
      </c>
      <c r="AF2663">
        <v>0</v>
      </c>
      <c r="AG2663">
        <v>1</v>
      </c>
      <c r="AH2663">
        <v>11</v>
      </c>
      <c r="AI2663">
        <v>0</v>
      </c>
      <c r="AJ2663">
        <v>0</v>
      </c>
      <c r="AK2663">
        <v>0</v>
      </c>
      <c r="AL2663">
        <v>11</v>
      </c>
      <c r="AM2663">
        <v>0</v>
      </c>
      <c r="AQ2663">
        <v>100</v>
      </c>
      <c r="AR2663">
        <v>100</v>
      </c>
      <c r="AS2663" t="s">
        <v>755</v>
      </c>
    </row>
    <row r="2664" spans="1:45" x14ac:dyDescent="0.25">
      <c r="A2664">
        <v>2663</v>
      </c>
      <c r="B2664" t="s">
        <v>26</v>
      </c>
      <c r="C2664" t="s">
        <v>680</v>
      </c>
      <c r="D2664" t="s">
        <v>4</v>
      </c>
      <c r="E2664" t="s">
        <v>348</v>
      </c>
      <c r="F2664" s="138">
        <v>44051</v>
      </c>
      <c r="G2664" t="s">
        <v>710</v>
      </c>
      <c r="H2664" t="s">
        <v>687</v>
      </c>
      <c r="I2664" t="s">
        <v>681</v>
      </c>
      <c r="J2664" t="s">
        <v>501</v>
      </c>
      <c r="K2664" t="s">
        <v>711</v>
      </c>
      <c r="L2664">
        <v>180</v>
      </c>
      <c r="M2664">
        <v>81</v>
      </c>
      <c r="O2664">
        <v>80</v>
      </c>
      <c r="P2664">
        <v>19</v>
      </c>
      <c r="Q2664">
        <v>6</v>
      </c>
      <c r="R2664">
        <v>19</v>
      </c>
      <c r="S2664">
        <v>5</v>
      </c>
      <c r="T2664">
        <v>6</v>
      </c>
      <c r="U2664">
        <v>16</v>
      </c>
      <c r="V2664">
        <v>0.88</v>
      </c>
      <c r="W2664">
        <v>0.4</v>
      </c>
      <c r="X2664">
        <v>0.10714285714285714</v>
      </c>
      <c r="Y2664">
        <v>0.3392857142857143</v>
      </c>
      <c r="Z2664">
        <v>99</v>
      </c>
      <c r="AA2664">
        <v>0.5</v>
      </c>
      <c r="AB2664">
        <v>6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13.5</v>
      </c>
      <c r="AI2664">
        <v>0</v>
      </c>
      <c r="AJ2664">
        <v>0</v>
      </c>
      <c r="AK2664">
        <v>5</v>
      </c>
      <c r="AL2664">
        <v>0</v>
      </c>
      <c r="AM2664">
        <v>0</v>
      </c>
      <c r="AQ2664">
        <v>100</v>
      </c>
      <c r="AR2664">
        <v>100</v>
      </c>
      <c r="AS2664" t="s">
        <v>755</v>
      </c>
    </row>
    <row r="2665" spans="1:45" x14ac:dyDescent="0.25">
      <c r="A2665">
        <v>2664</v>
      </c>
      <c r="B2665" t="s">
        <v>26</v>
      </c>
      <c r="C2665" t="s">
        <v>680</v>
      </c>
      <c r="D2665" t="s">
        <v>4</v>
      </c>
      <c r="E2665" t="s">
        <v>348</v>
      </c>
      <c r="F2665" s="138">
        <v>44051</v>
      </c>
      <c r="G2665" t="s">
        <v>710</v>
      </c>
      <c r="H2665" t="s">
        <v>687</v>
      </c>
      <c r="I2665" t="s">
        <v>681</v>
      </c>
      <c r="J2665" t="s">
        <v>601</v>
      </c>
      <c r="K2665" t="s">
        <v>711</v>
      </c>
      <c r="L2665">
        <v>180</v>
      </c>
      <c r="M2665">
        <v>81</v>
      </c>
      <c r="O2665">
        <v>64</v>
      </c>
      <c r="P2665">
        <v>19</v>
      </c>
      <c r="Q2665">
        <v>39</v>
      </c>
      <c r="R2665">
        <v>16</v>
      </c>
      <c r="S2665">
        <v>5</v>
      </c>
      <c r="T2665">
        <v>7</v>
      </c>
      <c r="U2665">
        <v>16</v>
      </c>
      <c r="V2665">
        <v>0.41818181818181815</v>
      </c>
      <c r="W2665">
        <v>0.4</v>
      </c>
      <c r="X2665">
        <v>0.8705357142857143</v>
      </c>
      <c r="Y2665">
        <v>0.35714285714285715</v>
      </c>
      <c r="Z2665">
        <v>135</v>
      </c>
      <c r="AA2665">
        <v>0.5</v>
      </c>
      <c r="AB2665">
        <v>7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16</v>
      </c>
      <c r="AI2665">
        <v>0</v>
      </c>
      <c r="AJ2665">
        <v>0</v>
      </c>
      <c r="AK2665">
        <v>0</v>
      </c>
      <c r="AL2665">
        <v>0</v>
      </c>
      <c r="AM2665">
        <v>0</v>
      </c>
      <c r="AQ2665">
        <v>100</v>
      </c>
      <c r="AR2665">
        <v>100</v>
      </c>
      <c r="AS2665" t="s">
        <v>755</v>
      </c>
    </row>
    <row r="2666" spans="1:45" x14ac:dyDescent="0.25">
      <c r="A2666">
        <v>2665</v>
      </c>
      <c r="B2666" t="s">
        <v>26</v>
      </c>
      <c r="C2666" t="s">
        <v>680</v>
      </c>
      <c r="D2666" t="s">
        <v>4</v>
      </c>
      <c r="E2666" t="s">
        <v>348</v>
      </c>
      <c r="F2666" s="138">
        <v>44051</v>
      </c>
      <c r="G2666" t="s">
        <v>710</v>
      </c>
      <c r="H2666" t="s">
        <v>687</v>
      </c>
      <c r="I2666" t="s">
        <v>681</v>
      </c>
      <c r="J2666" t="s">
        <v>504</v>
      </c>
      <c r="K2666" t="s">
        <v>711</v>
      </c>
      <c r="L2666">
        <v>180</v>
      </c>
      <c r="M2666">
        <v>81</v>
      </c>
      <c r="O2666">
        <v>80</v>
      </c>
      <c r="P2666">
        <v>19</v>
      </c>
      <c r="Q2666">
        <v>0</v>
      </c>
      <c r="R2666">
        <v>16</v>
      </c>
      <c r="S2666">
        <v>5</v>
      </c>
      <c r="T2666">
        <v>1</v>
      </c>
      <c r="U2666">
        <v>16</v>
      </c>
      <c r="V2666">
        <v>1.0625</v>
      </c>
      <c r="W2666">
        <v>0.4</v>
      </c>
      <c r="X2666">
        <v>0</v>
      </c>
      <c r="Y2666">
        <v>0.2857142857142857</v>
      </c>
      <c r="Z2666">
        <v>82</v>
      </c>
      <c r="AA2666">
        <v>0.5</v>
      </c>
      <c r="AB2666">
        <v>0</v>
      </c>
      <c r="AC2666">
        <v>0</v>
      </c>
      <c r="AD2666">
        <v>0</v>
      </c>
      <c r="AE2666">
        <v>2</v>
      </c>
      <c r="AF2666">
        <v>0</v>
      </c>
      <c r="AG2666">
        <v>0</v>
      </c>
      <c r="AH2666">
        <v>16</v>
      </c>
      <c r="AI2666">
        <v>0</v>
      </c>
      <c r="AJ2666">
        <v>0</v>
      </c>
      <c r="AK2666">
        <v>0</v>
      </c>
      <c r="AL2666">
        <v>0</v>
      </c>
      <c r="AM2666">
        <v>0</v>
      </c>
      <c r="AQ2666">
        <v>100</v>
      </c>
      <c r="AR2666">
        <v>100</v>
      </c>
      <c r="AS2666" t="s">
        <v>755</v>
      </c>
    </row>
    <row r="2667" spans="1:45" x14ac:dyDescent="0.25">
      <c r="A2667">
        <v>2666</v>
      </c>
      <c r="B2667" t="s">
        <v>26</v>
      </c>
      <c r="C2667" t="s">
        <v>680</v>
      </c>
      <c r="D2667" t="s">
        <v>4</v>
      </c>
      <c r="E2667" t="s">
        <v>348</v>
      </c>
      <c r="F2667" s="138">
        <v>44051</v>
      </c>
      <c r="G2667" t="s">
        <v>716</v>
      </c>
      <c r="H2667" t="s">
        <v>687</v>
      </c>
      <c r="I2667" t="s">
        <v>681</v>
      </c>
      <c r="J2667" t="s">
        <v>602</v>
      </c>
      <c r="K2667" t="s">
        <v>711</v>
      </c>
      <c r="L2667">
        <v>320</v>
      </c>
      <c r="M2667">
        <v>144</v>
      </c>
      <c r="O2667">
        <v>85</v>
      </c>
      <c r="P2667">
        <v>35</v>
      </c>
      <c r="Q2667">
        <v>1</v>
      </c>
      <c r="R2667">
        <v>17</v>
      </c>
      <c r="S2667">
        <v>12</v>
      </c>
      <c r="T2667">
        <v>1</v>
      </c>
      <c r="U2667">
        <v>14</v>
      </c>
      <c r="V2667">
        <v>0.83333333333333337</v>
      </c>
      <c r="W2667">
        <v>0.24</v>
      </c>
      <c r="X2667">
        <v>1.6806722689075633E-2</v>
      </c>
      <c r="Y2667">
        <v>0.28571428571428575</v>
      </c>
      <c r="Z2667">
        <v>127</v>
      </c>
      <c r="AA2667">
        <v>0.55000000000000004</v>
      </c>
      <c r="AB2667">
        <v>1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13</v>
      </c>
      <c r="AI2667">
        <v>0</v>
      </c>
      <c r="AJ2667">
        <v>0</v>
      </c>
      <c r="AK2667">
        <v>2</v>
      </c>
      <c r="AL2667">
        <v>0</v>
      </c>
      <c r="AM2667">
        <v>0</v>
      </c>
      <c r="AQ2667">
        <v>150</v>
      </c>
      <c r="AR2667">
        <v>150</v>
      </c>
      <c r="AS2667" t="s">
        <v>755</v>
      </c>
    </row>
    <row r="2668" spans="1:45" x14ac:dyDescent="0.25">
      <c r="A2668">
        <v>2667</v>
      </c>
      <c r="B2668" t="s">
        <v>26</v>
      </c>
      <c r="C2668" t="s">
        <v>680</v>
      </c>
      <c r="D2668" t="s">
        <v>4</v>
      </c>
      <c r="E2668" t="s">
        <v>348</v>
      </c>
      <c r="F2668" s="138">
        <v>44051</v>
      </c>
      <c r="G2668" t="s">
        <v>670</v>
      </c>
      <c r="H2668" t="s">
        <v>667</v>
      </c>
      <c r="I2668" t="s">
        <v>690</v>
      </c>
      <c r="J2668" t="s">
        <v>388</v>
      </c>
      <c r="K2668" t="s">
        <v>671</v>
      </c>
      <c r="L2668">
        <v>1200</v>
      </c>
      <c r="M2668">
        <v>240</v>
      </c>
      <c r="O2668">
        <v>249</v>
      </c>
      <c r="P2668">
        <v>96</v>
      </c>
      <c r="Q2668">
        <v>22</v>
      </c>
      <c r="R2668">
        <v>37</v>
      </c>
      <c r="S2668">
        <v>63</v>
      </c>
      <c r="T2668">
        <v>24</v>
      </c>
      <c r="U2668">
        <v>38.674999999999997</v>
      </c>
      <c r="V2668">
        <v>1.0622881355932203</v>
      </c>
      <c r="W2668">
        <v>0.24</v>
      </c>
      <c r="X2668">
        <v>0.1262191623637407</v>
      </c>
      <c r="Y2668">
        <v>0.21227768215720025</v>
      </c>
      <c r="Z2668">
        <v>316</v>
      </c>
      <c r="AA2668">
        <v>0.65</v>
      </c>
      <c r="AB2668">
        <v>17.5</v>
      </c>
      <c r="AC2668">
        <v>0</v>
      </c>
      <c r="AD2668">
        <v>4</v>
      </c>
      <c r="AE2668">
        <v>7</v>
      </c>
      <c r="AF2668">
        <v>2</v>
      </c>
      <c r="AG2668">
        <v>0</v>
      </c>
      <c r="AH2668">
        <v>30.8</v>
      </c>
      <c r="AI2668">
        <v>0</v>
      </c>
      <c r="AJ2668">
        <v>5</v>
      </c>
      <c r="AK2668">
        <v>6</v>
      </c>
      <c r="AL2668">
        <v>4</v>
      </c>
      <c r="AM2668">
        <v>0</v>
      </c>
      <c r="AQ2668">
        <v>150</v>
      </c>
      <c r="AR2668">
        <v>150</v>
      </c>
      <c r="AS2668" t="s">
        <v>755</v>
      </c>
    </row>
    <row r="2669" spans="1:45" x14ac:dyDescent="0.25">
      <c r="A2669">
        <v>2668</v>
      </c>
      <c r="B2669" t="s">
        <v>26</v>
      </c>
      <c r="C2669" t="s">
        <v>680</v>
      </c>
      <c r="D2669" t="s">
        <v>4</v>
      </c>
      <c r="E2669" t="s">
        <v>348</v>
      </c>
      <c r="F2669" s="138">
        <v>44051</v>
      </c>
      <c r="G2669" t="s">
        <v>684</v>
      </c>
      <c r="H2669" t="s">
        <v>687</v>
      </c>
      <c r="I2669" t="s">
        <v>702</v>
      </c>
      <c r="J2669" t="s">
        <v>462</v>
      </c>
      <c r="K2669" t="s">
        <v>669</v>
      </c>
      <c r="L2669">
        <v>1250</v>
      </c>
      <c r="M2669">
        <v>250</v>
      </c>
      <c r="O2669">
        <v>288</v>
      </c>
      <c r="P2669">
        <v>60</v>
      </c>
      <c r="Q2669">
        <v>5</v>
      </c>
      <c r="R2669">
        <v>31</v>
      </c>
      <c r="S2669">
        <v>22</v>
      </c>
      <c r="T2669">
        <v>3.25</v>
      </c>
      <c r="U2669">
        <v>20.5</v>
      </c>
      <c r="V2669">
        <v>0.65972222222222221</v>
      </c>
      <c r="W2669">
        <v>0.24</v>
      </c>
      <c r="X2669">
        <v>2.4801587301587304E-2</v>
      </c>
      <c r="Y2669">
        <v>0.15376984126984128</v>
      </c>
      <c r="Z2669">
        <v>260</v>
      </c>
      <c r="AA2669">
        <v>0.6</v>
      </c>
      <c r="AB2669">
        <v>2</v>
      </c>
      <c r="AC2669">
        <v>0</v>
      </c>
      <c r="AD2669">
        <v>0</v>
      </c>
      <c r="AE2669">
        <v>1</v>
      </c>
      <c r="AF2669">
        <v>1</v>
      </c>
      <c r="AG2669">
        <v>0</v>
      </c>
      <c r="AH2669">
        <v>20</v>
      </c>
      <c r="AI2669">
        <v>0</v>
      </c>
      <c r="AJ2669">
        <v>0</v>
      </c>
      <c r="AK2669">
        <v>1</v>
      </c>
      <c r="AL2669">
        <v>0</v>
      </c>
      <c r="AM2669">
        <v>0</v>
      </c>
      <c r="AQ2669">
        <v>150</v>
      </c>
      <c r="AR2669">
        <v>150</v>
      </c>
      <c r="AS2669" t="s">
        <v>755</v>
      </c>
    </row>
    <row r="2670" spans="1:45" x14ac:dyDescent="0.25">
      <c r="A2670">
        <v>2669</v>
      </c>
      <c r="B2670" t="s">
        <v>26</v>
      </c>
      <c r="C2670" t="s">
        <v>665</v>
      </c>
      <c r="D2670" t="s">
        <v>4</v>
      </c>
      <c r="E2670" t="s">
        <v>348</v>
      </c>
      <c r="F2670" s="138">
        <v>44052</v>
      </c>
      <c r="G2670" t="s">
        <v>666</v>
      </c>
      <c r="H2670" t="s">
        <v>667</v>
      </c>
      <c r="I2670" t="s">
        <v>668</v>
      </c>
      <c r="J2670" t="s">
        <v>130</v>
      </c>
      <c r="K2670" t="s">
        <v>669</v>
      </c>
      <c r="L2670">
        <v>2700</v>
      </c>
      <c r="M2670">
        <v>405</v>
      </c>
      <c r="O2670">
        <v>390</v>
      </c>
      <c r="P2670">
        <v>162</v>
      </c>
      <c r="Q2670">
        <v>29</v>
      </c>
      <c r="R2670">
        <v>45</v>
      </c>
      <c r="S2670">
        <v>106.92</v>
      </c>
      <c r="T2670">
        <v>30.5</v>
      </c>
      <c r="U2670">
        <v>68.5</v>
      </c>
      <c r="V2670">
        <v>1.3378378378378379</v>
      </c>
      <c r="W2670">
        <v>0.4</v>
      </c>
      <c r="X2670">
        <v>0.10622710622710622</v>
      </c>
      <c r="Y2670">
        <v>0.16483516483516483</v>
      </c>
      <c r="Z2670">
        <v>412</v>
      </c>
      <c r="AA2670">
        <v>0.8</v>
      </c>
      <c r="AB2670">
        <v>19</v>
      </c>
      <c r="AC2670">
        <v>22</v>
      </c>
      <c r="AD2670">
        <v>0</v>
      </c>
      <c r="AE2670">
        <v>12</v>
      </c>
      <c r="AF2670">
        <v>0</v>
      </c>
      <c r="AG2670">
        <v>0</v>
      </c>
      <c r="AH2670">
        <v>41</v>
      </c>
      <c r="AI2670">
        <v>22</v>
      </c>
      <c r="AJ2670">
        <v>0</v>
      </c>
      <c r="AK2670">
        <v>44</v>
      </c>
      <c r="AL2670">
        <v>0</v>
      </c>
      <c r="AM2670">
        <v>0</v>
      </c>
      <c r="AQ2670">
        <v>50</v>
      </c>
      <c r="AR2670">
        <v>50</v>
      </c>
      <c r="AS2670" t="s">
        <v>755</v>
      </c>
    </row>
    <row r="2671" spans="1:45" x14ac:dyDescent="0.25">
      <c r="A2671">
        <v>2670</v>
      </c>
      <c r="B2671" t="s">
        <v>26</v>
      </c>
      <c r="C2671" t="s">
        <v>665</v>
      </c>
      <c r="D2671" t="s">
        <v>4</v>
      </c>
      <c r="E2671" t="s">
        <v>348</v>
      </c>
      <c r="F2671" s="138">
        <v>44052</v>
      </c>
      <c r="G2671" t="s">
        <v>675</v>
      </c>
      <c r="H2671" t="s">
        <v>667</v>
      </c>
      <c r="I2671" t="s">
        <v>668</v>
      </c>
      <c r="J2671" t="s">
        <v>164</v>
      </c>
      <c r="K2671" t="s">
        <v>669</v>
      </c>
      <c r="L2671">
        <v>4200</v>
      </c>
      <c r="M2671">
        <v>630</v>
      </c>
      <c r="O2671">
        <v>768</v>
      </c>
      <c r="P2671">
        <v>252</v>
      </c>
      <c r="Q2671">
        <v>14</v>
      </c>
      <c r="R2671">
        <v>29</v>
      </c>
      <c r="S2671">
        <v>166.32</v>
      </c>
      <c r="T2671">
        <v>15.8</v>
      </c>
      <c r="U2671">
        <v>29</v>
      </c>
      <c r="V2671">
        <v>1.0418604651162791</v>
      </c>
      <c r="W2671">
        <v>0.4</v>
      </c>
      <c r="X2671">
        <v>2.6041666666666671E-2</v>
      </c>
      <c r="Y2671">
        <v>5.3943452380952391E-2</v>
      </c>
      <c r="Z2671">
        <v>310</v>
      </c>
      <c r="AA2671">
        <v>0.8</v>
      </c>
      <c r="AB2671">
        <v>15.8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29</v>
      </c>
      <c r="AI2671">
        <v>0</v>
      </c>
      <c r="AJ2671">
        <v>0</v>
      </c>
      <c r="AK2671">
        <v>0</v>
      </c>
      <c r="AL2671">
        <v>0</v>
      </c>
      <c r="AM2671">
        <v>0</v>
      </c>
      <c r="AQ2671">
        <v>50</v>
      </c>
      <c r="AR2671">
        <v>50</v>
      </c>
      <c r="AS2671" t="s">
        <v>755</v>
      </c>
    </row>
    <row r="2672" spans="1:45" x14ac:dyDescent="0.25">
      <c r="A2672">
        <v>2671</v>
      </c>
      <c r="B2672" t="s">
        <v>26</v>
      </c>
      <c r="C2672" t="s">
        <v>665</v>
      </c>
      <c r="D2672" t="s">
        <v>4</v>
      </c>
      <c r="E2672" t="s">
        <v>348</v>
      </c>
      <c r="F2672" s="138">
        <v>44052</v>
      </c>
      <c r="G2672" t="s">
        <v>676</v>
      </c>
      <c r="H2672" t="s">
        <v>667</v>
      </c>
      <c r="I2672" t="s">
        <v>668</v>
      </c>
      <c r="J2672" t="s">
        <v>165</v>
      </c>
      <c r="K2672" t="s">
        <v>669</v>
      </c>
      <c r="L2672">
        <v>1200</v>
      </c>
      <c r="M2672">
        <v>240</v>
      </c>
      <c r="N2672">
        <v>288</v>
      </c>
      <c r="P2672">
        <v>96</v>
      </c>
      <c r="Q2672">
        <v>11</v>
      </c>
      <c r="R2672">
        <v>14</v>
      </c>
      <c r="S2672">
        <v>63.36</v>
      </c>
      <c r="T2672">
        <v>91.5</v>
      </c>
      <c r="U2672">
        <v>31.5</v>
      </c>
      <c r="V2672">
        <v>4.92</v>
      </c>
      <c r="W2672">
        <v>0.4</v>
      </c>
      <c r="X2672">
        <v>5.4563492063492064E-2</v>
      </c>
      <c r="Y2672">
        <v>6.9444444444444448E-2</v>
      </c>
      <c r="Z2672">
        <v>290</v>
      </c>
      <c r="AA2672">
        <v>0.8</v>
      </c>
      <c r="AB2672">
        <v>64</v>
      </c>
      <c r="AC2672">
        <v>0</v>
      </c>
      <c r="AD2672">
        <v>0</v>
      </c>
      <c r="AE2672">
        <v>55</v>
      </c>
      <c r="AF2672">
        <v>0</v>
      </c>
      <c r="AG2672">
        <v>0</v>
      </c>
      <c r="AH2672">
        <v>7</v>
      </c>
      <c r="AI2672">
        <v>6</v>
      </c>
      <c r="AJ2672">
        <v>0</v>
      </c>
      <c r="AK2672">
        <v>46</v>
      </c>
      <c r="AL2672">
        <v>0</v>
      </c>
      <c r="AM2672">
        <v>0</v>
      </c>
      <c r="AQ2672">
        <v>50</v>
      </c>
      <c r="AR2672">
        <v>50</v>
      </c>
      <c r="AS2672" t="s">
        <v>755</v>
      </c>
    </row>
    <row r="2673" spans="1:45" x14ac:dyDescent="0.25">
      <c r="A2673">
        <v>2672</v>
      </c>
      <c r="B2673" t="s">
        <v>26</v>
      </c>
      <c r="C2673" t="s">
        <v>665</v>
      </c>
      <c r="D2673" t="s">
        <v>4</v>
      </c>
      <c r="E2673" t="s">
        <v>348</v>
      </c>
      <c r="F2673" s="138">
        <v>44052</v>
      </c>
      <c r="G2673" t="s">
        <v>676</v>
      </c>
      <c r="H2673" t="s">
        <v>667</v>
      </c>
      <c r="I2673" t="s">
        <v>668</v>
      </c>
      <c r="J2673" t="s">
        <v>166</v>
      </c>
      <c r="K2673" t="s">
        <v>669</v>
      </c>
      <c r="L2673">
        <v>1200</v>
      </c>
      <c r="M2673">
        <v>240</v>
      </c>
      <c r="N2673">
        <v>288</v>
      </c>
      <c r="P2673">
        <v>96</v>
      </c>
      <c r="Q2673">
        <v>30</v>
      </c>
      <c r="R2673">
        <v>36</v>
      </c>
      <c r="S2673">
        <v>63.36</v>
      </c>
      <c r="T2673">
        <v>55</v>
      </c>
      <c r="U2673">
        <v>55.75</v>
      </c>
      <c r="V2673">
        <v>1.678030303030303</v>
      </c>
      <c r="W2673">
        <v>0.4</v>
      </c>
      <c r="X2673">
        <v>0.14880952380952381</v>
      </c>
      <c r="Y2673">
        <v>0.17857142857142858</v>
      </c>
      <c r="Z2673">
        <v>360</v>
      </c>
      <c r="AA2673">
        <v>0.8</v>
      </c>
      <c r="AB2673">
        <v>23</v>
      </c>
      <c r="AC2673">
        <v>0</v>
      </c>
      <c r="AD2673">
        <v>0</v>
      </c>
      <c r="AE2673">
        <v>64</v>
      </c>
      <c r="AF2673">
        <v>0</v>
      </c>
      <c r="AG2673">
        <v>0</v>
      </c>
      <c r="AH2673">
        <v>30</v>
      </c>
      <c r="AI2673">
        <v>1</v>
      </c>
      <c r="AJ2673">
        <v>0</v>
      </c>
      <c r="AK2673">
        <v>51</v>
      </c>
      <c r="AL2673">
        <v>0</v>
      </c>
      <c r="AM2673">
        <v>0</v>
      </c>
      <c r="AQ2673">
        <v>50</v>
      </c>
      <c r="AR2673">
        <v>50</v>
      </c>
      <c r="AS2673" t="s">
        <v>755</v>
      </c>
    </row>
    <row r="2674" spans="1:45" x14ac:dyDescent="0.25">
      <c r="A2674">
        <v>2673</v>
      </c>
      <c r="B2674" t="s">
        <v>26</v>
      </c>
      <c r="C2674" t="s">
        <v>665</v>
      </c>
      <c r="D2674" t="s">
        <v>4</v>
      </c>
      <c r="E2674" t="s">
        <v>348</v>
      </c>
      <c r="F2674" s="138">
        <v>44052</v>
      </c>
      <c r="G2674" t="s">
        <v>676</v>
      </c>
      <c r="H2674" t="s">
        <v>667</v>
      </c>
      <c r="I2674" t="s">
        <v>668</v>
      </c>
      <c r="J2674" t="s">
        <v>167</v>
      </c>
      <c r="K2674" t="s">
        <v>669</v>
      </c>
      <c r="L2674">
        <v>1200</v>
      </c>
      <c r="M2674">
        <v>240</v>
      </c>
      <c r="N2674">
        <v>256</v>
      </c>
      <c r="P2674">
        <v>96</v>
      </c>
      <c r="Q2674">
        <v>20</v>
      </c>
      <c r="R2674">
        <v>38</v>
      </c>
      <c r="S2674">
        <v>63.36</v>
      </c>
      <c r="T2674">
        <v>11</v>
      </c>
      <c r="U2674">
        <v>24</v>
      </c>
      <c r="V2674">
        <v>0.60344827586206895</v>
      </c>
      <c r="W2674">
        <v>0.4</v>
      </c>
      <c r="X2674">
        <v>0.11160714285714286</v>
      </c>
      <c r="Y2674">
        <v>0.21205357142857145</v>
      </c>
      <c r="Z2674">
        <v>677</v>
      </c>
      <c r="AA2674">
        <v>0.8</v>
      </c>
      <c r="AB2674">
        <v>11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24</v>
      </c>
      <c r="AI2674">
        <v>0</v>
      </c>
      <c r="AJ2674">
        <v>0</v>
      </c>
      <c r="AK2674">
        <v>0</v>
      </c>
      <c r="AL2674">
        <v>0</v>
      </c>
      <c r="AM2674">
        <v>0</v>
      </c>
      <c r="AQ2674">
        <v>50</v>
      </c>
      <c r="AR2674">
        <v>50</v>
      </c>
      <c r="AS2674" t="s">
        <v>755</v>
      </c>
    </row>
    <row r="2675" spans="1:45" x14ac:dyDescent="0.25">
      <c r="A2675">
        <v>2674</v>
      </c>
      <c r="B2675" t="s">
        <v>26</v>
      </c>
      <c r="C2675" t="s">
        <v>665</v>
      </c>
      <c r="D2675" t="s">
        <v>4</v>
      </c>
      <c r="E2675" t="s">
        <v>348</v>
      </c>
      <c r="F2675" s="138">
        <v>44052</v>
      </c>
      <c r="G2675" t="s">
        <v>676</v>
      </c>
      <c r="H2675" t="s">
        <v>667</v>
      </c>
      <c r="I2675" t="s">
        <v>668</v>
      </c>
      <c r="J2675" t="s">
        <v>168</v>
      </c>
      <c r="K2675" t="s">
        <v>669</v>
      </c>
      <c r="L2675">
        <v>1200</v>
      </c>
      <c r="M2675">
        <v>240</v>
      </c>
      <c r="N2675">
        <v>240</v>
      </c>
      <c r="P2675">
        <v>96</v>
      </c>
      <c r="Q2675">
        <v>44</v>
      </c>
      <c r="R2675">
        <v>25</v>
      </c>
      <c r="S2675">
        <v>63.36</v>
      </c>
      <c r="T2675">
        <v>67</v>
      </c>
      <c r="U2675">
        <v>52</v>
      </c>
      <c r="V2675">
        <v>1.7246376811594204</v>
      </c>
      <c r="W2675">
        <v>0.4</v>
      </c>
      <c r="X2675">
        <v>0.26190476190476192</v>
      </c>
      <c r="Y2675">
        <v>0.14880952380952381</v>
      </c>
      <c r="Z2675">
        <v>672</v>
      </c>
      <c r="AA2675">
        <v>0.8</v>
      </c>
      <c r="AB2675">
        <v>39</v>
      </c>
      <c r="AC2675">
        <v>0</v>
      </c>
      <c r="AD2675">
        <v>0</v>
      </c>
      <c r="AE2675">
        <v>56</v>
      </c>
      <c r="AF2675">
        <v>0</v>
      </c>
      <c r="AG2675">
        <v>0</v>
      </c>
      <c r="AH2675">
        <v>30</v>
      </c>
      <c r="AI2675">
        <v>0</v>
      </c>
      <c r="AJ2675">
        <v>0</v>
      </c>
      <c r="AK2675">
        <v>44</v>
      </c>
      <c r="AL2675">
        <v>0</v>
      </c>
      <c r="AM2675">
        <v>0</v>
      </c>
      <c r="AQ2675">
        <v>50</v>
      </c>
      <c r="AR2675">
        <v>50</v>
      </c>
      <c r="AS2675" t="s">
        <v>755</v>
      </c>
    </row>
    <row r="2676" spans="1:45" x14ac:dyDescent="0.25">
      <c r="A2676">
        <v>2675</v>
      </c>
      <c r="B2676" t="s">
        <v>26</v>
      </c>
      <c r="C2676" t="s">
        <v>665</v>
      </c>
      <c r="D2676" t="s">
        <v>4</v>
      </c>
      <c r="E2676" t="s">
        <v>348</v>
      </c>
      <c r="F2676" s="138">
        <v>44052</v>
      </c>
      <c r="G2676" t="s">
        <v>676</v>
      </c>
      <c r="H2676" t="s">
        <v>667</v>
      </c>
      <c r="I2676" t="s">
        <v>672</v>
      </c>
      <c r="J2676" t="s">
        <v>372</v>
      </c>
      <c r="K2676" t="s">
        <v>669</v>
      </c>
      <c r="L2676">
        <v>1200</v>
      </c>
      <c r="M2676">
        <v>240</v>
      </c>
      <c r="N2676">
        <v>192</v>
      </c>
      <c r="P2676">
        <v>96</v>
      </c>
      <c r="Q2676">
        <v>27</v>
      </c>
      <c r="R2676">
        <v>30</v>
      </c>
      <c r="S2676">
        <v>63.36</v>
      </c>
      <c r="T2676">
        <v>13.3</v>
      </c>
      <c r="U2676">
        <v>14.75</v>
      </c>
      <c r="V2676">
        <v>0.49210526315789477</v>
      </c>
      <c r="W2676">
        <v>0.4</v>
      </c>
      <c r="X2676">
        <v>0.20089285714285718</v>
      </c>
      <c r="Y2676">
        <v>0.22321428571428575</v>
      </c>
      <c r="Z2676">
        <v>606</v>
      </c>
      <c r="AA2676">
        <v>0.7</v>
      </c>
      <c r="AB2676">
        <v>6.8</v>
      </c>
      <c r="AC2676">
        <v>6</v>
      </c>
      <c r="AD2676">
        <v>0</v>
      </c>
      <c r="AE2676">
        <v>10</v>
      </c>
      <c r="AF2676">
        <v>0</v>
      </c>
      <c r="AG2676">
        <v>0</v>
      </c>
      <c r="AH2676">
        <v>8</v>
      </c>
      <c r="AI2676">
        <v>5</v>
      </c>
      <c r="AJ2676">
        <v>0</v>
      </c>
      <c r="AK2676">
        <v>11</v>
      </c>
      <c r="AL2676">
        <v>0</v>
      </c>
      <c r="AM2676">
        <v>0</v>
      </c>
      <c r="AQ2676">
        <v>50</v>
      </c>
      <c r="AR2676">
        <v>50</v>
      </c>
      <c r="AS2676" t="s">
        <v>755</v>
      </c>
    </row>
    <row r="2677" spans="1:45" x14ac:dyDescent="0.25">
      <c r="A2677">
        <v>2676</v>
      </c>
      <c r="B2677" t="s">
        <v>26</v>
      </c>
      <c r="C2677" t="s">
        <v>665</v>
      </c>
      <c r="D2677" t="s">
        <v>4</v>
      </c>
      <c r="E2677" t="s">
        <v>348</v>
      </c>
      <c r="F2677" s="138">
        <v>44052</v>
      </c>
      <c r="G2677" t="s">
        <v>676</v>
      </c>
      <c r="H2677" t="s">
        <v>667</v>
      </c>
      <c r="I2677" t="s">
        <v>677</v>
      </c>
      <c r="J2677" t="s">
        <v>440</v>
      </c>
      <c r="K2677" t="s">
        <v>669</v>
      </c>
      <c r="L2677">
        <v>1200</v>
      </c>
      <c r="M2677">
        <v>240</v>
      </c>
      <c r="N2677">
        <v>196</v>
      </c>
      <c r="P2677">
        <v>96</v>
      </c>
      <c r="Q2677">
        <v>15</v>
      </c>
      <c r="R2677">
        <v>20</v>
      </c>
      <c r="S2677">
        <v>63.36</v>
      </c>
      <c r="T2677">
        <v>20</v>
      </c>
      <c r="U2677">
        <v>33</v>
      </c>
      <c r="V2677">
        <v>1.5142857142857142</v>
      </c>
      <c r="W2677">
        <v>0.4</v>
      </c>
      <c r="X2677">
        <v>0.10932944606413995</v>
      </c>
      <c r="Y2677">
        <v>0.1457725947521866</v>
      </c>
      <c r="Z2677">
        <v>283</v>
      </c>
      <c r="AA2677">
        <v>0.7</v>
      </c>
      <c r="AB2677">
        <v>20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30</v>
      </c>
      <c r="AI2677">
        <v>4</v>
      </c>
      <c r="AJ2677">
        <v>0</v>
      </c>
      <c r="AK2677">
        <v>4</v>
      </c>
      <c r="AL2677">
        <v>0</v>
      </c>
      <c r="AM2677">
        <v>0</v>
      </c>
      <c r="AQ2677">
        <v>50</v>
      </c>
      <c r="AR2677">
        <v>50</v>
      </c>
      <c r="AS2677" t="s">
        <v>755</v>
      </c>
    </row>
    <row r="2678" spans="1:45" x14ac:dyDescent="0.25">
      <c r="A2678">
        <v>2677</v>
      </c>
      <c r="B2678" t="s">
        <v>26</v>
      </c>
      <c r="C2678" t="s">
        <v>665</v>
      </c>
      <c r="D2678" t="s">
        <v>4</v>
      </c>
      <c r="E2678" t="s">
        <v>348</v>
      </c>
      <c r="F2678" s="138">
        <v>44052</v>
      </c>
      <c r="G2678" t="s">
        <v>684</v>
      </c>
      <c r="H2678" t="s">
        <v>667</v>
      </c>
      <c r="I2678" t="s">
        <v>668</v>
      </c>
      <c r="J2678" t="s">
        <v>170</v>
      </c>
      <c r="K2678" t="s">
        <v>669</v>
      </c>
      <c r="L2678">
        <v>1250</v>
      </c>
      <c r="M2678">
        <v>250</v>
      </c>
      <c r="O2678">
        <v>208</v>
      </c>
      <c r="P2678">
        <v>100</v>
      </c>
      <c r="Q2678">
        <v>0</v>
      </c>
      <c r="R2678">
        <v>19</v>
      </c>
      <c r="S2678">
        <v>66</v>
      </c>
      <c r="T2678">
        <v>0</v>
      </c>
      <c r="U2678">
        <v>25</v>
      </c>
      <c r="V2678">
        <v>1.3157894736842106</v>
      </c>
      <c r="W2678">
        <v>0.4</v>
      </c>
      <c r="X2678">
        <v>0</v>
      </c>
      <c r="Y2678">
        <v>0.1304945054945055</v>
      </c>
      <c r="Z2678">
        <v>210</v>
      </c>
      <c r="AA2678">
        <v>0.7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24</v>
      </c>
      <c r="AI2678">
        <v>0</v>
      </c>
      <c r="AJ2678">
        <v>0</v>
      </c>
      <c r="AK2678">
        <v>2</v>
      </c>
      <c r="AL2678">
        <v>0</v>
      </c>
      <c r="AM2678">
        <v>0</v>
      </c>
      <c r="AQ2678">
        <v>50</v>
      </c>
      <c r="AR2678">
        <v>50</v>
      </c>
      <c r="AS2678" t="s">
        <v>755</v>
      </c>
    </row>
    <row r="2679" spans="1:45" x14ac:dyDescent="0.25">
      <c r="A2679">
        <v>2678</v>
      </c>
      <c r="B2679" t="s">
        <v>26</v>
      </c>
      <c r="C2679" t="s">
        <v>665</v>
      </c>
      <c r="D2679" t="s">
        <v>4</v>
      </c>
      <c r="E2679" t="s">
        <v>348</v>
      </c>
      <c r="F2679" s="138">
        <v>44052</v>
      </c>
      <c r="G2679" t="s">
        <v>685</v>
      </c>
      <c r="H2679" t="s">
        <v>667</v>
      </c>
      <c r="I2679" t="s">
        <v>668</v>
      </c>
      <c r="J2679" t="s">
        <v>172</v>
      </c>
      <c r="K2679" t="s">
        <v>671</v>
      </c>
      <c r="L2679">
        <v>1000</v>
      </c>
      <c r="M2679">
        <v>200</v>
      </c>
      <c r="O2679">
        <v>152</v>
      </c>
      <c r="P2679">
        <v>80</v>
      </c>
      <c r="Q2679">
        <v>9</v>
      </c>
      <c r="R2679">
        <v>19</v>
      </c>
      <c r="S2679">
        <v>52.8</v>
      </c>
      <c r="T2679">
        <v>7.5</v>
      </c>
      <c r="U2679">
        <v>16</v>
      </c>
      <c r="V2679">
        <v>0.8392857142857143</v>
      </c>
      <c r="W2679">
        <v>0.4</v>
      </c>
      <c r="X2679">
        <v>8.4586466165413543E-2</v>
      </c>
      <c r="Y2679">
        <v>0.17857142857142858</v>
      </c>
      <c r="Z2679">
        <v>120</v>
      </c>
      <c r="AA2679">
        <v>0.7</v>
      </c>
      <c r="AB2679">
        <v>5</v>
      </c>
      <c r="AC2679">
        <v>2</v>
      </c>
      <c r="AD2679">
        <v>0</v>
      </c>
      <c r="AE2679">
        <v>4</v>
      </c>
      <c r="AF2679">
        <v>0</v>
      </c>
      <c r="AG2679">
        <v>0</v>
      </c>
      <c r="AH2679">
        <v>12</v>
      </c>
      <c r="AI2679">
        <v>4</v>
      </c>
      <c r="AJ2679">
        <v>0</v>
      </c>
      <c r="AK2679">
        <v>6</v>
      </c>
      <c r="AL2679">
        <v>0</v>
      </c>
      <c r="AM2679">
        <v>0</v>
      </c>
      <c r="AQ2679">
        <v>50</v>
      </c>
      <c r="AR2679">
        <v>50</v>
      </c>
      <c r="AS2679" t="s">
        <v>755</v>
      </c>
    </row>
    <row r="2680" spans="1:45" x14ac:dyDescent="0.25">
      <c r="A2680">
        <v>2679</v>
      </c>
      <c r="B2680" t="s">
        <v>26</v>
      </c>
      <c r="C2680" t="s">
        <v>665</v>
      </c>
      <c r="D2680" t="s">
        <v>4</v>
      </c>
      <c r="E2680" t="s">
        <v>348</v>
      </c>
      <c r="F2680" s="138">
        <v>44052</v>
      </c>
      <c r="G2680" t="s">
        <v>685</v>
      </c>
      <c r="H2680" t="s">
        <v>667</v>
      </c>
      <c r="I2680" t="s">
        <v>668</v>
      </c>
      <c r="J2680" t="s">
        <v>173</v>
      </c>
      <c r="K2680" t="s">
        <v>671</v>
      </c>
      <c r="L2680">
        <v>1000</v>
      </c>
      <c r="M2680">
        <v>200</v>
      </c>
      <c r="O2680">
        <v>158</v>
      </c>
      <c r="P2680">
        <v>80</v>
      </c>
      <c r="Q2680">
        <v>9</v>
      </c>
      <c r="R2680">
        <v>19</v>
      </c>
      <c r="S2680">
        <v>52.8</v>
      </c>
      <c r="T2680">
        <v>27</v>
      </c>
      <c r="U2680">
        <v>11.5</v>
      </c>
      <c r="V2680">
        <v>1.375</v>
      </c>
      <c r="W2680">
        <v>0.4</v>
      </c>
      <c r="X2680">
        <v>8.1374321880650996E-2</v>
      </c>
      <c r="Y2680">
        <v>0.17179023508137434</v>
      </c>
      <c r="Z2680">
        <v>257</v>
      </c>
      <c r="AA2680">
        <v>0.7</v>
      </c>
      <c r="AB2680">
        <v>27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11.5</v>
      </c>
      <c r="AI2680">
        <v>0</v>
      </c>
      <c r="AJ2680">
        <v>0</v>
      </c>
      <c r="AK2680">
        <v>0</v>
      </c>
      <c r="AL2680">
        <v>0</v>
      </c>
      <c r="AM2680">
        <v>0</v>
      </c>
      <c r="AQ2680">
        <v>50</v>
      </c>
      <c r="AR2680">
        <v>50</v>
      </c>
      <c r="AS2680" t="s">
        <v>755</v>
      </c>
    </row>
    <row r="2681" spans="1:45" x14ac:dyDescent="0.25">
      <c r="A2681">
        <v>2680</v>
      </c>
      <c r="B2681" t="s">
        <v>26</v>
      </c>
      <c r="C2681" t="s">
        <v>665</v>
      </c>
      <c r="D2681" t="s">
        <v>4</v>
      </c>
      <c r="E2681" t="s">
        <v>348</v>
      </c>
      <c r="F2681" s="138">
        <v>44052</v>
      </c>
      <c r="G2681" t="s">
        <v>685</v>
      </c>
      <c r="H2681" t="s">
        <v>667</v>
      </c>
      <c r="I2681" t="s">
        <v>668</v>
      </c>
      <c r="J2681" t="s">
        <v>174</v>
      </c>
      <c r="K2681" t="s">
        <v>671</v>
      </c>
      <c r="L2681">
        <v>1000</v>
      </c>
      <c r="M2681">
        <v>200</v>
      </c>
      <c r="O2681">
        <v>160</v>
      </c>
      <c r="P2681">
        <v>80</v>
      </c>
      <c r="Q2681">
        <v>2</v>
      </c>
      <c r="R2681">
        <v>16</v>
      </c>
      <c r="S2681">
        <v>52.8</v>
      </c>
      <c r="T2681">
        <v>3.42</v>
      </c>
      <c r="U2681">
        <v>14.58</v>
      </c>
      <c r="V2681">
        <v>1</v>
      </c>
      <c r="W2681">
        <v>0.4</v>
      </c>
      <c r="X2681">
        <v>1.7857142857142856E-2</v>
      </c>
      <c r="Y2681">
        <v>0.14285714285714285</v>
      </c>
      <c r="Z2681">
        <v>268</v>
      </c>
      <c r="AA2681">
        <v>0.6</v>
      </c>
      <c r="AB2681">
        <v>1.67</v>
      </c>
      <c r="AC2681">
        <v>1</v>
      </c>
      <c r="AD2681">
        <v>0</v>
      </c>
      <c r="AE2681">
        <v>3</v>
      </c>
      <c r="AF2681">
        <v>0</v>
      </c>
      <c r="AG2681">
        <v>0</v>
      </c>
      <c r="AH2681">
        <v>12.33</v>
      </c>
      <c r="AI2681">
        <v>1</v>
      </c>
      <c r="AJ2681">
        <v>0</v>
      </c>
      <c r="AK2681">
        <v>4</v>
      </c>
      <c r="AL2681">
        <v>0</v>
      </c>
      <c r="AM2681">
        <v>0</v>
      </c>
      <c r="AQ2681">
        <v>50</v>
      </c>
      <c r="AR2681">
        <v>50</v>
      </c>
      <c r="AS2681" t="s">
        <v>755</v>
      </c>
    </row>
    <row r="2682" spans="1:45" x14ac:dyDescent="0.25">
      <c r="A2682">
        <v>2681</v>
      </c>
      <c r="B2682" t="s">
        <v>26</v>
      </c>
      <c r="C2682" t="s">
        <v>665</v>
      </c>
      <c r="D2682" t="s">
        <v>4</v>
      </c>
      <c r="E2682" t="s">
        <v>348</v>
      </c>
      <c r="F2682" s="138">
        <v>44052</v>
      </c>
      <c r="G2682" t="s">
        <v>685</v>
      </c>
      <c r="H2682" t="s">
        <v>667</v>
      </c>
      <c r="I2682" t="s">
        <v>668</v>
      </c>
      <c r="J2682" t="s">
        <v>175</v>
      </c>
      <c r="K2682" t="s">
        <v>671</v>
      </c>
      <c r="L2682">
        <v>1000</v>
      </c>
      <c r="M2682">
        <v>200</v>
      </c>
      <c r="O2682">
        <v>272</v>
      </c>
      <c r="P2682">
        <v>80</v>
      </c>
      <c r="Q2682">
        <v>6</v>
      </c>
      <c r="R2682">
        <v>46</v>
      </c>
      <c r="S2682">
        <v>52.8</v>
      </c>
      <c r="T2682">
        <v>5</v>
      </c>
      <c r="U2682">
        <v>35</v>
      </c>
      <c r="V2682">
        <v>0.76923076923076927</v>
      </c>
      <c r="W2682">
        <v>0.4</v>
      </c>
      <c r="X2682">
        <v>3.1512605042016813E-2</v>
      </c>
      <c r="Y2682">
        <v>0.24159663865546221</v>
      </c>
      <c r="Z2682">
        <v>188</v>
      </c>
      <c r="AA2682">
        <v>0.7</v>
      </c>
      <c r="AB2682">
        <v>5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34</v>
      </c>
      <c r="AI2682">
        <v>0</v>
      </c>
      <c r="AJ2682">
        <v>0</v>
      </c>
      <c r="AK2682">
        <v>2</v>
      </c>
      <c r="AL2682">
        <v>0</v>
      </c>
      <c r="AM2682">
        <v>0</v>
      </c>
      <c r="AQ2682">
        <v>50</v>
      </c>
      <c r="AR2682">
        <v>50</v>
      </c>
      <c r="AS2682" t="s">
        <v>755</v>
      </c>
    </row>
    <row r="2683" spans="1:45" x14ac:dyDescent="0.25">
      <c r="A2683">
        <v>2682</v>
      </c>
      <c r="B2683" t="s">
        <v>26</v>
      </c>
      <c r="C2683" t="s">
        <v>665</v>
      </c>
      <c r="D2683" t="s">
        <v>4</v>
      </c>
      <c r="E2683" t="s">
        <v>348</v>
      </c>
      <c r="F2683" s="138">
        <v>44052</v>
      </c>
      <c r="G2683" t="s">
        <v>685</v>
      </c>
      <c r="H2683" t="s">
        <v>667</v>
      </c>
      <c r="I2683" t="s">
        <v>668</v>
      </c>
      <c r="J2683" t="s">
        <v>176</v>
      </c>
      <c r="K2683" t="s">
        <v>671</v>
      </c>
      <c r="L2683">
        <v>1000</v>
      </c>
      <c r="M2683">
        <v>200</v>
      </c>
      <c r="O2683">
        <v>176</v>
      </c>
      <c r="P2683">
        <v>80</v>
      </c>
      <c r="Q2683">
        <v>7</v>
      </c>
      <c r="R2683">
        <v>34</v>
      </c>
      <c r="S2683">
        <v>52.8</v>
      </c>
      <c r="T2683">
        <v>4</v>
      </c>
      <c r="U2683">
        <v>23</v>
      </c>
      <c r="V2683">
        <v>0.65853658536585369</v>
      </c>
      <c r="W2683">
        <v>0.4</v>
      </c>
      <c r="X2683">
        <v>5.6818181818181823E-2</v>
      </c>
      <c r="Y2683">
        <v>0.27597402597402598</v>
      </c>
      <c r="Z2683">
        <v>188</v>
      </c>
      <c r="AA2683">
        <v>0.7</v>
      </c>
      <c r="AB2683">
        <v>4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23</v>
      </c>
      <c r="AI2683">
        <v>0</v>
      </c>
      <c r="AJ2683">
        <v>0</v>
      </c>
      <c r="AK2683">
        <v>0</v>
      </c>
      <c r="AL2683">
        <v>0</v>
      </c>
      <c r="AM2683">
        <v>0</v>
      </c>
      <c r="AQ2683">
        <v>50</v>
      </c>
      <c r="AR2683">
        <v>50</v>
      </c>
      <c r="AS2683" t="s">
        <v>755</v>
      </c>
    </row>
    <row r="2684" spans="1:45" x14ac:dyDescent="0.25">
      <c r="A2684">
        <v>2683</v>
      </c>
      <c r="B2684" t="s">
        <v>26</v>
      </c>
      <c r="C2684" t="s">
        <v>665</v>
      </c>
      <c r="D2684" t="s">
        <v>4</v>
      </c>
      <c r="E2684" t="s">
        <v>348</v>
      </c>
      <c r="F2684" s="138">
        <v>44052</v>
      </c>
      <c r="G2684" t="s">
        <v>685</v>
      </c>
      <c r="H2684" t="s">
        <v>667</v>
      </c>
      <c r="I2684" t="s">
        <v>668</v>
      </c>
      <c r="J2684" t="s">
        <v>177</v>
      </c>
      <c r="K2684" t="s">
        <v>671</v>
      </c>
      <c r="L2684">
        <v>1000</v>
      </c>
      <c r="M2684">
        <v>200</v>
      </c>
      <c r="O2684">
        <v>168</v>
      </c>
      <c r="P2684">
        <v>80</v>
      </c>
      <c r="Q2684">
        <v>9</v>
      </c>
      <c r="R2684">
        <v>34</v>
      </c>
      <c r="S2684">
        <v>52.8</v>
      </c>
      <c r="T2684">
        <v>5</v>
      </c>
      <c r="U2684">
        <v>46.75</v>
      </c>
      <c r="V2684">
        <v>1.2034883720930232</v>
      </c>
      <c r="W2684">
        <v>0.4</v>
      </c>
      <c r="X2684">
        <v>7.6530612244897961E-2</v>
      </c>
      <c r="Y2684">
        <v>0.28911564625850339</v>
      </c>
      <c r="Z2684">
        <v>342</v>
      </c>
      <c r="AA2684">
        <v>0.65</v>
      </c>
      <c r="AB2684">
        <v>5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26.5</v>
      </c>
      <c r="AI2684">
        <v>59</v>
      </c>
      <c r="AJ2684">
        <v>0</v>
      </c>
      <c r="AK2684">
        <v>11</v>
      </c>
      <c r="AL2684">
        <v>0</v>
      </c>
      <c r="AM2684">
        <v>0</v>
      </c>
      <c r="AQ2684">
        <v>50</v>
      </c>
      <c r="AR2684">
        <v>50</v>
      </c>
      <c r="AS2684" t="s">
        <v>755</v>
      </c>
    </row>
    <row r="2685" spans="1:45" x14ac:dyDescent="0.25">
      <c r="A2685">
        <v>2684</v>
      </c>
      <c r="B2685" t="s">
        <v>26</v>
      </c>
      <c r="C2685" t="s">
        <v>665</v>
      </c>
      <c r="D2685" t="s">
        <v>4</v>
      </c>
      <c r="E2685" t="s">
        <v>348</v>
      </c>
      <c r="F2685" s="138">
        <v>44052</v>
      </c>
      <c r="G2685" t="s">
        <v>685</v>
      </c>
      <c r="H2685" t="s">
        <v>667</v>
      </c>
      <c r="I2685" t="s">
        <v>668</v>
      </c>
      <c r="J2685" t="s">
        <v>186</v>
      </c>
      <c r="K2685" t="s">
        <v>671</v>
      </c>
      <c r="L2685">
        <v>1000</v>
      </c>
      <c r="M2685">
        <v>200</v>
      </c>
      <c r="O2685">
        <v>176</v>
      </c>
      <c r="P2685">
        <v>80</v>
      </c>
      <c r="Q2685">
        <v>24</v>
      </c>
      <c r="R2685">
        <v>41</v>
      </c>
      <c r="S2685">
        <v>52.8</v>
      </c>
      <c r="T2685">
        <v>5.9</v>
      </c>
      <c r="U2685">
        <v>8.5500000000000007</v>
      </c>
      <c r="V2685">
        <v>0.22230769230769232</v>
      </c>
      <c r="W2685">
        <v>0.4</v>
      </c>
      <c r="X2685">
        <v>0.19480519480519481</v>
      </c>
      <c r="Y2685">
        <v>0.33279220779220781</v>
      </c>
      <c r="Z2685">
        <v>283</v>
      </c>
      <c r="AA2685">
        <v>0.7</v>
      </c>
      <c r="AB2685">
        <v>4.4000000000000004</v>
      </c>
      <c r="AC2685">
        <v>2</v>
      </c>
      <c r="AD2685">
        <v>0</v>
      </c>
      <c r="AE2685">
        <v>2</v>
      </c>
      <c r="AF2685">
        <v>0</v>
      </c>
      <c r="AG2685">
        <v>0</v>
      </c>
      <c r="AH2685">
        <v>5.8</v>
      </c>
      <c r="AI2685">
        <v>5</v>
      </c>
      <c r="AJ2685">
        <v>0</v>
      </c>
      <c r="AK2685">
        <v>3</v>
      </c>
      <c r="AL2685">
        <v>0</v>
      </c>
      <c r="AM2685">
        <v>0</v>
      </c>
      <c r="AQ2685">
        <v>50</v>
      </c>
      <c r="AR2685">
        <v>50</v>
      </c>
      <c r="AS2685" t="s">
        <v>755</v>
      </c>
    </row>
    <row r="2686" spans="1:45" x14ac:dyDescent="0.25">
      <c r="A2686">
        <v>2685</v>
      </c>
      <c r="B2686" t="s">
        <v>26</v>
      </c>
      <c r="C2686" t="s">
        <v>665</v>
      </c>
      <c r="D2686" t="s">
        <v>4</v>
      </c>
      <c r="E2686" t="s">
        <v>348</v>
      </c>
      <c r="F2686" s="138">
        <v>44052</v>
      </c>
      <c r="G2686" t="s">
        <v>685</v>
      </c>
      <c r="H2686" t="s">
        <v>667</v>
      </c>
      <c r="I2686" t="s">
        <v>668</v>
      </c>
      <c r="J2686" t="s">
        <v>179</v>
      </c>
      <c r="K2686" t="s">
        <v>671</v>
      </c>
      <c r="L2686">
        <v>1000</v>
      </c>
      <c r="M2686">
        <v>200</v>
      </c>
      <c r="O2686">
        <v>160</v>
      </c>
      <c r="P2686">
        <v>80</v>
      </c>
      <c r="Q2686">
        <v>11</v>
      </c>
      <c r="R2686">
        <v>20</v>
      </c>
      <c r="S2686">
        <v>52.8</v>
      </c>
      <c r="T2686">
        <v>12.5</v>
      </c>
      <c r="U2686">
        <v>19.5</v>
      </c>
      <c r="V2686">
        <v>1.032258064516129</v>
      </c>
      <c r="W2686">
        <v>0.4</v>
      </c>
      <c r="X2686">
        <v>9.8214285714285712E-2</v>
      </c>
      <c r="Y2686">
        <v>0.17857142857142858</v>
      </c>
      <c r="Z2686">
        <v>202</v>
      </c>
      <c r="AA2686">
        <v>0.7</v>
      </c>
      <c r="AB2686">
        <v>11</v>
      </c>
      <c r="AC2686">
        <v>2</v>
      </c>
      <c r="AD2686">
        <v>0</v>
      </c>
      <c r="AE2686">
        <v>2</v>
      </c>
      <c r="AF2686">
        <v>0</v>
      </c>
      <c r="AG2686">
        <v>0</v>
      </c>
      <c r="AH2686">
        <v>16</v>
      </c>
      <c r="AI2686">
        <v>4</v>
      </c>
      <c r="AJ2686">
        <v>0</v>
      </c>
      <c r="AK2686">
        <v>5</v>
      </c>
      <c r="AL2686">
        <v>0</v>
      </c>
      <c r="AM2686">
        <v>0</v>
      </c>
      <c r="AQ2686">
        <v>50</v>
      </c>
      <c r="AR2686">
        <v>50</v>
      </c>
      <c r="AS2686" t="s">
        <v>755</v>
      </c>
    </row>
    <row r="2687" spans="1:45" x14ac:dyDescent="0.25">
      <c r="A2687">
        <v>2686</v>
      </c>
      <c r="B2687" t="s">
        <v>26</v>
      </c>
      <c r="C2687" t="s">
        <v>665</v>
      </c>
      <c r="D2687" t="s">
        <v>4</v>
      </c>
      <c r="E2687" t="s">
        <v>348</v>
      </c>
      <c r="F2687" s="138">
        <v>44052</v>
      </c>
      <c r="G2687" t="s">
        <v>685</v>
      </c>
      <c r="H2687" t="s">
        <v>667</v>
      </c>
      <c r="I2687" t="s">
        <v>668</v>
      </c>
      <c r="J2687" t="s">
        <v>571</v>
      </c>
      <c r="K2687" t="s">
        <v>671</v>
      </c>
      <c r="L2687">
        <v>1000</v>
      </c>
      <c r="M2687">
        <v>200</v>
      </c>
      <c r="O2687">
        <v>176</v>
      </c>
      <c r="P2687">
        <v>80</v>
      </c>
      <c r="Q2687">
        <v>4</v>
      </c>
      <c r="R2687">
        <v>28</v>
      </c>
      <c r="S2687">
        <v>52.8</v>
      </c>
      <c r="T2687">
        <v>1</v>
      </c>
      <c r="U2687">
        <v>22</v>
      </c>
      <c r="V2687">
        <v>0.71875</v>
      </c>
      <c r="W2687">
        <v>0.4</v>
      </c>
      <c r="X2687">
        <v>3.2467532467532471E-2</v>
      </c>
      <c r="Y2687">
        <v>0.22727272727272729</v>
      </c>
      <c r="Z2687">
        <v>235</v>
      </c>
      <c r="AA2687">
        <v>0.7</v>
      </c>
      <c r="AB2687">
        <v>1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20</v>
      </c>
      <c r="AI2687">
        <v>1</v>
      </c>
      <c r="AJ2687">
        <v>0</v>
      </c>
      <c r="AK2687">
        <v>2</v>
      </c>
      <c r="AL2687">
        <v>1</v>
      </c>
      <c r="AM2687">
        <v>0</v>
      </c>
      <c r="AQ2687">
        <v>50</v>
      </c>
      <c r="AR2687">
        <v>50</v>
      </c>
      <c r="AS2687" t="s">
        <v>755</v>
      </c>
    </row>
    <row r="2688" spans="1:45" x14ac:dyDescent="0.25">
      <c r="A2688">
        <v>2687</v>
      </c>
      <c r="B2688" t="s">
        <v>26</v>
      </c>
      <c r="C2688" t="s">
        <v>665</v>
      </c>
      <c r="D2688" t="s">
        <v>4</v>
      </c>
      <c r="E2688" t="s">
        <v>348</v>
      </c>
      <c r="F2688" s="138">
        <v>44052</v>
      </c>
      <c r="G2688" t="s">
        <v>685</v>
      </c>
      <c r="H2688" t="s">
        <v>667</v>
      </c>
      <c r="I2688" t="s">
        <v>668</v>
      </c>
      <c r="J2688" t="s">
        <v>416</v>
      </c>
      <c r="K2688" t="s">
        <v>671</v>
      </c>
      <c r="L2688">
        <v>1000</v>
      </c>
      <c r="M2688">
        <v>200</v>
      </c>
      <c r="O2688">
        <v>144</v>
      </c>
      <c r="P2688">
        <v>80</v>
      </c>
      <c r="Q2688">
        <v>51</v>
      </c>
      <c r="R2688">
        <v>19</v>
      </c>
      <c r="S2688">
        <v>52.8</v>
      </c>
      <c r="T2688">
        <v>13.75</v>
      </c>
      <c r="U2688">
        <v>23</v>
      </c>
      <c r="V2688">
        <v>0.52500000000000002</v>
      </c>
      <c r="W2688">
        <v>0.4</v>
      </c>
      <c r="X2688">
        <v>0.50595238095238093</v>
      </c>
      <c r="Y2688">
        <v>0.18849206349206349</v>
      </c>
      <c r="Z2688">
        <v>340</v>
      </c>
      <c r="AA2688">
        <v>0.65</v>
      </c>
      <c r="AB2688">
        <v>8</v>
      </c>
      <c r="AC2688">
        <v>7</v>
      </c>
      <c r="AD2688">
        <v>0</v>
      </c>
      <c r="AE2688">
        <v>8</v>
      </c>
      <c r="AF2688">
        <v>0</v>
      </c>
      <c r="AG2688">
        <v>0</v>
      </c>
      <c r="AH2688">
        <v>17</v>
      </c>
      <c r="AI2688">
        <v>8</v>
      </c>
      <c r="AJ2688">
        <v>0</v>
      </c>
      <c r="AK2688">
        <v>8</v>
      </c>
      <c r="AL2688">
        <v>0</v>
      </c>
      <c r="AM2688">
        <v>0</v>
      </c>
      <c r="AQ2688">
        <v>50</v>
      </c>
      <c r="AR2688">
        <v>50</v>
      </c>
      <c r="AS2688" t="s">
        <v>755</v>
      </c>
    </row>
    <row r="2689" spans="1:45" x14ac:dyDescent="0.25">
      <c r="A2689">
        <v>2688</v>
      </c>
      <c r="B2689" t="s">
        <v>26</v>
      </c>
      <c r="C2689" t="s">
        <v>665</v>
      </c>
      <c r="D2689" t="s">
        <v>4</v>
      </c>
      <c r="E2689" t="s">
        <v>348</v>
      </c>
      <c r="F2689" s="138">
        <v>44052</v>
      </c>
      <c r="G2689" t="s">
        <v>685</v>
      </c>
      <c r="H2689" t="s">
        <v>667</v>
      </c>
      <c r="I2689" t="s">
        <v>672</v>
      </c>
      <c r="J2689" t="s">
        <v>407</v>
      </c>
      <c r="K2689" t="s">
        <v>671</v>
      </c>
      <c r="L2689">
        <v>1000</v>
      </c>
      <c r="M2689">
        <v>200</v>
      </c>
      <c r="N2689">
        <v>148</v>
      </c>
      <c r="P2689">
        <v>80</v>
      </c>
      <c r="Q2689">
        <v>13</v>
      </c>
      <c r="R2689">
        <v>18</v>
      </c>
      <c r="S2689">
        <v>52.8</v>
      </c>
      <c r="T2689">
        <v>6</v>
      </c>
      <c r="U2689">
        <v>12</v>
      </c>
      <c r="V2689">
        <v>0.58064516129032262</v>
      </c>
      <c r="W2689">
        <v>0.4</v>
      </c>
      <c r="X2689">
        <v>0.12548262548262548</v>
      </c>
      <c r="Y2689">
        <v>0.17374517374517376</v>
      </c>
      <c r="Z2689">
        <v>363</v>
      </c>
      <c r="AA2689">
        <v>0.7</v>
      </c>
      <c r="AB2689">
        <v>6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12</v>
      </c>
      <c r="AI2689">
        <v>0</v>
      </c>
      <c r="AJ2689">
        <v>0</v>
      </c>
      <c r="AK2689">
        <v>0</v>
      </c>
      <c r="AL2689">
        <v>0</v>
      </c>
      <c r="AM2689">
        <v>0</v>
      </c>
      <c r="AQ2689">
        <v>50</v>
      </c>
      <c r="AR2689">
        <v>50</v>
      </c>
      <c r="AS2689" t="s">
        <v>755</v>
      </c>
    </row>
    <row r="2690" spans="1:45" x14ac:dyDescent="0.25">
      <c r="A2690">
        <v>2689</v>
      </c>
      <c r="B2690" t="s">
        <v>26</v>
      </c>
      <c r="C2690" t="s">
        <v>665</v>
      </c>
      <c r="D2690" t="s">
        <v>4</v>
      </c>
      <c r="E2690" t="s">
        <v>348</v>
      </c>
      <c r="F2690" s="138">
        <v>44052</v>
      </c>
      <c r="G2690" t="s">
        <v>685</v>
      </c>
      <c r="H2690" t="s">
        <v>667</v>
      </c>
      <c r="I2690" t="s">
        <v>677</v>
      </c>
      <c r="J2690" t="s">
        <v>405</v>
      </c>
      <c r="K2690" t="s">
        <v>671</v>
      </c>
      <c r="L2690">
        <v>1000</v>
      </c>
      <c r="M2690">
        <v>200</v>
      </c>
      <c r="N2690">
        <v>256</v>
      </c>
      <c r="P2690">
        <v>80</v>
      </c>
      <c r="Q2690">
        <v>25</v>
      </c>
      <c r="R2690">
        <v>35</v>
      </c>
      <c r="S2690">
        <v>52.8</v>
      </c>
      <c r="T2690">
        <v>30</v>
      </c>
      <c r="U2690">
        <v>36</v>
      </c>
      <c r="V2690">
        <v>1.1000000000000001</v>
      </c>
      <c r="W2690">
        <v>0.4</v>
      </c>
      <c r="X2690">
        <v>0.13950892857142858</v>
      </c>
      <c r="Y2690">
        <v>0.1953125</v>
      </c>
      <c r="Z2690">
        <v>191</v>
      </c>
      <c r="AA2690">
        <v>0.7</v>
      </c>
      <c r="AB2690">
        <v>30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36</v>
      </c>
      <c r="AI2690">
        <v>0</v>
      </c>
      <c r="AJ2690">
        <v>0</v>
      </c>
      <c r="AK2690">
        <v>0</v>
      </c>
      <c r="AL2690">
        <v>0</v>
      </c>
      <c r="AM2690">
        <v>0</v>
      </c>
      <c r="AQ2690">
        <v>50</v>
      </c>
      <c r="AR2690">
        <v>50</v>
      </c>
      <c r="AS2690" t="s">
        <v>755</v>
      </c>
    </row>
    <row r="2691" spans="1:45" x14ac:dyDescent="0.25">
      <c r="A2691">
        <v>2690</v>
      </c>
      <c r="B2691" t="s">
        <v>26</v>
      </c>
      <c r="C2691" t="s">
        <v>665</v>
      </c>
      <c r="D2691" t="s">
        <v>4</v>
      </c>
      <c r="E2691" t="s">
        <v>348</v>
      </c>
      <c r="F2691" s="138">
        <v>44052</v>
      </c>
      <c r="G2691" t="s">
        <v>685</v>
      </c>
      <c r="H2691" t="s">
        <v>687</v>
      </c>
      <c r="I2691" t="s">
        <v>668</v>
      </c>
      <c r="J2691" t="s">
        <v>574</v>
      </c>
      <c r="K2691" t="s">
        <v>671</v>
      </c>
      <c r="L2691">
        <v>1000</v>
      </c>
      <c r="M2691">
        <v>200</v>
      </c>
      <c r="O2691">
        <v>164</v>
      </c>
      <c r="P2691">
        <v>48</v>
      </c>
      <c r="Q2691">
        <v>2</v>
      </c>
      <c r="R2691">
        <v>12</v>
      </c>
      <c r="S2691">
        <v>17.600000000000001</v>
      </c>
      <c r="T2691">
        <v>1.5</v>
      </c>
      <c r="U2691">
        <v>5.5</v>
      </c>
      <c r="V2691">
        <v>0.5</v>
      </c>
      <c r="W2691">
        <v>0.24</v>
      </c>
      <c r="X2691">
        <v>1.7421602787456445E-2</v>
      </c>
      <c r="Y2691">
        <v>0.10452961672473868</v>
      </c>
      <c r="Z2691">
        <v>670</v>
      </c>
      <c r="AA2691">
        <v>0.7</v>
      </c>
      <c r="AB2691">
        <v>1.5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5.5</v>
      </c>
      <c r="AI2691">
        <v>0</v>
      </c>
      <c r="AJ2691">
        <v>0</v>
      </c>
      <c r="AK2691">
        <v>0</v>
      </c>
      <c r="AL2691">
        <v>0</v>
      </c>
      <c r="AM2691">
        <v>0</v>
      </c>
      <c r="AQ2691">
        <v>50</v>
      </c>
      <c r="AR2691">
        <v>50</v>
      </c>
      <c r="AS2691" t="s">
        <v>755</v>
      </c>
    </row>
    <row r="2692" spans="1:45" x14ac:dyDescent="0.25">
      <c r="A2692">
        <v>2691</v>
      </c>
      <c r="B2692" t="s">
        <v>26</v>
      </c>
      <c r="C2692" t="s">
        <v>665</v>
      </c>
      <c r="D2692" t="s">
        <v>4</v>
      </c>
      <c r="E2692" t="s">
        <v>348</v>
      </c>
      <c r="F2692" s="138">
        <v>44052</v>
      </c>
      <c r="G2692" t="s">
        <v>685</v>
      </c>
      <c r="H2692" t="s">
        <v>687</v>
      </c>
      <c r="I2692" t="s">
        <v>672</v>
      </c>
      <c r="J2692" t="s">
        <v>572</v>
      </c>
      <c r="K2692" t="s">
        <v>671</v>
      </c>
      <c r="L2692">
        <v>1000</v>
      </c>
      <c r="M2692">
        <v>200</v>
      </c>
      <c r="N2692">
        <v>164</v>
      </c>
      <c r="P2692">
        <v>48</v>
      </c>
      <c r="Q2692">
        <v>2</v>
      </c>
      <c r="R2692">
        <v>8</v>
      </c>
      <c r="S2692">
        <v>17.600000000000001</v>
      </c>
      <c r="T2692">
        <v>2</v>
      </c>
      <c r="U2692">
        <v>6</v>
      </c>
      <c r="V2692">
        <v>0.8</v>
      </c>
      <c r="W2692">
        <v>0.24</v>
      </c>
      <c r="X2692">
        <v>1.7421602787456445E-2</v>
      </c>
      <c r="Y2692">
        <v>6.968641114982578E-2</v>
      </c>
      <c r="Z2692">
        <v>263</v>
      </c>
      <c r="AA2692">
        <v>0.7</v>
      </c>
      <c r="AB2692">
        <v>2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6</v>
      </c>
      <c r="AI2692">
        <v>0</v>
      </c>
      <c r="AJ2692">
        <v>0</v>
      </c>
      <c r="AK2692">
        <v>0</v>
      </c>
      <c r="AL2692">
        <v>0</v>
      </c>
      <c r="AM2692">
        <v>0</v>
      </c>
      <c r="AQ2692">
        <v>50</v>
      </c>
      <c r="AR2692">
        <v>50</v>
      </c>
      <c r="AS2692" t="s">
        <v>755</v>
      </c>
    </row>
    <row r="2693" spans="1:45" x14ac:dyDescent="0.25">
      <c r="A2693">
        <v>2692</v>
      </c>
      <c r="B2693" t="s">
        <v>26</v>
      </c>
      <c r="C2693" t="s">
        <v>665</v>
      </c>
      <c r="D2693" t="s">
        <v>4</v>
      </c>
      <c r="E2693" t="s">
        <v>348</v>
      </c>
      <c r="F2693" s="138">
        <v>44052</v>
      </c>
      <c r="G2693" t="s">
        <v>685</v>
      </c>
      <c r="H2693" t="s">
        <v>687</v>
      </c>
      <c r="I2693" t="s">
        <v>677</v>
      </c>
      <c r="J2693" t="s">
        <v>529</v>
      </c>
      <c r="K2693" t="s">
        <v>671</v>
      </c>
      <c r="L2693">
        <v>1000</v>
      </c>
      <c r="M2693">
        <v>200</v>
      </c>
      <c r="N2693">
        <v>160</v>
      </c>
      <c r="P2693">
        <v>48</v>
      </c>
      <c r="Q2693">
        <v>15</v>
      </c>
      <c r="R2693">
        <v>30</v>
      </c>
      <c r="S2693">
        <v>17.600000000000001</v>
      </c>
      <c r="T2693">
        <v>23.5</v>
      </c>
      <c r="U2693">
        <v>38.5</v>
      </c>
      <c r="V2693">
        <v>1.3777777777777778</v>
      </c>
      <c r="W2693">
        <v>0.24</v>
      </c>
      <c r="X2693">
        <v>0.13392857142857142</v>
      </c>
      <c r="Y2693">
        <v>0.26785714285714285</v>
      </c>
      <c r="Z2693">
        <v>289</v>
      </c>
      <c r="AA2693">
        <v>0.75</v>
      </c>
      <c r="AB2693">
        <v>20</v>
      </c>
      <c r="AC2693">
        <v>4</v>
      </c>
      <c r="AD2693">
        <v>0</v>
      </c>
      <c r="AE2693">
        <v>5</v>
      </c>
      <c r="AF2693">
        <v>0</v>
      </c>
      <c r="AG2693">
        <v>0</v>
      </c>
      <c r="AH2693">
        <v>35</v>
      </c>
      <c r="AI2693">
        <v>4</v>
      </c>
      <c r="AJ2693">
        <v>0</v>
      </c>
      <c r="AK2693">
        <v>5</v>
      </c>
      <c r="AL2693">
        <v>0</v>
      </c>
      <c r="AM2693">
        <v>0</v>
      </c>
      <c r="AQ2693">
        <v>50</v>
      </c>
      <c r="AR2693">
        <v>50</v>
      </c>
      <c r="AS2693" t="s">
        <v>755</v>
      </c>
    </row>
    <row r="2694" spans="1:45" x14ac:dyDescent="0.25">
      <c r="A2694">
        <v>2693</v>
      </c>
      <c r="B2694" t="s">
        <v>26</v>
      </c>
      <c r="C2694" t="s">
        <v>665</v>
      </c>
      <c r="D2694" t="s">
        <v>4</v>
      </c>
      <c r="E2694" t="s">
        <v>348</v>
      </c>
      <c r="F2694" s="138">
        <v>44052</v>
      </c>
      <c r="G2694" t="s">
        <v>712</v>
      </c>
      <c r="H2694" t="s">
        <v>687</v>
      </c>
      <c r="I2694" t="s">
        <v>668</v>
      </c>
      <c r="J2694" t="s">
        <v>561</v>
      </c>
      <c r="K2694" t="s">
        <v>711</v>
      </c>
      <c r="L2694">
        <v>320</v>
      </c>
      <c r="M2694">
        <v>144</v>
      </c>
      <c r="O2694">
        <v>144</v>
      </c>
      <c r="P2694">
        <v>34.56</v>
      </c>
      <c r="Q2694">
        <v>8</v>
      </c>
      <c r="R2694">
        <v>8</v>
      </c>
      <c r="S2694">
        <v>12.672000000000001</v>
      </c>
      <c r="T2694">
        <v>3</v>
      </c>
      <c r="U2694">
        <v>3.3</v>
      </c>
      <c r="V2694">
        <v>0.39374999999999999</v>
      </c>
      <c r="W2694">
        <v>0.24</v>
      </c>
      <c r="X2694">
        <v>7.9365079365079361E-2</v>
      </c>
      <c r="Y2694">
        <v>7.9365079365079361E-2</v>
      </c>
      <c r="Z2694">
        <v>245</v>
      </c>
      <c r="AA2694">
        <v>0.6</v>
      </c>
      <c r="AB2694">
        <v>3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3.3</v>
      </c>
      <c r="AI2694">
        <v>0</v>
      </c>
      <c r="AJ2694">
        <v>0</v>
      </c>
      <c r="AK2694">
        <v>0</v>
      </c>
      <c r="AL2694">
        <v>0</v>
      </c>
      <c r="AM2694">
        <v>0</v>
      </c>
      <c r="AQ2694">
        <v>50</v>
      </c>
      <c r="AR2694">
        <v>50</v>
      </c>
      <c r="AS2694" t="s">
        <v>755</v>
      </c>
    </row>
    <row r="2695" spans="1:45" x14ac:dyDescent="0.25">
      <c r="A2695">
        <v>2694</v>
      </c>
      <c r="B2695" t="s">
        <v>26</v>
      </c>
      <c r="C2695" t="s">
        <v>665</v>
      </c>
      <c r="D2695" t="s">
        <v>4</v>
      </c>
      <c r="E2695" t="s">
        <v>348</v>
      </c>
      <c r="F2695" s="138">
        <v>44052</v>
      </c>
      <c r="G2695" t="s">
        <v>676</v>
      </c>
      <c r="H2695" t="s">
        <v>667</v>
      </c>
      <c r="I2695" t="s">
        <v>697</v>
      </c>
      <c r="J2695" t="s">
        <v>441</v>
      </c>
      <c r="K2695" t="s">
        <v>669</v>
      </c>
      <c r="L2695">
        <v>1200</v>
      </c>
      <c r="M2695">
        <v>240</v>
      </c>
      <c r="N2695">
        <v>160</v>
      </c>
      <c r="P2695">
        <v>96</v>
      </c>
      <c r="Q2695">
        <v>11</v>
      </c>
      <c r="R2695">
        <v>19</v>
      </c>
      <c r="S2695">
        <v>63</v>
      </c>
      <c r="T2695">
        <v>8.5</v>
      </c>
      <c r="U2695">
        <v>17.25</v>
      </c>
      <c r="V2695">
        <v>0.85833333333333328</v>
      </c>
      <c r="W2695">
        <v>0.4</v>
      </c>
      <c r="X2695">
        <v>9.8214285714285712E-2</v>
      </c>
      <c r="Y2695">
        <v>0.16964285714285715</v>
      </c>
      <c r="Z2695">
        <v>328</v>
      </c>
      <c r="AA2695">
        <v>0.6</v>
      </c>
      <c r="AB2695">
        <v>5</v>
      </c>
      <c r="AC2695">
        <v>2</v>
      </c>
      <c r="AD2695">
        <v>0</v>
      </c>
      <c r="AE2695">
        <v>6</v>
      </c>
      <c r="AF2695">
        <v>0</v>
      </c>
      <c r="AG2695">
        <v>0</v>
      </c>
      <c r="AH2695">
        <v>10.5</v>
      </c>
      <c r="AI2695">
        <v>3</v>
      </c>
      <c r="AJ2695">
        <v>0</v>
      </c>
      <c r="AK2695">
        <v>12</v>
      </c>
      <c r="AL2695">
        <v>0</v>
      </c>
      <c r="AM2695">
        <v>0</v>
      </c>
      <c r="AQ2695">
        <v>50</v>
      </c>
      <c r="AR2695">
        <v>50</v>
      </c>
      <c r="AS2695" t="s">
        <v>755</v>
      </c>
    </row>
    <row r="2696" spans="1:45" x14ac:dyDescent="0.25">
      <c r="A2696">
        <v>2695</v>
      </c>
      <c r="B2696" t="s">
        <v>26</v>
      </c>
      <c r="C2696" t="s">
        <v>665</v>
      </c>
      <c r="D2696" t="s">
        <v>4</v>
      </c>
      <c r="E2696" t="s">
        <v>348</v>
      </c>
      <c r="F2696" s="138">
        <v>44052</v>
      </c>
      <c r="G2696" t="s">
        <v>676</v>
      </c>
      <c r="H2696" t="s">
        <v>687</v>
      </c>
      <c r="I2696" t="s">
        <v>673</v>
      </c>
      <c r="J2696" t="s">
        <v>439</v>
      </c>
      <c r="K2696" t="s">
        <v>669</v>
      </c>
      <c r="L2696">
        <v>1200</v>
      </c>
      <c r="M2696">
        <v>240</v>
      </c>
      <c r="O2696">
        <v>208</v>
      </c>
      <c r="P2696">
        <v>96</v>
      </c>
      <c r="Q2696">
        <v>3</v>
      </c>
      <c r="R2696">
        <v>22</v>
      </c>
      <c r="S2696">
        <v>63</v>
      </c>
      <c r="T2696">
        <v>1.5</v>
      </c>
      <c r="U2696">
        <v>11</v>
      </c>
      <c r="V2696">
        <v>0.5</v>
      </c>
      <c r="W2696">
        <v>0.24</v>
      </c>
      <c r="X2696">
        <v>2.0604395604395604E-2</v>
      </c>
      <c r="Y2696">
        <v>0.15109890109890112</v>
      </c>
      <c r="Z2696">
        <v>320</v>
      </c>
      <c r="AA2696">
        <v>0.6</v>
      </c>
      <c r="AB2696">
        <v>0</v>
      </c>
      <c r="AC2696">
        <v>0</v>
      </c>
      <c r="AD2696">
        <v>0</v>
      </c>
      <c r="AE2696">
        <v>3</v>
      </c>
      <c r="AF2696">
        <v>0</v>
      </c>
      <c r="AG2696">
        <v>0</v>
      </c>
      <c r="AH2696">
        <v>9</v>
      </c>
      <c r="AI2696">
        <v>0</v>
      </c>
      <c r="AJ2696">
        <v>0</v>
      </c>
      <c r="AK2696">
        <v>4</v>
      </c>
      <c r="AL2696">
        <v>0</v>
      </c>
      <c r="AM2696">
        <v>0</v>
      </c>
      <c r="AQ2696">
        <v>50</v>
      </c>
      <c r="AR2696">
        <v>50</v>
      </c>
      <c r="AS2696" t="s">
        <v>755</v>
      </c>
    </row>
    <row r="2697" spans="1:45" x14ac:dyDescent="0.25">
      <c r="A2697">
        <v>2696</v>
      </c>
      <c r="B2697" t="s">
        <v>26</v>
      </c>
      <c r="C2697" t="s">
        <v>665</v>
      </c>
      <c r="D2697" t="s">
        <v>4</v>
      </c>
      <c r="E2697" t="s">
        <v>348</v>
      </c>
      <c r="F2697" s="138">
        <v>44052</v>
      </c>
      <c r="G2697" t="s">
        <v>684</v>
      </c>
      <c r="H2697" t="s">
        <v>687</v>
      </c>
      <c r="I2697" t="s">
        <v>673</v>
      </c>
      <c r="J2697" t="s">
        <v>454</v>
      </c>
      <c r="K2697" t="s">
        <v>669</v>
      </c>
      <c r="L2697">
        <v>1250</v>
      </c>
      <c r="M2697">
        <v>250</v>
      </c>
      <c r="O2697">
        <v>208</v>
      </c>
      <c r="P2697">
        <v>100</v>
      </c>
      <c r="Q2697">
        <v>0</v>
      </c>
      <c r="R2697">
        <v>27</v>
      </c>
      <c r="S2697">
        <v>66</v>
      </c>
      <c r="T2697">
        <v>0</v>
      </c>
      <c r="U2697">
        <v>16.5</v>
      </c>
      <c r="V2697">
        <v>0.61111111111111116</v>
      </c>
      <c r="W2697">
        <v>0.24</v>
      </c>
      <c r="X2697">
        <v>0</v>
      </c>
      <c r="Y2697">
        <v>0.18543956043956045</v>
      </c>
      <c r="Z2697">
        <v>306</v>
      </c>
      <c r="AA2697">
        <v>0.6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15</v>
      </c>
      <c r="AI2697">
        <v>2</v>
      </c>
      <c r="AJ2697">
        <v>0</v>
      </c>
      <c r="AK2697">
        <v>2</v>
      </c>
      <c r="AL2697">
        <v>0</v>
      </c>
      <c r="AM2697">
        <v>0</v>
      </c>
      <c r="AQ2697">
        <v>50</v>
      </c>
      <c r="AR2697">
        <v>50</v>
      </c>
      <c r="AS2697" t="s">
        <v>755</v>
      </c>
    </row>
    <row r="2698" spans="1:45" x14ac:dyDescent="0.25">
      <c r="A2698">
        <v>2697</v>
      </c>
      <c r="B2698" t="s">
        <v>26</v>
      </c>
      <c r="C2698" t="s">
        <v>665</v>
      </c>
      <c r="D2698" t="s">
        <v>4</v>
      </c>
      <c r="E2698" t="s">
        <v>348</v>
      </c>
      <c r="F2698" s="138">
        <v>44052</v>
      </c>
      <c r="G2698" t="s">
        <v>684</v>
      </c>
      <c r="H2698" t="s">
        <v>687</v>
      </c>
      <c r="I2698" t="s">
        <v>704</v>
      </c>
      <c r="J2698" t="s">
        <v>453</v>
      </c>
      <c r="K2698" t="s">
        <v>669</v>
      </c>
      <c r="L2698">
        <v>1250</v>
      </c>
      <c r="M2698">
        <v>250</v>
      </c>
      <c r="N2698">
        <v>196</v>
      </c>
      <c r="P2698">
        <v>100</v>
      </c>
      <c r="Q2698">
        <v>27</v>
      </c>
      <c r="R2698">
        <v>20</v>
      </c>
      <c r="S2698">
        <v>66</v>
      </c>
      <c r="T2698">
        <v>15.25</v>
      </c>
      <c r="U2698">
        <v>12.5</v>
      </c>
      <c r="V2698">
        <v>0.59042553191489366</v>
      </c>
      <c r="W2698">
        <v>0.24</v>
      </c>
      <c r="X2698">
        <v>0.1967930029154519</v>
      </c>
      <c r="Y2698">
        <v>0.1457725947521866</v>
      </c>
      <c r="Z2698">
        <v>360</v>
      </c>
      <c r="AA2698">
        <v>0.6</v>
      </c>
      <c r="AB2698">
        <v>10</v>
      </c>
      <c r="AC2698">
        <v>5</v>
      </c>
      <c r="AD2698">
        <v>0</v>
      </c>
      <c r="AE2698">
        <v>8</v>
      </c>
      <c r="AF2698">
        <v>0</v>
      </c>
      <c r="AG2698">
        <v>0</v>
      </c>
      <c r="AH2698">
        <v>7</v>
      </c>
      <c r="AI2698">
        <v>6</v>
      </c>
      <c r="AJ2698">
        <v>0</v>
      </c>
      <c r="AK2698">
        <v>8</v>
      </c>
      <c r="AL2698">
        <v>0</v>
      </c>
      <c r="AM2698">
        <v>0</v>
      </c>
      <c r="AQ2698">
        <v>50</v>
      </c>
      <c r="AR2698">
        <v>50</v>
      </c>
      <c r="AS2698" t="s">
        <v>755</v>
      </c>
    </row>
    <row r="2699" spans="1:45" x14ac:dyDescent="0.25">
      <c r="A2699">
        <v>2698</v>
      </c>
      <c r="B2699" t="s">
        <v>26</v>
      </c>
      <c r="C2699" t="s">
        <v>678</v>
      </c>
      <c r="D2699" t="s">
        <v>4</v>
      </c>
      <c r="E2699" t="s">
        <v>348</v>
      </c>
      <c r="F2699" s="138">
        <v>44052</v>
      </c>
      <c r="G2699" t="s">
        <v>676</v>
      </c>
      <c r="H2699" t="s">
        <v>687</v>
      </c>
      <c r="I2699" t="s">
        <v>688</v>
      </c>
      <c r="J2699" t="s">
        <v>442</v>
      </c>
      <c r="K2699" t="s">
        <v>669</v>
      </c>
      <c r="L2699">
        <v>1200</v>
      </c>
      <c r="M2699">
        <v>240</v>
      </c>
      <c r="N2699">
        <v>212</v>
      </c>
      <c r="P2699">
        <v>57.5</v>
      </c>
      <c r="Q2699">
        <v>19</v>
      </c>
      <c r="R2699">
        <v>17</v>
      </c>
      <c r="S2699">
        <v>21</v>
      </c>
      <c r="T2699">
        <v>8.75</v>
      </c>
      <c r="U2699">
        <v>11.25</v>
      </c>
      <c r="V2699">
        <v>0.55555555555555558</v>
      </c>
      <c r="W2699">
        <v>0.24</v>
      </c>
      <c r="X2699">
        <v>0.1280323450134771</v>
      </c>
      <c r="Y2699">
        <v>0.11455525606469004</v>
      </c>
      <c r="Z2699">
        <v>403</v>
      </c>
      <c r="AA2699">
        <v>0.7</v>
      </c>
      <c r="AB2699">
        <v>7</v>
      </c>
      <c r="AC2699">
        <v>5</v>
      </c>
      <c r="AD2699">
        <v>0</v>
      </c>
      <c r="AE2699">
        <v>1</v>
      </c>
      <c r="AF2699">
        <v>0</v>
      </c>
      <c r="AG2699">
        <v>0</v>
      </c>
      <c r="AH2699">
        <v>10</v>
      </c>
      <c r="AI2699">
        <v>1</v>
      </c>
      <c r="AJ2699">
        <v>0</v>
      </c>
      <c r="AK2699">
        <v>2</v>
      </c>
      <c r="AL2699">
        <v>0</v>
      </c>
      <c r="AM2699">
        <v>0</v>
      </c>
      <c r="AQ2699">
        <v>80</v>
      </c>
      <c r="AR2699">
        <v>80</v>
      </c>
      <c r="AS2699" t="s">
        <v>755</v>
      </c>
    </row>
    <row r="2700" spans="1:45" x14ac:dyDescent="0.25">
      <c r="A2700">
        <v>2699</v>
      </c>
      <c r="B2700" t="s">
        <v>26</v>
      </c>
      <c r="C2700" t="s">
        <v>680</v>
      </c>
      <c r="D2700" t="s">
        <v>4</v>
      </c>
      <c r="E2700" t="s">
        <v>348</v>
      </c>
      <c r="F2700" s="138">
        <v>44052</v>
      </c>
      <c r="G2700" t="s">
        <v>666</v>
      </c>
      <c r="H2700" t="s">
        <v>667</v>
      </c>
      <c r="I2700" t="s">
        <v>681</v>
      </c>
      <c r="J2700" t="s">
        <v>428</v>
      </c>
      <c r="K2700" t="s">
        <v>669</v>
      </c>
      <c r="L2700">
        <v>2700</v>
      </c>
      <c r="M2700">
        <v>405</v>
      </c>
      <c r="O2700">
        <v>352</v>
      </c>
      <c r="P2700">
        <v>162</v>
      </c>
      <c r="Q2700">
        <v>16</v>
      </c>
      <c r="R2700">
        <v>96</v>
      </c>
      <c r="S2700">
        <v>106</v>
      </c>
      <c r="T2700">
        <v>13.3</v>
      </c>
      <c r="U2700">
        <v>88.5</v>
      </c>
      <c r="V2700">
        <v>0.90892857142857142</v>
      </c>
      <c r="W2700">
        <v>0.4</v>
      </c>
      <c r="X2700">
        <v>6.4935064935064943E-2</v>
      </c>
      <c r="Y2700">
        <v>0.38961038961038963</v>
      </c>
      <c r="Z2700">
        <v>399</v>
      </c>
      <c r="AA2700">
        <v>0.7</v>
      </c>
      <c r="AB2700">
        <v>11.8</v>
      </c>
      <c r="AC2700">
        <v>0</v>
      </c>
      <c r="AD2700">
        <v>0</v>
      </c>
      <c r="AE2700">
        <v>3</v>
      </c>
      <c r="AF2700">
        <v>0</v>
      </c>
      <c r="AG2700">
        <v>0</v>
      </c>
      <c r="AH2700">
        <v>83.5</v>
      </c>
      <c r="AI2700">
        <v>14</v>
      </c>
      <c r="AJ2700">
        <v>0</v>
      </c>
      <c r="AK2700">
        <v>3</v>
      </c>
      <c r="AL2700">
        <v>0</v>
      </c>
      <c r="AM2700">
        <v>0</v>
      </c>
      <c r="AQ2700">
        <v>250</v>
      </c>
      <c r="AR2700">
        <v>250</v>
      </c>
      <c r="AS2700" t="s">
        <v>755</v>
      </c>
    </row>
    <row r="2701" spans="1:45" x14ac:dyDescent="0.25">
      <c r="A2701">
        <v>2700</v>
      </c>
      <c r="B2701" t="s">
        <v>26</v>
      </c>
      <c r="C2701" t="s">
        <v>680</v>
      </c>
      <c r="D2701" t="s">
        <v>4</v>
      </c>
      <c r="E2701" t="s">
        <v>348</v>
      </c>
      <c r="F2701" s="138">
        <v>44052</v>
      </c>
      <c r="G2701" t="s">
        <v>670</v>
      </c>
      <c r="H2701" t="s">
        <v>667</v>
      </c>
      <c r="I2701" t="s">
        <v>681</v>
      </c>
      <c r="J2701" t="s">
        <v>386</v>
      </c>
      <c r="K2701" t="s">
        <v>671</v>
      </c>
      <c r="L2701">
        <v>1200</v>
      </c>
      <c r="M2701">
        <v>240</v>
      </c>
      <c r="O2701">
        <v>144</v>
      </c>
      <c r="P2701">
        <v>96</v>
      </c>
      <c r="Q2701">
        <v>14</v>
      </c>
      <c r="R2701">
        <v>49</v>
      </c>
      <c r="S2701">
        <v>63</v>
      </c>
      <c r="T2701">
        <v>9.5</v>
      </c>
      <c r="U2701">
        <v>45</v>
      </c>
      <c r="V2701">
        <v>0.86507936507936511</v>
      </c>
      <c r="W2701">
        <v>0.4</v>
      </c>
      <c r="X2701">
        <v>0.1388888888888889</v>
      </c>
      <c r="Y2701">
        <v>0.4861111111111111</v>
      </c>
      <c r="Z2701">
        <v>169</v>
      </c>
      <c r="AA2701">
        <v>0.65</v>
      </c>
      <c r="AB2701">
        <v>9.5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45</v>
      </c>
      <c r="AI2701">
        <v>0</v>
      </c>
      <c r="AJ2701">
        <v>0</v>
      </c>
      <c r="AK2701">
        <v>0</v>
      </c>
      <c r="AL2701">
        <v>0</v>
      </c>
      <c r="AM2701">
        <v>0</v>
      </c>
      <c r="AQ2701">
        <v>150</v>
      </c>
      <c r="AR2701">
        <v>150</v>
      </c>
      <c r="AS2701" t="s">
        <v>755</v>
      </c>
    </row>
    <row r="2702" spans="1:45" x14ac:dyDescent="0.25">
      <c r="A2702">
        <v>2701</v>
      </c>
      <c r="B2702" t="s">
        <v>26</v>
      </c>
      <c r="C2702" t="s">
        <v>680</v>
      </c>
      <c r="D2702" t="s">
        <v>4</v>
      </c>
      <c r="E2702" t="s">
        <v>348</v>
      </c>
      <c r="F2702" s="138">
        <v>44052</v>
      </c>
      <c r="G2702" t="s">
        <v>676</v>
      </c>
      <c r="H2702" t="s">
        <v>667</v>
      </c>
      <c r="I2702" t="s">
        <v>681</v>
      </c>
      <c r="J2702" t="s">
        <v>378</v>
      </c>
      <c r="K2702" t="s">
        <v>669</v>
      </c>
      <c r="L2702">
        <v>1200</v>
      </c>
      <c r="M2702">
        <v>240</v>
      </c>
      <c r="N2702">
        <v>400</v>
      </c>
      <c r="P2702">
        <v>96</v>
      </c>
      <c r="Q2702">
        <v>20</v>
      </c>
      <c r="R2702">
        <v>35</v>
      </c>
      <c r="S2702">
        <v>63</v>
      </c>
      <c r="T2702">
        <v>21.5</v>
      </c>
      <c r="U2702">
        <v>57.75</v>
      </c>
      <c r="V2702">
        <v>1.4409090909090909</v>
      </c>
      <c r="W2702">
        <v>0.4</v>
      </c>
      <c r="X2702">
        <v>7.1428571428571425E-2</v>
      </c>
      <c r="Y2702">
        <v>0.125</v>
      </c>
      <c r="Z2702">
        <v>421</v>
      </c>
      <c r="AA2702">
        <v>0.65</v>
      </c>
      <c r="AB2702">
        <v>10</v>
      </c>
      <c r="AC2702">
        <v>0</v>
      </c>
      <c r="AD2702">
        <v>0</v>
      </c>
      <c r="AE2702">
        <v>23</v>
      </c>
      <c r="AF2702">
        <v>0</v>
      </c>
      <c r="AG2702">
        <v>0</v>
      </c>
      <c r="AH2702">
        <v>50</v>
      </c>
      <c r="AI2702">
        <v>7</v>
      </c>
      <c r="AJ2702">
        <v>0</v>
      </c>
      <c r="AK2702">
        <v>12</v>
      </c>
      <c r="AL2702">
        <v>0</v>
      </c>
      <c r="AM2702">
        <v>0</v>
      </c>
      <c r="AQ2702">
        <v>150</v>
      </c>
      <c r="AR2702">
        <v>150</v>
      </c>
      <c r="AS2702" t="s">
        <v>755</v>
      </c>
    </row>
    <row r="2703" spans="1:45" x14ac:dyDescent="0.25">
      <c r="A2703">
        <v>2702</v>
      </c>
      <c r="B2703" t="s">
        <v>26</v>
      </c>
      <c r="C2703" t="s">
        <v>680</v>
      </c>
      <c r="D2703" t="s">
        <v>4</v>
      </c>
      <c r="E2703" t="s">
        <v>348</v>
      </c>
      <c r="F2703" s="138">
        <v>44052</v>
      </c>
      <c r="G2703" t="s">
        <v>676</v>
      </c>
      <c r="H2703" t="s">
        <v>667</v>
      </c>
      <c r="I2703" t="s">
        <v>681</v>
      </c>
      <c r="J2703" t="s">
        <v>379</v>
      </c>
      <c r="K2703" t="s">
        <v>669</v>
      </c>
      <c r="L2703">
        <v>1200</v>
      </c>
      <c r="M2703">
        <v>240</v>
      </c>
      <c r="N2703">
        <v>320</v>
      </c>
      <c r="P2703">
        <v>96</v>
      </c>
      <c r="Q2703">
        <v>65</v>
      </c>
      <c r="R2703">
        <v>28</v>
      </c>
      <c r="S2703">
        <v>63</v>
      </c>
      <c r="T2703">
        <v>39.6</v>
      </c>
      <c r="U2703">
        <v>30.1</v>
      </c>
      <c r="V2703">
        <v>0.74946236559139789</v>
      </c>
      <c r="W2703">
        <v>0.4</v>
      </c>
      <c r="X2703">
        <v>0.29017857142857145</v>
      </c>
      <c r="Y2703">
        <v>0.125</v>
      </c>
      <c r="Z2703">
        <v>406</v>
      </c>
      <c r="AA2703">
        <v>0.65</v>
      </c>
      <c r="AB2703">
        <v>18.600000000000001</v>
      </c>
      <c r="AC2703">
        <v>0</v>
      </c>
      <c r="AD2703">
        <v>0</v>
      </c>
      <c r="AE2703">
        <v>42</v>
      </c>
      <c r="AF2703">
        <v>0</v>
      </c>
      <c r="AG2703">
        <v>0</v>
      </c>
      <c r="AH2703">
        <v>26.1</v>
      </c>
      <c r="AI2703">
        <v>0</v>
      </c>
      <c r="AJ2703">
        <v>0</v>
      </c>
      <c r="AK2703">
        <v>8</v>
      </c>
      <c r="AL2703">
        <v>0</v>
      </c>
      <c r="AM2703">
        <v>0</v>
      </c>
      <c r="AQ2703">
        <v>150</v>
      </c>
      <c r="AR2703">
        <v>150</v>
      </c>
      <c r="AS2703" t="s">
        <v>755</v>
      </c>
    </row>
    <row r="2704" spans="1:45" x14ac:dyDescent="0.25">
      <c r="A2704">
        <v>2703</v>
      </c>
      <c r="B2704" t="s">
        <v>26</v>
      </c>
      <c r="C2704" t="s">
        <v>680</v>
      </c>
      <c r="D2704" t="s">
        <v>4</v>
      </c>
      <c r="E2704" t="s">
        <v>348</v>
      </c>
      <c r="F2704" s="138">
        <v>44052</v>
      </c>
      <c r="G2704" t="s">
        <v>676</v>
      </c>
      <c r="H2704" t="s">
        <v>667</v>
      </c>
      <c r="I2704" t="s">
        <v>681</v>
      </c>
      <c r="J2704" t="s">
        <v>377</v>
      </c>
      <c r="K2704" t="s">
        <v>669</v>
      </c>
      <c r="L2704">
        <v>1200</v>
      </c>
      <c r="M2704">
        <v>240</v>
      </c>
      <c r="N2704">
        <v>192</v>
      </c>
      <c r="P2704">
        <v>96</v>
      </c>
      <c r="Q2704">
        <v>52</v>
      </c>
      <c r="R2704">
        <v>37</v>
      </c>
      <c r="S2704">
        <v>63</v>
      </c>
      <c r="T2704">
        <v>83</v>
      </c>
      <c r="U2704">
        <v>56.5</v>
      </c>
      <c r="V2704">
        <v>1.5674157303370786</v>
      </c>
      <c r="W2704">
        <v>0.4</v>
      </c>
      <c r="X2704">
        <v>0.38690476190476197</v>
      </c>
      <c r="Y2704">
        <v>0.27529761904761907</v>
      </c>
      <c r="Z2704">
        <v>221</v>
      </c>
      <c r="AA2704">
        <v>0.65</v>
      </c>
      <c r="AB2704">
        <v>25</v>
      </c>
      <c r="AC2704">
        <v>0</v>
      </c>
      <c r="AD2704">
        <v>0</v>
      </c>
      <c r="AE2704">
        <v>116</v>
      </c>
      <c r="AF2704">
        <v>0</v>
      </c>
      <c r="AG2704">
        <v>0</v>
      </c>
      <c r="AH2704">
        <v>31</v>
      </c>
      <c r="AI2704">
        <v>6</v>
      </c>
      <c r="AJ2704">
        <v>0</v>
      </c>
      <c r="AK2704">
        <v>48</v>
      </c>
      <c r="AL2704">
        <v>0</v>
      </c>
      <c r="AM2704">
        <v>0</v>
      </c>
      <c r="AQ2704">
        <v>150</v>
      </c>
      <c r="AR2704">
        <v>150</v>
      </c>
      <c r="AS2704" t="s">
        <v>755</v>
      </c>
    </row>
    <row r="2705" spans="1:45" x14ac:dyDescent="0.25">
      <c r="A2705">
        <v>2704</v>
      </c>
      <c r="B2705" t="s">
        <v>26</v>
      </c>
      <c r="C2705" t="s">
        <v>680</v>
      </c>
      <c r="D2705" t="s">
        <v>4</v>
      </c>
      <c r="E2705" t="s">
        <v>348</v>
      </c>
      <c r="F2705" s="138">
        <v>44052</v>
      </c>
      <c r="G2705" t="s">
        <v>685</v>
      </c>
      <c r="H2705" t="s">
        <v>667</v>
      </c>
      <c r="I2705" t="s">
        <v>681</v>
      </c>
      <c r="J2705" t="s">
        <v>261</v>
      </c>
      <c r="K2705" t="s">
        <v>671</v>
      </c>
      <c r="L2705">
        <v>1000</v>
      </c>
      <c r="M2705">
        <v>200</v>
      </c>
      <c r="O2705">
        <v>160</v>
      </c>
      <c r="P2705">
        <v>80</v>
      </c>
      <c r="Q2705">
        <v>5</v>
      </c>
      <c r="R2705">
        <v>39</v>
      </c>
      <c r="S2705">
        <v>52</v>
      </c>
      <c r="T2705">
        <v>3</v>
      </c>
      <c r="U2705">
        <v>30</v>
      </c>
      <c r="V2705">
        <v>0.75</v>
      </c>
      <c r="W2705">
        <v>0.4</v>
      </c>
      <c r="X2705">
        <v>4.4642857142857144E-2</v>
      </c>
      <c r="Y2705">
        <v>0.3482142857142857</v>
      </c>
      <c r="Z2705">
        <v>190</v>
      </c>
      <c r="AA2705">
        <v>0.6</v>
      </c>
      <c r="AB2705">
        <v>3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30</v>
      </c>
      <c r="AI2705">
        <v>0</v>
      </c>
      <c r="AJ2705">
        <v>0</v>
      </c>
      <c r="AK2705">
        <v>0</v>
      </c>
      <c r="AL2705">
        <v>0</v>
      </c>
      <c r="AM2705">
        <v>0</v>
      </c>
      <c r="AQ2705">
        <v>150</v>
      </c>
      <c r="AR2705">
        <v>150</v>
      </c>
      <c r="AS2705" t="s">
        <v>755</v>
      </c>
    </row>
    <row r="2706" spans="1:45" x14ac:dyDescent="0.25">
      <c r="A2706">
        <v>2705</v>
      </c>
      <c r="B2706" t="s">
        <v>26</v>
      </c>
      <c r="C2706" t="s">
        <v>680</v>
      </c>
      <c r="D2706" t="s">
        <v>4</v>
      </c>
      <c r="E2706" t="s">
        <v>348</v>
      </c>
      <c r="F2706" s="138">
        <v>44052</v>
      </c>
      <c r="G2706" t="s">
        <v>685</v>
      </c>
      <c r="H2706" t="s">
        <v>667</v>
      </c>
      <c r="I2706" t="s">
        <v>681</v>
      </c>
      <c r="J2706" t="s">
        <v>264</v>
      </c>
      <c r="K2706" t="s">
        <v>671</v>
      </c>
      <c r="L2706">
        <v>1000</v>
      </c>
      <c r="M2706">
        <v>200</v>
      </c>
      <c r="O2706">
        <v>144</v>
      </c>
      <c r="P2706">
        <v>80</v>
      </c>
      <c r="Q2706">
        <v>3</v>
      </c>
      <c r="R2706">
        <v>39</v>
      </c>
      <c r="S2706">
        <v>52</v>
      </c>
      <c r="T2706">
        <v>2.5</v>
      </c>
      <c r="U2706">
        <v>49.5</v>
      </c>
      <c r="V2706">
        <v>1.2380952380952381</v>
      </c>
      <c r="W2706">
        <v>0.4</v>
      </c>
      <c r="X2706">
        <v>2.9761904761904764E-2</v>
      </c>
      <c r="Y2706">
        <v>0.38690476190476192</v>
      </c>
      <c r="Z2706">
        <v>199</v>
      </c>
      <c r="AA2706">
        <v>0.6</v>
      </c>
      <c r="AB2706">
        <v>2</v>
      </c>
      <c r="AC2706">
        <v>0</v>
      </c>
      <c r="AD2706">
        <v>0</v>
      </c>
      <c r="AE2706">
        <v>1</v>
      </c>
      <c r="AF2706">
        <v>0</v>
      </c>
      <c r="AG2706">
        <v>0</v>
      </c>
      <c r="AH2706">
        <v>48</v>
      </c>
      <c r="AI2706">
        <v>2</v>
      </c>
      <c r="AJ2706">
        <v>0</v>
      </c>
      <c r="AK2706">
        <v>2</v>
      </c>
      <c r="AL2706">
        <v>0</v>
      </c>
      <c r="AM2706">
        <v>0</v>
      </c>
      <c r="AQ2706">
        <v>150</v>
      </c>
      <c r="AR2706">
        <v>150</v>
      </c>
      <c r="AS2706" t="s">
        <v>755</v>
      </c>
    </row>
    <row r="2707" spans="1:45" x14ac:dyDescent="0.25">
      <c r="A2707">
        <v>2706</v>
      </c>
      <c r="B2707" t="s">
        <v>26</v>
      </c>
      <c r="C2707" t="s">
        <v>680</v>
      </c>
      <c r="D2707" t="s">
        <v>4</v>
      </c>
      <c r="E2707" t="s">
        <v>348</v>
      </c>
      <c r="F2707" s="138">
        <v>44052</v>
      </c>
      <c r="G2707" t="s">
        <v>685</v>
      </c>
      <c r="H2707" t="s">
        <v>667</v>
      </c>
      <c r="I2707" t="s">
        <v>681</v>
      </c>
      <c r="J2707" t="s">
        <v>445</v>
      </c>
      <c r="K2707" t="s">
        <v>671</v>
      </c>
      <c r="L2707">
        <v>1000</v>
      </c>
      <c r="M2707">
        <v>200</v>
      </c>
      <c r="O2707">
        <v>192</v>
      </c>
      <c r="P2707">
        <v>80</v>
      </c>
      <c r="Q2707">
        <v>9</v>
      </c>
      <c r="R2707">
        <v>48</v>
      </c>
      <c r="S2707">
        <v>52</v>
      </c>
      <c r="T2707">
        <v>10.5</v>
      </c>
      <c r="U2707">
        <v>49.6</v>
      </c>
      <c r="V2707">
        <v>1.0543859649122806</v>
      </c>
      <c r="W2707">
        <v>0.4</v>
      </c>
      <c r="X2707">
        <v>6.6964285714285726E-2</v>
      </c>
      <c r="Y2707">
        <v>0.35714285714285721</v>
      </c>
      <c r="Z2707">
        <v>199</v>
      </c>
      <c r="AA2707">
        <v>0.6</v>
      </c>
      <c r="AB2707">
        <v>10.5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47.1</v>
      </c>
      <c r="AI2707">
        <v>0</v>
      </c>
      <c r="AJ2707">
        <v>0</v>
      </c>
      <c r="AK2707">
        <v>5</v>
      </c>
      <c r="AL2707">
        <v>0</v>
      </c>
      <c r="AM2707">
        <v>0</v>
      </c>
      <c r="AQ2707">
        <v>150</v>
      </c>
      <c r="AR2707">
        <v>150</v>
      </c>
      <c r="AS2707" t="s">
        <v>755</v>
      </c>
    </row>
    <row r="2708" spans="1:45" x14ac:dyDescent="0.25">
      <c r="A2708">
        <v>2707</v>
      </c>
      <c r="B2708" t="s">
        <v>26</v>
      </c>
      <c r="C2708" t="s">
        <v>680</v>
      </c>
      <c r="D2708" t="s">
        <v>4</v>
      </c>
      <c r="E2708" t="s">
        <v>348</v>
      </c>
      <c r="F2708" s="138">
        <v>44052</v>
      </c>
      <c r="G2708" t="s">
        <v>685</v>
      </c>
      <c r="H2708" t="s">
        <v>667</v>
      </c>
      <c r="I2708" t="s">
        <v>681</v>
      </c>
      <c r="J2708" t="s">
        <v>413</v>
      </c>
      <c r="K2708" t="s">
        <v>671</v>
      </c>
      <c r="L2708">
        <v>1000</v>
      </c>
      <c r="M2708">
        <v>200</v>
      </c>
      <c r="O2708">
        <v>192</v>
      </c>
      <c r="P2708">
        <v>80</v>
      </c>
      <c r="Q2708">
        <v>8</v>
      </c>
      <c r="R2708">
        <v>50</v>
      </c>
      <c r="S2708">
        <v>52</v>
      </c>
      <c r="T2708">
        <v>5.875</v>
      </c>
      <c r="U2708">
        <v>59.25</v>
      </c>
      <c r="V2708">
        <v>1.1228448275862069</v>
      </c>
      <c r="W2708">
        <v>0.4</v>
      </c>
      <c r="X2708">
        <v>5.9523809523809534E-2</v>
      </c>
      <c r="Y2708">
        <v>0.37202380952380959</v>
      </c>
      <c r="Z2708">
        <v>195</v>
      </c>
      <c r="AA2708">
        <v>0.65</v>
      </c>
      <c r="AB2708">
        <v>5</v>
      </c>
      <c r="AC2708">
        <v>2</v>
      </c>
      <c r="AD2708">
        <v>1</v>
      </c>
      <c r="AE2708">
        <v>0</v>
      </c>
      <c r="AF2708">
        <v>0</v>
      </c>
      <c r="AG2708">
        <v>0</v>
      </c>
      <c r="AH2708">
        <v>58</v>
      </c>
      <c r="AI2708">
        <v>1</v>
      </c>
      <c r="AJ2708">
        <v>0</v>
      </c>
      <c r="AK2708">
        <v>2</v>
      </c>
      <c r="AL2708">
        <v>0</v>
      </c>
      <c r="AM2708">
        <v>0</v>
      </c>
      <c r="AQ2708">
        <v>150</v>
      </c>
      <c r="AR2708">
        <v>150</v>
      </c>
      <c r="AS2708" t="s">
        <v>755</v>
      </c>
    </row>
    <row r="2709" spans="1:45" x14ac:dyDescent="0.25">
      <c r="A2709">
        <v>2708</v>
      </c>
      <c r="B2709" t="s">
        <v>26</v>
      </c>
      <c r="C2709" t="s">
        <v>680</v>
      </c>
      <c r="D2709" t="s">
        <v>4</v>
      </c>
      <c r="E2709" t="s">
        <v>348</v>
      </c>
      <c r="F2709" s="138">
        <v>44052</v>
      </c>
      <c r="G2709" t="s">
        <v>685</v>
      </c>
      <c r="H2709" t="s">
        <v>667</v>
      </c>
      <c r="I2709" t="s">
        <v>681</v>
      </c>
      <c r="J2709" t="s">
        <v>404</v>
      </c>
      <c r="K2709" t="s">
        <v>671</v>
      </c>
      <c r="L2709">
        <v>1000</v>
      </c>
      <c r="M2709">
        <v>200</v>
      </c>
      <c r="O2709">
        <v>173</v>
      </c>
      <c r="P2709">
        <v>80</v>
      </c>
      <c r="Q2709">
        <v>27</v>
      </c>
      <c r="R2709">
        <v>63</v>
      </c>
      <c r="S2709">
        <v>52</v>
      </c>
      <c r="T2709">
        <v>25</v>
      </c>
      <c r="U2709">
        <v>55</v>
      </c>
      <c r="V2709">
        <v>0.88888888888888884</v>
      </c>
      <c r="W2709">
        <v>0.4</v>
      </c>
      <c r="X2709">
        <v>0.22295623451692817</v>
      </c>
      <c r="Y2709">
        <v>0.52023121387283244</v>
      </c>
      <c r="Z2709">
        <v>162</v>
      </c>
      <c r="AA2709">
        <v>0.65</v>
      </c>
      <c r="AB2709">
        <v>22</v>
      </c>
      <c r="AC2709">
        <v>0</v>
      </c>
      <c r="AD2709">
        <v>0</v>
      </c>
      <c r="AE2709">
        <v>6</v>
      </c>
      <c r="AF2709">
        <v>0</v>
      </c>
      <c r="AG2709">
        <v>0</v>
      </c>
      <c r="AH2709">
        <v>53</v>
      </c>
      <c r="AI2709">
        <v>0</v>
      </c>
      <c r="AJ2709">
        <v>0</v>
      </c>
      <c r="AK2709">
        <v>4</v>
      </c>
      <c r="AL2709">
        <v>0</v>
      </c>
      <c r="AM2709">
        <v>0</v>
      </c>
      <c r="AQ2709">
        <v>150</v>
      </c>
      <c r="AR2709">
        <v>150</v>
      </c>
      <c r="AS2709" t="s">
        <v>755</v>
      </c>
    </row>
    <row r="2710" spans="1:45" x14ac:dyDescent="0.25">
      <c r="A2710">
        <v>2709</v>
      </c>
      <c r="B2710" t="s">
        <v>26</v>
      </c>
      <c r="C2710" t="s">
        <v>680</v>
      </c>
      <c r="D2710" t="s">
        <v>4</v>
      </c>
      <c r="E2710" t="s">
        <v>348</v>
      </c>
      <c r="F2710" s="138">
        <v>44052</v>
      </c>
      <c r="G2710" t="s">
        <v>685</v>
      </c>
      <c r="H2710" t="s">
        <v>667</v>
      </c>
      <c r="I2710" t="s">
        <v>681</v>
      </c>
      <c r="J2710" t="s">
        <v>252</v>
      </c>
      <c r="K2710" t="s">
        <v>671</v>
      </c>
      <c r="L2710">
        <v>1000</v>
      </c>
      <c r="M2710">
        <v>200</v>
      </c>
      <c r="O2710">
        <v>280</v>
      </c>
      <c r="P2710">
        <v>80</v>
      </c>
      <c r="Q2710">
        <v>10</v>
      </c>
      <c r="R2710">
        <v>52</v>
      </c>
      <c r="S2710">
        <v>52</v>
      </c>
      <c r="T2710">
        <v>7</v>
      </c>
      <c r="U2710">
        <v>48.5</v>
      </c>
      <c r="V2710">
        <v>0.89516129032258063</v>
      </c>
      <c r="W2710">
        <v>0.4</v>
      </c>
      <c r="X2710">
        <v>5.1020408163265307E-2</v>
      </c>
      <c r="Y2710">
        <v>0.26530612244897961</v>
      </c>
      <c r="Z2710">
        <v>346</v>
      </c>
      <c r="AA2710">
        <v>0.65</v>
      </c>
      <c r="AB2710">
        <v>5</v>
      </c>
      <c r="AC2710">
        <v>0</v>
      </c>
      <c r="AD2710">
        <v>0</v>
      </c>
      <c r="AE2710">
        <v>4</v>
      </c>
      <c r="AF2710">
        <v>0</v>
      </c>
      <c r="AG2710">
        <v>0</v>
      </c>
      <c r="AH2710">
        <v>43</v>
      </c>
      <c r="AI2710">
        <v>0</v>
      </c>
      <c r="AJ2710">
        <v>0</v>
      </c>
      <c r="AK2710">
        <v>11</v>
      </c>
      <c r="AL2710">
        <v>0</v>
      </c>
      <c r="AM2710">
        <v>0</v>
      </c>
      <c r="AQ2710">
        <v>250</v>
      </c>
      <c r="AR2710">
        <v>250</v>
      </c>
      <c r="AS2710" t="s">
        <v>755</v>
      </c>
    </row>
    <row r="2711" spans="1:45" x14ac:dyDescent="0.25">
      <c r="A2711">
        <v>2710</v>
      </c>
      <c r="B2711" t="s">
        <v>26</v>
      </c>
      <c r="C2711" t="s">
        <v>680</v>
      </c>
      <c r="D2711" t="s">
        <v>4</v>
      </c>
      <c r="E2711" t="s">
        <v>348</v>
      </c>
      <c r="F2711" s="138">
        <v>44052</v>
      </c>
      <c r="G2711" t="s">
        <v>685</v>
      </c>
      <c r="H2711" t="s">
        <v>667</v>
      </c>
      <c r="I2711" t="s">
        <v>681</v>
      </c>
      <c r="J2711" t="s">
        <v>251</v>
      </c>
      <c r="K2711" t="s">
        <v>671</v>
      </c>
      <c r="L2711">
        <v>1000</v>
      </c>
      <c r="M2711">
        <v>200</v>
      </c>
      <c r="O2711">
        <v>308</v>
      </c>
      <c r="P2711">
        <v>80</v>
      </c>
      <c r="Q2711">
        <v>7</v>
      </c>
      <c r="R2711">
        <v>67</v>
      </c>
      <c r="S2711">
        <v>52</v>
      </c>
      <c r="T2711">
        <v>5.5</v>
      </c>
      <c r="U2711">
        <v>69.5</v>
      </c>
      <c r="V2711">
        <v>1.0135135135135136</v>
      </c>
      <c r="W2711">
        <v>0.4</v>
      </c>
      <c r="X2711">
        <v>3.2467532467532471E-2</v>
      </c>
      <c r="Y2711">
        <v>0.31076066790352508</v>
      </c>
      <c r="Z2711">
        <v>348</v>
      </c>
      <c r="AA2711">
        <v>0.7</v>
      </c>
      <c r="AB2711">
        <v>5</v>
      </c>
      <c r="AC2711">
        <v>2</v>
      </c>
      <c r="AD2711">
        <v>0</v>
      </c>
      <c r="AE2711">
        <v>0</v>
      </c>
      <c r="AF2711">
        <v>0</v>
      </c>
      <c r="AG2711">
        <v>0</v>
      </c>
      <c r="AH2711">
        <v>69</v>
      </c>
      <c r="AI2711">
        <v>2</v>
      </c>
      <c r="AJ2711">
        <v>0</v>
      </c>
      <c r="AK2711">
        <v>0</v>
      </c>
      <c r="AL2711">
        <v>0</v>
      </c>
      <c r="AM2711">
        <v>0</v>
      </c>
      <c r="AQ2711">
        <v>250</v>
      </c>
      <c r="AR2711">
        <v>250</v>
      </c>
      <c r="AS2711" t="s">
        <v>755</v>
      </c>
    </row>
    <row r="2712" spans="1:45" x14ac:dyDescent="0.25">
      <c r="A2712">
        <v>2711</v>
      </c>
      <c r="B2712" t="s">
        <v>26</v>
      </c>
      <c r="C2712" t="s">
        <v>680</v>
      </c>
      <c r="D2712" t="s">
        <v>4</v>
      </c>
      <c r="E2712" t="s">
        <v>348</v>
      </c>
      <c r="F2712" s="138">
        <v>44052</v>
      </c>
      <c r="G2712" t="s">
        <v>685</v>
      </c>
      <c r="H2712" t="s">
        <v>667</v>
      </c>
      <c r="I2712" t="s">
        <v>681</v>
      </c>
      <c r="J2712" t="s">
        <v>447</v>
      </c>
      <c r="K2712" t="s">
        <v>671</v>
      </c>
      <c r="L2712">
        <v>1000</v>
      </c>
      <c r="M2712">
        <v>200</v>
      </c>
      <c r="O2712">
        <v>256</v>
      </c>
      <c r="P2712">
        <v>80</v>
      </c>
      <c r="Q2712">
        <v>9</v>
      </c>
      <c r="R2712">
        <v>48</v>
      </c>
      <c r="S2712">
        <v>52</v>
      </c>
      <c r="T2712">
        <v>7</v>
      </c>
      <c r="U2712">
        <v>31.75</v>
      </c>
      <c r="V2712">
        <v>0.67982456140350878</v>
      </c>
      <c r="W2712">
        <v>0.4</v>
      </c>
      <c r="X2712">
        <v>5.0223214285714288E-2</v>
      </c>
      <c r="Y2712">
        <v>0.26785714285714285</v>
      </c>
      <c r="Z2712">
        <v>295</v>
      </c>
      <c r="AA2712">
        <v>0.65</v>
      </c>
      <c r="AB2712">
        <v>7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29</v>
      </c>
      <c r="AI2712">
        <v>1</v>
      </c>
      <c r="AJ2712">
        <v>4</v>
      </c>
      <c r="AK2712">
        <v>2</v>
      </c>
      <c r="AL2712">
        <v>0</v>
      </c>
      <c r="AM2712">
        <v>0</v>
      </c>
      <c r="AQ2712">
        <v>150</v>
      </c>
      <c r="AR2712">
        <v>150</v>
      </c>
      <c r="AS2712" t="s">
        <v>755</v>
      </c>
    </row>
    <row r="2713" spans="1:45" x14ac:dyDescent="0.25">
      <c r="A2713">
        <v>2712</v>
      </c>
      <c r="B2713" t="s">
        <v>26</v>
      </c>
      <c r="C2713" t="s">
        <v>680</v>
      </c>
      <c r="D2713" t="s">
        <v>4</v>
      </c>
      <c r="E2713" t="s">
        <v>348</v>
      </c>
      <c r="F2713" s="138">
        <v>44052</v>
      </c>
      <c r="G2713" t="s">
        <v>685</v>
      </c>
      <c r="H2713" t="s">
        <v>667</v>
      </c>
      <c r="I2713" t="s">
        <v>681</v>
      </c>
      <c r="J2713" t="s">
        <v>422</v>
      </c>
      <c r="K2713" t="s">
        <v>671</v>
      </c>
      <c r="L2713">
        <v>1000</v>
      </c>
      <c r="M2713">
        <v>200</v>
      </c>
      <c r="O2713">
        <v>160</v>
      </c>
      <c r="P2713">
        <v>80</v>
      </c>
      <c r="Q2713">
        <v>7</v>
      </c>
      <c r="R2713">
        <v>40</v>
      </c>
      <c r="S2713">
        <v>52</v>
      </c>
      <c r="T2713">
        <v>5.25</v>
      </c>
      <c r="U2713">
        <v>38</v>
      </c>
      <c r="V2713">
        <v>0.92021276595744683</v>
      </c>
      <c r="W2713">
        <v>0.4</v>
      </c>
      <c r="X2713">
        <v>6.25E-2</v>
      </c>
      <c r="Y2713">
        <v>0.35714285714285715</v>
      </c>
      <c r="Z2713">
        <v>233</v>
      </c>
      <c r="AA2713">
        <v>0.65</v>
      </c>
      <c r="AB2713">
        <v>4</v>
      </c>
      <c r="AC2713">
        <v>1</v>
      </c>
      <c r="AD2713">
        <v>0</v>
      </c>
      <c r="AE2713">
        <v>2</v>
      </c>
      <c r="AF2713">
        <v>0</v>
      </c>
      <c r="AG2713">
        <v>0</v>
      </c>
      <c r="AH2713">
        <v>35</v>
      </c>
      <c r="AI2713">
        <v>2</v>
      </c>
      <c r="AJ2713">
        <v>0</v>
      </c>
      <c r="AK2713">
        <v>5</v>
      </c>
      <c r="AL2713">
        <v>0</v>
      </c>
      <c r="AM2713">
        <v>0</v>
      </c>
      <c r="AQ2713">
        <v>150</v>
      </c>
      <c r="AR2713">
        <v>150</v>
      </c>
      <c r="AS2713" t="s">
        <v>755</v>
      </c>
    </row>
    <row r="2714" spans="1:45" x14ac:dyDescent="0.25">
      <c r="A2714">
        <v>2713</v>
      </c>
      <c r="B2714" t="s">
        <v>26</v>
      </c>
      <c r="C2714" t="s">
        <v>680</v>
      </c>
      <c r="D2714" t="s">
        <v>4</v>
      </c>
      <c r="E2714" t="s">
        <v>348</v>
      </c>
      <c r="F2714" s="138">
        <v>44052</v>
      </c>
      <c r="G2714" t="s">
        <v>685</v>
      </c>
      <c r="H2714" t="s">
        <v>667</v>
      </c>
      <c r="I2714" t="s">
        <v>681</v>
      </c>
      <c r="J2714" t="s">
        <v>600</v>
      </c>
      <c r="K2714" t="s">
        <v>671</v>
      </c>
      <c r="L2714">
        <v>1000</v>
      </c>
      <c r="M2714">
        <v>200</v>
      </c>
      <c r="O2714">
        <v>160</v>
      </c>
      <c r="P2714">
        <v>80</v>
      </c>
      <c r="Q2714">
        <v>5</v>
      </c>
      <c r="R2714">
        <v>46</v>
      </c>
      <c r="S2714">
        <v>52</v>
      </c>
      <c r="T2714">
        <v>2.7</v>
      </c>
      <c r="U2714">
        <v>43.8</v>
      </c>
      <c r="V2714">
        <v>0.91176470588235292</v>
      </c>
      <c r="W2714">
        <v>0.4</v>
      </c>
      <c r="X2714">
        <v>4.4642857142857144E-2</v>
      </c>
      <c r="Y2714">
        <v>0.4107142857142857</v>
      </c>
      <c r="Z2714">
        <v>212</v>
      </c>
      <c r="AA2714">
        <v>0.6</v>
      </c>
      <c r="AB2714">
        <v>2.7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43.8</v>
      </c>
      <c r="AI2714">
        <v>0</v>
      </c>
      <c r="AJ2714">
        <v>0</v>
      </c>
      <c r="AK2714">
        <v>0</v>
      </c>
      <c r="AL2714">
        <v>0</v>
      </c>
      <c r="AM2714">
        <v>0</v>
      </c>
      <c r="AQ2714">
        <v>150</v>
      </c>
      <c r="AR2714">
        <v>150</v>
      </c>
      <c r="AS2714" t="s">
        <v>755</v>
      </c>
    </row>
    <row r="2715" spans="1:45" x14ac:dyDescent="0.25">
      <c r="A2715">
        <v>2714</v>
      </c>
      <c r="B2715" t="s">
        <v>26</v>
      </c>
      <c r="C2715" t="s">
        <v>680</v>
      </c>
      <c r="D2715" t="s">
        <v>4</v>
      </c>
      <c r="E2715" t="s">
        <v>348</v>
      </c>
      <c r="F2715" s="138">
        <v>44052</v>
      </c>
      <c r="G2715" t="s">
        <v>685</v>
      </c>
      <c r="H2715" t="s">
        <v>667</v>
      </c>
      <c r="I2715" t="s">
        <v>681</v>
      </c>
      <c r="J2715" t="s">
        <v>410</v>
      </c>
      <c r="K2715" t="s">
        <v>671</v>
      </c>
      <c r="L2715">
        <v>1000</v>
      </c>
      <c r="M2715">
        <v>200</v>
      </c>
      <c r="O2715">
        <v>162</v>
      </c>
      <c r="P2715">
        <v>80</v>
      </c>
      <c r="Q2715">
        <v>4</v>
      </c>
      <c r="R2715">
        <v>35</v>
      </c>
      <c r="S2715">
        <v>52</v>
      </c>
      <c r="T2715">
        <v>2</v>
      </c>
      <c r="U2715">
        <v>44</v>
      </c>
      <c r="V2715">
        <v>1.1794871794871795</v>
      </c>
      <c r="W2715">
        <v>0.4</v>
      </c>
      <c r="X2715">
        <v>3.5273368606701945E-2</v>
      </c>
      <c r="Y2715">
        <v>0.30864197530864201</v>
      </c>
      <c r="Z2715">
        <v>160</v>
      </c>
      <c r="AA2715">
        <v>0.6</v>
      </c>
      <c r="AB2715">
        <v>2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43</v>
      </c>
      <c r="AI2715">
        <v>0</v>
      </c>
      <c r="AJ2715">
        <v>0</v>
      </c>
      <c r="AK2715">
        <v>2</v>
      </c>
      <c r="AL2715">
        <v>0</v>
      </c>
      <c r="AM2715">
        <v>0</v>
      </c>
      <c r="AQ2715">
        <v>150</v>
      </c>
      <c r="AR2715">
        <v>150</v>
      </c>
      <c r="AS2715" t="s">
        <v>755</v>
      </c>
    </row>
    <row r="2716" spans="1:45" x14ac:dyDescent="0.25">
      <c r="A2716">
        <v>2715</v>
      </c>
      <c r="B2716" t="s">
        <v>26</v>
      </c>
      <c r="C2716" t="s">
        <v>680</v>
      </c>
      <c r="D2716" t="s">
        <v>4</v>
      </c>
      <c r="E2716" t="s">
        <v>348</v>
      </c>
      <c r="F2716" s="138">
        <v>44052</v>
      </c>
      <c r="G2716" t="s">
        <v>685</v>
      </c>
      <c r="H2716" t="s">
        <v>667</v>
      </c>
      <c r="I2716" t="s">
        <v>681</v>
      </c>
      <c r="J2716" t="s">
        <v>248</v>
      </c>
      <c r="K2716" t="s">
        <v>671</v>
      </c>
      <c r="L2716">
        <v>1000</v>
      </c>
      <c r="M2716">
        <v>200</v>
      </c>
      <c r="O2716">
        <v>160</v>
      </c>
      <c r="P2716">
        <v>80</v>
      </c>
      <c r="Q2716">
        <v>4</v>
      </c>
      <c r="R2716">
        <v>46</v>
      </c>
      <c r="S2716">
        <v>52</v>
      </c>
      <c r="T2716">
        <v>5.0999999999999996</v>
      </c>
      <c r="U2716">
        <v>37.35</v>
      </c>
      <c r="V2716">
        <v>0.84900000000000009</v>
      </c>
      <c r="W2716">
        <v>0.4</v>
      </c>
      <c r="X2716">
        <v>3.5714285714285712E-2</v>
      </c>
      <c r="Y2716">
        <v>0.4107142857142857</v>
      </c>
      <c r="Z2716">
        <v>196</v>
      </c>
      <c r="AA2716">
        <v>0.6</v>
      </c>
      <c r="AB2716">
        <v>5.0999999999999996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35.6</v>
      </c>
      <c r="AI2716">
        <v>3</v>
      </c>
      <c r="AJ2716">
        <v>0</v>
      </c>
      <c r="AK2716">
        <v>2</v>
      </c>
      <c r="AL2716">
        <v>0</v>
      </c>
      <c r="AM2716">
        <v>0</v>
      </c>
      <c r="AQ2716">
        <v>150</v>
      </c>
      <c r="AR2716">
        <v>150</v>
      </c>
      <c r="AS2716" t="s">
        <v>755</v>
      </c>
    </row>
    <row r="2717" spans="1:45" x14ac:dyDescent="0.25">
      <c r="A2717">
        <v>2716</v>
      </c>
      <c r="B2717" t="s">
        <v>26</v>
      </c>
      <c r="C2717" t="s">
        <v>680</v>
      </c>
      <c r="D2717" t="s">
        <v>4</v>
      </c>
      <c r="E2717" t="s">
        <v>348</v>
      </c>
      <c r="F2717" s="138">
        <v>44052</v>
      </c>
      <c r="G2717" t="s">
        <v>685</v>
      </c>
      <c r="H2717" t="s">
        <v>667</v>
      </c>
      <c r="I2717" t="s">
        <v>681</v>
      </c>
      <c r="J2717" t="s">
        <v>448</v>
      </c>
      <c r="K2717" t="s">
        <v>671</v>
      </c>
      <c r="L2717">
        <v>1000</v>
      </c>
      <c r="M2717">
        <v>200</v>
      </c>
      <c r="O2717">
        <v>192</v>
      </c>
      <c r="P2717">
        <v>80</v>
      </c>
      <c r="Q2717">
        <v>12</v>
      </c>
      <c r="R2717">
        <v>51</v>
      </c>
      <c r="S2717">
        <v>52</v>
      </c>
      <c r="T2717">
        <v>6.25</v>
      </c>
      <c r="U2717">
        <v>46.55</v>
      </c>
      <c r="V2717">
        <v>0.838095238095238</v>
      </c>
      <c r="W2717">
        <v>0.4</v>
      </c>
      <c r="X2717">
        <v>8.9285714285714302E-2</v>
      </c>
      <c r="Y2717">
        <v>0.37946428571428575</v>
      </c>
      <c r="Z2717">
        <v>223</v>
      </c>
      <c r="AA2717">
        <v>0.6</v>
      </c>
      <c r="AB2717">
        <v>5</v>
      </c>
      <c r="AC2717">
        <v>1</v>
      </c>
      <c r="AD2717">
        <v>0</v>
      </c>
      <c r="AE2717">
        <v>2</v>
      </c>
      <c r="AF2717">
        <v>0</v>
      </c>
      <c r="AG2717">
        <v>0</v>
      </c>
      <c r="AH2717">
        <v>45.3</v>
      </c>
      <c r="AI2717">
        <v>0</v>
      </c>
      <c r="AJ2717">
        <v>0</v>
      </c>
      <c r="AK2717">
        <v>1</v>
      </c>
      <c r="AL2717">
        <v>1</v>
      </c>
      <c r="AM2717">
        <v>0</v>
      </c>
      <c r="AQ2717">
        <v>150</v>
      </c>
      <c r="AR2717">
        <v>150</v>
      </c>
      <c r="AS2717" t="s">
        <v>755</v>
      </c>
    </row>
    <row r="2718" spans="1:45" x14ac:dyDescent="0.25">
      <c r="A2718">
        <v>2717</v>
      </c>
      <c r="B2718" t="s">
        <v>26</v>
      </c>
      <c r="C2718" t="s">
        <v>680</v>
      </c>
      <c r="D2718" t="s">
        <v>4</v>
      </c>
      <c r="E2718" t="s">
        <v>348</v>
      </c>
      <c r="F2718" s="138">
        <v>44052</v>
      </c>
      <c r="G2718" t="s">
        <v>685</v>
      </c>
      <c r="H2718" t="s">
        <v>667</v>
      </c>
      <c r="I2718" t="s">
        <v>681</v>
      </c>
      <c r="J2718" t="s">
        <v>417</v>
      </c>
      <c r="K2718" t="s">
        <v>671</v>
      </c>
      <c r="L2718">
        <v>1000</v>
      </c>
      <c r="M2718">
        <v>200</v>
      </c>
      <c r="O2718">
        <v>360</v>
      </c>
      <c r="P2718">
        <v>80</v>
      </c>
      <c r="Q2718">
        <v>39</v>
      </c>
      <c r="R2718">
        <v>109</v>
      </c>
      <c r="S2718">
        <v>52</v>
      </c>
      <c r="T2718">
        <v>40.5</v>
      </c>
      <c r="U2718">
        <v>142.5</v>
      </c>
      <c r="V2718">
        <v>1.2364864864864864</v>
      </c>
      <c r="W2718">
        <v>0.4</v>
      </c>
      <c r="X2718">
        <v>0.15476190476190477</v>
      </c>
      <c r="Y2718">
        <v>0.43253968253968261</v>
      </c>
      <c r="Z2718">
        <v>362</v>
      </c>
      <c r="AA2718">
        <v>0.7</v>
      </c>
      <c r="AB2718">
        <v>38</v>
      </c>
      <c r="AC2718">
        <v>0</v>
      </c>
      <c r="AD2718">
        <v>0</v>
      </c>
      <c r="AE2718">
        <v>5</v>
      </c>
      <c r="AF2718">
        <v>0</v>
      </c>
      <c r="AG2718">
        <v>0</v>
      </c>
      <c r="AH2718">
        <v>134</v>
      </c>
      <c r="AI2718">
        <v>0</v>
      </c>
      <c r="AJ2718">
        <v>0</v>
      </c>
      <c r="AK2718">
        <v>8</v>
      </c>
      <c r="AL2718">
        <v>6</v>
      </c>
      <c r="AM2718">
        <v>0</v>
      </c>
      <c r="AQ2718">
        <v>250</v>
      </c>
      <c r="AR2718">
        <v>250</v>
      </c>
      <c r="AS2718" t="s">
        <v>755</v>
      </c>
    </row>
    <row r="2719" spans="1:45" x14ac:dyDescent="0.25">
      <c r="A2719">
        <v>2718</v>
      </c>
      <c r="B2719" t="s">
        <v>26</v>
      </c>
      <c r="C2719" t="s">
        <v>680</v>
      </c>
      <c r="D2719" t="s">
        <v>4</v>
      </c>
      <c r="E2719" t="s">
        <v>348</v>
      </c>
      <c r="F2719" s="138">
        <v>44052</v>
      </c>
      <c r="G2719" t="s">
        <v>685</v>
      </c>
      <c r="H2719" t="s">
        <v>667</v>
      </c>
      <c r="I2719" t="s">
        <v>681</v>
      </c>
      <c r="J2719" t="s">
        <v>406</v>
      </c>
      <c r="K2719" t="s">
        <v>671</v>
      </c>
      <c r="L2719">
        <v>1000</v>
      </c>
      <c r="M2719">
        <v>200</v>
      </c>
      <c r="O2719">
        <v>160</v>
      </c>
      <c r="P2719">
        <v>80</v>
      </c>
      <c r="Q2719">
        <v>4</v>
      </c>
      <c r="R2719">
        <v>41</v>
      </c>
      <c r="S2719">
        <v>52</v>
      </c>
      <c r="T2719">
        <v>5</v>
      </c>
      <c r="U2719">
        <v>35</v>
      </c>
      <c r="V2719">
        <v>0.88888888888888884</v>
      </c>
      <c r="W2719">
        <v>0.4</v>
      </c>
      <c r="X2719">
        <v>3.5714285714285712E-2</v>
      </c>
      <c r="Y2719">
        <v>0.36607142857142855</v>
      </c>
      <c r="Z2719">
        <v>165</v>
      </c>
      <c r="AA2719">
        <v>0.6</v>
      </c>
      <c r="AB2719">
        <v>5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35</v>
      </c>
      <c r="AI2719">
        <v>0</v>
      </c>
      <c r="AJ2719">
        <v>0</v>
      </c>
      <c r="AK2719">
        <v>0</v>
      </c>
      <c r="AL2719">
        <v>0</v>
      </c>
      <c r="AM2719">
        <v>0</v>
      </c>
      <c r="AQ2719">
        <v>150</v>
      </c>
      <c r="AR2719">
        <v>150</v>
      </c>
      <c r="AS2719" t="s">
        <v>755</v>
      </c>
    </row>
    <row r="2720" spans="1:45" x14ac:dyDescent="0.25">
      <c r="A2720">
        <v>2719</v>
      </c>
      <c r="B2720" t="s">
        <v>26</v>
      </c>
      <c r="C2720" t="s">
        <v>680</v>
      </c>
      <c r="D2720" t="s">
        <v>4</v>
      </c>
      <c r="E2720" t="s">
        <v>348</v>
      </c>
      <c r="F2720" s="138">
        <v>44052</v>
      </c>
      <c r="G2720" t="s">
        <v>685</v>
      </c>
      <c r="H2720" t="s">
        <v>667</v>
      </c>
      <c r="I2720" t="s">
        <v>681</v>
      </c>
      <c r="J2720" t="s">
        <v>255</v>
      </c>
      <c r="K2720" t="s">
        <v>671</v>
      </c>
      <c r="L2720">
        <v>1000</v>
      </c>
      <c r="M2720">
        <v>200</v>
      </c>
      <c r="O2720">
        <v>160</v>
      </c>
      <c r="P2720">
        <v>80</v>
      </c>
      <c r="Q2720">
        <v>2</v>
      </c>
      <c r="R2720">
        <v>35</v>
      </c>
      <c r="S2720">
        <v>52</v>
      </c>
      <c r="T2720">
        <v>0.6</v>
      </c>
      <c r="U2720">
        <v>31.5</v>
      </c>
      <c r="V2720">
        <v>0.86756756756756759</v>
      </c>
      <c r="W2720">
        <v>0.4</v>
      </c>
      <c r="X2720">
        <v>1.7857142857142856E-2</v>
      </c>
      <c r="Y2720">
        <v>0.3125</v>
      </c>
      <c r="Z2720">
        <v>193</v>
      </c>
      <c r="AA2720">
        <v>0.6</v>
      </c>
      <c r="AB2720">
        <v>0.6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31</v>
      </c>
      <c r="AI2720">
        <v>0</v>
      </c>
      <c r="AJ2720">
        <v>0</v>
      </c>
      <c r="AK2720">
        <v>1</v>
      </c>
      <c r="AL2720">
        <v>0</v>
      </c>
      <c r="AM2720">
        <v>0</v>
      </c>
      <c r="AQ2720">
        <v>150</v>
      </c>
      <c r="AR2720">
        <v>150</v>
      </c>
      <c r="AS2720" t="s">
        <v>755</v>
      </c>
    </row>
    <row r="2721" spans="1:45" x14ac:dyDescent="0.25">
      <c r="A2721">
        <v>2720</v>
      </c>
      <c r="B2721" t="s">
        <v>26</v>
      </c>
      <c r="C2721" t="s">
        <v>680</v>
      </c>
      <c r="D2721" t="s">
        <v>4</v>
      </c>
      <c r="E2721" t="s">
        <v>348</v>
      </c>
      <c r="F2721" s="138">
        <v>44052</v>
      </c>
      <c r="G2721" t="s">
        <v>685</v>
      </c>
      <c r="H2721" t="s">
        <v>667</v>
      </c>
      <c r="I2721" t="s">
        <v>681</v>
      </c>
      <c r="J2721" t="s">
        <v>254</v>
      </c>
      <c r="K2721" t="s">
        <v>671</v>
      </c>
      <c r="L2721">
        <v>1000</v>
      </c>
      <c r="M2721">
        <v>200</v>
      </c>
      <c r="O2721">
        <v>192</v>
      </c>
      <c r="P2721">
        <v>80</v>
      </c>
      <c r="Q2721">
        <v>34</v>
      </c>
      <c r="R2721">
        <v>45</v>
      </c>
      <c r="S2721">
        <v>52</v>
      </c>
      <c r="T2721">
        <v>16.5</v>
      </c>
      <c r="U2721">
        <v>56.25</v>
      </c>
      <c r="V2721">
        <v>0.92088607594936711</v>
      </c>
      <c r="W2721">
        <v>0.4</v>
      </c>
      <c r="X2721">
        <v>0.25297619047619052</v>
      </c>
      <c r="Y2721">
        <v>0.3348214285714286</v>
      </c>
      <c r="Z2721">
        <v>190</v>
      </c>
      <c r="AA2721">
        <v>0.6</v>
      </c>
      <c r="AB2721">
        <v>16</v>
      </c>
      <c r="AC2721">
        <v>2</v>
      </c>
      <c r="AD2721">
        <v>0</v>
      </c>
      <c r="AE2721">
        <v>0</v>
      </c>
      <c r="AF2721">
        <v>0</v>
      </c>
      <c r="AG2721">
        <v>0</v>
      </c>
      <c r="AH2721">
        <v>55</v>
      </c>
      <c r="AI2721">
        <v>5</v>
      </c>
      <c r="AJ2721">
        <v>0</v>
      </c>
      <c r="AK2721">
        <v>0</v>
      </c>
      <c r="AL2721">
        <v>0</v>
      </c>
      <c r="AM2721">
        <v>0</v>
      </c>
      <c r="AQ2721">
        <v>150</v>
      </c>
      <c r="AR2721">
        <v>150</v>
      </c>
      <c r="AS2721" t="s">
        <v>755</v>
      </c>
    </row>
    <row r="2722" spans="1:45" x14ac:dyDescent="0.25">
      <c r="A2722">
        <v>2721</v>
      </c>
      <c r="B2722" t="s">
        <v>26</v>
      </c>
      <c r="C2722" t="s">
        <v>680</v>
      </c>
      <c r="D2722" t="s">
        <v>4</v>
      </c>
      <c r="E2722" t="s">
        <v>348</v>
      </c>
      <c r="F2722" s="138">
        <v>44052</v>
      </c>
      <c r="G2722" t="s">
        <v>685</v>
      </c>
      <c r="H2722" t="s">
        <v>667</v>
      </c>
      <c r="I2722" t="s">
        <v>681</v>
      </c>
      <c r="J2722" t="s">
        <v>411</v>
      </c>
      <c r="K2722" t="s">
        <v>671</v>
      </c>
      <c r="L2722">
        <v>1000</v>
      </c>
      <c r="M2722">
        <v>200</v>
      </c>
      <c r="O2722">
        <v>192</v>
      </c>
      <c r="P2722">
        <v>80</v>
      </c>
      <c r="Q2722">
        <v>5</v>
      </c>
      <c r="R2722">
        <v>35</v>
      </c>
      <c r="S2722">
        <v>52</v>
      </c>
      <c r="T2722">
        <v>3.8</v>
      </c>
      <c r="U2722">
        <v>35.5</v>
      </c>
      <c r="V2722">
        <v>0.98249999999999993</v>
      </c>
      <c r="W2722">
        <v>0.4</v>
      </c>
      <c r="X2722">
        <v>3.7202380952380959E-2</v>
      </c>
      <c r="Y2722">
        <v>0.26041666666666669</v>
      </c>
      <c r="Z2722">
        <v>235</v>
      </c>
      <c r="AA2722">
        <v>0.6</v>
      </c>
      <c r="AB2722">
        <v>3.8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35.5</v>
      </c>
      <c r="AI2722">
        <v>0</v>
      </c>
      <c r="AJ2722">
        <v>0</v>
      </c>
      <c r="AK2722">
        <v>0</v>
      </c>
      <c r="AL2722">
        <v>0</v>
      </c>
      <c r="AM2722">
        <v>0</v>
      </c>
      <c r="AQ2722">
        <v>150</v>
      </c>
      <c r="AR2722">
        <v>150</v>
      </c>
      <c r="AS2722" t="s">
        <v>755</v>
      </c>
    </row>
    <row r="2723" spans="1:45" x14ac:dyDescent="0.25">
      <c r="A2723">
        <v>2722</v>
      </c>
      <c r="B2723" t="s">
        <v>26</v>
      </c>
      <c r="C2723" t="s">
        <v>680</v>
      </c>
      <c r="D2723" t="s">
        <v>4</v>
      </c>
      <c r="E2723" t="s">
        <v>348</v>
      </c>
      <c r="F2723" s="138">
        <v>44052</v>
      </c>
      <c r="G2723" t="s">
        <v>710</v>
      </c>
      <c r="H2723" t="s">
        <v>687</v>
      </c>
      <c r="I2723" t="s">
        <v>681</v>
      </c>
      <c r="J2723" t="s">
        <v>540</v>
      </c>
      <c r="K2723" t="s">
        <v>711</v>
      </c>
      <c r="L2723">
        <v>180</v>
      </c>
      <c r="M2723">
        <v>81</v>
      </c>
      <c r="O2723">
        <v>80</v>
      </c>
      <c r="P2723">
        <v>19</v>
      </c>
      <c r="Q2723">
        <v>0</v>
      </c>
      <c r="R2723">
        <v>17</v>
      </c>
      <c r="S2723">
        <v>5</v>
      </c>
      <c r="T2723">
        <v>0</v>
      </c>
      <c r="U2723">
        <v>18</v>
      </c>
      <c r="V2723">
        <v>1.0588235294117647</v>
      </c>
      <c r="W2723">
        <v>0.4</v>
      </c>
      <c r="X2723">
        <v>0</v>
      </c>
      <c r="Y2723">
        <v>0.30357142857142855</v>
      </c>
      <c r="Z2723">
        <v>115</v>
      </c>
      <c r="AA2723">
        <v>0.6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18</v>
      </c>
      <c r="AI2723">
        <v>0</v>
      </c>
      <c r="AJ2723">
        <v>0</v>
      </c>
      <c r="AK2723">
        <v>0</v>
      </c>
      <c r="AL2723">
        <v>0</v>
      </c>
      <c r="AM2723">
        <v>0</v>
      </c>
      <c r="AQ2723">
        <v>100</v>
      </c>
      <c r="AR2723">
        <v>100</v>
      </c>
      <c r="AS2723" t="s">
        <v>755</v>
      </c>
    </row>
    <row r="2724" spans="1:45" x14ac:dyDescent="0.25">
      <c r="A2724">
        <v>2723</v>
      </c>
      <c r="B2724" t="s">
        <v>26</v>
      </c>
      <c r="C2724" t="s">
        <v>680</v>
      </c>
      <c r="D2724" t="s">
        <v>4</v>
      </c>
      <c r="E2724" t="s">
        <v>348</v>
      </c>
      <c r="F2724" s="138">
        <v>44052</v>
      </c>
      <c r="G2724" t="s">
        <v>710</v>
      </c>
      <c r="H2724" t="s">
        <v>687</v>
      </c>
      <c r="I2724" t="s">
        <v>681</v>
      </c>
      <c r="J2724" t="s">
        <v>583</v>
      </c>
      <c r="K2724" t="s">
        <v>711</v>
      </c>
      <c r="L2724">
        <v>180</v>
      </c>
      <c r="M2724">
        <v>81</v>
      </c>
      <c r="O2724">
        <v>96</v>
      </c>
      <c r="P2724">
        <v>19</v>
      </c>
      <c r="Q2724">
        <v>1</v>
      </c>
      <c r="R2724">
        <v>20</v>
      </c>
      <c r="S2724">
        <v>5</v>
      </c>
      <c r="T2724">
        <v>1</v>
      </c>
      <c r="U2724">
        <v>19.5</v>
      </c>
      <c r="V2724">
        <v>0.97619047619047616</v>
      </c>
      <c r="W2724">
        <v>0.4</v>
      </c>
      <c r="X2724">
        <v>1.4880952380952384E-2</v>
      </c>
      <c r="Y2724">
        <v>0.29761904761904767</v>
      </c>
      <c r="Z2724">
        <v>115</v>
      </c>
      <c r="AA2724">
        <v>0.5</v>
      </c>
      <c r="AB2724">
        <v>1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19.5</v>
      </c>
      <c r="AI2724">
        <v>0</v>
      </c>
      <c r="AJ2724">
        <v>0</v>
      </c>
      <c r="AK2724">
        <v>0</v>
      </c>
      <c r="AL2724">
        <v>0</v>
      </c>
      <c r="AM2724">
        <v>0</v>
      </c>
      <c r="AQ2724">
        <v>100</v>
      </c>
      <c r="AR2724">
        <v>100</v>
      </c>
      <c r="AS2724" t="s">
        <v>755</v>
      </c>
    </row>
    <row r="2725" spans="1:45" x14ac:dyDescent="0.25">
      <c r="A2725">
        <v>2724</v>
      </c>
      <c r="B2725" t="s">
        <v>26</v>
      </c>
      <c r="C2725" t="s">
        <v>680</v>
      </c>
      <c r="D2725" t="s">
        <v>4</v>
      </c>
      <c r="E2725" t="s">
        <v>348</v>
      </c>
      <c r="F2725" s="138">
        <v>44052</v>
      </c>
      <c r="G2725" t="s">
        <v>710</v>
      </c>
      <c r="H2725" t="s">
        <v>687</v>
      </c>
      <c r="I2725" t="s">
        <v>681</v>
      </c>
      <c r="J2725" t="s">
        <v>502</v>
      </c>
      <c r="K2725" t="s">
        <v>711</v>
      </c>
      <c r="L2725">
        <v>180</v>
      </c>
      <c r="M2725">
        <v>81</v>
      </c>
      <c r="O2725">
        <v>80</v>
      </c>
      <c r="P2725">
        <v>19</v>
      </c>
      <c r="Q2725">
        <v>0</v>
      </c>
      <c r="R2725">
        <v>9</v>
      </c>
      <c r="S2725">
        <v>5</v>
      </c>
      <c r="T2725">
        <v>0</v>
      </c>
      <c r="U2725">
        <v>10.3</v>
      </c>
      <c r="V2725">
        <v>1.1444444444444446</v>
      </c>
      <c r="W2725">
        <v>0.4</v>
      </c>
      <c r="X2725">
        <v>0</v>
      </c>
      <c r="Y2725">
        <v>0.16071428571428573</v>
      </c>
      <c r="Z2725">
        <v>71</v>
      </c>
      <c r="AA2725">
        <v>0.5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8.3000000000000007</v>
      </c>
      <c r="AI2725">
        <v>0</v>
      </c>
      <c r="AJ2725">
        <v>0</v>
      </c>
      <c r="AK2725">
        <v>4</v>
      </c>
      <c r="AL2725">
        <v>0</v>
      </c>
      <c r="AM2725">
        <v>0</v>
      </c>
      <c r="AQ2725">
        <v>100</v>
      </c>
      <c r="AR2725">
        <v>100</v>
      </c>
      <c r="AS2725" t="s">
        <v>755</v>
      </c>
    </row>
    <row r="2726" spans="1:45" x14ac:dyDescent="0.25">
      <c r="A2726">
        <v>2725</v>
      </c>
      <c r="B2726" t="s">
        <v>26</v>
      </c>
      <c r="C2726" t="s">
        <v>680</v>
      </c>
      <c r="D2726" t="s">
        <v>4</v>
      </c>
      <c r="E2726" t="s">
        <v>348</v>
      </c>
      <c r="F2726" s="138">
        <v>44052</v>
      </c>
      <c r="G2726" t="s">
        <v>710</v>
      </c>
      <c r="H2726" t="s">
        <v>687</v>
      </c>
      <c r="I2726" t="s">
        <v>681</v>
      </c>
      <c r="J2726" t="s">
        <v>517</v>
      </c>
      <c r="K2726" t="s">
        <v>711</v>
      </c>
      <c r="L2726">
        <v>180</v>
      </c>
      <c r="M2726">
        <v>81</v>
      </c>
      <c r="O2726">
        <v>96</v>
      </c>
      <c r="P2726">
        <v>19</v>
      </c>
      <c r="Q2726">
        <v>2</v>
      </c>
      <c r="R2726">
        <v>6</v>
      </c>
      <c r="S2726">
        <v>5</v>
      </c>
      <c r="T2726">
        <v>1.5</v>
      </c>
      <c r="U2726">
        <v>6</v>
      </c>
      <c r="V2726">
        <v>0.9375</v>
      </c>
      <c r="W2726">
        <v>0.4</v>
      </c>
      <c r="X2726">
        <v>2.9761904761904767E-2</v>
      </c>
      <c r="Y2726">
        <v>8.9285714285714302E-2</v>
      </c>
      <c r="Z2726">
        <v>70</v>
      </c>
      <c r="AA2726">
        <v>0.5</v>
      </c>
      <c r="AB2726">
        <v>1.5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6</v>
      </c>
      <c r="AI2726">
        <v>0</v>
      </c>
      <c r="AJ2726">
        <v>0</v>
      </c>
      <c r="AK2726">
        <v>0</v>
      </c>
      <c r="AL2726">
        <v>0</v>
      </c>
      <c r="AM2726">
        <v>0</v>
      </c>
      <c r="AQ2726">
        <v>100</v>
      </c>
      <c r="AR2726">
        <v>100</v>
      </c>
      <c r="AS2726" t="s">
        <v>755</v>
      </c>
    </row>
    <row r="2727" spans="1:45" x14ac:dyDescent="0.25">
      <c r="A2727">
        <v>2726</v>
      </c>
      <c r="B2727" t="s">
        <v>26</v>
      </c>
      <c r="C2727" t="s">
        <v>680</v>
      </c>
      <c r="D2727" t="s">
        <v>4</v>
      </c>
      <c r="E2727" t="s">
        <v>348</v>
      </c>
      <c r="F2727" s="138">
        <v>44052</v>
      </c>
      <c r="G2727" t="s">
        <v>710</v>
      </c>
      <c r="H2727" t="s">
        <v>687</v>
      </c>
      <c r="I2727" t="s">
        <v>681</v>
      </c>
      <c r="J2727" t="s">
        <v>541</v>
      </c>
      <c r="K2727" t="s">
        <v>711</v>
      </c>
      <c r="L2727">
        <v>180</v>
      </c>
      <c r="M2727">
        <v>81</v>
      </c>
      <c r="O2727">
        <v>80</v>
      </c>
      <c r="P2727">
        <v>19</v>
      </c>
      <c r="Q2727">
        <v>0</v>
      </c>
      <c r="R2727">
        <v>14</v>
      </c>
      <c r="S2727">
        <v>5</v>
      </c>
      <c r="T2727">
        <v>0</v>
      </c>
      <c r="U2727">
        <v>14</v>
      </c>
      <c r="V2727">
        <v>1</v>
      </c>
      <c r="W2727">
        <v>0.4</v>
      </c>
      <c r="X2727">
        <v>0</v>
      </c>
      <c r="Y2727">
        <v>0.25</v>
      </c>
      <c r="Z2727">
        <v>139</v>
      </c>
      <c r="AA2727">
        <v>0.5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14</v>
      </c>
      <c r="AI2727">
        <v>0</v>
      </c>
      <c r="AJ2727">
        <v>0</v>
      </c>
      <c r="AK2727">
        <v>0</v>
      </c>
      <c r="AL2727">
        <v>0</v>
      </c>
      <c r="AM2727">
        <v>0</v>
      </c>
      <c r="AQ2727">
        <v>100</v>
      </c>
      <c r="AR2727">
        <v>100</v>
      </c>
      <c r="AS2727" t="s">
        <v>755</v>
      </c>
    </row>
    <row r="2728" spans="1:45" x14ac:dyDescent="0.25">
      <c r="A2728">
        <v>2727</v>
      </c>
      <c r="B2728" t="s">
        <v>26</v>
      </c>
      <c r="C2728" t="s">
        <v>680</v>
      </c>
      <c r="D2728" t="s">
        <v>4</v>
      </c>
      <c r="E2728" t="s">
        <v>348</v>
      </c>
      <c r="F2728" s="138">
        <v>44052</v>
      </c>
      <c r="G2728" t="s">
        <v>710</v>
      </c>
      <c r="H2728" t="s">
        <v>687</v>
      </c>
      <c r="I2728" t="s">
        <v>681</v>
      </c>
      <c r="J2728" t="s">
        <v>604</v>
      </c>
      <c r="K2728" t="s">
        <v>711</v>
      </c>
      <c r="L2728">
        <v>180</v>
      </c>
      <c r="M2728">
        <v>81</v>
      </c>
      <c r="O2728">
        <v>90</v>
      </c>
      <c r="P2728">
        <v>19</v>
      </c>
      <c r="Q2728">
        <v>0</v>
      </c>
      <c r="R2728">
        <v>6</v>
      </c>
      <c r="S2728">
        <v>5</v>
      </c>
      <c r="T2728">
        <v>0</v>
      </c>
      <c r="U2728">
        <v>7</v>
      </c>
      <c r="V2728">
        <v>1.1666666666666667</v>
      </c>
      <c r="W2728">
        <v>0.4</v>
      </c>
      <c r="X2728">
        <v>0</v>
      </c>
      <c r="Y2728">
        <v>9.5238095238095247E-2</v>
      </c>
      <c r="Z2728">
        <v>105</v>
      </c>
      <c r="AA2728">
        <v>0.5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7</v>
      </c>
      <c r="AI2728">
        <v>0</v>
      </c>
      <c r="AJ2728">
        <v>0</v>
      </c>
      <c r="AK2728">
        <v>0</v>
      </c>
      <c r="AL2728">
        <v>0</v>
      </c>
      <c r="AM2728">
        <v>0</v>
      </c>
      <c r="AQ2728">
        <v>100</v>
      </c>
      <c r="AR2728">
        <v>100</v>
      </c>
      <c r="AS2728" t="s">
        <v>755</v>
      </c>
    </row>
    <row r="2729" spans="1:45" x14ac:dyDescent="0.25">
      <c r="A2729">
        <v>2728</v>
      </c>
      <c r="B2729" t="s">
        <v>26</v>
      </c>
      <c r="C2729" t="s">
        <v>680</v>
      </c>
      <c r="D2729" t="s">
        <v>4</v>
      </c>
      <c r="E2729" t="s">
        <v>348</v>
      </c>
      <c r="F2729" s="138">
        <v>44052</v>
      </c>
      <c r="G2729" t="s">
        <v>710</v>
      </c>
      <c r="H2729" t="s">
        <v>687</v>
      </c>
      <c r="I2729" t="s">
        <v>681</v>
      </c>
      <c r="J2729" t="s">
        <v>506</v>
      </c>
      <c r="K2729" t="s">
        <v>711</v>
      </c>
      <c r="L2729">
        <v>180</v>
      </c>
      <c r="M2729">
        <v>81</v>
      </c>
      <c r="O2729">
        <v>88</v>
      </c>
      <c r="P2729">
        <v>19</v>
      </c>
      <c r="Q2729">
        <v>0</v>
      </c>
      <c r="R2729">
        <v>15</v>
      </c>
      <c r="S2729">
        <v>5</v>
      </c>
      <c r="T2729">
        <v>0</v>
      </c>
      <c r="U2729">
        <v>22</v>
      </c>
      <c r="V2729">
        <v>1.4666666666666666</v>
      </c>
      <c r="W2729">
        <v>0.4</v>
      </c>
      <c r="X2729">
        <v>0</v>
      </c>
      <c r="Y2729">
        <v>0.24350649350649353</v>
      </c>
      <c r="Z2729">
        <v>76</v>
      </c>
      <c r="AA2729">
        <v>0.5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22</v>
      </c>
      <c r="AI2729">
        <v>0</v>
      </c>
      <c r="AJ2729">
        <v>0</v>
      </c>
      <c r="AK2729">
        <v>0</v>
      </c>
      <c r="AL2729">
        <v>0</v>
      </c>
      <c r="AM2729">
        <v>0</v>
      </c>
      <c r="AQ2729">
        <v>100</v>
      </c>
      <c r="AR2729">
        <v>100</v>
      </c>
      <c r="AS2729" t="s">
        <v>755</v>
      </c>
    </row>
    <row r="2730" spans="1:45" x14ac:dyDescent="0.25">
      <c r="A2730">
        <v>2729</v>
      </c>
      <c r="B2730" t="s">
        <v>26</v>
      </c>
      <c r="C2730" t="s">
        <v>680</v>
      </c>
      <c r="D2730" t="s">
        <v>4</v>
      </c>
      <c r="E2730" t="s">
        <v>348</v>
      </c>
      <c r="F2730" s="138">
        <v>44052</v>
      </c>
      <c r="G2730" t="s">
        <v>710</v>
      </c>
      <c r="H2730" t="s">
        <v>687</v>
      </c>
      <c r="I2730" t="s">
        <v>681</v>
      </c>
      <c r="J2730" t="s">
        <v>605</v>
      </c>
      <c r="K2730" t="s">
        <v>711</v>
      </c>
      <c r="L2730">
        <v>180</v>
      </c>
      <c r="M2730">
        <v>81</v>
      </c>
      <c r="O2730">
        <v>80</v>
      </c>
      <c r="P2730">
        <v>19</v>
      </c>
      <c r="Q2730">
        <v>4</v>
      </c>
      <c r="R2730">
        <v>20</v>
      </c>
      <c r="S2730">
        <v>5</v>
      </c>
      <c r="T2730">
        <v>5.5</v>
      </c>
      <c r="U2730">
        <v>20</v>
      </c>
      <c r="V2730">
        <v>1.0625</v>
      </c>
      <c r="W2730">
        <v>0.4</v>
      </c>
      <c r="X2730">
        <v>7.1428571428571425E-2</v>
      </c>
      <c r="Y2730">
        <v>0.35714285714285715</v>
      </c>
      <c r="Z2730">
        <v>98</v>
      </c>
      <c r="AA2730">
        <v>0.5</v>
      </c>
      <c r="AB2730">
        <v>5</v>
      </c>
      <c r="AC2730">
        <v>0</v>
      </c>
      <c r="AD2730">
        <v>0</v>
      </c>
      <c r="AE2730">
        <v>1</v>
      </c>
      <c r="AF2730">
        <v>0</v>
      </c>
      <c r="AG2730">
        <v>0</v>
      </c>
      <c r="AH2730">
        <v>19</v>
      </c>
      <c r="AI2730">
        <v>0</v>
      </c>
      <c r="AJ2730">
        <v>0</v>
      </c>
      <c r="AK2730">
        <v>2</v>
      </c>
      <c r="AL2730">
        <v>0</v>
      </c>
      <c r="AM2730">
        <v>0</v>
      </c>
      <c r="AQ2730">
        <v>100</v>
      </c>
      <c r="AR2730">
        <v>100</v>
      </c>
      <c r="AS2730" t="s">
        <v>755</v>
      </c>
    </row>
    <row r="2731" spans="1:45" x14ac:dyDescent="0.25">
      <c r="A2731">
        <v>2730</v>
      </c>
      <c r="B2731" t="s">
        <v>26</v>
      </c>
      <c r="C2731" t="s">
        <v>680</v>
      </c>
      <c r="D2731" t="s">
        <v>4</v>
      </c>
      <c r="E2731" t="s">
        <v>348</v>
      </c>
      <c r="F2731" s="138">
        <v>44052</v>
      </c>
      <c r="G2731" t="s">
        <v>710</v>
      </c>
      <c r="H2731" t="s">
        <v>687</v>
      </c>
      <c r="I2731" t="s">
        <v>681</v>
      </c>
      <c r="J2731" t="s">
        <v>539</v>
      </c>
      <c r="K2731" t="s">
        <v>711</v>
      </c>
      <c r="L2731">
        <v>180</v>
      </c>
      <c r="M2731">
        <v>81</v>
      </c>
      <c r="O2731">
        <v>80</v>
      </c>
      <c r="P2731">
        <v>19</v>
      </c>
      <c r="Q2731">
        <v>3</v>
      </c>
      <c r="R2731">
        <v>18</v>
      </c>
      <c r="S2731">
        <v>5</v>
      </c>
      <c r="T2731">
        <v>6</v>
      </c>
      <c r="U2731">
        <v>24</v>
      </c>
      <c r="V2731">
        <v>1.4285714285714286</v>
      </c>
      <c r="W2731">
        <v>0.4</v>
      </c>
      <c r="X2731">
        <v>5.3571428571428568E-2</v>
      </c>
      <c r="Y2731">
        <v>0.32142857142857145</v>
      </c>
      <c r="Z2731">
        <v>81</v>
      </c>
      <c r="AA2731">
        <v>0.5</v>
      </c>
      <c r="AB2731">
        <v>6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24</v>
      </c>
      <c r="AI2731">
        <v>0</v>
      </c>
      <c r="AJ2731">
        <v>0</v>
      </c>
      <c r="AK2731">
        <v>0</v>
      </c>
      <c r="AL2731">
        <v>0</v>
      </c>
      <c r="AM2731">
        <v>0</v>
      </c>
      <c r="AQ2731">
        <v>100</v>
      </c>
      <c r="AR2731">
        <v>100</v>
      </c>
      <c r="AS2731" t="s">
        <v>755</v>
      </c>
    </row>
    <row r="2732" spans="1:45" x14ac:dyDescent="0.25">
      <c r="A2732">
        <v>2731</v>
      </c>
      <c r="B2732" t="s">
        <v>26</v>
      </c>
      <c r="C2732" t="s">
        <v>680</v>
      </c>
      <c r="D2732" t="s">
        <v>4</v>
      </c>
      <c r="E2732" t="s">
        <v>348</v>
      </c>
      <c r="F2732" s="138">
        <v>44052</v>
      </c>
      <c r="G2732" t="s">
        <v>710</v>
      </c>
      <c r="H2732" t="s">
        <v>687</v>
      </c>
      <c r="I2732" t="s">
        <v>681</v>
      </c>
      <c r="J2732" t="s">
        <v>522</v>
      </c>
      <c r="K2732" t="s">
        <v>711</v>
      </c>
      <c r="L2732">
        <v>180</v>
      </c>
      <c r="M2732">
        <v>81</v>
      </c>
      <c r="O2732">
        <v>64</v>
      </c>
      <c r="P2732">
        <v>19</v>
      </c>
      <c r="Q2732">
        <v>0</v>
      </c>
      <c r="R2732">
        <v>15</v>
      </c>
      <c r="S2732">
        <v>5</v>
      </c>
      <c r="T2732">
        <v>0</v>
      </c>
      <c r="U2732">
        <v>9.5500000000000007</v>
      </c>
      <c r="V2732">
        <v>0.63666666666666671</v>
      </c>
      <c r="W2732">
        <v>0.4</v>
      </c>
      <c r="X2732">
        <v>0</v>
      </c>
      <c r="Y2732">
        <v>0.3348214285714286</v>
      </c>
      <c r="Z2732">
        <v>100</v>
      </c>
      <c r="AA2732">
        <v>0.5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8.8000000000000007</v>
      </c>
      <c r="AI2732">
        <v>0</v>
      </c>
      <c r="AJ2732">
        <v>0</v>
      </c>
      <c r="AK2732">
        <v>0</v>
      </c>
      <c r="AL2732">
        <v>1</v>
      </c>
      <c r="AM2732">
        <v>0</v>
      </c>
      <c r="AQ2732">
        <v>100</v>
      </c>
      <c r="AR2732">
        <v>100</v>
      </c>
      <c r="AS2732" t="s">
        <v>755</v>
      </c>
    </row>
    <row r="2733" spans="1:45" x14ac:dyDescent="0.25">
      <c r="A2733">
        <v>2732</v>
      </c>
      <c r="B2733" t="s">
        <v>26</v>
      </c>
      <c r="C2733" t="s">
        <v>680</v>
      </c>
      <c r="D2733" t="s">
        <v>4</v>
      </c>
      <c r="E2733" t="s">
        <v>348</v>
      </c>
      <c r="F2733" s="138">
        <v>44052</v>
      </c>
      <c r="G2733" t="s">
        <v>710</v>
      </c>
      <c r="H2733" t="s">
        <v>687</v>
      </c>
      <c r="I2733" t="s">
        <v>681</v>
      </c>
      <c r="J2733" t="s">
        <v>539</v>
      </c>
      <c r="K2733" t="s">
        <v>711</v>
      </c>
      <c r="L2733">
        <v>180</v>
      </c>
      <c r="M2733">
        <v>81</v>
      </c>
      <c r="O2733">
        <v>80</v>
      </c>
      <c r="P2733">
        <v>19</v>
      </c>
      <c r="Q2733">
        <v>8</v>
      </c>
      <c r="R2733">
        <v>22</v>
      </c>
      <c r="S2733">
        <v>5</v>
      </c>
      <c r="T2733">
        <v>6.5</v>
      </c>
      <c r="U2733">
        <v>31.5</v>
      </c>
      <c r="V2733">
        <v>1.2666666666666666</v>
      </c>
      <c r="W2733">
        <v>0.4</v>
      </c>
      <c r="X2733">
        <v>0.14285714285714285</v>
      </c>
      <c r="Y2733">
        <v>0.39285714285714285</v>
      </c>
      <c r="Z2733">
        <v>115</v>
      </c>
      <c r="AA2733">
        <v>0.5</v>
      </c>
      <c r="AB2733">
        <v>6</v>
      </c>
      <c r="AC2733">
        <v>0</v>
      </c>
      <c r="AD2733">
        <v>0</v>
      </c>
      <c r="AE2733">
        <v>1</v>
      </c>
      <c r="AF2733">
        <v>0</v>
      </c>
      <c r="AG2733">
        <v>0</v>
      </c>
      <c r="AH2733">
        <v>29</v>
      </c>
      <c r="AI2733">
        <v>0</v>
      </c>
      <c r="AJ2733">
        <v>0</v>
      </c>
      <c r="AK2733">
        <v>5</v>
      </c>
      <c r="AL2733">
        <v>0</v>
      </c>
      <c r="AM2733">
        <v>0</v>
      </c>
      <c r="AQ2733">
        <v>100</v>
      </c>
      <c r="AR2733">
        <v>100</v>
      </c>
      <c r="AS2733" t="s">
        <v>755</v>
      </c>
    </row>
    <row r="2734" spans="1:45" x14ac:dyDescent="0.25">
      <c r="A2734">
        <v>2733</v>
      </c>
      <c r="B2734" t="s">
        <v>26</v>
      </c>
      <c r="C2734" t="s">
        <v>680</v>
      </c>
      <c r="D2734" t="s">
        <v>4</v>
      </c>
      <c r="E2734" t="s">
        <v>348</v>
      </c>
      <c r="F2734" s="138">
        <v>44052</v>
      </c>
      <c r="G2734" t="s">
        <v>710</v>
      </c>
      <c r="H2734" t="s">
        <v>687</v>
      </c>
      <c r="I2734" t="s">
        <v>681</v>
      </c>
      <c r="J2734" t="s">
        <v>516</v>
      </c>
      <c r="K2734" t="s">
        <v>711</v>
      </c>
      <c r="L2734">
        <v>180</v>
      </c>
      <c r="M2734">
        <v>81</v>
      </c>
      <c r="O2734">
        <v>96</v>
      </c>
      <c r="P2734">
        <v>19</v>
      </c>
      <c r="Q2734">
        <v>0</v>
      </c>
      <c r="R2734">
        <v>19</v>
      </c>
      <c r="S2734">
        <v>5</v>
      </c>
      <c r="T2734">
        <v>0</v>
      </c>
      <c r="U2734">
        <v>16.5</v>
      </c>
      <c r="V2734">
        <v>0.86842105263157898</v>
      </c>
      <c r="W2734">
        <v>0.4</v>
      </c>
      <c r="X2734">
        <v>0</v>
      </c>
      <c r="Y2734">
        <v>0.28273809523809529</v>
      </c>
      <c r="Z2734">
        <v>109</v>
      </c>
      <c r="AA2734">
        <v>0.5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15</v>
      </c>
      <c r="AI2734">
        <v>0</v>
      </c>
      <c r="AJ2734">
        <v>0</v>
      </c>
      <c r="AK2734">
        <v>3</v>
      </c>
      <c r="AL2734">
        <v>0</v>
      </c>
      <c r="AM2734">
        <v>0</v>
      </c>
      <c r="AQ2734">
        <v>100</v>
      </c>
      <c r="AR2734">
        <v>100</v>
      </c>
      <c r="AS2734" t="s">
        <v>755</v>
      </c>
    </row>
    <row r="2735" spans="1:45" x14ac:dyDescent="0.25">
      <c r="A2735">
        <v>2734</v>
      </c>
      <c r="B2735" t="s">
        <v>26</v>
      </c>
      <c r="C2735" t="s">
        <v>680</v>
      </c>
      <c r="D2735" t="s">
        <v>4</v>
      </c>
      <c r="E2735" t="s">
        <v>348</v>
      </c>
      <c r="F2735" s="138">
        <v>44052</v>
      </c>
      <c r="G2735" t="s">
        <v>710</v>
      </c>
      <c r="H2735" t="s">
        <v>687</v>
      </c>
      <c r="I2735" t="s">
        <v>681</v>
      </c>
      <c r="J2735" t="s">
        <v>519</v>
      </c>
      <c r="K2735" t="s">
        <v>711</v>
      </c>
      <c r="L2735">
        <v>180</v>
      </c>
      <c r="M2735">
        <v>81</v>
      </c>
      <c r="O2735">
        <v>85</v>
      </c>
      <c r="P2735">
        <v>19</v>
      </c>
      <c r="Q2735">
        <v>2</v>
      </c>
      <c r="R2735">
        <v>16</v>
      </c>
      <c r="S2735">
        <v>5</v>
      </c>
      <c r="T2735">
        <v>1</v>
      </c>
      <c r="U2735">
        <v>12</v>
      </c>
      <c r="V2735">
        <v>0.72222222222222221</v>
      </c>
      <c r="W2735">
        <v>0.4</v>
      </c>
      <c r="X2735">
        <v>3.3613445378151266E-2</v>
      </c>
      <c r="Y2735">
        <v>0.26890756302521013</v>
      </c>
      <c r="Z2735">
        <v>164</v>
      </c>
      <c r="AA2735">
        <v>0.5</v>
      </c>
      <c r="AB2735">
        <v>1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12</v>
      </c>
      <c r="AI2735">
        <v>0</v>
      </c>
      <c r="AJ2735">
        <v>0</v>
      </c>
      <c r="AK2735">
        <v>0</v>
      </c>
      <c r="AL2735">
        <v>0</v>
      </c>
      <c r="AM2735">
        <v>0</v>
      </c>
      <c r="AQ2735">
        <v>100</v>
      </c>
      <c r="AR2735">
        <v>100</v>
      </c>
      <c r="AS2735" t="s">
        <v>755</v>
      </c>
    </row>
    <row r="2736" spans="1:45" x14ac:dyDescent="0.25">
      <c r="A2736">
        <v>2735</v>
      </c>
      <c r="B2736" t="s">
        <v>26</v>
      </c>
      <c r="C2736" t="s">
        <v>680</v>
      </c>
      <c r="D2736" t="s">
        <v>4</v>
      </c>
      <c r="E2736" t="s">
        <v>348</v>
      </c>
      <c r="F2736" s="138">
        <v>44052</v>
      </c>
      <c r="G2736" t="s">
        <v>710</v>
      </c>
      <c r="H2736" t="s">
        <v>687</v>
      </c>
      <c r="I2736" t="s">
        <v>681</v>
      </c>
      <c r="J2736" t="s">
        <v>503</v>
      </c>
      <c r="K2736" t="s">
        <v>711</v>
      </c>
      <c r="L2736">
        <v>180</v>
      </c>
      <c r="M2736">
        <v>81</v>
      </c>
      <c r="O2736">
        <v>80</v>
      </c>
      <c r="P2736">
        <v>19</v>
      </c>
      <c r="Q2736">
        <v>15</v>
      </c>
      <c r="R2736">
        <v>21</v>
      </c>
      <c r="S2736">
        <v>5</v>
      </c>
      <c r="T2736">
        <v>10.8</v>
      </c>
      <c r="U2736">
        <v>16.8</v>
      </c>
      <c r="V2736">
        <v>0.76666666666666672</v>
      </c>
      <c r="W2736">
        <v>0.4</v>
      </c>
      <c r="X2736">
        <v>0.26785714285714285</v>
      </c>
      <c r="Y2736">
        <v>0.375</v>
      </c>
      <c r="Z2736">
        <v>83</v>
      </c>
      <c r="AA2736">
        <v>0.5</v>
      </c>
      <c r="AB2736">
        <v>10.3</v>
      </c>
      <c r="AC2736">
        <v>0</v>
      </c>
      <c r="AD2736">
        <v>0</v>
      </c>
      <c r="AE2736">
        <v>1</v>
      </c>
      <c r="AF2736">
        <v>0</v>
      </c>
      <c r="AG2736">
        <v>0</v>
      </c>
      <c r="AH2736">
        <v>15.3</v>
      </c>
      <c r="AI2736">
        <v>2</v>
      </c>
      <c r="AJ2736">
        <v>0</v>
      </c>
      <c r="AK2736">
        <v>2</v>
      </c>
      <c r="AL2736">
        <v>0</v>
      </c>
      <c r="AM2736">
        <v>0</v>
      </c>
      <c r="AQ2736">
        <v>100</v>
      </c>
      <c r="AR2736">
        <v>100</v>
      </c>
      <c r="AS2736" t="s">
        <v>755</v>
      </c>
    </row>
    <row r="2737" spans="1:45" x14ac:dyDescent="0.25">
      <c r="A2737">
        <v>2736</v>
      </c>
      <c r="B2737" t="s">
        <v>26</v>
      </c>
      <c r="C2737" t="s">
        <v>680</v>
      </c>
      <c r="D2737" t="s">
        <v>4</v>
      </c>
      <c r="E2737" t="s">
        <v>348</v>
      </c>
      <c r="F2737" s="138">
        <v>44052</v>
      </c>
      <c r="G2737" t="s">
        <v>710</v>
      </c>
      <c r="H2737" t="s">
        <v>687</v>
      </c>
      <c r="I2737" t="s">
        <v>681</v>
      </c>
      <c r="J2737" t="s">
        <v>603</v>
      </c>
      <c r="K2737" t="s">
        <v>711</v>
      </c>
      <c r="L2737">
        <v>180</v>
      </c>
      <c r="M2737">
        <v>81</v>
      </c>
      <c r="O2737">
        <v>80</v>
      </c>
      <c r="P2737">
        <v>19</v>
      </c>
      <c r="Q2737">
        <v>12</v>
      </c>
      <c r="R2737">
        <v>31</v>
      </c>
      <c r="S2737">
        <v>5</v>
      </c>
      <c r="T2737">
        <v>7.25</v>
      </c>
      <c r="U2737">
        <v>21.3</v>
      </c>
      <c r="V2737">
        <v>0.663953488372093</v>
      </c>
      <c r="W2737">
        <v>0.4</v>
      </c>
      <c r="X2737">
        <v>0.21428571428571427</v>
      </c>
      <c r="Y2737">
        <v>0.5535714285714286</v>
      </c>
      <c r="Z2737">
        <v>130</v>
      </c>
      <c r="AA2737">
        <v>0.5</v>
      </c>
      <c r="AB2737">
        <v>7</v>
      </c>
      <c r="AC2737">
        <v>1</v>
      </c>
      <c r="AD2737">
        <v>0</v>
      </c>
      <c r="AE2737">
        <v>0</v>
      </c>
      <c r="AF2737">
        <v>0</v>
      </c>
      <c r="AG2737">
        <v>0</v>
      </c>
      <c r="AH2737">
        <v>20.8</v>
      </c>
      <c r="AI2737">
        <v>0</v>
      </c>
      <c r="AJ2737">
        <v>0</v>
      </c>
      <c r="AK2737">
        <v>1</v>
      </c>
      <c r="AL2737">
        <v>0</v>
      </c>
      <c r="AM2737">
        <v>0</v>
      </c>
      <c r="AQ2737">
        <v>100</v>
      </c>
      <c r="AR2737">
        <v>100</v>
      </c>
      <c r="AS2737" t="s">
        <v>755</v>
      </c>
    </row>
    <row r="2738" spans="1:45" x14ac:dyDescent="0.25">
      <c r="A2738">
        <v>2737</v>
      </c>
      <c r="B2738" t="s">
        <v>26</v>
      </c>
      <c r="C2738" t="s">
        <v>680</v>
      </c>
      <c r="D2738" t="s">
        <v>4</v>
      </c>
      <c r="E2738" t="s">
        <v>348</v>
      </c>
      <c r="F2738" s="138">
        <v>44052</v>
      </c>
      <c r="G2738" t="s">
        <v>710</v>
      </c>
      <c r="H2738" t="s">
        <v>687</v>
      </c>
      <c r="I2738" t="s">
        <v>681</v>
      </c>
      <c r="J2738" t="s">
        <v>555</v>
      </c>
      <c r="K2738" t="s">
        <v>711</v>
      </c>
      <c r="L2738">
        <v>180</v>
      </c>
      <c r="M2738">
        <v>81</v>
      </c>
      <c r="O2738">
        <v>80</v>
      </c>
      <c r="P2738">
        <v>19</v>
      </c>
      <c r="Q2738">
        <v>9</v>
      </c>
      <c r="R2738">
        <v>24</v>
      </c>
      <c r="S2738">
        <v>5</v>
      </c>
      <c r="T2738">
        <v>4.8</v>
      </c>
      <c r="U2738">
        <v>22.1</v>
      </c>
      <c r="V2738">
        <v>0.81515151515151518</v>
      </c>
      <c r="W2738">
        <v>0.4</v>
      </c>
      <c r="X2738">
        <v>0.16071428571428573</v>
      </c>
      <c r="Y2738">
        <v>0.42857142857142855</v>
      </c>
      <c r="Z2738">
        <v>127</v>
      </c>
      <c r="AA2738">
        <v>0.5</v>
      </c>
      <c r="AB2738">
        <v>4.8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17.600000000000001</v>
      </c>
      <c r="AI2738">
        <v>0</v>
      </c>
      <c r="AJ2738">
        <v>0</v>
      </c>
      <c r="AK2738">
        <v>0</v>
      </c>
      <c r="AL2738">
        <v>6</v>
      </c>
      <c r="AM2738">
        <v>0</v>
      </c>
      <c r="AQ2738">
        <v>100</v>
      </c>
      <c r="AR2738">
        <v>100</v>
      </c>
      <c r="AS2738" t="s">
        <v>755</v>
      </c>
    </row>
    <row r="2739" spans="1:45" x14ac:dyDescent="0.25">
      <c r="A2739">
        <v>2738</v>
      </c>
      <c r="B2739" t="s">
        <v>26</v>
      </c>
      <c r="C2739" t="s">
        <v>680</v>
      </c>
      <c r="D2739" t="s">
        <v>4</v>
      </c>
      <c r="E2739" t="s">
        <v>348</v>
      </c>
      <c r="F2739" s="138">
        <v>44052</v>
      </c>
      <c r="G2739" t="s">
        <v>710</v>
      </c>
      <c r="H2739" t="s">
        <v>687</v>
      </c>
      <c r="I2739" t="s">
        <v>681</v>
      </c>
      <c r="J2739" t="s">
        <v>542</v>
      </c>
      <c r="K2739" t="s">
        <v>711</v>
      </c>
      <c r="L2739">
        <v>180</v>
      </c>
      <c r="M2739">
        <v>81</v>
      </c>
      <c r="O2739">
        <v>80</v>
      </c>
      <c r="P2739">
        <v>19</v>
      </c>
      <c r="Q2739">
        <v>8</v>
      </c>
      <c r="R2739">
        <v>25</v>
      </c>
      <c r="S2739">
        <v>5</v>
      </c>
      <c r="T2739">
        <v>3.8</v>
      </c>
      <c r="U2739">
        <v>18.600000000000001</v>
      </c>
      <c r="V2739">
        <v>0.67878787878787883</v>
      </c>
      <c r="W2739">
        <v>0.4</v>
      </c>
      <c r="X2739">
        <v>0.14285714285714285</v>
      </c>
      <c r="Y2739">
        <v>0.44642857142857145</v>
      </c>
      <c r="Z2739">
        <v>148</v>
      </c>
      <c r="AA2739">
        <v>0.5</v>
      </c>
      <c r="AB2739">
        <v>3.8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18.600000000000001</v>
      </c>
      <c r="AI2739">
        <v>0</v>
      </c>
      <c r="AJ2739">
        <v>0</v>
      </c>
      <c r="AK2739">
        <v>0</v>
      </c>
      <c r="AL2739">
        <v>0</v>
      </c>
      <c r="AM2739">
        <v>0</v>
      </c>
      <c r="AQ2739">
        <v>100</v>
      </c>
      <c r="AR2739">
        <v>100</v>
      </c>
      <c r="AS2739" t="s">
        <v>755</v>
      </c>
    </row>
    <row r="2740" spans="1:45" x14ac:dyDescent="0.25">
      <c r="A2740">
        <v>2739</v>
      </c>
      <c r="B2740" t="s">
        <v>26</v>
      </c>
      <c r="C2740" t="s">
        <v>680</v>
      </c>
      <c r="D2740" t="s">
        <v>4</v>
      </c>
      <c r="E2740" t="s">
        <v>348</v>
      </c>
      <c r="F2740" s="138">
        <v>44052</v>
      </c>
      <c r="G2740" t="s">
        <v>710</v>
      </c>
      <c r="H2740" t="s">
        <v>687</v>
      </c>
      <c r="I2740" t="s">
        <v>681</v>
      </c>
      <c r="J2740" t="s">
        <v>581</v>
      </c>
      <c r="K2740" t="s">
        <v>711</v>
      </c>
      <c r="L2740">
        <v>180</v>
      </c>
      <c r="M2740">
        <v>81</v>
      </c>
      <c r="O2740">
        <v>80</v>
      </c>
      <c r="P2740">
        <v>19</v>
      </c>
      <c r="Q2740">
        <v>12</v>
      </c>
      <c r="R2740">
        <v>28</v>
      </c>
      <c r="S2740">
        <v>5</v>
      </c>
      <c r="T2740">
        <v>5.85</v>
      </c>
      <c r="U2740">
        <v>18.100000000000001</v>
      </c>
      <c r="V2740">
        <v>0.59875000000000012</v>
      </c>
      <c r="W2740">
        <v>0.4</v>
      </c>
      <c r="X2740">
        <v>0.21428571428571427</v>
      </c>
      <c r="Y2740">
        <v>0.5</v>
      </c>
      <c r="Z2740">
        <v>116</v>
      </c>
      <c r="AA2740">
        <v>0.5</v>
      </c>
      <c r="AB2740">
        <v>5.6</v>
      </c>
      <c r="AC2740">
        <v>1</v>
      </c>
      <c r="AD2740">
        <v>0</v>
      </c>
      <c r="AE2740">
        <v>0</v>
      </c>
      <c r="AF2740">
        <v>0</v>
      </c>
      <c r="AG2740">
        <v>0</v>
      </c>
      <c r="AH2740">
        <v>17.600000000000001</v>
      </c>
      <c r="AI2740">
        <v>0</v>
      </c>
      <c r="AJ2740">
        <v>0</v>
      </c>
      <c r="AK2740">
        <v>1</v>
      </c>
      <c r="AL2740">
        <v>0</v>
      </c>
      <c r="AM2740">
        <v>0</v>
      </c>
      <c r="AQ2740">
        <v>100</v>
      </c>
      <c r="AR2740">
        <v>100</v>
      </c>
      <c r="AS2740" t="s">
        <v>755</v>
      </c>
    </row>
    <row r="2741" spans="1:45" x14ac:dyDescent="0.25">
      <c r="A2741">
        <v>2740</v>
      </c>
      <c r="B2741" t="s">
        <v>26</v>
      </c>
      <c r="C2741" t="s">
        <v>680</v>
      </c>
      <c r="D2741" t="s">
        <v>4</v>
      </c>
      <c r="E2741" t="s">
        <v>348</v>
      </c>
      <c r="F2741" s="138">
        <v>44052</v>
      </c>
      <c r="G2741" t="s">
        <v>710</v>
      </c>
      <c r="H2741" t="s">
        <v>687</v>
      </c>
      <c r="I2741" t="s">
        <v>681</v>
      </c>
      <c r="J2741" t="s">
        <v>584</v>
      </c>
      <c r="K2741" t="s">
        <v>711</v>
      </c>
      <c r="L2741">
        <v>180</v>
      </c>
      <c r="M2741">
        <v>81</v>
      </c>
      <c r="O2741">
        <v>80</v>
      </c>
      <c r="P2741">
        <v>19</v>
      </c>
      <c r="Q2741">
        <v>6</v>
      </c>
      <c r="R2741">
        <v>35</v>
      </c>
      <c r="S2741">
        <v>5</v>
      </c>
      <c r="T2741">
        <v>4.3</v>
      </c>
      <c r="U2741">
        <v>26.35</v>
      </c>
      <c r="V2741">
        <v>0.7475609756097561</v>
      </c>
      <c r="W2741">
        <v>0.4</v>
      </c>
      <c r="X2741">
        <v>0.10714285714285714</v>
      </c>
      <c r="Y2741">
        <v>0.625</v>
      </c>
      <c r="Z2741">
        <v>92</v>
      </c>
      <c r="AA2741">
        <v>0.5</v>
      </c>
      <c r="AB2741">
        <v>3.8</v>
      </c>
      <c r="AC2741">
        <v>2</v>
      </c>
      <c r="AD2741">
        <v>0</v>
      </c>
      <c r="AE2741">
        <v>0</v>
      </c>
      <c r="AF2741">
        <v>0</v>
      </c>
      <c r="AG2741">
        <v>0</v>
      </c>
      <c r="AH2741">
        <v>25.1</v>
      </c>
      <c r="AI2741">
        <v>5</v>
      </c>
      <c r="AJ2741">
        <v>0</v>
      </c>
      <c r="AK2741">
        <v>0</v>
      </c>
      <c r="AL2741">
        <v>0</v>
      </c>
      <c r="AM2741">
        <v>0</v>
      </c>
      <c r="AQ2741">
        <v>100</v>
      </c>
      <c r="AR2741">
        <v>100</v>
      </c>
      <c r="AS2741" t="s">
        <v>755</v>
      </c>
    </row>
    <row r="2742" spans="1:45" x14ac:dyDescent="0.25">
      <c r="A2742">
        <v>2741</v>
      </c>
      <c r="B2742" t="s">
        <v>26</v>
      </c>
      <c r="C2742" t="s">
        <v>680</v>
      </c>
      <c r="D2742" t="s">
        <v>4</v>
      </c>
      <c r="E2742" t="s">
        <v>348</v>
      </c>
      <c r="F2742" s="138">
        <v>44052</v>
      </c>
      <c r="G2742" t="s">
        <v>710</v>
      </c>
      <c r="H2742" t="s">
        <v>687</v>
      </c>
      <c r="I2742" t="s">
        <v>681</v>
      </c>
      <c r="J2742" t="s">
        <v>538</v>
      </c>
      <c r="K2742" t="s">
        <v>711</v>
      </c>
      <c r="L2742">
        <v>180</v>
      </c>
      <c r="M2742">
        <v>81</v>
      </c>
      <c r="O2742">
        <v>96</v>
      </c>
      <c r="P2742">
        <v>19</v>
      </c>
      <c r="Q2742">
        <v>3</v>
      </c>
      <c r="R2742">
        <v>11</v>
      </c>
      <c r="S2742">
        <v>5</v>
      </c>
      <c r="T2742">
        <v>2</v>
      </c>
      <c r="U2742">
        <v>12.8</v>
      </c>
      <c r="V2742">
        <v>1.0571428571428572</v>
      </c>
      <c r="W2742">
        <v>0.4</v>
      </c>
      <c r="X2742">
        <v>4.4642857142857151E-2</v>
      </c>
      <c r="Y2742">
        <v>0.16369047619047622</v>
      </c>
      <c r="Z2742">
        <v>150</v>
      </c>
      <c r="AA2742">
        <v>0.5</v>
      </c>
      <c r="AB2742">
        <v>2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11.3</v>
      </c>
      <c r="AI2742">
        <v>0</v>
      </c>
      <c r="AJ2742">
        <v>0</v>
      </c>
      <c r="AK2742">
        <v>3</v>
      </c>
      <c r="AL2742">
        <v>0</v>
      </c>
      <c r="AM2742">
        <v>0</v>
      </c>
      <c r="AQ2742">
        <v>100</v>
      </c>
      <c r="AR2742">
        <v>100</v>
      </c>
      <c r="AS2742" t="s">
        <v>755</v>
      </c>
    </row>
    <row r="2743" spans="1:45" x14ac:dyDescent="0.25">
      <c r="A2743">
        <v>2742</v>
      </c>
      <c r="B2743" t="s">
        <v>26</v>
      </c>
      <c r="C2743" t="s">
        <v>680</v>
      </c>
      <c r="D2743" t="s">
        <v>4</v>
      </c>
      <c r="E2743" t="s">
        <v>348</v>
      </c>
      <c r="F2743" s="138">
        <v>44052</v>
      </c>
      <c r="G2743" t="s">
        <v>710</v>
      </c>
      <c r="H2743" t="s">
        <v>687</v>
      </c>
      <c r="I2743" t="s">
        <v>681</v>
      </c>
      <c r="J2743" t="s">
        <v>544</v>
      </c>
      <c r="K2743" t="s">
        <v>711</v>
      </c>
      <c r="L2743">
        <v>180</v>
      </c>
      <c r="M2743">
        <v>81</v>
      </c>
      <c r="O2743">
        <v>80</v>
      </c>
      <c r="P2743">
        <v>19</v>
      </c>
      <c r="Q2743">
        <v>3</v>
      </c>
      <c r="R2743">
        <v>17</v>
      </c>
      <c r="S2743">
        <v>5</v>
      </c>
      <c r="T2743">
        <v>3</v>
      </c>
      <c r="U2743">
        <v>26.5</v>
      </c>
      <c r="V2743">
        <v>1.4750000000000001</v>
      </c>
      <c r="W2743">
        <v>0.4</v>
      </c>
      <c r="X2743">
        <v>5.3571428571428568E-2</v>
      </c>
      <c r="Y2743">
        <v>0.30357142857142855</v>
      </c>
      <c r="Z2743">
        <v>91</v>
      </c>
      <c r="AA2743">
        <v>0.5</v>
      </c>
      <c r="AB2743">
        <v>2</v>
      </c>
      <c r="AC2743">
        <v>2</v>
      </c>
      <c r="AD2743">
        <v>0</v>
      </c>
      <c r="AE2743">
        <v>1</v>
      </c>
      <c r="AF2743">
        <v>0</v>
      </c>
      <c r="AG2743">
        <v>0</v>
      </c>
      <c r="AH2743">
        <v>15</v>
      </c>
      <c r="AI2743">
        <v>2</v>
      </c>
      <c r="AJ2743">
        <v>0</v>
      </c>
      <c r="AK2743">
        <v>6</v>
      </c>
      <c r="AL2743">
        <v>4</v>
      </c>
      <c r="AM2743">
        <v>5</v>
      </c>
      <c r="AQ2743">
        <v>100</v>
      </c>
      <c r="AR2743">
        <v>100</v>
      </c>
      <c r="AS2743" t="s">
        <v>755</v>
      </c>
    </row>
    <row r="2744" spans="1:45" x14ac:dyDescent="0.25">
      <c r="A2744">
        <v>2743</v>
      </c>
      <c r="B2744" t="s">
        <v>26</v>
      </c>
      <c r="C2744" t="s">
        <v>680</v>
      </c>
      <c r="D2744" t="s">
        <v>4</v>
      </c>
      <c r="E2744" t="s">
        <v>348</v>
      </c>
      <c r="F2744" s="138">
        <v>44052</v>
      </c>
      <c r="G2744" t="s">
        <v>710</v>
      </c>
      <c r="H2744" t="s">
        <v>687</v>
      </c>
      <c r="I2744" t="s">
        <v>681</v>
      </c>
      <c r="J2744" t="s">
        <v>582</v>
      </c>
      <c r="K2744" t="s">
        <v>711</v>
      </c>
      <c r="L2744">
        <v>180</v>
      </c>
      <c r="M2744">
        <v>81</v>
      </c>
      <c r="O2744">
        <v>80</v>
      </c>
      <c r="P2744">
        <v>19</v>
      </c>
      <c r="Q2744">
        <v>3</v>
      </c>
      <c r="R2744">
        <v>9</v>
      </c>
      <c r="S2744">
        <v>5</v>
      </c>
      <c r="T2744">
        <v>5.25</v>
      </c>
      <c r="U2744">
        <v>17.25</v>
      </c>
      <c r="V2744">
        <v>1.875</v>
      </c>
      <c r="W2744">
        <v>0.4</v>
      </c>
      <c r="X2744">
        <v>5.3571428571428568E-2</v>
      </c>
      <c r="Y2744">
        <v>0.16071428571428573</v>
      </c>
      <c r="Z2744">
        <v>80</v>
      </c>
      <c r="AA2744">
        <v>0.5</v>
      </c>
      <c r="AB2744">
        <v>3</v>
      </c>
      <c r="AC2744">
        <v>0</v>
      </c>
      <c r="AD2744">
        <v>0</v>
      </c>
      <c r="AE2744">
        <v>0</v>
      </c>
      <c r="AF2744">
        <v>3</v>
      </c>
      <c r="AG2744">
        <v>0</v>
      </c>
      <c r="AH2744">
        <v>10</v>
      </c>
      <c r="AI2744">
        <v>0</v>
      </c>
      <c r="AJ2744">
        <v>0</v>
      </c>
      <c r="AK2744">
        <v>0</v>
      </c>
      <c r="AL2744">
        <v>7</v>
      </c>
      <c r="AM2744">
        <v>2</v>
      </c>
      <c r="AQ2744">
        <v>100</v>
      </c>
      <c r="AR2744">
        <v>100</v>
      </c>
      <c r="AS2744" t="s">
        <v>755</v>
      </c>
    </row>
    <row r="2745" spans="1:45" x14ac:dyDescent="0.25">
      <c r="A2745">
        <v>2744</v>
      </c>
      <c r="B2745" t="s">
        <v>26</v>
      </c>
      <c r="C2745" t="s">
        <v>680</v>
      </c>
      <c r="D2745" t="s">
        <v>4</v>
      </c>
      <c r="E2745" t="s">
        <v>348</v>
      </c>
      <c r="F2745" s="138">
        <v>44052</v>
      </c>
      <c r="G2745" t="s">
        <v>710</v>
      </c>
      <c r="H2745" t="s">
        <v>687</v>
      </c>
      <c r="I2745" t="s">
        <v>681</v>
      </c>
      <c r="J2745" t="s">
        <v>501</v>
      </c>
      <c r="K2745" t="s">
        <v>711</v>
      </c>
      <c r="L2745">
        <v>180</v>
      </c>
      <c r="M2745">
        <v>81</v>
      </c>
      <c r="O2745">
        <v>80</v>
      </c>
      <c r="P2745">
        <v>19</v>
      </c>
      <c r="Q2745">
        <v>14</v>
      </c>
      <c r="R2745">
        <v>18</v>
      </c>
      <c r="S2745">
        <v>5</v>
      </c>
      <c r="T2745">
        <v>13.8</v>
      </c>
      <c r="U2745">
        <v>14.8</v>
      </c>
      <c r="V2745">
        <v>0.89375000000000004</v>
      </c>
      <c r="W2745">
        <v>0.4</v>
      </c>
      <c r="X2745">
        <v>0.25</v>
      </c>
      <c r="Y2745">
        <v>0.32142857142857145</v>
      </c>
      <c r="Z2745">
        <v>93</v>
      </c>
      <c r="AA2745">
        <v>0.5</v>
      </c>
      <c r="AB2745">
        <v>13.8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11.3</v>
      </c>
      <c r="AI2745">
        <v>0</v>
      </c>
      <c r="AJ2745">
        <v>0</v>
      </c>
      <c r="AK2745">
        <v>7</v>
      </c>
      <c r="AL2745">
        <v>0</v>
      </c>
      <c r="AM2745">
        <v>0</v>
      </c>
      <c r="AQ2745">
        <v>100</v>
      </c>
      <c r="AR2745">
        <v>100</v>
      </c>
      <c r="AS2745" t="s">
        <v>755</v>
      </c>
    </row>
    <row r="2746" spans="1:45" x14ac:dyDescent="0.25">
      <c r="A2746">
        <v>2745</v>
      </c>
      <c r="B2746" t="s">
        <v>26</v>
      </c>
      <c r="C2746" t="s">
        <v>680</v>
      </c>
      <c r="D2746" t="s">
        <v>4</v>
      </c>
      <c r="E2746" t="s">
        <v>348</v>
      </c>
      <c r="F2746" s="138">
        <v>44052</v>
      </c>
      <c r="G2746" t="s">
        <v>710</v>
      </c>
      <c r="H2746" t="s">
        <v>687</v>
      </c>
      <c r="I2746" t="s">
        <v>681</v>
      </c>
      <c r="J2746" t="s">
        <v>601</v>
      </c>
      <c r="K2746" t="s">
        <v>711</v>
      </c>
      <c r="L2746">
        <v>180</v>
      </c>
      <c r="M2746">
        <v>81</v>
      </c>
      <c r="O2746">
        <v>96</v>
      </c>
      <c r="P2746">
        <v>19</v>
      </c>
      <c r="Q2746">
        <v>5</v>
      </c>
      <c r="R2746">
        <v>18</v>
      </c>
      <c r="S2746">
        <v>5</v>
      </c>
      <c r="T2746">
        <v>5</v>
      </c>
      <c r="U2746">
        <v>22</v>
      </c>
      <c r="V2746">
        <v>1.173913043478261</v>
      </c>
      <c r="W2746">
        <v>0.4</v>
      </c>
      <c r="X2746">
        <v>7.4404761904761918E-2</v>
      </c>
      <c r="Y2746">
        <v>0.2678571428571429</v>
      </c>
      <c r="Z2746">
        <v>73</v>
      </c>
      <c r="AA2746">
        <v>0.5</v>
      </c>
      <c r="AB2746">
        <v>5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20</v>
      </c>
      <c r="AI2746">
        <v>2</v>
      </c>
      <c r="AJ2746">
        <v>0</v>
      </c>
      <c r="AK2746">
        <v>3</v>
      </c>
      <c r="AL2746">
        <v>0</v>
      </c>
      <c r="AM2746">
        <v>0</v>
      </c>
      <c r="AQ2746">
        <v>100</v>
      </c>
      <c r="AR2746">
        <v>100</v>
      </c>
      <c r="AS2746" t="s">
        <v>755</v>
      </c>
    </row>
    <row r="2747" spans="1:45" x14ac:dyDescent="0.25">
      <c r="A2747">
        <v>2746</v>
      </c>
      <c r="B2747" t="s">
        <v>26</v>
      </c>
      <c r="C2747" t="s">
        <v>680</v>
      </c>
      <c r="D2747" t="s">
        <v>4</v>
      </c>
      <c r="E2747" t="s">
        <v>348</v>
      </c>
      <c r="F2747" s="138">
        <v>44052</v>
      </c>
      <c r="G2747" t="s">
        <v>710</v>
      </c>
      <c r="H2747" t="s">
        <v>687</v>
      </c>
      <c r="I2747" t="s">
        <v>681</v>
      </c>
      <c r="J2747" t="s">
        <v>504</v>
      </c>
      <c r="K2747" t="s">
        <v>711</v>
      </c>
      <c r="L2747">
        <v>180</v>
      </c>
      <c r="M2747">
        <v>81</v>
      </c>
      <c r="O2747">
        <v>80</v>
      </c>
      <c r="P2747">
        <v>19</v>
      </c>
      <c r="Q2747">
        <v>0</v>
      </c>
      <c r="R2747">
        <v>20</v>
      </c>
      <c r="S2747">
        <v>5</v>
      </c>
      <c r="T2747">
        <v>0</v>
      </c>
      <c r="U2747">
        <v>15.25</v>
      </c>
      <c r="V2747">
        <v>0.76249999999999996</v>
      </c>
      <c r="W2747">
        <v>0.4</v>
      </c>
      <c r="X2747">
        <v>0</v>
      </c>
      <c r="Y2747">
        <v>0.35714285714285715</v>
      </c>
      <c r="Z2747">
        <v>98</v>
      </c>
      <c r="AA2747">
        <v>0.5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14</v>
      </c>
      <c r="AI2747">
        <v>1</v>
      </c>
      <c r="AJ2747">
        <v>0</v>
      </c>
      <c r="AK2747">
        <v>2</v>
      </c>
      <c r="AL2747">
        <v>0</v>
      </c>
      <c r="AM2747">
        <v>0</v>
      </c>
      <c r="AQ2747">
        <v>100</v>
      </c>
      <c r="AR2747">
        <v>100</v>
      </c>
      <c r="AS2747" t="s">
        <v>755</v>
      </c>
    </row>
    <row r="2748" spans="1:45" x14ac:dyDescent="0.25">
      <c r="A2748">
        <v>2747</v>
      </c>
      <c r="B2748" t="s">
        <v>26</v>
      </c>
      <c r="C2748" t="s">
        <v>680</v>
      </c>
      <c r="D2748" t="s">
        <v>4</v>
      </c>
      <c r="E2748" t="s">
        <v>348</v>
      </c>
      <c r="F2748" s="138">
        <v>44052</v>
      </c>
      <c r="G2748" t="s">
        <v>716</v>
      </c>
      <c r="H2748" t="s">
        <v>687</v>
      </c>
      <c r="I2748" t="s">
        <v>681</v>
      </c>
      <c r="J2748" t="s">
        <v>602</v>
      </c>
      <c r="K2748" t="s">
        <v>711</v>
      </c>
      <c r="L2748">
        <v>320</v>
      </c>
      <c r="M2748">
        <v>144</v>
      </c>
      <c r="O2748">
        <v>80</v>
      </c>
      <c r="P2748">
        <v>35</v>
      </c>
      <c r="Q2748">
        <v>6</v>
      </c>
      <c r="R2748">
        <v>16</v>
      </c>
      <c r="S2748">
        <v>12</v>
      </c>
      <c r="T2748">
        <v>5</v>
      </c>
      <c r="U2748">
        <v>14.875</v>
      </c>
      <c r="V2748">
        <v>0.90340909090909094</v>
      </c>
      <c r="W2748">
        <v>0.24</v>
      </c>
      <c r="X2748">
        <v>0.10714285714285714</v>
      </c>
      <c r="Y2748">
        <v>0.2857142857142857</v>
      </c>
      <c r="Z2748">
        <v>114</v>
      </c>
      <c r="AA2748">
        <v>0.55000000000000004</v>
      </c>
      <c r="AB2748">
        <v>5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11</v>
      </c>
      <c r="AI2748">
        <v>0</v>
      </c>
      <c r="AJ2748">
        <v>5</v>
      </c>
      <c r="AK2748">
        <v>4</v>
      </c>
      <c r="AL2748">
        <v>0</v>
      </c>
      <c r="AM2748">
        <v>0</v>
      </c>
      <c r="AQ2748">
        <v>150</v>
      </c>
      <c r="AR2748">
        <v>150</v>
      </c>
      <c r="AS2748" t="s">
        <v>755</v>
      </c>
    </row>
    <row r="2749" spans="1:45" x14ac:dyDescent="0.25">
      <c r="A2749">
        <v>2748</v>
      </c>
      <c r="B2749" t="s">
        <v>26</v>
      </c>
      <c r="C2749" t="s">
        <v>680</v>
      </c>
      <c r="D2749" t="s">
        <v>4</v>
      </c>
      <c r="E2749" t="s">
        <v>348</v>
      </c>
      <c r="F2749" s="138">
        <v>44052</v>
      </c>
      <c r="G2749" t="s">
        <v>670</v>
      </c>
      <c r="H2749" t="s">
        <v>667</v>
      </c>
      <c r="I2749" t="s">
        <v>690</v>
      </c>
      <c r="J2749" t="s">
        <v>388</v>
      </c>
      <c r="K2749" t="s">
        <v>671</v>
      </c>
      <c r="L2749">
        <v>1200</v>
      </c>
      <c r="M2749">
        <v>240</v>
      </c>
      <c r="O2749">
        <v>249</v>
      </c>
      <c r="P2749">
        <v>96</v>
      </c>
      <c r="Q2749">
        <v>22</v>
      </c>
      <c r="R2749">
        <v>37</v>
      </c>
      <c r="S2749">
        <v>63</v>
      </c>
      <c r="T2749">
        <v>24</v>
      </c>
      <c r="U2749">
        <v>38.674999999999997</v>
      </c>
      <c r="V2749">
        <v>1.0622881355932203</v>
      </c>
      <c r="W2749">
        <v>0.4</v>
      </c>
      <c r="X2749">
        <v>0.1262191623637407</v>
      </c>
      <c r="Y2749">
        <v>0.21227768215720025</v>
      </c>
      <c r="Z2749">
        <v>266</v>
      </c>
      <c r="AA2749">
        <v>0.65</v>
      </c>
      <c r="AB2749">
        <v>17.5</v>
      </c>
      <c r="AC2749">
        <v>0</v>
      </c>
      <c r="AD2749">
        <v>4</v>
      </c>
      <c r="AE2749">
        <v>7</v>
      </c>
      <c r="AF2749">
        <v>2</v>
      </c>
      <c r="AG2749">
        <v>0</v>
      </c>
      <c r="AH2749">
        <v>30.8</v>
      </c>
      <c r="AI2749">
        <v>0</v>
      </c>
      <c r="AJ2749">
        <v>5</v>
      </c>
      <c r="AK2749">
        <v>6</v>
      </c>
      <c r="AL2749">
        <v>4</v>
      </c>
      <c r="AM2749">
        <v>0</v>
      </c>
      <c r="AQ2749">
        <v>150</v>
      </c>
      <c r="AR2749">
        <v>150</v>
      </c>
      <c r="AS2749" t="s">
        <v>755</v>
      </c>
    </row>
    <row r="2750" spans="1:45" x14ac:dyDescent="0.25">
      <c r="A2750">
        <v>2749</v>
      </c>
      <c r="B2750" t="s">
        <v>26</v>
      </c>
      <c r="C2750" t="s">
        <v>680</v>
      </c>
      <c r="D2750" t="s">
        <v>4</v>
      </c>
      <c r="E2750" t="s">
        <v>348</v>
      </c>
      <c r="F2750" s="138">
        <v>44052</v>
      </c>
      <c r="G2750" t="s">
        <v>684</v>
      </c>
      <c r="H2750" t="s">
        <v>687</v>
      </c>
      <c r="I2750" t="s">
        <v>702</v>
      </c>
      <c r="J2750" t="s">
        <v>462</v>
      </c>
      <c r="K2750" t="s">
        <v>669</v>
      </c>
      <c r="L2750">
        <v>1250</v>
      </c>
      <c r="M2750">
        <v>250</v>
      </c>
      <c r="O2750">
        <v>218</v>
      </c>
      <c r="P2750">
        <v>60</v>
      </c>
      <c r="Q2750">
        <v>3</v>
      </c>
      <c r="R2750">
        <v>26</v>
      </c>
      <c r="S2750">
        <v>22</v>
      </c>
      <c r="T2750">
        <v>2.25</v>
      </c>
      <c r="U2750">
        <v>19</v>
      </c>
      <c r="V2750">
        <v>0.73275862068965514</v>
      </c>
      <c r="W2750">
        <v>0.24</v>
      </c>
      <c r="X2750">
        <v>1.9659239842726082E-2</v>
      </c>
      <c r="Y2750">
        <v>0.17038007863695936</v>
      </c>
      <c r="Z2750">
        <v>260</v>
      </c>
      <c r="AA2750">
        <v>0.6</v>
      </c>
      <c r="AB2750">
        <v>0</v>
      </c>
      <c r="AC2750">
        <v>0</v>
      </c>
      <c r="AD2750">
        <v>0</v>
      </c>
      <c r="AE2750">
        <v>0</v>
      </c>
      <c r="AF2750">
        <v>3</v>
      </c>
      <c r="AG2750">
        <v>0</v>
      </c>
      <c r="AH2750">
        <v>18</v>
      </c>
      <c r="AI2750">
        <v>0</v>
      </c>
      <c r="AJ2750">
        <v>0</v>
      </c>
      <c r="AK2750">
        <v>2</v>
      </c>
      <c r="AL2750">
        <v>0</v>
      </c>
      <c r="AM2750">
        <v>0</v>
      </c>
      <c r="AQ2750">
        <v>150</v>
      </c>
      <c r="AR2750">
        <v>150</v>
      </c>
      <c r="AS2750" t="s">
        <v>755</v>
      </c>
    </row>
    <row r="2751" spans="1:45" x14ac:dyDescent="0.25">
      <c r="A2751">
        <v>2750</v>
      </c>
      <c r="B2751" t="s">
        <v>26</v>
      </c>
      <c r="C2751" t="s">
        <v>665</v>
      </c>
      <c r="D2751" t="s">
        <v>4</v>
      </c>
      <c r="E2751" t="s">
        <v>349</v>
      </c>
      <c r="F2751" s="138">
        <v>44058</v>
      </c>
      <c r="G2751" t="s">
        <v>703</v>
      </c>
      <c r="H2751" t="s">
        <v>667</v>
      </c>
      <c r="I2751" t="s">
        <v>668</v>
      </c>
      <c r="J2751" t="s">
        <v>451</v>
      </c>
      <c r="K2751" t="s">
        <v>669</v>
      </c>
      <c r="L2751">
        <v>1800</v>
      </c>
      <c r="M2751">
        <v>360</v>
      </c>
      <c r="O2751">
        <v>320</v>
      </c>
      <c r="P2751">
        <v>144</v>
      </c>
      <c r="Q2751">
        <v>16</v>
      </c>
      <c r="R2751">
        <v>49</v>
      </c>
      <c r="S2751">
        <v>95</v>
      </c>
      <c r="T2751">
        <v>17.5</v>
      </c>
      <c r="U2751">
        <v>42.5</v>
      </c>
      <c r="V2751">
        <v>0.92307692307692313</v>
      </c>
      <c r="W2751">
        <v>0.4</v>
      </c>
      <c r="X2751">
        <v>7.1428571428571425E-2</v>
      </c>
      <c r="Y2751">
        <v>0.21875</v>
      </c>
      <c r="Z2751">
        <v>396</v>
      </c>
      <c r="AA2751">
        <v>0.8</v>
      </c>
      <c r="AB2751">
        <v>14</v>
      </c>
      <c r="AC2751">
        <v>0</v>
      </c>
      <c r="AD2751">
        <v>0</v>
      </c>
      <c r="AE2751">
        <v>7</v>
      </c>
      <c r="AF2751">
        <v>0</v>
      </c>
      <c r="AG2751">
        <v>0</v>
      </c>
      <c r="AH2751">
        <v>33</v>
      </c>
      <c r="AI2751">
        <v>0</v>
      </c>
      <c r="AJ2751">
        <v>0</v>
      </c>
      <c r="AK2751">
        <v>19</v>
      </c>
      <c r="AL2751">
        <v>0</v>
      </c>
      <c r="AM2751">
        <v>0</v>
      </c>
      <c r="AQ2751">
        <v>50</v>
      </c>
      <c r="AR2751">
        <v>50</v>
      </c>
      <c r="AS2751" t="s">
        <v>755</v>
      </c>
    </row>
    <row r="2752" spans="1:45" x14ac:dyDescent="0.25">
      <c r="A2752">
        <v>2751</v>
      </c>
      <c r="B2752" t="s">
        <v>26</v>
      </c>
      <c r="C2752" t="s">
        <v>665</v>
      </c>
      <c r="D2752" t="s">
        <v>4</v>
      </c>
      <c r="E2752" t="s">
        <v>349</v>
      </c>
      <c r="F2752" s="138">
        <v>44058</v>
      </c>
      <c r="G2752" t="s">
        <v>675</v>
      </c>
      <c r="H2752" t="s">
        <v>667</v>
      </c>
      <c r="I2752" t="s">
        <v>668</v>
      </c>
      <c r="J2752" t="s">
        <v>164</v>
      </c>
      <c r="K2752" t="s">
        <v>669</v>
      </c>
      <c r="L2752">
        <v>4200</v>
      </c>
      <c r="M2752">
        <v>630</v>
      </c>
      <c r="O2752">
        <v>532</v>
      </c>
      <c r="P2752">
        <v>252</v>
      </c>
      <c r="Q2752">
        <v>58</v>
      </c>
      <c r="R2752">
        <v>63</v>
      </c>
      <c r="S2752">
        <v>166.32</v>
      </c>
      <c r="T2752">
        <v>28.6</v>
      </c>
      <c r="U2752">
        <v>58</v>
      </c>
      <c r="V2752">
        <v>0.7157024793388429</v>
      </c>
      <c r="W2752">
        <v>0.4</v>
      </c>
      <c r="X2752">
        <v>0.15574650912996779</v>
      </c>
      <c r="Y2752">
        <v>0.16917293233082709</v>
      </c>
      <c r="Z2752">
        <v>1047</v>
      </c>
      <c r="AA2752">
        <v>0.8</v>
      </c>
      <c r="AB2752">
        <v>28.6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58</v>
      </c>
      <c r="AI2752">
        <v>0</v>
      </c>
      <c r="AJ2752">
        <v>0</v>
      </c>
      <c r="AK2752">
        <v>0</v>
      </c>
      <c r="AL2752">
        <v>0</v>
      </c>
      <c r="AM2752">
        <v>0</v>
      </c>
      <c r="AQ2752">
        <v>50</v>
      </c>
      <c r="AR2752">
        <v>50</v>
      </c>
      <c r="AS2752" t="s">
        <v>755</v>
      </c>
    </row>
    <row r="2753" spans="1:45" x14ac:dyDescent="0.25">
      <c r="A2753">
        <v>2752</v>
      </c>
      <c r="B2753" t="s">
        <v>26</v>
      </c>
      <c r="C2753" t="s">
        <v>665</v>
      </c>
      <c r="D2753" t="s">
        <v>4</v>
      </c>
      <c r="E2753" t="s">
        <v>349</v>
      </c>
      <c r="F2753" s="138">
        <v>44058</v>
      </c>
      <c r="G2753" t="s">
        <v>676</v>
      </c>
      <c r="H2753" t="s">
        <v>667</v>
      </c>
      <c r="I2753" t="s">
        <v>668</v>
      </c>
      <c r="J2753" t="s">
        <v>165</v>
      </c>
      <c r="K2753" t="s">
        <v>669</v>
      </c>
      <c r="L2753">
        <v>1200</v>
      </c>
      <c r="M2753">
        <v>240</v>
      </c>
      <c r="O2753">
        <v>288</v>
      </c>
      <c r="P2753">
        <v>96</v>
      </c>
      <c r="Q2753">
        <v>27</v>
      </c>
      <c r="R2753">
        <v>43</v>
      </c>
      <c r="S2753">
        <v>63.36</v>
      </c>
      <c r="T2753">
        <v>26.67</v>
      </c>
      <c r="U2753">
        <v>37.049999999999997</v>
      </c>
      <c r="V2753">
        <v>0.91028571428571425</v>
      </c>
      <c r="W2753">
        <v>0.4</v>
      </c>
      <c r="X2753">
        <v>0.13392857142857142</v>
      </c>
      <c r="Y2753">
        <v>0.21329365079365081</v>
      </c>
      <c r="Z2753">
        <v>366</v>
      </c>
      <c r="AA2753">
        <v>0.8</v>
      </c>
      <c r="AB2753">
        <v>7.67</v>
      </c>
      <c r="AC2753">
        <v>0</v>
      </c>
      <c r="AD2753">
        <v>0</v>
      </c>
      <c r="AE2753">
        <v>38</v>
      </c>
      <c r="AF2753">
        <v>0</v>
      </c>
      <c r="AG2753">
        <v>0</v>
      </c>
      <c r="AH2753">
        <v>12.8</v>
      </c>
      <c r="AI2753">
        <v>5</v>
      </c>
      <c r="AJ2753">
        <v>0</v>
      </c>
      <c r="AK2753">
        <v>46</v>
      </c>
      <c r="AL2753">
        <v>0</v>
      </c>
      <c r="AM2753">
        <v>0</v>
      </c>
      <c r="AQ2753">
        <v>50</v>
      </c>
      <c r="AR2753">
        <v>50</v>
      </c>
      <c r="AS2753" t="s">
        <v>755</v>
      </c>
    </row>
    <row r="2754" spans="1:45" x14ac:dyDescent="0.25">
      <c r="A2754">
        <v>2753</v>
      </c>
      <c r="B2754" t="s">
        <v>26</v>
      </c>
      <c r="C2754" t="s">
        <v>665</v>
      </c>
      <c r="D2754" t="s">
        <v>4</v>
      </c>
      <c r="E2754" t="s">
        <v>349</v>
      </c>
      <c r="F2754" s="138">
        <v>44058</v>
      </c>
      <c r="G2754" t="s">
        <v>670</v>
      </c>
      <c r="H2754" t="s">
        <v>667</v>
      </c>
      <c r="I2754" t="s">
        <v>668</v>
      </c>
      <c r="J2754" t="s">
        <v>137</v>
      </c>
      <c r="K2754" t="s">
        <v>671</v>
      </c>
      <c r="L2754">
        <v>1200</v>
      </c>
      <c r="M2754">
        <v>240</v>
      </c>
      <c r="O2754">
        <v>231</v>
      </c>
      <c r="P2754">
        <v>96</v>
      </c>
      <c r="Q2754">
        <v>55</v>
      </c>
      <c r="R2754">
        <v>47</v>
      </c>
      <c r="S2754">
        <v>63.36</v>
      </c>
      <c r="T2754">
        <v>26.75</v>
      </c>
      <c r="U2754">
        <v>40.375</v>
      </c>
      <c r="V2754">
        <v>0.65808823529411764</v>
      </c>
      <c r="W2754">
        <v>0.4</v>
      </c>
      <c r="X2754">
        <v>0.34013605442176875</v>
      </c>
      <c r="Y2754">
        <v>0.29066171923314782</v>
      </c>
      <c r="Z2754">
        <v>384</v>
      </c>
      <c r="AA2754">
        <v>0.8</v>
      </c>
      <c r="AB2754">
        <v>22</v>
      </c>
      <c r="AC2754">
        <v>7</v>
      </c>
      <c r="AD2754">
        <v>0</v>
      </c>
      <c r="AE2754">
        <v>6</v>
      </c>
      <c r="AF2754">
        <v>0</v>
      </c>
      <c r="AG2754">
        <v>0</v>
      </c>
      <c r="AH2754">
        <v>33</v>
      </c>
      <c r="AI2754">
        <v>9</v>
      </c>
      <c r="AJ2754">
        <v>3</v>
      </c>
      <c r="AK2754">
        <v>8</v>
      </c>
      <c r="AL2754">
        <v>0</v>
      </c>
      <c r="AM2754">
        <v>0</v>
      </c>
      <c r="AQ2754">
        <v>50</v>
      </c>
      <c r="AR2754">
        <v>50</v>
      </c>
      <c r="AS2754" t="s">
        <v>755</v>
      </c>
    </row>
    <row r="2755" spans="1:45" x14ac:dyDescent="0.25">
      <c r="A2755">
        <v>2754</v>
      </c>
      <c r="B2755" t="s">
        <v>26</v>
      </c>
      <c r="C2755" t="s">
        <v>665</v>
      </c>
      <c r="D2755" t="s">
        <v>4</v>
      </c>
      <c r="E2755" t="s">
        <v>349</v>
      </c>
      <c r="F2755" s="138">
        <v>44058</v>
      </c>
      <c r="G2755" t="s">
        <v>670</v>
      </c>
      <c r="H2755" t="s">
        <v>667</v>
      </c>
      <c r="I2755" t="s">
        <v>668</v>
      </c>
      <c r="J2755" t="s">
        <v>140</v>
      </c>
      <c r="K2755" t="s">
        <v>671</v>
      </c>
      <c r="L2755">
        <v>1200</v>
      </c>
      <c r="M2755">
        <v>240</v>
      </c>
      <c r="O2755">
        <v>240</v>
      </c>
      <c r="P2755">
        <v>96</v>
      </c>
      <c r="Q2755">
        <v>12</v>
      </c>
      <c r="R2755">
        <v>89</v>
      </c>
      <c r="S2755">
        <v>63.36</v>
      </c>
      <c r="T2755">
        <v>0.5</v>
      </c>
      <c r="U2755">
        <v>75.5</v>
      </c>
      <c r="V2755">
        <v>0.75247524752475248</v>
      </c>
      <c r="W2755">
        <v>0.4</v>
      </c>
      <c r="X2755">
        <v>7.1428571428571425E-2</v>
      </c>
      <c r="Y2755">
        <v>0.52976190476190477</v>
      </c>
      <c r="Z2755">
        <v>452</v>
      </c>
      <c r="AA2755">
        <v>0.8</v>
      </c>
      <c r="AB2755">
        <v>0</v>
      </c>
      <c r="AC2755">
        <v>2</v>
      </c>
      <c r="AD2755">
        <v>0</v>
      </c>
      <c r="AE2755">
        <v>0</v>
      </c>
      <c r="AF2755">
        <v>0</v>
      </c>
      <c r="AG2755">
        <v>0</v>
      </c>
      <c r="AH2755">
        <v>72</v>
      </c>
      <c r="AI2755">
        <v>2</v>
      </c>
      <c r="AJ2755">
        <v>0</v>
      </c>
      <c r="AK2755">
        <v>6</v>
      </c>
      <c r="AL2755">
        <v>0</v>
      </c>
      <c r="AM2755">
        <v>0</v>
      </c>
      <c r="AQ2755">
        <v>50</v>
      </c>
      <c r="AR2755">
        <v>50</v>
      </c>
      <c r="AS2755" t="s">
        <v>755</v>
      </c>
    </row>
    <row r="2756" spans="1:45" x14ac:dyDescent="0.25">
      <c r="A2756">
        <v>2755</v>
      </c>
      <c r="B2756" t="s">
        <v>26</v>
      </c>
      <c r="C2756" t="s">
        <v>665</v>
      </c>
      <c r="D2756" t="s">
        <v>4</v>
      </c>
      <c r="E2756" t="s">
        <v>349</v>
      </c>
      <c r="F2756" s="138">
        <v>44058</v>
      </c>
      <c r="G2756" t="s">
        <v>684</v>
      </c>
      <c r="H2756" t="s">
        <v>667</v>
      </c>
      <c r="I2756" t="s">
        <v>672</v>
      </c>
      <c r="J2756" t="s">
        <v>402</v>
      </c>
      <c r="K2756" t="s">
        <v>669</v>
      </c>
      <c r="L2756">
        <v>1250</v>
      </c>
      <c r="M2756">
        <v>250</v>
      </c>
      <c r="N2756">
        <v>228</v>
      </c>
      <c r="P2756">
        <v>100</v>
      </c>
      <c r="Q2756">
        <v>7</v>
      </c>
      <c r="R2756">
        <v>19</v>
      </c>
      <c r="S2756">
        <v>66</v>
      </c>
      <c r="T2756">
        <v>7.25</v>
      </c>
      <c r="U2756">
        <v>12.875</v>
      </c>
      <c r="V2756">
        <v>0.77403846153846156</v>
      </c>
      <c r="W2756">
        <v>0.4</v>
      </c>
      <c r="X2756">
        <v>4.3859649122807022E-2</v>
      </c>
      <c r="Y2756">
        <v>0.11904761904761905</v>
      </c>
      <c r="Z2756">
        <v>301</v>
      </c>
      <c r="AA2756">
        <v>0.7</v>
      </c>
      <c r="AB2756">
        <v>6.5</v>
      </c>
      <c r="AC2756">
        <v>0</v>
      </c>
      <c r="AD2756">
        <v>2</v>
      </c>
      <c r="AE2756">
        <v>0</v>
      </c>
      <c r="AF2756">
        <v>0</v>
      </c>
      <c r="AG2756">
        <v>0</v>
      </c>
      <c r="AH2756">
        <v>12.5</v>
      </c>
      <c r="AI2756">
        <v>0</v>
      </c>
      <c r="AJ2756">
        <v>1</v>
      </c>
      <c r="AK2756">
        <v>0</v>
      </c>
      <c r="AL2756">
        <v>0</v>
      </c>
      <c r="AM2756">
        <v>0</v>
      </c>
      <c r="AQ2756">
        <v>50</v>
      </c>
      <c r="AR2756">
        <v>50</v>
      </c>
      <c r="AS2756" t="s">
        <v>755</v>
      </c>
    </row>
    <row r="2757" spans="1:45" x14ac:dyDescent="0.25">
      <c r="A2757">
        <v>2756</v>
      </c>
      <c r="B2757" t="s">
        <v>26</v>
      </c>
      <c r="C2757" t="s">
        <v>665</v>
      </c>
      <c r="D2757" t="s">
        <v>4</v>
      </c>
      <c r="E2757" t="s">
        <v>349</v>
      </c>
      <c r="F2757" s="138">
        <v>44058</v>
      </c>
      <c r="G2757" t="s">
        <v>684</v>
      </c>
      <c r="H2757" t="s">
        <v>667</v>
      </c>
      <c r="I2757" t="s">
        <v>668</v>
      </c>
      <c r="J2757" t="s">
        <v>170</v>
      </c>
      <c r="K2757" t="s">
        <v>669</v>
      </c>
      <c r="L2757">
        <v>1250</v>
      </c>
      <c r="M2757">
        <v>250</v>
      </c>
      <c r="O2757">
        <v>256</v>
      </c>
      <c r="P2757">
        <v>100</v>
      </c>
      <c r="Q2757">
        <v>9</v>
      </c>
      <c r="R2757">
        <v>56</v>
      </c>
      <c r="S2757">
        <v>66</v>
      </c>
      <c r="T2757">
        <v>3.375</v>
      </c>
      <c r="U2757">
        <v>26</v>
      </c>
      <c r="V2757">
        <v>0.45192307692307693</v>
      </c>
      <c r="W2757">
        <v>0.4</v>
      </c>
      <c r="X2757">
        <v>5.0223214285714288E-2</v>
      </c>
      <c r="Y2757">
        <v>0.3125</v>
      </c>
      <c r="Z2757">
        <v>500</v>
      </c>
      <c r="AA2757">
        <v>0.7</v>
      </c>
      <c r="AB2757">
        <v>0</v>
      </c>
      <c r="AC2757">
        <v>3</v>
      </c>
      <c r="AD2757">
        <v>3</v>
      </c>
      <c r="AE2757">
        <v>3</v>
      </c>
      <c r="AF2757">
        <v>0</v>
      </c>
      <c r="AG2757">
        <v>0</v>
      </c>
      <c r="AH2757">
        <v>0</v>
      </c>
      <c r="AI2757">
        <v>17</v>
      </c>
      <c r="AJ2757">
        <v>8</v>
      </c>
      <c r="AK2757">
        <v>18</v>
      </c>
      <c r="AL2757">
        <v>13</v>
      </c>
      <c r="AM2757">
        <v>0</v>
      </c>
      <c r="AQ2757">
        <v>50</v>
      </c>
      <c r="AR2757">
        <v>50</v>
      </c>
      <c r="AS2757" t="s">
        <v>755</v>
      </c>
    </row>
    <row r="2758" spans="1:45" x14ac:dyDescent="0.25">
      <c r="A2758">
        <v>2757</v>
      </c>
      <c r="B2758" t="s">
        <v>26</v>
      </c>
      <c r="C2758" t="s">
        <v>665</v>
      </c>
      <c r="D2758" t="s">
        <v>4</v>
      </c>
      <c r="E2758" t="s">
        <v>349</v>
      </c>
      <c r="F2758" s="138">
        <v>44058</v>
      </c>
      <c r="G2758" t="s">
        <v>685</v>
      </c>
      <c r="H2758" t="s">
        <v>667</v>
      </c>
      <c r="I2758" t="s">
        <v>668</v>
      </c>
      <c r="J2758" t="s">
        <v>187</v>
      </c>
      <c r="K2758" t="s">
        <v>671</v>
      </c>
      <c r="L2758">
        <v>1000</v>
      </c>
      <c r="M2758">
        <v>200</v>
      </c>
      <c r="O2758">
        <v>180</v>
      </c>
      <c r="P2758">
        <v>80</v>
      </c>
      <c r="Q2758">
        <v>0</v>
      </c>
      <c r="R2758">
        <v>7</v>
      </c>
      <c r="S2758">
        <v>52.8</v>
      </c>
      <c r="T2758">
        <v>0</v>
      </c>
      <c r="U2758">
        <v>5.5</v>
      </c>
      <c r="V2758">
        <v>0.7857142857142857</v>
      </c>
      <c r="W2758">
        <v>0.4</v>
      </c>
      <c r="X2758">
        <v>0</v>
      </c>
      <c r="Y2758">
        <v>5.5555555555555559E-2</v>
      </c>
      <c r="Z2758">
        <v>205</v>
      </c>
      <c r="AA2758">
        <v>0.7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5.5</v>
      </c>
      <c r="AI2758">
        <v>0</v>
      </c>
      <c r="AJ2758">
        <v>0</v>
      </c>
      <c r="AK2758">
        <v>0</v>
      </c>
      <c r="AL2758">
        <v>0</v>
      </c>
      <c r="AM2758">
        <v>0</v>
      </c>
      <c r="AQ2758">
        <v>50</v>
      </c>
      <c r="AR2758">
        <v>50</v>
      </c>
      <c r="AS2758" t="s">
        <v>755</v>
      </c>
    </row>
    <row r="2759" spans="1:45" x14ac:dyDescent="0.25">
      <c r="A2759">
        <v>2758</v>
      </c>
      <c r="B2759" t="s">
        <v>26</v>
      </c>
      <c r="C2759" t="s">
        <v>665</v>
      </c>
      <c r="D2759" t="s">
        <v>4</v>
      </c>
      <c r="E2759" t="s">
        <v>349</v>
      </c>
      <c r="F2759" s="138">
        <v>44058</v>
      </c>
      <c r="G2759" t="s">
        <v>685</v>
      </c>
      <c r="H2759" t="s">
        <v>667</v>
      </c>
      <c r="I2759" t="s">
        <v>668</v>
      </c>
      <c r="J2759" t="s">
        <v>607</v>
      </c>
      <c r="K2759" t="s">
        <v>671</v>
      </c>
      <c r="L2759">
        <v>1000</v>
      </c>
      <c r="M2759">
        <v>200</v>
      </c>
      <c r="O2759">
        <v>160</v>
      </c>
      <c r="P2759">
        <v>80</v>
      </c>
      <c r="Q2759">
        <v>3</v>
      </c>
      <c r="R2759">
        <v>13</v>
      </c>
      <c r="S2759">
        <v>52.8</v>
      </c>
      <c r="T2759">
        <v>1.33</v>
      </c>
      <c r="U2759">
        <v>9.5</v>
      </c>
      <c r="V2759">
        <v>0.676875</v>
      </c>
      <c r="W2759">
        <v>0.4</v>
      </c>
      <c r="X2759">
        <v>2.6785714285714284E-2</v>
      </c>
      <c r="Y2759">
        <v>0.11607142857142858</v>
      </c>
      <c r="Z2759">
        <v>248</v>
      </c>
      <c r="AA2759">
        <v>0.7</v>
      </c>
      <c r="AB2759">
        <v>1.33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9.5</v>
      </c>
      <c r="AI2759">
        <v>0</v>
      </c>
      <c r="AJ2759">
        <v>0</v>
      </c>
      <c r="AK2759">
        <v>0</v>
      </c>
      <c r="AL2759">
        <v>0</v>
      </c>
      <c r="AM2759">
        <v>0</v>
      </c>
      <c r="AQ2759">
        <v>50</v>
      </c>
      <c r="AR2759">
        <v>50</v>
      </c>
      <c r="AS2759" t="s">
        <v>755</v>
      </c>
    </row>
    <row r="2760" spans="1:45" x14ac:dyDescent="0.25">
      <c r="A2760">
        <v>2759</v>
      </c>
      <c r="B2760" t="s">
        <v>26</v>
      </c>
      <c r="C2760" t="s">
        <v>665</v>
      </c>
      <c r="D2760" t="s">
        <v>4</v>
      </c>
      <c r="E2760" t="s">
        <v>349</v>
      </c>
      <c r="F2760" s="138">
        <v>44058</v>
      </c>
      <c r="G2760" t="s">
        <v>685</v>
      </c>
      <c r="H2760" t="s">
        <v>667</v>
      </c>
      <c r="I2760" t="s">
        <v>668</v>
      </c>
      <c r="J2760" t="s">
        <v>181</v>
      </c>
      <c r="K2760" t="s">
        <v>671</v>
      </c>
      <c r="L2760">
        <v>1000</v>
      </c>
      <c r="M2760">
        <v>200</v>
      </c>
      <c r="O2760">
        <v>164</v>
      </c>
      <c r="P2760">
        <v>80</v>
      </c>
      <c r="Q2760">
        <v>12</v>
      </c>
      <c r="R2760">
        <v>14</v>
      </c>
      <c r="S2760">
        <v>52.8</v>
      </c>
      <c r="T2760">
        <v>6</v>
      </c>
      <c r="U2760">
        <v>28</v>
      </c>
      <c r="V2760">
        <v>1.3076923076923077</v>
      </c>
      <c r="W2760">
        <v>0.4</v>
      </c>
      <c r="X2760">
        <v>0.10452961672473868</v>
      </c>
      <c r="Y2760">
        <v>0.12195121951219512</v>
      </c>
      <c r="Z2760">
        <v>170</v>
      </c>
      <c r="AA2760">
        <v>0.6</v>
      </c>
      <c r="AB2760">
        <v>6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28</v>
      </c>
      <c r="AI2760">
        <v>0</v>
      </c>
      <c r="AJ2760">
        <v>0</v>
      </c>
      <c r="AK2760">
        <v>0</v>
      </c>
      <c r="AL2760">
        <v>0</v>
      </c>
      <c r="AM2760">
        <v>0</v>
      </c>
      <c r="AQ2760">
        <v>50</v>
      </c>
      <c r="AR2760">
        <v>50</v>
      </c>
      <c r="AS2760" t="s">
        <v>755</v>
      </c>
    </row>
    <row r="2761" spans="1:45" x14ac:dyDescent="0.25">
      <c r="A2761">
        <v>2760</v>
      </c>
      <c r="B2761" t="s">
        <v>26</v>
      </c>
      <c r="C2761" t="s">
        <v>665</v>
      </c>
      <c r="D2761" t="s">
        <v>4</v>
      </c>
      <c r="E2761" t="s">
        <v>349</v>
      </c>
      <c r="F2761" s="138">
        <v>44058</v>
      </c>
      <c r="G2761" t="s">
        <v>685</v>
      </c>
      <c r="H2761" t="s">
        <v>667</v>
      </c>
      <c r="I2761" t="s">
        <v>668</v>
      </c>
      <c r="J2761" t="s">
        <v>608</v>
      </c>
      <c r="K2761" t="s">
        <v>671</v>
      </c>
      <c r="L2761">
        <v>1000</v>
      </c>
      <c r="M2761">
        <v>200</v>
      </c>
      <c r="O2761">
        <v>196</v>
      </c>
      <c r="P2761">
        <v>80</v>
      </c>
      <c r="Q2761">
        <v>4</v>
      </c>
      <c r="R2761">
        <v>17</v>
      </c>
      <c r="S2761">
        <v>52.8</v>
      </c>
      <c r="T2761">
        <v>8.25</v>
      </c>
      <c r="U2761">
        <v>9.83</v>
      </c>
      <c r="V2761">
        <v>0.86095238095238091</v>
      </c>
      <c r="W2761">
        <v>0.4</v>
      </c>
      <c r="X2761">
        <v>2.915451895043732E-2</v>
      </c>
      <c r="Y2761">
        <v>0.12390670553935861</v>
      </c>
      <c r="Z2761">
        <v>109</v>
      </c>
      <c r="AA2761">
        <v>0.7</v>
      </c>
      <c r="AB2761">
        <v>8</v>
      </c>
      <c r="AC2761">
        <v>1</v>
      </c>
      <c r="AD2761">
        <v>0</v>
      </c>
      <c r="AE2761">
        <v>0</v>
      </c>
      <c r="AF2761">
        <v>0</v>
      </c>
      <c r="AG2761">
        <v>0</v>
      </c>
      <c r="AH2761">
        <v>8.83</v>
      </c>
      <c r="AI2761">
        <v>2</v>
      </c>
      <c r="AJ2761">
        <v>0</v>
      </c>
      <c r="AK2761">
        <v>1</v>
      </c>
      <c r="AL2761">
        <v>0</v>
      </c>
      <c r="AM2761">
        <v>0</v>
      </c>
      <c r="AQ2761">
        <v>50</v>
      </c>
      <c r="AR2761">
        <v>50</v>
      </c>
      <c r="AS2761" t="s">
        <v>755</v>
      </c>
    </row>
    <row r="2762" spans="1:45" x14ac:dyDescent="0.25">
      <c r="A2762">
        <v>2761</v>
      </c>
      <c r="B2762" t="s">
        <v>26</v>
      </c>
      <c r="C2762" t="s">
        <v>665</v>
      </c>
      <c r="D2762" t="s">
        <v>4</v>
      </c>
      <c r="E2762" t="s">
        <v>349</v>
      </c>
      <c r="F2762" s="138">
        <v>44058</v>
      </c>
      <c r="G2762" t="s">
        <v>685</v>
      </c>
      <c r="H2762" t="s">
        <v>687</v>
      </c>
      <c r="I2762" t="s">
        <v>705</v>
      </c>
      <c r="J2762" t="s">
        <v>528</v>
      </c>
      <c r="K2762" t="s">
        <v>671</v>
      </c>
      <c r="L2762">
        <v>1000</v>
      </c>
      <c r="M2762">
        <v>200</v>
      </c>
      <c r="N2762">
        <v>208</v>
      </c>
      <c r="P2762">
        <v>48</v>
      </c>
      <c r="Q2762">
        <v>12</v>
      </c>
      <c r="R2762">
        <v>15</v>
      </c>
      <c r="S2762">
        <v>17.600000000000001</v>
      </c>
      <c r="T2762">
        <v>6</v>
      </c>
      <c r="U2762">
        <v>8</v>
      </c>
      <c r="V2762">
        <v>0.51851851851851849</v>
      </c>
      <c r="W2762">
        <v>0.24</v>
      </c>
      <c r="X2762">
        <v>8.2417582417582416E-2</v>
      </c>
      <c r="Y2762">
        <v>0.10302197802197803</v>
      </c>
      <c r="Z2762">
        <v>233</v>
      </c>
      <c r="AA2762">
        <v>0.7</v>
      </c>
      <c r="AB2762">
        <v>6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8</v>
      </c>
      <c r="AI2762">
        <v>0</v>
      </c>
      <c r="AJ2762">
        <v>0</v>
      </c>
      <c r="AK2762">
        <v>0</v>
      </c>
      <c r="AL2762">
        <v>0</v>
      </c>
      <c r="AM2762">
        <v>0</v>
      </c>
      <c r="AQ2762">
        <v>50</v>
      </c>
      <c r="AR2762">
        <v>50</v>
      </c>
      <c r="AS2762" t="s">
        <v>755</v>
      </c>
    </row>
    <row r="2763" spans="1:45" x14ac:dyDescent="0.25">
      <c r="A2763">
        <v>2762</v>
      </c>
      <c r="B2763" t="s">
        <v>26</v>
      </c>
      <c r="C2763" t="s">
        <v>665</v>
      </c>
      <c r="D2763" t="s">
        <v>4</v>
      </c>
      <c r="E2763" t="s">
        <v>349</v>
      </c>
      <c r="F2763" s="138">
        <v>44058</v>
      </c>
      <c r="G2763" t="s">
        <v>685</v>
      </c>
      <c r="H2763" t="s">
        <v>687</v>
      </c>
      <c r="I2763" t="s">
        <v>708</v>
      </c>
      <c r="J2763" t="s">
        <v>530</v>
      </c>
      <c r="K2763" t="s">
        <v>671</v>
      </c>
      <c r="L2763">
        <v>1000</v>
      </c>
      <c r="M2763">
        <v>200</v>
      </c>
      <c r="N2763">
        <v>208</v>
      </c>
      <c r="P2763">
        <v>48</v>
      </c>
      <c r="Q2763">
        <v>4</v>
      </c>
      <c r="R2763">
        <v>9</v>
      </c>
      <c r="S2763">
        <v>17.600000000000001</v>
      </c>
      <c r="T2763">
        <v>5.25</v>
      </c>
      <c r="U2763">
        <v>3.5</v>
      </c>
      <c r="V2763">
        <v>0.67307692307692313</v>
      </c>
      <c r="W2763">
        <v>0.24</v>
      </c>
      <c r="X2763">
        <v>2.7472527472527472E-2</v>
      </c>
      <c r="Y2763">
        <v>6.1813186813186816E-2</v>
      </c>
      <c r="Z2763">
        <v>250</v>
      </c>
      <c r="AA2763">
        <v>0.65</v>
      </c>
      <c r="AB2763">
        <v>3</v>
      </c>
      <c r="AC2763">
        <v>5</v>
      </c>
      <c r="AD2763">
        <v>0</v>
      </c>
      <c r="AE2763">
        <v>2</v>
      </c>
      <c r="AF2763">
        <v>0</v>
      </c>
      <c r="AG2763">
        <v>0</v>
      </c>
      <c r="AH2763">
        <v>2</v>
      </c>
      <c r="AI2763">
        <v>2</v>
      </c>
      <c r="AJ2763">
        <v>0</v>
      </c>
      <c r="AK2763">
        <v>2</v>
      </c>
      <c r="AL2763">
        <v>0</v>
      </c>
      <c r="AM2763">
        <v>0</v>
      </c>
      <c r="AQ2763">
        <v>50</v>
      </c>
      <c r="AR2763">
        <v>50</v>
      </c>
      <c r="AS2763" t="s">
        <v>755</v>
      </c>
    </row>
    <row r="2764" spans="1:45" x14ac:dyDescent="0.25">
      <c r="A2764">
        <v>2763</v>
      </c>
      <c r="B2764" t="s">
        <v>26</v>
      </c>
      <c r="C2764" t="s">
        <v>665</v>
      </c>
      <c r="D2764" t="s">
        <v>4</v>
      </c>
      <c r="E2764" t="s">
        <v>349</v>
      </c>
      <c r="F2764" s="138">
        <v>44058</v>
      </c>
      <c r="G2764" t="s">
        <v>685</v>
      </c>
      <c r="H2764" t="s">
        <v>687</v>
      </c>
      <c r="I2764" t="s">
        <v>704</v>
      </c>
      <c r="J2764" t="s">
        <v>526</v>
      </c>
      <c r="K2764" t="s">
        <v>671</v>
      </c>
      <c r="L2764">
        <v>1000</v>
      </c>
      <c r="M2764">
        <v>200</v>
      </c>
      <c r="N2764">
        <v>228</v>
      </c>
      <c r="P2764">
        <v>48</v>
      </c>
      <c r="Q2764">
        <v>15</v>
      </c>
      <c r="R2764">
        <v>10</v>
      </c>
      <c r="S2764">
        <v>17.600000000000001</v>
      </c>
      <c r="T2764">
        <v>5.25</v>
      </c>
      <c r="U2764">
        <v>8.4550000000000001</v>
      </c>
      <c r="V2764">
        <v>0.54820000000000002</v>
      </c>
      <c r="W2764">
        <v>0.24</v>
      </c>
      <c r="X2764">
        <v>9.3984962406015046E-2</v>
      </c>
      <c r="Y2764">
        <v>6.2656641604010022E-2</v>
      </c>
      <c r="Z2764">
        <v>215</v>
      </c>
      <c r="AA2764">
        <v>0.7</v>
      </c>
      <c r="AB2764">
        <v>3</v>
      </c>
      <c r="AC2764">
        <v>7</v>
      </c>
      <c r="AD2764">
        <v>0</v>
      </c>
      <c r="AE2764">
        <v>1</v>
      </c>
      <c r="AF2764">
        <v>0</v>
      </c>
      <c r="AG2764">
        <v>0</v>
      </c>
      <c r="AH2764">
        <v>4.83</v>
      </c>
      <c r="AI2764">
        <v>5</v>
      </c>
      <c r="AJ2764">
        <v>1</v>
      </c>
      <c r="AK2764">
        <v>4</v>
      </c>
      <c r="AL2764">
        <v>0</v>
      </c>
      <c r="AM2764">
        <v>0</v>
      </c>
      <c r="AQ2764">
        <v>50</v>
      </c>
      <c r="AR2764">
        <v>50</v>
      </c>
      <c r="AS2764" t="s">
        <v>755</v>
      </c>
    </row>
    <row r="2765" spans="1:45" x14ac:dyDescent="0.25">
      <c r="A2765">
        <v>2764</v>
      </c>
      <c r="B2765" t="s">
        <v>26</v>
      </c>
      <c r="C2765" t="s">
        <v>665</v>
      </c>
      <c r="D2765" t="s">
        <v>4</v>
      </c>
      <c r="E2765" t="s">
        <v>349</v>
      </c>
      <c r="F2765" s="138">
        <v>44058</v>
      </c>
      <c r="G2765" t="s">
        <v>710</v>
      </c>
      <c r="H2765" t="s">
        <v>687</v>
      </c>
      <c r="I2765" t="s">
        <v>668</v>
      </c>
      <c r="J2765" t="s">
        <v>498</v>
      </c>
      <c r="K2765" t="s">
        <v>711</v>
      </c>
      <c r="L2765">
        <v>180</v>
      </c>
      <c r="M2765">
        <v>81</v>
      </c>
      <c r="O2765">
        <v>64</v>
      </c>
      <c r="P2765">
        <v>19</v>
      </c>
      <c r="Q2765">
        <v>3</v>
      </c>
      <c r="R2765">
        <v>5</v>
      </c>
      <c r="S2765">
        <v>5</v>
      </c>
      <c r="T2765">
        <v>1</v>
      </c>
      <c r="U2765">
        <v>4.25</v>
      </c>
      <c r="V2765">
        <v>0.65625</v>
      </c>
      <c r="W2765">
        <v>0.24</v>
      </c>
      <c r="X2765">
        <v>6.6964285714285712E-2</v>
      </c>
      <c r="Y2765">
        <v>0.11160714285714286</v>
      </c>
      <c r="Z2765">
        <v>199</v>
      </c>
      <c r="AA2765">
        <v>0.7</v>
      </c>
      <c r="AB2765">
        <v>1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4</v>
      </c>
      <c r="AI2765">
        <v>1</v>
      </c>
      <c r="AJ2765">
        <v>0</v>
      </c>
      <c r="AK2765">
        <v>0</v>
      </c>
      <c r="AL2765">
        <v>0</v>
      </c>
      <c r="AM2765">
        <v>0</v>
      </c>
      <c r="AQ2765">
        <v>50</v>
      </c>
      <c r="AR2765">
        <v>50</v>
      </c>
      <c r="AS2765" t="s">
        <v>755</v>
      </c>
    </row>
    <row r="2766" spans="1:45" x14ac:dyDescent="0.25">
      <c r="A2766">
        <v>2765</v>
      </c>
      <c r="B2766" t="s">
        <v>26</v>
      </c>
      <c r="C2766" t="s">
        <v>665</v>
      </c>
      <c r="D2766" t="s">
        <v>4</v>
      </c>
      <c r="E2766" t="s">
        <v>349</v>
      </c>
      <c r="F2766" s="138">
        <v>44058</v>
      </c>
      <c r="G2766" t="s">
        <v>710</v>
      </c>
      <c r="H2766" t="s">
        <v>687</v>
      </c>
      <c r="I2766" t="s">
        <v>668</v>
      </c>
      <c r="J2766" t="s">
        <v>499</v>
      </c>
      <c r="K2766" t="s">
        <v>711</v>
      </c>
      <c r="L2766">
        <v>180</v>
      </c>
      <c r="M2766">
        <v>81</v>
      </c>
      <c r="O2766">
        <v>72</v>
      </c>
      <c r="P2766">
        <v>19</v>
      </c>
      <c r="Q2766">
        <v>1</v>
      </c>
      <c r="R2766">
        <v>2</v>
      </c>
      <c r="S2766">
        <v>5</v>
      </c>
      <c r="T2766">
        <v>0.75</v>
      </c>
      <c r="U2766">
        <v>1.5</v>
      </c>
      <c r="V2766">
        <v>0.75</v>
      </c>
      <c r="W2766">
        <v>0.24</v>
      </c>
      <c r="X2766">
        <v>1.984126984126984E-2</v>
      </c>
      <c r="Y2766">
        <v>3.968253968253968E-2</v>
      </c>
      <c r="Z2766">
        <v>28</v>
      </c>
      <c r="AA2766">
        <v>0.7</v>
      </c>
      <c r="AB2766">
        <v>0</v>
      </c>
      <c r="AC2766">
        <v>0</v>
      </c>
      <c r="AD2766">
        <v>0</v>
      </c>
      <c r="AE2766">
        <v>0</v>
      </c>
      <c r="AF2766">
        <v>1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2</v>
      </c>
      <c r="AM2766">
        <v>0</v>
      </c>
      <c r="AQ2766">
        <v>50</v>
      </c>
      <c r="AR2766">
        <v>50</v>
      </c>
      <c r="AS2766" t="s">
        <v>755</v>
      </c>
    </row>
    <row r="2767" spans="1:45" x14ac:dyDescent="0.25">
      <c r="A2767">
        <v>2766</v>
      </c>
      <c r="B2767" t="s">
        <v>26</v>
      </c>
      <c r="C2767" t="s">
        <v>665</v>
      </c>
      <c r="D2767" t="s">
        <v>4</v>
      </c>
      <c r="E2767" t="s">
        <v>349</v>
      </c>
      <c r="F2767" s="138">
        <v>44058</v>
      </c>
      <c r="G2767" t="s">
        <v>710</v>
      </c>
      <c r="H2767" t="s">
        <v>687</v>
      </c>
      <c r="I2767" t="s">
        <v>668</v>
      </c>
      <c r="J2767" t="s">
        <v>511</v>
      </c>
      <c r="K2767" t="s">
        <v>711</v>
      </c>
      <c r="L2767">
        <v>180</v>
      </c>
      <c r="M2767">
        <v>81</v>
      </c>
      <c r="O2767">
        <v>80</v>
      </c>
      <c r="P2767">
        <v>19</v>
      </c>
      <c r="Q2767">
        <v>3</v>
      </c>
      <c r="R2767">
        <v>6</v>
      </c>
      <c r="S2767">
        <v>5</v>
      </c>
      <c r="T2767">
        <v>3.5</v>
      </c>
      <c r="U2767">
        <v>4.5</v>
      </c>
      <c r="V2767">
        <v>0.88888888888888884</v>
      </c>
      <c r="W2767">
        <v>0.24</v>
      </c>
      <c r="X2767">
        <v>5.3571428571428568E-2</v>
      </c>
      <c r="Y2767">
        <v>0.10714285714285714</v>
      </c>
      <c r="Z2767">
        <v>48</v>
      </c>
      <c r="AA2767">
        <v>0.65</v>
      </c>
      <c r="AB2767">
        <v>0</v>
      </c>
      <c r="AC2767">
        <v>0</v>
      </c>
      <c r="AD2767">
        <v>0</v>
      </c>
      <c r="AE2767">
        <v>7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9</v>
      </c>
      <c r="AL2767">
        <v>0</v>
      </c>
      <c r="AM2767">
        <v>0</v>
      </c>
      <c r="AQ2767">
        <v>50</v>
      </c>
      <c r="AR2767">
        <v>50</v>
      </c>
      <c r="AS2767" t="s">
        <v>755</v>
      </c>
    </row>
    <row r="2768" spans="1:45" x14ac:dyDescent="0.25">
      <c r="A2768">
        <v>2767</v>
      </c>
      <c r="B2768" t="s">
        <v>26</v>
      </c>
      <c r="C2768" t="s">
        <v>665</v>
      </c>
      <c r="D2768" t="s">
        <v>4</v>
      </c>
      <c r="E2768" t="s">
        <v>349</v>
      </c>
      <c r="F2768" s="138">
        <v>44058</v>
      </c>
      <c r="G2768" t="s">
        <v>710</v>
      </c>
      <c r="H2768" t="s">
        <v>687</v>
      </c>
      <c r="I2768" t="s">
        <v>668</v>
      </c>
      <c r="J2768" t="s">
        <v>512</v>
      </c>
      <c r="K2768" t="s">
        <v>711</v>
      </c>
      <c r="L2768">
        <v>180</v>
      </c>
      <c r="M2768">
        <v>81</v>
      </c>
      <c r="O2768">
        <v>96</v>
      </c>
      <c r="P2768">
        <v>19</v>
      </c>
      <c r="Q2768">
        <v>2</v>
      </c>
      <c r="R2768">
        <v>9</v>
      </c>
      <c r="S2768">
        <v>5</v>
      </c>
      <c r="T2768">
        <v>14</v>
      </c>
      <c r="U2768">
        <v>8.83</v>
      </c>
      <c r="V2768">
        <v>2.0754545454545452</v>
      </c>
      <c r="W2768">
        <v>0.24</v>
      </c>
      <c r="X2768">
        <v>2.9761904761904767E-2</v>
      </c>
      <c r="Y2768">
        <v>0.13392857142857145</v>
      </c>
      <c r="Z2768">
        <v>174</v>
      </c>
      <c r="AA2768">
        <v>0.7</v>
      </c>
      <c r="AB2768">
        <v>14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8.83</v>
      </c>
      <c r="AI2768">
        <v>0</v>
      </c>
      <c r="AJ2768">
        <v>0</v>
      </c>
      <c r="AK2768">
        <v>0</v>
      </c>
      <c r="AL2768">
        <v>0</v>
      </c>
      <c r="AM2768">
        <v>0</v>
      </c>
      <c r="AQ2768">
        <v>50</v>
      </c>
      <c r="AR2768">
        <v>50</v>
      </c>
      <c r="AS2768" t="s">
        <v>755</v>
      </c>
    </row>
    <row r="2769" spans="1:45" x14ac:dyDescent="0.25">
      <c r="A2769">
        <v>2768</v>
      </c>
      <c r="B2769" t="s">
        <v>26</v>
      </c>
      <c r="C2769" t="s">
        <v>665</v>
      </c>
      <c r="D2769" t="s">
        <v>4</v>
      </c>
      <c r="E2769" t="s">
        <v>349</v>
      </c>
      <c r="F2769" s="138">
        <v>44058</v>
      </c>
      <c r="G2769" t="s">
        <v>710</v>
      </c>
      <c r="H2769" t="s">
        <v>687</v>
      </c>
      <c r="I2769" t="s">
        <v>668</v>
      </c>
      <c r="J2769" t="s">
        <v>533</v>
      </c>
      <c r="K2769" t="s">
        <v>711</v>
      </c>
      <c r="L2769">
        <v>180</v>
      </c>
      <c r="M2769">
        <v>81</v>
      </c>
      <c r="O2769">
        <v>48</v>
      </c>
      <c r="P2769">
        <v>19</v>
      </c>
      <c r="Q2769">
        <v>0</v>
      </c>
      <c r="R2769">
        <v>12</v>
      </c>
      <c r="S2769">
        <v>5</v>
      </c>
      <c r="T2769">
        <v>0</v>
      </c>
      <c r="U2769">
        <v>7</v>
      </c>
      <c r="V2769">
        <v>0.58333333333333337</v>
      </c>
      <c r="W2769">
        <v>0.24</v>
      </c>
      <c r="X2769">
        <v>0</v>
      </c>
      <c r="Y2769">
        <v>0.35714285714285721</v>
      </c>
      <c r="Z2769">
        <v>98</v>
      </c>
      <c r="AA2769">
        <v>0.7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5</v>
      </c>
      <c r="AI2769">
        <v>4</v>
      </c>
      <c r="AJ2769">
        <v>0</v>
      </c>
      <c r="AK2769">
        <v>2</v>
      </c>
      <c r="AL2769">
        <v>0</v>
      </c>
      <c r="AM2769">
        <v>0</v>
      </c>
      <c r="AQ2769">
        <v>50</v>
      </c>
      <c r="AR2769">
        <v>50</v>
      </c>
      <c r="AS2769" t="s">
        <v>755</v>
      </c>
    </row>
    <row r="2770" spans="1:45" x14ac:dyDescent="0.25">
      <c r="A2770">
        <v>2769</v>
      </c>
      <c r="B2770" t="s">
        <v>26</v>
      </c>
      <c r="C2770" t="s">
        <v>665</v>
      </c>
      <c r="D2770" t="s">
        <v>4</v>
      </c>
      <c r="E2770" t="s">
        <v>349</v>
      </c>
      <c r="F2770" s="138">
        <v>44058</v>
      </c>
      <c r="G2770" t="s">
        <v>710</v>
      </c>
      <c r="H2770" t="s">
        <v>687</v>
      </c>
      <c r="I2770" t="s">
        <v>668</v>
      </c>
      <c r="J2770" t="s">
        <v>548</v>
      </c>
      <c r="K2770" t="s">
        <v>711</v>
      </c>
      <c r="L2770">
        <v>180</v>
      </c>
      <c r="M2770">
        <v>81</v>
      </c>
      <c r="O2770">
        <v>128</v>
      </c>
      <c r="P2770">
        <v>19</v>
      </c>
      <c r="Q2770">
        <v>3</v>
      </c>
      <c r="R2770">
        <v>13</v>
      </c>
      <c r="S2770">
        <v>5</v>
      </c>
      <c r="T2770">
        <v>7</v>
      </c>
      <c r="U2770">
        <v>6.166666666666667</v>
      </c>
      <c r="V2770">
        <v>0.82291666666666674</v>
      </c>
      <c r="W2770">
        <v>0.24</v>
      </c>
      <c r="X2770">
        <v>3.3482142857142856E-2</v>
      </c>
      <c r="Y2770">
        <v>0.14508928571428573</v>
      </c>
      <c r="Z2770">
        <v>200</v>
      </c>
      <c r="AA2770">
        <v>0.7</v>
      </c>
      <c r="AB2770">
        <v>7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5.166666666666667</v>
      </c>
      <c r="AI2770">
        <v>0</v>
      </c>
      <c r="AJ2770">
        <v>0</v>
      </c>
      <c r="AK2770">
        <v>2</v>
      </c>
      <c r="AL2770">
        <v>0</v>
      </c>
      <c r="AM2770">
        <v>0</v>
      </c>
      <c r="AQ2770">
        <v>50</v>
      </c>
      <c r="AR2770">
        <v>50</v>
      </c>
      <c r="AS2770" t="s">
        <v>755</v>
      </c>
    </row>
    <row r="2771" spans="1:45" x14ac:dyDescent="0.25">
      <c r="A2771">
        <v>2770</v>
      </c>
      <c r="B2771" t="s">
        <v>26</v>
      </c>
      <c r="C2771" t="s">
        <v>665</v>
      </c>
      <c r="D2771" t="s">
        <v>4</v>
      </c>
      <c r="E2771" t="s">
        <v>349</v>
      </c>
      <c r="F2771" s="138">
        <v>44058</v>
      </c>
      <c r="G2771" t="s">
        <v>710</v>
      </c>
      <c r="H2771" t="s">
        <v>687</v>
      </c>
      <c r="I2771" t="s">
        <v>668</v>
      </c>
      <c r="J2771" t="s">
        <v>547</v>
      </c>
      <c r="K2771" t="s">
        <v>711</v>
      </c>
      <c r="L2771">
        <v>180</v>
      </c>
      <c r="M2771">
        <v>81</v>
      </c>
      <c r="O2771">
        <v>96</v>
      </c>
      <c r="P2771">
        <v>19</v>
      </c>
      <c r="Q2771">
        <v>0</v>
      </c>
      <c r="R2771">
        <v>7</v>
      </c>
      <c r="S2771">
        <v>5</v>
      </c>
      <c r="T2771">
        <v>0</v>
      </c>
      <c r="U2771">
        <v>5</v>
      </c>
      <c r="V2771">
        <v>0.7142857142857143</v>
      </c>
      <c r="W2771">
        <v>0.24</v>
      </c>
      <c r="X2771">
        <v>0</v>
      </c>
      <c r="Y2771">
        <v>0.10416666666666669</v>
      </c>
      <c r="Z2771">
        <v>130</v>
      </c>
      <c r="AA2771">
        <v>0.7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5</v>
      </c>
      <c r="AI2771">
        <v>0</v>
      </c>
      <c r="AJ2771">
        <v>0</v>
      </c>
      <c r="AK2771">
        <v>0</v>
      </c>
      <c r="AL2771">
        <v>0</v>
      </c>
      <c r="AM2771">
        <v>0</v>
      </c>
      <c r="AQ2771">
        <v>50</v>
      </c>
      <c r="AR2771">
        <v>50</v>
      </c>
      <c r="AS2771" t="s">
        <v>755</v>
      </c>
    </row>
    <row r="2772" spans="1:45" x14ac:dyDescent="0.25">
      <c r="A2772">
        <v>2771</v>
      </c>
      <c r="B2772" t="s">
        <v>26</v>
      </c>
      <c r="C2772" t="s">
        <v>665</v>
      </c>
      <c r="D2772" t="s">
        <v>4</v>
      </c>
      <c r="E2772" t="s">
        <v>349</v>
      </c>
      <c r="F2772" s="138">
        <v>44058</v>
      </c>
      <c r="G2772" t="s">
        <v>710</v>
      </c>
      <c r="H2772" t="s">
        <v>687</v>
      </c>
      <c r="I2772" t="s">
        <v>668</v>
      </c>
      <c r="J2772" t="s">
        <v>613</v>
      </c>
      <c r="K2772" t="s">
        <v>711</v>
      </c>
      <c r="L2772">
        <v>180</v>
      </c>
      <c r="M2772">
        <v>81</v>
      </c>
      <c r="O2772">
        <v>96</v>
      </c>
      <c r="P2772">
        <v>19</v>
      </c>
      <c r="Q2772">
        <v>7</v>
      </c>
      <c r="R2772">
        <v>8</v>
      </c>
      <c r="S2772">
        <v>5</v>
      </c>
      <c r="T2772">
        <v>4.25</v>
      </c>
      <c r="U2772">
        <v>4</v>
      </c>
      <c r="V2772">
        <v>0.55000000000000004</v>
      </c>
      <c r="W2772">
        <v>0.24</v>
      </c>
      <c r="X2772">
        <v>0.10416666666666669</v>
      </c>
      <c r="Y2772">
        <v>0.11904761904761907</v>
      </c>
      <c r="Z2772">
        <v>128</v>
      </c>
      <c r="AA2772">
        <v>0.7</v>
      </c>
      <c r="AB2772">
        <v>3.5</v>
      </c>
      <c r="AC2772">
        <v>1</v>
      </c>
      <c r="AD2772">
        <v>0</v>
      </c>
      <c r="AE2772">
        <v>1</v>
      </c>
      <c r="AF2772">
        <v>0</v>
      </c>
      <c r="AG2772">
        <v>0</v>
      </c>
      <c r="AH2772">
        <v>3</v>
      </c>
      <c r="AI2772">
        <v>2</v>
      </c>
      <c r="AJ2772">
        <v>0</v>
      </c>
      <c r="AK2772">
        <v>1</v>
      </c>
      <c r="AL2772">
        <v>0</v>
      </c>
      <c r="AM2772">
        <v>0</v>
      </c>
      <c r="AQ2772">
        <v>50</v>
      </c>
      <c r="AR2772">
        <v>50</v>
      </c>
      <c r="AS2772" t="s">
        <v>755</v>
      </c>
    </row>
    <row r="2773" spans="1:45" x14ac:dyDescent="0.25">
      <c r="A2773">
        <v>2772</v>
      </c>
      <c r="B2773" t="s">
        <v>26</v>
      </c>
      <c r="C2773" t="s">
        <v>665</v>
      </c>
      <c r="D2773" t="s">
        <v>4</v>
      </c>
      <c r="E2773" t="s">
        <v>349</v>
      </c>
      <c r="F2773" s="138">
        <v>44058</v>
      </c>
      <c r="G2773" t="s">
        <v>710</v>
      </c>
      <c r="H2773" t="s">
        <v>687</v>
      </c>
      <c r="I2773" t="s">
        <v>668</v>
      </c>
      <c r="J2773" t="s">
        <v>614</v>
      </c>
      <c r="K2773" t="s">
        <v>711</v>
      </c>
      <c r="L2773">
        <v>180</v>
      </c>
      <c r="M2773">
        <v>81</v>
      </c>
      <c r="O2773">
        <v>112</v>
      </c>
      <c r="P2773">
        <v>19</v>
      </c>
      <c r="Q2773">
        <v>3</v>
      </c>
      <c r="R2773">
        <v>18</v>
      </c>
      <c r="S2773">
        <v>5</v>
      </c>
      <c r="T2773">
        <v>9</v>
      </c>
      <c r="U2773">
        <v>6.83</v>
      </c>
      <c r="V2773">
        <v>0.75380952380952382</v>
      </c>
      <c r="W2773">
        <v>0.24</v>
      </c>
      <c r="X2773">
        <v>3.826530612244898E-2</v>
      </c>
      <c r="Y2773">
        <v>0.22959183673469391</v>
      </c>
      <c r="Z2773">
        <v>112</v>
      </c>
      <c r="AA2773">
        <v>0.7</v>
      </c>
      <c r="AB2773">
        <v>9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6.83</v>
      </c>
      <c r="AI2773">
        <v>0</v>
      </c>
      <c r="AJ2773">
        <v>0</v>
      </c>
      <c r="AK2773">
        <v>0</v>
      </c>
      <c r="AL2773">
        <v>0</v>
      </c>
      <c r="AM2773">
        <v>0</v>
      </c>
      <c r="AQ2773">
        <v>50</v>
      </c>
      <c r="AR2773">
        <v>50</v>
      </c>
      <c r="AS2773" t="s">
        <v>755</v>
      </c>
    </row>
    <row r="2774" spans="1:45" x14ac:dyDescent="0.25">
      <c r="A2774">
        <v>2773</v>
      </c>
      <c r="B2774" t="s">
        <v>26</v>
      </c>
      <c r="C2774" t="s">
        <v>665</v>
      </c>
      <c r="D2774" t="s">
        <v>4</v>
      </c>
      <c r="E2774" t="s">
        <v>349</v>
      </c>
      <c r="F2774" s="138">
        <v>44058</v>
      </c>
      <c r="G2774" t="s">
        <v>710</v>
      </c>
      <c r="H2774" t="s">
        <v>687</v>
      </c>
      <c r="I2774" t="s">
        <v>668</v>
      </c>
      <c r="J2774" t="s">
        <v>615</v>
      </c>
      <c r="K2774" t="s">
        <v>711</v>
      </c>
      <c r="L2774">
        <v>180</v>
      </c>
      <c r="M2774">
        <v>81</v>
      </c>
      <c r="O2774">
        <v>196</v>
      </c>
      <c r="P2774">
        <v>19</v>
      </c>
      <c r="Q2774">
        <v>1</v>
      </c>
      <c r="R2774">
        <v>4</v>
      </c>
      <c r="S2774">
        <v>5</v>
      </c>
      <c r="T2774">
        <v>1</v>
      </c>
      <c r="U2774">
        <v>1.3</v>
      </c>
      <c r="V2774">
        <v>0.45999999999999996</v>
      </c>
      <c r="W2774">
        <v>0.24</v>
      </c>
      <c r="X2774">
        <v>7.28862973760933E-3</v>
      </c>
      <c r="Y2774">
        <v>2.915451895043732E-2</v>
      </c>
      <c r="Z2774">
        <v>38</v>
      </c>
      <c r="AA2774">
        <v>0.75</v>
      </c>
      <c r="AB2774">
        <v>1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1.3</v>
      </c>
      <c r="AI2774">
        <v>0</v>
      </c>
      <c r="AJ2774">
        <v>0</v>
      </c>
      <c r="AK2774">
        <v>0</v>
      </c>
      <c r="AL2774">
        <v>0</v>
      </c>
      <c r="AM2774">
        <v>0</v>
      </c>
      <c r="AQ2774">
        <v>50</v>
      </c>
      <c r="AR2774">
        <v>50</v>
      </c>
      <c r="AS2774" t="s">
        <v>755</v>
      </c>
    </row>
    <row r="2775" spans="1:45" x14ac:dyDescent="0.25">
      <c r="A2775">
        <v>2774</v>
      </c>
      <c r="B2775" t="s">
        <v>26</v>
      </c>
      <c r="C2775" t="s">
        <v>665</v>
      </c>
      <c r="D2775" t="s">
        <v>4</v>
      </c>
      <c r="E2775" t="s">
        <v>349</v>
      </c>
      <c r="F2775" s="138">
        <v>44058</v>
      </c>
      <c r="G2775" t="s">
        <v>710</v>
      </c>
      <c r="H2775" t="s">
        <v>687</v>
      </c>
      <c r="I2775" t="s">
        <v>668</v>
      </c>
      <c r="J2775" t="s">
        <v>617</v>
      </c>
      <c r="K2775" t="s">
        <v>711</v>
      </c>
      <c r="L2775">
        <v>180</v>
      </c>
      <c r="M2775">
        <v>81</v>
      </c>
      <c r="O2775">
        <v>80</v>
      </c>
      <c r="P2775">
        <v>19</v>
      </c>
      <c r="Q2775">
        <v>4</v>
      </c>
      <c r="R2775">
        <v>11</v>
      </c>
      <c r="S2775">
        <v>5</v>
      </c>
      <c r="T2775">
        <v>1</v>
      </c>
      <c r="U2775">
        <v>4</v>
      </c>
      <c r="V2775">
        <v>0.33333333333333331</v>
      </c>
      <c r="W2775">
        <v>0.24</v>
      </c>
      <c r="X2775">
        <v>7.1428571428571425E-2</v>
      </c>
      <c r="Y2775">
        <v>0.19642857142857142</v>
      </c>
      <c r="Z2775">
        <v>50</v>
      </c>
      <c r="AA2775">
        <v>0.6</v>
      </c>
      <c r="AB2775">
        <v>1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4</v>
      </c>
      <c r="AI2775">
        <v>0</v>
      </c>
      <c r="AJ2775">
        <v>0</v>
      </c>
      <c r="AK2775">
        <v>0</v>
      </c>
      <c r="AL2775">
        <v>0</v>
      </c>
      <c r="AM2775">
        <v>0</v>
      </c>
      <c r="AQ2775">
        <v>50</v>
      </c>
      <c r="AR2775">
        <v>50</v>
      </c>
      <c r="AS2775" t="s">
        <v>755</v>
      </c>
    </row>
    <row r="2776" spans="1:45" x14ac:dyDescent="0.25">
      <c r="A2776">
        <v>2775</v>
      </c>
      <c r="B2776" t="s">
        <v>26</v>
      </c>
      <c r="C2776" t="s">
        <v>665</v>
      </c>
      <c r="D2776" t="s">
        <v>4</v>
      </c>
      <c r="E2776" t="s">
        <v>349</v>
      </c>
      <c r="F2776" s="138">
        <v>44058</v>
      </c>
      <c r="G2776" t="s">
        <v>710</v>
      </c>
      <c r="H2776" t="s">
        <v>687</v>
      </c>
      <c r="I2776" t="s">
        <v>668</v>
      </c>
      <c r="J2776" t="s">
        <v>616</v>
      </c>
      <c r="K2776" t="s">
        <v>711</v>
      </c>
      <c r="L2776">
        <v>180</v>
      </c>
      <c r="M2776">
        <v>81</v>
      </c>
      <c r="O2776">
        <v>80</v>
      </c>
      <c r="P2776">
        <v>19</v>
      </c>
      <c r="Q2776">
        <v>2</v>
      </c>
      <c r="R2776">
        <v>8</v>
      </c>
      <c r="S2776">
        <v>5</v>
      </c>
      <c r="T2776">
        <v>1</v>
      </c>
      <c r="U2776">
        <v>4</v>
      </c>
      <c r="V2776">
        <v>0.5</v>
      </c>
      <c r="W2776">
        <v>0.24</v>
      </c>
      <c r="X2776">
        <v>3.5714285714285712E-2</v>
      </c>
      <c r="Y2776">
        <v>0.14285714285714285</v>
      </c>
      <c r="Z2776">
        <v>80</v>
      </c>
      <c r="AA2776">
        <v>0.6</v>
      </c>
      <c r="AB2776">
        <v>1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4</v>
      </c>
      <c r="AI2776">
        <v>0</v>
      </c>
      <c r="AJ2776">
        <v>0</v>
      </c>
      <c r="AK2776">
        <v>0</v>
      </c>
      <c r="AL2776">
        <v>0</v>
      </c>
      <c r="AM2776">
        <v>0</v>
      </c>
      <c r="AQ2776">
        <v>50</v>
      </c>
      <c r="AR2776">
        <v>50</v>
      </c>
      <c r="AS2776" t="s">
        <v>755</v>
      </c>
    </row>
    <row r="2777" spans="1:45" x14ac:dyDescent="0.25">
      <c r="A2777">
        <v>2776</v>
      </c>
      <c r="B2777" t="s">
        <v>26</v>
      </c>
      <c r="C2777" t="s">
        <v>665</v>
      </c>
      <c r="D2777" t="s">
        <v>4</v>
      </c>
      <c r="E2777" t="s">
        <v>349</v>
      </c>
      <c r="F2777" s="138">
        <v>44058</v>
      </c>
      <c r="G2777" t="s">
        <v>710</v>
      </c>
      <c r="H2777" t="s">
        <v>687</v>
      </c>
      <c r="I2777" t="s">
        <v>668</v>
      </c>
      <c r="J2777" t="s">
        <v>612</v>
      </c>
      <c r="K2777" t="s">
        <v>711</v>
      </c>
      <c r="L2777">
        <v>180</v>
      </c>
      <c r="M2777">
        <v>81</v>
      </c>
      <c r="O2777">
        <v>80</v>
      </c>
      <c r="P2777">
        <v>19</v>
      </c>
      <c r="Q2777">
        <v>4</v>
      </c>
      <c r="R2777">
        <v>7</v>
      </c>
      <c r="S2777">
        <v>5</v>
      </c>
      <c r="T2777">
        <v>2</v>
      </c>
      <c r="U2777">
        <v>4</v>
      </c>
      <c r="V2777">
        <v>0.54545454545454541</v>
      </c>
      <c r="W2777">
        <v>0.24</v>
      </c>
      <c r="X2777">
        <v>7.1428571428571425E-2</v>
      </c>
      <c r="Y2777">
        <v>0.125</v>
      </c>
      <c r="Z2777">
        <v>80</v>
      </c>
      <c r="AA2777">
        <v>0.6</v>
      </c>
      <c r="AB2777">
        <v>2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4</v>
      </c>
      <c r="AI2777">
        <v>0</v>
      </c>
      <c r="AJ2777">
        <v>0</v>
      </c>
      <c r="AK2777">
        <v>0</v>
      </c>
      <c r="AL2777">
        <v>0</v>
      </c>
      <c r="AM2777">
        <v>0</v>
      </c>
      <c r="AQ2777">
        <v>50</v>
      </c>
      <c r="AR2777">
        <v>50</v>
      </c>
      <c r="AS2777" t="s">
        <v>755</v>
      </c>
    </row>
    <row r="2778" spans="1:45" x14ac:dyDescent="0.25">
      <c r="A2778">
        <v>2777</v>
      </c>
      <c r="B2778" t="s">
        <v>26</v>
      </c>
      <c r="C2778" t="s">
        <v>665</v>
      </c>
      <c r="D2778" t="s">
        <v>4</v>
      </c>
      <c r="E2778" t="s">
        <v>349</v>
      </c>
      <c r="F2778" s="138">
        <v>44058</v>
      </c>
      <c r="G2778" t="s">
        <v>710</v>
      </c>
      <c r="H2778" t="s">
        <v>687</v>
      </c>
      <c r="I2778" t="s">
        <v>668</v>
      </c>
      <c r="J2778" t="s">
        <v>618</v>
      </c>
      <c r="K2778" t="s">
        <v>711</v>
      </c>
      <c r="L2778">
        <v>180</v>
      </c>
      <c r="M2778">
        <v>81</v>
      </c>
      <c r="O2778">
        <v>96</v>
      </c>
      <c r="P2778">
        <v>19</v>
      </c>
      <c r="Q2778">
        <v>3</v>
      </c>
      <c r="R2778">
        <v>25</v>
      </c>
      <c r="S2778">
        <v>5</v>
      </c>
      <c r="T2778">
        <v>2</v>
      </c>
      <c r="U2778">
        <v>23.25</v>
      </c>
      <c r="V2778">
        <v>0.9017857142857143</v>
      </c>
      <c r="W2778">
        <v>0.24</v>
      </c>
      <c r="X2778">
        <v>4.4642857142857151E-2</v>
      </c>
      <c r="Y2778">
        <v>0.37202380952380959</v>
      </c>
      <c r="Z2778">
        <v>198</v>
      </c>
      <c r="AA2778">
        <v>0.6</v>
      </c>
      <c r="AB2778">
        <v>2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18</v>
      </c>
      <c r="AI2778">
        <v>5</v>
      </c>
      <c r="AJ2778">
        <v>0</v>
      </c>
      <c r="AK2778">
        <v>8</v>
      </c>
      <c r="AL2778">
        <v>0</v>
      </c>
      <c r="AM2778">
        <v>0</v>
      </c>
      <c r="AQ2778">
        <v>50</v>
      </c>
      <c r="AR2778">
        <v>50</v>
      </c>
      <c r="AS2778" t="s">
        <v>755</v>
      </c>
    </row>
    <row r="2779" spans="1:45" x14ac:dyDescent="0.25">
      <c r="A2779">
        <v>2778</v>
      </c>
      <c r="B2779" t="s">
        <v>26</v>
      </c>
      <c r="C2779" t="s">
        <v>665</v>
      </c>
      <c r="D2779" t="s">
        <v>4</v>
      </c>
      <c r="E2779" t="s">
        <v>349</v>
      </c>
      <c r="F2779" s="138">
        <v>44058</v>
      </c>
      <c r="G2779" t="s">
        <v>712</v>
      </c>
      <c r="H2779" t="s">
        <v>687</v>
      </c>
      <c r="I2779" t="s">
        <v>668</v>
      </c>
      <c r="J2779" t="s">
        <v>466</v>
      </c>
      <c r="K2779" t="s">
        <v>711</v>
      </c>
      <c r="L2779">
        <v>320</v>
      </c>
      <c r="M2779">
        <v>144</v>
      </c>
      <c r="O2779">
        <v>160</v>
      </c>
      <c r="P2779">
        <v>35</v>
      </c>
      <c r="Q2779">
        <v>5</v>
      </c>
      <c r="R2779">
        <v>12</v>
      </c>
      <c r="S2779">
        <v>12.5</v>
      </c>
      <c r="T2779">
        <v>3.5</v>
      </c>
      <c r="U2779">
        <v>6</v>
      </c>
      <c r="V2779">
        <v>0.55882352941176472</v>
      </c>
      <c r="W2779">
        <v>0.24</v>
      </c>
      <c r="X2779">
        <v>4.4642857142857144E-2</v>
      </c>
      <c r="Y2779">
        <v>0.10714285714285714</v>
      </c>
      <c r="Z2779">
        <v>174</v>
      </c>
      <c r="AA2779">
        <v>0.6</v>
      </c>
      <c r="AB2779">
        <v>3.5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6</v>
      </c>
      <c r="AI2779">
        <v>0</v>
      </c>
      <c r="AJ2779">
        <v>0</v>
      </c>
      <c r="AK2779">
        <v>0</v>
      </c>
      <c r="AL2779">
        <v>0</v>
      </c>
      <c r="AM2779">
        <v>0</v>
      </c>
      <c r="AQ2779">
        <v>50</v>
      </c>
      <c r="AR2779">
        <v>50</v>
      </c>
      <c r="AS2779" t="s">
        <v>755</v>
      </c>
    </row>
    <row r="2780" spans="1:45" x14ac:dyDescent="0.25">
      <c r="A2780">
        <v>2779</v>
      </c>
      <c r="B2780" t="s">
        <v>26</v>
      </c>
      <c r="C2780" t="s">
        <v>678</v>
      </c>
      <c r="D2780" t="s">
        <v>4</v>
      </c>
      <c r="E2780" t="s">
        <v>349</v>
      </c>
      <c r="F2780" s="138">
        <v>44058</v>
      </c>
      <c r="G2780" t="s">
        <v>684</v>
      </c>
      <c r="H2780" t="s">
        <v>687</v>
      </c>
      <c r="I2780" t="s">
        <v>706</v>
      </c>
      <c r="J2780" t="s">
        <v>456</v>
      </c>
      <c r="K2780" t="s">
        <v>669</v>
      </c>
      <c r="L2780">
        <v>1250</v>
      </c>
      <c r="M2780">
        <v>250</v>
      </c>
      <c r="N2780">
        <v>320</v>
      </c>
      <c r="P2780">
        <v>60</v>
      </c>
      <c r="Q2780">
        <v>9</v>
      </c>
      <c r="R2780">
        <v>22</v>
      </c>
      <c r="S2780">
        <v>22</v>
      </c>
      <c r="T2780">
        <v>6</v>
      </c>
      <c r="U2780">
        <v>20.5</v>
      </c>
      <c r="V2780">
        <v>0.85483870967741937</v>
      </c>
      <c r="W2780">
        <v>0.24</v>
      </c>
      <c r="X2780">
        <v>4.0178571428571432E-2</v>
      </c>
      <c r="Y2780">
        <v>9.8214285714285712E-2</v>
      </c>
      <c r="Z2780">
        <v>336</v>
      </c>
      <c r="AA2780">
        <v>0.6</v>
      </c>
      <c r="AB2780">
        <v>6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19</v>
      </c>
      <c r="AI2780">
        <v>3</v>
      </c>
      <c r="AJ2780">
        <v>2</v>
      </c>
      <c r="AK2780">
        <v>0</v>
      </c>
      <c r="AL2780">
        <v>0</v>
      </c>
      <c r="AM2780">
        <v>0</v>
      </c>
      <c r="AQ2780">
        <v>50</v>
      </c>
      <c r="AR2780">
        <v>50</v>
      </c>
      <c r="AS2780" t="s">
        <v>755</v>
      </c>
    </row>
    <row r="2781" spans="1:45" x14ac:dyDescent="0.25">
      <c r="A2781">
        <v>2780</v>
      </c>
      <c r="B2781" t="s">
        <v>26</v>
      </c>
      <c r="C2781" t="s">
        <v>678</v>
      </c>
      <c r="D2781" t="s">
        <v>4</v>
      </c>
      <c r="E2781" t="s">
        <v>349</v>
      </c>
      <c r="F2781" s="138">
        <v>44058</v>
      </c>
      <c r="G2781" t="s">
        <v>684</v>
      </c>
      <c r="H2781" t="s">
        <v>687</v>
      </c>
      <c r="I2781" t="s">
        <v>698</v>
      </c>
      <c r="J2781" t="s">
        <v>458</v>
      </c>
      <c r="K2781" t="s">
        <v>669</v>
      </c>
      <c r="L2781">
        <v>1250</v>
      </c>
      <c r="M2781">
        <v>250</v>
      </c>
      <c r="O2781">
        <v>212</v>
      </c>
      <c r="P2781">
        <v>60</v>
      </c>
      <c r="Q2781">
        <v>0</v>
      </c>
      <c r="R2781">
        <v>38</v>
      </c>
      <c r="S2781">
        <v>22</v>
      </c>
      <c r="T2781">
        <v>0</v>
      </c>
      <c r="U2781">
        <v>48</v>
      </c>
      <c r="V2781">
        <v>1.263157894736842</v>
      </c>
      <c r="W2781">
        <v>0.24</v>
      </c>
      <c r="X2781">
        <v>0</v>
      </c>
      <c r="Y2781">
        <v>0.2560646900269542</v>
      </c>
      <c r="Z2781">
        <v>234</v>
      </c>
      <c r="AA2781">
        <v>0.6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42</v>
      </c>
      <c r="AI2781">
        <v>0</v>
      </c>
      <c r="AJ2781">
        <v>0</v>
      </c>
      <c r="AK2781">
        <v>9</v>
      </c>
      <c r="AL2781">
        <v>2</v>
      </c>
      <c r="AM2781">
        <v>0</v>
      </c>
      <c r="AQ2781">
        <v>50</v>
      </c>
      <c r="AR2781">
        <v>50</v>
      </c>
      <c r="AS2781" t="s">
        <v>755</v>
      </c>
    </row>
    <row r="2782" spans="1:45" x14ac:dyDescent="0.25">
      <c r="A2782">
        <v>2781</v>
      </c>
      <c r="B2782" t="s">
        <v>26</v>
      </c>
      <c r="C2782" t="s">
        <v>678</v>
      </c>
      <c r="D2782" t="s">
        <v>4</v>
      </c>
      <c r="E2782" t="s">
        <v>349</v>
      </c>
      <c r="F2782" s="138">
        <v>44058</v>
      </c>
      <c r="G2782" t="s">
        <v>685</v>
      </c>
      <c r="H2782" t="s">
        <v>687</v>
      </c>
      <c r="I2782" t="s">
        <v>706</v>
      </c>
      <c r="J2782" t="s">
        <v>527</v>
      </c>
      <c r="K2782" t="s">
        <v>671</v>
      </c>
      <c r="L2782">
        <v>1000</v>
      </c>
      <c r="M2782">
        <v>200</v>
      </c>
      <c r="N2782">
        <v>208</v>
      </c>
      <c r="P2782">
        <v>48</v>
      </c>
      <c r="Q2782">
        <v>6</v>
      </c>
      <c r="R2782">
        <v>13</v>
      </c>
      <c r="S2782">
        <v>17.600000000000001</v>
      </c>
      <c r="T2782">
        <v>3.25</v>
      </c>
      <c r="U2782">
        <v>12</v>
      </c>
      <c r="V2782">
        <v>0.80263157894736847</v>
      </c>
      <c r="W2782">
        <v>0.24</v>
      </c>
      <c r="X2782">
        <v>4.1208791208791208E-2</v>
      </c>
      <c r="Y2782">
        <v>8.9285714285714288E-2</v>
      </c>
      <c r="Z2782">
        <v>324</v>
      </c>
      <c r="AA2782">
        <v>0.6</v>
      </c>
      <c r="AB2782">
        <v>3</v>
      </c>
      <c r="AC2782">
        <v>1</v>
      </c>
      <c r="AD2782">
        <v>0</v>
      </c>
      <c r="AE2782">
        <v>0</v>
      </c>
      <c r="AF2782">
        <v>0</v>
      </c>
      <c r="AG2782">
        <v>0</v>
      </c>
      <c r="AH2782">
        <v>11</v>
      </c>
      <c r="AI2782">
        <v>4</v>
      </c>
      <c r="AJ2782">
        <v>0</v>
      </c>
      <c r="AK2782">
        <v>0</v>
      </c>
      <c r="AL2782">
        <v>0</v>
      </c>
      <c r="AM2782">
        <v>0</v>
      </c>
      <c r="AQ2782">
        <v>50</v>
      </c>
      <c r="AR2782">
        <v>50</v>
      </c>
      <c r="AS2782" t="s">
        <v>755</v>
      </c>
    </row>
    <row r="2783" spans="1:45" x14ac:dyDescent="0.25">
      <c r="A2783">
        <v>2782</v>
      </c>
      <c r="B2783" t="s">
        <v>26</v>
      </c>
      <c r="C2783" t="s">
        <v>680</v>
      </c>
      <c r="D2783" t="s">
        <v>4</v>
      </c>
      <c r="E2783" t="s">
        <v>349</v>
      </c>
      <c r="F2783" s="138">
        <v>44058</v>
      </c>
      <c r="G2783" t="s">
        <v>670</v>
      </c>
      <c r="H2783" t="s">
        <v>667</v>
      </c>
      <c r="I2783" t="s">
        <v>681</v>
      </c>
      <c r="J2783" t="s">
        <v>369</v>
      </c>
      <c r="K2783" t="s">
        <v>671</v>
      </c>
      <c r="L2783">
        <v>1200</v>
      </c>
      <c r="M2783">
        <v>240</v>
      </c>
      <c r="O2783">
        <v>244</v>
      </c>
      <c r="P2783">
        <v>96</v>
      </c>
      <c r="Q2783">
        <v>15</v>
      </c>
      <c r="R2783">
        <v>66</v>
      </c>
      <c r="S2783">
        <v>63</v>
      </c>
      <c r="T2783">
        <v>11.1</v>
      </c>
      <c r="U2783">
        <v>39.5</v>
      </c>
      <c r="V2783">
        <v>0.62469135802469133</v>
      </c>
      <c r="W2783">
        <v>0.4</v>
      </c>
      <c r="X2783">
        <v>8.7822014051522262E-2</v>
      </c>
      <c r="Y2783">
        <v>0.38641686182669793</v>
      </c>
      <c r="Z2783">
        <v>245</v>
      </c>
      <c r="AA2783">
        <v>0.65</v>
      </c>
      <c r="AB2783">
        <v>8.6</v>
      </c>
      <c r="AC2783">
        <v>4</v>
      </c>
      <c r="AD2783">
        <v>0</v>
      </c>
      <c r="AE2783">
        <v>3</v>
      </c>
      <c r="AF2783">
        <v>0</v>
      </c>
      <c r="AG2783">
        <v>0</v>
      </c>
      <c r="AH2783" t="s">
        <v>796</v>
      </c>
      <c r="AI2783">
        <v>2</v>
      </c>
      <c r="AJ2783">
        <v>0</v>
      </c>
      <c r="AK2783">
        <v>3</v>
      </c>
      <c r="AL2783">
        <v>0</v>
      </c>
      <c r="AM2783">
        <v>0</v>
      </c>
      <c r="AQ2783">
        <v>250</v>
      </c>
      <c r="AR2783">
        <v>250</v>
      </c>
      <c r="AS2783" t="s">
        <v>755</v>
      </c>
    </row>
    <row r="2784" spans="1:45" x14ac:dyDescent="0.25">
      <c r="A2784">
        <v>2783</v>
      </c>
      <c r="B2784" t="s">
        <v>26</v>
      </c>
      <c r="C2784" t="s">
        <v>680</v>
      </c>
      <c r="D2784" t="s">
        <v>4</v>
      </c>
      <c r="E2784" t="s">
        <v>349</v>
      </c>
      <c r="F2784" s="138">
        <v>44058</v>
      </c>
      <c r="G2784" t="s">
        <v>676</v>
      </c>
      <c r="H2784" t="s">
        <v>667</v>
      </c>
      <c r="I2784" t="s">
        <v>681</v>
      </c>
      <c r="J2784" t="s">
        <v>379</v>
      </c>
      <c r="K2784" t="s">
        <v>669</v>
      </c>
      <c r="L2784">
        <v>1200</v>
      </c>
      <c r="M2784">
        <v>240</v>
      </c>
      <c r="O2784">
        <v>226</v>
      </c>
      <c r="P2784">
        <v>96</v>
      </c>
      <c r="Q2784">
        <v>15</v>
      </c>
      <c r="R2784">
        <v>45</v>
      </c>
      <c r="S2784">
        <v>63</v>
      </c>
      <c r="T2784">
        <v>12.1</v>
      </c>
      <c r="U2784">
        <v>37.35</v>
      </c>
      <c r="V2784">
        <v>0.82416666666666671</v>
      </c>
      <c r="W2784">
        <v>0.4</v>
      </c>
      <c r="X2784">
        <v>9.481668773704173E-2</v>
      </c>
      <c r="Y2784">
        <v>0.2844500632111252</v>
      </c>
      <c r="Z2784">
        <v>298</v>
      </c>
      <c r="AA2784">
        <v>0.65</v>
      </c>
      <c r="AB2784">
        <v>8.1</v>
      </c>
      <c r="AC2784">
        <v>0</v>
      </c>
      <c r="AD2784">
        <v>0</v>
      </c>
      <c r="AE2784">
        <v>8</v>
      </c>
      <c r="AF2784">
        <v>0</v>
      </c>
      <c r="AG2784">
        <v>0</v>
      </c>
      <c r="AH2784">
        <v>18.100000000000001</v>
      </c>
      <c r="AI2784">
        <v>3</v>
      </c>
      <c r="AJ2784">
        <v>0</v>
      </c>
      <c r="AK2784">
        <v>37</v>
      </c>
      <c r="AL2784">
        <v>0</v>
      </c>
      <c r="AM2784">
        <v>0</v>
      </c>
      <c r="AQ2784">
        <v>150</v>
      </c>
      <c r="AR2784">
        <v>150</v>
      </c>
      <c r="AS2784" t="s">
        <v>755</v>
      </c>
    </row>
    <row r="2785" spans="1:45" x14ac:dyDescent="0.25">
      <c r="A2785">
        <v>2784</v>
      </c>
      <c r="B2785" t="s">
        <v>26</v>
      </c>
      <c r="C2785" t="s">
        <v>680</v>
      </c>
      <c r="D2785" t="s">
        <v>4</v>
      </c>
      <c r="E2785" t="s">
        <v>349</v>
      </c>
      <c r="F2785" s="138">
        <v>44058</v>
      </c>
      <c r="G2785" t="s">
        <v>684</v>
      </c>
      <c r="H2785" t="s">
        <v>687</v>
      </c>
      <c r="I2785" t="s">
        <v>681</v>
      </c>
      <c r="J2785" t="s">
        <v>461</v>
      </c>
      <c r="K2785" t="s">
        <v>669</v>
      </c>
      <c r="L2785">
        <v>1250</v>
      </c>
      <c r="M2785">
        <v>250</v>
      </c>
      <c r="O2785">
        <v>220</v>
      </c>
      <c r="P2785">
        <v>60</v>
      </c>
      <c r="Q2785">
        <v>8</v>
      </c>
      <c r="R2785">
        <v>22</v>
      </c>
      <c r="S2785">
        <v>22</v>
      </c>
      <c r="T2785">
        <v>6.1</v>
      </c>
      <c r="U2785">
        <v>19</v>
      </c>
      <c r="V2785">
        <v>0.83666666666666667</v>
      </c>
      <c r="W2785">
        <v>0.24</v>
      </c>
      <c r="X2785">
        <v>5.1948051948051951E-2</v>
      </c>
      <c r="Y2785">
        <v>0.14285714285714285</v>
      </c>
      <c r="Z2785">
        <v>242</v>
      </c>
      <c r="AA2785">
        <v>0.65</v>
      </c>
      <c r="AB2785">
        <v>6.1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19</v>
      </c>
      <c r="AI2785">
        <v>0</v>
      </c>
      <c r="AJ2785">
        <v>0</v>
      </c>
      <c r="AK2785">
        <v>0</v>
      </c>
      <c r="AL2785">
        <v>0</v>
      </c>
      <c r="AM2785">
        <v>0</v>
      </c>
      <c r="AQ2785">
        <v>150</v>
      </c>
      <c r="AR2785">
        <v>150</v>
      </c>
      <c r="AS2785" t="s">
        <v>755</v>
      </c>
    </row>
    <row r="2786" spans="1:45" x14ac:dyDescent="0.25">
      <c r="A2786">
        <v>2785</v>
      </c>
      <c r="B2786" t="s">
        <v>26</v>
      </c>
      <c r="C2786" t="s">
        <v>680</v>
      </c>
      <c r="D2786" t="s">
        <v>4</v>
      </c>
      <c r="E2786" t="s">
        <v>349</v>
      </c>
      <c r="F2786" s="138">
        <v>44058</v>
      </c>
      <c r="G2786" t="s">
        <v>684</v>
      </c>
      <c r="H2786" t="s">
        <v>667</v>
      </c>
      <c r="I2786" t="s">
        <v>681</v>
      </c>
      <c r="J2786" t="s">
        <v>403</v>
      </c>
      <c r="K2786" t="s">
        <v>669</v>
      </c>
      <c r="L2786">
        <v>1250</v>
      </c>
      <c r="M2786">
        <v>250</v>
      </c>
      <c r="O2786">
        <v>260</v>
      </c>
      <c r="P2786">
        <v>100</v>
      </c>
      <c r="Q2786">
        <v>8</v>
      </c>
      <c r="R2786">
        <v>58</v>
      </c>
      <c r="S2786">
        <v>66</v>
      </c>
      <c r="T2786">
        <v>5.6</v>
      </c>
      <c r="U2786">
        <v>67</v>
      </c>
      <c r="V2786">
        <v>1.0999999999999999</v>
      </c>
      <c r="W2786">
        <v>0.4</v>
      </c>
      <c r="X2786">
        <v>4.3956043956043959E-2</v>
      </c>
      <c r="Y2786">
        <v>0.31868131868131866</v>
      </c>
      <c r="Z2786">
        <v>296</v>
      </c>
      <c r="AA2786">
        <v>0.65</v>
      </c>
      <c r="AB2786">
        <v>5.0999999999999996</v>
      </c>
      <c r="AC2786">
        <v>0</v>
      </c>
      <c r="AD2786">
        <v>0</v>
      </c>
      <c r="AE2786">
        <v>1</v>
      </c>
      <c r="AF2786">
        <v>0</v>
      </c>
      <c r="AG2786">
        <v>0</v>
      </c>
      <c r="AH2786">
        <v>66</v>
      </c>
      <c r="AI2786">
        <v>1</v>
      </c>
      <c r="AJ2786">
        <v>2</v>
      </c>
      <c r="AK2786">
        <v>0</v>
      </c>
      <c r="AL2786">
        <v>0</v>
      </c>
      <c r="AM2786">
        <v>0</v>
      </c>
      <c r="AQ2786">
        <v>150</v>
      </c>
      <c r="AR2786">
        <v>150</v>
      </c>
      <c r="AS2786" t="s">
        <v>755</v>
      </c>
    </row>
    <row r="2787" spans="1:45" x14ac:dyDescent="0.25">
      <c r="A2787">
        <v>2786</v>
      </c>
      <c r="B2787" t="s">
        <v>26</v>
      </c>
      <c r="C2787" t="s">
        <v>680</v>
      </c>
      <c r="D2787" t="s">
        <v>4</v>
      </c>
      <c r="E2787" t="s">
        <v>349</v>
      </c>
      <c r="F2787" s="138">
        <v>44058</v>
      </c>
      <c r="G2787" t="s">
        <v>685</v>
      </c>
      <c r="H2787" t="s">
        <v>667</v>
      </c>
      <c r="I2787" t="s">
        <v>681</v>
      </c>
      <c r="J2787" t="s">
        <v>259</v>
      </c>
      <c r="K2787" t="s">
        <v>671</v>
      </c>
      <c r="L2787">
        <v>1000</v>
      </c>
      <c r="M2787">
        <v>200</v>
      </c>
      <c r="O2787">
        <v>188</v>
      </c>
      <c r="P2787">
        <v>80</v>
      </c>
      <c r="Q2787">
        <v>4</v>
      </c>
      <c r="R2787">
        <v>34</v>
      </c>
      <c r="S2787">
        <v>52</v>
      </c>
      <c r="T2787">
        <v>4.3499999999999996</v>
      </c>
      <c r="U2787">
        <v>29.6</v>
      </c>
      <c r="V2787">
        <v>0.893421052631579</v>
      </c>
      <c r="W2787">
        <v>0.4</v>
      </c>
      <c r="X2787">
        <v>3.0395136778115502E-2</v>
      </c>
      <c r="Y2787">
        <v>0.25835866261398177</v>
      </c>
      <c r="Z2787">
        <v>190</v>
      </c>
      <c r="AA2787">
        <v>0.6</v>
      </c>
      <c r="AB2787">
        <v>4.0999999999999996</v>
      </c>
      <c r="AC2787">
        <v>1</v>
      </c>
      <c r="AD2787">
        <v>0</v>
      </c>
      <c r="AE2787">
        <v>0</v>
      </c>
      <c r="AF2787">
        <v>0</v>
      </c>
      <c r="AG2787">
        <v>0</v>
      </c>
      <c r="AH2787">
        <v>28.1</v>
      </c>
      <c r="AI2787">
        <v>2</v>
      </c>
      <c r="AJ2787">
        <v>0</v>
      </c>
      <c r="AK2787">
        <v>2</v>
      </c>
      <c r="AL2787">
        <v>0</v>
      </c>
      <c r="AM2787">
        <v>0</v>
      </c>
      <c r="AQ2787">
        <v>150</v>
      </c>
      <c r="AR2787">
        <v>150</v>
      </c>
      <c r="AS2787" t="s">
        <v>755</v>
      </c>
    </row>
    <row r="2788" spans="1:45" x14ac:dyDescent="0.25">
      <c r="A2788">
        <v>2787</v>
      </c>
      <c r="B2788" t="s">
        <v>26</v>
      </c>
      <c r="C2788" t="s">
        <v>680</v>
      </c>
      <c r="D2788" t="s">
        <v>4</v>
      </c>
      <c r="E2788" t="s">
        <v>349</v>
      </c>
      <c r="F2788" s="138">
        <v>44058</v>
      </c>
      <c r="G2788" t="s">
        <v>685</v>
      </c>
      <c r="H2788" t="s">
        <v>667</v>
      </c>
      <c r="I2788" t="s">
        <v>681</v>
      </c>
      <c r="J2788" t="s">
        <v>258</v>
      </c>
      <c r="K2788" t="s">
        <v>671</v>
      </c>
      <c r="L2788">
        <v>1000</v>
      </c>
      <c r="M2788">
        <v>200</v>
      </c>
      <c r="O2788">
        <v>237</v>
      </c>
      <c r="P2788">
        <v>80</v>
      </c>
      <c r="Q2788">
        <v>17</v>
      </c>
      <c r="R2788">
        <v>31</v>
      </c>
      <c r="S2788">
        <v>52</v>
      </c>
      <c r="T2788">
        <v>10.8</v>
      </c>
      <c r="U2788">
        <v>30.1</v>
      </c>
      <c r="V2788">
        <v>0.85208333333333341</v>
      </c>
      <c r="W2788">
        <v>0.4</v>
      </c>
      <c r="X2788">
        <v>0.10247136829415311</v>
      </c>
      <c r="Y2788">
        <v>0.18685955394816156</v>
      </c>
      <c r="Z2788">
        <v>230</v>
      </c>
      <c r="AA2788">
        <v>0.6</v>
      </c>
      <c r="AB2788">
        <v>8.8000000000000007</v>
      </c>
      <c r="AC2788">
        <v>2</v>
      </c>
      <c r="AD2788">
        <v>0</v>
      </c>
      <c r="AE2788">
        <v>3</v>
      </c>
      <c r="AF2788">
        <v>0</v>
      </c>
      <c r="AG2788">
        <v>0</v>
      </c>
      <c r="AH2788">
        <v>30.1</v>
      </c>
      <c r="AI2788">
        <v>0</v>
      </c>
      <c r="AJ2788">
        <v>0</v>
      </c>
      <c r="AK2788">
        <v>0</v>
      </c>
      <c r="AL2788">
        <v>0</v>
      </c>
      <c r="AM2788">
        <v>0</v>
      </c>
      <c r="AQ2788">
        <v>150</v>
      </c>
      <c r="AR2788">
        <v>150</v>
      </c>
      <c r="AS2788" t="s">
        <v>755</v>
      </c>
    </row>
    <row r="2789" spans="1:45" x14ac:dyDescent="0.25">
      <c r="A2789">
        <v>2788</v>
      </c>
      <c r="B2789" t="s">
        <v>26</v>
      </c>
      <c r="C2789" t="s">
        <v>680</v>
      </c>
      <c r="D2789" t="s">
        <v>4</v>
      </c>
      <c r="E2789" t="s">
        <v>349</v>
      </c>
      <c r="F2789" s="138">
        <v>44058</v>
      </c>
      <c r="G2789" t="s">
        <v>685</v>
      </c>
      <c r="H2789" t="s">
        <v>667</v>
      </c>
      <c r="I2789" t="s">
        <v>681</v>
      </c>
      <c r="J2789" t="s">
        <v>420</v>
      </c>
      <c r="K2789" t="s">
        <v>671</v>
      </c>
      <c r="L2789">
        <v>1000</v>
      </c>
      <c r="M2789">
        <v>200</v>
      </c>
      <c r="O2789">
        <v>160</v>
      </c>
      <c r="P2789">
        <v>80</v>
      </c>
      <c r="Q2789">
        <v>17</v>
      </c>
      <c r="R2789">
        <v>41</v>
      </c>
      <c r="S2789">
        <v>52</v>
      </c>
      <c r="T2789">
        <v>16.25</v>
      </c>
      <c r="U2789">
        <v>46.5</v>
      </c>
      <c r="V2789">
        <v>1.0818965517241379</v>
      </c>
      <c r="W2789">
        <v>0.4</v>
      </c>
      <c r="X2789">
        <v>0.15178571428571427</v>
      </c>
      <c r="Y2789">
        <v>0.36607142857142855</v>
      </c>
      <c r="Z2789">
        <v>152</v>
      </c>
      <c r="AA2789">
        <v>0.6</v>
      </c>
      <c r="AB2789">
        <v>16</v>
      </c>
      <c r="AC2789">
        <v>1</v>
      </c>
      <c r="AD2789">
        <v>0</v>
      </c>
      <c r="AE2789">
        <v>0</v>
      </c>
      <c r="AF2789">
        <v>0</v>
      </c>
      <c r="AG2789">
        <v>0</v>
      </c>
      <c r="AH2789">
        <v>46</v>
      </c>
      <c r="AI2789">
        <v>2</v>
      </c>
      <c r="AJ2789">
        <v>0</v>
      </c>
      <c r="AK2789">
        <v>0</v>
      </c>
      <c r="AL2789">
        <v>0</v>
      </c>
      <c r="AM2789">
        <v>0</v>
      </c>
      <c r="AQ2789">
        <v>150</v>
      </c>
      <c r="AR2789">
        <v>150</v>
      </c>
      <c r="AS2789" t="s">
        <v>755</v>
      </c>
    </row>
    <row r="2790" spans="1:45" x14ac:dyDescent="0.25">
      <c r="A2790">
        <v>2789</v>
      </c>
      <c r="B2790" t="s">
        <v>26</v>
      </c>
      <c r="C2790" t="s">
        <v>680</v>
      </c>
      <c r="D2790" t="s">
        <v>4</v>
      </c>
      <c r="E2790" t="s">
        <v>349</v>
      </c>
      <c r="F2790" s="138">
        <v>44058</v>
      </c>
      <c r="G2790" t="s">
        <v>710</v>
      </c>
      <c r="H2790" t="s">
        <v>687</v>
      </c>
      <c r="I2790" t="s">
        <v>681</v>
      </c>
      <c r="J2790" t="s">
        <v>609</v>
      </c>
      <c r="K2790" t="s">
        <v>711</v>
      </c>
      <c r="L2790">
        <v>1000</v>
      </c>
      <c r="M2790">
        <v>81</v>
      </c>
      <c r="O2790">
        <v>64</v>
      </c>
      <c r="P2790">
        <v>19</v>
      </c>
      <c r="Q2790">
        <v>3</v>
      </c>
      <c r="R2790">
        <v>15</v>
      </c>
      <c r="S2790">
        <v>5</v>
      </c>
      <c r="T2790">
        <v>3.3</v>
      </c>
      <c r="U2790">
        <v>13.6</v>
      </c>
      <c r="V2790">
        <v>0.93888888888888877</v>
      </c>
      <c r="W2790">
        <v>0.4</v>
      </c>
      <c r="X2790">
        <v>6.6964285714285712E-2</v>
      </c>
      <c r="Y2790">
        <v>0.3348214285714286</v>
      </c>
      <c r="Z2790">
        <v>125</v>
      </c>
      <c r="AA2790">
        <v>0.5</v>
      </c>
      <c r="AB2790">
        <v>3.3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13.1</v>
      </c>
      <c r="AI2790">
        <v>0</v>
      </c>
      <c r="AJ2790">
        <v>0</v>
      </c>
      <c r="AK2790">
        <v>1</v>
      </c>
      <c r="AL2790">
        <v>0</v>
      </c>
      <c r="AM2790">
        <v>0</v>
      </c>
      <c r="AQ2790">
        <v>150</v>
      </c>
      <c r="AR2790">
        <v>150</v>
      </c>
      <c r="AS2790" t="s">
        <v>755</v>
      </c>
    </row>
    <row r="2791" spans="1:45" x14ac:dyDescent="0.25">
      <c r="A2791">
        <v>2790</v>
      </c>
      <c r="B2791" t="s">
        <v>26</v>
      </c>
      <c r="C2791" t="s">
        <v>680</v>
      </c>
      <c r="D2791" t="s">
        <v>4</v>
      </c>
      <c r="E2791" t="s">
        <v>349</v>
      </c>
      <c r="F2791" s="138">
        <v>44058</v>
      </c>
      <c r="G2791" t="s">
        <v>710</v>
      </c>
      <c r="H2791" t="s">
        <v>687</v>
      </c>
      <c r="I2791" t="s">
        <v>681</v>
      </c>
      <c r="J2791" t="s">
        <v>507</v>
      </c>
      <c r="K2791" t="s">
        <v>711</v>
      </c>
      <c r="L2791">
        <v>180</v>
      </c>
      <c r="M2791">
        <v>81</v>
      </c>
      <c r="O2791">
        <v>80</v>
      </c>
      <c r="P2791">
        <v>19</v>
      </c>
      <c r="Q2791">
        <v>1</v>
      </c>
      <c r="R2791">
        <v>13</v>
      </c>
      <c r="S2791">
        <v>5</v>
      </c>
      <c r="T2791">
        <v>1</v>
      </c>
      <c r="U2791">
        <v>14</v>
      </c>
      <c r="V2791">
        <v>1.0714285714285714</v>
      </c>
      <c r="W2791">
        <v>0.4</v>
      </c>
      <c r="X2791">
        <v>1.7857142857142856E-2</v>
      </c>
      <c r="Y2791">
        <v>0.23214285714285715</v>
      </c>
      <c r="Z2791">
        <v>92</v>
      </c>
      <c r="AA2791">
        <v>0.5</v>
      </c>
      <c r="AB2791">
        <v>0</v>
      </c>
      <c r="AC2791">
        <v>0</v>
      </c>
      <c r="AD2791">
        <v>0</v>
      </c>
      <c r="AE2791">
        <v>2</v>
      </c>
      <c r="AF2791">
        <v>0</v>
      </c>
      <c r="AG2791">
        <v>0</v>
      </c>
      <c r="AH2791">
        <v>14</v>
      </c>
      <c r="AI2791">
        <v>0</v>
      </c>
      <c r="AJ2791">
        <v>0</v>
      </c>
      <c r="AK2791">
        <v>0</v>
      </c>
      <c r="AL2791">
        <v>0</v>
      </c>
      <c r="AM2791">
        <v>0</v>
      </c>
      <c r="AQ2791">
        <v>150</v>
      </c>
      <c r="AR2791">
        <v>150</v>
      </c>
      <c r="AS2791" t="s">
        <v>755</v>
      </c>
    </row>
    <row r="2792" spans="1:45" x14ac:dyDescent="0.25">
      <c r="A2792">
        <v>2791</v>
      </c>
      <c r="B2792" t="s">
        <v>26</v>
      </c>
      <c r="C2792" t="s">
        <v>680</v>
      </c>
      <c r="D2792" t="s">
        <v>4</v>
      </c>
      <c r="E2792" t="s">
        <v>349</v>
      </c>
      <c r="F2792" s="138">
        <v>44058</v>
      </c>
      <c r="G2792" t="s">
        <v>710</v>
      </c>
      <c r="H2792" t="s">
        <v>687</v>
      </c>
      <c r="I2792" t="s">
        <v>681</v>
      </c>
      <c r="J2792" t="s">
        <v>611</v>
      </c>
      <c r="K2792" t="s">
        <v>711</v>
      </c>
      <c r="L2792">
        <v>180</v>
      </c>
      <c r="M2792">
        <v>81</v>
      </c>
      <c r="O2792">
        <v>80</v>
      </c>
      <c r="P2792">
        <v>19</v>
      </c>
      <c r="Q2792">
        <v>0</v>
      </c>
      <c r="R2792">
        <v>18</v>
      </c>
      <c r="S2792">
        <v>5</v>
      </c>
      <c r="T2792">
        <v>0</v>
      </c>
      <c r="U2792">
        <v>19.5</v>
      </c>
      <c r="V2792">
        <v>1.0833333333333333</v>
      </c>
      <c r="W2792">
        <v>0.4</v>
      </c>
      <c r="X2792">
        <v>0</v>
      </c>
      <c r="Y2792">
        <v>0.32142857142857145</v>
      </c>
      <c r="Z2792">
        <v>80</v>
      </c>
      <c r="AA2792">
        <v>0.5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19</v>
      </c>
      <c r="AI2792">
        <v>2</v>
      </c>
      <c r="AJ2792">
        <v>0</v>
      </c>
      <c r="AK2792">
        <v>0</v>
      </c>
      <c r="AL2792">
        <v>0</v>
      </c>
      <c r="AM2792">
        <v>0</v>
      </c>
      <c r="AQ2792">
        <v>150</v>
      </c>
      <c r="AR2792">
        <v>150</v>
      </c>
      <c r="AS2792" t="s">
        <v>755</v>
      </c>
    </row>
    <row r="2793" spans="1:45" x14ac:dyDescent="0.25">
      <c r="A2793">
        <v>2792</v>
      </c>
      <c r="B2793" t="s">
        <v>26</v>
      </c>
      <c r="C2793" t="s">
        <v>680</v>
      </c>
      <c r="D2793" t="s">
        <v>4</v>
      </c>
      <c r="E2793" t="s">
        <v>349</v>
      </c>
      <c r="F2793" s="138">
        <v>44058</v>
      </c>
      <c r="G2793" t="s">
        <v>710</v>
      </c>
      <c r="H2793" t="s">
        <v>687</v>
      </c>
      <c r="I2793" t="s">
        <v>681</v>
      </c>
      <c r="J2793" t="s">
        <v>556</v>
      </c>
      <c r="K2793" t="s">
        <v>711</v>
      </c>
      <c r="L2793">
        <v>180</v>
      </c>
      <c r="M2793">
        <v>81</v>
      </c>
      <c r="O2793">
        <v>80</v>
      </c>
      <c r="P2793">
        <v>19</v>
      </c>
      <c r="Q2793">
        <v>19</v>
      </c>
      <c r="R2793">
        <v>33</v>
      </c>
      <c r="S2793">
        <v>5</v>
      </c>
      <c r="T2793">
        <v>16</v>
      </c>
      <c r="U2793">
        <v>28</v>
      </c>
      <c r="V2793">
        <v>0.84615384615384615</v>
      </c>
      <c r="W2793">
        <v>0.4</v>
      </c>
      <c r="X2793">
        <v>0.3392857142857143</v>
      </c>
      <c r="Y2793">
        <v>0.5892857142857143</v>
      </c>
      <c r="Z2793">
        <v>93</v>
      </c>
      <c r="AA2793">
        <v>0.5</v>
      </c>
      <c r="AB2793">
        <v>15</v>
      </c>
      <c r="AC2793">
        <v>0</v>
      </c>
      <c r="AD2793">
        <v>0</v>
      </c>
      <c r="AE2793">
        <v>2</v>
      </c>
      <c r="AF2793">
        <v>0</v>
      </c>
      <c r="AG2793">
        <v>0</v>
      </c>
      <c r="AH2793">
        <v>22</v>
      </c>
      <c r="AI2793">
        <v>0</v>
      </c>
      <c r="AJ2793">
        <v>0</v>
      </c>
      <c r="AK2793">
        <v>12</v>
      </c>
      <c r="AL2793">
        <v>0</v>
      </c>
      <c r="AM2793">
        <v>0</v>
      </c>
      <c r="AQ2793">
        <v>150</v>
      </c>
      <c r="AR2793">
        <v>150</v>
      </c>
      <c r="AS2793" t="s">
        <v>755</v>
      </c>
    </row>
    <row r="2794" spans="1:45" x14ac:dyDescent="0.25">
      <c r="A2794">
        <v>2793</v>
      </c>
      <c r="B2794" t="s">
        <v>26</v>
      </c>
      <c r="C2794" t="s">
        <v>680</v>
      </c>
      <c r="D2794" t="s">
        <v>4</v>
      </c>
      <c r="E2794" t="s">
        <v>349</v>
      </c>
      <c r="F2794" s="138">
        <v>44058</v>
      </c>
      <c r="G2794" t="s">
        <v>710</v>
      </c>
      <c r="H2794" t="s">
        <v>687</v>
      </c>
      <c r="I2794" t="s">
        <v>681</v>
      </c>
      <c r="J2794" t="s">
        <v>610</v>
      </c>
      <c r="K2794" t="s">
        <v>711</v>
      </c>
      <c r="L2794">
        <v>180</v>
      </c>
      <c r="M2794">
        <v>81</v>
      </c>
      <c r="O2794">
        <v>80</v>
      </c>
      <c r="P2794">
        <v>19</v>
      </c>
      <c r="Q2794">
        <v>16</v>
      </c>
      <c r="R2794">
        <v>25</v>
      </c>
      <c r="S2794">
        <v>5</v>
      </c>
      <c r="T2794">
        <v>14.5</v>
      </c>
      <c r="U2794">
        <v>18.600000000000001</v>
      </c>
      <c r="V2794">
        <v>0.80731707317073176</v>
      </c>
      <c r="W2794">
        <v>0.4</v>
      </c>
      <c r="X2794">
        <v>0.2857142857142857</v>
      </c>
      <c r="Y2794">
        <v>0.44642857142857145</v>
      </c>
      <c r="Z2794">
        <v>92</v>
      </c>
      <c r="AA2794">
        <v>0.5</v>
      </c>
      <c r="AB2794">
        <v>12.5</v>
      </c>
      <c r="AC2794">
        <v>0</v>
      </c>
      <c r="AD2794">
        <v>0</v>
      </c>
      <c r="AE2794">
        <v>4</v>
      </c>
      <c r="AF2794">
        <v>0</v>
      </c>
      <c r="AG2794">
        <v>0</v>
      </c>
      <c r="AH2794">
        <v>15.1</v>
      </c>
      <c r="AI2794">
        <v>0</v>
      </c>
      <c r="AJ2794">
        <v>0</v>
      </c>
      <c r="AK2794">
        <v>7</v>
      </c>
      <c r="AL2794">
        <v>0</v>
      </c>
      <c r="AM2794">
        <v>0</v>
      </c>
      <c r="AQ2794">
        <v>250</v>
      </c>
      <c r="AR2794">
        <v>250</v>
      </c>
      <c r="AS2794" t="s">
        <v>755</v>
      </c>
    </row>
    <row r="2795" spans="1:45" x14ac:dyDescent="0.25">
      <c r="A2795">
        <v>2794</v>
      </c>
      <c r="B2795" t="s">
        <v>26</v>
      </c>
      <c r="C2795" t="s">
        <v>680</v>
      </c>
      <c r="D2795" t="s">
        <v>4</v>
      </c>
      <c r="E2795" t="s">
        <v>349</v>
      </c>
      <c r="F2795" s="138">
        <v>44058</v>
      </c>
      <c r="G2795" t="s">
        <v>710</v>
      </c>
      <c r="H2795" t="s">
        <v>687</v>
      </c>
      <c r="I2795" t="s">
        <v>681</v>
      </c>
      <c r="J2795" t="s">
        <v>540</v>
      </c>
      <c r="K2795" t="s">
        <v>711</v>
      </c>
      <c r="L2795">
        <v>180</v>
      </c>
      <c r="M2795">
        <v>81</v>
      </c>
      <c r="O2795">
        <v>80</v>
      </c>
      <c r="P2795">
        <v>19</v>
      </c>
      <c r="Q2795">
        <v>1</v>
      </c>
      <c r="R2795">
        <v>19</v>
      </c>
      <c r="S2795">
        <v>5</v>
      </c>
      <c r="T2795">
        <v>0</v>
      </c>
      <c r="U2795">
        <v>15</v>
      </c>
      <c r="V2795">
        <v>0.75</v>
      </c>
      <c r="W2795">
        <v>0.4</v>
      </c>
      <c r="X2795">
        <v>1.7857142857142856E-2</v>
      </c>
      <c r="Y2795">
        <v>0.3392857142857143</v>
      </c>
      <c r="Z2795">
        <v>91</v>
      </c>
      <c r="AA2795">
        <v>0.5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15</v>
      </c>
      <c r="AI2795">
        <v>0</v>
      </c>
      <c r="AJ2795">
        <v>0</v>
      </c>
      <c r="AK2795">
        <v>0</v>
      </c>
      <c r="AL2795">
        <v>0</v>
      </c>
      <c r="AM2795">
        <v>0</v>
      </c>
      <c r="AQ2795">
        <v>250</v>
      </c>
      <c r="AR2795">
        <v>250</v>
      </c>
      <c r="AS2795" t="s">
        <v>755</v>
      </c>
    </row>
    <row r="2796" spans="1:45" x14ac:dyDescent="0.25">
      <c r="A2796">
        <v>2795</v>
      </c>
      <c r="B2796" t="s">
        <v>26</v>
      </c>
      <c r="C2796" t="s">
        <v>680</v>
      </c>
      <c r="D2796" t="s">
        <v>4</v>
      </c>
      <c r="E2796" t="s">
        <v>349</v>
      </c>
      <c r="F2796" s="138">
        <v>44058</v>
      </c>
      <c r="G2796" t="s">
        <v>710</v>
      </c>
      <c r="H2796" t="s">
        <v>687</v>
      </c>
      <c r="I2796" t="s">
        <v>681</v>
      </c>
      <c r="J2796" t="s">
        <v>518</v>
      </c>
      <c r="K2796" t="s">
        <v>711</v>
      </c>
      <c r="L2796">
        <v>180</v>
      </c>
      <c r="M2796">
        <v>81</v>
      </c>
      <c r="O2796">
        <v>52</v>
      </c>
      <c r="P2796">
        <v>19</v>
      </c>
      <c r="Q2796">
        <v>0</v>
      </c>
      <c r="R2796">
        <v>12</v>
      </c>
      <c r="S2796">
        <v>5</v>
      </c>
      <c r="T2796">
        <v>0</v>
      </c>
      <c r="U2796">
        <v>8.1</v>
      </c>
      <c r="V2796">
        <v>0.67499999999999993</v>
      </c>
      <c r="W2796">
        <v>0.4</v>
      </c>
      <c r="X2796">
        <v>0</v>
      </c>
      <c r="Y2796">
        <v>0.32967032967032966</v>
      </c>
      <c r="Z2796">
        <v>70</v>
      </c>
      <c r="AA2796">
        <v>0.5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8.1</v>
      </c>
      <c r="AI2796">
        <v>0</v>
      </c>
      <c r="AJ2796">
        <v>0</v>
      </c>
      <c r="AK2796">
        <v>0</v>
      </c>
      <c r="AL2796">
        <v>0</v>
      </c>
      <c r="AM2796">
        <v>0</v>
      </c>
      <c r="AQ2796">
        <v>150</v>
      </c>
      <c r="AR2796">
        <v>150</v>
      </c>
      <c r="AS2796" t="s">
        <v>755</v>
      </c>
    </row>
    <row r="2797" spans="1:45" x14ac:dyDescent="0.25">
      <c r="A2797">
        <v>2796</v>
      </c>
      <c r="B2797" t="s">
        <v>26</v>
      </c>
      <c r="C2797" t="s">
        <v>680</v>
      </c>
      <c r="D2797" t="s">
        <v>4</v>
      </c>
      <c r="E2797" t="s">
        <v>349</v>
      </c>
      <c r="F2797" s="138">
        <v>44058</v>
      </c>
      <c r="G2797" t="s">
        <v>716</v>
      </c>
      <c r="H2797" t="s">
        <v>687</v>
      </c>
      <c r="I2797" t="s">
        <v>681</v>
      </c>
      <c r="J2797" t="s">
        <v>606</v>
      </c>
      <c r="K2797" t="s">
        <v>711</v>
      </c>
      <c r="L2797">
        <v>320</v>
      </c>
      <c r="M2797">
        <v>144</v>
      </c>
      <c r="O2797">
        <v>102</v>
      </c>
      <c r="P2797">
        <v>35</v>
      </c>
      <c r="Q2797">
        <v>11</v>
      </c>
      <c r="R2797">
        <v>2</v>
      </c>
      <c r="S2797">
        <v>12</v>
      </c>
      <c r="T2797">
        <v>6.6</v>
      </c>
      <c r="U2797">
        <v>1.1000000000000001</v>
      </c>
      <c r="V2797">
        <v>0.5923076923076922</v>
      </c>
      <c r="W2797">
        <v>0.4</v>
      </c>
      <c r="X2797">
        <v>0.15406162464985995</v>
      </c>
      <c r="Y2797">
        <v>2.8011204481792722E-2</v>
      </c>
      <c r="Z2797">
        <v>97</v>
      </c>
      <c r="AA2797">
        <v>0.55000000000000004</v>
      </c>
      <c r="AB2797">
        <v>6.6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1.1000000000000001</v>
      </c>
      <c r="AI2797">
        <v>0</v>
      </c>
      <c r="AJ2797">
        <v>0</v>
      </c>
      <c r="AK2797">
        <v>0</v>
      </c>
      <c r="AL2797">
        <v>0</v>
      </c>
      <c r="AM2797">
        <v>0</v>
      </c>
      <c r="AQ2797">
        <v>150</v>
      </c>
      <c r="AR2797">
        <v>150</v>
      </c>
      <c r="AS2797" t="s">
        <v>755</v>
      </c>
    </row>
    <row r="2798" spans="1:45" x14ac:dyDescent="0.25">
      <c r="A2798">
        <v>2797</v>
      </c>
      <c r="B2798" t="s">
        <v>26</v>
      </c>
      <c r="C2798" t="s">
        <v>680</v>
      </c>
      <c r="D2798" t="s">
        <v>4</v>
      </c>
      <c r="E2798" t="s">
        <v>349</v>
      </c>
      <c r="F2798" s="138">
        <v>44058</v>
      </c>
      <c r="G2798" t="s">
        <v>670</v>
      </c>
      <c r="H2798" t="s">
        <v>687</v>
      </c>
      <c r="I2798" t="s">
        <v>694</v>
      </c>
      <c r="J2798" t="s">
        <v>381</v>
      </c>
      <c r="K2798" t="s">
        <v>671</v>
      </c>
      <c r="L2798">
        <v>1200</v>
      </c>
      <c r="M2798">
        <v>240</v>
      </c>
      <c r="N2798">
        <v>208</v>
      </c>
      <c r="P2798">
        <v>58</v>
      </c>
      <c r="Q2798">
        <v>30</v>
      </c>
      <c r="R2798">
        <v>12</v>
      </c>
      <c r="S2798">
        <v>21</v>
      </c>
      <c r="T2798">
        <v>14</v>
      </c>
      <c r="U2798">
        <v>12</v>
      </c>
      <c r="V2798">
        <v>0.61904761904761907</v>
      </c>
      <c r="W2798">
        <v>0.24</v>
      </c>
      <c r="X2798">
        <v>0.20604395604395606</v>
      </c>
      <c r="Y2798">
        <v>8.2417582417582416E-2</v>
      </c>
      <c r="Z2798">
        <v>228</v>
      </c>
      <c r="AA2798">
        <v>0.6</v>
      </c>
      <c r="AB2798">
        <v>14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12</v>
      </c>
      <c r="AI2798">
        <v>0</v>
      </c>
      <c r="AJ2798">
        <v>0</v>
      </c>
      <c r="AL2798">
        <v>0</v>
      </c>
      <c r="AM2798">
        <v>0</v>
      </c>
      <c r="AQ2798">
        <v>150</v>
      </c>
      <c r="AR2798">
        <v>150</v>
      </c>
      <c r="AS2798" t="s">
        <v>755</v>
      </c>
    </row>
    <row r="2799" spans="1:45" x14ac:dyDescent="0.25">
      <c r="A2799">
        <v>2798</v>
      </c>
      <c r="B2799" t="s">
        <v>26</v>
      </c>
      <c r="C2799" t="s">
        <v>680</v>
      </c>
      <c r="D2799" t="s">
        <v>4</v>
      </c>
      <c r="E2799" t="s">
        <v>349</v>
      </c>
      <c r="F2799" s="138">
        <v>44058</v>
      </c>
      <c r="G2799" t="s">
        <v>670</v>
      </c>
      <c r="H2799" t="s">
        <v>687</v>
      </c>
      <c r="I2799" t="s">
        <v>695</v>
      </c>
      <c r="J2799" t="s">
        <v>387</v>
      </c>
      <c r="K2799" t="s">
        <v>671</v>
      </c>
      <c r="L2799">
        <v>1200</v>
      </c>
      <c r="M2799">
        <v>240</v>
      </c>
      <c r="N2799">
        <v>220</v>
      </c>
      <c r="P2799">
        <v>58</v>
      </c>
      <c r="Q2799">
        <v>10</v>
      </c>
      <c r="R2799">
        <v>10</v>
      </c>
      <c r="S2799">
        <v>21</v>
      </c>
      <c r="T2799">
        <v>13</v>
      </c>
      <c r="U2799">
        <v>9.1</v>
      </c>
      <c r="V2799">
        <v>1.105</v>
      </c>
      <c r="W2799">
        <v>0.24</v>
      </c>
      <c r="X2799">
        <v>6.4935064935064929E-2</v>
      </c>
      <c r="Y2799">
        <v>6.4935064935064929E-2</v>
      </c>
      <c r="Z2799">
        <v>210</v>
      </c>
      <c r="AA2799">
        <v>0.6</v>
      </c>
      <c r="AB2799">
        <v>13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9.1</v>
      </c>
      <c r="AI2799">
        <v>0</v>
      </c>
      <c r="AJ2799">
        <v>0</v>
      </c>
      <c r="AK2799">
        <v>0</v>
      </c>
      <c r="AL2799">
        <v>0</v>
      </c>
      <c r="AM2799">
        <v>0</v>
      </c>
      <c r="AQ2799">
        <v>150</v>
      </c>
      <c r="AR2799">
        <v>150</v>
      </c>
      <c r="AS2799" t="s">
        <v>755</v>
      </c>
    </row>
    <row r="2800" spans="1:45" x14ac:dyDescent="0.25">
      <c r="A2800">
        <v>2799</v>
      </c>
      <c r="B2800" t="s">
        <v>26</v>
      </c>
      <c r="C2800" t="s">
        <v>680</v>
      </c>
      <c r="D2800" t="s">
        <v>4</v>
      </c>
      <c r="E2800" t="s">
        <v>349</v>
      </c>
      <c r="F2800" s="138">
        <v>44058</v>
      </c>
      <c r="G2800" t="s">
        <v>684</v>
      </c>
      <c r="H2800" t="s">
        <v>667</v>
      </c>
      <c r="I2800" t="s">
        <v>689</v>
      </c>
      <c r="J2800" t="s">
        <v>400</v>
      </c>
      <c r="K2800" t="s">
        <v>669</v>
      </c>
      <c r="L2800">
        <v>1250</v>
      </c>
      <c r="M2800">
        <v>250</v>
      </c>
      <c r="O2800">
        <v>276</v>
      </c>
      <c r="P2800">
        <v>100</v>
      </c>
      <c r="Q2800">
        <v>18</v>
      </c>
      <c r="R2800">
        <v>67</v>
      </c>
      <c r="S2800">
        <v>66</v>
      </c>
      <c r="T2800">
        <v>14.375</v>
      </c>
      <c r="U2800">
        <v>37.625</v>
      </c>
      <c r="V2800">
        <v>0.61176470588235299</v>
      </c>
      <c r="W2800">
        <v>0.4</v>
      </c>
      <c r="X2800">
        <v>9.3167701863354047E-2</v>
      </c>
      <c r="Y2800">
        <v>0.34679089026915116</v>
      </c>
      <c r="Z2800">
        <v>291</v>
      </c>
      <c r="AA2800">
        <v>0.65</v>
      </c>
      <c r="AB2800">
        <v>13</v>
      </c>
      <c r="AC2800">
        <v>2</v>
      </c>
      <c r="AD2800">
        <v>1</v>
      </c>
      <c r="AE2800">
        <v>1</v>
      </c>
      <c r="AF2800">
        <v>0</v>
      </c>
      <c r="AG2800">
        <v>0</v>
      </c>
      <c r="AH2800">
        <v>36</v>
      </c>
      <c r="AI2800">
        <v>1</v>
      </c>
      <c r="AJ2800">
        <v>1</v>
      </c>
      <c r="AK2800">
        <v>2</v>
      </c>
      <c r="AL2800">
        <v>0</v>
      </c>
      <c r="AM2800">
        <v>0</v>
      </c>
      <c r="AQ2800">
        <v>150</v>
      </c>
      <c r="AR2800">
        <v>150</v>
      </c>
      <c r="AS2800" t="s">
        <v>755</v>
      </c>
    </row>
    <row r="2801" spans="1:45" x14ac:dyDescent="0.25">
      <c r="A2801">
        <v>2800</v>
      </c>
      <c r="B2801" t="s">
        <v>26</v>
      </c>
      <c r="C2801" t="s">
        <v>665</v>
      </c>
      <c r="D2801" t="s">
        <v>4</v>
      </c>
      <c r="E2801" t="s">
        <v>349</v>
      </c>
      <c r="F2801" s="138">
        <v>44059</v>
      </c>
      <c r="G2801" t="s">
        <v>703</v>
      </c>
      <c r="H2801" t="s">
        <v>667</v>
      </c>
      <c r="I2801" t="s">
        <v>668</v>
      </c>
      <c r="J2801" t="s">
        <v>451</v>
      </c>
      <c r="K2801" t="s">
        <v>669</v>
      </c>
      <c r="L2801">
        <v>1800</v>
      </c>
      <c r="M2801">
        <v>360</v>
      </c>
      <c r="O2801">
        <v>316</v>
      </c>
      <c r="P2801">
        <v>144</v>
      </c>
      <c r="Q2801">
        <v>29</v>
      </c>
      <c r="R2801">
        <v>44</v>
      </c>
      <c r="S2801">
        <v>95</v>
      </c>
      <c r="T2801">
        <v>10.5</v>
      </c>
      <c r="U2801">
        <v>49</v>
      </c>
      <c r="V2801">
        <v>0.81506849315068497</v>
      </c>
      <c r="W2801">
        <v>0.4</v>
      </c>
      <c r="X2801">
        <v>0.13110307414104883</v>
      </c>
      <c r="Y2801">
        <v>0.19891500904159132</v>
      </c>
      <c r="Z2801">
        <v>511</v>
      </c>
      <c r="AA2801">
        <v>0.8</v>
      </c>
      <c r="AB2801">
        <v>7</v>
      </c>
      <c r="AC2801">
        <v>0</v>
      </c>
      <c r="AD2801">
        <v>0</v>
      </c>
      <c r="AE2801">
        <v>7</v>
      </c>
      <c r="AF2801">
        <v>0</v>
      </c>
      <c r="AG2801">
        <v>0</v>
      </c>
      <c r="AH2801">
        <v>37</v>
      </c>
      <c r="AI2801">
        <v>0</v>
      </c>
      <c r="AJ2801">
        <v>0</v>
      </c>
      <c r="AK2801">
        <v>24</v>
      </c>
      <c r="AL2801">
        <v>0</v>
      </c>
      <c r="AM2801">
        <v>0</v>
      </c>
      <c r="AQ2801">
        <v>50</v>
      </c>
      <c r="AR2801">
        <v>50</v>
      </c>
      <c r="AS2801" t="s">
        <v>755</v>
      </c>
    </row>
    <row r="2802" spans="1:45" x14ac:dyDescent="0.25">
      <c r="A2802">
        <v>2801</v>
      </c>
      <c r="B2802" t="s">
        <v>26</v>
      </c>
      <c r="C2802" t="s">
        <v>665</v>
      </c>
      <c r="D2802" t="s">
        <v>4</v>
      </c>
      <c r="E2802" t="s">
        <v>349</v>
      </c>
      <c r="F2802" s="138">
        <v>44059</v>
      </c>
      <c r="G2802" t="s">
        <v>675</v>
      </c>
      <c r="H2802" t="s">
        <v>667</v>
      </c>
      <c r="I2802" t="s">
        <v>668</v>
      </c>
      <c r="J2802" t="s">
        <v>164</v>
      </c>
      <c r="K2802" t="s">
        <v>669</v>
      </c>
      <c r="L2802">
        <v>4200</v>
      </c>
      <c r="M2802">
        <v>630</v>
      </c>
      <c r="O2802">
        <v>568</v>
      </c>
      <c r="P2802">
        <v>252</v>
      </c>
      <c r="Q2802">
        <v>35</v>
      </c>
      <c r="R2802">
        <v>75</v>
      </c>
      <c r="S2802">
        <v>166.32</v>
      </c>
      <c r="T2802">
        <v>48.3</v>
      </c>
      <c r="U2802">
        <v>67</v>
      </c>
      <c r="V2802">
        <v>1.0481818181818181</v>
      </c>
      <c r="W2802">
        <v>0.4</v>
      </c>
      <c r="X2802">
        <v>8.8028169014084515E-2</v>
      </c>
      <c r="Y2802">
        <v>0.18863179074446682</v>
      </c>
      <c r="Z2802">
        <v>1145</v>
      </c>
      <c r="AA2802">
        <v>0.8</v>
      </c>
      <c r="AB2802">
        <v>48.3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67</v>
      </c>
      <c r="AI2802">
        <v>0</v>
      </c>
      <c r="AJ2802">
        <v>0</v>
      </c>
      <c r="AK2802">
        <v>0</v>
      </c>
      <c r="AL2802">
        <v>0</v>
      </c>
      <c r="AM2802">
        <v>0</v>
      </c>
      <c r="AQ2802">
        <v>50</v>
      </c>
      <c r="AR2802">
        <v>50</v>
      </c>
      <c r="AS2802" t="s">
        <v>755</v>
      </c>
    </row>
    <row r="2803" spans="1:45" x14ac:dyDescent="0.25">
      <c r="A2803">
        <v>2802</v>
      </c>
      <c r="B2803" t="s">
        <v>26</v>
      </c>
      <c r="C2803" t="s">
        <v>665</v>
      </c>
      <c r="D2803" t="s">
        <v>4</v>
      </c>
      <c r="E2803" t="s">
        <v>349</v>
      </c>
      <c r="F2803" s="138">
        <v>44059</v>
      </c>
      <c r="G2803" t="s">
        <v>676</v>
      </c>
      <c r="H2803" t="s">
        <v>667</v>
      </c>
      <c r="I2803" t="s">
        <v>668</v>
      </c>
      <c r="J2803" t="s">
        <v>165</v>
      </c>
      <c r="K2803" t="s">
        <v>669</v>
      </c>
      <c r="L2803">
        <v>1200</v>
      </c>
      <c r="M2803">
        <v>240</v>
      </c>
      <c r="O2803">
        <v>288</v>
      </c>
      <c r="P2803">
        <v>96</v>
      </c>
      <c r="Q2803">
        <v>32</v>
      </c>
      <c r="R2803">
        <v>38</v>
      </c>
      <c r="S2803">
        <v>63.36</v>
      </c>
      <c r="T2803">
        <v>32.5</v>
      </c>
      <c r="U2803">
        <v>40</v>
      </c>
      <c r="V2803">
        <v>1.0357142857142858</v>
      </c>
      <c r="W2803">
        <v>0.4</v>
      </c>
      <c r="X2803">
        <v>0.15873015873015872</v>
      </c>
      <c r="Y2803">
        <v>0.18849206349206349</v>
      </c>
      <c r="Z2803">
        <v>583</v>
      </c>
      <c r="AA2803">
        <v>0.8</v>
      </c>
      <c r="AB2803">
        <v>13</v>
      </c>
      <c r="AC2803">
        <v>0</v>
      </c>
      <c r="AD2803">
        <v>0</v>
      </c>
      <c r="AE2803">
        <v>39</v>
      </c>
      <c r="AF2803">
        <v>0</v>
      </c>
      <c r="AG2803">
        <v>0</v>
      </c>
      <c r="AH2803">
        <v>13</v>
      </c>
      <c r="AI2803">
        <v>8</v>
      </c>
      <c r="AJ2803">
        <v>0</v>
      </c>
      <c r="AK2803">
        <v>50</v>
      </c>
      <c r="AL2803">
        <v>0</v>
      </c>
      <c r="AM2803">
        <v>0</v>
      </c>
      <c r="AQ2803">
        <v>50</v>
      </c>
      <c r="AR2803">
        <v>50</v>
      </c>
      <c r="AS2803" t="s">
        <v>755</v>
      </c>
    </row>
    <row r="2804" spans="1:45" x14ac:dyDescent="0.25">
      <c r="A2804">
        <v>2803</v>
      </c>
      <c r="B2804" t="s">
        <v>26</v>
      </c>
      <c r="C2804" t="s">
        <v>665</v>
      </c>
      <c r="D2804" t="s">
        <v>4</v>
      </c>
      <c r="E2804" t="s">
        <v>349</v>
      </c>
      <c r="F2804" s="138">
        <v>44059</v>
      </c>
      <c r="G2804" t="s">
        <v>670</v>
      </c>
      <c r="H2804" t="s">
        <v>667</v>
      </c>
      <c r="I2804" t="s">
        <v>668</v>
      </c>
      <c r="J2804" t="s">
        <v>137</v>
      </c>
      <c r="K2804" t="s">
        <v>671</v>
      </c>
      <c r="L2804">
        <v>1200</v>
      </c>
      <c r="M2804">
        <v>240</v>
      </c>
      <c r="O2804">
        <v>208</v>
      </c>
      <c r="P2804">
        <v>96</v>
      </c>
      <c r="Q2804">
        <v>32</v>
      </c>
      <c r="R2804">
        <v>57</v>
      </c>
      <c r="S2804">
        <v>63.36</v>
      </c>
      <c r="T2804">
        <v>27</v>
      </c>
      <c r="U2804">
        <v>44.5</v>
      </c>
      <c r="V2804">
        <v>0.8033707865168539</v>
      </c>
      <c r="W2804">
        <v>0.4</v>
      </c>
      <c r="X2804">
        <v>0.21978021978021978</v>
      </c>
      <c r="Y2804">
        <v>0.39148351648351648</v>
      </c>
      <c r="Z2804">
        <v>356</v>
      </c>
      <c r="AA2804">
        <v>0.8</v>
      </c>
      <c r="AB2804">
        <v>21</v>
      </c>
      <c r="AC2804">
        <v>8</v>
      </c>
      <c r="AD2804">
        <v>0</v>
      </c>
      <c r="AE2804">
        <v>8</v>
      </c>
      <c r="AF2804">
        <v>0</v>
      </c>
      <c r="AG2804">
        <v>0</v>
      </c>
      <c r="AH2804">
        <v>38</v>
      </c>
      <c r="AI2804">
        <v>10</v>
      </c>
      <c r="AJ2804">
        <v>0</v>
      </c>
      <c r="AK2804">
        <v>8</v>
      </c>
      <c r="AL2804">
        <v>0</v>
      </c>
      <c r="AM2804">
        <v>0</v>
      </c>
      <c r="AQ2804">
        <v>50</v>
      </c>
      <c r="AR2804">
        <v>50</v>
      </c>
      <c r="AS2804" t="s">
        <v>755</v>
      </c>
    </row>
    <row r="2805" spans="1:45" x14ac:dyDescent="0.25">
      <c r="A2805">
        <v>2804</v>
      </c>
      <c r="B2805" t="s">
        <v>26</v>
      </c>
      <c r="C2805" t="s">
        <v>665</v>
      </c>
      <c r="D2805" t="s">
        <v>4</v>
      </c>
      <c r="E2805" t="s">
        <v>349</v>
      </c>
      <c r="F2805" s="138">
        <v>44059</v>
      </c>
      <c r="G2805" t="s">
        <v>670</v>
      </c>
      <c r="H2805" t="s">
        <v>667</v>
      </c>
      <c r="I2805" t="s">
        <v>668</v>
      </c>
      <c r="J2805" t="s">
        <v>140</v>
      </c>
      <c r="K2805" t="s">
        <v>671</v>
      </c>
      <c r="L2805">
        <v>1200</v>
      </c>
      <c r="M2805">
        <v>240</v>
      </c>
      <c r="O2805">
        <v>240</v>
      </c>
      <c r="P2805">
        <v>96</v>
      </c>
      <c r="Q2805">
        <v>11</v>
      </c>
      <c r="R2805">
        <v>91</v>
      </c>
      <c r="S2805">
        <v>63.36</v>
      </c>
      <c r="T2805">
        <v>11.75</v>
      </c>
      <c r="U2805">
        <v>77.25</v>
      </c>
      <c r="V2805">
        <v>0.87254901960784315</v>
      </c>
      <c r="W2805">
        <v>0.4</v>
      </c>
      <c r="X2805">
        <v>6.5476190476190479E-2</v>
      </c>
      <c r="Y2805">
        <v>0.54166666666666663</v>
      </c>
      <c r="Z2805">
        <v>546</v>
      </c>
      <c r="AA2805">
        <v>0.8</v>
      </c>
      <c r="AB2805">
        <v>10</v>
      </c>
      <c r="AC2805">
        <v>1</v>
      </c>
      <c r="AD2805">
        <v>0</v>
      </c>
      <c r="AE2805">
        <v>3</v>
      </c>
      <c r="AF2805">
        <v>0</v>
      </c>
      <c r="AG2805">
        <v>0</v>
      </c>
      <c r="AH2805">
        <v>73</v>
      </c>
      <c r="AI2805">
        <v>3</v>
      </c>
      <c r="AJ2805">
        <v>0</v>
      </c>
      <c r="AK2805">
        <v>7</v>
      </c>
      <c r="AL2805">
        <v>0</v>
      </c>
      <c r="AM2805">
        <v>0</v>
      </c>
      <c r="AQ2805">
        <v>50</v>
      </c>
      <c r="AR2805">
        <v>50</v>
      </c>
      <c r="AS2805" t="s">
        <v>755</v>
      </c>
    </row>
    <row r="2806" spans="1:45" x14ac:dyDescent="0.25">
      <c r="A2806">
        <v>2805</v>
      </c>
      <c r="B2806" t="s">
        <v>26</v>
      </c>
      <c r="C2806" t="s">
        <v>665</v>
      </c>
      <c r="D2806" t="s">
        <v>4</v>
      </c>
      <c r="E2806" t="s">
        <v>349</v>
      </c>
      <c r="F2806" s="138">
        <v>44059</v>
      </c>
      <c r="G2806" t="s">
        <v>684</v>
      </c>
      <c r="H2806" t="s">
        <v>667</v>
      </c>
      <c r="I2806" t="s">
        <v>672</v>
      </c>
      <c r="J2806" t="s">
        <v>402</v>
      </c>
      <c r="K2806" t="s">
        <v>669</v>
      </c>
      <c r="L2806">
        <v>1250</v>
      </c>
      <c r="M2806">
        <v>250</v>
      </c>
      <c r="N2806">
        <v>196</v>
      </c>
      <c r="P2806">
        <v>100</v>
      </c>
      <c r="Q2806">
        <v>8</v>
      </c>
      <c r="R2806">
        <v>18</v>
      </c>
      <c r="S2806">
        <v>66</v>
      </c>
      <c r="T2806">
        <v>1.75</v>
      </c>
      <c r="U2806">
        <v>3.625</v>
      </c>
      <c r="V2806">
        <v>0.20673076923076922</v>
      </c>
      <c r="W2806">
        <v>0.4</v>
      </c>
      <c r="X2806">
        <v>5.830903790087464E-2</v>
      </c>
      <c r="Y2806">
        <v>0.13119533527696794</v>
      </c>
      <c r="Z2806">
        <v>197</v>
      </c>
      <c r="AA2806">
        <v>0.7</v>
      </c>
      <c r="AB2806">
        <v>1</v>
      </c>
      <c r="AC2806">
        <v>0</v>
      </c>
      <c r="AD2806">
        <v>2</v>
      </c>
      <c r="AE2806">
        <v>0</v>
      </c>
      <c r="AF2806">
        <v>0</v>
      </c>
      <c r="AG2806">
        <v>0</v>
      </c>
      <c r="AH2806">
        <v>2.5</v>
      </c>
      <c r="AI2806">
        <v>0</v>
      </c>
      <c r="AJ2806">
        <v>3</v>
      </c>
      <c r="AK2806">
        <v>0</v>
      </c>
      <c r="AL2806">
        <v>0</v>
      </c>
      <c r="AM2806">
        <v>0</v>
      </c>
      <c r="AQ2806">
        <v>50</v>
      </c>
      <c r="AR2806">
        <v>50</v>
      </c>
      <c r="AS2806" t="s">
        <v>755</v>
      </c>
    </row>
    <row r="2807" spans="1:45" x14ac:dyDescent="0.25">
      <c r="A2807">
        <v>2806</v>
      </c>
      <c r="B2807" t="s">
        <v>26</v>
      </c>
      <c r="C2807" t="s">
        <v>665</v>
      </c>
      <c r="D2807" t="s">
        <v>4</v>
      </c>
      <c r="E2807" t="s">
        <v>349</v>
      </c>
      <c r="F2807" s="138">
        <v>44059</v>
      </c>
      <c r="G2807" t="s">
        <v>684</v>
      </c>
      <c r="H2807" t="s">
        <v>667</v>
      </c>
      <c r="I2807" t="s">
        <v>668</v>
      </c>
      <c r="J2807" t="s">
        <v>170</v>
      </c>
      <c r="K2807" t="s">
        <v>669</v>
      </c>
      <c r="L2807">
        <v>1250</v>
      </c>
      <c r="M2807">
        <v>250</v>
      </c>
      <c r="O2807">
        <v>320</v>
      </c>
      <c r="P2807">
        <v>100</v>
      </c>
      <c r="Q2807">
        <v>6</v>
      </c>
      <c r="R2807">
        <v>36</v>
      </c>
      <c r="S2807">
        <v>66</v>
      </c>
      <c r="T2807">
        <v>2.625</v>
      </c>
      <c r="U2807">
        <v>16.875</v>
      </c>
      <c r="V2807">
        <v>0.4642857142857143</v>
      </c>
      <c r="W2807">
        <v>0.4</v>
      </c>
      <c r="X2807">
        <v>2.6785714285714284E-2</v>
      </c>
      <c r="Y2807">
        <v>0.16071428571428573</v>
      </c>
      <c r="Z2807">
        <v>320</v>
      </c>
      <c r="AA2807">
        <v>0.7</v>
      </c>
      <c r="AB2807">
        <v>0</v>
      </c>
      <c r="AC2807">
        <v>0</v>
      </c>
      <c r="AD2807">
        <v>3</v>
      </c>
      <c r="AE2807">
        <v>3</v>
      </c>
      <c r="AF2807">
        <v>0</v>
      </c>
      <c r="AG2807">
        <v>0</v>
      </c>
      <c r="AH2807">
        <v>0</v>
      </c>
      <c r="AI2807">
        <v>14</v>
      </c>
      <c r="AJ2807">
        <v>1</v>
      </c>
      <c r="AK2807">
        <v>11</v>
      </c>
      <c r="AL2807">
        <v>10</v>
      </c>
      <c r="AM2807">
        <v>0</v>
      </c>
      <c r="AQ2807">
        <v>50</v>
      </c>
      <c r="AR2807">
        <v>50</v>
      </c>
      <c r="AS2807" t="s">
        <v>755</v>
      </c>
    </row>
    <row r="2808" spans="1:45" x14ac:dyDescent="0.25">
      <c r="A2808">
        <v>2807</v>
      </c>
      <c r="B2808" t="s">
        <v>26</v>
      </c>
      <c r="C2808" t="s">
        <v>665</v>
      </c>
      <c r="D2808" t="s">
        <v>4</v>
      </c>
      <c r="E2808" t="s">
        <v>349</v>
      </c>
      <c r="F2808" s="138">
        <v>44059</v>
      </c>
      <c r="G2808" t="s">
        <v>685</v>
      </c>
      <c r="H2808" t="s">
        <v>667</v>
      </c>
      <c r="I2808" t="s">
        <v>668</v>
      </c>
      <c r="J2808" t="s">
        <v>187</v>
      </c>
      <c r="K2808" t="s">
        <v>671</v>
      </c>
      <c r="L2808">
        <v>1000</v>
      </c>
      <c r="M2808">
        <v>200</v>
      </c>
      <c r="O2808">
        <v>180</v>
      </c>
      <c r="P2808">
        <v>80</v>
      </c>
      <c r="Q2808">
        <v>0</v>
      </c>
      <c r="R2808">
        <v>8</v>
      </c>
      <c r="S2808">
        <v>52.8</v>
      </c>
      <c r="T2808">
        <v>0</v>
      </c>
      <c r="U2808">
        <v>4</v>
      </c>
      <c r="V2808">
        <v>0.5</v>
      </c>
      <c r="W2808">
        <v>0.4</v>
      </c>
      <c r="X2808">
        <v>0</v>
      </c>
      <c r="Y2808">
        <v>6.3492063492063502E-2</v>
      </c>
      <c r="Z2808">
        <v>103</v>
      </c>
      <c r="AA2808">
        <v>0.7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4</v>
      </c>
      <c r="AI2808">
        <v>0</v>
      </c>
      <c r="AJ2808">
        <v>0</v>
      </c>
      <c r="AK2808">
        <v>0</v>
      </c>
      <c r="AL2808">
        <v>0</v>
      </c>
      <c r="AM2808">
        <v>0</v>
      </c>
      <c r="AQ2808">
        <v>50</v>
      </c>
      <c r="AR2808">
        <v>50</v>
      </c>
      <c r="AS2808" t="s">
        <v>755</v>
      </c>
    </row>
    <row r="2809" spans="1:45" x14ac:dyDescent="0.25">
      <c r="A2809">
        <v>2808</v>
      </c>
      <c r="B2809" t="s">
        <v>26</v>
      </c>
      <c r="C2809" t="s">
        <v>665</v>
      </c>
      <c r="D2809" t="s">
        <v>4</v>
      </c>
      <c r="E2809" t="s">
        <v>349</v>
      </c>
      <c r="F2809" s="138">
        <v>44059</v>
      </c>
      <c r="G2809" t="s">
        <v>685</v>
      </c>
      <c r="H2809" t="s">
        <v>667</v>
      </c>
      <c r="I2809" t="s">
        <v>668</v>
      </c>
      <c r="J2809" t="s">
        <v>607</v>
      </c>
      <c r="K2809" t="s">
        <v>671</v>
      </c>
      <c r="L2809">
        <v>1000</v>
      </c>
      <c r="M2809">
        <v>200</v>
      </c>
      <c r="O2809">
        <v>192</v>
      </c>
      <c r="P2809">
        <v>80</v>
      </c>
      <c r="Q2809">
        <v>4</v>
      </c>
      <c r="R2809">
        <v>16</v>
      </c>
      <c r="S2809">
        <v>52.8</v>
      </c>
      <c r="T2809">
        <v>5.33</v>
      </c>
      <c r="U2809">
        <v>7.7</v>
      </c>
      <c r="V2809">
        <v>0.65150000000000008</v>
      </c>
      <c r="W2809">
        <v>0.4</v>
      </c>
      <c r="X2809">
        <v>2.9761904761904767E-2</v>
      </c>
      <c r="Y2809">
        <v>0.11904761904761907</v>
      </c>
      <c r="Z2809">
        <v>361</v>
      </c>
      <c r="AA2809">
        <v>0.7</v>
      </c>
      <c r="AB2809">
        <v>3.33</v>
      </c>
      <c r="AC2809">
        <v>0</v>
      </c>
      <c r="AD2809">
        <v>0</v>
      </c>
      <c r="AE2809">
        <v>4</v>
      </c>
      <c r="AF2809">
        <v>0</v>
      </c>
      <c r="AG2809">
        <v>0</v>
      </c>
      <c r="AH2809">
        <v>0.2</v>
      </c>
      <c r="AI2809">
        <v>0</v>
      </c>
      <c r="AJ2809">
        <v>0</v>
      </c>
      <c r="AK2809">
        <v>15</v>
      </c>
      <c r="AL2809">
        <v>0</v>
      </c>
      <c r="AM2809">
        <v>0</v>
      </c>
      <c r="AQ2809">
        <v>50</v>
      </c>
      <c r="AR2809">
        <v>50</v>
      </c>
      <c r="AS2809" t="s">
        <v>755</v>
      </c>
    </row>
    <row r="2810" spans="1:45" x14ac:dyDescent="0.25">
      <c r="A2810">
        <v>2809</v>
      </c>
      <c r="B2810" t="s">
        <v>26</v>
      </c>
      <c r="C2810" t="s">
        <v>665</v>
      </c>
      <c r="D2810" t="s">
        <v>4</v>
      </c>
      <c r="E2810" t="s">
        <v>349</v>
      </c>
      <c r="F2810" s="138">
        <v>44059</v>
      </c>
      <c r="G2810" t="s">
        <v>685</v>
      </c>
      <c r="H2810" t="s">
        <v>667</v>
      </c>
      <c r="I2810" t="s">
        <v>668</v>
      </c>
      <c r="J2810" t="s">
        <v>181</v>
      </c>
      <c r="K2810" t="s">
        <v>671</v>
      </c>
      <c r="L2810">
        <v>1000</v>
      </c>
      <c r="M2810">
        <v>200</v>
      </c>
      <c r="O2810">
        <v>234</v>
      </c>
      <c r="P2810">
        <v>80</v>
      </c>
      <c r="Q2810">
        <v>0</v>
      </c>
      <c r="R2810">
        <v>19</v>
      </c>
      <c r="S2810">
        <v>52.8</v>
      </c>
      <c r="T2810">
        <v>0</v>
      </c>
      <c r="U2810">
        <v>23</v>
      </c>
      <c r="V2810">
        <v>1.2105263157894737</v>
      </c>
      <c r="W2810">
        <v>0.4</v>
      </c>
      <c r="X2810">
        <v>0</v>
      </c>
      <c r="Y2810">
        <v>0.11599511599511601</v>
      </c>
      <c r="Z2810">
        <v>180</v>
      </c>
      <c r="AA2810">
        <v>0.6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23</v>
      </c>
      <c r="AI2810">
        <v>0</v>
      </c>
      <c r="AJ2810">
        <v>0</v>
      </c>
      <c r="AK2810">
        <v>0</v>
      </c>
      <c r="AL2810">
        <v>0</v>
      </c>
      <c r="AM2810">
        <v>0</v>
      </c>
      <c r="AQ2810">
        <v>50</v>
      </c>
      <c r="AR2810">
        <v>50</v>
      </c>
      <c r="AS2810" t="s">
        <v>755</v>
      </c>
    </row>
    <row r="2811" spans="1:45" x14ac:dyDescent="0.25">
      <c r="A2811">
        <v>2810</v>
      </c>
      <c r="B2811" t="s">
        <v>26</v>
      </c>
      <c r="C2811" t="s">
        <v>665</v>
      </c>
      <c r="D2811" t="s">
        <v>4</v>
      </c>
      <c r="E2811" t="s">
        <v>349</v>
      </c>
      <c r="F2811" s="138">
        <v>44059</v>
      </c>
      <c r="G2811" t="s">
        <v>685</v>
      </c>
      <c r="H2811" t="s">
        <v>667</v>
      </c>
      <c r="I2811" t="s">
        <v>668</v>
      </c>
      <c r="J2811" t="s">
        <v>608</v>
      </c>
      <c r="K2811" t="s">
        <v>671</v>
      </c>
      <c r="L2811">
        <v>1000</v>
      </c>
      <c r="M2811">
        <v>200</v>
      </c>
      <c r="O2811">
        <v>186</v>
      </c>
      <c r="P2811">
        <v>80</v>
      </c>
      <c r="Q2811">
        <v>15</v>
      </c>
      <c r="R2811">
        <v>31</v>
      </c>
      <c r="S2811">
        <v>52.8</v>
      </c>
      <c r="T2811">
        <v>12</v>
      </c>
      <c r="U2811">
        <v>38</v>
      </c>
      <c r="V2811">
        <v>1.0869565217391304</v>
      </c>
      <c r="W2811">
        <v>0.4</v>
      </c>
      <c r="X2811">
        <v>0.11520737327188942</v>
      </c>
      <c r="Y2811">
        <v>0.23809523809523811</v>
      </c>
      <c r="Z2811">
        <v>106</v>
      </c>
      <c r="AA2811">
        <v>0.7</v>
      </c>
      <c r="AB2811">
        <v>12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38</v>
      </c>
      <c r="AI2811">
        <v>0</v>
      </c>
      <c r="AJ2811">
        <v>0</v>
      </c>
      <c r="AK2811">
        <v>0</v>
      </c>
      <c r="AL2811">
        <v>0</v>
      </c>
      <c r="AM2811">
        <v>0</v>
      </c>
      <c r="AQ2811">
        <v>50</v>
      </c>
      <c r="AR2811">
        <v>50</v>
      </c>
      <c r="AS2811" t="s">
        <v>755</v>
      </c>
    </row>
    <row r="2812" spans="1:45" x14ac:dyDescent="0.25">
      <c r="A2812">
        <v>2811</v>
      </c>
      <c r="B2812" t="s">
        <v>26</v>
      </c>
      <c r="C2812" t="s">
        <v>665</v>
      </c>
      <c r="D2812" t="s">
        <v>4</v>
      </c>
      <c r="E2812" t="s">
        <v>349</v>
      </c>
      <c r="F2812" s="138">
        <v>44059</v>
      </c>
      <c r="G2812" t="s">
        <v>685</v>
      </c>
      <c r="H2812" t="s">
        <v>687</v>
      </c>
      <c r="I2812" t="s">
        <v>705</v>
      </c>
      <c r="J2812" t="s">
        <v>528</v>
      </c>
      <c r="K2812" t="s">
        <v>671</v>
      </c>
      <c r="L2812">
        <v>1000</v>
      </c>
      <c r="M2812">
        <v>200</v>
      </c>
      <c r="N2812">
        <v>208</v>
      </c>
      <c r="P2812">
        <v>48</v>
      </c>
      <c r="Q2812">
        <v>16</v>
      </c>
      <c r="R2812">
        <v>16</v>
      </c>
      <c r="S2812">
        <v>17.600000000000001</v>
      </c>
      <c r="T2812">
        <v>11</v>
      </c>
      <c r="U2812">
        <v>8</v>
      </c>
      <c r="V2812">
        <v>0.59375</v>
      </c>
      <c r="W2812">
        <v>0.24</v>
      </c>
      <c r="X2812">
        <v>0.10989010989010989</v>
      </c>
      <c r="Y2812">
        <v>0.10989010989010989</v>
      </c>
      <c r="Z2812">
        <v>246</v>
      </c>
      <c r="AA2812">
        <v>0.7</v>
      </c>
      <c r="AB2812">
        <v>11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8</v>
      </c>
      <c r="AI2812">
        <v>0</v>
      </c>
      <c r="AJ2812">
        <v>0</v>
      </c>
      <c r="AK2812">
        <v>0</v>
      </c>
      <c r="AL2812">
        <v>0</v>
      </c>
      <c r="AM2812">
        <v>0</v>
      </c>
      <c r="AQ2812">
        <v>50</v>
      </c>
      <c r="AR2812">
        <v>50</v>
      </c>
      <c r="AS2812" t="s">
        <v>755</v>
      </c>
    </row>
    <row r="2813" spans="1:45" x14ac:dyDescent="0.25">
      <c r="A2813">
        <v>2812</v>
      </c>
      <c r="B2813" t="s">
        <v>26</v>
      </c>
      <c r="C2813" t="s">
        <v>665</v>
      </c>
      <c r="D2813" t="s">
        <v>4</v>
      </c>
      <c r="E2813" t="s">
        <v>349</v>
      </c>
      <c r="F2813" s="138">
        <v>44059</v>
      </c>
      <c r="G2813" t="s">
        <v>685</v>
      </c>
      <c r="H2813" t="s">
        <v>687</v>
      </c>
      <c r="I2813" t="s">
        <v>708</v>
      </c>
      <c r="J2813" t="s">
        <v>530</v>
      </c>
      <c r="K2813" t="s">
        <v>671</v>
      </c>
      <c r="L2813">
        <v>1000</v>
      </c>
      <c r="M2813">
        <v>200</v>
      </c>
      <c r="N2813">
        <v>208</v>
      </c>
      <c r="P2813">
        <v>48</v>
      </c>
      <c r="Q2813">
        <v>6</v>
      </c>
      <c r="R2813">
        <v>8</v>
      </c>
      <c r="S2813">
        <v>17.600000000000001</v>
      </c>
      <c r="T2813">
        <v>5.25</v>
      </c>
      <c r="U2813">
        <v>7</v>
      </c>
      <c r="V2813">
        <v>0.875</v>
      </c>
      <c r="W2813">
        <v>0.24</v>
      </c>
      <c r="X2813">
        <v>4.1208791208791208E-2</v>
      </c>
      <c r="Y2813">
        <v>5.4945054945054944E-2</v>
      </c>
      <c r="Z2813">
        <v>250</v>
      </c>
      <c r="AA2813">
        <v>0.65</v>
      </c>
      <c r="AB2813">
        <v>3</v>
      </c>
      <c r="AC2813">
        <v>3</v>
      </c>
      <c r="AD2813">
        <v>0</v>
      </c>
      <c r="AE2813">
        <v>3</v>
      </c>
      <c r="AF2813">
        <v>0</v>
      </c>
      <c r="AG2813">
        <v>0</v>
      </c>
      <c r="AH2813">
        <v>4</v>
      </c>
      <c r="AI2813">
        <v>4</v>
      </c>
      <c r="AJ2813">
        <v>0</v>
      </c>
      <c r="AK2813">
        <v>4</v>
      </c>
      <c r="AL2813">
        <v>0</v>
      </c>
      <c r="AM2813">
        <v>0</v>
      </c>
      <c r="AQ2813">
        <v>50</v>
      </c>
      <c r="AR2813">
        <v>50</v>
      </c>
      <c r="AS2813" t="s">
        <v>755</v>
      </c>
    </row>
    <row r="2814" spans="1:45" x14ac:dyDescent="0.25">
      <c r="A2814">
        <v>2813</v>
      </c>
      <c r="B2814" t="s">
        <v>26</v>
      </c>
      <c r="C2814" t="s">
        <v>665</v>
      </c>
      <c r="D2814" t="s">
        <v>4</v>
      </c>
      <c r="E2814" t="s">
        <v>349</v>
      </c>
      <c r="F2814" s="138">
        <v>44059</v>
      </c>
      <c r="G2814" t="s">
        <v>685</v>
      </c>
      <c r="H2814" t="s">
        <v>687</v>
      </c>
      <c r="I2814" t="s">
        <v>704</v>
      </c>
      <c r="J2814" t="s">
        <v>526</v>
      </c>
      <c r="K2814" t="s">
        <v>671</v>
      </c>
      <c r="L2814">
        <v>1000</v>
      </c>
      <c r="M2814">
        <v>200</v>
      </c>
      <c r="N2814">
        <v>196</v>
      </c>
      <c r="P2814">
        <v>48</v>
      </c>
      <c r="Q2814">
        <v>7</v>
      </c>
      <c r="R2814">
        <v>12</v>
      </c>
      <c r="S2814">
        <v>17.600000000000001</v>
      </c>
      <c r="T2814">
        <v>6.35</v>
      </c>
      <c r="U2814">
        <v>9.85</v>
      </c>
      <c r="V2814">
        <v>0.85263157894736841</v>
      </c>
      <c r="W2814">
        <v>0.24</v>
      </c>
      <c r="X2814">
        <v>5.1020408163265307E-2</v>
      </c>
      <c r="Y2814">
        <v>8.7463556851311963E-2</v>
      </c>
      <c r="Z2814">
        <v>324</v>
      </c>
      <c r="AA2814">
        <v>0.7</v>
      </c>
      <c r="AB2814">
        <v>3.6</v>
      </c>
      <c r="AC2814">
        <v>3</v>
      </c>
      <c r="AD2814">
        <v>0</v>
      </c>
      <c r="AE2814">
        <v>4</v>
      </c>
      <c r="AF2814">
        <v>0</v>
      </c>
      <c r="AG2814">
        <v>0</v>
      </c>
      <c r="AH2814">
        <v>5.6</v>
      </c>
      <c r="AI2814">
        <v>6</v>
      </c>
      <c r="AJ2814">
        <v>2</v>
      </c>
      <c r="AK2814">
        <v>4</v>
      </c>
      <c r="AL2814">
        <v>0</v>
      </c>
      <c r="AM2814">
        <v>0</v>
      </c>
      <c r="AQ2814">
        <v>50</v>
      </c>
      <c r="AR2814">
        <v>50</v>
      </c>
      <c r="AS2814" t="s">
        <v>755</v>
      </c>
    </row>
    <row r="2815" spans="1:45" x14ac:dyDescent="0.25">
      <c r="A2815">
        <v>2814</v>
      </c>
      <c r="B2815" t="s">
        <v>26</v>
      </c>
      <c r="C2815" t="s">
        <v>665</v>
      </c>
      <c r="D2815" t="s">
        <v>4</v>
      </c>
      <c r="E2815" t="s">
        <v>349</v>
      </c>
      <c r="F2815" s="138">
        <v>44059</v>
      </c>
      <c r="G2815" t="s">
        <v>710</v>
      </c>
      <c r="H2815" t="s">
        <v>687</v>
      </c>
      <c r="I2815" t="s">
        <v>668</v>
      </c>
      <c r="J2815" t="s">
        <v>498</v>
      </c>
      <c r="K2815" t="s">
        <v>711</v>
      </c>
      <c r="L2815">
        <v>180</v>
      </c>
      <c r="M2815">
        <v>81</v>
      </c>
      <c r="O2815">
        <v>68</v>
      </c>
      <c r="P2815">
        <v>19</v>
      </c>
      <c r="Q2815">
        <v>6</v>
      </c>
      <c r="R2815">
        <v>11</v>
      </c>
      <c r="S2815">
        <v>5</v>
      </c>
      <c r="T2815">
        <v>3</v>
      </c>
      <c r="U2815">
        <v>4.875</v>
      </c>
      <c r="V2815">
        <v>0.46323529411764708</v>
      </c>
      <c r="W2815">
        <v>0.24</v>
      </c>
      <c r="X2815">
        <v>0.12605042016806725</v>
      </c>
      <c r="Y2815">
        <v>0.23109243697478996</v>
      </c>
      <c r="Z2815">
        <v>186</v>
      </c>
      <c r="AA2815">
        <v>0.7</v>
      </c>
      <c r="AB2815">
        <v>3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3</v>
      </c>
      <c r="AI2815">
        <v>3</v>
      </c>
      <c r="AJ2815">
        <v>3</v>
      </c>
      <c r="AK2815">
        <v>0</v>
      </c>
      <c r="AL2815">
        <v>0</v>
      </c>
      <c r="AM2815">
        <v>0</v>
      </c>
      <c r="AQ2815">
        <v>50</v>
      </c>
      <c r="AR2815">
        <v>50</v>
      </c>
      <c r="AS2815" t="s">
        <v>755</v>
      </c>
    </row>
    <row r="2816" spans="1:45" x14ac:dyDescent="0.25">
      <c r="A2816">
        <v>2815</v>
      </c>
      <c r="B2816" t="s">
        <v>26</v>
      </c>
      <c r="C2816" t="s">
        <v>665</v>
      </c>
      <c r="D2816" t="s">
        <v>4</v>
      </c>
      <c r="E2816" t="s">
        <v>349</v>
      </c>
      <c r="F2816" s="138">
        <v>44059</v>
      </c>
      <c r="G2816" t="s">
        <v>710</v>
      </c>
      <c r="H2816" t="s">
        <v>687</v>
      </c>
      <c r="I2816" t="s">
        <v>668</v>
      </c>
      <c r="J2816" t="s">
        <v>499</v>
      </c>
      <c r="K2816" t="s">
        <v>711</v>
      </c>
      <c r="L2816">
        <v>180</v>
      </c>
      <c r="M2816">
        <v>81</v>
      </c>
      <c r="O2816">
        <v>62</v>
      </c>
      <c r="P2816">
        <v>19</v>
      </c>
      <c r="Q2816">
        <v>2</v>
      </c>
      <c r="R2816">
        <v>4</v>
      </c>
      <c r="S2816">
        <v>5</v>
      </c>
      <c r="T2816">
        <v>1.5</v>
      </c>
      <c r="U2816">
        <v>3.25</v>
      </c>
      <c r="V2816">
        <v>0.79166666666666663</v>
      </c>
      <c r="W2816">
        <v>0.24</v>
      </c>
      <c r="X2816">
        <v>4.6082949308755762E-2</v>
      </c>
      <c r="Y2816">
        <v>9.2165898617511524E-2</v>
      </c>
      <c r="Z2816">
        <v>91</v>
      </c>
      <c r="AA2816">
        <v>0.7</v>
      </c>
      <c r="AB2816">
        <v>0</v>
      </c>
      <c r="AC2816">
        <v>0</v>
      </c>
      <c r="AD2816">
        <v>0</v>
      </c>
      <c r="AE2816">
        <v>0</v>
      </c>
      <c r="AF2816">
        <v>2</v>
      </c>
      <c r="AG2816">
        <v>0</v>
      </c>
      <c r="AH2816">
        <v>0</v>
      </c>
      <c r="AI2816">
        <v>0</v>
      </c>
      <c r="AJ2816">
        <v>0</v>
      </c>
      <c r="AK2816">
        <v>5</v>
      </c>
      <c r="AL2816">
        <v>1</v>
      </c>
      <c r="AM2816">
        <v>0</v>
      </c>
      <c r="AQ2816">
        <v>50</v>
      </c>
      <c r="AR2816">
        <v>50</v>
      </c>
      <c r="AS2816" t="s">
        <v>755</v>
      </c>
    </row>
    <row r="2817" spans="1:45" x14ac:dyDescent="0.25">
      <c r="A2817">
        <v>2816</v>
      </c>
      <c r="B2817" t="s">
        <v>26</v>
      </c>
      <c r="C2817" t="s">
        <v>665</v>
      </c>
      <c r="D2817" t="s">
        <v>4</v>
      </c>
      <c r="E2817" t="s">
        <v>349</v>
      </c>
      <c r="F2817" s="138">
        <v>44059</v>
      </c>
      <c r="G2817" t="s">
        <v>710</v>
      </c>
      <c r="H2817" t="s">
        <v>687</v>
      </c>
      <c r="I2817" t="s">
        <v>668</v>
      </c>
      <c r="J2817" t="s">
        <v>511</v>
      </c>
      <c r="K2817" t="s">
        <v>711</v>
      </c>
      <c r="L2817">
        <v>180</v>
      </c>
      <c r="M2817">
        <v>81</v>
      </c>
      <c r="O2817">
        <v>64</v>
      </c>
      <c r="P2817">
        <v>19</v>
      </c>
      <c r="Q2817">
        <v>4</v>
      </c>
      <c r="R2817">
        <v>7</v>
      </c>
      <c r="S2817">
        <v>5</v>
      </c>
      <c r="T2817">
        <v>4.5</v>
      </c>
      <c r="U2817">
        <v>7</v>
      </c>
      <c r="V2817">
        <v>1.0454545454545454</v>
      </c>
      <c r="W2817">
        <v>0.24</v>
      </c>
      <c r="X2817">
        <v>8.9285714285714288E-2</v>
      </c>
      <c r="Y2817">
        <v>0.15625</v>
      </c>
      <c r="Z2817">
        <v>85</v>
      </c>
      <c r="AA2817">
        <v>0.65</v>
      </c>
      <c r="AB2817">
        <v>0</v>
      </c>
      <c r="AC2817">
        <v>0</v>
      </c>
      <c r="AD2817">
        <v>0</v>
      </c>
      <c r="AE2817">
        <v>9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14</v>
      </c>
      <c r="AL2817">
        <v>0</v>
      </c>
      <c r="AM2817">
        <v>0</v>
      </c>
      <c r="AQ2817">
        <v>50</v>
      </c>
      <c r="AR2817">
        <v>50</v>
      </c>
      <c r="AS2817" t="s">
        <v>755</v>
      </c>
    </row>
    <row r="2818" spans="1:45" x14ac:dyDescent="0.25">
      <c r="A2818">
        <v>2817</v>
      </c>
      <c r="B2818" t="s">
        <v>26</v>
      </c>
      <c r="C2818" t="s">
        <v>665</v>
      </c>
      <c r="D2818" t="s">
        <v>4</v>
      </c>
      <c r="E2818" t="s">
        <v>349</v>
      </c>
      <c r="F2818" s="138">
        <v>44059</v>
      </c>
      <c r="G2818" t="s">
        <v>710</v>
      </c>
      <c r="H2818" t="s">
        <v>687</v>
      </c>
      <c r="I2818" t="s">
        <v>668</v>
      </c>
      <c r="J2818" t="s">
        <v>512</v>
      </c>
      <c r="K2818" t="s">
        <v>711</v>
      </c>
      <c r="L2818">
        <v>180</v>
      </c>
      <c r="M2818">
        <v>81</v>
      </c>
      <c r="O2818">
        <v>96</v>
      </c>
      <c r="P2818">
        <v>19</v>
      </c>
      <c r="Q2818">
        <v>4</v>
      </c>
      <c r="R2818">
        <v>9</v>
      </c>
      <c r="S2818">
        <v>5</v>
      </c>
      <c r="T2818">
        <v>6</v>
      </c>
      <c r="U2818">
        <v>5.333333333333333</v>
      </c>
      <c r="V2818">
        <v>0.8717948717948717</v>
      </c>
      <c r="W2818">
        <v>0.24</v>
      </c>
      <c r="X2818">
        <v>5.9523809523809534E-2</v>
      </c>
      <c r="Y2818">
        <v>0.13392857142857145</v>
      </c>
      <c r="Z2818">
        <v>182</v>
      </c>
      <c r="AA2818">
        <v>0.7</v>
      </c>
      <c r="AB2818">
        <v>6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5.333333333333333</v>
      </c>
      <c r="AI2818">
        <v>0</v>
      </c>
      <c r="AJ2818">
        <v>0</v>
      </c>
      <c r="AK2818">
        <v>0</v>
      </c>
      <c r="AL2818">
        <v>0</v>
      </c>
      <c r="AM2818">
        <v>0</v>
      </c>
      <c r="AQ2818">
        <v>50</v>
      </c>
      <c r="AR2818">
        <v>50</v>
      </c>
      <c r="AS2818" t="s">
        <v>755</v>
      </c>
    </row>
    <row r="2819" spans="1:45" x14ac:dyDescent="0.25">
      <c r="A2819">
        <v>2818</v>
      </c>
      <c r="B2819" t="s">
        <v>26</v>
      </c>
      <c r="C2819" t="s">
        <v>665</v>
      </c>
      <c r="D2819" t="s">
        <v>4</v>
      </c>
      <c r="E2819" t="s">
        <v>349</v>
      </c>
      <c r="F2819" s="138">
        <v>44059</v>
      </c>
      <c r="G2819" t="s">
        <v>710</v>
      </c>
      <c r="H2819" t="s">
        <v>687</v>
      </c>
      <c r="I2819" t="s">
        <v>668</v>
      </c>
      <c r="J2819" t="s">
        <v>533</v>
      </c>
      <c r="K2819" t="s">
        <v>711</v>
      </c>
      <c r="L2819">
        <v>180</v>
      </c>
      <c r="M2819">
        <v>81</v>
      </c>
      <c r="O2819">
        <v>64</v>
      </c>
      <c r="P2819">
        <v>19</v>
      </c>
      <c r="Q2819">
        <v>0</v>
      </c>
      <c r="R2819">
        <v>12</v>
      </c>
      <c r="S2819">
        <v>5</v>
      </c>
      <c r="T2819">
        <v>0</v>
      </c>
      <c r="U2819">
        <v>5.5</v>
      </c>
      <c r="V2819">
        <v>0.45833333333333331</v>
      </c>
      <c r="W2819">
        <v>0.24</v>
      </c>
      <c r="X2819">
        <v>0</v>
      </c>
      <c r="Y2819">
        <v>0.26785714285714285</v>
      </c>
      <c r="Z2819">
        <v>98</v>
      </c>
      <c r="AA2819">
        <v>0.7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2</v>
      </c>
      <c r="AI2819">
        <v>4</v>
      </c>
      <c r="AJ2819">
        <v>0</v>
      </c>
      <c r="AK2819">
        <v>5</v>
      </c>
      <c r="AL2819">
        <v>0</v>
      </c>
      <c r="AM2819">
        <v>0</v>
      </c>
      <c r="AQ2819">
        <v>50</v>
      </c>
      <c r="AR2819">
        <v>50</v>
      </c>
      <c r="AS2819" t="s">
        <v>755</v>
      </c>
    </row>
    <row r="2820" spans="1:45" x14ac:dyDescent="0.25">
      <c r="A2820">
        <v>2819</v>
      </c>
      <c r="B2820" t="s">
        <v>26</v>
      </c>
      <c r="C2820" t="s">
        <v>665</v>
      </c>
      <c r="D2820" t="s">
        <v>4</v>
      </c>
      <c r="E2820" t="s">
        <v>349</v>
      </c>
      <c r="F2820" s="138">
        <v>44059</v>
      </c>
      <c r="G2820" t="s">
        <v>710</v>
      </c>
      <c r="H2820" t="s">
        <v>687</v>
      </c>
      <c r="I2820" t="s">
        <v>668</v>
      </c>
      <c r="J2820" t="s">
        <v>548</v>
      </c>
      <c r="K2820" t="s">
        <v>711</v>
      </c>
      <c r="L2820">
        <v>180</v>
      </c>
      <c r="M2820">
        <v>81</v>
      </c>
      <c r="O2820">
        <v>48</v>
      </c>
      <c r="P2820">
        <v>19</v>
      </c>
      <c r="Q2820">
        <v>1</v>
      </c>
      <c r="R2820">
        <v>10</v>
      </c>
      <c r="S2820">
        <v>5</v>
      </c>
      <c r="T2820">
        <v>3</v>
      </c>
      <c r="U2820">
        <v>8.6666666666666679</v>
      </c>
      <c r="V2820">
        <v>1.0606060606060608</v>
      </c>
      <c r="W2820">
        <v>0.24</v>
      </c>
      <c r="X2820">
        <v>2.9761904761904767E-2</v>
      </c>
      <c r="Y2820">
        <v>0.29761904761904767</v>
      </c>
      <c r="Z2820">
        <v>60</v>
      </c>
      <c r="AA2820">
        <v>0.7</v>
      </c>
      <c r="AB2820">
        <v>3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7.166666666666667</v>
      </c>
      <c r="AI2820">
        <v>0</v>
      </c>
      <c r="AJ2820">
        <v>0</v>
      </c>
      <c r="AK2820">
        <v>3</v>
      </c>
      <c r="AL2820">
        <v>0</v>
      </c>
      <c r="AM2820">
        <v>0</v>
      </c>
      <c r="AQ2820">
        <v>50</v>
      </c>
      <c r="AR2820">
        <v>50</v>
      </c>
      <c r="AS2820" t="s">
        <v>755</v>
      </c>
    </row>
    <row r="2821" spans="1:45" x14ac:dyDescent="0.25">
      <c r="A2821">
        <v>2820</v>
      </c>
      <c r="B2821" t="s">
        <v>26</v>
      </c>
      <c r="C2821" t="s">
        <v>665</v>
      </c>
      <c r="D2821" t="s">
        <v>4</v>
      </c>
      <c r="E2821" t="s">
        <v>349</v>
      </c>
      <c r="F2821" s="138">
        <v>44059</v>
      </c>
      <c r="G2821" t="s">
        <v>710</v>
      </c>
      <c r="H2821" t="s">
        <v>687</v>
      </c>
      <c r="I2821" t="s">
        <v>668</v>
      </c>
      <c r="J2821" t="s">
        <v>547</v>
      </c>
      <c r="K2821" t="s">
        <v>711</v>
      </c>
      <c r="L2821">
        <v>180</v>
      </c>
      <c r="M2821">
        <v>81</v>
      </c>
      <c r="O2821">
        <v>96</v>
      </c>
      <c r="P2821">
        <v>19</v>
      </c>
      <c r="Q2821">
        <v>5</v>
      </c>
      <c r="R2821">
        <v>7</v>
      </c>
      <c r="S2821">
        <v>5</v>
      </c>
      <c r="T2821">
        <v>3</v>
      </c>
      <c r="U2821">
        <v>4</v>
      </c>
      <c r="V2821">
        <v>0.58333333333333337</v>
      </c>
      <c r="W2821">
        <v>0.24</v>
      </c>
      <c r="X2821">
        <v>7.4404761904761918E-2</v>
      </c>
      <c r="Y2821">
        <v>0.10416666666666669</v>
      </c>
      <c r="Z2821">
        <v>145</v>
      </c>
      <c r="AA2821">
        <v>0.7</v>
      </c>
      <c r="AB2821">
        <v>3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4</v>
      </c>
      <c r="AI2821">
        <v>0</v>
      </c>
      <c r="AJ2821">
        <v>0</v>
      </c>
      <c r="AK2821">
        <v>0</v>
      </c>
      <c r="AL2821">
        <v>0</v>
      </c>
      <c r="AM2821">
        <v>0</v>
      </c>
      <c r="AQ2821">
        <v>50</v>
      </c>
      <c r="AR2821">
        <v>50</v>
      </c>
      <c r="AS2821" t="s">
        <v>755</v>
      </c>
    </row>
    <row r="2822" spans="1:45" x14ac:dyDescent="0.25">
      <c r="A2822">
        <v>2821</v>
      </c>
      <c r="B2822" t="s">
        <v>26</v>
      </c>
      <c r="C2822" t="s">
        <v>665</v>
      </c>
      <c r="D2822" t="s">
        <v>4</v>
      </c>
      <c r="E2822" t="s">
        <v>349</v>
      </c>
      <c r="F2822" s="138">
        <v>44059</v>
      </c>
      <c r="G2822" t="s">
        <v>710</v>
      </c>
      <c r="H2822" t="s">
        <v>687</v>
      </c>
      <c r="I2822" t="s">
        <v>668</v>
      </c>
      <c r="J2822" t="s">
        <v>613</v>
      </c>
      <c r="K2822" t="s">
        <v>711</v>
      </c>
      <c r="L2822">
        <v>180</v>
      </c>
      <c r="M2822">
        <v>81</v>
      </c>
      <c r="O2822">
        <v>80</v>
      </c>
      <c r="P2822">
        <v>19</v>
      </c>
      <c r="Q2822">
        <v>6</v>
      </c>
      <c r="R2822">
        <v>5</v>
      </c>
      <c r="S2822">
        <v>5</v>
      </c>
      <c r="T2822">
        <v>3.25</v>
      </c>
      <c r="U2822">
        <v>2</v>
      </c>
      <c r="V2822">
        <v>0.47727272727272729</v>
      </c>
      <c r="W2822">
        <v>0.24</v>
      </c>
      <c r="X2822">
        <v>0.10714285714285714</v>
      </c>
      <c r="Y2822">
        <v>8.9285714285714288E-2</v>
      </c>
      <c r="Z2822">
        <v>127</v>
      </c>
      <c r="AA2822">
        <v>0.7</v>
      </c>
      <c r="AB2822">
        <v>2.5</v>
      </c>
      <c r="AC2822">
        <v>3</v>
      </c>
      <c r="AD2822">
        <v>0</v>
      </c>
      <c r="AE2822">
        <v>0</v>
      </c>
      <c r="AF2822">
        <v>0</v>
      </c>
      <c r="AG2822">
        <v>0</v>
      </c>
      <c r="AH2822">
        <v>1.5</v>
      </c>
      <c r="AI2822">
        <v>2</v>
      </c>
      <c r="AJ2822">
        <v>0</v>
      </c>
      <c r="AK2822">
        <v>0</v>
      </c>
      <c r="AL2822">
        <v>0</v>
      </c>
      <c r="AM2822">
        <v>0</v>
      </c>
      <c r="AQ2822">
        <v>50</v>
      </c>
      <c r="AR2822">
        <v>50</v>
      </c>
      <c r="AS2822" t="s">
        <v>755</v>
      </c>
    </row>
    <row r="2823" spans="1:45" x14ac:dyDescent="0.25">
      <c r="A2823">
        <v>2822</v>
      </c>
      <c r="B2823" t="s">
        <v>26</v>
      </c>
      <c r="C2823" t="s">
        <v>665</v>
      </c>
      <c r="D2823" t="s">
        <v>4</v>
      </c>
      <c r="E2823" t="s">
        <v>349</v>
      </c>
      <c r="F2823" s="138">
        <v>44059</v>
      </c>
      <c r="G2823" t="s">
        <v>710</v>
      </c>
      <c r="H2823" t="s">
        <v>687</v>
      </c>
      <c r="I2823" t="s">
        <v>668</v>
      </c>
      <c r="J2823" t="s">
        <v>614</v>
      </c>
      <c r="K2823" t="s">
        <v>711</v>
      </c>
      <c r="L2823">
        <v>180</v>
      </c>
      <c r="M2823">
        <v>81</v>
      </c>
      <c r="O2823">
        <v>64</v>
      </c>
      <c r="P2823">
        <v>19</v>
      </c>
      <c r="Q2823">
        <v>0</v>
      </c>
      <c r="R2823">
        <v>12</v>
      </c>
      <c r="S2823">
        <v>5</v>
      </c>
      <c r="T2823">
        <v>0</v>
      </c>
      <c r="U2823">
        <v>6</v>
      </c>
      <c r="V2823">
        <v>0.5</v>
      </c>
      <c r="W2823">
        <v>0.24</v>
      </c>
      <c r="X2823">
        <v>0</v>
      </c>
      <c r="Y2823">
        <v>0.26785714285714285</v>
      </c>
      <c r="Z2823">
        <v>103</v>
      </c>
      <c r="AA2823">
        <v>0.7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12</v>
      </c>
      <c r="AL2823">
        <v>0</v>
      </c>
      <c r="AM2823">
        <v>0</v>
      </c>
      <c r="AQ2823">
        <v>50</v>
      </c>
      <c r="AR2823">
        <v>50</v>
      </c>
      <c r="AS2823" t="s">
        <v>755</v>
      </c>
    </row>
    <row r="2824" spans="1:45" x14ac:dyDescent="0.25">
      <c r="A2824">
        <v>2823</v>
      </c>
      <c r="B2824" t="s">
        <v>26</v>
      </c>
      <c r="C2824" t="s">
        <v>665</v>
      </c>
      <c r="D2824" t="s">
        <v>4</v>
      </c>
      <c r="E2824" t="s">
        <v>349</v>
      </c>
      <c r="F2824" s="138">
        <v>44059</v>
      </c>
      <c r="G2824" t="s">
        <v>710</v>
      </c>
      <c r="H2824" t="s">
        <v>687</v>
      </c>
      <c r="I2824" t="s">
        <v>668</v>
      </c>
      <c r="J2824" t="s">
        <v>615</v>
      </c>
      <c r="K2824" t="s">
        <v>711</v>
      </c>
      <c r="L2824">
        <v>180</v>
      </c>
      <c r="M2824">
        <v>81</v>
      </c>
      <c r="O2824">
        <v>96</v>
      </c>
      <c r="P2824">
        <v>19</v>
      </c>
      <c r="Q2824">
        <v>4</v>
      </c>
      <c r="R2824">
        <v>12</v>
      </c>
      <c r="S2824">
        <v>5</v>
      </c>
      <c r="T2824">
        <v>1.6</v>
      </c>
      <c r="U2824">
        <v>5.6</v>
      </c>
      <c r="V2824">
        <v>0.44999999999999996</v>
      </c>
      <c r="W2824">
        <v>0.24</v>
      </c>
      <c r="X2824">
        <v>5.9523809523809534E-2</v>
      </c>
      <c r="Y2824">
        <v>0.1785714285714286</v>
      </c>
      <c r="Z2824">
        <v>58</v>
      </c>
      <c r="AA2824">
        <v>0.75</v>
      </c>
      <c r="AB2824">
        <v>1.6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0.6</v>
      </c>
      <c r="AI2824">
        <v>4</v>
      </c>
      <c r="AJ2824">
        <v>0</v>
      </c>
      <c r="AK2824">
        <v>8</v>
      </c>
      <c r="AL2824">
        <v>0</v>
      </c>
      <c r="AM2824">
        <v>0</v>
      </c>
      <c r="AQ2824">
        <v>50</v>
      </c>
      <c r="AR2824">
        <v>50</v>
      </c>
      <c r="AS2824" t="s">
        <v>755</v>
      </c>
    </row>
    <row r="2825" spans="1:45" x14ac:dyDescent="0.25">
      <c r="A2825">
        <v>2824</v>
      </c>
      <c r="B2825" t="s">
        <v>26</v>
      </c>
      <c r="C2825" t="s">
        <v>665</v>
      </c>
      <c r="D2825" t="s">
        <v>4</v>
      </c>
      <c r="E2825" t="s">
        <v>349</v>
      </c>
      <c r="F2825" s="138">
        <v>44059</v>
      </c>
      <c r="G2825" t="s">
        <v>710</v>
      </c>
      <c r="H2825" t="s">
        <v>687</v>
      </c>
      <c r="I2825" t="s">
        <v>668</v>
      </c>
      <c r="J2825" t="s">
        <v>617</v>
      </c>
      <c r="K2825" t="s">
        <v>711</v>
      </c>
      <c r="L2825">
        <v>180</v>
      </c>
      <c r="M2825">
        <v>81</v>
      </c>
      <c r="O2825">
        <v>91</v>
      </c>
      <c r="P2825">
        <v>19</v>
      </c>
      <c r="Q2825">
        <v>0</v>
      </c>
      <c r="R2825">
        <v>7</v>
      </c>
      <c r="S2825">
        <v>5</v>
      </c>
      <c r="T2825">
        <v>0</v>
      </c>
      <c r="U2825">
        <v>4</v>
      </c>
      <c r="V2825">
        <v>0.5714285714285714</v>
      </c>
      <c r="W2825">
        <v>0.24</v>
      </c>
      <c r="X2825">
        <v>0</v>
      </c>
      <c r="Y2825">
        <v>0.1098901098901099</v>
      </c>
      <c r="Z2825">
        <v>84</v>
      </c>
      <c r="AA2825">
        <v>0.6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4</v>
      </c>
      <c r="AI2825">
        <v>0</v>
      </c>
      <c r="AJ2825">
        <v>0</v>
      </c>
      <c r="AK2825">
        <v>0</v>
      </c>
      <c r="AL2825">
        <v>0</v>
      </c>
      <c r="AM2825">
        <v>0</v>
      </c>
      <c r="AQ2825">
        <v>50</v>
      </c>
      <c r="AR2825">
        <v>50</v>
      </c>
      <c r="AS2825" t="s">
        <v>755</v>
      </c>
    </row>
    <row r="2826" spans="1:45" x14ac:dyDescent="0.25">
      <c r="A2826">
        <v>2825</v>
      </c>
      <c r="B2826" t="s">
        <v>26</v>
      </c>
      <c r="C2826" t="s">
        <v>665</v>
      </c>
      <c r="D2826" t="s">
        <v>4</v>
      </c>
      <c r="E2826" t="s">
        <v>349</v>
      </c>
      <c r="F2826" s="138">
        <v>44059</v>
      </c>
      <c r="G2826" t="s">
        <v>710</v>
      </c>
      <c r="H2826" t="s">
        <v>687</v>
      </c>
      <c r="I2826" t="s">
        <v>668</v>
      </c>
      <c r="J2826" t="s">
        <v>616</v>
      </c>
      <c r="K2826" t="s">
        <v>711</v>
      </c>
      <c r="L2826">
        <v>180</v>
      </c>
      <c r="M2826">
        <v>81</v>
      </c>
      <c r="O2826">
        <v>112</v>
      </c>
      <c r="P2826">
        <v>19</v>
      </c>
      <c r="Q2826">
        <v>4</v>
      </c>
      <c r="R2826">
        <v>4</v>
      </c>
      <c r="S2826">
        <v>5</v>
      </c>
      <c r="T2826">
        <v>1</v>
      </c>
      <c r="U2826">
        <v>2</v>
      </c>
      <c r="V2826">
        <v>0.375</v>
      </c>
      <c r="W2826">
        <v>0.24</v>
      </c>
      <c r="X2826">
        <v>5.1020408163265314E-2</v>
      </c>
      <c r="Y2826">
        <v>5.1020408163265314E-2</v>
      </c>
      <c r="Z2826">
        <v>60</v>
      </c>
      <c r="AA2826">
        <v>0.6</v>
      </c>
      <c r="AB2826">
        <v>1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2</v>
      </c>
      <c r="AI2826">
        <v>0</v>
      </c>
      <c r="AJ2826">
        <v>0</v>
      </c>
      <c r="AK2826">
        <v>0</v>
      </c>
      <c r="AL2826">
        <v>0</v>
      </c>
      <c r="AM2826">
        <v>0</v>
      </c>
      <c r="AQ2826">
        <v>50</v>
      </c>
      <c r="AR2826">
        <v>50</v>
      </c>
      <c r="AS2826" t="s">
        <v>755</v>
      </c>
    </row>
    <row r="2827" spans="1:45" x14ac:dyDescent="0.25">
      <c r="A2827">
        <v>2826</v>
      </c>
      <c r="B2827" t="s">
        <v>26</v>
      </c>
      <c r="C2827" t="s">
        <v>665</v>
      </c>
      <c r="D2827" t="s">
        <v>4</v>
      </c>
      <c r="E2827" t="s">
        <v>349</v>
      </c>
      <c r="F2827" s="138">
        <v>44059</v>
      </c>
      <c r="G2827" t="s">
        <v>710</v>
      </c>
      <c r="H2827" t="s">
        <v>687</v>
      </c>
      <c r="I2827" t="s">
        <v>668</v>
      </c>
      <c r="J2827" t="s">
        <v>612</v>
      </c>
      <c r="K2827" t="s">
        <v>711</v>
      </c>
      <c r="L2827">
        <v>180</v>
      </c>
      <c r="M2827">
        <v>81</v>
      </c>
      <c r="O2827">
        <v>96</v>
      </c>
      <c r="P2827">
        <v>19</v>
      </c>
      <c r="Q2827">
        <v>6</v>
      </c>
      <c r="R2827">
        <v>10</v>
      </c>
      <c r="S2827">
        <v>5</v>
      </c>
      <c r="T2827">
        <v>2.5</v>
      </c>
      <c r="U2827">
        <v>5</v>
      </c>
      <c r="V2827">
        <v>0.46875</v>
      </c>
      <c r="W2827">
        <v>0.24</v>
      </c>
      <c r="X2827">
        <v>8.9285714285714302E-2</v>
      </c>
      <c r="Y2827">
        <v>0.14880952380952384</v>
      </c>
      <c r="Z2827">
        <v>96</v>
      </c>
      <c r="AA2827">
        <v>0.6</v>
      </c>
      <c r="AB2827">
        <v>2.5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5</v>
      </c>
      <c r="AI2827">
        <v>0</v>
      </c>
      <c r="AJ2827">
        <v>0</v>
      </c>
      <c r="AK2827">
        <v>0</v>
      </c>
      <c r="AL2827">
        <v>0</v>
      </c>
      <c r="AM2827">
        <v>0</v>
      </c>
      <c r="AQ2827">
        <v>50</v>
      </c>
      <c r="AR2827">
        <v>50</v>
      </c>
      <c r="AS2827" t="s">
        <v>755</v>
      </c>
    </row>
    <row r="2828" spans="1:45" x14ac:dyDescent="0.25">
      <c r="A2828">
        <v>2827</v>
      </c>
      <c r="B2828" t="s">
        <v>26</v>
      </c>
      <c r="C2828" t="s">
        <v>665</v>
      </c>
      <c r="D2828" t="s">
        <v>4</v>
      </c>
      <c r="E2828" t="s">
        <v>349</v>
      </c>
      <c r="F2828" s="138">
        <v>44059</v>
      </c>
      <c r="G2828" t="s">
        <v>710</v>
      </c>
      <c r="H2828" t="s">
        <v>687</v>
      </c>
      <c r="I2828" t="s">
        <v>668</v>
      </c>
      <c r="J2828" t="s">
        <v>618</v>
      </c>
      <c r="K2828" t="s">
        <v>711</v>
      </c>
      <c r="L2828">
        <v>180</v>
      </c>
      <c r="M2828">
        <v>81</v>
      </c>
      <c r="O2828">
        <v>96</v>
      </c>
      <c r="P2828">
        <v>19</v>
      </c>
      <c r="Q2828">
        <v>4</v>
      </c>
      <c r="R2828">
        <v>27</v>
      </c>
      <c r="S2828">
        <v>5</v>
      </c>
      <c r="T2828">
        <v>3</v>
      </c>
      <c r="U2828">
        <v>22.25</v>
      </c>
      <c r="V2828">
        <v>0.81451612903225812</v>
      </c>
      <c r="W2828">
        <v>0.24</v>
      </c>
      <c r="X2828">
        <v>5.9523809523809534E-2</v>
      </c>
      <c r="Y2828">
        <v>0.40178571428571436</v>
      </c>
      <c r="Z2828">
        <v>181</v>
      </c>
      <c r="AA2828">
        <v>0.6</v>
      </c>
      <c r="AB2828">
        <v>3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18</v>
      </c>
      <c r="AI2828">
        <v>3</v>
      </c>
      <c r="AJ2828">
        <v>0</v>
      </c>
      <c r="AK2828">
        <v>7</v>
      </c>
      <c r="AL2828">
        <v>0</v>
      </c>
      <c r="AM2828">
        <v>0</v>
      </c>
      <c r="AQ2828">
        <v>50</v>
      </c>
      <c r="AR2828">
        <v>50</v>
      </c>
      <c r="AS2828" t="s">
        <v>755</v>
      </c>
    </row>
    <row r="2829" spans="1:45" x14ac:dyDescent="0.25">
      <c r="A2829">
        <v>2828</v>
      </c>
      <c r="B2829" t="s">
        <v>26</v>
      </c>
      <c r="C2829" t="s">
        <v>665</v>
      </c>
      <c r="D2829" t="s">
        <v>4</v>
      </c>
      <c r="E2829" t="s">
        <v>349</v>
      </c>
      <c r="F2829" s="138">
        <v>44059</v>
      </c>
      <c r="G2829" t="s">
        <v>712</v>
      </c>
      <c r="H2829" t="s">
        <v>687</v>
      </c>
      <c r="I2829" t="s">
        <v>668</v>
      </c>
      <c r="J2829" t="s">
        <v>466</v>
      </c>
      <c r="K2829" t="s">
        <v>711</v>
      </c>
      <c r="L2829">
        <v>320</v>
      </c>
      <c r="M2829">
        <v>144</v>
      </c>
      <c r="O2829">
        <v>128</v>
      </c>
      <c r="P2829">
        <v>35</v>
      </c>
      <c r="Q2829">
        <v>6</v>
      </c>
      <c r="R2829">
        <v>8</v>
      </c>
      <c r="S2829">
        <v>12.5</v>
      </c>
      <c r="T2829">
        <v>4</v>
      </c>
      <c r="U2829">
        <v>4</v>
      </c>
      <c r="V2829">
        <v>0.5714285714285714</v>
      </c>
      <c r="W2829">
        <v>0.24</v>
      </c>
      <c r="X2829">
        <v>6.6964285714285712E-2</v>
      </c>
      <c r="Y2829">
        <v>8.9285714285714288E-2</v>
      </c>
      <c r="Z2829">
        <v>176</v>
      </c>
      <c r="AA2829">
        <v>0.6</v>
      </c>
      <c r="AB2829">
        <v>4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4</v>
      </c>
      <c r="AI2829">
        <v>0</v>
      </c>
      <c r="AJ2829">
        <v>0</v>
      </c>
      <c r="AK2829">
        <v>0</v>
      </c>
      <c r="AL2829">
        <v>0</v>
      </c>
      <c r="AM2829">
        <v>0</v>
      </c>
      <c r="AQ2829">
        <v>50</v>
      </c>
      <c r="AR2829">
        <v>50</v>
      </c>
      <c r="AS2829" t="s">
        <v>755</v>
      </c>
    </row>
    <row r="2830" spans="1:45" x14ac:dyDescent="0.25">
      <c r="A2830">
        <v>2829</v>
      </c>
      <c r="B2830" t="s">
        <v>26</v>
      </c>
      <c r="C2830" t="s">
        <v>678</v>
      </c>
      <c r="D2830" t="s">
        <v>4</v>
      </c>
      <c r="E2830" t="s">
        <v>349</v>
      </c>
      <c r="F2830" s="138">
        <v>44059</v>
      </c>
      <c r="G2830" t="s">
        <v>684</v>
      </c>
      <c r="H2830" t="s">
        <v>687</v>
      </c>
      <c r="I2830" t="s">
        <v>706</v>
      </c>
      <c r="J2830" t="s">
        <v>456</v>
      </c>
      <c r="K2830" t="s">
        <v>669</v>
      </c>
      <c r="L2830">
        <v>1250</v>
      </c>
      <c r="M2830">
        <v>250</v>
      </c>
      <c r="N2830">
        <v>240</v>
      </c>
      <c r="P2830">
        <v>60</v>
      </c>
      <c r="Q2830">
        <v>10</v>
      </c>
      <c r="R2830">
        <v>28</v>
      </c>
      <c r="S2830">
        <v>22</v>
      </c>
      <c r="T2830">
        <v>4.375</v>
      </c>
      <c r="U2830">
        <v>18.375</v>
      </c>
      <c r="V2830">
        <v>0.59868421052631582</v>
      </c>
      <c r="W2830">
        <v>0.24</v>
      </c>
      <c r="X2830">
        <v>5.9523809523809521E-2</v>
      </c>
      <c r="Y2830">
        <v>0.16666666666666666</v>
      </c>
      <c r="Z2830">
        <v>371</v>
      </c>
      <c r="AA2830">
        <v>0.7</v>
      </c>
      <c r="AB2830">
        <v>3</v>
      </c>
      <c r="AC2830">
        <v>1</v>
      </c>
      <c r="AD2830">
        <v>3</v>
      </c>
      <c r="AE2830">
        <v>0</v>
      </c>
      <c r="AF2830">
        <v>0</v>
      </c>
      <c r="AG2830">
        <v>0</v>
      </c>
      <c r="AH2830">
        <v>16</v>
      </c>
      <c r="AI2830">
        <v>5</v>
      </c>
      <c r="AJ2830">
        <v>3</v>
      </c>
      <c r="AK2830">
        <v>0</v>
      </c>
      <c r="AL2830">
        <v>0</v>
      </c>
      <c r="AM2830">
        <v>0</v>
      </c>
      <c r="AQ2830">
        <v>50</v>
      </c>
      <c r="AR2830">
        <v>50</v>
      </c>
      <c r="AS2830" t="s">
        <v>755</v>
      </c>
    </row>
    <row r="2831" spans="1:45" x14ac:dyDescent="0.25">
      <c r="A2831">
        <v>2830</v>
      </c>
      <c r="B2831" t="s">
        <v>26</v>
      </c>
      <c r="C2831" t="s">
        <v>678</v>
      </c>
      <c r="D2831" t="s">
        <v>4</v>
      </c>
      <c r="E2831" t="s">
        <v>349</v>
      </c>
      <c r="F2831" s="138">
        <v>44059</v>
      </c>
      <c r="G2831" t="s">
        <v>684</v>
      </c>
      <c r="H2831" t="s">
        <v>687</v>
      </c>
      <c r="I2831" t="s">
        <v>698</v>
      </c>
      <c r="J2831" t="s">
        <v>458</v>
      </c>
      <c r="K2831" t="s">
        <v>669</v>
      </c>
      <c r="L2831">
        <v>1250</v>
      </c>
      <c r="M2831">
        <v>250</v>
      </c>
      <c r="O2831">
        <v>220</v>
      </c>
      <c r="P2831">
        <v>60</v>
      </c>
      <c r="Q2831">
        <v>0</v>
      </c>
      <c r="R2831">
        <v>58</v>
      </c>
      <c r="S2831">
        <v>22</v>
      </c>
      <c r="T2831">
        <v>0</v>
      </c>
      <c r="U2831">
        <v>60.75</v>
      </c>
      <c r="V2831">
        <v>1.0474137931034482</v>
      </c>
      <c r="W2831">
        <v>0.24</v>
      </c>
      <c r="X2831">
        <v>0</v>
      </c>
      <c r="Y2831">
        <v>0.37662337662337664</v>
      </c>
      <c r="Z2831">
        <v>302</v>
      </c>
      <c r="AA2831">
        <v>0.7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53</v>
      </c>
      <c r="AI2831">
        <v>0</v>
      </c>
      <c r="AJ2831">
        <v>0</v>
      </c>
      <c r="AK2831">
        <v>11</v>
      </c>
      <c r="AL2831">
        <v>3</v>
      </c>
      <c r="AM2831">
        <v>0</v>
      </c>
      <c r="AQ2831">
        <v>50</v>
      </c>
      <c r="AR2831">
        <v>50</v>
      </c>
      <c r="AS2831" t="s">
        <v>755</v>
      </c>
    </row>
    <row r="2832" spans="1:45" x14ac:dyDescent="0.25">
      <c r="A2832">
        <v>2831</v>
      </c>
      <c r="B2832" t="s">
        <v>26</v>
      </c>
      <c r="C2832" t="s">
        <v>678</v>
      </c>
      <c r="D2832" t="s">
        <v>4</v>
      </c>
      <c r="E2832" t="s">
        <v>349</v>
      </c>
      <c r="F2832" s="138">
        <v>44059</v>
      </c>
      <c r="G2832" t="s">
        <v>685</v>
      </c>
      <c r="H2832" t="s">
        <v>687</v>
      </c>
      <c r="I2832" t="s">
        <v>706</v>
      </c>
      <c r="J2832" t="s">
        <v>527</v>
      </c>
      <c r="K2832" t="s">
        <v>671</v>
      </c>
      <c r="L2832">
        <v>1000</v>
      </c>
      <c r="M2832">
        <v>200</v>
      </c>
      <c r="N2832">
        <v>224</v>
      </c>
      <c r="P2832">
        <v>48</v>
      </c>
      <c r="Q2832">
        <v>11</v>
      </c>
      <c r="R2832">
        <v>30</v>
      </c>
      <c r="S2832">
        <v>17.600000000000001</v>
      </c>
      <c r="T2832">
        <v>7.75</v>
      </c>
      <c r="U2832">
        <v>33.25</v>
      </c>
      <c r="V2832">
        <v>1</v>
      </c>
      <c r="W2832">
        <v>0.24</v>
      </c>
      <c r="X2832">
        <v>7.0153061224489804E-2</v>
      </c>
      <c r="Y2832">
        <v>0.19132653061224492</v>
      </c>
      <c r="Z2832">
        <v>417</v>
      </c>
      <c r="AA2832">
        <v>0.7</v>
      </c>
      <c r="AB2832">
        <v>7</v>
      </c>
      <c r="AC2832">
        <v>0</v>
      </c>
      <c r="AD2832">
        <v>2</v>
      </c>
      <c r="AE2832">
        <v>0</v>
      </c>
      <c r="AF2832">
        <v>0</v>
      </c>
      <c r="AG2832">
        <v>0</v>
      </c>
      <c r="AH2832">
        <v>30</v>
      </c>
      <c r="AI2832">
        <v>4</v>
      </c>
      <c r="AJ2832">
        <v>2</v>
      </c>
      <c r="AK2832">
        <v>3</v>
      </c>
      <c r="AL2832">
        <v>0</v>
      </c>
      <c r="AM2832">
        <v>0</v>
      </c>
      <c r="AQ2832">
        <v>50</v>
      </c>
      <c r="AR2832">
        <v>50</v>
      </c>
      <c r="AS2832" t="s">
        <v>755</v>
      </c>
    </row>
    <row r="2833" spans="1:45" x14ac:dyDescent="0.25">
      <c r="A2833">
        <v>2832</v>
      </c>
      <c r="B2833" t="s">
        <v>26</v>
      </c>
      <c r="C2833" t="s">
        <v>680</v>
      </c>
      <c r="D2833" t="s">
        <v>4</v>
      </c>
      <c r="E2833" t="s">
        <v>349</v>
      </c>
      <c r="F2833" s="138">
        <v>44059</v>
      </c>
      <c r="G2833" t="s">
        <v>670</v>
      </c>
      <c r="H2833" t="s">
        <v>667</v>
      </c>
      <c r="I2833" t="s">
        <v>681</v>
      </c>
      <c r="J2833" t="s">
        <v>369</v>
      </c>
      <c r="K2833" t="s">
        <v>671</v>
      </c>
      <c r="L2833">
        <v>1200</v>
      </c>
      <c r="M2833">
        <v>240</v>
      </c>
      <c r="O2833">
        <v>260</v>
      </c>
      <c r="P2833">
        <v>96</v>
      </c>
      <c r="Q2833">
        <v>27</v>
      </c>
      <c r="R2833">
        <v>45</v>
      </c>
      <c r="S2833">
        <v>63</v>
      </c>
      <c r="T2833">
        <v>23.25</v>
      </c>
      <c r="U2833">
        <v>41.3</v>
      </c>
      <c r="V2833">
        <v>0.8965277777777777</v>
      </c>
      <c r="W2833">
        <v>0.4</v>
      </c>
      <c r="X2833">
        <v>0.14835164835164835</v>
      </c>
      <c r="Y2833">
        <v>0.24725274725274726</v>
      </c>
      <c r="Z2833">
        <v>268</v>
      </c>
      <c r="AA2833">
        <v>0.65</v>
      </c>
      <c r="AB2833">
        <v>20.5</v>
      </c>
      <c r="AC2833">
        <v>3</v>
      </c>
      <c r="AD2833">
        <v>0</v>
      </c>
      <c r="AE2833">
        <v>4</v>
      </c>
      <c r="AF2833">
        <v>0</v>
      </c>
      <c r="AG2833">
        <v>0</v>
      </c>
      <c r="AH2833">
        <v>36.299999999999997</v>
      </c>
      <c r="AI2833">
        <v>2</v>
      </c>
      <c r="AJ2833">
        <v>0</v>
      </c>
      <c r="AK2833">
        <v>9</v>
      </c>
      <c r="AL2833">
        <v>0</v>
      </c>
      <c r="AM2833">
        <v>0</v>
      </c>
      <c r="AQ2833">
        <v>250</v>
      </c>
      <c r="AR2833">
        <v>250</v>
      </c>
      <c r="AS2833" t="s">
        <v>755</v>
      </c>
    </row>
    <row r="2834" spans="1:45" x14ac:dyDescent="0.25">
      <c r="A2834">
        <v>2833</v>
      </c>
      <c r="B2834" t="s">
        <v>26</v>
      </c>
      <c r="C2834" t="s">
        <v>680</v>
      </c>
      <c r="D2834" t="s">
        <v>4</v>
      </c>
      <c r="E2834" t="s">
        <v>349</v>
      </c>
      <c r="F2834" s="138">
        <v>44059</v>
      </c>
      <c r="G2834" t="s">
        <v>676</v>
      </c>
      <c r="H2834" t="s">
        <v>667</v>
      </c>
      <c r="I2834" t="s">
        <v>681</v>
      </c>
      <c r="J2834" t="s">
        <v>379</v>
      </c>
      <c r="K2834" t="s">
        <v>669</v>
      </c>
      <c r="L2834">
        <v>1200</v>
      </c>
      <c r="M2834">
        <v>240</v>
      </c>
      <c r="O2834">
        <v>276</v>
      </c>
      <c r="P2834">
        <v>96</v>
      </c>
      <c r="Q2834">
        <v>20</v>
      </c>
      <c r="R2834">
        <v>46</v>
      </c>
      <c r="S2834">
        <v>63</v>
      </c>
      <c r="T2834">
        <v>16.5</v>
      </c>
      <c r="U2834">
        <v>34.049999999999997</v>
      </c>
      <c r="V2834">
        <v>0.76590909090909087</v>
      </c>
      <c r="W2834">
        <v>0.4</v>
      </c>
      <c r="X2834">
        <v>0.10351966873706005</v>
      </c>
      <c r="Y2834">
        <v>0.23809523809523811</v>
      </c>
      <c r="Z2834">
        <v>260</v>
      </c>
      <c r="AA2834">
        <v>0.65</v>
      </c>
      <c r="AB2834">
        <v>9.5</v>
      </c>
      <c r="AC2834">
        <v>0</v>
      </c>
      <c r="AD2834">
        <v>0</v>
      </c>
      <c r="AE2834">
        <v>14</v>
      </c>
      <c r="AF2834">
        <v>0</v>
      </c>
      <c r="AG2834">
        <v>0</v>
      </c>
      <c r="AH2834">
        <v>17.8</v>
      </c>
      <c r="AI2834">
        <v>3</v>
      </c>
      <c r="AJ2834">
        <v>0</v>
      </c>
      <c r="AK2834">
        <v>31</v>
      </c>
      <c r="AL2834">
        <v>0</v>
      </c>
      <c r="AM2834">
        <v>0</v>
      </c>
      <c r="AQ2834">
        <v>150</v>
      </c>
      <c r="AR2834">
        <v>150</v>
      </c>
      <c r="AS2834" t="s">
        <v>755</v>
      </c>
    </row>
    <row r="2835" spans="1:45" x14ac:dyDescent="0.25">
      <c r="A2835">
        <v>2834</v>
      </c>
      <c r="B2835" t="s">
        <v>26</v>
      </c>
      <c r="C2835" t="s">
        <v>680</v>
      </c>
      <c r="D2835" t="s">
        <v>4</v>
      </c>
      <c r="E2835" t="s">
        <v>349</v>
      </c>
      <c r="F2835" s="138">
        <v>44059</v>
      </c>
      <c r="G2835" t="s">
        <v>684</v>
      </c>
      <c r="H2835" t="s">
        <v>687</v>
      </c>
      <c r="I2835" t="s">
        <v>681</v>
      </c>
      <c r="J2835" t="s">
        <v>461</v>
      </c>
      <c r="K2835" t="s">
        <v>669</v>
      </c>
      <c r="L2835">
        <v>1250</v>
      </c>
      <c r="M2835">
        <v>250</v>
      </c>
      <c r="O2835">
        <v>252</v>
      </c>
      <c r="P2835">
        <v>60</v>
      </c>
      <c r="Q2835">
        <v>5</v>
      </c>
      <c r="R2835">
        <v>24</v>
      </c>
      <c r="S2835">
        <v>22</v>
      </c>
      <c r="T2835">
        <v>3</v>
      </c>
      <c r="U2835">
        <v>22</v>
      </c>
      <c r="V2835">
        <v>0.86206896551724133</v>
      </c>
      <c r="W2835">
        <v>0.24</v>
      </c>
      <c r="X2835">
        <v>2.8344671201814064E-2</v>
      </c>
      <c r="Y2835">
        <v>0.1360544217687075</v>
      </c>
      <c r="Z2835">
        <v>235</v>
      </c>
      <c r="AA2835">
        <v>0.65</v>
      </c>
      <c r="AB2835">
        <v>3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22</v>
      </c>
      <c r="AI2835">
        <v>0</v>
      </c>
      <c r="AJ2835">
        <v>0</v>
      </c>
      <c r="AK2835">
        <v>0</v>
      </c>
      <c r="AL2835">
        <v>0</v>
      </c>
      <c r="AM2835">
        <v>0</v>
      </c>
      <c r="AQ2835">
        <v>150</v>
      </c>
      <c r="AR2835">
        <v>150</v>
      </c>
      <c r="AS2835" t="s">
        <v>755</v>
      </c>
    </row>
    <row r="2836" spans="1:45" x14ac:dyDescent="0.25">
      <c r="A2836">
        <v>2835</v>
      </c>
      <c r="B2836" t="s">
        <v>26</v>
      </c>
      <c r="C2836" t="s">
        <v>680</v>
      </c>
      <c r="D2836" t="s">
        <v>4</v>
      </c>
      <c r="E2836" t="s">
        <v>349</v>
      </c>
      <c r="F2836" s="138">
        <v>44059</v>
      </c>
      <c r="G2836" t="s">
        <v>684</v>
      </c>
      <c r="H2836" t="s">
        <v>667</v>
      </c>
      <c r="I2836" t="s">
        <v>681</v>
      </c>
      <c r="J2836" t="s">
        <v>403</v>
      </c>
      <c r="K2836" t="s">
        <v>669</v>
      </c>
      <c r="L2836">
        <v>1250</v>
      </c>
      <c r="M2836">
        <v>250</v>
      </c>
      <c r="O2836">
        <v>376</v>
      </c>
      <c r="P2836">
        <v>100</v>
      </c>
      <c r="Q2836">
        <v>9</v>
      </c>
      <c r="R2836">
        <v>62</v>
      </c>
      <c r="S2836">
        <v>66</v>
      </c>
      <c r="T2836">
        <v>6.25</v>
      </c>
      <c r="U2836">
        <v>59</v>
      </c>
      <c r="V2836">
        <v>0.91901408450704225</v>
      </c>
      <c r="W2836">
        <v>0.4</v>
      </c>
      <c r="X2836">
        <v>3.4194528875379944E-2</v>
      </c>
      <c r="Y2836">
        <v>0.23556231003039516</v>
      </c>
      <c r="Z2836">
        <v>286</v>
      </c>
      <c r="AA2836">
        <v>0.65</v>
      </c>
      <c r="AB2836">
        <v>5</v>
      </c>
      <c r="AC2836">
        <v>1</v>
      </c>
      <c r="AD2836">
        <v>0</v>
      </c>
      <c r="AE2836">
        <v>2</v>
      </c>
      <c r="AF2836">
        <v>0</v>
      </c>
      <c r="AG2836">
        <v>0</v>
      </c>
      <c r="AH2836">
        <v>58</v>
      </c>
      <c r="AI2836">
        <v>1</v>
      </c>
      <c r="AJ2836">
        <v>2</v>
      </c>
      <c r="AK2836">
        <v>0</v>
      </c>
      <c r="AL2836">
        <v>0</v>
      </c>
      <c r="AM2836">
        <v>0</v>
      </c>
      <c r="AQ2836">
        <v>150</v>
      </c>
      <c r="AR2836">
        <v>150</v>
      </c>
      <c r="AS2836" t="s">
        <v>755</v>
      </c>
    </row>
    <row r="2837" spans="1:45" x14ac:dyDescent="0.25">
      <c r="A2837">
        <v>2836</v>
      </c>
      <c r="B2837" t="s">
        <v>26</v>
      </c>
      <c r="C2837" t="s">
        <v>680</v>
      </c>
      <c r="D2837" t="s">
        <v>4</v>
      </c>
      <c r="E2837" t="s">
        <v>349</v>
      </c>
      <c r="F2837" s="138">
        <v>44059</v>
      </c>
      <c r="G2837" t="s">
        <v>685</v>
      </c>
      <c r="H2837" t="s">
        <v>667</v>
      </c>
      <c r="I2837" t="s">
        <v>681</v>
      </c>
      <c r="J2837" t="s">
        <v>259</v>
      </c>
      <c r="K2837" t="s">
        <v>671</v>
      </c>
      <c r="L2837">
        <v>1000</v>
      </c>
      <c r="M2837">
        <v>200</v>
      </c>
      <c r="O2837">
        <v>242</v>
      </c>
      <c r="P2837">
        <v>80</v>
      </c>
      <c r="Q2837">
        <v>8</v>
      </c>
      <c r="R2837">
        <v>25</v>
      </c>
      <c r="S2837">
        <v>52</v>
      </c>
      <c r="T2837">
        <v>5.25</v>
      </c>
      <c r="U2837">
        <v>24.75</v>
      </c>
      <c r="V2837">
        <v>0.90909090909090906</v>
      </c>
      <c r="W2837">
        <v>0.4</v>
      </c>
      <c r="X2837">
        <v>4.7225501770956323E-2</v>
      </c>
      <c r="Y2837">
        <v>0.14757969303423851</v>
      </c>
      <c r="Z2837">
        <v>150</v>
      </c>
      <c r="AA2837">
        <v>0.6</v>
      </c>
      <c r="AB2837">
        <v>5</v>
      </c>
      <c r="AC2837">
        <v>1</v>
      </c>
      <c r="AD2837">
        <v>0</v>
      </c>
      <c r="AE2837">
        <v>0</v>
      </c>
      <c r="AF2837">
        <v>0</v>
      </c>
      <c r="AG2837">
        <v>0</v>
      </c>
      <c r="AH2837">
        <v>24</v>
      </c>
      <c r="AI2837">
        <v>1</v>
      </c>
      <c r="AJ2837">
        <v>0</v>
      </c>
      <c r="AK2837">
        <v>1</v>
      </c>
      <c r="AL2837">
        <v>0</v>
      </c>
      <c r="AM2837">
        <v>0</v>
      </c>
      <c r="AQ2837">
        <v>150</v>
      </c>
      <c r="AR2837">
        <v>150</v>
      </c>
      <c r="AS2837" t="s">
        <v>755</v>
      </c>
    </row>
    <row r="2838" spans="1:45" x14ac:dyDescent="0.25">
      <c r="A2838">
        <v>2837</v>
      </c>
      <c r="B2838" t="s">
        <v>26</v>
      </c>
      <c r="C2838" t="s">
        <v>680</v>
      </c>
      <c r="D2838" t="s">
        <v>4</v>
      </c>
      <c r="E2838" t="s">
        <v>349</v>
      </c>
      <c r="F2838" s="138">
        <v>44059</v>
      </c>
      <c r="G2838" t="s">
        <v>685</v>
      </c>
      <c r="H2838" t="s">
        <v>667</v>
      </c>
      <c r="I2838" t="s">
        <v>681</v>
      </c>
      <c r="J2838" t="s">
        <v>258</v>
      </c>
      <c r="K2838" t="s">
        <v>671</v>
      </c>
      <c r="L2838">
        <v>1000</v>
      </c>
      <c r="M2838">
        <v>200</v>
      </c>
      <c r="O2838">
        <v>260</v>
      </c>
      <c r="P2838">
        <v>80</v>
      </c>
      <c r="Q2838">
        <v>20</v>
      </c>
      <c r="R2838">
        <v>28</v>
      </c>
      <c r="S2838">
        <v>52</v>
      </c>
      <c r="T2838">
        <v>18.850000000000001</v>
      </c>
      <c r="U2838">
        <v>23.3</v>
      </c>
      <c r="V2838">
        <v>0.87812500000000016</v>
      </c>
      <c r="W2838">
        <v>0.4</v>
      </c>
      <c r="X2838">
        <v>0.10989010989010989</v>
      </c>
      <c r="Y2838">
        <v>0.15384615384615385</v>
      </c>
      <c r="Z2838">
        <v>209</v>
      </c>
      <c r="AA2838">
        <v>0.6</v>
      </c>
      <c r="AB2838">
        <v>17.600000000000001</v>
      </c>
      <c r="AC2838">
        <v>1</v>
      </c>
      <c r="AD2838">
        <v>0</v>
      </c>
      <c r="AE2838">
        <v>2</v>
      </c>
      <c r="AF2838">
        <v>0</v>
      </c>
      <c r="AG2838">
        <v>0</v>
      </c>
      <c r="AH2838">
        <v>22.3</v>
      </c>
      <c r="AI2838">
        <v>0</v>
      </c>
      <c r="AJ2838">
        <v>0</v>
      </c>
      <c r="AK2838">
        <v>2</v>
      </c>
      <c r="AL2838">
        <v>0</v>
      </c>
      <c r="AM2838">
        <v>0</v>
      </c>
      <c r="AQ2838">
        <v>150</v>
      </c>
      <c r="AR2838">
        <v>150</v>
      </c>
      <c r="AS2838" t="s">
        <v>755</v>
      </c>
    </row>
    <row r="2839" spans="1:45" x14ac:dyDescent="0.25">
      <c r="A2839">
        <v>2838</v>
      </c>
      <c r="B2839" t="s">
        <v>26</v>
      </c>
      <c r="C2839" t="s">
        <v>680</v>
      </c>
      <c r="D2839" t="s">
        <v>4</v>
      </c>
      <c r="E2839" t="s">
        <v>349</v>
      </c>
      <c r="F2839" s="138">
        <v>44059</v>
      </c>
      <c r="G2839" t="s">
        <v>685</v>
      </c>
      <c r="H2839" t="s">
        <v>667</v>
      </c>
      <c r="I2839" t="s">
        <v>681</v>
      </c>
      <c r="J2839" t="s">
        <v>420</v>
      </c>
      <c r="K2839" t="s">
        <v>671</v>
      </c>
      <c r="L2839">
        <v>1000</v>
      </c>
      <c r="M2839">
        <v>200</v>
      </c>
      <c r="O2839">
        <v>220</v>
      </c>
      <c r="P2839">
        <v>80</v>
      </c>
      <c r="Q2839">
        <v>20</v>
      </c>
      <c r="R2839">
        <v>29</v>
      </c>
      <c r="S2839">
        <v>52</v>
      </c>
      <c r="T2839">
        <v>23</v>
      </c>
      <c r="U2839">
        <v>31.5</v>
      </c>
      <c r="V2839">
        <v>1.1122448979591837</v>
      </c>
      <c r="W2839">
        <v>0.4</v>
      </c>
      <c r="X2839">
        <v>0.12987012987012986</v>
      </c>
      <c r="Y2839">
        <v>0.18831168831168832</v>
      </c>
      <c r="Z2839">
        <v>168</v>
      </c>
      <c r="AA2839">
        <v>0.6</v>
      </c>
      <c r="AB2839">
        <v>23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31</v>
      </c>
      <c r="AI2839">
        <v>2</v>
      </c>
      <c r="AJ2839">
        <v>0</v>
      </c>
      <c r="AK2839">
        <v>0</v>
      </c>
      <c r="AL2839">
        <v>0</v>
      </c>
      <c r="AM2839">
        <v>0</v>
      </c>
      <c r="AQ2839">
        <v>150</v>
      </c>
      <c r="AR2839">
        <v>150</v>
      </c>
      <c r="AS2839" t="s">
        <v>755</v>
      </c>
    </row>
    <row r="2840" spans="1:45" x14ac:dyDescent="0.25">
      <c r="A2840">
        <v>2839</v>
      </c>
      <c r="B2840" t="s">
        <v>26</v>
      </c>
      <c r="C2840" t="s">
        <v>680</v>
      </c>
      <c r="D2840" t="s">
        <v>4</v>
      </c>
      <c r="E2840" t="s">
        <v>349</v>
      </c>
      <c r="F2840" s="138">
        <v>44059</v>
      </c>
      <c r="G2840" t="s">
        <v>710</v>
      </c>
      <c r="H2840" t="s">
        <v>687</v>
      </c>
      <c r="I2840" t="s">
        <v>681</v>
      </c>
      <c r="J2840" t="s">
        <v>609</v>
      </c>
      <c r="K2840" t="s">
        <v>711</v>
      </c>
      <c r="L2840">
        <v>1000</v>
      </c>
      <c r="M2840">
        <v>81</v>
      </c>
      <c r="O2840">
        <v>84</v>
      </c>
      <c r="P2840">
        <v>19</v>
      </c>
      <c r="Q2840">
        <v>3</v>
      </c>
      <c r="R2840">
        <v>14</v>
      </c>
      <c r="S2840">
        <v>5</v>
      </c>
      <c r="T2840">
        <v>3</v>
      </c>
      <c r="U2840">
        <v>12.3</v>
      </c>
      <c r="V2840">
        <v>0.9</v>
      </c>
      <c r="W2840">
        <v>0.4</v>
      </c>
      <c r="X2840">
        <v>5.1020408163265307E-2</v>
      </c>
      <c r="Y2840">
        <v>0.23809523809523811</v>
      </c>
      <c r="Z2840">
        <v>107</v>
      </c>
      <c r="AA2840">
        <v>0.5</v>
      </c>
      <c r="AB2840">
        <v>3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10.3</v>
      </c>
      <c r="AI2840">
        <v>0</v>
      </c>
      <c r="AJ2840">
        <v>0</v>
      </c>
      <c r="AK2840">
        <v>4</v>
      </c>
      <c r="AL2840">
        <v>0</v>
      </c>
      <c r="AM2840">
        <v>0</v>
      </c>
      <c r="AQ2840">
        <v>150</v>
      </c>
      <c r="AR2840">
        <v>150</v>
      </c>
      <c r="AS2840" t="s">
        <v>755</v>
      </c>
    </row>
    <row r="2841" spans="1:45" x14ac:dyDescent="0.25">
      <c r="A2841">
        <v>2840</v>
      </c>
      <c r="B2841" t="s">
        <v>26</v>
      </c>
      <c r="C2841" t="s">
        <v>680</v>
      </c>
      <c r="D2841" t="s">
        <v>4</v>
      </c>
      <c r="E2841" t="s">
        <v>349</v>
      </c>
      <c r="F2841" s="138">
        <v>44059</v>
      </c>
      <c r="G2841" t="s">
        <v>710</v>
      </c>
      <c r="H2841" t="s">
        <v>687</v>
      </c>
      <c r="I2841" t="s">
        <v>681</v>
      </c>
      <c r="J2841" t="s">
        <v>507</v>
      </c>
      <c r="K2841" t="s">
        <v>711</v>
      </c>
      <c r="L2841">
        <v>180</v>
      </c>
      <c r="M2841">
        <v>81</v>
      </c>
      <c r="O2841">
        <v>80</v>
      </c>
      <c r="P2841">
        <v>19</v>
      </c>
      <c r="Q2841">
        <v>3</v>
      </c>
      <c r="R2841">
        <v>14</v>
      </c>
      <c r="S2841">
        <v>5</v>
      </c>
      <c r="T2841">
        <v>4.5</v>
      </c>
      <c r="U2841">
        <v>22</v>
      </c>
      <c r="V2841">
        <v>1.5588235294117647</v>
      </c>
      <c r="W2841">
        <v>0.4</v>
      </c>
      <c r="X2841">
        <v>5.3571428571428568E-2</v>
      </c>
      <c r="Y2841">
        <v>0.25</v>
      </c>
      <c r="Z2841">
        <v>88</v>
      </c>
      <c r="AA2841">
        <v>0.5</v>
      </c>
      <c r="AB2841">
        <v>4</v>
      </c>
      <c r="AC2841">
        <v>0</v>
      </c>
      <c r="AD2841">
        <v>0</v>
      </c>
      <c r="AE2841">
        <v>1</v>
      </c>
      <c r="AF2841">
        <v>0</v>
      </c>
      <c r="AG2841">
        <v>0</v>
      </c>
      <c r="AH2841">
        <v>22</v>
      </c>
      <c r="AI2841">
        <v>0</v>
      </c>
      <c r="AJ2841">
        <v>0</v>
      </c>
      <c r="AK2841">
        <v>0</v>
      </c>
      <c r="AL2841">
        <v>0</v>
      </c>
      <c r="AM2841">
        <v>0</v>
      </c>
      <c r="AQ2841">
        <v>150</v>
      </c>
      <c r="AR2841">
        <v>150</v>
      </c>
      <c r="AS2841" t="s">
        <v>755</v>
      </c>
    </row>
    <row r="2842" spans="1:45" x14ac:dyDescent="0.25">
      <c r="A2842">
        <v>2841</v>
      </c>
      <c r="B2842" t="s">
        <v>26</v>
      </c>
      <c r="C2842" t="s">
        <v>680</v>
      </c>
      <c r="D2842" t="s">
        <v>4</v>
      </c>
      <c r="E2842" t="s">
        <v>349</v>
      </c>
      <c r="F2842" s="138">
        <v>44059</v>
      </c>
      <c r="G2842" t="s">
        <v>710</v>
      </c>
      <c r="H2842" t="s">
        <v>687</v>
      </c>
      <c r="I2842" t="s">
        <v>681</v>
      </c>
      <c r="J2842" t="s">
        <v>611</v>
      </c>
      <c r="K2842" t="s">
        <v>711</v>
      </c>
      <c r="L2842">
        <v>180</v>
      </c>
      <c r="M2842">
        <v>81</v>
      </c>
      <c r="O2842">
        <v>80</v>
      </c>
      <c r="P2842">
        <v>19</v>
      </c>
      <c r="Q2842">
        <v>0</v>
      </c>
      <c r="R2842">
        <v>17</v>
      </c>
      <c r="S2842">
        <v>5</v>
      </c>
      <c r="T2842">
        <v>0</v>
      </c>
      <c r="U2842">
        <v>20</v>
      </c>
      <c r="V2842">
        <v>1.1764705882352942</v>
      </c>
      <c r="W2842">
        <v>0.4</v>
      </c>
      <c r="X2842">
        <v>0</v>
      </c>
      <c r="Y2842">
        <v>0.30357142857142855</v>
      </c>
      <c r="Z2842">
        <v>88</v>
      </c>
      <c r="AA2842">
        <v>0.5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20</v>
      </c>
      <c r="AI2842">
        <v>0</v>
      </c>
      <c r="AJ2842">
        <v>0</v>
      </c>
      <c r="AK2842">
        <v>0</v>
      </c>
      <c r="AL2842">
        <v>0</v>
      </c>
      <c r="AM2842">
        <v>0</v>
      </c>
      <c r="AQ2842">
        <v>150</v>
      </c>
      <c r="AR2842">
        <v>150</v>
      </c>
      <c r="AS2842" t="s">
        <v>755</v>
      </c>
    </row>
    <row r="2843" spans="1:45" x14ac:dyDescent="0.25">
      <c r="A2843">
        <v>2842</v>
      </c>
      <c r="B2843" t="s">
        <v>26</v>
      </c>
      <c r="C2843" t="s">
        <v>680</v>
      </c>
      <c r="D2843" t="s">
        <v>4</v>
      </c>
      <c r="E2843" t="s">
        <v>349</v>
      </c>
      <c r="F2843" s="138">
        <v>44059</v>
      </c>
      <c r="G2843" t="s">
        <v>710</v>
      </c>
      <c r="H2843" t="s">
        <v>687</v>
      </c>
      <c r="I2843" t="s">
        <v>681</v>
      </c>
      <c r="J2843" t="s">
        <v>556</v>
      </c>
      <c r="K2843" t="s">
        <v>711</v>
      </c>
      <c r="L2843">
        <v>180</v>
      </c>
      <c r="M2843">
        <v>81</v>
      </c>
      <c r="O2843">
        <v>80</v>
      </c>
      <c r="P2843">
        <v>19</v>
      </c>
      <c r="Q2843">
        <v>7</v>
      </c>
      <c r="R2843">
        <v>36</v>
      </c>
      <c r="S2843">
        <v>5</v>
      </c>
      <c r="T2843">
        <v>8</v>
      </c>
      <c r="U2843">
        <v>33.5</v>
      </c>
      <c r="V2843">
        <v>0.96511627906976749</v>
      </c>
      <c r="W2843">
        <v>0.4</v>
      </c>
      <c r="X2843">
        <v>0.125</v>
      </c>
      <c r="Y2843">
        <v>0.6428571428571429</v>
      </c>
      <c r="Z2843">
        <v>94</v>
      </c>
      <c r="AA2843">
        <v>0.5</v>
      </c>
      <c r="AB2843">
        <v>8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31</v>
      </c>
      <c r="AI2843">
        <v>0</v>
      </c>
      <c r="AJ2843">
        <v>0</v>
      </c>
      <c r="AK2843">
        <v>5</v>
      </c>
      <c r="AL2843">
        <v>0</v>
      </c>
      <c r="AM2843">
        <v>0</v>
      </c>
      <c r="AQ2843">
        <v>150</v>
      </c>
      <c r="AR2843">
        <v>150</v>
      </c>
      <c r="AS2843" t="s">
        <v>755</v>
      </c>
    </row>
    <row r="2844" spans="1:45" x14ac:dyDescent="0.25">
      <c r="A2844">
        <v>2843</v>
      </c>
      <c r="B2844" t="s">
        <v>26</v>
      </c>
      <c r="C2844" t="s">
        <v>680</v>
      </c>
      <c r="D2844" t="s">
        <v>4</v>
      </c>
      <c r="E2844" t="s">
        <v>349</v>
      </c>
      <c r="F2844" s="138">
        <v>44059</v>
      </c>
      <c r="G2844" t="s">
        <v>710</v>
      </c>
      <c r="H2844" t="s">
        <v>687</v>
      </c>
      <c r="I2844" t="s">
        <v>681</v>
      </c>
      <c r="J2844" t="s">
        <v>610</v>
      </c>
      <c r="K2844" t="s">
        <v>711</v>
      </c>
      <c r="L2844">
        <v>180</v>
      </c>
      <c r="M2844">
        <v>81</v>
      </c>
      <c r="O2844">
        <v>80</v>
      </c>
      <c r="P2844">
        <v>19</v>
      </c>
      <c r="Q2844">
        <v>21</v>
      </c>
      <c r="R2844">
        <v>33</v>
      </c>
      <c r="S2844">
        <v>5</v>
      </c>
      <c r="T2844">
        <v>15.8</v>
      </c>
      <c r="U2844">
        <v>25.8</v>
      </c>
      <c r="V2844">
        <v>0.77037037037037037</v>
      </c>
      <c r="W2844">
        <v>0.4</v>
      </c>
      <c r="X2844">
        <v>0.375</v>
      </c>
      <c r="Y2844">
        <v>0.5892857142857143</v>
      </c>
      <c r="Z2844">
        <v>93</v>
      </c>
      <c r="AA2844">
        <v>0.5</v>
      </c>
      <c r="AB2844">
        <v>13.8</v>
      </c>
      <c r="AC2844">
        <v>0</v>
      </c>
      <c r="AD2844">
        <v>0</v>
      </c>
      <c r="AE2844">
        <v>4</v>
      </c>
      <c r="AF2844">
        <v>0</v>
      </c>
      <c r="AG2844">
        <v>0</v>
      </c>
      <c r="AH2844">
        <v>21.8</v>
      </c>
      <c r="AI2844">
        <v>0</v>
      </c>
      <c r="AJ2844">
        <v>0</v>
      </c>
      <c r="AK2844">
        <v>8</v>
      </c>
      <c r="AL2844">
        <v>0</v>
      </c>
      <c r="AM2844">
        <v>0</v>
      </c>
      <c r="AQ2844">
        <v>250</v>
      </c>
      <c r="AR2844">
        <v>250</v>
      </c>
      <c r="AS2844" t="s">
        <v>755</v>
      </c>
    </row>
    <row r="2845" spans="1:45" x14ac:dyDescent="0.25">
      <c r="A2845">
        <v>2844</v>
      </c>
      <c r="B2845" t="s">
        <v>26</v>
      </c>
      <c r="C2845" t="s">
        <v>680</v>
      </c>
      <c r="D2845" t="s">
        <v>4</v>
      </c>
      <c r="E2845" t="s">
        <v>349</v>
      </c>
      <c r="F2845" s="138">
        <v>44059</v>
      </c>
      <c r="G2845" t="s">
        <v>710</v>
      </c>
      <c r="H2845" t="s">
        <v>687</v>
      </c>
      <c r="I2845" t="s">
        <v>681</v>
      </c>
      <c r="J2845" t="s">
        <v>540</v>
      </c>
      <c r="K2845" t="s">
        <v>711</v>
      </c>
      <c r="L2845">
        <v>180</v>
      </c>
      <c r="M2845">
        <v>81</v>
      </c>
      <c r="O2845">
        <v>80</v>
      </c>
      <c r="P2845">
        <v>19</v>
      </c>
      <c r="Q2845">
        <v>3</v>
      </c>
      <c r="R2845">
        <v>12</v>
      </c>
      <c r="S2845">
        <v>5</v>
      </c>
      <c r="T2845">
        <v>3</v>
      </c>
      <c r="U2845">
        <v>12</v>
      </c>
      <c r="V2845">
        <v>1</v>
      </c>
      <c r="W2845">
        <v>0.4</v>
      </c>
      <c r="X2845">
        <v>5.3571428571428568E-2</v>
      </c>
      <c r="Y2845">
        <v>0.21428571428571427</v>
      </c>
      <c r="Z2845">
        <v>135</v>
      </c>
      <c r="AA2845">
        <v>0.5</v>
      </c>
      <c r="AB2845">
        <v>3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12</v>
      </c>
      <c r="AI2845">
        <v>0</v>
      </c>
      <c r="AJ2845">
        <v>0</v>
      </c>
      <c r="AK2845">
        <v>0</v>
      </c>
      <c r="AL2845">
        <v>0</v>
      </c>
      <c r="AM2845">
        <v>0</v>
      </c>
      <c r="AQ2845">
        <v>250</v>
      </c>
      <c r="AR2845">
        <v>250</v>
      </c>
      <c r="AS2845" t="s">
        <v>755</v>
      </c>
    </row>
    <row r="2846" spans="1:45" x14ac:dyDescent="0.25">
      <c r="A2846">
        <v>2845</v>
      </c>
      <c r="B2846" t="s">
        <v>26</v>
      </c>
      <c r="C2846" t="s">
        <v>680</v>
      </c>
      <c r="D2846" t="s">
        <v>4</v>
      </c>
      <c r="E2846" t="s">
        <v>349</v>
      </c>
      <c r="F2846" s="138">
        <v>44059</v>
      </c>
      <c r="G2846" t="s">
        <v>710</v>
      </c>
      <c r="H2846" t="s">
        <v>687</v>
      </c>
      <c r="I2846" t="s">
        <v>681</v>
      </c>
      <c r="J2846" t="s">
        <v>518</v>
      </c>
      <c r="K2846" t="s">
        <v>711</v>
      </c>
      <c r="L2846">
        <v>180</v>
      </c>
      <c r="M2846">
        <v>81</v>
      </c>
      <c r="O2846">
        <v>80</v>
      </c>
      <c r="P2846">
        <v>19</v>
      </c>
      <c r="Q2846">
        <v>14</v>
      </c>
      <c r="R2846">
        <v>3</v>
      </c>
      <c r="S2846">
        <v>5</v>
      </c>
      <c r="T2846">
        <v>7</v>
      </c>
      <c r="U2846">
        <v>1.7</v>
      </c>
      <c r="V2846">
        <v>0.5117647058823529</v>
      </c>
      <c r="W2846">
        <v>0.4</v>
      </c>
      <c r="X2846">
        <v>0.25</v>
      </c>
      <c r="Y2846">
        <v>5.3571428571428568E-2</v>
      </c>
      <c r="Z2846">
        <v>87</v>
      </c>
      <c r="AA2846">
        <v>0.5</v>
      </c>
      <c r="AB2846">
        <v>7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1.7</v>
      </c>
      <c r="AI2846">
        <v>0</v>
      </c>
      <c r="AJ2846">
        <v>0</v>
      </c>
      <c r="AK2846">
        <v>0</v>
      </c>
      <c r="AL2846">
        <v>0</v>
      </c>
      <c r="AM2846">
        <v>0</v>
      </c>
      <c r="AQ2846">
        <v>150</v>
      </c>
      <c r="AR2846">
        <v>150</v>
      </c>
      <c r="AS2846" t="s">
        <v>755</v>
      </c>
    </row>
    <row r="2847" spans="1:45" x14ac:dyDescent="0.25">
      <c r="A2847">
        <v>2846</v>
      </c>
      <c r="B2847" t="s">
        <v>26</v>
      </c>
      <c r="C2847" t="s">
        <v>680</v>
      </c>
      <c r="D2847" t="s">
        <v>4</v>
      </c>
      <c r="E2847" t="s">
        <v>349</v>
      </c>
      <c r="F2847" s="138">
        <v>44059</v>
      </c>
      <c r="G2847" t="s">
        <v>716</v>
      </c>
      <c r="H2847" t="s">
        <v>687</v>
      </c>
      <c r="I2847" t="s">
        <v>681</v>
      </c>
      <c r="J2847" t="s">
        <v>606</v>
      </c>
      <c r="K2847" t="s">
        <v>711</v>
      </c>
      <c r="L2847">
        <v>320</v>
      </c>
      <c r="M2847">
        <v>144</v>
      </c>
      <c r="O2847">
        <v>89</v>
      </c>
      <c r="P2847">
        <v>35</v>
      </c>
      <c r="Q2847">
        <v>9</v>
      </c>
      <c r="R2847">
        <v>1</v>
      </c>
      <c r="S2847">
        <v>12</v>
      </c>
      <c r="T2847">
        <v>7.5</v>
      </c>
      <c r="U2847">
        <v>0.25</v>
      </c>
      <c r="V2847">
        <v>0.77500000000000002</v>
      </c>
      <c r="W2847">
        <v>0.4</v>
      </c>
      <c r="X2847">
        <v>0.14446227929373998</v>
      </c>
      <c r="Y2847">
        <v>1.605136436597111E-2</v>
      </c>
      <c r="Z2847">
        <v>90</v>
      </c>
      <c r="AA2847">
        <v>0.55000000000000004</v>
      </c>
      <c r="AB2847">
        <v>7.5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1</v>
      </c>
      <c r="AJ2847">
        <v>0</v>
      </c>
      <c r="AK2847">
        <v>0</v>
      </c>
      <c r="AL2847">
        <v>0</v>
      </c>
      <c r="AM2847">
        <v>0</v>
      </c>
      <c r="AQ2847">
        <v>150</v>
      </c>
      <c r="AR2847">
        <v>150</v>
      </c>
      <c r="AS2847" t="s">
        <v>755</v>
      </c>
    </row>
    <row r="2848" spans="1:45" x14ac:dyDescent="0.25">
      <c r="A2848">
        <v>2847</v>
      </c>
      <c r="B2848" t="s">
        <v>26</v>
      </c>
      <c r="C2848" t="s">
        <v>680</v>
      </c>
      <c r="D2848" t="s">
        <v>4</v>
      </c>
      <c r="E2848" t="s">
        <v>349</v>
      </c>
      <c r="F2848" s="138">
        <v>44059</v>
      </c>
      <c r="G2848" t="s">
        <v>670</v>
      </c>
      <c r="H2848" t="s">
        <v>687</v>
      </c>
      <c r="I2848" t="s">
        <v>694</v>
      </c>
      <c r="J2848" t="s">
        <v>381</v>
      </c>
      <c r="K2848" t="s">
        <v>671</v>
      </c>
      <c r="L2848">
        <v>1200</v>
      </c>
      <c r="M2848">
        <v>240</v>
      </c>
      <c r="N2848">
        <v>268</v>
      </c>
      <c r="P2848">
        <v>58</v>
      </c>
      <c r="Q2848">
        <v>30</v>
      </c>
      <c r="R2848">
        <v>23</v>
      </c>
      <c r="S2848">
        <v>21</v>
      </c>
      <c r="T2848">
        <v>13</v>
      </c>
      <c r="U2848">
        <v>11.375</v>
      </c>
      <c r="V2848">
        <v>0.45990566037735847</v>
      </c>
      <c r="W2848">
        <v>0.24</v>
      </c>
      <c r="X2848">
        <v>0.15991471215351813</v>
      </c>
      <c r="Y2848">
        <v>0.12260127931769724</v>
      </c>
      <c r="Z2848">
        <v>274</v>
      </c>
      <c r="AA2848">
        <v>0.6</v>
      </c>
      <c r="AB2848">
        <v>13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10</v>
      </c>
      <c r="AI2848">
        <v>4</v>
      </c>
      <c r="AJ2848">
        <v>1</v>
      </c>
      <c r="AK2848">
        <v>0</v>
      </c>
      <c r="AL2848">
        <v>0</v>
      </c>
      <c r="AM2848">
        <v>0</v>
      </c>
      <c r="AQ2848">
        <v>150</v>
      </c>
      <c r="AR2848">
        <v>150</v>
      </c>
      <c r="AS2848" t="s">
        <v>755</v>
      </c>
    </row>
    <row r="2849" spans="1:45" x14ac:dyDescent="0.25">
      <c r="A2849">
        <v>2848</v>
      </c>
      <c r="B2849" t="s">
        <v>26</v>
      </c>
      <c r="C2849" t="s">
        <v>680</v>
      </c>
      <c r="D2849" t="s">
        <v>4</v>
      </c>
      <c r="E2849" t="s">
        <v>349</v>
      </c>
      <c r="F2849" s="138">
        <v>44059</v>
      </c>
      <c r="G2849" t="s">
        <v>670</v>
      </c>
      <c r="H2849" t="s">
        <v>687</v>
      </c>
      <c r="I2849" t="s">
        <v>695</v>
      </c>
      <c r="J2849" t="s">
        <v>387</v>
      </c>
      <c r="K2849" t="s">
        <v>671</v>
      </c>
      <c r="L2849">
        <v>1200</v>
      </c>
      <c r="M2849">
        <v>240</v>
      </c>
      <c r="N2849">
        <v>240</v>
      </c>
      <c r="P2849">
        <v>58</v>
      </c>
      <c r="Q2849">
        <v>16</v>
      </c>
      <c r="R2849">
        <v>13</v>
      </c>
      <c r="S2849">
        <v>21</v>
      </c>
      <c r="T2849">
        <v>0</v>
      </c>
      <c r="U2849">
        <v>16.75</v>
      </c>
      <c r="V2849">
        <v>0.57758620689655171</v>
      </c>
      <c r="W2849">
        <v>0.24</v>
      </c>
      <c r="X2849">
        <v>9.5238095238095233E-2</v>
      </c>
      <c r="Y2849">
        <v>7.7380952380952384E-2</v>
      </c>
      <c r="Z2849">
        <v>250</v>
      </c>
      <c r="AA2849">
        <v>0.6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14</v>
      </c>
      <c r="AI2849">
        <v>11</v>
      </c>
      <c r="AJ2849">
        <v>0</v>
      </c>
      <c r="AK2849">
        <v>0</v>
      </c>
      <c r="AL2849">
        <v>0</v>
      </c>
      <c r="AM2849">
        <v>0</v>
      </c>
      <c r="AQ2849">
        <v>150</v>
      </c>
      <c r="AR2849">
        <v>150</v>
      </c>
      <c r="AS2849" t="s">
        <v>755</v>
      </c>
    </row>
    <row r="2850" spans="1:45" x14ac:dyDescent="0.25">
      <c r="A2850">
        <v>2849</v>
      </c>
      <c r="B2850" t="s">
        <v>26</v>
      </c>
      <c r="C2850" t="s">
        <v>680</v>
      </c>
      <c r="D2850" t="s">
        <v>4</v>
      </c>
      <c r="E2850" t="s">
        <v>349</v>
      </c>
      <c r="F2850" s="138">
        <v>44059</v>
      </c>
      <c r="G2850" t="s">
        <v>684</v>
      </c>
      <c r="H2850" t="s">
        <v>667</v>
      </c>
      <c r="I2850" t="s">
        <v>689</v>
      </c>
      <c r="J2850" t="s">
        <v>400</v>
      </c>
      <c r="K2850" t="s">
        <v>669</v>
      </c>
      <c r="L2850">
        <v>1250</v>
      </c>
      <c r="M2850">
        <v>250</v>
      </c>
      <c r="O2850">
        <v>224</v>
      </c>
      <c r="P2850">
        <v>100</v>
      </c>
      <c r="Q2850">
        <v>24</v>
      </c>
      <c r="R2850">
        <v>51</v>
      </c>
      <c r="S2850">
        <v>66</v>
      </c>
      <c r="T2850">
        <v>16.25</v>
      </c>
      <c r="U2850">
        <v>33.125</v>
      </c>
      <c r="V2850">
        <v>0.65833333333333333</v>
      </c>
      <c r="W2850">
        <v>0.4</v>
      </c>
      <c r="X2850">
        <v>0.15306122448979592</v>
      </c>
      <c r="Y2850">
        <v>0.32525510204081637</v>
      </c>
      <c r="Z2850">
        <v>112</v>
      </c>
      <c r="AA2850">
        <v>0.65</v>
      </c>
      <c r="AB2850">
        <v>15.5</v>
      </c>
      <c r="AC2850">
        <v>1</v>
      </c>
      <c r="AD2850">
        <v>0</v>
      </c>
      <c r="AE2850">
        <v>1</v>
      </c>
      <c r="AF2850">
        <v>0</v>
      </c>
      <c r="AG2850">
        <v>0</v>
      </c>
      <c r="AH2850">
        <v>31</v>
      </c>
      <c r="AI2850">
        <v>1</v>
      </c>
      <c r="AJ2850">
        <v>1</v>
      </c>
      <c r="AK2850">
        <v>3</v>
      </c>
      <c r="AL2850">
        <v>0</v>
      </c>
      <c r="AM2850">
        <v>0</v>
      </c>
      <c r="AQ2850">
        <v>150</v>
      </c>
      <c r="AR2850">
        <v>150</v>
      </c>
      <c r="AS2850" t="s">
        <v>755</v>
      </c>
    </row>
    <row r="2851" spans="1:45" x14ac:dyDescent="0.25">
      <c r="A2851">
        <v>2850</v>
      </c>
      <c r="B2851" t="s">
        <v>26</v>
      </c>
      <c r="C2851" t="s">
        <v>665</v>
      </c>
      <c r="D2851" t="s">
        <v>4</v>
      </c>
      <c r="E2851" t="s">
        <v>350</v>
      </c>
      <c r="F2851" s="138">
        <v>44065</v>
      </c>
      <c r="G2851" t="s">
        <v>670</v>
      </c>
      <c r="H2851" t="s">
        <v>667</v>
      </c>
      <c r="I2851" t="s">
        <v>668</v>
      </c>
      <c r="J2851" t="s">
        <v>141</v>
      </c>
      <c r="K2851" t="s">
        <v>671</v>
      </c>
      <c r="L2851">
        <v>1200</v>
      </c>
      <c r="M2851">
        <v>240</v>
      </c>
      <c r="O2851">
        <v>232</v>
      </c>
      <c r="P2851">
        <v>96</v>
      </c>
      <c r="Q2851">
        <v>21</v>
      </c>
      <c r="R2851">
        <v>29</v>
      </c>
      <c r="S2851">
        <v>63.36</v>
      </c>
      <c r="T2851">
        <v>14.75</v>
      </c>
      <c r="U2851">
        <v>18.08333</v>
      </c>
      <c r="V2851">
        <v>0.6566666000000001</v>
      </c>
      <c r="W2851">
        <v>0.4</v>
      </c>
      <c r="X2851">
        <v>0.12931034482758622</v>
      </c>
      <c r="Y2851">
        <v>0.1785714285714286</v>
      </c>
      <c r="Z2851">
        <v>311</v>
      </c>
      <c r="AA2851">
        <v>0.8</v>
      </c>
      <c r="AB2851">
        <v>11.5</v>
      </c>
      <c r="AC2851">
        <v>9</v>
      </c>
      <c r="AD2851">
        <v>0</v>
      </c>
      <c r="AE2851">
        <v>2</v>
      </c>
      <c r="AF2851">
        <v>0</v>
      </c>
      <c r="AG2851">
        <v>0</v>
      </c>
      <c r="AH2851">
        <v>15.83333</v>
      </c>
      <c r="AI2851">
        <v>9</v>
      </c>
      <c r="AJ2851">
        <v>0</v>
      </c>
      <c r="AK2851">
        <v>0</v>
      </c>
      <c r="AL2851">
        <v>0</v>
      </c>
      <c r="AM2851">
        <v>0</v>
      </c>
      <c r="AQ2851">
        <v>50</v>
      </c>
      <c r="AR2851">
        <v>50</v>
      </c>
      <c r="AS2851" t="s">
        <v>755</v>
      </c>
    </row>
    <row r="2852" spans="1:45" x14ac:dyDescent="0.25">
      <c r="A2852">
        <v>2851</v>
      </c>
      <c r="B2852" t="s">
        <v>26</v>
      </c>
      <c r="C2852" t="s">
        <v>665</v>
      </c>
      <c r="D2852" t="s">
        <v>4</v>
      </c>
      <c r="E2852" t="s">
        <v>350</v>
      </c>
      <c r="F2852" s="138">
        <v>44065</v>
      </c>
      <c r="G2852" t="s">
        <v>670</v>
      </c>
      <c r="H2852" t="s">
        <v>667</v>
      </c>
      <c r="I2852" t="s">
        <v>668</v>
      </c>
      <c r="J2852" t="s">
        <v>142</v>
      </c>
      <c r="K2852" t="s">
        <v>671</v>
      </c>
      <c r="L2852">
        <v>1200</v>
      </c>
      <c r="M2852">
        <v>240</v>
      </c>
      <c r="O2852">
        <v>231</v>
      </c>
      <c r="P2852">
        <v>96</v>
      </c>
      <c r="Q2852">
        <v>22</v>
      </c>
      <c r="R2852">
        <v>41</v>
      </c>
      <c r="S2852">
        <v>63.36</v>
      </c>
      <c r="T2852">
        <v>20.25</v>
      </c>
      <c r="U2852">
        <v>39.25</v>
      </c>
      <c r="V2852">
        <v>0.94444444444444442</v>
      </c>
      <c r="W2852">
        <v>0.4</v>
      </c>
      <c r="X2852">
        <v>0.1360544217687075</v>
      </c>
      <c r="Y2852">
        <v>0.25355596784168216</v>
      </c>
      <c r="Z2852">
        <v>330</v>
      </c>
      <c r="AA2852">
        <v>0.8</v>
      </c>
      <c r="AB2852">
        <v>14</v>
      </c>
      <c r="AC2852">
        <v>5</v>
      </c>
      <c r="AD2852">
        <v>0</v>
      </c>
      <c r="AE2852">
        <v>10</v>
      </c>
      <c r="AF2852">
        <v>0</v>
      </c>
      <c r="AG2852">
        <v>0</v>
      </c>
      <c r="AH2852">
        <v>31</v>
      </c>
      <c r="AI2852">
        <v>11</v>
      </c>
      <c r="AJ2852">
        <v>0</v>
      </c>
      <c r="AK2852">
        <v>11</v>
      </c>
      <c r="AL2852">
        <v>0</v>
      </c>
      <c r="AM2852">
        <v>0</v>
      </c>
      <c r="AQ2852">
        <v>50</v>
      </c>
      <c r="AR2852">
        <v>50</v>
      </c>
      <c r="AS2852" t="s">
        <v>755</v>
      </c>
    </row>
    <row r="2853" spans="1:45" x14ac:dyDescent="0.25">
      <c r="A2853">
        <v>2852</v>
      </c>
      <c r="B2853" t="s">
        <v>26</v>
      </c>
      <c r="C2853" t="s">
        <v>665</v>
      </c>
      <c r="D2853" t="s">
        <v>4</v>
      </c>
      <c r="E2853" t="s">
        <v>350</v>
      </c>
      <c r="F2853" s="138">
        <v>44065</v>
      </c>
      <c r="G2853" t="s">
        <v>684</v>
      </c>
      <c r="H2853" t="s">
        <v>667</v>
      </c>
      <c r="I2853" t="s">
        <v>668</v>
      </c>
      <c r="J2853" t="s">
        <v>169</v>
      </c>
      <c r="K2853" t="s">
        <v>669</v>
      </c>
      <c r="L2853">
        <v>1250</v>
      </c>
      <c r="M2853">
        <v>250</v>
      </c>
      <c r="O2853">
        <v>240</v>
      </c>
      <c r="P2853">
        <v>100</v>
      </c>
      <c r="Q2853">
        <v>13</v>
      </c>
      <c r="R2853">
        <v>51</v>
      </c>
      <c r="S2853">
        <v>66</v>
      </c>
      <c r="T2853">
        <v>18</v>
      </c>
      <c r="U2853">
        <v>30.66667</v>
      </c>
      <c r="V2853">
        <v>0.76041671874999994</v>
      </c>
      <c r="W2853">
        <v>0.4</v>
      </c>
      <c r="X2853">
        <v>7.7380952380952384E-2</v>
      </c>
      <c r="Y2853">
        <v>0.30357142857142855</v>
      </c>
      <c r="Z2853">
        <v>410</v>
      </c>
      <c r="AA2853">
        <v>0.7</v>
      </c>
      <c r="AB2853">
        <v>16.5</v>
      </c>
      <c r="AC2853">
        <v>0</v>
      </c>
      <c r="AD2853">
        <v>0</v>
      </c>
      <c r="AE2853">
        <v>3</v>
      </c>
      <c r="AF2853">
        <v>0</v>
      </c>
      <c r="AG2853">
        <v>0</v>
      </c>
      <c r="AH2853">
        <v>23.16667</v>
      </c>
      <c r="AI2853">
        <v>0</v>
      </c>
      <c r="AJ2853">
        <v>0</v>
      </c>
      <c r="AK2853">
        <v>15</v>
      </c>
      <c r="AL2853">
        <v>0</v>
      </c>
      <c r="AM2853">
        <v>0</v>
      </c>
      <c r="AQ2853">
        <v>50</v>
      </c>
      <c r="AR2853">
        <v>50</v>
      </c>
      <c r="AS2853" t="s">
        <v>755</v>
      </c>
    </row>
    <row r="2854" spans="1:45" x14ac:dyDescent="0.25">
      <c r="A2854">
        <v>2853</v>
      </c>
      <c r="B2854" t="s">
        <v>26</v>
      </c>
      <c r="C2854" t="s">
        <v>665</v>
      </c>
      <c r="D2854" t="s">
        <v>4</v>
      </c>
      <c r="E2854" t="s">
        <v>350</v>
      </c>
      <c r="F2854" s="138">
        <v>44065</v>
      </c>
      <c r="G2854" t="s">
        <v>684</v>
      </c>
      <c r="H2854" t="s">
        <v>667</v>
      </c>
      <c r="I2854" t="s">
        <v>677</v>
      </c>
      <c r="J2854" t="s">
        <v>401</v>
      </c>
      <c r="K2854" t="s">
        <v>669</v>
      </c>
      <c r="L2854">
        <v>1250</v>
      </c>
      <c r="M2854">
        <v>250</v>
      </c>
      <c r="N2854">
        <v>220</v>
      </c>
      <c r="P2854">
        <v>100</v>
      </c>
      <c r="Q2854">
        <v>7</v>
      </c>
      <c r="R2854">
        <v>26</v>
      </c>
      <c r="S2854">
        <v>66</v>
      </c>
      <c r="T2854">
        <v>10.5</v>
      </c>
      <c r="U2854">
        <v>14.5</v>
      </c>
      <c r="V2854">
        <v>0.75757575757575757</v>
      </c>
      <c r="W2854">
        <v>0.4</v>
      </c>
      <c r="X2854">
        <v>4.5454545454545456E-2</v>
      </c>
      <c r="Y2854">
        <v>0.16883116883116883</v>
      </c>
      <c r="Z2854">
        <v>150</v>
      </c>
      <c r="AA2854">
        <v>0.7</v>
      </c>
      <c r="AB2854">
        <v>8</v>
      </c>
      <c r="AC2854">
        <v>0</v>
      </c>
      <c r="AD2854">
        <v>0</v>
      </c>
      <c r="AE2854">
        <v>5</v>
      </c>
      <c r="AF2854">
        <v>0</v>
      </c>
      <c r="AG2854">
        <v>0</v>
      </c>
      <c r="AH2854">
        <v>10</v>
      </c>
      <c r="AI2854">
        <v>4</v>
      </c>
      <c r="AJ2854">
        <v>0</v>
      </c>
      <c r="AK2854">
        <v>7</v>
      </c>
      <c r="AL2854">
        <v>0</v>
      </c>
      <c r="AM2854">
        <v>0</v>
      </c>
      <c r="AQ2854">
        <v>50</v>
      </c>
      <c r="AR2854">
        <v>50</v>
      </c>
      <c r="AS2854" t="s">
        <v>755</v>
      </c>
    </row>
    <row r="2855" spans="1:45" x14ac:dyDescent="0.25">
      <c r="A2855">
        <v>2854</v>
      </c>
      <c r="B2855" t="s">
        <v>26</v>
      </c>
      <c r="C2855" t="s">
        <v>665</v>
      </c>
      <c r="D2855" t="s">
        <v>4</v>
      </c>
      <c r="E2855" t="s">
        <v>350</v>
      </c>
      <c r="F2855" s="138">
        <v>44065</v>
      </c>
      <c r="G2855" t="s">
        <v>684</v>
      </c>
      <c r="H2855" t="s">
        <v>687</v>
      </c>
      <c r="I2855" t="s">
        <v>705</v>
      </c>
      <c r="J2855" t="s">
        <v>459</v>
      </c>
      <c r="K2855" t="s">
        <v>669</v>
      </c>
      <c r="L2855">
        <v>1250</v>
      </c>
      <c r="M2855">
        <v>250</v>
      </c>
      <c r="N2855">
        <v>248</v>
      </c>
      <c r="P2855">
        <v>60</v>
      </c>
      <c r="Q2855">
        <v>17</v>
      </c>
      <c r="R2855">
        <v>23</v>
      </c>
      <c r="S2855">
        <v>22</v>
      </c>
      <c r="T2855">
        <v>14.25</v>
      </c>
      <c r="U2855">
        <v>16</v>
      </c>
      <c r="V2855">
        <v>0.75624999999999998</v>
      </c>
      <c r="W2855">
        <v>0.24</v>
      </c>
      <c r="X2855">
        <v>9.7926267281105997E-2</v>
      </c>
      <c r="Y2855">
        <v>0.13248847926267282</v>
      </c>
      <c r="Z2855">
        <v>137</v>
      </c>
      <c r="AA2855">
        <v>0.7</v>
      </c>
      <c r="AB2855">
        <v>9</v>
      </c>
      <c r="AC2855">
        <v>7</v>
      </c>
      <c r="AD2855">
        <v>0</v>
      </c>
      <c r="AE2855">
        <v>7</v>
      </c>
      <c r="AF2855">
        <v>0</v>
      </c>
      <c r="AG2855">
        <v>0</v>
      </c>
      <c r="AH2855">
        <v>11</v>
      </c>
      <c r="AI2855">
        <v>0</v>
      </c>
      <c r="AJ2855">
        <v>0</v>
      </c>
      <c r="AK2855">
        <v>10</v>
      </c>
      <c r="AL2855">
        <v>0</v>
      </c>
      <c r="AM2855">
        <v>0</v>
      </c>
      <c r="AQ2855">
        <v>50</v>
      </c>
      <c r="AR2855">
        <v>50</v>
      </c>
      <c r="AS2855" t="s">
        <v>755</v>
      </c>
    </row>
    <row r="2856" spans="1:45" x14ac:dyDescent="0.25">
      <c r="A2856">
        <v>2855</v>
      </c>
      <c r="B2856" t="s">
        <v>26</v>
      </c>
      <c r="C2856" t="s">
        <v>665</v>
      </c>
      <c r="D2856" t="s">
        <v>4</v>
      </c>
      <c r="E2856" t="s">
        <v>350</v>
      </c>
      <c r="F2856" s="138">
        <v>44065</v>
      </c>
      <c r="G2856" t="s">
        <v>684</v>
      </c>
      <c r="H2856" t="s">
        <v>687</v>
      </c>
      <c r="I2856" t="s">
        <v>697</v>
      </c>
      <c r="J2856" t="s">
        <v>460</v>
      </c>
      <c r="K2856" t="s">
        <v>669</v>
      </c>
      <c r="L2856">
        <v>1250</v>
      </c>
      <c r="M2856">
        <v>250</v>
      </c>
      <c r="N2856">
        <v>248</v>
      </c>
      <c r="P2856">
        <v>60</v>
      </c>
      <c r="Q2856">
        <v>35</v>
      </c>
      <c r="R2856">
        <v>40</v>
      </c>
      <c r="S2856">
        <v>22</v>
      </c>
      <c r="T2856">
        <v>10.25</v>
      </c>
      <c r="U2856">
        <v>26.5</v>
      </c>
      <c r="V2856">
        <v>0.49</v>
      </c>
      <c r="W2856">
        <v>0.24</v>
      </c>
      <c r="X2856">
        <v>0.20161290322580647</v>
      </c>
      <c r="Y2856">
        <v>0.2304147465437788</v>
      </c>
      <c r="Z2856">
        <v>171</v>
      </c>
      <c r="AA2856">
        <v>0.7</v>
      </c>
      <c r="AB2856">
        <v>6</v>
      </c>
      <c r="AC2856">
        <v>0</v>
      </c>
      <c r="AD2856">
        <v>0</v>
      </c>
      <c r="AE2856">
        <v>0</v>
      </c>
      <c r="AF2856">
        <v>3</v>
      </c>
      <c r="AG2856">
        <v>2</v>
      </c>
      <c r="AH2856">
        <v>20</v>
      </c>
      <c r="AI2856">
        <v>0</v>
      </c>
      <c r="AJ2856">
        <v>0</v>
      </c>
      <c r="AK2856">
        <v>0</v>
      </c>
      <c r="AL2856">
        <v>6</v>
      </c>
      <c r="AM2856">
        <v>2</v>
      </c>
      <c r="AQ2856">
        <v>50</v>
      </c>
      <c r="AR2856">
        <v>50</v>
      </c>
      <c r="AS2856" t="s">
        <v>755</v>
      </c>
    </row>
    <row r="2857" spans="1:45" x14ac:dyDescent="0.25">
      <c r="A2857">
        <v>2856</v>
      </c>
      <c r="B2857" t="s">
        <v>26</v>
      </c>
      <c r="C2857" t="s">
        <v>665</v>
      </c>
      <c r="D2857" t="s">
        <v>4</v>
      </c>
      <c r="E2857" t="s">
        <v>350</v>
      </c>
      <c r="F2857" s="138">
        <v>44065</v>
      </c>
      <c r="G2857" t="s">
        <v>685</v>
      </c>
      <c r="H2857" t="s">
        <v>667</v>
      </c>
      <c r="I2857" t="s">
        <v>668</v>
      </c>
      <c r="J2857" t="s">
        <v>180</v>
      </c>
      <c r="K2857" t="s">
        <v>671</v>
      </c>
      <c r="L2857">
        <v>1000</v>
      </c>
      <c r="M2857">
        <v>200</v>
      </c>
      <c r="N2857">
        <v>96</v>
      </c>
      <c r="O2857">
        <v>96</v>
      </c>
      <c r="P2857">
        <v>80</v>
      </c>
      <c r="Q2857">
        <v>2</v>
      </c>
      <c r="R2857">
        <v>25</v>
      </c>
      <c r="S2857">
        <v>52.8</v>
      </c>
      <c r="T2857">
        <v>2</v>
      </c>
      <c r="U2857">
        <v>15</v>
      </c>
      <c r="V2857">
        <v>0.62962962962962965</v>
      </c>
      <c r="W2857">
        <v>0.4</v>
      </c>
      <c r="X2857">
        <v>1.4880952380952384E-2</v>
      </c>
      <c r="Y2857">
        <v>0.18601190476190479</v>
      </c>
      <c r="Z2857">
        <v>193</v>
      </c>
      <c r="AA2857">
        <v>0.6</v>
      </c>
      <c r="AB2857">
        <v>2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15</v>
      </c>
      <c r="AI2857">
        <v>0</v>
      </c>
      <c r="AJ2857">
        <v>0</v>
      </c>
      <c r="AK2857">
        <v>0</v>
      </c>
      <c r="AL2857">
        <v>0</v>
      </c>
      <c r="AM2857">
        <v>0</v>
      </c>
      <c r="AQ2857">
        <v>50</v>
      </c>
      <c r="AR2857">
        <v>50</v>
      </c>
      <c r="AS2857" t="s">
        <v>755</v>
      </c>
    </row>
    <row r="2858" spans="1:45" x14ac:dyDescent="0.25">
      <c r="A2858">
        <v>2857</v>
      </c>
      <c r="B2858" t="s">
        <v>26</v>
      </c>
      <c r="C2858" t="s">
        <v>665</v>
      </c>
      <c r="D2858" t="s">
        <v>4</v>
      </c>
      <c r="E2858" t="s">
        <v>350</v>
      </c>
      <c r="F2858" s="138">
        <v>44065</v>
      </c>
      <c r="G2858" t="s">
        <v>685</v>
      </c>
      <c r="H2858" t="s">
        <v>687</v>
      </c>
      <c r="I2858" t="s">
        <v>677</v>
      </c>
      <c r="J2858" t="s">
        <v>529</v>
      </c>
      <c r="K2858" t="s">
        <v>671</v>
      </c>
      <c r="L2858">
        <v>1000</v>
      </c>
      <c r="M2858">
        <v>200</v>
      </c>
      <c r="N2858">
        <v>180</v>
      </c>
      <c r="P2858">
        <v>80</v>
      </c>
      <c r="Q2858">
        <v>11</v>
      </c>
      <c r="R2858">
        <v>15</v>
      </c>
      <c r="S2858">
        <v>52.8</v>
      </c>
      <c r="T2858">
        <v>5</v>
      </c>
      <c r="U2858">
        <v>11.75</v>
      </c>
      <c r="V2858">
        <v>0.64423076923076927</v>
      </c>
      <c r="W2858">
        <v>0.4</v>
      </c>
      <c r="X2858">
        <v>8.7301587301587311E-2</v>
      </c>
      <c r="Y2858">
        <v>0.11904761904761905</v>
      </c>
      <c r="Z2858">
        <v>100</v>
      </c>
      <c r="AA2858">
        <v>0.7</v>
      </c>
      <c r="AB2858">
        <v>5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10</v>
      </c>
      <c r="AI2858">
        <v>3</v>
      </c>
      <c r="AJ2858">
        <v>0</v>
      </c>
      <c r="AK2858">
        <v>2</v>
      </c>
      <c r="AL2858">
        <v>0</v>
      </c>
      <c r="AM2858">
        <v>0</v>
      </c>
      <c r="AQ2858">
        <v>50</v>
      </c>
      <c r="AR2858">
        <v>50</v>
      </c>
      <c r="AS2858" t="s">
        <v>755</v>
      </c>
    </row>
    <row r="2859" spans="1:45" x14ac:dyDescent="0.25">
      <c r="A2859">
        <v>2858</v>
      </c>
      <c r="B2859" t="s">
        <v>26</v>
      </c>
      <c r="C2859" t="s">
        <v>665</v>
      </c>
      <c r="D2859" t="s">
        <v>4</v>
      </c>
      <c r="E2859" t="s">
        <v>350</v>
      </c>
      <c r="F2859" s="138">
        <v>44065</v>
      </c>
      <c r="G2859" t="s">
        <v>710</v>
      </c>
      <c r="H2859" t="s">
        <v>687</v>
      </c>
      <c r="I2859" t="s">
        <v>668</v>
      </c>
      <c r="J2859" t="s">
        <v>494</v>
      </c>
      <c r="K2859" t="s">
        <v>711</v>
      </c>
      <c r="L2859">
        <v>180</v>
      </c>
      <c r="M2859">
        <v>81</v>
      </c>
      <c r="O2859">
        <v>68</v>
      </c>
      <c r="P2859">
        <v>19</v>
      </c>
      <c r="Q2859">
        <v>4</v>
      </c>
      <c r="R2859">
        <v>4</v>
      </c>
      <c r="S2859">
        <v>5</v>
      </c>
      <c r="T2859">
        <v>2.25</v>
      </c>
      <c r="U2859">
        <v>2.25</v>
      </c>
      <c r="V2859">
        <v>0.5625</v>
      </c>
      <c r="W2859">
        <v>0.24</v>
      </c>
      <c r="X2859">
        <v>8.4033613445378158E-2</v>
      </c>
      <c r="Y2859">
        <v>8.4033613445378158E-2</v>
      </c>
      <c r="Z2859">
        <v>69</v>
      </c>
      <c r="AA2859">
        <v>0.65</v>
      </c>
      <c r="AB2859">
        <v>0</v>
      </c>
      <c r="AC2859">
        <v>0</v>
      </c>
      <c r="AD2859">
        <v>0</v>
      </c>
      <c r="AE2859">
        <v>3</v>
      </c>
      <c r="AF2859">
        <v>1</v>
      </c>
      <c r="AG2859">
        <v>0</v>
      </c>
      <c r="AH2859">
        <v>0</v>
      </c>
      <c r="AI2859">
        <v>0</v>
      </c>
      <c r="AJ2859">
        <v>0</v>
      </c>
      <c r="AK2859">
        <v>3</v>
      </c>
      <c r="AL2859">
        <v>1</v>
      </c>
      <c r="AM2859">
        <v>0</v>
      </c>
      <c r="AQ2859">
        <v>50</v>
      </c>
      <c r="AR2859">
        <v>50</v>
      </c>
      <c r="AS2859" t="s">
        <v>755</v>
      </c>
    </row>
    <row r="2860" spans="1:45" x14ac:dyDescent="0.25">
      <c r="A2860">
        <v>2859</v>
      </c>
      <c r="B2860" t="s">
        <v>26</v>
      </c>
      <c r="C2860" t="s">
        <v>665</v>
      </c>
      <c r="D2860" t="s">
        <v>4</v>
      </c>
      <c r="E2860" t="s">
        <v>350</v>
      </c>
      <c r="F2860" s="138">
        <v>44065</v>
      </c>
      <c r="G2860" t="s">
        <v>710</v>
      </c>
      <c r="H2860" t="s">
        <v>687</v>
      </c>
      <c r="I2860" t="s">
        <v>668</v>
      </c>
      <c r="J2860" t="s">
        <v>500</v>
      </c>
      <c r="K2860" t="s">
        <v>711</v>
      </c>
      <c r="L2860">
        <v>180</v>
      </c>
      <c r="M2860">
        <v>81</v>
      </c>
      <c r="O2860">
        <v>80</v>
      </c>
      <c r="P2860">
        <v>19</v>
      </c>
      <c r="Q2860">
        <v>2</v>
      </c>
      <c r="R2860">
        <v>10</v>
      </c>
      <c r="S2860">
        <v>5</v>
      </c>
      <c r="T2860">
        <v>0.5</v>
      </c>
      <c r="U2860">
        <v>5</v>
      </c>
      <c r="V2860">
        <v>0.45833333333333331</v>
      </c>
      <c r="W2860">
        <v>0.24</v>
      </c>
      <c r="X2860">
        <v>3.5714285714285712E-2</v>
      </c>
      <c r="Y2860">
        <v>0.17857142857142858</v>
      </c>
      <c r="Z2860">
        <v>85</v>
      </c>
      <c r="AA2860">
        <v>0.7</v>
      </c>
      <c r="AB2860">
        <v>0.5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5</v>
      </c>
      <c r="AI2860">
        <v>0</v>
      </c>
      <c r="AJ2860">
        <v>0</v>
      </c>
      <c r="AK2860">
        <v>0</v>
      </c>
      <c r="AL2860">
        <v>0</v>
      </c>
      <c r="AM2860">
        <v>0</v>
      </c>
      <c r="AQ2860">
        <v>50</v>
      </c>
      <c r="AR2860">
        <v>50</v>
      </c>
      <c r="AS2860" t="s">
        <v>755</v>
      </c>
    </row>
    <row r="2861" spans="1:45" x14ac:dyDescent="0.25">
      <c r="A2861">
        <v>2860</v>
      </c>
      <c r="B2861" t="s">
        <v>26</v>
      </c>
      <c r="C2861" t="s">
        <v>665</v>
      </c>
      <c r="D2861" t="s">
        <v>4</v>
      </c>
      <c r="E2861" t="s">
        <v>350</v>
      </c>
      <c r="F2861" s="138">
        <v>44065</v>
      </c>
      <c r="G2861" t="s">
        <v>710</v>
      </c>
      <c r="H2861" t="s">
        <v>687</v>
      </c>
      <c r="I2861" t="s">
        <v>668</v>
      </c>
      <c r="J2861" t="s">
        <v>509</v>
      </c>
      <c r="K2861" t="s">
        <v>711</v>
      </c>
      <c r="L2861">
        <v>180</v>
      </c>
      <c r="M2861">
        <v>81</v>
      </c>
      <c r="O2861">
        <v>68</v>
      </c>
      <c r="P2861">
        <v>19</v>
      </c>
      <c r="Q2861">
        <v>0</v>
      </c>
      <c r="R2861">
        <v>7</v>
      </c>
      <c r="S2861">
        <v>5</v>
      </c>
      <c r="T2861">
        <v>0</v>
      </c>
      <c r="U2861">
        <v>3</v>
      </c>
      <c r="V2861">
        <v>0.42857142857142855</v>
      </c>
      <c r="W2861">
        <v>0.24</v>
      </c>
      <c r="X2861">
        <v>0</v>
      </c>
      <c r="Y2861">
        <v>0.14705882352941177</v>
      </c>
      <c r="Z2861">
        <v>50</v>
      </c>
      <c r="AA2861">
        <v>0.7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3</v>
      </c>
      <c r="AI2861">
        <v>0</v>
      </c>
      <c r="AJ2861">
        <v>0</v>
      </c>
      <c r="AK2861">
        <v>0</v>
      </c>
      <c r="AL2861">
        <v>0</v>
      </c>
      <c r="AM2861">
        <v>0</v>
      </c>
      <c r="AQ2861">
        <v>50</v>
      </c>
      <c r="AR2861">
        <v>50</v>
      </c>
      <c r="AS2861" t="s">
        <v>755</v>
      </c>
    </row>
    <row r="2862" spans="1:45" x14ac:dyDescent="0.25">
      <c r="A2862">
        <v>2861</v>
      </c>
      <c r="B2862" t="s">
        <v>26</v>
      </c>
      <c r="C2862" t="s">
        <v>665</v>
      </c>
      <c r="D2862" t="s">
        <v>4</v>
      </c>
      <c r="E2862" t="s">
        <v>350</v>
      </c>
      <c r="F2862" s="138">
        <v>44065</v>
      </c>
      <c r="G2862" t="s">
        <v>710</v>
      </c>
      <c r="H2862" t="s">
        <v>687</v>
      </c>
      <c r="I2862" t="s">
        <v>668</v>
      </c>
      <c r="J2862" t="s">
        <v>513</v>
      </c>
      <c r="K2862" t="s">
        <v>711</v>
      </c>
      <c r="L2862">
        <v>180</v>
      </c>
      <c r="M2862">
        <v>81</v>
      </c>
      <c r="O2862">
        <v>82</v>
      </c>
      <c r="P2862">
        <v>19</v>
      </c>
      <c r="Q2862">
        <v>3</v>
      </c>
      <c r="R2862">
        <v>3</v>
      </c>
      <c r="S2862">
        <v>5</v>
      </c>
      <c r="T2862">
        <v>1</v>
      </c>
      <c r="U2862">
        <v>2</v>
      </c>
      <c r="V2862">
        <v>0.5</v>
      </c>
      <c r="W2862">
        <v>0.24</v>
      </c>
      <c r="X2862">
        <v>5.2264808362369339E-2</v>
      </c>
      <c r="Y2862">
        <v>5.2264808362369339E-2</v>
      </c>
      <c r="Z2862">
        <v>150</v>
      </c>
      <c r="AA2862">
        <v>0.7</v>
      </c>
      <c r="AB2862">
        <v>1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1</v>
      </c>
      <c r="AI2862">
        <v>0</v>
      </c>
      <c r="AJ2862">
        <v>0</v>
      </c>
      <c r="AK2862">
        <v>2</v>
      </c>
      <c r="AL2862">
        <v>0</v>
      </c>
      <c r="AM2862">
        <v>0</v>
      </c>
      <c r="AQ2862">
        <v>50</v>
      </c>
      <c r="AR2862">
        <v>50</v>
      </c>
      <c r="AS2862" t="s">
        <v>755</v>
      </c>
    </row>
    <row r="2863" spans="1:45" x14ac:dyDescent="0.25">
      <c r="A2863">
        <v>2862</v>
      </c>
      <c r="B2863" t="s">
        <v>26</v>
      </c>
      <c r="C2863" t="s">
        <v>665</v>
      </c>
      <c r="D2863" t="s">
        <v>4</v>
      </c>
      <c r="E2863" t="s">
        <v>350</v>
      </c>
      <c r="F2863" s="138">
        <v>44065</v>
      </c>
      <c r="G2863" t="s">
        <v>710</v>
      </c>
      <c r="H2863" t="s">
        <v>687</v>
      </c>
      <c r="I2863" t="s">
        <v>668</v>
      </c>
      <c r="J2863" t="s">
        <v>515</v>
      </c>
      <c r="K2863" t="s">
        <v>711</v>
      </c>
      <c r="L2863">
        <v>180</v>
      </c>
      <c r="M2863">
        <v>81</v>
      </c>
      <c r="O2863">
        <v>96</v>
      </c>
      <c r="P2863">
        <v>19</v>
      </c>
      <c r="Q2863">
        <v>0</v>
      </c>
      <c r="R2863">
        <v>5</v>
      </c>
      <c r="S2863">
        <v>5</v>
      </c>
      <c r="T2863">
        <v>0</v>
      </c>
      <c r="U2863">
        <v>2.75</v>
      </c>
      <c r="V2863">
        <v>0.55000000000000004</v>
      </c>
      <c r="W2863">
        <v>0.24</v>
      </c>
      <c r="X2863">
        <v>0</v>
      </c>
      <c r="Y2863">
        <v>7.4404761904761918E-2</v>
      </c>
      <c r="Z2863">
        <v>110</v>
      </c>
      <c r="AA2863">
        <v>0.65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2</v>
      </c>
      <c r="AI2863">
        <v>1</v>
      </c>
      <c r="AJ2863">
        <v>0</v>
      </c>
      <c r="AK2863">
        <v>1</v>
      </c>
      <c r="AL2863">
        <v>0</v>
      </c>
      <c r="AM2863">
        <v>0</v>
      </c>
      <c r="AQ2863">
        <v>50</v>
      </c>
      <c r="AR2863">
        <v>50</v>
      </c>
      <c r="AS2863" t="s">
        <v>755</v>
      </c>
    </row>
    <row r="2864" spans="1:45" x14ac:dyDescent="0.25">
      <c r="A2864">
        <v>2863</v>
      </c>
      <c r="B2864" t="s">
        <v>26</v>
      </c>
      <c r="C2864" t="s">
        <v>665</v>
      </c>
      <c r="D2864" t="s">
        <v>4</v>
      </c>
      <c r="E2864" t="s">
        <v>350</v>
      </c>
      <c r="F2864" s="138">
        <v>44065</v>
      </c>
      <c r="G2864" t="s">
        <v>710</v>
      </c>
      <c r="H2864" t="s">
        <v>687</v>
      </c>
      <c r="I2864" t="s">
        <v>668</v>
      </c>
      <c r="J2864" t="s">
        <v>532</v>
      </c>
      <c r="K2864" t="s">
        <v>711</v>
      </c>
      <c r="L2864">
        <v>180</v>
      </c>
      <c r="M2864">
        <v>81</v>
      </c>
      <c r="O2864">
        <v>96</v>
      </c>
      <c r="P2864">
        <v>19</v>
      </c>
      <c r="Q2864">
        <v>0</v>
      </c>
      <c r="R2864">
        <v>10</v>
      </c>
      <c r="S2864">
        <v>5</v>
      </c>
      <c r="T2864">
        <v>0</v>
      </c>
      <c r="U2864">
        <v>4.3</v>
      </c>
      <c r="V2864">
        <v>0.43</v>
      </c>
      <c r="W2864">
        <v>0.24</v>
      </c>
      <c r="X2864">
        <v>0</v>
      </c>
      <c r="Y2864">
        <v>0.14880952380952384</v>
      </c>
      <c r="Z2864">
        <v>111</v>
      </c>
      <c r="AA2864">
        <v>0.7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4.3</v>
      </c>
      <c r="AI2864">
        <v>0</v>
      </c>
      <c r="AJ2864">
        <v>0</v>
      </c>
      <c r="AK2864">
        <v>0</v>
      </c>
      <c r="AL2864">
        <v>0</v>
      </c>
      <c r="AM2864">
        <v>0</v>
      </c>
      <c r="AQ2864">
        <v>50</v>
      </c>
      <c r="AR2864">
        <v>50</v>
      </c>
      <c r="AS2864" t="s">
        <v>755</v>
      </c>
    </row>
    <row r="2865" spans="1:45" x14ac:dyDescent="0.25">
      <c r="A2865">
        <v>2864</v>
      </c>
      <c r="B2865" t="s">
        <v>26</v>
      </c>
      <c r="C2865" t="s">
        <v>665</v>
      </c>
      <c r="D2865" t="s">
        <v>4</v>
      </c>
      <c r="E2865" t="s">
        <v>350</v>
      </c>
      <c r="F2865" s="138">
        <v>44065</v>
      </c>
      <c r="G2865" t="s">
        <v>710</v>
      </c>
      <c r="H2865" t="s">
        <v>687</v>
      </c>
      <c r="I2865" t="s">
        <v>668</v>
      </c>
      <c r="J2865" t="s">
        <v>531</v>
      </c>
      <c r="K2865" t="s">
        <v>711</v>
      </c>
      <c r="L2865">
        <v>180</v>
      </c>
      <c r="M2865">
        <v>81</v>
      </c>
      <c r="O2865">
        <v>68</v>
      </c>
      <c r="P2865">
        <v>19</v>
      </c>
      <c r="Q2865">
        <v>4</v>
      </c>
      <c r="R2865">
        <v>34</v>
      </c>
      <c r="S2865">
        <v>5</v>
      </c>
      <c r="T2865">
        <v>8</v>
      </c>
      <c r="U2865">
        <v>25</v>
      </c>
      <c r="V2865">
        <v>0.86842105263157898</v>
      </c>
      <c r="W2865">
        <v>0.24</v>
      </c>
      <c r="X2865">
        <v>8.4033613445378158E-2</v>
      </c>
      <c r="Y2865">
        <v>0.71428571428571441</v>
      </c>
      <c r="Z2865">
        <v>96</v>
      </c>
      <c r="AA2865">
        <v>0.7</v>
      </c>
      <c r="AB2865">
        <v>8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19</v>
      </c>
      <c r="AI2865">
        <v>0</v>
      </c>
      <c r="AJ2865">
        <v>0</v>
      </c>
      <c r="AK2865">
        <v>12</v>
      </c>
      <c r="AL2865">
        <v>0</v>
      </c>
      <c r="AM2865">
        <v>0</v>
      </c>
      <c r="AQ2865">
        <v>50</v>
      </c>
      <c r="AR2865">
        <v>50</v>
      </c>
      <c r="AS2865" t="s">
        <v>755</v>
      </c>
    </row>
    <row r="2866" spans="1:45" x14ac:dyDescent="0.25">
      <c r="A2866">
        <v>2865</v>
      </c>
      <c r="B2866" t="s">
        <v>26</v>
      </c>
      <c r="C2866" t="s">
        <v>665</v>
      </c>
      <c r="D2866" t="s">
        <v>4</v>
      </c>
      <c r="E2866" t="s">
        <v>350</v>
      </c>
      <c r="F2866" s="138">
        <v>44065</v>
      </c>
      <c r="G2866" t="s">
        <v>710</v>
      </c>
      <c r="H2866" t="s">
        <v>687</v>
      </c>
      <c r="I2866" t="s">
        <v>668</v>
      </c>
      <c r="J2866" t="s">
        <v>551</v>
      </c>
      <c r="K2866" t="s">
        <v>711</v>
      </c>
      <c r="L2866">
        <v>180</v>
      </c>
      <c r="M2866">
        <v>81</v>
      </c>
      <c r="O2866">
        <v>82</v>
      </c>
      <c r="P2866">
        <v>19</v>
      </c>
      <c r="Q2866">
        <v>7</v>
      </c>
      <c r="R2866">
        <v>9</v>
      </c>
      <c r="S2866">
        <v>5</v>
      </c>
      <c r="T2866">
        <v>3</v>
      </c>
      <c r="U2866">
        <v>3</v>
      </c>
      <c r="V2866">
        <v>0.375</v>
      </c>
      <c r="W2866">
        <v>0.24</v>
      </c>
      <c r="X2866">
        <v>0.12195121951219512</v>
      </c>
      <c r="Y2866">
        <v>0.15679442508710803</v>
      </c>
      <c r="Z2866">
        <v>127</v>
      </c>
      <c r="AA2866">
        <v>0.7</v>
      </c>
      <c r="AB2866">
        <v>3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3</v>
      </c>
      <c r="AI2866">
        <v>0</v>
      </c>
      <c r="AJ2866">
        <v>0</v>
      </c>
      <c r="AK2866">
        <v>0</v>
      </c>
      <c r="AL2866">
        <v>0</v>
      </c>
      <c r="AM2866">
        <v>0</v>
      </c>
      <c r="AQ2866">
        <v>50</v>
      </c>
      <c r="AR2866">
        <v>50</v>
      </c>
      <c r="AS2866" t="s">
        <v>755</v>
      </c>
    </row>
    <row r="2867" spans="1:45" x14ac:dyDescent="0.25">
      <c r="A2867">
        <v>2866</v>
      </c>
      <c r="B2867" t="s">
        <v>26</v>
      </c>
      <c r="C2867" t="s">
        <v>665</v>
      </c>
      <c r="D2867" t="s">
        <v>4</v>
      </c>
      <c r="E2867" t="s">
        <v>350</v>
      </c>
      <c r="F2867" s="138">
        <v>44065</v>
      </c>
      <c r="G2867" t="s">
        <v>710</v>
      </c>
      <c r="H2867" t="s">
        <v>687</v>
      </c>
      <c r="I2867" t="s">
        <v>668</v>
      </c>
      <c r="J2867" t="s">
        <v>560</v>
      </c>
      <c r="K2867" t="s">
        <v>711</v>
      </c>
      <c r="L2867">
        <v>180</v>
      </c>
      <c r="M2867">
        <v>81</v>
      </c>
      <c r="O2867">
        <v>86</v>
      </c>
      <c r="P2867">
        <v>19</v>
      </c>
      <c r="Q2867">
        <v>6</v>
      </c>
      <c r="R2867">
        <v>11</v>
      </c>
      <c r="S2867">
        <v>5</v>
      </c>
      <c r="T2867">
        <v>3</v>
      </c>
      <c r="U2867">
        <v>7</v>
      </c>
      <c r="V2867">
        <v>0.58823529411764708</v>
      </c>
      <c r="W2867">
        <v>0.24</v>
      </c>
      <c r="X2867">
        <v>9.9667774086378738E-2</v>
      </c>
      <c r="Y2867">
        <v>0.18272425249169436</v>
      </c>
      <c r="Z2867">
        <v>100</v>
      </c>
      <c r="AA2867">
        <v>0.7</v>
      </c>
      <c r="AB2867">
        <v>3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7</v>
      </c>
      <c r="AI2867">
        <v>0</v>
      </c>
      <c r="AJ2867">
        <v>0</v>
      </c>
      <c r="AK2867">
        <v>0</v>
      </c>
      <c r="AL2867">
        <v>0</v>
      </c>
      <c r="AM2867">
        <v>0</v>
      </c>
      <c r="AQ2867">
        <v>50</v>
      </c>
      <c r="AR2867">
        <v>50</v>
      </c>
      <c r="AS2867" t="s">
        <v>755</v>
      </c>
    </row>
    <row r="2868" spans="1:45" x14ac:dyDescent="0.25">
      <c r="A2868">
        <v>2867</v>
      </c>
      <c r="B2868" t="s">
        <v>26</v>
      </c>
      <c r="C2868" t="s">
        <v>665</v>
      </c>
      <c r="D2868" t="s">
        <v>4</v>
      </c>
      <c r="E2868" t="s">
        <v>350</v>
      </c>
      <c r="F2868" s="138">
        <v>44065</v>
      </c>
      <c r="G2868" t="s">
        <v>710</v>
      </c>
      <c r="H2868" t="s">
        <v>687</v>
      </c>
      <c r="I2868" t="s">
        <v>668</v>
      </c>
      <c r="J2868" t="s">
        <v>550</v>
      </c>
      <c r="K2868" t="s">
        <v>711</v>
      </c>
      <c r="L2868">
        <v>180</v>
      </c>
      <c r="M2868">
        <v>81</v>
      </c>
      <c r="O2868">
        <v>96</v>
      </c>
      <c r="P2868">
        <v>19</v>
      </c>
      <c r="Q2868">
        <v>4</v>
      </c>
      <c r="R2868">
        <v>12</v>
      </c>
      <c r="S2868">
        <v>5</v>
      </c>
      <c r="T2868">
        <v>2.6</v>
      </c>
      <c r="U2868">
        <v>8.25</v>
      </c>
      <c r="V2868">
        <v>0.67812499999999998</v>
      </c>
      <c r="W2868">
        <v>0.24</v>
      </c>
      <c r="X2868">
        <v>5.9523809523809534E-2</v>
      </c>
      <c r="Y2868">
        <v>0.1785714285714286</v>
      </c>
      <c r="Z2868">
        <v>141</v>
      </c>
      <c r="AA2868">
        <v>0.7</v>
      </c>
      <c r="AB2868">
        <v>2.6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5</v>
      </c>
      <c r="AI2868">
        <v>3</v>
      </c>
      <c r="AJ2868">
        <v>0</v>
      </c>
      <c r="AK2868">
        <v>5</v>
      </c>
      <c r="AL2868">
        <v>0</v>
      </c>
      <c r="AM2868">
        <v>0</v>
      </c>
      <c r="AQ2868">
        <v>50</v>
      </c>
      <c r="AR2868">
        <v>50</v>
      </c>
      <c r="AS2868" t="s">
        <v>755</v>
      </c>
    </row>
    <row r="2869" spans="1:45" x14ac:dyDescent="0.25">
      <c r="A2869">
        <v>2868</v>
      </c>
      <c r="B2869" t="s">
        <v>26</v>
      </c>
      <c r="C2869" t="s">
        <v>665</v>
      </c>
      <c r="D2869" t="s">
        <v>4</v>
      </c>
      <c r="E2869" t="s">
        <v>350</v>
      </c>
      <c r="F2869" s="138">
        <v>44065</v>
      </c>
      <c r="G2869" t="s">
        <v>710</v>
      </c>
      <c r="H2869" t="s">
        <v>687</v>
      </c>
      <c r="I2869" t="s">
        <v>668</v>
      </c>
      <c r="J2869" t="s">
        <v>628</v>
      </c>
      <c r="K2869" t="s">
        <v>711</v>
      </c>
      <c r="L2869">
        <v>180</v>
      </c>
      <c r="M2869">
        <v>81</v>
      </c>
      <c r="O2869">
        <v>76</v>
      </c>
      <c r="P2869">
        <v>19</v>
      </c>
      <c r="Q2869">
        <v>0</v>
      </c>
      <c r="R2869">
        <v>4</v>
      </c>
      <c r="S2869">
        <v>5</v>
      </c>
      <c r="T2869">
        <v>0</v>
      </c>
      <c r="U2869">
        <v>2</v>
      </c>
      <c r="V2869">
        <v>0.5</v>
      </c>
      <c r="W2869">
        <v>0.24</v>
      </c>
      <c r="X2869">
        <v>0</v>
      </c>
      <c r="Y2869">
        <v>7.518796992481204E-2</v>
      </c>
      <c r="Z2869">
        <v>129</v>
      </c>
      <c r="AA2869">
        <v>0.7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2</v>
      </c>
      <c r="AI2869">
        <v>0</v>
      </c>
      <c r="AJ2869">
        <v>0</v>
      </c>
      <c r="AK2869">
        <v>0</v>
      </c>
      <c r="AL2869">
        <v>0</v>
      </c>
      <c r="AM2869">
        <v>0</v>
      </c>
      <c r="AQ2869">
        <v>50</v>
      </c>
      <c r="AR2869">
        <v>50</v>
      </c>
      <c r="AS2869" t="s">
        <v>755</v>
      </c>
    </row>
    <row r="2870" spans="1:45" x14ac:dyDescent="0.25">
      <c r="A2870">
        <v>2869</v>
      </c>
      <c r="B2870" t="s">
        <v>26</v>
      </c>
      <c r="C2870" t="s">
        <v>665</v>
      </c>
      <c r="D2870" t="s">
        <v>4</v>
      </c>
      <c r="E2870" t="s">
        <v>350</v>
      </c>
      <c r="F2870" s="138">
        <v>44065</v>
      </c>
      <c r="G2870" t="s">
        <v>710</v>
      </c>
      <c r="H2870" t="s">
        <v>687</v>
      </c>
      <c r="I2870" t="s">
        <v>668</v>
      </c>
      <c r="J2870" t="s">
        <v>626</v>
      </c>
      <c r="K2870" t="s">
        <v>711</v>
      </c>
      <c r="L2870">
        <v>180</v>
      </c>
      <c r="M2870">
        <v>81</v>
      </c>
      <c r="O2870">
        <v>82</v>
      </c>
      <c r="P2870">
        <v>19</v>
      </c>
      <c r="Q2870">
        <v>4</v>
      </c>
      <c r="R2870">
        <v>16</v>
      </c>
      <c r="S2870">
        <v>5</v>
      </c>
      <c r="T2870">
        <v>2</v>
      </c>
      <c r="U2870">
        <v>10.75</v>
      </c>
      <c r="V2870">
        <v>0.63749999999999996</v>
      </c>
      <c r="W2870">
        <v>0.24</v>
      </c>
      <c r="X2870">
        <v>6.968641114982578E-2</v>
      </c>
      <c r="Y2870">
        <v>0.27874564459930312</v>
      </c>
      <c r="Z2870">
        <v>115</v>
      </c>
      <c r="AA2870">
        <v>0.75</v>
      </c>
      <c r="AB2870">
        <v>2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10</v>
      </c>
      <c r="AI2870">
        <v>3</v>
      </c>
      <c r="AJ2870">
        <v>0</v>
      </c>
      <c r="AK2870">
        <v>0</v>
      </c>
      <c r="AL2870">
        <v>0</v>
      </c>
      <c r="AM2870">
        <v>0</v>
      </c>
      <c r="AQ2870">
        <v>50</v>
      </c>
      <c r="AR2870">
        <v>50</v>
      </c>
      <c r="AS2870" t="s">
        <v>755</v>
      </c>
    </row>
    <row r="2871" spans="1:45" x14ac:dyDescent="0.25">
      <c r="A2871">
        <v>2870</v>
      </c>
      <c r="B2871" t="s">
        <v>26</v>
      </c>
      <c r="C2871" t="s">
        <v>665</v>
      </c>
      <c r="D2871" t="s">
        <v>4</v>
      </c>
      <c r="E2871" t="s">
        <v>350</v>
      </c>
      <c r="F2871" s="138">
        <v>44065</v>
      </c>
      <c r="G2871" t="s">
        <v>710</v>
      </c>
      <c r="H2871" t="s">
        <v>687</v>
      </c>
      <c r="I2871" t="s">
        <v>668</v>
      </c>
      <c r="J2871" t="s">
        <v>624</v>
      </c>
      <c r="K2871" t="s">
        <v>711</v>
      </c>
      <c r="L2871">
        <v>180</v>
      </c>
      <c r="M2871">
        <v>81</v>
      </c>
      <c r="O2871">
        <v>77</v>
      </c>
      <c r="P2871">
        <v>19</v>
      </c>
      <c r="Q2871">
        <v>1</v>
      </c>
      <c r="R2871">
        <v>7</v>
      </c>
      <c r="S2871">
        <v>5</v>
      </c>
      <c r="T2871">
        <v>0.5</v>
      </c>
      <c r="U2871">
        <v>6.875</v>
      </c>
      <c r="V2871">
        <v>0.921875</v>
      </c>
      <c r="W2871">
        <v>0.24</v>
      </c>
      <c r="X2871">
        <v>1.8552875695732839E-2</v>
      </c>
      <c r="Y2871">
        <v>0.12987012987012989</v>
      </c>
      <c r="Z2871">
        <v>80</v>
      </c>
      <c r="AA2871">
        <v>0.6</v>
      </c>
      <c r="AB2871">
        <v>0.5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6</v>
      </c>
      <c r="AI2871">
        <v>2</v>
      </c>
      <c r="AJ2871">
        <v>1</v>
      </c>
      <c r="AK2871">
        <v>0</v>
      </c>
      <c r="AL2871">
        <v>0</v>
      </c>
      <c r="AM2871">
        <v>0</v>
      </c>
      <c r="AQ2871">
        <v>50</v>
      </c>
      <c r="AR2871">
        <v>50</v>
      </c>
      <c r="AS2871" t="s">
        <v>755</v>
      </c>
    </row>
    <row r="2872" spans="1:45" x14ac:dyDescent="0.25">
      <c r="A2872">
        <v>2871</v>
      </c>
      <c r="B2872" t="s">
        <v>26</v>
      </c>
      <c r="C2872" t="s">
        <v>665</v>
      </c>
      <c r="D2872" t="s">
        <v>4</v>
      </c>
      <c r="E2872" t="s">
        <v>350</v>
      </c>
      <c r="F2872" s="138">
        <v>44065</v>
      </c>
      <c r="G2872" t="s">
        <v>710</v>
      </c>
      <c r="H2872" t="s">
        <v>687</v>
      </c>
      <c r="I2872" t="s">
        <v>668</v>
      </c>
      <c r="J2872" t="s">
        <v>625</v>
      </c>
      <c r="K2872" t="s">
        <v>711</v>
      </c>
      <c r="L2872">
        <v>180</v>
      </c>
      <c r="M2872">
        <v>81</v>
      </c>
      <c r="O2872">
        <v>74</v>
      </c>
      <c r="P2872">
        <v>19</v>
      </c>
      <c r="Q2872">
        <v>0</v>
      </c>
      <c r="R2872">
        <v>7</v>
      </c>
      <c r="S2872">
        <v>5</v>
      </c>
      <c r="T2872">
        <v>0</v>
      </c>
      <c r="U2872">
        <v>4.17</v>
      </c>
      <c r="V2872">
        <v>0.59571428571428575</v>
      </c>
      <c r="W2872">
        <v>0.24</v>
      </c>
      <c r="X2872">
        <v>0</v>
      </c>
      <c r="Y2872">
        <v>0.13513513513513514</v>
      </c>
      <c r="Z2872">
        <v>82</v>
      </c>
      <c r="AA2872">
        <v>0.6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1.67</v>
      </c>
      <c r="AI2872">
        <v>4</v>
      </c>
      <c r="AJ2872">
        <v>0</v>
      </c>
      <c r="AK2872">
        <v>3</v>
      </c>
      <c r="AL2872">
        <v>0</v>
      </c>
      <c r="AM2872">
        <v>0</v>
      </c>
      <c r="AQ2872">
        <v>50</v>
      </c>
      <c r="AR2872">
        <v>50</v>
      </c>
      <c r="AS2872" t="s">
        <v>755</v>
      </c>
    </row>
    <row r="2873" spans="1:45" x14ac:dyDescent="0.25">
      <c r="A2873">
        <v>2872</v>
      </c>
      <c r="B2873" t="s">
        <v>26</v>
      </c>
      <c r="C2873" t="s">
        <v>665</v>
      </c>
      <c r="D2873" t="s">
        <v>4</v>
      </c>
      <c r="E2873" t="s">
        <v>350</v>
      </c>
      <c r="F2873" s="138">
        <v>44065</v>
      </c>
      <c r="G2873" t="s">
        <v>710</v>
      </c>
      <c r="H2873" t="s">
        <v>687</v>
      </c>
      <c r="I2873" t="s">
        <v>668</v>
      </c>
      <c r="J2873" t="s">
        <v>623</v>
      </c>
      <c r="K2873" t="s">
        <v>711</v>
      </c>
      <c r="L2873">
        <v>180</v>
      </c>
      <c r="M2873">
        <v>81</v>
      </c>
      <c r="O2873">
        <v>71</v>
      </c>
      <c r="P2873">
        <v>19</v>
      </c>
      <c r="Q2873">
        <v>11</v>
      </c>
      <c r="R2873">
        <v>19</v>
      </c>
      <c r="S2873">
        <v>5</v>
      </c>
      <c r="T2873">
        <v>4</v>
      </c>
      <c r="U2873">
        <v>16.25</v>
      </c>
      <c r="V2873">
        <v>0.67500000000000004</v>
      </c>
      <c r="W2873">
        <v>0.24</v>
      </c>
      <c r="X2873">
        <v>0.22132796780684105</v>
      </c>
      <c r="Y2873">
        <v>0.38229376257545272</v>
      </c>
      <c r="Z2873">
        <v>164</v>
      </c>
      <c r="AA2873">
        <v>0.6</v>
      </c>
      <c r="AB2873">
        <v>4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15</v>
      </c>
      <c r="AI2873">
        <v>3</v>
      </c>
      <c r="AJ2873">
        <v>0</v>
      </c>
      <c r="AK2873">
        <v>1</v>
      </c>
      <c r="AL2873">
        <v>0</v>
      </c>
      <c r="AM2873">
        <v>0</v>
      </c>
      <c r="AQ2873">
        <v>50</v>
      </c>
      <c r="AR2873">
        <v>50</v>
      </c>
      <c r="AS2873" t="s">
        <v>755</v>
      </c>
    </row>
    <row r="2874" spans="1:45" x14ac:dyDescent="0.25">
      <c r="A2874">
        <v>2873</v>
      </c>
      <c r="B2874" t="s">
        <v>26</v>
      </c>
      <c r="C2874" t="s">
        <v>665</v>
      </c>
      <c r="D2874" t="s">
        <v>4</v>
      </c>
      <c r="E2874" t="s">
        <v>350</v>
      </c>
      <c r="F2874" s="138">
        <v>44065</v>
      </c>
      <c r="G2874" t="s">
        <v>710</v>
      </c>
      <c r="H2874" t="s">
        <v>687</v>
      </c>
      <c r="I2874" t="s">
        <v>668</v>
      </c>
      <c r="J2874" t="s">
        <v>627</v>
      </c>
      <c r="K2874" t="s">
        <v>711</v>
      </c>
      <c r="L2874">
        <v>180</v>
      </c>
      <c r="M2874">
        <v>81</v>
      </c>
      <c r="O2874">
        <v>73</v>
      </c>
      <c r="P2874">
        <v>19</v>
      </c>
      <c r="Q2874">
        <v>9</v>
      </c>
      <c r="R2874">
        <v>17</v>
      </c>
      <c r="S2874">
        <v>5</v>
      </c>
      <c r="T2874">
        <v>7</v>
      </c>
      <c r="U2874">
        <v>13.75</v>
      </c>
      <c r="V2874">
        <v>0.79807692307692313</v>
      </c>
      <c r="W2874">
        <v>0.24</v>
      </c>
      <c r="X2874">
        <v>0.17612524461839532</v>
      </c>
      <c r="Y2874">
        <v>0.3326810176125245</v>
      </c>
      <c r="Z2874">
        <v>95</v>
      </c>
      <c r="AA2874">
        <v>0.6</v>
      </c>
      <c r="AB2874">
        <v>7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12</v>
      </c>
      <c r="AI2874">
        <v>3</v>
      </c>
      <c r="AJ2874">
        <v>0</v>
      </c>
      <c r="AK2874">
        <v>2</v>
      </c>
      <c r="AL2874">
        <v>0</v>
      </c>
      <c r="AM2874">
        <v>0</v>
      </c>
      <c r="AQ2874">
        <v>50</v>
      </c>
      <c r="AR2874">
        <v>50</v>
      </c>
      <c r="AS2874" t="s">
        <v>755</v>
      </c>
    </row>
    <row r="2875" spans="1:45" x14ac:dyDescent="0.25">
      <c r="A2875">
        <v>2874</v>
      </c>
      <c r="B2875" t="s">
        <v>26</v>
      </c>
      <c r="C2875" t="s">
        <v>665</v>
      </c>
      <c r="D2875" t="s">
        <v>4</v>
      </c>
      <c r="E2875" t="s">
        <v>350</v>
      </c>
      <c r="F2875" s="138">
        <v>44065</v>
      </c>
      <c r="G2875" t="s">
        <v>712</v>
      </c>
      <c r="H2875" t="s">
        <v>687</v>
      </c>
      <c r="I2875" t="s">
        <v>668</v>
      </c>
      <c r="J2875" t="s">
        <v>561</v>
      </c>
      <c r="K2875" t="s">
        <v>711</v>
      </c>
      <c r="L2875">
        <v>320</v>
      </c>
      <c r="M2875">
        <v>144</v>
      </c>
      <c r="O2875">
        <v>164</v>
      </c>
      <c r="P2875">
        <v>35</v>
      </c>
      <c r="Q2875">
        <v>7</v>
      </c>
      <c r="R2875">
        <v>7</v>
      </c>
      <c r="S2875">
        <v>12.5</v>
      </c>
      <c r="T2875">
        <v>3</v>
      </c>
      <c r="U2875">
        <v>4</v>
      </c>
      <c r="V2875">
        <v>0.5</v>
      </c>
      <c r="W2875">
        <v>0.24</v>
      </c>
      <c r="X2875">
        <v>6.097560975609756E-2</v>
      </c>
      <c r="Y2875">
        <v>6.097560975609756E-2</v>
      </c>
      <c r="Z2875">
        <v>70</v>
      </c>
      <c r="AA2875">
        <v>0.6</v>
      </c>
      <c r="AB2875">
        <v>3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4</v>
      </c>
      <c r="AI2875">
        <v>0</v>
      </c>
      <c r="AJ2875">
        <v>0</v>
      </c>
      <c r="AK2875">
        <v>0</v>
      </c>
      <c r="AL2875">
        <v>0</v>
      </c>
      <c r="AM2875">
        <v>0</v>
      </c>
      <c r="AQ2875">
        <v>50</v>
      </c>
      <c r="AR2875">
        <v>50</v>
      </c>
      <c r="AS2875" t="s">
        <v>755</v>
      </c>
    </row>
    <row r="2876" spans="1:45" x14ac:dyDescent="0.25">
      <c r="A2876">
        <v>2875</v>
      </c>
      <c r="B2876" t="s">
        <v>26</v>
      </c>
      <c r="C2876" t="s">
        <v>678</v>
      </c>
      <c r="D2876" t="s">
        <v>4</v>
      </c>
      <c r="E2876" t="s">
        <v>350</v>
      </c>
      <c r="F2876" s="138">
        <v>44065</v>
      </c>
      <c r="G2876" t="s">
        <v>685</v>
      </c>
      <c r="H2876" t="s">
        <v>687</v>
      </c>
      <c r="I2876" t="s">
        <v>688</v>
      </c>
      <c r="J2876" t="s">
        <v>414</v>
      </c>
      <c r="K2876" t="s">
        <v>671</v>
      </c>
      <c r="L2876">
        <v>1000</v>
      </c>
      <c r="M2876">
        <v>200</v>
      </c>
      <c r="N2876">
        <v>196</v>
      </c>
      <c r="P2876">
        <v>48</v>
      </c>
      <c r="Q2876">
        <v>19</v>
      </c>
      <c r="R2876">
        <v>18</v>
      </c>
      <c r="S2876">
        <v>17.600000000000001</v>
      </c>
      <c r="T2876">
        <v>9.75</v>
      </c>
      <c r="U2876">
        <v>7.25</v>
      </c>
      <c r="V2876">
        <v>0.45945945945945948</v>
      </c>
      <c r="W2876">
        <v>0.24</v>
      </c>
      <c r="X2876">
        <v>0.13848396501457727</v>
      </c>
      <c r="Y2876">
        <v>0.13119533527696794</v>
      </c>
      <c r="Z2876">
        <v>211</v>
      </c>
      <c r="AA2876">
        <v>0.6</v>
      </c>
      <c r="AB2876">
        <v>7</v>
      </c>
      <c r="AC2876">
        <v>5</v>
      </c>
      <c r="AD2876">
        <v>0</v>
      </c>
      <c r="AE2876">
        <v>3</v>
      </c>
      <c r="AF2876">
        <v>0</v>
      </c>
      <c r="AG2876">
        <v>0</v>
      </c>
      <c r="AH2876">
        <v>5</v>
      </c>
      <c r="AI2876">
        <v>5</v>
      </c>
      <c r="AJ2876">
        <v>0</v>
      </c>
      <c r="AK2876">
        <v>2</v>
      </c>
      <c r="AL2876">
        <v>0</v>
      </c>
      <c r="AM2876">
        <v>0</v>
      </c>
      <c r="AQ2876">
        <v>50</v>
      </c>
      <c r="AR2876">
        <v>50</v>
      </c>
      <c r="AS2876" t="s">
        <v>755</v>
      </c>
    </row>
    <row r="2877" spans="1:45" x14ac:dyDescent="0.25">
      <c r="A2877">
        <v>2876</v>
      </c>
      <c r="B2877" t="s">
        <v>26</v>
      </c>
      <c r="C2877" t="s">
        <v>678</v>
      </c>
      <c r="D2877" t="s">
        <v>4</v>
      </c>
      <c r="E2877" t="s">
        <v>350</v>
      </c>
      <c r="F2877" s="138">
        <v>44065</v>
      </c>
      <c r="G2877" t="s">
        <v>685</v>
      </c>
      <c r="H2877" t="s">
        <v>687</v>
      </c>
      <c r="I2877" t="s">
        <v>688</v>
      </c>
      <c r="J2877" t="s">
        <v>412</v>
      </c>
      <c r="K2877" t="s">
        <v>671</v>
      </c>
      <c r="L2877">
        <v>1000</v>
      </c>
      <c r="M2877">
        <v>200</v>
      </c>
      <c r="N2877">
        <v>180</v>
      </c>
      <c r="P2877">
        <v>48</v>
      </c>
      <c r="Q2877">
        <v>19</v>
      </c>
      <c r="R2877">
        <v>16</v>
      </c>
      <c r="S2877">
        <v>17.600000000000001</v>
      </c>
      <c r="T2877">
        <v>9.25</v>
      </c>
      <c r="U2877">
        <v>8</v>
      </c>
      <c r="V2877">
        <v>0.49285714285714288</v>
      </c>
      <c r="W2877">
        <v>0.24</v>
      </c>
      <c r="X2877">
        <v>0.15079365079365081</v>
      </c>
      <c r="Y2877">
        <v>0.126984126984127</v>
      </c>
      <c r="Z2877">
        <v>178</v>
      </c>
      <c r="AA2877">
        <v>0.6</v>
      </c>
      <c r="AB2877">
        <v>7</v>
      </c>
      <c r="AC2877">
        <v>5</v>
      </c>
      <c r="AD2877">
        <v>0</v>
      </c>
      <c r="AE2877">
        <v>2</v>
      </c>
      <c r="AF2877">
        <v>0</v>
      </c>
      <c r="AG2877">
        <v>0</v>
      </c>
      <c r="AH2877">
        <v>6</v>
      </c>
      <c r="AI2877">
        <v>4</v>
      </c>
      <c r="AJ2877">
        <v>0</v>
      </c>
      <c r="AK2877">
        <v>2</v>
      </c>
      <c r="AL2877">
        <v>0</v>
      </c>
      <c r="AM2877">
        <v>0</v>
      </c>
      <c r="AQ2877">
        <v>50</v>
      </c>
      <c r="AR2877">
        <v>50</v>
      </c>
      <c r="AS2877" t="s">
        <v>755</v>
      </c>
    </row>
    <row r="2878" spans="1:45" x14ac:dyDescent="0.25">
      <c r="A2878">
        <v>2877</v>
      </c>
      <c r="B2878" t="s">
        <v>26</v>
      </c>
      <c r="C2878" t="s">
        <v>678</v>
      </c>
      <c r="D2878" t="s">
        <v>4</v>
      </c>
      <c r="E2878" t="s">
        <v>350</v>
      </c>
      <c r="F2878" s="138">
        <v>44065</v>
      </c>
      <c r="G2878" t="s">
        <v>685</v>
      </c>
      <c r="H2878" t="s">
        <v>687</v>
      </c>
      <c r="I2878" t="s">
        <v>688</v>
      </c>
      <c r="J2878" t="s">
        <v>418</v>
      </c>
      <c r="K2878" t="s">
        <v>671</v>
      </c>
      <c r="L2878">
        <v>1000</v>
      </c>
      <c r="M2878">
        <v>200</v>
      </c>
      <c r="N2878">
        <v>220</v>
      </c>
      <c r="P2878">
        <v>48</v>
      </c>
      <c r="Q2878">
        <v>18</v>
      </c>
      <c r="R2878">
        <v>18</v>
      </c>
      <c r="S2878">
        <v>17.600000000000001</v>
      </c>
      <c r="T2878">
        <v>9.5</v>
      </c>
      <c r="U2878">
        <v>8.25</v>
      </c>
      <c r="V2878">
        <v>0.49305555555555558</v>
      </c>
      <c r="W2878">
        <v>0.24</v>
      </c>
      <c r="X2878">
        <v>0.11688311688311688</v>
      </c>
      <c r="Y2878">
        <v>0.11688311688311688</v>
      </c>
      <c r="Z2878">
        <v>232</v>
      </c>
      <c r="AA2878">
        <v>0.6</v>
      </c>
      <c r="AB2878">
        <v>7</v>
      </c>
      <c r="AC2878">
        <v>4</v>
      </c>
      <c r="AD2878">
        <v>0</v>
      </c>
      <c r="AE2878">
        <v>3</v>
      </c>
      <c r="AF2878">
        <v>0</v>
      </c>
      <c r="AG2878">
        <v>0</v>
      </c>
      <c r="AH2878">
        <v>6</v>
      </c>
      <c r="AI2878">
        <v>5</v>
      </c>
      <c r="AJ2878">
        <v>0</v>
      </c>
      <c r="AK2878">
        <v>2</v>
      </c>
      <c r="AL2878">
        <v>0</v>
      </c>
      <c r="AM2878">
        <v>0</v>
      </c>
      <c r="AQ2878">
        <v>50</v>
      </c>
      <c r="AR2878">
        <v>50</v>
      </c>
      <c r="AS2878" t="s">
        <v>755</v>
      </c>
    </row>
    <row r="2879" spans="1:45" x14ac:dyDescent="0.25">
      <c r="A2879">
        <v>2878</v>
      </c>
      <c r="B2879" t="s">
        <v>26</v>
      </c>
      <c r="C2879" t="s">
        <v>678</v>
      </c>
      <c r="D2879" t="s">
        <v>4</v>
      </c>
      <c r="E2879" t="s">
        <v>350</v>
      </c>
      <c r="F2879" s="138">
        <v>44065</v>
      </c>
      <c r="G2879" t="s">
        <v>685</v>
      </c>
      <c r="H2879" t="s">
        <v>687</v>
      </c>
      <c r="I2879" t="s">
        <v>713</v>
      </c>
      <c r="J2879" t="s">
        <v>546</v>
      </c>
      <c r="K2879" t="s">
        <v>671</v>
      </c>
      <c r="L2879">
        <v>1000</v>
      </c>
      <c r="M2879">
        <v>200</v>
      </c>
      <c r="N2879">
        <v>212</v>
      </c>
      <c r="P2879">
        <v>48</v>
      </c>
      <c r="Q2879">
        <v>10</v>
      </c>
      <c r="R2879">
        <v>16</v>
      </c>
      <c r="S2879">
        <v>17.600000000000001</v>
      </c>
      <c r="T2879">
        <v>7.85</v>
      </c>
      <c r="U2879">
        <v>9.85</v>
      </c>
      <c r="V2879">
        <v>0.68076923076923079</v>
      </c>
      <c r="W2879">
        <v>0.24</v>
      </c>
      <c r="X2879">
        <v>6.7385444743935319E-2</v>
      </c>
      <c r="Y2879">
        <v>0.10781671159029652</v>
      </c>
      <c r="Z2879">
        <v>250</v>
      </c>
      <c r="AA2879">
        <v>0.6</v>
      </c>
      <c r="AB2879">
        <v>7.6</v>
      </c>
      <c r="AC2879">
        <v>1</v>
      </c>
      <c r="AD2879">
        <v>0</v>
      </c>
      <c r="AE2879">
        <v>0</v>
      </c>
      <c r="AF2879">
        <v>0</v>
      </c>
      <c r="AG2879">
        <v>0</v>
      </c>
      <c r="AH2879">
        <v>9.6</v>
      </c>
      <c r="AI2879">
        <v>1</v>
      </c>
      <c r="AJ2879">
        <v>0</v>
      </c>
      <c r="AK2879">
        <v>0</v>
      </c>
      <c r="AL2879">
        <v>0</v>
      </c>
      <c r="AM2879">
        <v>0</v>
      </c>
      <c r="AQ2879">
        <v>50</v>
      </c>
      <c r="AR2879">
        <v>50</v>
      </c>
      <c r="AS2879" t="s">
        <v>755</v>
      </c>
    </row>
    <row r="2880" spans="1:45" x14ac:dyDescent="0.25">
      <c r="A2880">
        <v>2879</v>
      </c>
      <c r="B2880" t="s">
        <v>26</v>
      </c>
      <c r="C2880" t="s">
        <v>680</v>
      </c>
      <c r="D2880" t="s">
        <v>4</v>
      </c>
      <c r="E2880" t="s">
        <v>350</v>
      </c>
      <c r="F2880" s="138">
        <v>44065</v>
      </c>
      <c r="G2880" t="s">
        <v>684</v>
      </c>
      <c r="H2880" t="s">
        <v>667</v>
      </c>
      <c r="I2880" t="s">
        <v>681</v>
      </c>
      <c r="J2880" t="s">
        <v>399</v>
      </c>
      <c r="K2880" t="s">
        <v>669</v>
      </c>
      <c r="L2880">
        <v>1250</v>
      </c>
      <c r="M2880">
        <v>250</v>
      </c>
      <c r="N2880">
        <v>122</v>
      </c>
      <c r="O2880">
        <v>136</v>
      </c>
      <c r="P2880">
        <v>100</v>
      </c>
      <c r="Q2880">
        <v>6</v>
      </c>
      <c r="R2880">
        <v>24</v>
      </c>
      <c r="S2880">
        <v>66</v>
      </c>
      <c r="T2880">
        <v>6.6</v>
      </c>
      <c r="U2880">
        <v>22.75</v>
      </c>
      <c r="V2880">
        <v>0.97833333333333339</v>
      </c>
      <c r="W2880">
        <v>0.4</v>
      </c>
      <c r="X2880">
        <v>3.3222591362126248E-2</v>
      </c>
      <c r="Y2880">
        <v>0.13289036544850499</v>
      </c>
      <c r="Z2880">
        <v>272</v>
      </c>
      <c r="AA2880">
        <v>0.65</v>
      </c>
      <c r="AB2880">
        <v>6.1</v>
      </c>
      <c r="AC2880">
        <v>2</v>
      </c>
      <c r="AD2880">
        <v>0</v>
      </c>
      <c r="AE2880">
        <v>0</v>
      </c>
      <c r="AF2880">
        <v>0</v>
      </c>
      <c r="AG2880">
        <v>0</v>
      </c>
      <c r="AH2880">
        <v>22</v>
      </c>
      <c r="AI2880">
        <v>1</v>
      </c>
      <c r="AJ2880">
        <v>0</v>
      </c>
      <c r="AK2880">
        <v>1</v>
      </c>
      <c r="AL2880">
        <v>0</v>
      </c>
      <c r="AM2880">
        <v>0</v>
      </c>
      <c r="AQ2880">
        <v>150</v>
      </c>
      <c r="AR2880">
        <v>150</v>
      </c>
      <c r="AS2880" t="s">
        <v>755</v>
      </c>
    </row>
    <row r="2881" spans="1:45" x14ac:dyDescent="0.25">
      <c r="A2881">
        <v>2880</v>
      </c>
      <c r="B2881" t="s">
        <v>26</v>
      </c>
      <c r="C2881" t="s">
        <v>680</v>
      </c>
      <c r="D2881" t="s">
        <v>4</v>
      </c>
      <c r="E2881" t="s">
        <v>350</v>
      </c>
      <c r="F2881" s="138">
        <v>44065</v>
      </c>
      <c r="G2881" t="s">
        <v>685</v>
      </c>
      <c r="H2881" t="s">
        <v>667</v>
      </c>
      <c r="I2881" t="s">
        <v>681</v>
      </c>
      <c r="J2881" t="s">
        <v>260</v>
      </c>
      <c r="K2881" t="s">
        <v>671</v>
      </c>
      <c r="L2881">
        <v>1000</v>
      </c>
      <c r="M2881">
        <v>200</v>
      </c>
      <c r="O2881">
        <v>228</v>
      </c>
      <c r="P2881">
        <v>80</v>
      </c>
      <c r="Q2881">
        <v>16</v>
      </c>
      <c r="R2881">
        <v>26</v>
      </c>
      <c r="S2881">
        <v>52</v>
      </c>
      <c r="T2881">
        <v>13.1</v>
      </c>
      <c r="U2881">
        <v>28</v>
      </c>
      <c r="V2881">
        <v>0.97857142857142865</v>
      </c>
      <c r="W2881">
        <v>0.4</v>
      </c>
      <c r="X2881">
        <v>0.10025062656641605</v>
      </c>
      <c r="Y2881">
        <v>0.16290726817042608</v>
      </c>
      <c r="Z2881">
        <v>225</v>
      </c>
      <c r="AA2881">
        <v>0.65</v>
      </c>
      <c r="AB2881">
        <v>11.1</v>
      </c>
      <c r="AC2881">
        <v>0</v>
      </c>
      <c r="AD2881">
        <v>0</v>
      </c>
      <c r="AE2881">
        <v>4</v>
      </c>
      <c r="AF2881">
        <v>0</v>
      </c>
      <c r="AG2881">
        <v>0</v>
      </c>
      <c r="AH2881">
        <v>26</v>
      </c>
      <c r="AI2881">
        <v>0</v>
      </c>
      <c r="AJ2881">
        <v>0</v>
      </c>
      <c r="AK2881">
        <v>4</v>
      </c>
      <c r="AL2881">
        <v>0</v>
      </c>
      <c r="AM2881">
        <v>0</v>
      </c>
      <c r="AQ2881">
        <v>150</v>
      </c>
      <c r="AR2881">
        <v>150</v>
      </c>
      <c r="AS2881" t="s">
        <v>755</v>
      </c>
    </row>
    <row r="2882" spans="1:45" x14ac:dyDescent="0.25">
      <c r="A2882">
        <v>2881</v>
      </c>
      <c r="B2882" t="s">
        <v>26</v>
      </c>
      <c r="C2882" t="s">
        <v>680</v>
      </c>
      <c r="D2882" t="s">
        <v>4</v>
      </c>
      <c r="E2882" t="s">
        <v>350</v>
      </c>
      <c r="F2882" s="138">
        <v>44065</v>
      </c>
      <c r="G2882" t="s">
        <v>685</v>
      </c>
      <c r="H2882" t="s">
        <v>667</v>
      </c>
      <c r="I2882" t="s">
        <v>681</v>
      </c>
      <c r="J2882" t="s">
        <v>446</v>
      </c>
      <c r="K2882" t="s">
        <v>671</v>
      </c>
      <c r="L2882">
        <v>1000</v>
      </c>
      <c r="M2882">
        <v>200</v>
      </c>
      <c r="O2882">
        <v>180</v>
      </c>
      <c r="P2882">
        <v>80</v>
      </c>
      <c r="Q2882">
        <v>17</v>
      </c>
      <c r="R2882">
        <v>7</v>
      </c>
      <c r="S2882">
        <v>52</v>
      </c>
      <c r="T2882">
        <v>16.350000000000001</v>
      </c>
      <c r="U2882">
        <v>5.75</v>
      </c>
      <c r="V2882">
        <v>0.92083333333333339</v>
      </c>
      <c r="W2882">
        <v>0.4</v>
      </c>
      <c r="X2882">
        <v>0.13492063492063494</v>
      </c>
      <c r="Y2882">
        <v>5.5555555555555559E-2</v>
      </c>
      <c r="Z2882">
        <v>190</v>
      </c>
      <c r="AA2882">
        <v>0.5</v>
      </c>
      <c r="AB2882">
        <v>15.1</v>
      </c>
      <c r="AC2882">
        <v>1</v>
      </c>
      <c r="AD2882">
        <v>0</v>
      </c>
      <c r="AE2882">
        <v>2</v>
      </c>
      <c r="AF2882">
        <v>0</v>
      </c>
      <c r="AG2882">
        <v>0</v>
      </c>
      <c r="AH2882">
        <v>5</v>
      </c>
      <c r="AI2882">
        <v>1</v>
      </c>
      <c r="AJ2882">
        <v>0</v>
      </c>
      <c r="AK2882">
        <v>1</v>
      </c>
      <c r="AL2882">
        <v>0</v>
      </c>
      <c r="AM2882">
        <v>0</v>
      </c>
      <c r="AQ2882">
        <v>150</v>
      </c>
      <c r="AR2882">
        <v>150</v>
      </c>
      <c r="AS2882" t="s">
        <v>755</v>
      </c>
    </row>
    <row r="2883" spans="1:45" x14ac:dyDescent="0.25">
      <c r="A2883">
        <v>2882</v>
      </c>
      <c r="B2883" t="s">
        <v>26</v>
      </c>
      <c r="C2883" t="s">
        <v>680</v>
      </c>
      <c r="D2883" t="s">
        <v>4</v>
      </c>
      <c r="E2883" t="s">
        <v>350</v>
      </c>
      <c r="F2883" s="138">
        <v>44065</v>
      </c>
      <c r="G2883" t="s">
        <v>710</v>
      </c>
      <c r="H2883" t="s">
        <v>687</v>
      </c>
      <c r="I2883" t="s">
        <v>681</v>
      </c>
      <c r="J2883" t="s">
        <v>622</v>
      </c>
      <c r="K2883" t="s">
        <v>711</v>
      </c>
      <c r="L2883">
        <v>180</v>
      </c>
      <c r="M2883">
        <v>81</v>
      </c>
      <c r="O2883">
        <v>84</v>
      </c>
      <c r="P2883">
        <v>19</v>
      </c>
      <c r="Q2883">
        <v>6</v>
      </c>
      <c r="R2883">
        <v>60</v>
      </c>
      <c r="S2883">
        <v>5</v>
      </c>
      <c r="T2883">
        <v>1.1000000000000001</v>
      </c>
      <c r="U2883">
        <v>10</v>
      </c>
      <c r="V2883">
        <v>0.16818181818181818</v>
      </c>
      <c r="W2883">
        <v>0.4</v>
      </c>
      <c r="X2883">
        <v>0.10204081632653061</v>
      </c>
      <c r="Y2883">
        <v>1.0204081632653061</v>
      </c>
      <c r="Z2883">
        <v>110</v>
      </c>
      <c r="AA2883">
        <v>0.5</v>
      </c>
      <c r="AB2883">
        <v>1.1000000000000001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10</v>
      </c>
      <c r="AI2883">
        <v>0</v>
      </c>
      <c r="AJ2883">
        <v>0</v>
      </c>
      <c r="AK2883">
        <v>0</v>
      </c>
      <c r="AL2883">
        <v>0</v>
      </c>
      <c r="AM2883">
        <v>0</v>
      </c>
      <c r="AQ2883">
        <v>100</v>
      </c>
      <c r="AR2883">
        <v>100</v>
      </c>
      <c r="AS2883" t="s">
        <v>755</v>
      </c>
    </row>
    <row r="2884" spans="1:45" x14ac:dyDescent="0.25">
      <c r="A2884">
        <v>2883</v>
      </c>
      <c r="B2884" t="s">
        <v>26</v>
      </c>
      <c r="C2884" t="s">
        <v>680</v>
      </c>
      <c r="D2884" t="s">
        <v>4</v>
      </c>
      <c r="E2884" t="s">
        <v>350</v>
      </c>
      <c r="F2884" s="138">
        <v>44065</v>
      </c>
      <c r="G2884" t="s">
        <v>710</v>
      </c>
      <c r="H2884" t="s">
        <v>687</v>
      </c>
      <c r="I2884" t="s">
        <v>681</v>
      </c>
      <c r="J2884" t="s">
        <v>620</v>
      </c>
      <c r="K2884" t="s">
        <v>711</v>
      </c>
      <c r="L2884">
        <v>180</v>
      </c>
      <c r="M2884">
        <v>81</v>
      </c>
      <c r="O2884">
        <v>80</v>
      </c>
      <c r="P2884">
        <v>19</v>
      </c>
      <c r="Q2884">
        <v>2</v>
      </c>
      <c r="R2884">
        <v>15</v>
      </c>
      <c r="S2884">
        <v>5</v>
      </c>
      <c r="T2884">
        <v>3.35</v>
      </c>
      <c r="U2884">
        <v>23</v>
      </c>
      <c r="V2884">
        <v>1.55</v>
      </c>
      <c r="W2884">
        <v>0.4</v>
      </c>
      <c r="X2884">
        <v>3.5714285714285712E-2</v>
      </c>
      <c r="Y2884">
        <v>0.26785714285714285</v>
      </c>
      <c r="Z2884">
        <v>80</v>
      </c>
      <c r="AA2884">
        <v>0.5</v>
      </c>
      <c r="AB2884">
        <v>2.1</v>
      </c>
      <c r="AC2884">
        <v>0</v>
      </c>
      <c r="AD2884">
        <v>0</v>
      </c>
      <c r="AE2884">
        <v>1</v>
      </c>
      <c r="AF2884">
        <v>1</v>
      </c>
      <c r="AG2884">
        <v>0</v>
      </c>
      <c r="AH2884">
        <v>13</v>
      </c>
      <c r="AI2884">
        <v>0</v>
      </c>
      <c r="AJ2884">
        <v>0</v>
      </c>
      <c r="AK2884">
        <v>5</v>
      </c>
      <c r="AL2884">
        <v>10</v>
      </c>
      <c r="AM2884">
        <v>0</v>
      </c>
      <c r="AQ2884">
        <v>100</v>
      </c>
      <c r="AR2884">
        <v>100</v>
      </c>
      <c r="AS2884" t="s">
        <v>755</v>
      </c>
    </row>
    <row r="2885" spans="1:45" x14ac:dyDescent="0.25">
      <c r="A2885">
        <v>2884</v>
      </c>
      <c r="B2885" t="s">
        <v>26</v>
      </c>
      <c r="C2885" t="s">
        <v>680</v>
      </c>
      <c r="D2885" t="s">
        <v>4</v>
      </c>
      <c r="E2885" t="s">
        <v>350</v>
      </c>
      <c r="F2885" s="138">
        <v>44065</v>
      </c>
      <c r="G2885" t="s">
        <v>710</v>
      </c>
      <c r="H2885" t="s">
        <v>687</v>
      </c>
      <c r="I2885" t="s">
        <v>681</v>
      </c>
      <c r="J2885" t="s">
        <v>621</v>
      </c>
      <c r="K2885" t="s">
        <v>711</v>
      </c>
      <c r="L2885">
        <v>180</v>
      </c>
      <c r="M2885">
        <v>81</v>
      </c>
      <c r="O2885">
        <v>80</v>
      </c>
      <c r="P2885">
        <v>19</v>
      </c>
      <c r="Q2885">
        <v>10</v>
      </c>
      <c r="R2885">
        <v>17</v>
      </c>
      <c r="S2885">
        <v>5</v>
      </c>
      <c r="T2885">
        <v>7.1</v>
      </c>
      <c r="U2885">
        <v>12</v>
      </c>
      <c r="V2885">
        <v>0.70740740740740748</v>
      </c>
      <c r="W2885">
        <v>0.4</v>
      </c>
      <c r="X2885">
        <v>0.17857142857142858</v>
      </c>
      <c r="Y2885">
        <v>0.30357142857142855</v>
      </c>
      <c r="Z2885">
        <v>87</v>
      </c>
      <c r="AA2885">
        <v>0.5</v>
      </c>
      <c r="AB2885">
        <v>7.1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12</v>
      </c>
      <c r="AI2885">
        <v>0</v>
      </c>
      <c r="AJ2885">
        <v>0</v>
      </c>
      <c r="AK2885">
        <v>0</v>
      </c>
      <c r="AL2885">
        <v>0</v>
      </c>
      <c r="AM2885">
        <v>0</v>
      </c>
      <c r="AQ2885">
        <v>100</v>
      </c>
      <c r="AR2885">
        <v>100</v>
      </c>
      <c r="AS2885" t="s">
        <v>755</v>
      </c>
    </row>
    <row r="2886" spans="1:45" x14ac:dyDescent="0.25">
      <c r="A2886">
        <v>2885</v>
      </c>
      <c r="B2886" t="s">
        <v>26</v>
      </c>
      <c r="C2886" t="s">
        <v>665</v>
      </c>
      <c r="D2886" t="s">
        <v>4</v>
      </c>
      <c r="E2886" t="s">
        <v>350</v>
      </c>
      <c r="F2886" s="138">
        <v>44065</v>
      </c>
      <c r="G2886" t="s">
        <v>722</v>
      </c>
      <c r="H2886" t="s">
        <v>687</v>
      </c>
      <c r="I2886" t="s">
        <v>681</v>
      </c>
      <c r="J2886" t="s">
        <v>619</v>
      </c>
      <c r="K2886" t="s">
        <v>671</v>
      </c>
      <c r="L2886">
        <v>700</v>
      </c>
      <c r="M2886">
        <v>175</v>
      </c>
      <c r="O2886">
        <v>160</v>
      </c>
      <c r="P2886">
        <v>42</v>
      </c>
      <c r="Q2886">
        <v>7</v>
      </c>
      <c r="R2886">
        <v>50</v>
      </c>
      <c r="S2886">
        <v>15</v>
      </c>
      <c r="T2886">
        <v>2.7250000000000001</v>
      </c>
      <c r="U2886">
        <v>40</v>
      </c>
      <c r="V2886">
        <v>0.74956140350877198</v>
      </c>
      <c r="W2886">
        <v>0.24</v>
      </c>
      <c r="X2886">
        <v>6.25E-2</v>
      </c>
      <c r="Y2886">
        <v>0.44642857142857145</v>
      </c>
      <c r="Z2886">
        <v>177</v>
      </c>
      <c r="AA2886">
        <v>0.6</v>
      </c>
      <c r="AB2886">
        <v>0.1</v>
      </c>
      <c r="AC2886">
        <v>0</v>
      </c>
      <c r="AD2886">
        <v>7</v>
      </c>
      <c r="AE2886">
        <v>0</v>
      </c>
      <c r="AF2886">
        <v>0</v>
      </c>
      <c r="AG2886">
        <v>0</v>
      </c>
      <c r="AH2886">
        <v>40</v>
      </c>
      <c r="AI2886">
        <v>0</v>
      </c>
      <c r="AJ2886">
        <v>0</v>
      </c>
      <c r="AK2886">
        <v>0</v>
      </c>
      <c r="AL2886">
        <v>0</v>
      </c>
      <c r="AM2886">
        <v>0</v>
      </c>
      <c r="AQ2886">
        <v>150</v>
      </c>
      <c r="AR2886">
        <v>150</v>
      </c>
      <c r="AS2886" t="s">
        <v>755</v>
      </c>
    </row>
    <row r="2887" spans="1:45" x14ac:dyDescent="0.25">
      <c r="A2887">
        <v>2886</v>
      </c>
      <c r="B2887" t="s">
        <v>26</v>
      </c>
      <c r="C2887" t="s">
        <v>680</v>
      </c>
      <c r="D2887" t="s">
        <v>4</v>
      </c>
      <c r="E2887" t="s">
        <v>350</v>
      </c>
      <c r="F2887" s="138">
        <v>44065</v>
      </c>
      <c r="G2887" t="s">
        <v>670</v>
      </c>
      <c r="H2887" t="s">
        <v>687</v>
      </c>
      <c r="I2887" t="s">
        <v>701</v>
      </c>
      <c r="J2887" t="s">
        <v>433</v>
      </c>
      <c r="K2887" t="s">
        <v>671</v>
      </c>
      <c r="L2887">
        <v>1200</v>
      </c>
      <c r="M2887">
        <v>240</v>
      </c>
      <c r="N2887">
        <v>260</v>
      </c>
      <c r="P2887">
        <v>58</v>
      </c>
      <c r="Q2887">
        <v>31</v>
      </c>
      <c r="R2887">
        <v>4</v>
      </c>
      <c r="S2887">
        <v>21</v>
      </c>
      <c r="T2887">
        <v>24.1</v>
      </c>
      <c r="U2887">
        <v>3</v>
      </c>
      <c r="V2887">
        <v>0.77428571428571435</v>
      </c>
      <c r="W2887">
        <v>0.24</v>
      </c>
      <c r="X2887">
        <v>0.17032967032967034</v>
      </c>
      <c r="Y2887">
        <v>2.197802197802198E-2</v>
      </c>
      <c r="Z2887">
        <v>270</v>
      </c>
      <c r="AA2887">
        <v>0.6</v>
      </c>
      <c r="AB2887">
        <v>24.1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3</v>
      </c>
      <c r="AI2887">
        <v>0</v>
      </c>
      <c r="AJ2887">
        <v>0</v>
      </c>
      <c r="AK2887">
        <v>0</v>
      </c>
      <c r="AL2887">
        <v>0</v>
      </c>
      <c r="AM2887">
        <v>0</v>
      </c>
      <c r="AQ2887">
        <v>150</v>
      </c>
      <c r="AR2887">
        <v>150</v>
      </c>
      <c r="AS2887" t="s">
        <v>755</v>
      </c>
    </row>
    <row r="2888" spans="1:45" x14ac:dyDescent="0.25">
      <c r="A2888">
        <v>2887</v>
      </c>
      <c r="B2888" t="s">
        <v>26</v>
      </c>
      <c r="C2888" t="s">
        <v>680</v>
      </c>
      <c r="D2888" t="s">
        <v>4</v>
      </c>
      <c r="E2888" t="s">
        <v>350</v>
      </c>
      <c r="F2888" s="138">
        <v>44065</v>
      </c>
      <c r="G2888" t="s">
        <v>670</v>
      </c>
      <c r="H2888" t="s">
        <v>687</v>
      </c>
      <c r="I2888" t="s">
        <v>702</v>
      </c>
      <c r="J2888" t="s">
        <v>432</v>
      </c>
      <c r="K2888" t="s">
        <v>671</v>
      </c>
      <c r="L2888">
        <v>1200</v>
      </c>
      <c r="M2888">
        <v>240</v>
      </c>
      <c r="N2888">
        <v>256</v>
      </c>
      <c r="P2888">
        <v>58</v>
      </c>
      <c r="Q2888">
        <v>33</v>
      </c>
      <c r="R2888">
        <v>30</v>
      </c>
      <c r="S2888">
        <v>21</v>
      </c>
      <c r="T2888">
        <v>19.725000000000001</v>
      </c>
      <c r="U2888">
        <v>18.2</v>
      </c>
      <c r="V2888">
        <v>0.60198412698412695</v>
      </c>
      <c r="W2888">
        <v>0.24</v>
      </c>
      <c r="X2888">
        <v>0.18415178571428573</v>
      </c>
      <c r="Y2888">
        <v>0.1674107142857143</v>
      </c>
      <c r="Z2888">
        <v>256</v>
      </c>
      <c r="AA2888">
        <v>0.66</v>
      </c>
      <c r="AB2888">
        <v>17.100000000000001</v>
      </c>
      <c r="AC2888">
        <v>3</v>
      </c>
      <c r="AD2888">
        <v>1</v>
      </c>
      <c r="AE2888">
        <v>3</v>
      </c>
      <c r="AF2888">
        <v>0</v>
      </c>
      <c r="AG2888">
        <v>0</v>
      </c>
      <c r="AH2888">
        <v>16.7</v>
      </c>
      <c r="AI2888">
        <v>2</v>
      </c>
      <c r="AJ2888">
        <v>0</v>
      </c>
      <c r="AK2888">
        <v>2</v>
      </c>
      <c r="AL2888">
        <v>0</v>
      </c>
      <c r="AM2888">
        <v>0</v>
      </c>
      <c r="AQ2888">
        <v>150</v>
      </c>
      <c r="AR2888">
        <v>150</v>
      </c>
      <c r="AS2888" t="s">
        <v>755</v>
      </c>
    </row>
    <row r="2889" spans="1:45" x14ac:dyDescent="0.25">
      <c r="A2889">
        <v>2888</v>
      </c>
      <c r="B2889" t="s">
        <v>26</v>
      </c>
      <c r="C2889" t="s">
        <v>680</v>
      </c>
      <c r="D2889" t="s">
        <v>4</v>
      </c>
      <c r="E2889" t="s">
        <v>350</v>
      </c>
      <c r="F2889" s="138">
        <v>44065</v>
      </c>
      <c r="G2889" t="s">
        <v>670</v>
      </c>
      <c r="H2889" t="s">
        <v>687</v>
      </c>
      <c r="I2889" t="s">
        <v>696</v>
      </c>
      <c r="J2889" t="s">
        <v>389</v>
      </c>
      <c r="K2889" t="s">
        <v>671</v>
      </c>
      <c r="L2889">
        <v>1200</v>
      </c>
      <c r="M2889">
        <v>240</v>
      </c>
      <c r="N2889">
        <v>320</v>
      </c>
      <c r="P2889">
        <v>58</v>
      </c>
      <c r="Q2889">
        <v>15</v>
      </c>
      <c r="R2889">
        <v>11</v>
      </c>
      <c r="S2889">
        <v>21</v>
      </c>
      <c r="T2889">
        <v>7.85</v>
      </c>
      <c r="U2889">
        <v>13</v>
      </c>
      <c r="V2889">
        <v>0.80192307692307696</v>
      </c>
      <c r="W2889">
        <v>0.24</v>
      </c>
      <c r="X2889">
        <v>6.6964285714285712E-2</v>
      </c>
      <c r="Y2889">
        <v>4.9107142857142856E-2</v>
      </c>
      <c r="Z2889">
        <v>350</v>
      </c>
      <c r="AA2889">
        <v>0.6</v>
      </c>
      <c r="AB2889">
        <v>7.1</v>
      </c>
      <c r="AC2889">
        <v>3</v>
      </c>
      <c r="AD2889">
        <v>0</v>
      </c>
      <c r="AE2889">
        <v>0</v>
      </c>
      <c r="AF2889">
        <v>0</v>
      </c>
      <c r="AG2889">
        <v>0</v>
      </c>
      <c r="AH2889">
        <v>12</v>
      </c>
      <c r="AI2889">
        <v>2</v>
      </c>
      <c r="AJ2889">
        <v>0</v>
      </c>
      <c r="AK2889">
        <v>1</v>
      </c>
      <c r="AL2889">
        <v>0</v>
      </c>
      <c r="AM2889">
        <v>0</v>
      </c>
      <c r="AQ2889">
        <v>150</v>
      </c>
      <c r="AR2889">
        <v>150</v>
      </c>
      <c r="AS2889" t="s">
        <v>755</v>
      </c>
    </row>
    <row r="2890" spans="1:45" x14ac:dyDescent="0.25">
      <c r="A2890">
        <v>2889</v>
      </c>
      <c r="B2890" t="s">
        <v>26</v>
      </c>
      <c r="C2890" t="s">
        <v>665</v>
      </c>
      <c r="D2890" t="s">
        <v>4</v>
      </c>
      <c r="E2890" t="s">
        <v>350</v>
      </c>
      <c r="F2890" s="138">
        <v>44066</v>
      </c>
      <c r="G2890" t="s">
        <v>670</v>
      </c>
      <c r="H2890" t="s">
        <v>667</v>
      </c>
      <c r="I2890" t="s">
        <v>668</v>
      </c>
      <c r="J2890" t="s">
        <v>141</v>
      </c>
      <c r="K2890" t="s">
        <v>671</v>
      </c>
      <c r="L2890">
        <v>1200</v>
      </c>
      <c r="M2890">
        <v>240</v>
      </c>
      <c r="O2890">
        <v>224</v>
      </c>
      <c r="P2890">
        <v>96</v>
      </c>
      <c r="Q2890">
        <v>26</v>
      </c>
      <c r="R2890">
        <v>39</v>
      </c>
      <c r="S2890">
        <v>63.36</v>
      </c>
      <c r="T2890">
        <v>14.25</v>
      </c>
      <c r="U2890">
        <v>24.83333</v>
      </c>
      <c r="V2890">
        <v>0.60128200000000009</v>
      </c>
      <c r="W2890">
        <v>0.4</v>
      </c>
      <c r="X2890">
        <v>0.16581632653061226</v>
      </c>
      <c r="Y2890">
        <v>0.24872448979591841</v>
      </c>
      <c r="Z2890">
        <v>234</v>
      </c>
      <c r="AA2890">
        <v>0.8</v>
      </c>
      <c r="AB2890">
        <v>13</v>
      </c>
      <c r="AC2890">
        <v>5</v>
      </c>
      <c r="AD2890">
        <v>0</v>
      </c>
      <c r="AE2890">
        <v>0</v>
      </c>
      <c r="AF2890">
        <v>0</v>
      </c>
      <c r="AG2890">
        <v>0</v>
      </c>
      <c r="AH2890">
        <v>21.33333</v>
      </c>
      <c r="AI2890">
        <v>2</v>
      </c>
      <c r="AJ2890">
        <v>0</v>
      </c>
      <c r="AK2890">
        <v>6</v>
      </c>
      <c r="AL2890">
        <v>0</v>
      </c>
      <c r="AM2890">
        <v>0</v>
      </c>
      <c r="AQ2890">
        <v>50</v>
      </c>
      <c r="AR2890">
        <v>50</v>
      </c>
      <c r="AS2890" t="s">
        <v>755</v>
      </c>
    </row>
    <row r="2891" spans="1:45" x14ac:dyDescent="0.25">
      <c r="A2891">
        <v>2890</v>
      </c>
      <c r="B2891" t="s">
        <v>26</v>
      </c>
      <c r="C2891" t="s">
        <v>665</v>
      </c>
      <c r="D2891" t="s">
        <v>4</v>
      </c>
      <c r="E2891" t="s">
        <v>350</v>
      </c>
      <c r="F2891" s="138">
        <v>44066</v>
      </c>
      <c r="G2891" t="s">
        <v>670</v>
      </c>
      <c r="H2891" t="s">
        <v>667</v>
      </c>
      <c r="I2891" t="s">
        <v>668</v>
      </c>
      <c r="J2891" t="s">
        <v>142</v>
      </c>
      <c r="K2891" t="s">
        <v>671</v>
      </c>
      <c r="L2891">
        <v>1200</v>
      </c>
      <c r="M2891">
        <v>240</v>
      </c>
      <c r="O2891">
        <v>222</v>
      </c>
      <c r="P2891">
        <v>96</v>
      </c>
      <c r="Q2891">
        <v>24</v>
      </c>
      <c r="R2891">
        <v>54</v>
      </c>
      <c r="S2891">
        <v>63.36</v>
      </c>
      <c r="T2891">
        <v>27.25</v>
      </c>
      <c r="U2891">
        <v>40.5</v>
      </c>
      <c r="V2891">
        <v>0.86858974358974361</v>
      </c>
      <c r="W2891">
        <v>0.4</v>
      </c>
      <c r="X2891">
        <v>0.15444015444015446</v>
      </c>
      <c r="Y2891">
        <v>0.34749034749034752</v>
      </c>
      <c r="Z2891">
        <v>312</v>
      </c>
      <c r="AA2891">
        <v>0.8</v>
      </c>
      <c r="AB2891">
        <v>20</v>
      </c>
      <c r="AC2891">
        <v>13</v>
      </c>
      <c r="AD2891">
        <v>0</v>
      </c>
      <c r="AE2891">
        <v>8</v>
      </c>
      <c r="AF2891">
        <v>0</v>
      </c>
      <c r="AG2891">
        <v>0</v>
      </c>
      <c r="AH2891">
        <v>35</v>
      </c>
      <c r="AI2891">
        <v>6</v>
      </c>
      <c r="AJ2891">
        <v>0</v>
      </c>
      <c r="AK2891">
        <v>8</v>
      </c>
      <c r="AL2891">
        <v>0</v>
      </c>
      <c r="AM2891">
        <v>0</v>
      </c>
      <c r="AQ2891">
        <v>50</v>
      </c>
      <c r="AR2891">
        <v>50</v>
      </c>
      <c r="AS2891" t="s">
        <v>755</v>
      </c>
    </row>
    <row r="2892" spans="1:45" x14ac:dyDescent="0.25">
      <c r="A2892">
        <v>2891</v>
      </c>
      <c r="B2892" t="s">
        <v>26</v>
      </c>
      <c r="C2892" t="s">
        <v>665</v>
      </c>
      <c r="D2892" t="s">
        <v>4</v>
      </c>
      <c r="E2892" t="s">
        <v>350</v>
      </c>
      <c r="F2892" s="138">
        <v>44066</v>
      </c>
      <c r="G2892" t="s">
        <v>684</v>
      </c>
      <c r="H2892" t="s">
        <v>667</v>
      </c>
      <c r="I2892" t="s">
        <v>668</v>
      </c>
      <c r="J2892" t="s">
        <v>169</v>
      </c>
      <c r="K2892" t="s">
        <v>669</v>
      </c>
      <c r="L2892">
        <v>1250</v>
      </c>
      <c r="M2892">
        <v>250</v>
      </c>
      <c r="O2892">
        <v>218</v>
      </c>
      <c r="P2892">
        <v>100</v>
      </c>
      <c r="Q2892">
        <v>15</v>
      </c>
      <c r="R2892">
        <v>61</v>
      </c>
      <c r="S2892">
        <v>66</v>
      </c>
      <c r="T2892">
        <v>29</v>
      </c>
      <c r="U2892">
        <v>30.66667</v>
      </c>
      <c r="V2892">
        <v>0.78508776315789464</v>
      </c>
      <c r="W2892">
        <v>0.4</v>
      </c>
      <c r="X2892">
        <v>9.8296199213630406E-2</v>
      </c>
      <c r="Y2892">
        <v>0.39973787680209699</v>
      </c>
      <c r="Z2892">
        <v>170</v>
      </c>
      <c r="AA2892">
        <v>0.7</v>
      </c>
      <c r="AB2892">
        <v>16.5</v>
      </c>
      <c r="AC2892">
        <v>0</v>
      </c>
      <c r="AD2892">
        <v>0</v>
      </c>
      <c r="AE2892">
        <v>19</v>
      </c>
      <c r="AF2892">
        <v>4</v>
      </c>
      <c r="AG2892">
        <v>0</v>
      </c>
      <c r="AH2892">
        <v>23.16667</v>
      </c>
      <c r="AI2892">
        <v>0</v>
      </c>
      <c r="AJ2892">
        <v>0</v>
      </c>
      <c r="AK2892">
        <v>15</v>
      </c>
      <c r="AL2892">
        <v>0</v>
      </c>
      <c r="AM2892">
        <v>0</v>
      </c>
      <c r="AQ2892">
        <v>50</v>
      </c>
      <c r="AR2892">
        <v>50</v>
      </c>
      <c r="AS2892" t="s">
        <v>755</v>
      </c>
    </row>
    <row r="2893" spans="1:45" x14ac:dyDescent="0.25">
      <c r="A2893">
        <v>2892</v>
      </c>
      <c r="B2893" t="s">
        <v>26</v>
      </c>
      <c r="C2893" t="s">
        <v>665</v>
      </c>
      <c r="D2893" t="s">
        <v>4</v>
      </c>
      <c r="E2893" t="s">
        <v>350</v>
      </c>
      <c r="F2893" s="138">
        <v>44066</v>
      </c>
      <c r="G2893" t="s">
        <v>684</v>
      </c>
      <c r="H2893" t="s">
        <v>667</v>
      </c>
      <c r="I2893" t="s">
        <v>677</v>
      </c>
      <c r="J2893" t="s">
        <v>401</v>
      </c>
      <c r="K2893" t="s">
        <v>669</v>
      </c>
      <c r="L2893">
        <v>1250</v>
      </c>
      <c r="M2893">
        <v>250</v>
      </c>
      <c r="N2893">
        <v>212</v>
      </c>
      <c r="P2893">
        <v>100</v>
      </c>
      <c r="Q2893">
        <v>15</v>
      </c>
      <c r="R2893">
        <v>24</v>
      </c>
      <c r="S2893">
        <v>66</v>
      </c>
      <c r="T2893">
        <v>10</v>
      </c>
      <c r="U2893">
        <v>12.75</v>
      </c>
      <c r="V2893">
        <v>0.58333333333333337</v>
      </c>
      <c r="W2893">
        <v>0.4</v>
      </c>
      <c r="X2893">
        <v>0.10107816711590298</v>
      </c>
      <c r="Y2893">
        <v>0.16172506738544476</v>
      </c>
      <c r="Z2893">
        <v>200</v>
      </c>
      <c r="AA2893">
        <v>0.7</v>
      </c>
      <c r="AB2893">
        <v>10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12</v>
      </c>
      <c r="AI2893">
        <v>3</v>
      </c>
      <c r="AJ2893">
        <v>0</v>
      </c>
      <c r="AK2893">
        <v>0</v>
      </c>
      <c r="AL2893">
        <v>0</v>
      </c>
      <c r="AM2893">
        <v>0</v>
      </c>
      <c r="AQ2893">
        <v>50</v>
      </c>
      <c r="AR2893">
        <v>50</v>
      </c>
      <c r="AS2893" t="s">
        <v>755</v>
      </c>
    </row>
    <row r="2894" spans="1:45" x14ac:dyDescent="0.25">
      <c r="A2894">
        <v>2893</v>
      </c>
      <c r="B2894" t="s">
        <v>26</v>
      </c>
      <c r="C2894" t="s">
        <v>665</v>
      </c>
      <c r="D2894" t="s">
        <v>4</v>
      </c>
      <c r="E2894" t="s">
        <v>350</v>
      </c>
      <c r="F2894" s="138">
        <v>44066</v>
      </c>
      <c r="G2894" t="s">
        <v>684</v>
      </c>
      <c r="H2894" t="s">
        <v>687</v>
      </c>
      <c r="I2894" t="s">
        <v>705</v>
      </c>
      <c r="J2894" t="s">
        <v>459</v>
      </c>
      <c r="K2894" t="s">
        <v>669</v>
      </c>
      <c r="L2894">
        <v>1250</v>
      </c>
      <c r="M2894">
        <v>250</v>
      </c>
      <c r="N2894">
        <v>234</v>
      </c>
      <c r="P2894">
        <v>60</v>
      </c>
      <c r="Q2894">
        <v>24</v>
      </c>
      <c r="R2894">
        <v>27</v>
      </c>
      <c r="S2894">
        <v>22</v>
      </c>
      <c r="T2894">
        <v>15.25</v>
      </c>
      <c r="U2894">
        <v>20.25</v>
      </c>
      <c r="V2894">
        <v>0.69607843137254899</v>
      </c>
      <c r="W2894">
        <v>0.24</v>
      </c>
      <c r="X2894">
        <v>0.14652014652014653</v>
      </c>
      <c r="Y2894">
        <v>0.16483516483516486</v>
      </c>
      <c r="Z2894">
        <v>250</v>
      </c>
      <c r="AA2894">
        <v>0.7</v>
      </c>
      <c r="AB2894">
        <v>10</v>
      </c>
      <c r="AC2894">
        <v>3</v>
      </c>
      <c r="AD2894">
        <v>0</v>
      </c>
      <c r="AE2894">
        <v>9</v>
      </c>
      <c r="AF2894">
        <v>0</v>
      </c>
      <c r="AG2894">
        <v>0</v>
      </c>
      <c r="AH2894">
        <v>11</v>
      </c>
      <c r="AI2894">
        <v>9</v>
      </c>
      <c r="AJ2894">
        <v>0</v>
      </c>
      <c r="AK2894">
        <v>14</v>
      </c>
      <c r="AL2894">
        <v>0</v>
      </c>
      <c r="AM2894">
        <v>0</v>
      </c>
      <c r="AQ2894">
        <v>50</v>
      </c>
      <c r="AR2894">
        <v>50</v>
      </c>
      <c r="AS2894" t="s">
        <v>755</v>
      </c>
    </row>
    <row r="2895" spans="1:45" x14ac:dyDescent="0.25">
      <c r="A2895">
        <v>2894</v>
      </c>
      <c r="B2895" t="s">
        <v>26</v>
      </c>
      <c r="C2895" t="s">
        <v>665</v>
      </c>
      <c r="D2895" t="s">
        <v>4</v>
      </c>
      <c r="E2895" t="s">
        <v>350</v>
      </c>
      <c r="F2895" s="138">
        <v>44066</v>
      </c>
      <c r="G2895" t="s">
        <v>684</v>
      </c>
      <c r="H2895" t="s">
        <v>687</v>
      </c>
      <c r="I2895" t="s">
        <v>697</v>
      </c>
      <c r="J2895" t="s">
        <v>460</v>
      </c>
      <c r="K2895" t="s">
        <v>669</v>
      </c>
      <c r="L2895">
        <v>1250</v>
      </c>
      <c r="M2895">
        <v>250</v>
      </c>
      <c r="N2895">
        <v>236</v>
      </c>
      <c r="P2895">
        <v>60</v>
      </c>
      <c r="Q2895">
        <v>30</v>
      </c>
      <c r="R2895">
        <v>60</v>
      </c>
      <c r="S2895">
        <v>22</v>
      </c>
      <c r="T2895">
        <v>22.5</v>
      </c>
      <c r="U2895">
        <v>41</v>
      </c>
      <c r="V2895">
        <v>0.7055555555555556</v>
      </c>
      <c r="W2895">
        <v>0.24</v>
      </c>
      <c r="X2895">
        <v>0.18159806295399517</v>
      </c>
      <c r="Y2895">
        <v>0.36319612590799033</v>
      </c>
      <c r="Z2895">
        <v>114</v>
      </c>
      <c r="AA2895">
        <v>0.7</v>
      </c>
      <c r="AB2895">
        <v>16</v>
      </c>
      <c r="AC2895">
        <v>0</v>
      </c>
      <c r="AD2895">
        <v>0</v>
      </c>
      <c r="AE2895">
        <v>0</v>
      </c>
      <c r="AF2895">
        <v>2</v>
      </c>
      <c r="AG2895">
        <v>5</v>
      </c>
      <c r="AH2895">
        <v>33</v>
      </c>
      <c r="AI2895">
        <v>0</v>
      </c>
      <c r="AJ2895">
        <v>0</v>
      </c>
      <c r="AK2895">
        <v>0</v>
      </c>
      <c r="AL2895">
        <v>0</v>
      </c>
      <c r="AM2895">
        <v>8</v>
      </c>
      <c r="AQ2895">
        <v>50</v>
      </c>
      <c r="AR2895">
        <v>50</v>
      </c>
      <c r="AS2895" t="s">
        <v>755</v>
      </c>
    </row>
    <row r="2896" spans="1:45" x14ac:dyDescent="0.25">
      <c r="A2896">
        <v>2895</v>
      </c>
      <c r="B2896" t="s">
        <v>26</v>
      </c>
      <c r="C2896" t="s">
        <v>665</v>
      </c>
      <c r="D2896" t="s">
        <v>4</v>
      </c>
      <c r="E2896" t="s">
        <v>350</v>
      </c>
      <c r="F2896" s="138">
        <v>44066</v>
      </c>
      <c r="G2896" t="s">
        <v>685</v>
      </c>
      <c r="H2896" t="s">
        <v>667</v>
      </c>
      <c r="I2896" t="s">
        <v>668</v>
      </c>
      <c r="J2896" t="s">
        <v>180</v>
      </c>
      <c r="K2896" t="s">
        <v>671</v>
      </c>
      <c r="L2896">
        <v>1000</v>
      </c>
      <c r="M2896">
        <v>200</v>
      </c>
      <c r="N2896">
        <v>88</v>
      </c>
      <c r="O2896">
        <v>96</v>
      </c>
      <c r="P2896">
        <v>80</v>
      </c>
      <c r="Q2896">
        <v>0</v>
      </c>
      <c r="R2896">
        <v>19</v>
      </c>
      <c r="S2896">
        <v>52.8</v>
      </c>
      <c r="T2896">
        <v>0</v>
      </c>
      <c r="U2896">
        <v>14.5</v>
      </c>
      <c r="V2896">
        <v>0.76315789473684215</v>
      </c>
      <c r="W2896">
        <v>0.4</v>
      </c>
      <c r="X2896">
        <v>0</v>
      </c>
      <c r="Y2896">
        <v>0.14751552795031059</v>
      </c>
      <c r="Z2896">
        <v>134</v>
      </c>
      <c r="AA2896">
        <v>0.6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14.5</v>
      </c>
      <c r="AI2896">
        <v>0</v>
      </c>
      <c r="AJ2896">
        <v>0</v>
      </c>
      <c r="AK2896">
        <v>0</v>
      </c>
      <c r="AL2896">
        <v>0</v>
      </c>
      <c r="AM2896">
        <v>0</v>
      </c>
      <c r="AQ2896">
        <v>50</v>
      </c>
      <c r="AR2896">
        <v>50</v>
      </c>
      <c r="AS2896" t="s">
        <v>755</v>
      </c>
    </row>
    <row r="2897" spans="1:45" x14ac:dyDescent="0.25">
      <c r="A2897">
        <v>2896</v>
      </c>
      <c r="B2897" t="s">
        <v>26</v>
      </c>
      <c r="C2897" t="s">
        <v>665</v>
      </c>
      <c r="D2897" t="s">
        <v>4</v>
      </c>
      <c r="E2897" t="s">
        <v>350</v>
      </c>
      <c r="F2897" s="138">
        <v>44066</v>
      </c>
      <c r="G2897" t="s">
        <v>685</v>
      </c>
      <c r="H2897" t="s">
        <v>687</v>
      </c>
      <c r="I2897" t="s">
        <v>677</v>
      </c>
      <c r="J2897" t="s">
        <v>529</v>
      </c>
      <c r="K2897" t="s">
        <v>671</v>
      </c>
      <c r="L2897">
        <v>1000</v>
      </c>
      <c r="M2897">
        <v>200</v>
      </c>
      <c r="N2897">
        <v>160</v>
      </c>
      <c r="P2897">
        <v>80</v>
      </c>
      <c r="Q2897">
        <v>10</v>
      </c>
      <c r="R2897">
        <v>19</v>
      </c>
      <c r="S2897">
        <v>52.8</v>
      </c>
      <c r="T2897">
        <v>8</v>
      </c>
      <c r="U2897">
        <v>16</v>
      </c>
      <c r="V2897">
        <v>0.82758620689655171</v>
      </c>
      <c r="W2897">
        <v>0.4</v>
      </c>
      <c r="X2897">
        <v>8.9285714285714288E-2</v>
      </c>
      <c r="Y2897">
        <v>0.16964285714285715</v>
      </c>
      <c r="Z2897">
        <v>150</v>
      </c>
      <c r="AA2897">
        <v>0.7</v>
      </c>
      <c r="AB2897">
        <v>8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15</v>
      </c>
      <c r="AI2897">
        <v>4</v>
      </c>
      <c r="AJ2897">
        <v>0</v>
      </c>
      <c r="AK2897">
        <v>0</v>
      </c>
      <c r="AL2897">
        <v>0</v>
      </c>
      <c r="AM2897">
        <v>0</v>
      </c>
      <c r="AQ2897">
        <v>50</v>
      </c>
      <c r="AR2897">
        <v>50</v>
      </c>
      <c r="AS2897" t="s">
        <v>755</v>
      </c>
    </row>
    <row r="2898" spans="1:45" x14ac:dyDescent="0.25">
      <c r="A2898">
        <v>2897</v>
      </c>
      <c r="B2898" t="s">
        <v>26</v>
      </c>
      <c r="C2898" t="s">
        <v>665</v>
      </c>
      <c r="D2898" t="s">
        <v>4</v>
      </c>
      <c r="E2898" t="s">
        <v>350</v>
      </c>
      <c r="F2898" s="138">
        <v>44066</v>
      </c>
      <c r="G2898" t="s">
        <v>710</v>
      </c>
      <c r="H2898" t="s">
        <v>687</v>
      </c>
      <c r="I2898" t="s">
        <v>668</v>
      </c>
      <c r="J2898" t="s">
        <v>494</v>
      </c>
      <c r="K2898" t="s">
        <v>711</v>
      </c>
      <c r="L2898">
        <v>180</v>
      </c>
      <c r="M2898">
        <v>81</v>
      </c>
      <c r="O2898">
        <v>98</v>
      </c>
      <c r="P2898">
        <v>19</v>
      </c>
      <c r="Q2898">
        <v>4</v>
      </c>
      <c r="R2898">
        <v>6</v>
      </c>
      <c r="S2898">
        <v>5</v>
      </c>
      <c r="T2898">
        <v>1.75</v>
      </c>
      <c r="U2898">
        <v>3.125</v>
      </c>
      <c r="V2898">
        <v>0.48749999999999999</v>
      </c>
      <c r="W2898">
        <v>0.24</v>
      </c>
      <c r="X2898">
        <v>5.830903790087464E-2</v>
      </c>
      <c r="Y2898">
        <v>8.7463556851311963E-2</v>
      </c>
      <c r="Z2898">
        <v>225</v>
      </c>
      <c r="AA2898">
        <v>0.65</v>
      </c>
      <c r="AB2898">
        <v>0</v>
      </c>
      <c r="AC2898">
        <v>0</v>
      </c>
      <c r="AD2898">
        <v>2</v>
      </c>
      <c r="AE2898">
        <v>2</v>
      </c>
      <c r="AF2898">
        <v>0</v>
      </c>
      <c r="AG2898">
        <v>0</v>
      </c>
      <c r="AH2898">
        <v>0</v>
      </c>
      <c r="AI2898">
        <v>0</v>
      </c>
      <c r="AJ2898">
        <v>3</v>
      </c>
      <c r="AK2898">
        <v>1</v>
      </c>
      <c r="AL2898">
        <v>2</v>
      </c>
      <c r="AM2898">
        <v>0</v>
      </c>
      <c r="AQ2898">
        <v>50</v>
      </c>
      <c r="AR2898">
        <v>50</v>
      </c>
      <c r="AS2898" t="s">
        <v>755</v>
      </c>
    </row>
    <row r="2899" spans="1:45" x14ac:dyDescent="0.25">
      <c r="A2899">
        <v>2898</v>
      </c>
      <c r="B2899" t="s">
        <v>26</v>
      </c>
      <c r="C2899" t="s">
        <v>665</v>
      </c>
      <c r="D2899" t="s">
        <v>4</v>
      </c>
      <c r="E2899" t="s">
        <v>350</v>
      </c>
      <c r="F2899" s="138">
        <v>44066</v>
      </c>
      <c r="G2899" t="s">
        <v>710</v>
      </c>
      <c r="H2899" t="s">
        <v>687</v>
      </c>
      <c r="I2899" t="s">
        <v>668</v>
      </c>
      <c r="J2899" t="s">
        <v>500</v>
      </c>
      <c r="K2899" t="s">
        <v>711</v>
      </c>
      <c r="L2899">
        <v>180</v>
      </c>
      <c r="M2899">
        <v>81</v>
      </c>
      <c r="O2899">
        <v>74</v>
      </c>
      <c r="P2899">
        <v>19</v>
      </c>
      <c r="Q2899">
        <v>1</v>
      </c>
      <c r="R2899">
        <v>15</v>
      </c>
      <c r="S2899">
        <v>5</v>
      </c>
      <c r="T2899">
        <v>0.2</v>
      </c>
      <c r="U2899">
        <v>5</v>
      </c>
      <c r="V2899">
        <v>0.32500000000000001</v>
      </c>
      <c r="W2899">
        <v>0.24</v>
      </c>
      <c r="X2899">
        <v>1.9305019305019305E-2</v>
      </c>
      <c r="Y2899">
        <v>0.28957528957528961</v>
      </c>
      <c r="Z2899">
        <v>132</v>
      </c>
      <c r="AA2899">
        <v>0.7</v>
      </c>
      <c r="AB2899">
        <v>0.2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5</v>
      </c>
      <c r="AI2899">
        <v>0</v>
      </c>
      <c r="AJ2899">
        <v>0</v>
      </c>
      <c r="AK2899">
        <v>0</v>
      </c>
      <c r="AL2899">
        <v>0</v>
      </c>
      <c r="AM2899">
        <v>0</v>
      </c>
      <c r="AQ2899">
        <v>50</v>
      </c>
      <c r="AR2899">
        <v>50</v>
      </c>
      <c r="AS2899" t="s">
        <v>755</v>
      </c>
    </row>
    <row r="2900" spans="1:45" x14ac:dyDescent="0.25">
      <c r="A2900">
        <v>2899</v>
      </c>
      <c r="B2900" t="s">
        <v>26</v>
      </c>
      <c r="C2900" t="s">
        <v>665</v>
      </c>
      <c r="D2900" t="s">
        <v>4</v>
      </c>
      <c r="E2900" t="s">
        <v>350</v>
      </c>
      <c r="F2900" s="138">
        <v>44066</v>
      </c>
      <c r="G2900" t="s">
        <v>710</v>
      </c>
      <c r="H2900" t="s">
        <v>687</v>
      </c>
      <c r="I2900" t="s">
        <v>668</v>
      </c>
      <c r="J2900" t="s">
        <v>509</v>
      </c>
      <c r="K2900" t="s">
        <v>711</v>
      </c>
      <c r="L2900">
        <v>180</v>
      </c>
      <c r="M2900">
        <v>81</v>
      </c>
      <c r="O2900">
        <v>92</v>
      </c>
      <c r="P2900">
        <v>19</v>
      </c>
      <c r="Q2900">
        <v>0</v>
      </c>
      <c r="R2900">
        <v>8</v>
      </c>
      <c r="S2900">
        <v>5</v>
      </c>
      <c r="T2900">
        <v>0</v>
      </c>
      <c r="U2900">
        <v>3.5</v>
      </c>
      <c r="V2900">
        <v>0.4375</v>
      </c>
      <c r="W2900">
        <v>0.24</v>
      </c>
      <c r="X2900">
        <v>0</v>
      </c>
      <c r="Y2900">
        <v>0.12422360248447206</v>
      </c>
      <c r="Z2900">
        <v>417</v>
      </c>
      <c r="AA2900">
        <v>0.7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3</v>
      </c>
      <c r="AI2900">
        <v>2</v>
      </c>
      <c r="AJ2900">
        <v>0</v>
      </c>
      <c r="AK2900">
        <v>0</v>
      </c>
      <c r="AL2900">
        <v>0</v>
      </c>
      <c r="AM2900">
        <v>0</v>
      </c>
      <c r="AQ2900">
        <v>50</v>
      </c>
      <c r="AR2900">
        <v>50</v>
      </c>
      <c r="AS2900" t="s">
        <v>755</v>
      </c>
    </row>
    <row r="2901" spans="1:45" x14ac:dyDescent="0.25">
      <c r="A2901">
        <v>2900</v>
      </c>
      <c r="B2901" t="s">
        <v>26</v>
      </c>
      <c r="C2901" t="s">
        <v>665</v>
      </c>
      <c r="D2901" t="s">
        <v>4</v>
      </c>
      <c r="E2901" t="s">
        <v>350</v>
      </c>
      <c r="F2901" s="138">
        <v>44066</v>
      </c>
      <c r="G2901" t="s">
        <v>710</v>
      </c>
      <c r="H2901" t="s">
        <v>687</v>
      </c>
      <c r="I2901" t="s">
        <v>668</v>
      </c>
      <c r="J2901" t="s">
        <v>513</v>
      </c>
      <c r="K2901" t="s">
        <v>711</v>
      </c>
      <c r="L2901">
        <v>180</v>
      </c>
      <c r="M2901">
        <v>81</v>
      </c>
      <c r="O2901">
        <v>80</v>
      </c>
      <c r="P2901">
        <v>19</v>
      </c>
      <c r="Q2901">
        <v>2</v>
      </c>
      <c r="R2901">
        <v>5</v>
      </c>
      <c r="S2901">
        <v>5</v>
      </c>
      <c r="T2901">
        <v>2</v>
      </c>
      <c r="U2901">
        <v>7</v>
      </c>
      <c r="V2901">
        <v>1.2857142857142858</v>
      </c>
      <c r="W2901">
        <v>0.24</v>
      </c>
      <c r="X2901">
        <v>3.5714285714285712E-2</v>
      </c>
      <c r="Y2901">
        <v>8.9285714285714288E-2</v>
      </c>
      <c r="Z2901">
        <v>101</v>
      </c>
      <c r="AA2901">
        <v>0.7</v>
      </c>
      <c r="AB2901">
        <v>2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5</v>
      </c>
      <c r="AI2901">
        <v>0</v>
      </c>
      <c r="AJ2901">
        <v>0</v>
      </c>
      <c r="AK2901">
        <v>4</v>
      </c>
      <c r="AL2901">
        <v>0</v>
      </c>
      <c r="AM2901">
        <v>0</v>
      </c>
      <c r="AQ2901">
        <v>50</v>
      </c>
      <c r="AR2901">
        <v>50</v>
      </c>
      <c r="AS2901" t="s">
        <v>755</v>
      </c>
    </row>
    <row r="2902" spans="1:45" x14ac:dyDescent="0.25">
      <c r="A2902">
        <v>2901</v>
      </c>
      <c r="B2902" t="s">
        <v>26</v>
      </c>
      <c r="C2902" t="s">
        <v>665</v>
      </c>
      <c r="D2902" t="s">
        <v>4</v>
      </c>
      <c r="E2902" t="s">
        <v>350</v>
      </c>
      <c r="F2902" s="138">
        <v>44066</v>
      </c>
      <c r="G2902" t="s">
        <v>710</v>
      </c>
      <c r="H2902" t="s">
        <v>687</v>
      </c>
      <c r="I2902" t="s">
        <v>668</v>
      </c>
      <c r="J2902" t="s">
        <v>515</v>
      </c>
      <c r="K2902" t="s">
        <v>711</v>
      </c>
      <c r="L2902">
        <v>180</v>
      </c>
      <c r="M2902">
        <v>81</v>
      </c>
      <c r="O2902">
        <v>80</v>
      </c>
      <c r="P2902">
        <v>19</v>
      </c>
      <c r="Q2902">
        <v>0</v>
      </c>
      <c r="R2902">
        <v>11</v>
      </c>
      <c r="S2902">
        <v>5</v>
      </c>
      <c r="T2902">
        <v>0</v>
      </c>
      <c r="U2902">
        <v>8.5</v>
      </c>
      <c r="V2902">
        <v>0.77272727272727271</v>
      </c>
      <c r="W2902">
        <v>0.24</v>
      </c>
      <c r="X2902">
        <v>0</v>
      </c>
      <c r="Y2902">
        <v>0.19642857142857142</v>
      </c>
      <c r="Z2902">
        <v>125</v>
      </c>
      <c r="AA2902">
        <v>0.65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8</v>
      </c>
      <c r="AI2902">
        <v>0</v>
      </c>
      <c r="AJ2902">
        <v>0</v>
      </c>
      <c r="AK2902">
        <v>1</v>
      </c>
      <c r="AL2902">
        <v>0</v>
      </c>
      <c r="AM2902">
        <v>0</v>
      </c>
      <c r="AQ2902">
        <v>50</v>
      </c>
      <c r="AR2902">
        <v>50</v>
      </c>
      <c r="AS2902" t="s">
        <v>755</v>
      </c>
    </row>
    <row r="2903" spans="1:45" x14ac:dyDescent="0.25">
      <c r="A2903">
        <v>2902</v>
      </c>
      <c r="B2903" t="s">
        <v>26</v>
      </c>
      <c r="C2903" t="s">
        <v>665</v>
      </c>
      <c r="D2903" t="s">
        <v>4</v>
      </c>
      <c r="E2903" t="s">
        <v>350</v>
      </c>
      <c r="F2903" s="138">
        <v>44066</v>
      </c>
      <c r="G2903" t="s">
        <v>710</v>
      </c>
      <c r="H2903" t="s">
        <v>687</v>
      </c>
      <c r="I2903" t="s">
        <v>668</v>
      </c>
      <c r="J2903" t="s">
        <v>532</v>
      </c>
      <c r="K2903" t="s">
        <v>711</v>
      </c>
      <c r="L2903">
        <v>180</v>
      </c>
      <c r="M2903">
        <v>81</v>
      </c>
      <c r="O2903">
        <v>86</v>
      </c>
      <c r="P2903">
        <v>19</v>
      </c>
      <c r="Q2903">
        <v>7</v>
      </c>
      <c r="R2903">
        <v>4</v>
      </c>
      <c r="S2903">
        <v>5</v>
      </c>
      <c r="T2903">
        <v>3</v>
      </c>
      <c r="U2903">
        <v>1.5</v>
      </c>
      <c r="V2903">
        <v>0.40909090909090912</v>
      </c>
      <c r="W2903">
        <v>0.24</v>
      </c>
      <c r="X2903">
        <v>0.11627906976744187</v>
      </c>
      <c r="Y2903">
        <v>6.6445182724252497E-2</v>
      </c>
      <c r="Z2903">
        <v>148</v>
      </c>
      <c r="AA2903">
        <v>0.7</v>
      </c>
      <c r="AB2903">
        <v>3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1.5</v>
      </c>
      <c r="AI2903">
        <v>0</v>
      </c>
      <c r="AJ2903">
        <v>0</v>
      </c>
      <c r="AK2903">
        <v>0</v>
      </c>
      <c r="AL2903">
        <v>0</v>
      </c>
      <c r="AM2903">
        <v>0</v>
      </c>
      <c r="AQ2903">
        <v>50</v>
      </c>
      <c r="AR2903">
        <v>50</v>
      </c>
      <c r="AS2903" t="s">
        <v>755</v>
      </c>
    </row>
    <row r="2904" spans="1:45" x14ac:dyDescent="0.25">
      <c r="A2904">
        <v>2903</v>
      </c>
      <c r="B2904" t="s">
        <v>26</v>
      </c>
      <c r="C2904" t="s">
        <v>665</v>
      </c>
      <c r="D2904" t="s">
        <v>4</v>
      </c>
      <c r="E2904" t="s">
        <v>350</v>
      </c>
      <c r="F2904" s="138">
        <v>44066</v>
      </c>
      <c r="G2904" t="s">
        <v>710</v>
      </c>
      <c r="H2904" t="s">
        <v>687</v>
      </c>
      <c r="I2904" t="s">
        <v>668</v>
      </c>
      <c r="J2904" t="s">
        <v>531</v>
      </c>
      <c r="K2904" t="s">
        <v>711</v>
      </c>
      <c r="L2904">
        <v>180</v>
      </c>
      <c r="M2904">
        <v>81</v>
      </c>
      <c r="O2904">
        <v>80</v>
      </c>
      <c r="P2904">
        <v>19</v>
      </c>
      <c r="Q2904">
        <v>5</v>
      </c>
      <c r="R2904">
        <v>30</v>
      </c>
      <c r="S2904">
        <v>5</v>
      </c>
      <c r="T2904">
        <v>2</v>
      </c>
      <c r="U2904">
        <v>21</v>
      </c>
      <c r="V2904">
        <v>0.65714285714285714</v>
      </c>
      <c r="W2904">
        <v>0.24</v>
      </c>
      <c r="X2904">
        <v>8.9285714285714288E-2</v>
      </c>
      <c r="Y2904">
        <v>0.5357142857142857</v>
      </c>
      <c r="Z2904">
        <v>159</v>
      </c>
      <c r="AA2904">
        <v>0.7</v>
      </c>
      <c r="AB2904">
        <v>2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15</v>
      </c>
      <c r="AI2904">
        <v>0</v>
      </c>
      <c r="AJ2904">
        <v>0</v>
      </c>
      <c r="AK2904">
        <v>12</v>
      </c>
      <c r="AL2904">
        <v>0</v>
      </c>
      <c r="AM2904">
        <v>0</v>
      </c>
      <c r="AQ2904">
        <v>50</v>
      </c>
      <c r="AR2904">
        <v>50</v>
      </c>
      <c r="AS2904" t="s">
        <v>755</v>
      </c>
    </row>
    <row r="2905" spans="1:45" x14ac:dyDescent="0.25">
      <c r="A2905">
        <v>2904</v>
      </c>
      <c r="B2905" t="s">
        <v>26</v>
      </c>
      <c r="C2905" t="s">
        <v>665</v>
      </c>
      <c r="D2905" t="s">
        <v>4</v>
      </c>
      <c r="E2905" t="s">
        <v>350</v>
      </c>
      <c r="F2905" s="138">
        <v>44066</v>
      </c>
      <c r="G2905" t="s">
        <v>710</v>
      </c>
      <c r="H2905" t="s">
        <v>687</v>
      </c>
      <c r="I2905" t="s">
        <v>668</v>
      </c>
      <c r="J2905" t="s">
        <v>551</v>
      </c>
      <c r="K2905" t="s">
        <v>711</v>
      </c>
      <c r="L2905">
        <v>180</v>
      </c>
      <c r="M2905">
        <v>81</v>
      </c>
      <c r="O2905">
        <v>80</v>
      </c>
      <c r="P2905">
        <v>19</v>
      </c>
      <c r="Q2905">
        <v>7</v>
      </c>
      <c r="R2905">
        <v>7</v>
      </c>
      <c r="S2905">
        <v>5</v>
      </c>
      <c r="T2905">
        <v>2</v>
      </c>
      <c r="U2905">
        <v>2</v>
      </c>
      <c r="V2905">
        <v>0.2857142857142857</v>
      </c>
      <c r="W2905">
        <v>0.24</v>
      </c>
      <c r="X2905">
        <v>0.125</v>
      </c>
      <c r="Y2905">
        <v>0.125</v>
      </c>
      <c r="Z2905">
        <v>104</v>
      </c>
      <c r="AA2905">
        <v>0.7</v>
      </c>
      <c r="AB2905">
        <v>2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2</v>
      </c>
      <c r="AI2905">
        <v>0</v>
      </c>
      <c r="AJ2905">
        <v>0</v>
      </c>
      <c r="AK2905">
        <v>0</v>
      </c>
      <c r="AL2905">
        <v>0</v>
      </c>
      <c r="AM2905">
        <v>0</v>
      </c>
      <c r="AQ2905">
        <v>50</v>
      </c>
      <c r="AR2905">
        <v>50</v>
      </c>
      <c r="AS2905" t="s">
        <v>755</v>
      </c>
    </row>
    <row r="2906" spans="1:45" x14ac:dyDescent="0.25">
      <c r="A2906">
        <v>2905</v>
      </c>
      <c r="B2906" t="s">
        <v>26</v>
      </c>
      <c r="C2906" t="s">
        <v>665</v>
      </c>
      <c r="D2906" t="s">
        <v>4</v>
      </c>
      <c r="E2906" t="s">
        <v>350</v>
      </c>
      <c r="F2906" s="138">
        <v>44066</v>
      </c>
      <c r="G2906" t="s">
        <v>710</v>
      </c>
      <c r="H2906" t="s">
        <v>687</v>
      </c>
      <c r="I2906" t="s">
        <v>668</v>
      </c>
      <c r="J2906" t="s">
        <v>560</v>
      </c>
      <c r="K2906" t="s">
        <v>711</v>
      </c>
      <c r="L2906">
        <v>180</v>
      </c>
      <c r="M2906">
        <v>81</v>
      </c>
      <c r="O2906">
        <v>68</v>
      </c>
      <c r="P2906">
        <v>19</v>
      </c>
      <c r="Q2906">
        <v>3</v>
      </c>
      <c r="R2906">
        <v>18</v>
      </c>
      <c r="S2906">
        <v>5</v>
      </c>
      <c r="T2906">
        <v>1</v>
      </c>
      <c r="U2906">
        <v>11</v>
      </c>
      <c r="V2906">
        <v>0.5714285714285714</v>
      </c>
      <c r="W2906">
        <v>0.24</v>
      </c>
      <c r="X2906">
        <v>6.3025210084033625E-2</v>
      </c>
      <c r="Y2906">
        <v>0.37815126050420172</v>
      </c>
      <c r="Z2906">
        <v>130</v>
      </c>
      <c r="AA2906">
        <v>0.7</v>
      </c>
      <c r="AB2906">
        <v>1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11</v>
      </c>
      <c r="AI2906">
        <v>0</v>
      </c>
      <c r="AJ2906">
        <v>0</v>
      </c>
      <c r="AK2906">
        <v>0</v>
      </c>
      <c r="AL2906">
        <v>0</v>
      </c>
      <c r="AM2906">
        <v>0</v>
      </c>
      <c r="AQ2906">
        <v>50</v>
      </c>
      <c r="AR2906">
        <v>50</v>
      </c>
      <c r="AS2906" t="s">
        <v>755</v>
      </c>
    </row>
    <row r="2907" spans="1:45" x14ac:dyDescent="0.25">
      <c r="A2907">
        <v>2906</v>
      </c>
      <c r="B2907" t="s">
        <v>26</v>
      </c>
      <c r="C2907" t="s">
        <v>665</v>
      </c>
      <c r="D2907" t="s">
        <v>4</v>
      </c>
      <c r="E2907" t="s">
        <v>350</v>
      </c>
      <c r="F2907" s="138">
        <v>44066</v>
      </c>
      <c r="G2907" t="s">
        <v>710</v>
      </c>
      <c r="H2907" t="s">
        <v>687</v>
      </c>
      <c r="I2907" t="s">
        <v>668</v>
      </c>
      <c r="J2907" t="s">
        <v>550</v>
      </c>
      <c r="K2907" t="s">
        <v>711</v>
      </c>
      <c r="L2907">
        <v>180</v>
      </c>
      <c r="M2907">
        <v>81</v>
      </c>
      <c r="O2907">
        <v>82</v>
      </c>
      <c r="P2907">
        <v>19</v>
      </c>
      <c r="Q2907">
        <v>3</v>
      </c>
      <c r="R2907">
        <v>11</v>
      </c>
      <c r="S2907">
        <v>5</v>
      </c>
      <c r="T2907">
        <v>2.5</v>
      </c>
      <c r="U2907">
        <v>8.25</v>
      </c>
      <c r="V2907">
        <v>0.7678571428571429</v>
      </c>
      <c r="W2907">
        <v>0.24</v>
      </c>
      <c r="X2907">
        <v>5.2264808362369339E-2</v>
      </c>
      <c r="Y2907">
        <v>0.19163763066202091</v>
      </c>
      <c r="Z2907">
        <v>138</v>
      </c>
      <c r="AA2907">
        <v>0.7</v>
      </c>
      <c r="AB2907">
        <v>2.5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7</v>
      </c>
      <c r="AI2907">
        <v>1</v>
      </c>
      <c r="AJ2907">
        <v>0</v>
      </c>
      <c r="AK2907">
        <v>2</v>
      </c>
      <c r="AL2907">
        <v>0</v>
      </c>
      <c r="AM2907">
        <v>0</v>
      </c>
      <c r="AQ2907">
        <v>50</v>
      </c>
      <c r="AR2907">
        <v>50</v>
      </c>
      <c r="AS2907" t="s">
        <v>755</v>
      </c>
    </row>
    <row r="2908" spans="1:45" x14ac:dyDescent="0.25">
      <c r="A2908">
        <v>2907</v>
      </c>
      <c r="B2908" t="s">
        <v>26</v>
      </c>
      <c r="C2908" t="s">
        <v>665</v>
      </c>
      <c r="D2908" t="s">
        <v>4</v>
      </c>
      <c r="E2908" t="s">
        <v>350</v>
      </c>
      <c r="F2908" s="138">
        <v>44066</v>
      </c>
      <c r="G2908" t="s">
        <v>710</v>
      </c>
      <c r="H2908" t="s">
        <v>687</v>
      </c>
      <c r="I2908" t="s">
        <v>668</v>
      </c>
      <c r="J2908" t="s">
        <v>628</v>
      </c>
      <c r="K2908" t="s">
        <v>711</v>
      </c>
      <c r="L2908">
        <v>180</v>
      </c>
      <c r="M2908">
        <v>81</v>
      </c>
      <c r="O2908">
        <v>78</v>
      </c>
      <c r="P2908">
        <v>19</v>
      </c>
      <c r="Q2908">
        <v>9</v>
      </c>
      <c r="R2908">
        <v>0</v>
      </c>
      <c r="S2908">
        <v>5</v>
      </c>
      <c r="T2908">
        <v>3</v>
      </c>
      <c r="U2908">
        <v>0</v>
      </c>
      <c r="V2908">
        <v>0.33333333333333331</v>
      </c>
      <c r="W2908">
        <v>0.24</v>
      </c>
      <c r="X2908">
        <v>0.16483516483516486</v>
      </c>
      <c r="Y2908">
        <v>0</v>
      </c>
      <c r="Z2908">
        <v>223</v>
      </c>
      <c r="AA2908">
        <v>0.7</v>
      </c>
      <c r="AB2908">
        <v>3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Q2908">
        <v>50</v>
      </c>
      <c r="AR2908">
        <v>50</v>
      </c>
      <c r="AS2908" t="s">
        <v>755</v>
      </c>
    </row>
    <row r="2909" spans="1:45" x14ac:dyDescent="0.25">
      <c r="A2909">
        <v>2908</v>
      </c>
      <c r="B2909" t="s">
        <v>26</v>
      </c>
      <c r="C2909" t="s">
        <v>665</v>
      </c>
      <c r="D2909" t="s">
        <v>4</v>
      </c>
      <c r="E2909" t="s">
        <v>350</v>
      </c>
      <c r="F2909" s="138">
        <v>44066</v>
      </c>
      <c r="G2909" t="s">
        <v>710</v>
      </c>
      <c r="H2909" t="s">
        <v>687</v>
      </c>
      <c r="I2909" t="s">
        <v>668</v>
      </c>
      <c r="J2909" t="s">
        <v>626</v>
      </c>
      <c r="K2909" t="s">
        <v>711</v>
      </c>
      <c r="L2909">
        <v>180</v>
      </c>
      <c r="M2909">
        <v>81</v>
      </c>
      <c r="O2909">
        <v>66</v>
      </c>
      <c r="P2909">
        <v>19</v>
      </c>
      <c r="Q2909">
        <v>3</v>
      </c>
      <c r="R2909">
        <v>8</v>
      </c>
      <c r="S2909">
        <v>5</v>
      </c>
      <c r="T2909">
        <v>3.5</v>
      </c>
      <c r="U2909">
        <v>4</v>
      </c>
      <c r="V2909">
        <v>0.68181818181818177</v>
      </c>
      <c r="W2909">
        <v>0.24</v>
      </c>
      <c r="X2909">
        <v>6.4935064935064943E-2</v>
      </c>
      <c r="Y2909">
        <v>0.17316017316017318</v>
      </c>
      <c r="Z2909">
        <v>122</v>
      </c>
      <c r="AA2909">
        <v>0.75</v>
      </c>
      <c r="AB2909">
        <v>3.5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4</v>
      </c>
      <c r="AI2909">
        <v>0</v>
      </c>
      <c r="AJ2909">
        <v>0</v>
      </c>
      <c r="AK2909">
        <v>0</v>
      </c>
      <c r="AL2909">
        <v>0</v>
      </c>
      <c r="AM2909">
        <v>0</v>
      </c>
      <c r="AQ2909">
        <v>50</v>
      </c>
      <c r="AR2909">
        <v>50</v>
      </c>
      <c r="AS2909" t="s">
        <v>755</v>
      </c>
    </row>
    <row r="2910" spans="1:45" x14ac:dyDescent="0.25">
      <c r="A2910">
        <v>2909</v>
      </c>
      <c r="B2910" t="s">
        <v>26</v>
      </c>
      <c r="C2910" t="s">
        <v>665</v>
      </c>
      <c r="D2910" t="s">
        <v>4</v>
      </c>
      <c r="E2910" t="s">
        <v>350</v>
      </c>
      <c r="F2910" s="138">
        <v>44066</v>
      </c>
      <c r="G2910" t="s">
        <v>710</v>
      </c>
      <c r="H2910" t="s">
        <v>687</v>
      </c>
      <c r="I2910" t="s">
        <v>668</v>
      </c>
      <c r="J2910" t="s">
        <v>624</v>
      </c>
      <c r="K2910" t="s">
        <v>711</v>
      </c>
      <c r="L2910">
        <v>180</v>
      </c>
      <c r="M2910">
        <v>81</v>
      </c>
      <c r="O2910">
        <v>86</v>
      </c>
      <c r="P2910">
        <v>19</v>
      </c>
      <c r="Q2910">
        <v>2</v>
      </c>
      <c r="R2910">
        <v>7</v>
      </c>
      <c r="S2910">
        <v>5</v>
      </c>
      <c r="T2910">
        <v>1</v>
      </c>
      <c r="U2910">
        <v>4.42</v>
      </c>
      <c r="V2910">
        <v>0.60222222222222221</v>
      </c>
      <c r="W2910">
        <v>0.24</v>
      </c>
      <c r="X2910">
        <v>3.3222591362126248E-2</v>
      </c>
      <c r="Y2910">
        <v>0.11627906976744187</v>
      </c>
      <c r="Z2910">
        <v>155</v>
      </c>
      <c r="AA2910">
        <v>0.6</v>
      </c>
      <c r="AB2910">
        <v>1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4.17</v>
      </c>
      <c r="AI2910">
        <v>1</v>
      </c>
      <c r="AJ2910">
        <v>0</v>
      </c>
      <c r="AK2910">
        <v>0</v>
      </c>
      <c r="AL2910">
        <v>0</v>
      </c>
      <c r="AM2910">
        <v>0</v>
      </c>
      <c r="AQ2910">
        <v>50</v>
      </c>
      <c r="AR2910">
        <v>50</v>
      </c>
      <c r="AS2910" t="s">
        <v>755</v>
      </c>
    </row>
    <row r="2911" spans="1:45" x14ac:dyDescent="0.25">
      <c r="A2911">
        <v>2910</v>
      </c>
      <c r="B2911" t="s">
        <v>26</v>
      </c>
      <c r="C2911" t="s">
        <v>665</v>
      </c>
      <c r="D2911" t="s">
        <v>4</v>
      </c>
      <c r="E2911" t="s">
        <v>350</v>
      </c>
      <c r="F2911" s="138">
        <v>44066</v>
      </c>
      <c r="G2911" t="s">
        <v>710</v>
      </c>
      <c r="H2911" t="s">
        <v>687</v>
      </c>
      <c r="I2911" t="s">
        <v>668</v>
      </c>
      <c r="J2911" t="s">
        <v>625</v>
      </c>
      <c r="K2911" t="s">
        <v>711</v>
      </c>
      <c r="L2911">
        <v>180</v>
      </c>
      <c r="M2911">
        <v>81</v>
      </c>
      <c r="O2911">
        <v>76</v>
      </c>
      <c r="P2911">
        <v>19</v>
      </c>
      <c r="Q2911">
        <v>2</v>
      </c>
      <c r="R2911">
        <v>6</v>
      </c>
      <c r="S2911">
        <v>5</v>
      </c>
      <c r="T2911">
        <v>0.6</v>
      </c>
      <c r="U2911">
        <v>2.4500000000000002</v>
      </c>
      <c r="V2911">
        <v>0.38125000000000003</v>
      </c>
      <c r="W2911">
        <v>0.24</v>
      </c>
      <c r="X2911">
        <v>3.759398496240602E-2</v>
      </c>
      <c r="Y2911">
        <v>0.11278195488721805</v>
      </c>
      <c r="Z2911">
        <v>101</v>
      </c>
      <c r="AA2911">
        <v>0.6</v>
      </c>
      <c r="AB2911">
        <v>0.6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1.2</v>
      </c>
      <c r="AI2911">
        <v>1</v>
      </c>
      <c r="AJ2911">
        <v>0</v>
      </c>
      <c r="AK2911">
        <v>2</v>
      </c>
      <c r="AL2911">
        <v>0</v>
      </c>
      <c r="AM2911">
        <v>0</v>
      </c>
      <c r="AQ2911">
        <v>50</v>
      </c>
      <c r="AR2911">
        <v>50</v>
      </c>
      <c r="AS2911" t="s">
        <v>755</v>
      </c>
    </row>
    <row r="2912" spans="1:45" x14ac:dyDescent="0.25">
      <c r="A2912">
        <v>2911</v>
      </c>
      <c r="B2912" t="s">
        <v>26</v>
      </c>
      <c r="C2912" t="s">
        <v>665</v>
      </c>
      <c r="D2912" t="s">
        <v>4</v>
      </c>
      <c r="E2912" t="s">
        <v>350</v>
      </c>
      <c r="F2912" s="138">
        <v>44066</v>
      </c>
      <c r="G2912" t="s">
        <v>710</v>
      </c>
      <c r="H2912" t="s">
        <v>687</v>
      </c>
      <c r="I2912" t="s">
        <v>668</v>
      </c>
      <c r="J2912" t="s">
        <v>623</v>
      </c>
      <c r="K2912" t="s">
        <v>711</v>
      </c>
      <c r="L2912">
        <v>180</v>
      </c>
      <c r="M2912">
        <v>81</v>
      </c>
      <c r="O2912">
        <v>80</v>
      </c>
      <c r="P2912">
        <v>19</v>
      </c>
      <c r="Q2912">
        <v>1</v>
      </c>
      <c r="R2912">
        <v>7</v>
      </c>
      <c r="S2912">
        <v>5</v>
      </c>
      <c r="T2912">
        <v>6</v>
      </c>
      <c r="U2912">
        <v>24.5</v>
      </c>
      <c r="V2912">
        <v>3.8125</v>
      </c>
      <c r="W2912">
        <v>0.24</v>
      </c>
      <c r="X2912">
        <v>1.7857142857142856E-2</v>
      </c>
      <c r="Y2912">
        <v>0.125</v>
      </c>
      <c r="Z2912">
        <v>213</v>
      </c>
      <c r="AA2912">
        <v>0.6</v>
      </c>
      <c r="AB2912">
        <v>6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24</v>
      </c>
      <c r="AI2912">
        <v>0</v>
      </c>
      <c r="AJ2912">
        <v>0</v>
      </c>
      <c r="AK2912">
        <v>1</v>
      </c>
      <c r="AL2912">
        <v>0</v>
      </c>
      <c r="AM2912">
        <v>0</v>
      </c>
      <c r="AQ2912">
        <v>50</v>
      </c>
      <c r="AR2912">
        <v>50</v>
      </c>
      <c r="AS2912" t="s">
        <v>755</v>
      </c>
    </row>
    <row r="2913" spans="1:45" x14ac:dyDescent="0.25">
      <c r="A2913">
        <v>2912</v>
      </c>
      <c r="B2913" t="s">
        <v>26</v>
      </c>
      <c r="C2913" t="s">
        <v>665</v>
      </c>
      <c r="D2913" t="s">
        <v>4</v>
      </c>
      <c r="E2913" t="s">
        <v>350</v>
      </c>
      <c r="F2913" s="138">
        <v>44066</v>
      </c>
      <c r="G2913" t="s">
        <v>710</v>
      </c>
      <c r="H2913" t="s">
        <v>687</v>
      </c>
      <c r="I2913" t="s">
        <v>668</v>
      </c>
      <c r="J2913" t="s">
        <v>627</v>
      </c>
      <c r="K2913" t="s">
        <v>711</v>
      </c>
      <c r="L2913">
        <v>180</v>
      </c>
      <c r="M2913">
        <v>81</v>
      </c>
      <c r="O2913">
        <v>68</v>
      </c>
      <c r="P2913">
        <v>19</v>
      </c>
      <c r="Q2913">
        <v>2</v>
      </c>
      <c r="R2913">
        <v>11</v>
      </c>
      <c r="S2913">
        <v>5</v>
      </c>
      <c r="T2913">
        <v>12</v>
      </c>
      <c r="U2913">
        <v>24.5</v>
      </c>
      <c r="V2913">
        <v>2.8076923076923075</v>
      </c>
      <c r="W2913">
        <v>0.24</v>
      </c>
      <c r="X2913">
        <v>4.2016806722689079E-2</v>
      </c>
      <c r="Y2913">
        <v>0.23109243697478996</v>
      </c>
      <c r="Z2913">
        <v>106</v>
      </c>
      <c r="AA2913">
        <v>0.6</v>
      </c>
      <c r="AB2913">
        <v>12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22</v>
      </c>
      <c r="AI2913">
        <v>2</v>
      </c>
      <c r="AJ2913">
        <v>0</v>
      </c>
      <c r="AK2913">
        <v>4</v>
      </c>
      <c r="AL2913">
        <v>0</v>
      </c>
      <c r="AM2913">
        <v>0</v>
      </c>
      <c r="AQ2913">
        <v>50</v>
      </c>
      <c r="AR2913">
        <v>50</v>
      </c>
      <c r="AS2913" t="s">
        <v>755</v>
      </c>
    </row>
    <row r="2914" spans="1:45" x14ac:dyDescent="0.25">
      <c r="A2914">
        <v>2913</v>
      </c>
      <c r="B2914" t="s">
        <v>26</v>
      </c>
      <c r="C2914" t="s">
        <v>665</v>
      </c>
      <c r="D2914" t="s">
        <v>4</v>
      </c>
      <c r="E2914" t="s">
        <v>350</v>
      </c>
      <c r="F2914" s="138">
        <v>44066</v>
      </c>
      <c r="G2914" t="s">
        <v>712</v>
      </c>
      <c r="H2914" t="s">
        <v>687</v>
      </c>
      <c r="I2914" t="s">
        <v>668</v>
      </c>
      <c r="J2914" t="s">
        <v>561</v>
      </c>
      <c r="K2914" t="s">
        <v>711</v>
      </c>
      <c r="L2914">
        <v>320</v>
      </c>
      <c r="M2914">
        <v>144</v>
      </c>
      <c r="O2914">
        <v>165</v>
      </c>
      <c r="P2914">
        <v>35</v>
      </c>
      <c r="Q2914">
        <v>14</v>
      </c>
      <c r="R2914">
        <v>16</v>
      </c>
      <c r="S2914">
        <v>12.5</v>
      </c>
      <c r="T2914">
        <v>10</v>
      </c>
      <c r="U2914">
        <v>9</v>
      </c>
      <c r="V2914">
        <v>0.6333333333333333</v>
      </c>
      <c r="W2914">
        <v>0.24</v>
      </c>
      <c r="X2914">
        <v>0.12121212121212123</v>
      </c>
      <c r="Y2914">
        <v>0.13852813852813856</v>
      </c>
      <c r="Z2914">
        <v>347</v>
      </c>
      <c r="AA2914">
        <v>0.6</v>
      </c>
      <c r="AB2914">
        <v>10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9</v>
      </c>
      <c r="AI2914">
        <v>0</v>
      </c>
      <c r="AJ2914">
        <v>0</v>
      </c>
      <c r="AK2914">
        <v>0</v>
      </c>
      <c r="AL2914">
        <v>0</v>
      </c>
      <c r="AM2914">
        <v>0</v>
      </c>
      <c r="AQ2914">
        <v>50</v>
      </c>
      <c r="AR2914">
        <v>50</v>
      </c>
      <c r="AS2914" t="s">
        <v>755</v>
      </c>
    </row>
    <row r="2915" spans="1:45" x14ac:dyDescent="0.25">
      <c r="A2915">
        <v>2914</v>
      </c>
      <c r="B2915" t="s">
        <v>26</v>
      </c>
      <c r="C2915" t="s">
        <v>678</v>
      </c>
      <c r="D2915" t="s">
        <v>4</v>
      </c>
      <c r="E2915" t="s">
        <v>350</v>
      </c>
      <c r="F2915" s="138">
        <v>44066</v>
      </c>
      <c r="G2915" t="s">
        <v>685</v>
      </c>
      <c r="H2915" t="s">
        <v>687</v>
      </c>
      <c r="I2915" t="s">
        <v>688</v>
      </c>
      <c r="J2915" t="s">
        <v>414</v>
      </c>
      <c r="K2915" t="s">
        <v>671</v>
      </c>
      <c r="L2915">
        <v>1000</v>
      </c>
      <c r="M2915">
        <v>200</v>
      </c>
      <c r="N2915">
        <v>192</v>
      </c>
      <c r="P2915">
        <v>48</v>
      </c>
      <c r="Q2915">
        <v>23</v>
      </c>
      <c r="R2915">
        <v>20</v>
      </c>
      <c r="S2915">
        <v>17.600000000000001</v>
      </c>
      <c r="T2915">
        <v>13.5</v>
      </c>
      <c r="U2915">
        <v>12</v>
      </c>
      <c r="V2915">
        <v>0.59302325581395354</v>
      </c>
      <c r="W2915">
        <v>0.24</v>
      </c>
      <c r="X2915">
        <v>0.17113095238095241</v>
      </c>
      <c r="Y2915">
        <v>0.14880952380952384</v>
      </c>
      <c r="Z2915">
        <v>268</v>
      </c>
      <c r="AA2915">
        <v>0.6</v>
      </c>
      <c r="AB2915">
        <v>10</v>
      </c>
      <c r="AC2915">
        <v>6</v>
      </c>
      <c r="AD2915">
        <v>0</v>
      </c>
      <c r="AE2915">
        <v>4</v>
      </c>
      <c r="AF2915">
        <v>0</v>
      </c>
      <c r="AG2915">
        <v>0</v>
      </c>
      <c r="AH2915">
        <v>9</v>
      </c>
      <c r="AI2915">
        <v>4</v>
      </c>
      <c r="AJ2915">
        <v>0</v>
      </c>
      <c r="AK2915">
        <v>4</v>
      </c>
      <c r="AL2915">
        <v>0</v>
      </c>
      <c r="AM2915">
        <v>0</v>
      </c>
      <c r="AQ2915">
        <v>50</v>
      </c>
      <c r="AR2915">
        <v>50</v>
      </c>
      <c r="AS2915" t="s">
        <v>755</v>
      </c>
    </row>
    <row r="2916" spans="1:45" x14ac:dyDescent="0.25">
      <c r="A2916">
        <v>2915</v>
      </c>
      <c r="B2916" t="s">
        <v>26</v>
      </c>
      <c r="C2916" t="s">
        <v>678</v>
      </c>
      <c r="D2916" t="s">
        <v>4</v>
      </c>
      <c r="E2916" t="s">
        <v>350</v>
      </c>
      <c r="F2916" s="138">
        <v>44066</v>
      </c>
      <c r="G2916" t="s">
        <v>685</v>
      </c>
      <c r="H2916" t="s">
        <v>687</v>
      </c>
      <c r="I2916" t="s">
        <v>688</v>
      </c>
      <c r="J2916" t="s">
        <v>412</v>
      </c>
      <c r="K2916" t="s">
        <v>671</v>
      </c>
      <c r="L2916">
        <v>1000</v>
      </c>
      <c r="M2916">
        <v>200</v>
      </c>
      <c r="N2916">
        <v>200</v>
      </c>
      <c r="P2916">
        <v>48</v>
      </c>
      <c r="Q2916">
        <v>15</v>
      </c>
      <c r="R2916">
        <v>17</v>
      </c>
      <c r="S2916">
        <v>17.600000000000001</v>
      </c>
      <c r="T2916">
        <v>7</v>
      </c>
      <c r="U2916">
        <v>8.75</v>
      </c>
      <c r="V2916">
        <v>0.4921875</v>
      </c>
      <c r="W2916">
        <v>0.24</v>
      </c>
      <c r="X2916">
        <v>0.10714285714285714</v>
      </c>
      <c r="Y2916">
        <v>0.12142857142857143</v>
      </c>
      <c r="Z2916">
        <v>260</v>
      </c>
      <c r="AA2916">
        <v>0.6</v>
      </c>
      <c r="AB2916">
        <v>5</v>
      </c>
      <c r="AC2916">
        <v>4</v>
      </c>
      <c r="AD2916">
        <v>0</v>
      </c>
      <c r="AE2916">
        <v>2</v>
      </c>
      <c r="AF2916">
        <v>0</v>
      </c>
      <c r="AG2916">
        <v>0</v>
      </c>
      <c r="AH2916">
        <v>7</v>
      </c>
      <c r="AI2916">
        <v>3</v>
      </c>
      <c r="AJ2916">
        <v>0</v>
      </c>
      <c r="AK2916">
        <v>2</v>
      </c>
      <c r="AL2916">
        <v>0</v>
      </c>
      <c r="AM2916">
        <v>0</v>
      </c>
      <c r="AQ2916">
        <v>50</v>
      </c>
      <c r="AR2916">
        <v>50</v>
      </c>
      <c r="AS2916" t="s">
        <v>755</v>
      </c>
    </row>
    <row r="2917" spans="1:45" x14ac:dyDescent="0.25">
      <c r="A2917">
        <v>2916</v>
      </c>
      <c r="B2917" t="s">
        <v>26</v>
      </c>
      <c r="C2917" t="s">
        <v>678</v>
      </c>
      <c r="D2917" t="s">
        <v>4</v>
      </c>
      <c r="E2917" t="s">
        <v>350</v>
      </c>
      <c r="F2917" s="138">
        <v>44066</v>
      </c>
      <c r="G2917" t="s">
        <v>685</v>
      </c>
      <c r="H2917" t="s">
        <v>687</v>
      </c>
      <c r="I2917" t="s">
        <v>688</v>
      </c>
      <c r="J2917" t="s">
        <v>418</v>
      </c>
      <c r="K2917" t="s">
        <v>671</v>
      </c>
      <c r="L2917">
        <v>1000</v>
      </c>
      <c r="M2917">
        <v>200</v>
      </c>
      <c r="N2917">
        <v>198</v>
      </c>
      <c r="P2917">
        <v>48</v>
      </c>
      <c r="Q2917">
        <v>22</v>
      </c>
      <c r="R2917">
        <v>15</v>
      </c>
      <c r="S2917">
        <v>17.600000000000001</v>
      </c>
      <c r="T2917">
        <v>10.5</v>
      </c>
      <c r="U2917">
        <v>8.25</v>
      </c>
      <c r="V2917">
        <v>0.5067567567567568</v>
      </c>
      <c r="W2917">
        <v>0.24</v>
      </c>
      <c r="X2917">
        <v>0.15873015873015875</v>
      </c>
      <c r="Y2917">
        <v>0.10822510822510822</v>
      </c>
      <c r="Z2917">
        <v>235</v>
      </c>
      <c r="AA2917">
        <v>0.6</v>
      </c>
      <c r="AB2917">
        <v>8</v>
      </c>
      <c r="AC2917">
        <v>6</v>
      </c>
      <c r="AD2917">
        <v>0</v>
      </c>
      <c r="AE2917">
        <v>2</v>
      </c>
      <c r="AF2917">
        <v>0</v>
      </c>
      <c r="AG2917">
        <v>0</v>
      </c>
      <c r="AH2917">
        <v>7</v>
      </c>
      <c r="AI2917">
        <v>1</v>
      </c>
      <c r="AJ2917">
        <v>0</v>
      </c>
      <c r="AK2917">
        <v>2</v>
      </c>
      <c r="AL2917">
        <v>0</v>
      </c>
      <c r="AM2917">
        <v>0</v>
      </c>
      <c r="AQ2917">
        <v>50</v>
      </c>
      <c r="AR2917">
        <v>50</v>
      </c>
      <c r="AS2917" t="s">
        <v>755</v>
      </c>
    </row>
    <row r="2918" spans="1:45" x14ac:dyDescent="0.25">
      <c r="A2918">
        <v>2917</v>
      </c>
      <c r="B2918" t="s">
        <v>26</v>
      </c>
      <c r="C2918" t="s">
        <v>678</v>
      </c>
      <c r="D2918" t="s">
        <v>4</v>
      </c>
      <c r="E2918" t="s">
        <v>350</v>
      </c>
      <c r="F2918" s="138">
        <v>44066</v>
      </c>
      <c r="G2918" t="s">
        <v>685</v>
      </c>
      <c r="H2918" t="s">
        <v>687</v>
      </c>
      <c r="I2918" t="s">
        <v>713</v>
      </c>
      <c r="J2918" t="s">
        <v>546</v>
      </c>
      <c r="K2918" t="s">
        <v>671</v>
      </c>
      <c r="L2918">
        <v>1000</v>
      </c>
      <c r="M2918">
        <v>200</v>
      </c>
      <c r="N2918">
        <v>180</v>
      </c>
      <c r="P2918">
        <v>48</v>
      </c>
      <c r="Q2918">
        <v>6</v>
      </c>
      <c r="R2918">
        <v>13</v>
      </c>
      <c r="S2918">
        <v>17.600000000000001</v>
      </c>
      <c r="T2918">
        <v>4.5999999999999996</v>
      </c>
      <c r="U2918">
        <v>6</v>
      </c>
      <c r="V2918">
        <v>0.55789473684210522</v>
      </c>
      <c r="W2918">
        <v>0.24</v>
      </c>
      <c r="X2918">
        <v>4.7619047619047623E-2</v>
      </c>
      <c r="Y2918">
        <v>0.10317460317460318</v>
      </c>
      <c r="Z2918">
        <v>286</v>
      </c>
      <c r="AA2918">
        <v>0.6</v>
      </c>
      <c r="AB2918">
        <v>4.5999999999999996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6</v>
      </c>
      <c r="AI2918">
        <v>0</v>
      </c>
      <c r="AJ2918">
        <v>0</v>
      </c>
      <c r="AK2918">
        <v>0</v>
      </c>
      <c r="AL2918">
        <v>0</v>
      </c>
      <c r="AM2918">
        <v>0</v>
      </c>
      <c r="AQ2918">
        <v>50</v>
      </c>
      <c r="AR2918">
        <v>50</v>
      </c>
      <c r="AS2918" t="s">
        <v>755</v>
      </c>
    </row>
    <row r="2919" spans="1:45" x14ac:dyDescent="0.25">
      <c r="A2919">
        <v>2918</v>
      </c>
      <c r="B2919" t="s">
        <v>26</v>
      </c>
      <c r="C2919" t="s">
        <v>680</v>
      </c>
      <c r="D2919" t="s">
        <v>4</v>
      </c>
      <c r="E2919" t="s">
        <v>350</v>
      </c>
      <c r="F2919" s="138">
        <v>44066</v>
      </c>
      <c r="G2919" t="s">
        <v>684</v>
      </c>
      <c r="H2919" t="s">
        <v>667</v>
      </c>
      <c r="I2919" t="s">
        <v>681</v>
      </c>
      <c r="J2919" t="s">
        <v>399</v>
      </c>
      <c r="K2919" t="s">
        <v>669</v>
      </c>
      <c r="L2919">
        <v>1250</v>
      </c>
      <c r="M2919">
        <v>250</v>
      </c>
      <c r="N2919">
        <v>124</v>
      </c>
      <c r="O2919">
        <v>164</v>
      </c>
      <c r="P2919">
        <v>100</v>
      </c>
      <c r="Q2919">
        <v>7</v>
      </c>
      <c r="R2919">
        <v>21</v>
      </c>
      <c r="S2919">
        <v>63</v>
      </c>
      <c r="T2919">
        <v>5.0999999999999996</v>
      </c>
      <c r="U2919">
        <v>19.25</v>
      </c>
      <c r="V2919">
        <v>0.86964285714285716</v>
      </c>
      <c r="W2919">
        <v>0.4</v>
      </c>
      <c r="X2919">
        <v>3.4722222222222224E-2</v>
      </c>
      <c r="Y2919">
        <v>0.10416666666666667</v>
      </c>
      <c r="Z2919">
        <v>291</v>
      </c>
      <c r="AA2919">
        <v>0.65</v>
      </c>
      <c r="AB2919">
        <v>5.0999999999999996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19</v>
      </c>
      <c r="AI2919">
        <v>1</v>
      </c>
      <c r="AJ2919">
        <v>0</v>
      </c>
      <c r="AK2919">
        <v>0</v>
      </c>
      <c r="AL2919">
        <v>0</v>
      </c>
      <c r="AM2919">
        <v>0</v>
      </c>
      <c r="AQ2919">
        <v>150</v>
      </c>
      <c r="AR2919">
        <v>150</v>
      </c>
      <c r="AS2919" t="s">
        <v>755</v>
      </c>
    </row>
    <row r="2920" spans="1:45" x14ac:dyDescent="0.25">
      <c r="A2920">
        <v>2919</v>
      </c>
      <c r="B2920" t="s">
        <v>26</v>
      </c>
      <c r="C2920" t="s">
        <v>680</v>
      </c>
      <c r="D2920" t="s">
        <v>4</v>
      </c>
      <c r="E2920" t="s">
        <v>350</v>
      </c>
      <c r="F2920" s="138">
        <v>44066</v>
      </c>
      <c r="G2920" t="s">
        <v>685</v>
      </c>
      <c r="H2920" t="s">
        <v>667</v>
      </c>
      <c r="I2920" t="s">
        <v>681</v>
      </c>
      <c r="J2920" t="s">
        <v>260</v>
      </c>
      <c r="K2920" t="s">
        <v>671</v>
      </c>
      <c r="L2920">
        <v>1000</v>
      </c>
      <c r="M2920">
        <v>200</v>
      </c>
      <c r="O2920">
        <v>238</v>
      </c>
      <c r="P2920">
        <v>80</v>
      </c>
      <c r="Q2920">
        <v>12</v>
      </c>
      <c r="R2920">
        <v>31</v>
      </c>
      <c r="S2920">
        <v>63</v>
      </c>
      <c r="T2920">
        <v>9.1</v>
      </c>
      <c r="U2920">
        <v>27</v>
      </c>
      <c r="V2920">
        <v>0.83953488372093021</v>
      </c>
      <c r="W2920">
        <v>0.4</v>
      </c>
      <c r="X2920">
        <v>7.202881152460984E-2</v>
      </c>
      <c r="Y2920">
        <v>0.18607442977190877</v>
      </c>
      <c r="Z2920">
        <v>263</v>
      </c>
      <c r="AA2920">
        <v>0.65</v>
      </c>
      <c r="AB2920">
        <v>8.1</v>
      </c>
      <c r="AC2920">
        <v>0</v>
      </c>
      <c r="AD2920">
        <v>0</v>
      </c>
      <c r="AE2920">
        <v>2</v>
      </c>
      <c r="AF2920">
        <v>0</v>
      </c>
      <c r="AG2920">
        <v>0</v>
      </c>
      <c r="AH2920">
        <v>25</v>
      </c>
      <c r="AI2920">
        <v>0</v>
      </c>
      <c r="AJ2920">
        <v>0</v>
      </c>
      <c r="AK2920">
        <v>4</v>
      </c>
      <c r="AL2920">
        <v>0</v>
      </c>
      <c r="AM2920">
        <v>0</v>
      </c>
      <c r="AQ2920">
        <v>150</v>
      </c>
      <c r="AR2920">
        <v>150</v>
      </c>
      <c r="AS2920" t="s">
        <v>755</v>
      </c>
    </row>
    <row r="2921" spans="1:45" x14ac:dyDescent="0.25">
      <c r="A2921">
        <v>2920</v>
      </c>
      <c r="B2921" t="s">
        <v>26</v>
      </c>
      <c r="C2921" t="s">
        <v>680</v>
      </c>
      <c r="D2921" t="s">
        <v>4</v>
      </c>
      <c r="E2921" t="s">
        <v>350</v>
      </c>
      <c r="F2921" s="138">
        <v>44066</v>
      </c>
      <c r="G2921" t="s">
        <v>685</v>
      </c>
      <c r="H2921" t="s">
        <v>667</v>
      </c>
      <c r="I2921" t="s">
        <v>681</v>
      </c>
      <c r="J2921" t="s">
        <v>446</v>
      </c>
      <c r="K2921" t="s">
        <v>671</v>
      </c>
      <c r="L2921">
        <v>1000</v>
      </c>
      <c r="M2921">
        <v>200</v>
      </c>
      <c r="O2921">
        <v>220</v>
      </c>
      <c r="P2921">
        <v>80</v>
      </c>
      <c r="Q2921">
        <v>15</v>
      </c>
      <c r="R2921">
        <v>14</v>
      </c>
      <c r="S2921">
        <v>22</v>
      </c>
      <c r="T2921">
        <v>18.100000000000001</v>
      </c>
      <c r="U2921">
        <v>11.5</v>
      </c>
      <c r="V2921">
        <v>1.0206896551724138</v>
      </c>
      <c r="W2921">
        <v>0.4</v>
      </c>
      <c r="X2921">
        <v>9.7402597402597407E-2</v>
      </c>
      <c r="Y2921">
        <v>9.0909090909090912E-2</v>
      </c>
      <c r="Z2921">
        <v>250</v>
      </c>
      <c r="AA2921">
        <v>0.5</v>
      </c>
      <c r="AB2921">
        <v>18.100000000000001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10</v>
      </c>
      <c r="AI2921">
        <v>2</v>
      </c>
      <c r="AJ2921">
        <v>0</v>
      </c>
      <c r="AK2921">
        <v>2</v>
      </c>
      <c r="AL2921">
        <v>0</v>
      </c>
      <c r="AM2921">
        <v>0</v>
      </c>
      <c r="AQ2921">
        <v>150</v>
      </c>
      <c r="AR2921">
        <v>150</v>
      </c>
      <c r="AS2921" t="s">
        <v>755</v>
      </c>
    </row>
    <row r="2922" spans="1:45" x14ac:dyDescent="0.25">
      <c r="A2922">
        <v>2921</v>
      </c>
      <c r="B2922" t="s">
        <v>26</v>
      </c>
      <c r="C2922" t="s">
        <v>680</v>
      </c>
      <c r="D2922" t="s">
        <v>4</v>
      </c>
      <c r="E2922" t="s">
        <v>350</v>
      </c>
      <c r="F2922" s="138">
        <v>44066</v>
      </c>
      <c r="G2922" t="s">
        <v>710</v>
      </c>
      <c r="H2922" t="s">
        <v>687</v>
      </c>
      <c r="I2922" t="s">
        <v>681</v>
      </c>
      <c r="J2922" t="s">
        <v>622</v>
      </c>
      <c r="K2922" t="s">
        <v>711</v>
      </c>
      <c r="L2922">
        <v>180</v>
      </c>
      <c r="M2922">
        <v>81</v>
      </c>
      <c r="O2922">
        <v>96</v>
      </c>
      <c r="P2922">
        <v>19</v>
      </c>
      <c r="Q2922">
        <v>2</v>
      </c>
      <c r="R2922">
        <v>10</v>
      </c>
      <c r="S2922">
        <v>66</v>
      </c>
      <c r="T2922">
        <v>0.6</v>
      </c>
      <c r="U2922">
        <v>11</v>
      </c>
      <c r="V2922">
        <v>0.96666666666666667</v>
      </c>
      <c r="W2922">
        <v>0.4</v>
      </c>
      <c r="X2922">
        <v>2.9761904761904767E-2</v>
      </c>
      <c r="Y2922">
        <v>0.14880952380952384</v>
      </c>
      <c r="Z2922">
        <v>120</v>
      </c>
      <c r="AA2922">
        <v>0.5</v>
      </c>
      <c r="AB2922">
        <v>0.1</v>
      </c>
      <c r="AC2922">
        <v>2</v>
      </c>
      <c r="AD2922">
        <v>0</v>
      </c>
      <c r="AE2922">
        <v>0</v>
      </c>
      <c r="AF2922">
        <v>0</v>
      </c>
      <c r="AG2922">
        <v>0</v>
      </c>
      <c r="AH2922">
        <v>11</v>
      </c>
      <c r="AI2922">
        <v>0</v>
      </c>
      <c r="AJ2922">
        <v>0</v>
      </c>
      <c r="AK2922">
        <v>0</v>
      </c>
      <c r="AL2922">
        <v>0</v>
      </c>
      <c r="AM2922">
        <v>0</v>
      </c>
      <c r="AQ2922">
        <v>100</v>
      </c>
      <c r="AR2922">
        <v>100</v>
      </c>
      <c r="AS2922" t="s">
        <v>755</v>
      </c>
    </row>
    <row r="2923" spans="1:45" x14ac:dyDescent="0.25">
      <c r="A2923">
        <v>2922</v>
      </c>
      <c r="B2923" t="s">
        <v>26</v>
      </c>
      <c r="C2923" t="s">
        <v>680</v>
      </c>
      <c r="D2923" t="s">
        <v>4</v>
      </c>
      <c r="E2923" t="s">
        <v>350</v>
      </c>
      <c r="F2923" s="138">
        <v>44066</v>
      </c>
      <c r="G2923" t="s">
        <v>710</v>
      </c>
      <c r="H2923" t="s">
        <v>687</v>
      </c>
      <c r="I2923" t="s">
        <v>681</v>
      </c>
      <c r="J2923" t="s">
        <v>620</v>
      </c>
      <c r="K2923" t="s">
        <v>711</v>
      </c>
      <c r="L2923">
        <v>180</v>
      </c>
      <c r="M2923">
        <v>81</v>
      </c>
      <c r="O2923">
        <v>80</v>
      </c>
      <c r="P2923">
        <v>19</v>
      </c>
      <c r="Q2923">
        <v>3</v>
      </c>
      <c r="R2923">
        <v>15</v>
      </c>
      <c r="S2923">
        <v>52</v>
      </c>
      <c r="T2923">
        <v>1.85</v>
      </c>
      <c r="U2923">
        <v>9.75</v>
      </c>
      <c r="V2923">
        <v>0.64444444444444438</v>
      </c>
      <c r="W2923">
        <v>0.4</v>
      </c>
      <c r="X2923">
        <v>5.3571428571428568E-2</v>
      </c>
      <c r="Y2923">
        <v>0.26785714285714285</v>
      </c>
      <c r="Z2923">
        <v>76</v>
      </c>
      <c r="AA2923">
        <v>0.5</v>
      </c>
      <c r="AB2923">
        <v>0.1</v>
      </c>
      <c r="AC2923">
        <v>0</v>
      </c>
      <c r="AD2923">
        <v>0</v>
      </c>
      <c r="AE2923">
        <v>2</v>
      </c>
      <c r="AF2923">
        <v>1</v>
      </c>
      <c r="AG2923">
        <v>0</v>
      </c>
      <c r="AH2923">
        <v>0</v>
      </c>
      <c r="AI2923">
        <v>0</v>
      </c>
      <c r="AJ2923">
        <v>0</v>
      </c>
      <c r="AK2923">
        <v>6</v>
      </c>
      <c r="AL2923">
        <v>9</v>
      </c>
      <c r="AM2923">
        <v>0</v>
      </c>
      <c r="AQ2923">
        <v>100</v>
      </c>
      <c r="AR2923">
        <v>100</v>
      </c>
      <c r="AS2923" t="s">
        <v>755</v>
      </c>
    </row>
    <row r="2924" spans="1:45" x14ac:dyDescent="0.25">
      <c r="A2924">
        <v>2923</v>
      </c>
      <c r="B2924" t="s">
        <v>26</v>
      </c>
      <c r="C2924" t="s">
        <v>680</v>
      </c>
      <c r="D2924" t="s">
        <v>4</v>
      </c>
      <c r="E2924" t="s">
        <v>350</v>
      </c>
      <c r="F2924" s="138">
        <v>44066</v>
      </c>
      <c r="G2924" t="s">
        <v>710</v>
      </c>
      <c r="H2924" t="s">
        <v>687</v>
      </c>
      <c r="I2924" t="s">
        <v>681</v>
      </c>
      <c r="J2924" t="s">
        <v>621</v>
      </c>
      <c r="K2924" t="s">
        <v>711</v>
      </c>
      <c r="L2924">
        <v>180</v>
      </c>
      <c r="M2924">
        <v>81</v>
      </c>
      <c r="O2924">
        <v>80</v>
      </c>
      <c r="P2924">
        <v>19</v>
      </c>
      <c r="Q2924">
        <v>9</v>
      </c>
      <c r="R2924">
        <v>18</v>
      </c>
      <c r="S2924">
        <v>52</v>
      </c>
      <c r="T2924">
        <v>9.1</v>
      </c>
      <c r="U2924">
        <v>14</v>
      </c>
      <c r="V2924">
        <v>0.85555555555555562</v>
      </c>
      <c r="W2924">
        <v>0.4</v>
      </c>
      <c r="X2924">
        <v>0.16071428571428573</v>
      </c>
      <c r="Y2924">
        <v>0.32142857142857145</v>
      </c>
      <c r="Z2924">
        <v>105</v>
      </c>
      <c r="AA2924">
        <v>0.5</v>
      </c>
      <c r="AB2924">
        <v>9.1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12</v>
      </c>
      <c r="AI2924">
        <v>0</v>
      </c>
      <c r="AJ2924">
        <v>0</v>
      </c>
      <c r="AK2924">
        <v>4</v>
      </c>
      <c r="AL2924">
        <v>0</v>
      </c>
      <c r="AM2924">
        <v>0</v>
      </c>
      <c r="AQ2924">
        <v>100</v>
      </c>
      <c r="AR2924">
        <v>100</v>
      </c>
      <c r="AS2924" t="s">
        <v>755</v>
      </c>
    </row>
    <row r="2925" spans="1:45" x14ac:dyDescent="0.25">
      <c r="A2925">
        <v>2924</v>
      </c>
      <c r="B2925" t="s">
        <v>26</v>
      </c>
      <c r="C2925" t="s">
        <v>665</v>
      </c>
      <c r="D2925" t="s">
        <v>4</v>
      </c>
      <c r="E2925" t="s">
        <v>350</v>
      </c>
      <c r="F2925" s="138">
        <v>44066</v>
      </c>
      <c r="G2925" t="s">
        <v>722</v>
      </c>
      <c r="H2925" t="s">
        <v>687</v>
      </c>
      <c r="I2925" t="s">
        <v>681</v>
      </c>
      <c r="J2925" t="s">
        <v>619</v>
      </c>
      <c r="K2925" t="s">
        <v>671</v>
      </c>
      <c r="L2925">
        <v>700</v>
      </c>
      <c r="M2925">
        <v>175</v>
      </c>
      <c r="O2925">
        <v>225</v>
      </c>
      <c r="P2925">
        <v>42</v>
      </c>
      <c r="Q2925">
        <v>12</v>
      </c>
      <c r="R2925">
        <v>48</v>
      </c>
      <c r="S2925">
        <v>52</v>
      </c>
      <c r="T2925">
        <v>6.6</v>
      </c>
      <c r="U2925">
        <v>38.25</v>
      </c>
      <c r="V2925">
        <v>0.74750000000000005</v>
      </c>
      <c r="W2925">
        <v>0.24</v>
      </c>
      <c r="X2925">
        <v>7.6190476190476197E-2</v>
      </c>
      <c r="Y2925">
        <v>0.30476190476190479</v>
      </c>
      <c r="Z2925">
        <v>231</v>
      </c>
      <c r="AA2925">
        <v>0.6</v>
      </c>
      <c r="AB2925">
        <v>6.1</v>
      </c>
      <c r="AC2925">
        <v>0</v>
      </c>
      <c r="AD2925">
        <v>0</v>
      </c>
      <c r="AE2925">
        <v>1</v>
      </c>
      <c r="AF2925">
        <v>0</v>
      </c>
      <c r="AG2925">
        <v>0</v>
      </c>
      <c r="AH2925">
        <v>36</v>
      </c>
      <c r="AI2925">
        <v>1</v>
      </c>
      <c r="AJ2925">
        <v>0</v>
      </c>
      <c r="AK2925">
        <v>4</v>
      </c>
      <c r="AL2925">
        <v>0</v>
      </c>
      <c r="AM2925">
        <v>0</v>
      </c>
      <c r="AQ2925">
        <v>150</v>
      </c>
      <c r="AR2925">
        <v>150</v>
      </c>
      <c r="AS2925" t="s">
        <v>755</v>
      </c>
    </row>
    <row r="2926" spans="1:45" x14ac:dyDescent="0.25">
      <c r="A2926">
        <v>2925</v>
      </c>
      <c r="B2926" t="s">
        <v>26</v>
      </c>
      <c r="C2926" t="s">
        <v>680</v>
      </c>
      <c r="D2926" t="s">
        <v>4</v>
      </c>
      <c r="E2926" t="s">
        <v>350</v>
      </c>
      <c r="F2926" s="138">
        <v>44066</v>
      </c>
      <c r="G2926" t="s">
        <v>670</v>
      </c>
      <c r="H2926" t="s">
        <v>687</v>
      </c>
      <c r="I2926" t="s">
        <v>701</v>
      </c>
      <c r="J2926" t="s">
        <v>433</v>
      </c>
      <c r="K2926" t="s">
        <v>671</v>
      </c>
      <c r="L2926">
        <v>1200</v>
      </c>
      <c r="M2926">
        <v>240</v>
      </c>
      <c r="N2926">
        <v>304</v>
      </c>
      <c r="P2926">
        <v>58</v>
      </c>
      <c r="Q2926">
        <v>8</v>
      </c>
      <c r="R2926">
        <v>19</v>
      </c>
      <c r="S2926">
        <v>52</v>
      </c>
      <c r="T2926">
        <v>10.1</v>
      </c>
      <c r="U2926">
        <v>20</v>
      </c>
      <c r="V2926">
        <v>1.1148148148148149</v>
      </c>
      <c r="W2926">
        <v>0.24</v>
      </c>
      <c r="X2926">
        <v>3.759398496240602E-2</v>
      </c>
      <c r="Y2926">
        <v>8.9285714285714288E-2</v>
      </c>
      <c r="Z2926">
        <v>304</v>
      </c>
      <c r="AA2926">
        <v>0.6</v>
      </c>
      <c r="AB2926">
        <v>10.1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20</v>
      </c>
      <c r="AI2926">
        <v>0</v>
      </c>
      <c r="AJ2926">
        <v>0</v>
      </c>
      <c r="AK2926">
        <v>0</v>
      </c>
      <c r="AL2926">
        <v>0</v>
      </c>
      <c r="AM2926">
        <v>0</v>
      </c>
      <c r="AQ2926">
        <v>150</v>
      </c>
      <c r="AR2926">
        <v>150</v>
      </c>
      <c r="AS2926" t="s">
        <v>755</v>
      </c>
    </row>
    <row r="2927" spans="1:45" x14ac:dyDescent="0.25">
      <c r="A2927">
        <v>2926</v>
      </c>
      <c r="B2927" t="s">
        <v>26</v>
      </c>
      <c r="C2927" t="s">
        <v>680</v>
      </c>
      <c r="D2927" t="s">
        <v>4</v>
      </c>
      <c r="E2927" t="s">
        <v>350</v>
      </c>
      <c r="F2927" s="138">
        <v>44066</v>
      </c>
      <c r="G2927" t="s">
        <v>670</v>
      </c>
      <c r="H2927" t="s">
        <v>687</v>
      </c>
      <c r="I2927" t="s">
        <v>702</v>
      </c>
      <c r="J2927" t="s">
        <v>432</v>
      </c>
      <c r="K2927" t="s">
        <v>671</v>
      </c>
      <c r="L2927">
        <v>1200</v>
      </c>
      <c r="M2927">
        <v>240</v>
      </c>
      <c r="N2927">
        <v>272</v>
      </c>
      <c r="P2927">
        <v>58</v>
      </c>
      <c r="Q2927">
        <v>36</v>
      </c>
      <c r="R2927">
        <v>31</v>
      </c>
      <c r="S2927">
        <v>5</v>
      </c>
      <c r="T2927">
        <v>21.75</v>
      </c>
      <c r="U2927">
        <v>19.925000000000001</v>
      </c>
      <c r="V2927">
        <v>0.6220149253731343</v>
      </c>
      <c r="W2927">
        <v>0.24</v>
      </c>
      <c r="X2927">
        <v>0.18907563025210086</v>
      </c>
      <c r="Y2927">
        <v>0.1628151260504202</v>
      </c>
      <c r="Z2927">
        <v>277</v>
      </c>
      <c r="AA2927">
        <v>0.66</v>
      </c>
      <c r="AB2927">
        <v>20</v>
      </c>
      <c r="AC2927">
        <v>2</v>
      </c>
      <c r="AD2927">
        <v>2</v>
      </c>
      <c r="AE2927">
        <v>1</v>
      </c>
      <c r="AF2927">
        <v>0</v>
      </c>
      <c r="AG2927">
        <v>0</v>
      </c>
      <c r="AH2927">
        <v>18.3</v>
      </c>
      <c r="AI2927">
        <v>3</v>
      </c>
      <c r="AJ2927">
        <v>1</v>
      </c>
      <c r="AK2927">
        <v>1</v>
      </c>
      <c r="AL2927">
        <v>0</v>
      </c>
      <c r="AM2927">
        <v>0</v>
      </c>
      <c r="AQ2927">
        <v>150</v>
      </c>
      <c r="AR2927">
        <v>150</v>
      </c>
      <c r="AS2927" t="s">
        <v>755</v>
      </c>
    </row>
    <row r="2928" spans="1:45" x14ac:dyDescent="0.25">
      <c r="A2928">
        <v>2927</v>
      </c>
      <c r="B2928" t="s">
        <v>26</v>
      </c>
      <c r="C2928" t="s">
        <v>680</v>
      </c>
      <c r="D2928" t="s">
        <v>4</v>
      </c>
      <c r="E2928" t="s">
        <v>350</v>
      </c>
      <c r="F2928" s="138">
        <v>44066</v>
      </c>
      <c r="G2928" t="s">
        <v>670</v>
      </c>
      <c r="H2928" t="s">
        <v>687</v>
      </c>
      <c r="I2928" t="s">
        <v>696</v>
      </c>
      <c r="J2928" t="s">
        <v>389</v>
      </c>
      <c r="K2928" t="s">
        <v>671</v>
      </c>
      <c r="L2928">
        <v>1200</v>
      </c>
      <c r="M2928">
        <v>240</v>
      </c>
      <c r="N2928">
        <v>252</v>
      </c>
      <c r="P2928">
        <v>58</v>
      </c>
      <c r="Q2928">
        <v>33</v>
      </c>
      <c r="R2928">
        <v>23</v>
      </c>
      <c r="S2928">
        <v>5</v>
      </c>
      <c r="T2928">
        <v>19.600000000000001</v>
      </c>
      <c r="U2928">
        <v>14</v>
      </c>
      <c r="V2928">
        <v>0.6</v>
      </c>
      <c r="W2928">
        <v>0.24</v>
      </c>
      <c r="X2928">
        <v>0.1870748299319728</v>
      </c>
      <c r="Y2928">
        <v>0.1303854875283447</v>
      </c>
      <c r="Z2928">
        <v>280</v>
      </c>
      <c r="AA2928">
        <v>0.6</v>
      </c>
      <c r="AB2928">
        <v>19.100000000000001</v>
      </c>
      <c r="AC2928">
        <v>2</v>
      </c>
      <c r="AD2928">
        <v>0</v>
      </c>
      <c r="AE2928">
        <v>0</v>
      </c>
      <c r="AF2928">
        <v>0</v>
      </c>
      <c r="AG2928">
        <v>0</v>
      </c>
      <c r="AH2928">
        <v>14</v>
      </c>
      <c r="AI2928">
        <v>0</v>
      </c>
      <c r="AJ2928">
        <v>0</v>
      </c>
      <c r="AK2928">
        <v>0</v>
      </c>
      <c r="AL2928">
        <v>0</v>
      </c>
      <c r="AM2928">
        <v>0</v>
      </c>
      <c r="AQ2928">
        <v>150</v>
      </c>
      <c r="AR2928">
        <v>150</v>
      </c>
      <c r="AS2928" t="s">
        <v>755</v>
      </c>
    </row>
    <row r="2929" spans="1:45" x14ac:dyDescent="0.25">
      <c r="A2929">
        <v>2928</v>
      </c>
      <c r="B2929" t="s">
        <v>26</v>
      </c>
      <c r="C2929" t="s">
        <v>680</v>
      </c>
      <c r="D2929" t="s">
        <v>4</v>
      </c>
      <c r="E2929" t="s">
        <v>351</v>
      </c>
      <c r="F2929" s="138">
        <v>44071</v>
      </c>
      <c r="G2929" t="s">
        <v>723</v>
      </c>
      <c r="H2929" t="s">
        <v>687</v>
      </c>
      <c r="I2929" t="s">
        <v>681</v>
      </c>
      <c r="J2929" t="s">
        <v>629</v>
      </c>
      <c r="K2929" t="s">
        <v>711</v>
      </c>
      <c r="L2929">
        <v>180</v>
      </c>
      <c r="M2929">
        <v>81</v>
      </c>
      <c r="O2929">
        <v>160</v>
      </c>
      <c r="P2929">
        <v>19</v>
      </c>
      <c r="Q2929">
        <v>0</v>
      </c>
      <c r="R2929">
        <v>17</v>
      </c>
      <c r="S2929">
        <v>5</v>
      </c>
      <c r="T2929">
        <v>0</v>
      </c>
      <c r="U2929">
        <v>16</v>
      </c>
      <c r="V2929">
        <v>0.94117647058823528</v>
      </c>
      <c r="W2929">
        <v>0.24</v>
      </c>
      <c r="X2929">
        <v>0</v>
      </c>
      <c r="Y2929">
        <v>0.15178571428571427</v>
      </c>
      <c r="Z2929">
        <v>177</v>
      </c>
      <c r="AA2929">
        <v>0.6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16</v>
      </c>
      <c r="AI2929">
        <v>0</v>
      </c>
      <c r="AJ2929">
        <v>0</v>
      </c>
      <c r="AK2929">
        <v>0</v>
      </c>
      <c r="AL2929">
        <v>0</v>
      </c>
      <c r="AM2929">
        <v>0</v>
      </c>
      <c r="AO2929">
        <v>0</v>
      </c>
      <c r="AP2929">
        <v>0</v>
      </c>
      <c r="AQ2929">
        <v>150</v>
      </c>
      <c r="AR2929">
        <v>150</v>
      </c>
      <c r="AS2929" t="s">
        <v>755</v>
      </c>
    </row>
    <row r="2930" spans="1:45" x14ac:dyDescent="0.25">
      <c r="A2930">
        <v>2929</v>
      </c>
      <c r="B2930" t="s">
        <v>26</v>
      </c>
      <c r="C2930" t="s">
        <v>665</v>
      </c>
      <c r="D2930" t="s">
        <v>4</v>
      </c>
      <c r="E2930" t="s">
        <v>351</v>
      </c>
      <c r="F2930" s="138">
        <v>44072</v>
      </c>
      <c r="G2930" t="s">
        <v>670</v>
      </c>
      <c r="H2930" t="s">
        <v>667</v>
      </c>
      <c r="I2930" t="s">
        <v>668</v>
      </c>
      <c r="J2930" t="s">
        <v>141</v>
      </c>
      <c r="K2930" t="s">
        <v>671</v>
      </c>
      <c r="L2930">
        <v>1200</v>
      </c>
      <c r="M2930">
        <v>240</v>
      </c>
      <c r="O2930">
        <v>242</v>
      </c>
      <c r="P2930">
        <v>96</v>
      </c>
      <c r="Q2930">
        <v>15</v>
      </c>
      <c r="R2930">
        <v>52</v>
      </c>
      <c r="S2930">
        <v>63.36</v>
      </c>
      <c r="T2930">
        <v>36.25</v>
      </c>
      <c r="U2930">
        <v>18.829999999999998</v>
      </c>
      <c r="V2930">
        <v>0.82208955223880598</v>
      </c>
      <c r="W2930">
        <v>0.4</v>
      </c>
      <c r="X2930">
        <v>8.8547815820543108E-2</v>
      </c>
      <c r="Y2930">
        <v>0.30696576151121607</v>
      </c>
      <c r="Z2930">
        <v>451</v>
      </c>
      <c r="AA2930">
        <v>0.7</v>
      </c>
      <c r="AB2930">
        <v>32.5</v>
      </c>
      <c r="AC2930">
        <v>3</v>
      </c>
      <c r="AD2930">
        <v>0</v>
      </c>
      <c r="AE2930">
        <v>6</v>
      </c>
      <c r="AF2930">
        <v>0</v>
      </c>
      <c r="AG2930">
        <v>0</v>
      </c>
      <c r="AH2930">
        <v>16.829999999999998</v>
      </c>
      <c r="AI2930">
        <v>1</v>
      </c>
      <c r="AJ2930">
        <v>2</v>
      </c>
      <c r="AK2930">
        <v>2</v>
      </c>
      <c r="AL2930">
        <v>0</v>
      </c>
      <c r="AM2930">
        <v>0</v>
      </c>
      <c r="AO2930">
        <v>0</v>
      </c>
      <c r="AP2930">
        <v>0</v>
      </c>
      <c r="AQ2930">
        <v>50</v>
      </c>
      <c r="AR2930">
        <v>50</v>
      </c>
      <c r="AS2930" t="s">
        <v>755</v>
      </c>
    </row>
    <row r="2931" spans="1:45" x14ac:dyDescent="0.25">
      <c r="A2931">
        <v>2930</v>
      </c>
      <c r="B2931" t="s">
        <v>26</v>
      </c>
      <c r="C2931" t="s">
        <v>665</v>
      </c>
      <c r="D2931" t="s">
        <v>4</v>
      </c>
      <c r="E2931" t="s">
        <v>351</v>
      </c>
      <c r="F2931" s="138">
        <v>44072</v>
      </c>
      <c r="G2931" t="s">
        <v>670</v>
      </c>
      <c r="H2931" t="s">
        <v>667</v>
      </c>
      <c r="I2931" t="s">
        <v>668</v>
      </c>
      <c r="J2931" t="s">
        <v>142</v>
      </c>
      <c r="K2931" t="s">
        <v>671</v>
      </c>
      <c r="L2931">
        <v>1200</v>
      </c>
      <c r="M2931">
        <v>240</v>
      </c>
      <c r="O2931">
        <v>220</v>
      </c>
      <c r="P2931">
        <v>96</v>
      </c>
      <c r="Q2931">
        <v>27</v>
      </c>
      <c r="R2931">
        <v>40</v>
      </c>
      <c r="S2931">
        <v>63.36</v>
      </c>
      <c r="T2931">
        <v>26.92</v>
      </c>
      <c r="U2931">
        <v>15.17</v>
      </c>
      <c r="V2931">
        <v>0.62820895522388065</v>
      </c>
      <c r="W2931">
        <v>0.4</v>
      </c>
      <c r="X2931">
        <v>0.17532467532467533</v>
      </c>
      <c r="Y2931">
        <v>0.25974025974025972</v>
      </c>
      <c r="Z2931">
        <v>364</v>
      </c>
      <c r="AA2931">
        <v>0.7</v>
      </c>
      <c r="AB2931">
        <v>22.17</v>
      </c>
      <c r="AC2931">
        <v>3</v>
      </c>
      <c r="AD2931">
        <v>0</v>
      </c>
      <c r="AE2931">
        <v>8</v>
      </c>
      <c r="AF2931">
        <v>0</v>
      </c>
      <c r="AG2931">
        <v>0</v>
      </c>
      <c r="AH2931">
        <v>12.17</v>
      </c>
      <c r="AI2931">
        <v>4</v>
      </c>
      <c r="AJ2931">
        <v>0</v>
      </c>
      <c r="AK2931">
        <v>4</v>
      </c>
      <c r="AL2931">
        <v>0</v>
      </c>
      <c r="AM2931">
        <v>0</v>
      </c>
      <c r="AO2931">
        <v>0</v>
      </c>
      <c r="AP2931">
        <v>0</v>
      </c>
      <c r="AQ2931">
        <v>50</v>
      </c>
      <c r="AR2931">
        <v>50</v>
      </c>
      <c r="AS2931" t="s">
        <v>755</v>
      </c>
    </row>
    <row r="2932" spans="1:45" x14ac:dyDescent="0.25">
      <c r="A2932">
        <v>2931</v>
      </c>
      <c r="B2932" t="s">
        <v>26</v>
      </c>
      <c r="C2932" t="s">
        <v>665</v>
      </c>
      <c r="D2932" t="s">
        <v>4</v>
      </c>
      <c r="E2932" t="s">
        <v>351</v>
      </c>
      <c r="F2932" s="138">
        <v>44072</v>
      </c>
      <c r="G2932" t="s">
        <v>670</v>
      </c>
      <c r="H2932" t="s">
        <v>667</v>
      </c>
      <c r="I2932" t="s">
        <v>668</v>
      </c>
      <c r="J2932" t="s">
        <v>144</v>
      </c>
      <c r="K2932" t="s">
        <v>671</v>
      </c>
      <c r="L2932">
        <v>1200</v>
      </c>
      <c r="M2932">
        <v>240</v>
      </c>
      <c r="O2932">
        <v>192</v>
      </c>
      <c r="P2932">
        <v>96</v>
      </c>
      <c r="Q2932">
        <v>29</v>
      </c>
      <c r="R2932">
        <v>56</v>
      </c>
      <c r="S2932">
        <v>63.36</v>
      </c>
      <c r="T2932">
        <v>41.25</v>
      </c>
      <c r="U2932">
        <v>25.75</v>
      </c>
      <c r="V2932">
        <v>0.78823529411764703</v>
      </c>
      <c r="W2932">
        <v>0.4</v>
      </c>
      <c r="X2932">
        <v>0.21577380952380956</v>
      </c>
      <c r="Y2932">
        <v>0.41666666666666674</v>
      </c>
      <c r="Z2932">
        <v>367</v>
      </c>
      <c r="AA2932">
        <v>0.7</v>
      </c>
      <c r="AB2932">
        <v>35</v>
      </c>
      <c r="AC2932">
        <v>9</v>
      </c>
      <c r="AD2932">
        <v>0</v>
      </c>
      <c r="AE2932">
        <v>8</v>
      </c>
      <c r="AF2932">
        <v>0</v>
      </c>
      <c r="AG2932">
        <v>0</v>
      </c>
      <c r="AH2932">
        <v>18</v>
      </c>
      <c r="AI2932">
        <v>7</v>
      </c>
      <c r="AJ2932">
        <v>0</v>
      </c>
      <c r="AK2932">
        <v>12</v>
      </c>
      <c r="AL2932">
        <v>0</v>
      </c>
      <c r="AM2932">
        <v>0</v>
      </c>
      <c r="AO2932">
        <v>0</v>
      </c>
      <c r="AP2932">
        <v>0</v>
      </c>
      <c r="AQ2932">
        <v>50</v>
      </c>
      <c r="AR2932">
        <v>50</v>
      </c>
      <c r="AS2932" t="s">
        <v>755</v>
      </c>
    </row>
    <row r="2933" spans="1:45" x14ac:dyDescent="0.25">
      <c r="A2933">
        <v>2932</v>
      </c>
      <c r="B2933" t="s">
        <v>26</v>
      </c>
      <c r="C2933" t="s">
        <v>665</v>
      </c>
      <c r="D2933" t="s">
        <v>4</v>
      </c>
      <c r="E2933" t="s">
        <v>351</v>
      </c>
      <c r="F2933" s="138">
        <v>44072</v>
      </c>
      <c r="G2933" t="s">
        <v>670</v>
      </c>
      <c r="H2933" t="s">
        <v>667</v>
      </c>
      <c r="I2933" t="s">
        <v>677</v>
      </c>
      <c r="J2933" t="s">
        <v>195</v>
      </c>
      <c r="K2933" t="s">
        <v>671</v>
      </c>
      <c r="L2933">
        <v>1200</v>
      </c>
      <c r="M2933">
        <v>240</v>
      </c>
      <c r="N2933">
        <v>146</v>
      </c>
      <c r="O2933">
        <v>120</v>
      </c>
      <c r="P2933">
        <v>96</v>
      </c>
      <c r="Q2933">
        <v>68</v>
      </c>
      <c r="R2933">
        <v>79</v>
      </c>
      <c r="S2933">
        <v>63.36</v>
      </c>
      <c r="T2933">
        <v>32.92</v>
      </c>
      <c r="U2933">
        <v>44.33</v>
      </c>
      <c r="V2933">
        <v>0.52551020408163263</v>
      </c>
      <c r="W2933">
        <v>0.4</v>
      </c>
      <c r="X2933">
        <v>0.36519871106337276</v>
      </c>
      <c r="Y2933">
        <v>0.42427497314715362</v>
      </c>
      <c r="Z2933">
        <v>402</v>
      </c>
      <c r="AA2933">
        <v>0.7</v>
      </c>
      <c r="AB2933">
        <v>29.67</v>
      </c>
      <c r="AC2933">
        <v>3</v>
      </c>
      <c r="AD2933">
        <v>0</v>
      </c>
      <c r="AE2933">
        <v>5</v>
      </c>
      <c r="AF2933">
        <v>0</v>
      </c>
      <c r="AG2933">
        <v>0</v>
      </c>
      <c r="AH2933">
        <v>40.83</v>
      </c>
      <c r="AI2933">
        <v>2</v>
      </c>
      <c r="AJ2933">
        <v>0</v>
      </c>
      <c r="AK2933">
        <v>6</v>
      </c>
      <c r="AL2933">
        <v>0</v>
      </c>
      <c r="AM2933">
        <v>0</v>
      </c>
      <c r="AO2933">
        <v>0</v>
      </c>
      <c r="AP2933">
        <v>0</v>
      </c>
      <c r="AQ2933">
        <v>50</v>
      </c>
      <c r="AR2933">
        <v>50</v>
      </c>
      <c r="AS2933" t="s">
        <v>755</v>
      </c>
    </row>
    <row r="2934" spans="1:45" x14ac:dyDescent="0.25">
      <c r="A2934">
        <v>2933</v>
      </c>
      <c r="B2934" t="s">
        <v>26</v>
      </c>
      <c r="C2934" t="s">
        <v>665</v>
      </c>
      <c r="D2934" t="s">
        <v>4</v>
      </c>
      <c r="E2934" t="s">
        <v>351</v>
      </c>
      <c r="F2934" s="138">
        <v>44072</v>
      </c>
      <c r="G2934" t="s">
        <v>670</v>
      </c>
      <c r="H2934" t="s">
        <v>667</v>
      </c>
      <c r="I2934" t="s">
        <v>677</v>
      </c>
      <c r="J2934" t="s">
        <v>196</v>
      </c>
      <c r="K2934" t="s">
        <v>671</v>
      </c>
      <c r="L2934">
        <v>1200</v>
      </c>
      <c r="M2934">
        <v>240</v>
      </c>
      <c r="N2934">
        <v>157</v>
      </c>
      <c r="O2934">
        <v>108</v>
      </c>
      <c r="P2934">
        <v>96</v>
      </c>
      <c r="Q2934">
        <v>40</v>
      </c>
      <c r="R2934">
        <v>89</v>
      </c>
      <c r="S2934">
        <v>63.36</v>
      </c>
      <c r="T2934">
        <v>33.799999999999997</v>
      </c>
      <c r="U2934">
        <v>31</v>
      </c>
      <c r="V2934">
        <v>0.50232558139534877</v>
      </c>
      <c r="W2934">
        <v>0.4</v>
      </c>
      <c r="X2934">
        <v>0.215633423180593</v>
      </c>
      <c r="Y2934">
        <v>0.47978436657681939</v>
      </c>
      <c r="Z2934">
        <v>350</v>
      </c>
      <c r="AA2934">
        <v>0.6</v>
      </c>
      <c r="AB2934">
        <v>30.3</v>
      </c>
      <c r="AC2934">
        <v>4</v>
      </c>
      <c r="AD2934">
        <v>0</v>
      </c>
      <c r="AE2934">
        <v>5</v>
      </c>
      <c r="AF2934">
        <v>0</v>
      </c>
      <c r="AG2934">
        <v>0</v>
      </c>
      <c r="AH2934">
        <v>24</v>
      </c>
      <c r="AI2934">
        <v>6</v>
      </c>
      <c r="AJ2934">
        <v>0</v>
      </c>
      <c r="AK2934">
        <v>11</v>
      </c>
      <c r="AL2934">
        <v>0</v>
      </c>
      <c r="AM2934">
        <v>0</v>
      </c>
      <c r="AO2934">
        <v>0</v>
      </c>
      <c r="AP2934">
        <v>0</v>
      </c>
      <c r="AQ2934">
        <v>50</v>
      </c>
      <c r="AR2934">
        <v>50</v>
      </c>
      <c r="AS2934" t="s">
        <v>755</v>
      </c>
    </row>
    <row r="2935" spans="1:45" x14ac:dyDescent="0.25">
      <c r="A2935">
        <v>2934</v>
      </c>
      <c r="B2935" t="s">
        <v>26</v>
      </c>
      <c r="C2935" t="s">
        <v>665</v>
      </c>
      <c r="D2935" t="s">
        <v>4</v>
      </c>
      <c r="E2935" t="s">
        <v>351</v>
      </c>
      <c r="F2935" s="138">
        <v>44072</v>
      </c>
      <c r="G2935" t="s">
        <v>670</v>
      </c>
      <c r="H2935" t="s">
        <v>687</v>
      </c>
      <c r="I2935" t="s">
        <v>714</v>
      </c>
      <c r="J2935" t="s">
        <v>523</v>
      </c>
      <c r="K2935" t="s">
        <v>671</v>
      </c>
      <c r="L2935">
        <v>1200</v>
      </c>
      <c r="M2935">
        <v>240</v>
      </c>
      <c r="N2935">
        <v>208</v>
      </c>
      <c r="P2935">
        <v>58</v>
      </c>
      <c r="Q2935">
        <v>31</v>
      </c>
      <c r="R2935">
        <v>16</v>
      </c>
      <c r="S2935">
        <v>21</v>
      </c>
      <c r="T2935">
        <v>6</v>
      </c>
      <c r="U2935">
        <v>15.2</v>
      </c>
      <c r="V2935">
        <v>0.45106382978723403</v>
      </c>
      <c r="W2935">
        <v>0.24</v>
      </c>
      <c r="X2935">
        <v>0.21291208791208793</v>
      </c>
      <c r="Y2935">
        <v>0.10989010989010989</v>
      </c>
      <c r="Z2935">
        <v>434</v>
      </c>
      <c r="AA2935">
        <v>0.7</v>
      </c>
      <c r="AB2935">
        <v>6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15.2</v>
      </c>
      <c r="AI2935">
        <v>0</v>
      </c>
      <c r="AJ2935">
        <v>0</v>
      </c>
      <c r="AK2935">
        <v>0</v>
      </c>
      <c r="AL2935">
        <v>0</v>
      </c>
      <c r="AM2935">
        <v>0</v>
      </c>
      <c r="AO2935">
        <v>0</v>
      </c>
      <c r="AP2935">
        <v>0</v>
      </c>
      <c r="AQ2935">
        <v>50</v>
      </c>
      <c r="AR2935">
        <v>50</v>
      </c>
      <c r="AS2935" t="s">
        <v>755</v>
      </c>
    </row>
    <row r="2936" spans="1:45" x14ac:dyDescent="0.25">
      <c r="A2936">
        <v>2935</v>
      </c>
      <c r="B2936" t="s">
        <v>26</v>
      </c>
      <c r="C2936" t="s">
        <v>665</v>
      </c>
      <c r="D2936" t="s">
        <v>4</v>
      </c>
      <c r="E2936" t="s">
        <v>351</v>
      </c>
      <c r="F2936" s="138">
        <v>44072</v>
      </c>
      <c r="G2936" t="s">
        <v>682</v>
      </c>
      <c r="H2936" t="s">
        <v>667</v>
      </c>
      <c r="I2936" t="s">
        <v>668</v>
      </c>
      <c r="J2936" t="s">
        <v>151</v>
      </c>
      <c r="K2936" t="s">
        <v>671</v>
      </c>
      <c r="L2936">
        <v>1200</v>
      </c>
      <c r="M2936">
        <v>200</v>
      </c>
      <c r="O2936">
        <v>208</v>
      </c>
      <c r="P2936">
        <v>80</v>
      </c>
      <c r="Q2936">
        <v>11</v>
      </c>
      <c r="R2936">
        <v>32</v>
      </c>
      <c r="S2936">
        <v>52</v>
      </c>
      <c r="T2936">
        <v>13.55</v>
      </c>
      <c r="U2936">
        <v>4.25</v>
      </c>
      <c r="V2936">
        <v>0.41395348837209306</v>
      </c>
      <c r="W2936">
        <v>0.4</v>
      </c>
      <c r="X2936">
        <v>7.5549450549450559E-2</v>
      </c>
      <c r="Y2936">
        <v>0.21978021978021978</v>
      </c>
      <c r="Z2936">
        <v>353</v>
      </c>
      <c r="AA2936">
        <v>0.65</v>
      </c>
      <c r="AB2936">
        <v>1.3</v>
      </c>
      <c r="AC2936">
        <v>15</v>
      </c>
      <c r="AD2936">
        <v>0</v>
      </c>
      <c r="AE2936">
        <v>17</v>
      </c>
      <c r="AF2936">
        <v>0</v>
      </c>
      <c r="AG2936">
        <v>0</v>
      </c>
      <c r="AH2936">
        <v>0</v>
      </c>
      <c r="AI2936">
        <v>5</v>
      </c>
      <c r="AJ2936">
        <v>0</v>
      </c>
      <c r="AK2936">
        <v>6</v>
      </c>
      <c r="AL2936">
        <v>0</v>
      </c>
      <c r="AM2936">
        <v>0</v>
      </c>
      <c r="AO2936">
        <v>0</v>
      </c>
      <c r="AP2936">
        <v>0</v>
      </c>
      <c r="AQ2936">
        <v>50</v>
      </c>
      <c r="AR2936">
        <v>50</v>
      </c>
      <c r="AS2936" t="s">
        <v>755</v>
      </c>
    </row>
    <row r="2937" spans="1:45" x14ac:dyDescent="0.25">
      <c r="A2937">
        <v>2936</v>
      </c>
      <c r="B2937" t="s">
        <v>26</v>
      </c>
      <c r="C2937" t="s">
        <v>665</v>
      </c>
      <c r="D2937" t="s">
        <v>4</v>
      </c>
      <c r="E2937" t="s">
        <v>351</v>
      </c>
      <c r="F2937" s="138">
        <v>44072</v>
      </c>
      <c r="G2937" t="s">
        <v>682</v>
      </c>
      <c r="H2937" t="s">
        <v>667</v>
      </c>
      <c r="I2937" t="s">
        <v>668</v>
      </c>
      <c r="J2937" t="s">
        <v>147</v>
      </c>
      <c r="K2937" t="s">
        <v>671</v>
      </c>
      <c r="L2937">
        <v>1200</v>
      </c>
      <c r="M2937">
        <v>200</v>
      </c>
      <c r="N2937">
        <v>112</v>
      </c>
      <c r="O2937">
        <v>112</v>
      </c>
      <c r="P2937">
        <v>80</v>
      </c>
      <c r="Q2937">
        <v>14</v>
      </c>
      <c r="R2937">
        <v>21</v>
      </c>
      <c r="S2937">
        <v>52</v>
      </c>
      <c r="T2937">
        <v>21.25</v>
      </c>
      <c r="U2937">
        <v>11.5</v>
      </c>
      <c r="V2937">
        <v>0.93571428571428572</v>
      </c>
      <c r="W2937">
        <v>0.4</v>
      </c>
      <c r="X2937">
        <v>8.9285714285714302E-2</v>
      </c>
      <c r="Y2937">
        <v>0.13392857142857145</v>
      </c>
      <c r="Z2937">
        <v>372</v>
      </c>
      <c r="AA2937">
        <v>0.7</v>
      </c>
      <c r="AB2937">
        <v>14</v>
      </c>
      <c r="AC2937">
        <v>9</v>
      </c>
      <c r="AD2937">
        <v>0</v>
      </c>
      <c r="AE2937">
        <v>10</v>
      </c>
      <c r="AF2937">
        <v>0</v>
      </c>
      <c r="AG2937">
        <v>0</v>
      </c>
      <c r="AH2937">
        <v>8</v>
      </c>
      <c r="AI2937">
        <v>4</v>
      </c>
      <c r="AJ2937">
        <v>0</v>
      </c>
      <c r="AK2937">
        <v>5</v>
      </c>
      <c r="AL2937">
        <v>0</v>
      </c>
      <c r="AM2937">
        <v>0</v>
      </c>
      <c r="AO2937">
        <v>0</v>
      </c>
      <c r="AP2937">
        <v>0</v>
      </c>
      <c r="AQ2937">
        <v>50</v>
      </c>
      <c r="AR2937">
        <v>50</v>
      </c>
      <c r="AS2937" t="s">
        <v>755</v>
      </c>
    </row>
    <row r="2938" spans="1:45" x14ac:dyDescent="0.25">
      <c r="A2938">
        <v>2937</v>
      </c>
      <c r="B2938" t="s">
        <v>26</v>
      </c>
      <c r="C2938" t="s">
        <v>665</v>
      </c>
      <c r="D2938" t="s">
        <v>4</v>
      </c>
      <c r="E2938" t="s">
        <v>351</v>
      </c>
      <c r="F2938" s="138">
        <v>44072</v>
      </c>
      <c r="G2938" t="s">
        <v>682</v>
      </c>
      <c r="H2938" t="s">
        <v>667</v>
      </c>
      <c r="I2938" t="s">
        <v>668</v>
      </c>
      <c r="J2938" t="s">
        <v>149</v>
      </c>
      <c r="K2938" t="s">
        <v>671</v>
      </c>
      <c r="L2938">
        <v>1200</v>
      </c>
      <c r="M2938">
        <v>200</v>
      </c>
      <c r="N2938">
        <v>106</v>
      </c>
      <c r="O2938">
        <v>108</v>
      </c>
      <c r="P2938">
        <v>80</v>
      </c>
      <c r="Q2938">
        <v>0</v>
      </c>
      <c r="R2938">
        <v>43</v>
      </c>
      <c r="S2938">
        <v>52</v>
      </c>
      <c r="T2938">
        <v>25.25</v>
      </c>
      <c r="U2938">
        <v>0</v>
      </c>
      <c r="V2938">
        <v>0.58720930232558144</v>
      </c>
      <c r="W2938">
        <v>0.4</v>
      </c>
      <c r="X2938">
        <v>0</v>
      </c>
      <c r="Y2938">
        <v>0.28704939919893196</v>
      </c>
      <c r="Z2938">
        <v>368</v>
      </c>
      <c r="AA2938">
        <v>0.7</v>
      </c>
      <c r="AB2938">
        <v>17</v>
      </c>
      <c r="AC2938">
        <v>7</v>
      </c>
      <c r="AD2938">
        <v>0</v>
      </c>
      <c r="AE2938">
        <v>13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O2938">
        <v>0</v>
      </c>
      <c r="AP2938">
        <v>0</v>
      </c>
      <c r="AQ2938">
        <v>50</v>
      </c>
      <c r="AR2938">
        <v>50</v>
      </c>
      <c r="AS2938" t="s">
        <v>755</v>
      </c>
    </row>
    <row r="2939" spans="1:45" x14ac:dyDescent="0.25">
      <c r="A2939">
        <v>2938</v>
      </c>
      <c r="B2939" t="s">
        <v>26</v>
      </c>
      <c r="C2939" t="s">
        <v>665</v>
      </c>
      <c r="D2939" t="s">
        <v>4</v>
      </c>
      <c r="E2939" t="s">
        <v>351</v>
      </c>
      <c r="F2939" s="138">
        <v>44072</v>
      </c>
      <c r="G2939" t="s">
        <v>682</v>
      </c>
      <c r="H2939" t="s">
        <v>667</v>
      </c>
      <c r="I2939" t="s">
        <v>668</v>
      </c>
      <c r="J2939" t="s">
        <v>152</v>
      </c>
      <c r="K2939" t="s">
        <v>671</v>
      </c>
      <c r="L2939">
        <v>1200</v>
      </c>
      <c r="M2939">
        <v>200</v>
      </c>
      <c r="O2939">
        <v>224</v>
      </c>
      <c r="P2939">
        <v>80</v>
      </c>
      <c r="Q2939">
        <v>21</v>
      </c>
      <c r="R2939">
        <v>40</v>
      </c>
      <c r="S2939">
        <v>52</v>
      </c>
      <c r="T2939">
        <v>31.25</v>
      </c>
      <c r="U2939">
        <v>15.7</v>
      </c>
      <c r="V2939">
        <v>0.76967213114754107</v>
      </c>
      <c r="W2939">
        <v>0.4</v>
      </c>
      <c r="X2939">
        <v>0.13392857142857145</v>
      </c>
      <c r="Y2939">
        <v>0.25510204081632654</v>
      </c>
      <c r="Z2939">
        <v>434</v>
      </c>
      <c r="AA2939">
        <v>0.7</v>
      </c>
      <c r="AB2939">
        <v>27</v>
      </c>
      <c r="AC2939">
        <v>5</v>
      </c>
      <c r="AD2939">
        <v>0</v>
      </c>
      <c r="AE2939">
        <v>6</v>
      </c>
      <c r="AF2939">
        <v>0</v>
      </c>
      <c r="AG2939">
        <v>0</v>
      </c>
      <c r="AH2939">
        <v>15.7</v>
      </c>
      <c r="AI2939">
        <v>0</v>
      </c>
      <c r="AJ2939">
        <v>0</v>
      </c>
      <c r="AK2939">
        <v>0</v>
      </c>
      <c r="AL2939">
        <v>0</v>
      </c>
      <c r="AM2939">
        <v>0</v>
      </c>
      <c r="AO2939">
        <v>0</v>
      </c>
      <c r="AP2939">
        <v>0</v>
      </c>
      <c r="AQ2939">
        <v>50</v>
      </c>
      <c r="AR2939">
        <v>50</v>
      </c>
      <c r="AS2939" t="s">
        <v>755</v>
      </c>
    </row>
    <row r="2940" spans="1:45" x14ac:dyDescent="0.25">
      <c r="A2940">
        <v>2939</v>
      </c>
      <c r="B2940" t="s">
        <v>26</v>
      </c>
      <c r="C2940" t="s">
        <v>665</v>
      </c>
      <c r="D2940" t="s">
        <v>4</v>
      </c>
      <c r="E2940" t="s">
        <v>351</v>
      </c>
      <c r="F2940" s="138">
        <v>44072</v>
      </c>
      <c r="G2940" t="s">
        <v>682</v>
      </c>
      <c r="H2940" t="s">
        <v>667</v>
      </c>
      <c r="I2940" t="s">
        <v>668</v>
      </c>
      <c r="J2940" t="s">
        <v>153</v>
      </c>
      <c r="K2940" t="s">
        <v>671</v>
      </c>
      <c r="L2940">
        <v>1200</v>
      </c>
      <c r="M2940">
        <v>200</v>
      </c>
      <c r="O2940">
        <v>196</v>
      </c>
      <c r="P2940">
        <v>80</v>
      </c>
      <c r="Q2940">
        <v>11</v>
      </c>
      <c r="R2940">
        <v>33</v>
      </c>
      <c r="S2940">
        <v>52</v>
      </c>
      <c r="T2940">
        <v>21</v>
      </c>
      <c r="U2940">
        <v>7.25</v>
      </c>
      <c r="V2940">
        <v>0.64204545454545459</v>
      </c>
      <c r="W2940">
        <v>0.4</v>
      </c>
      <c r="X2940">
        <v>8.0174927113702624E-2</v>
      </c>
      <c r="Y2940">
        <v>0.24052478134110788</v>
      </c>
      <c r="Z2940">
        <v>326</v>
      </c>
      <c r="AA2940">
        <v>0.65</v>
      </c>
      <c r="AB2940">
        <v>20</v>
      </c>
      <c r="AC2940">
        <v>4</v>
      </c>
      <c r="AD2940">
        <v>0</v>
      </c>
      <c r="AE2940">
        <v>0</v>
      </c>
      <c r="AF2940">
        <v>0</v>
      </c>
      <c r="AG2940">
        <v>0</v>
      </c>
      <c r="AH2940">
        <v>7</v>
      </c>
      <c r="AI2940">
        <v>1</v>
      </c>
      <c r="AJ2940">
        <v>0</v>
      </c>
      <c r="AK2940">
        <v>0</v>
      </c>
      <c r="AL2940">
        <v>0</v>
      </c>
      <c r="AM2940">
        <v>0</v>
      </c>
      <c r="AO2940">
        <v>0</v>
      </c>
      <c r="AP2940">
        <v>0</v>
      </c>
      <c r="AQ2940">
        <v>50</v>
      </c>
      <c r="AR2940">
        <v>50</v>
      </c>
      <c r="AS2940" t="s">
        <v>755</v>
      </c>
    </row>
    <row r="2941" spans="1:45" x14ac:dyDescent="0.25">
      <c r="A2941">
        <v>2940</v>
      </c>
      <c r="B2941" t="s">
        <v>26</v>
      </c>
      <c r="C2941" t="s">
        <v>665</v>
      </c>
      <c r="D2941" t="s">
        <v>4</v>
      </c>
      <c r="E2941" t="s">
        <v>351</v>
      </c>
      <c r="F2941" s="138">
        <v>44072</v>
      </c>
      <c r="G2941" t="s">
        <v>682</v>
      </c>
      <c r="H2941" t="s">
        <v>667</v>
      </c>
      <c r="I2941" t="s">
        <v>668</v>
      </c>
      <c r="J2941" t="s">
        <v>154</v>
      </c>
      <c r="K2941" t="s">
        <v>671</v>
      </c>
      <c r="L2941">
        <v>1200</v>
      </c>
      <c r="M2941">
        <v>200</v>
      </c>
      <c r="N2941">
        <v>96</v>
      </c>
      <c r="O2941">
        <v>132</v>
      </c>
      <c r="P2941">
        <v>80</v>
      </c>
      <c r="Q2941">
        <v>18</v>
      </c>
      <c r="R2941">
        <v>11</v>
      </c>
      <c r="S2941">
        <v>52</v>
      </c>
      <c r="T2941">
        <v>10</v>
      </c>
      <c r="U2941">
        <v>7.7</v>
      </c>
      <c r="V2941">
        <v>0.6103448275862069</v>
      </c>
      <c r="W2941">
        <v>0.4</v>
      </c>
      <c r="X2941">
        <v>0.11278195488721805</v>
      </c>
      <c r="Y2941">
        <v>6.8922305764411024E-2</v>
      </c>
      <c r="Z2941">
        <v>327</v>
      </c>
      <c r="AA2941">
        <v>0.7</v>
      </c>
      <c r="AB2941">
        <v>8.5</v>
      </c>
      <c r="AC2941">
        <v>0</v>
      </c>
      <c r="AD2941">
        <v>0</v>
      </c>
      <c r="AE2941">
        <v>3</v>
      </c>
      <c r="AF2941">
        <v>0</v>
      </c>
      <c r="AG2941">
        <v>0</v>
      </c>
      <c r="AH2941">
        <v>5.7</v>
      </c>
      <c r="AI2941">
        <v>0</v>
      </c>
      <c r="AJ2941">
        <v>0</v>
      </c>
      <c r="AK2941">
        <v>4</v>
      </c>
      <c r="AL2941">
        <v>0</v>
      </c>
      <c r="AM2941">
        <v>0</v>
      </c>
      <c r="AO2941">
        <v>0</v>
      </c>
      <c r="AP2941">
        <v>0</v>
      </c>
      <c r="AQ2941">
        <v>50</v>
      </c>
      <c r="AR2941">
        <v>50</v>
      </c>
      <c r="AS2941" t="s">
        <v>755</v>
      </c>
    </row>
    <row r="2942" spans="1:45" x14ac:dyDescent="0.25">
      <c r="A2942">
        <v>2941</v>
      </c>
      <c r="B2942" t="s">
        <v>26</v>
      </c>
      <c r="C2942" t="s">
        <v>665</v>
      </c>
      <c r="D2942" t="s">
        <v>4</v>
      </c>
      <c r="E2942" t="s">
        <v>351</v>
      </c>
      <c r="F2942" s="138">
        <v>44072</v>
      </c>
      <c r="G2942" t="s">
        <v>682</v>
      </c>
      <c r="H2942" t="s">
        <v>667</v>
      </c>
      <c r="I2942" t="s">
        <v>668</v>
      </c>
      <c r="J2942" t="s">
        <v>396</v>
      </c>
      <c r="K2942" t="s">
        <v>671</v>
      </c>
      <c r="L2942">
        <v>1200</v>
      </c>
      <c r="M2942">
        <v>200</v>
      </c>
      <c r="O2942">
        <v>208</v>
      </c>
      <c r="P2942">
        <v>80</v>
      </c>
      <c r="Q2942">
        <v>35</v>
      </c>
      <c r="R2942">
        <v>44</v>
      </c>
      <c r="S2942">
        <v>52</v>
      </c>
      <c r="T2942">
        <v>28.25</v>
      </c>
      <c r="U2942">
        <v>28</v>
      </c>
      <c r="V2942">
        <v>0.71202531645569622</v>
      </c>
      <c r="W2942">
        <v>0.4</v>
      </c>
      <c r="X2942">
        <v>0.24038461538461539</v>
      </c>
      <c r="Y2942">
        <v>0.30219780219780223</v>
      </c>
      <c r="Z2942">
        <v>378</v>
      </c>
      <c r="AA2942">
        <v>0.7</v>
      </c>
      <c r="AB2942">
        <v>22</v>
      </c>
      <c r="AC2942">
        <v>7</v>
      </c>
      <c r="AD2942">
        <v>0</v>
      </c>
      <c r="AE2942">
        <v>9</v>
      </c>
      <c r="AF2942">
        <v>0</v>
      </c>
      <c r="AG2942">
        <v>0</v>
      </c>
      <c r="AH2942">
        <v>27</v>
      </c>
      <c r="AI2942">
        <v>0</v>
      </c>
      <c r="AJ2942">
        <v>0</v>
      </c>
      <c r="AK2942">
        <v>2</v>
      </c>
      <c r="AL2942">
        <v>0</v>
      </c>
      <c r="AM2942">
        <v>0</v>
      </c>
      <c r="AO2942">
        <v>0</v>
      </c>
      <c r="AP2942">
        <v>0</v>
      </c>
      <c r="AQ2942">
        <v>50</v>
      </c>
      <c r="AR2942">
        <v>50</v>
      </c>
      <c r="AS2942" t="s">
        <v>755</v>
      </c>
    </row>
    <row r="2943" spans="1:45" x14ac:dyDescent="0.25">
      <c r="A2943">
        <v>2942</v>
      </c>
      <c r="B2943" t="s">
        <v>26</v>
      </c>
      <c r="C2943" t="s">
        <v>665</v>
      </c>
      <c r="D2943" t="s">
        <v>4</v>
      </c>
      <c r="E2943" t="s">
        <v>351</v>
      </c>
      <c r="F2943" s="138">
        <v>44072</v>
      </c>
      <c r="G2943" t="s">
        <v>682</v>
      </c>
      <c r="H2943" t="s">
        <v>687</v>
      </c>
      <c r="I2943" t="s">
        <v>697</v>
      </c>
      <c r="J2943" t="s">
        <v>467</v>
      </c>
      <c r="K2943" t="s">
        <v>671</v>
      </c>
      <c r="L2943">
        <v>1200</v>
      </c>
      <c r="M2943">
        <v>200</v>
      </c>
      <c r="N2943">
        <v>208</v>
      </c>
      <c r="P2943">
        <v>48</v>
      </c>
      <c r="Q2943">
        <v>17</v>
      </c>
      <c r="R2943">
        <v>24</v>
      </c>
      <c r="S2943">
        <v>17</v>
      </c>
      <c r="T2943">
        <v>32</v>
      </c>
      <c r="U2943">
        <v>21</v>
      </c>
      <c r="V2943">
        <v>1.2926829268292683</v>
      </c>
      <c r="W2943">
        <v>0.24</v>
      </c>
      <c r="X2943">
        <v>0.11675824175824176</v>
      </c>
      <c r="Y2943">
        <v>0.16483516483516483</v>
      </c>
      <c r="Z2943">
        <v>430</v>
      </c>
      <c r="AA2943">
        <v>0.7</v>
      </c>
      <c r="AB2943">
        <v>31</v>
      </c>
      <c r="AC2943">
        <v>0</v>
      </c>
      <c r="AD2943">
        <v>0</v>
      </c>
      <c r="AE2943">
        <v>2</v>
      </c>
      <c r="AF2943">
        <v>0</v>
      </c>
      <c r="AG2943">
        <v>0</v>
      </c>
      <c r="AH2943">
        <v>19</v>
      </c>
      <c r="AI2943">
        <v>0</v>
      </c>
      <c r="AJ2943">
        <v>0</v>
      </c>
      <c r="AK2943">
        <v>4</v>
      </c>
      <c r="AL2943">
        <v>0</v>
      </c>
      <c r="AM2943">
        <v>0</v>
      </c>
      <c r="AO2943">
        <v>0</v>
      </c>
      <c r="AP2943">
        <v>0</v>
      </c>
      <c r="AQ2943">
        <v>50</v>
      </c>
      <c r="AR2943">
        <v>50</v>
      </c>
      <c r="AS2943" t="s">
        <v>755</v>
      </c>
    </row>
    <row r="2944" spans="1:45" x14ac:dyDescent="0.25">
      <c r="A2944">
        <v>2943</v>
      </c>
      <c r="B2944" t="s">
        <v>26</v>
      </c>
      <c r="C2944" t="s">
        <v>665</v>
      </c>
      <c r="D2944" t="s">
        <v>4</v>
      </c>
      <c r="E2944" t="s">
        <v>351</v>
      </c>
      <c r="F2944" s="138">
        <v>44072</v>
      </c>
      <c r="G2944" t="s">
        <v>682</v>
      </c>
      <c r="H2944" t="s">
        <v>687</v>
      </c>
      <c r="I2944" t="s">
        <v>697</v>
      </c>
      <c r="J2944" t="s">
        <v>487</v>
      </c>
      <c r="K2944" t="s">
        <v>671</v>
      </c>
      <c r="L2944">
        <v>1200</v>
      </c>
      <c r="M2944">
        <v>200</v>
      </c>
      <c r="N2944">
        <v>208</v>
      </c>
      <c r="P2944">
        <v>48</v>
      </c>
      <c r="Q2944">
        <v>32</v>
      </c>
      <c r="R2944">
        <v>16</v>
      </c>
      <c r="S2944">
        <v>17</v>
      </c>
      <c r="T2944">
        <v>30.75</v>
      </c>
      <c r="U2944">
        <v>23.5</v>
      </c>
      <c r="V2944">
        <v>1.1302083333333333</v>
      </c>
      <c r="W2944">
        <v>0.24</v>
      </c>
      <c r="X2944">
        <v>0.21978021978021978</v>
      </c>
      <c r="Y2944">
        <v>0.10989010989010989</v>
      </c>
      <c r="Z2944">
        <v>450</v>
      </c>
      <c r="AA2944">
        <v>0.7</v>
      </c>
      <c r="AB2944">
        <v>23</v>
      </c>
      <c r="AC2944">
        <v>5</v>
      </c>
      <c r="AD2944">
        <v>0</v>
      </c>
      <c r="AE2944">
        <v>4</v>
      </c>
      <c r="AF2944">
        <v>6</v>
      </c>
      <c r="AG2944">
        <v>0</v>
      </c>
      <c r="AH2944">
        <v>22</v>
      </c>
      <c r="AI2944">
        <v>0</v>
      </c>
      <c r="AJ2944">
        <v>0</v>
      </c>
      <c r="AK2944">
        <v>3</v>
      </c>
      <c r="AL2944">
        <v>0</v>
      </c>
      <c r="AM2944">
        <v>0</v>
      </c>
      <c r="AO2944">
        <v>0</v>
      </c>
      <c r="AP2944">
        <v>0</v>
      </c>
      <c r="AQ2944">
        <v>50</v>
      </c>
      <c r="AR2944">
        <v>50</v>
      </c>
      <c r="AS2944" t="s">
        <v>755</v>
      </c>
    </row>
    <row r="2945" spans="1:45" x14ac:dyDescent="0.25">
      <c r="A2945">
        <v>2944</v>
      </c>
      <c r="B2945" t="s">
        <v>26</v>
      </c>
      <c r="C2945" t="s">
        <v>665</v>
      </c>
      <c r="D2945" t="s">
        <v>4</v>
      </c>
      <c r="E2945" t="s">
        <v>351</v>
      </c>
      <c r="F2945" s="138">
        <v>44072</v>
      </c>
      <c r="G2945" t="s">
        <v>675</v>
      </c>
      <c r="H2945" t="s">
        <v>667</v>
      </c>
      <c r="I2945" t="s">
        <v>668</v>
      </c>
      <c r="J2945" t="s">
        <v>164</v>
      </c>
      <c r="K2945" t="s">
        <v>669</v>
      </c>
      <c r="L2945">
        <v>1200</v>
      </c>
      <c r="M2945">
        <v>630</v>
      </c>
      <c r="O2945">
        <v>612</v>
      </c>
      <c r="P2945">
        <v>152</v>
      </c>
      <c r="Q2945">
        <v>15</v>
      </c>
      <c r="R2945">
        <v>53</v>
      </c>
      <c r="S2945">
        <v>166</v>
      </c>
      <c r="T2945">
        <v>37</v>
      </c>
      <c r="U2945">
        <v>30</v>
      </c>
      <c r="V2945">
        <v>0.98529411764705888</v>
      </c>
      <c r="W2945">
        <v>0.4</v>
      </c>
      <c r="X2945">
        <v>3.5014005602240897E-2</v>
      </c>
      <c r="Y2945">
        <v>0.12371615312791784</v>
      </c>
      <c r="Z2945">
        <v>610</v>
      </c>
      <c r="AA2945">
        <v>0.7</v>
      </c>
      <c r="AB2945">
        <v>35</v>
      </c>
      <c r="AC2945">
        <v>0</v>
      </c>
      <c r="AD2945">
        <v>0</v>
      </c>
      <c r="AE2945">
        <v>4</v>
      </c>
      <c r="AF2945">
        <v>0</v>
      </c>
      <c r="AG2945">
        <v>0</v>
      </c>
      <c r="AH2945">
        <v>29</v>
      </c>
      <c r="AI2945">
        <v>4</v>
      </c>
      <c r="AJ2945">
        <v>0</v>
      </c>
      <c r="AK2945">
        <v>0</v>
      </c>
      <c r="AL2945">
        <v>0</v>
      </c>
      <c r="AM2945">
        <v>0</v>
      </c>
      <c r="AO2945">
        <v>0</v>
      </c>
      <c r="AP2945">
        <v>8</v>
      </c>
      <c r="AQ2945">
        <v>50</v>
      </c>
      <c r="AR2945">
        <v>50</v>
      </c>
      <c r="AS2945" t="s">
        <v>755</v>
      </c>
    </row>
    <row r="2946" spans="1:45" x14ac:dyDescent="0.25">
      <c r="A2946">
        <v>2945</v>
      </c>
      <c r="B2946" t="s">
        <v>26</v>
      </c>
      <c r="C2946" t="s">
        <v>678</v>
      </c>
      <c r="D2946" t="s">
        <v>4</v>
      </c>
      <c r="E2946" t="s">
        <v>351</v>
      </c>
      <c r="F2946" s="138">
        <v>44072</v>
      </c>
      <c r="G2946" t="s">
        <v>670</v>
      </c>
      <c r="H2946" t="s">
        <v>667</v>
      </c>
      <c r="I2946" t="s">
        <v>686</v>
      </c>
      <c r="J2946" t="s">
        <v>233</v>
      </c>
      <c r="K2946" t="s">
        <v>671</v>
      </c>
      <c r="L2946">
        <v>1200</v>
      </c>
      <c r="M2946">
        <v>240</v>
      </c>
      <c r="N2946">
        <v>252</v>
      </c>
      <c r="P2946">
        <v>96</v>
      </c>
      <c r="Q2946">
        <v>15</v>
      </c>
      <c r="R2946">
        <v>19</v>
      </c>
      <c r="S2946">
        <v>63.36</v>
      </c>
      <c r="T2946">
        <v>10.6</v>
      </c>
      <c r="U2946">
        <v>8.6</v>
      </c>
      <c r="V2946">
        <v>0.56470588235294117</v>
      </c>
      <c r="W2946">
        <v>0.4</v>
      </c>
      <c r="X2946">
        <v>8.5034013605442188E-2</v>
      </c>
      <c r="Y2946">
        <v>0.10770975056689344</v>
      </c>
      <c r="Z2946">
        <v>310</v>
      </c>
      <c r="AA2946">
        <v>0.6</v>
      </c>
      <c r="AB2946">
        <v>9.1</v>
      </c>
      <c r="AC2946">
        <v>2</v>
      </c>
      <c r="AD2946">
        <v>0</v>
      </c>
      <c r="AE2946">
        <v>2</v>
      </c>
      <c r="AF2946">
        <v>0</v>
      </c>
      <c r="AG2946">
        <v>0</v>
      </c>
      <c r="AH2946">
        <v>7.1</v>
      </c>
      <c r="AI2946">
        <v>0</v>
      </c>
      <c r="AJ2946">
        <v>0</v>
      </c>
      <c r="AK2946">
        <v>3</v>
      </c>
      <c r="AL2946">
        <v>0</v>
      </c>
      <c r="AM2946">
        <v>0</v>
      </c>
      <c r="AO2946">
        <v>0</v>
      </c>
      <c r="AP2946">
        <v>0</v>
      </c>
      <c r="AQ2946">
        <v>50</v>
      </c>
      <c r="AR2946">
        <v>50</v>
      </c>
      <c r="AS2946" t="s">
        <v>755</v>
      </c>
    </row>
    <row r="2947" spans="1:45" x14ac:dyDescent="0.25">
      <c r="A2947">
        <v>2946</v>
      </c>
      <c r="B2947" t="s">
        <v>26</v>
      </c>
      <c r="C2947" t="s">
        <v>678</v>
      </c>
      <c r="D2947" t="s">
        <v>4</v>
      </c>
      <c r="E2947" t="s">
        <v>351</v>
      </c>
      <c r="F2947" s="138">
        <v>44072</v>
      </c>
      <c r="G2947" t="s">
        <v>670</v>
      </c>
      <c r="H2947" t="s">
        <v>687</v>
      </c>
      <c r="I2947" t="s">
        <v>699</v>
      </c>
      <c r="J2947" t="s">
        <v>429</v>
      </c>
      <c r="K2947" t="s">
        <v>671</v>
      </c>
      <c r="L2947">
        <v>1200</v>
      </c>
      <c r="M2947">
        <v>240</v>
      </c>
      <c r="N2947">
        <v>248</v>
      </c>
      <c r="P2947">
        <v>58</v>
      </c>
      <c r="Q2947">
        <v>27</v>
      </c>
      <c r="R2947">
        <v>35</v>
      </c>
      <c r="S2947">
        <v>21</v>
      </c>
      <c r="T2947">
        <v>12.75</v>
      </c>
      <c r="U2947">
        <v>14.95</v>
      </c>
      <c r="V2947">
        <v>0.4467741935483871</v>
      </c>
      <c r="W2947">
        <v>0.24</v>
      </c>
      <c r="X2947">
        <v>0.15552995391705068</v>
      </c>
      <c r="Y2947">
        <v>0.20161290322580647</v>
      </c>
      <c r="Z2947">
        <v>304</v>
      </c>
      <c r="AA2947">
        <v>0.7</v>
      </c>
      <c r="AB2947">
        <v>5.5</v>
      </c>
      <c r="AC2947">
        <v>7</v>
      </c>
      <c r="AD2947">
        <v>0</v>
      </c>
      <c r="AE2947">
        <v>11</v>
      </c>
      <c r="AF2947">
        <v>0</v>
      </c>
      <c r="AG2947">
        <v>0</v>
      </c>
      <c r="AH2947">
        <v>9.1999999999999993</v>
      </c>
      <c r="AI2947">
        <v>7</v>
      </c>
      <c r="AJ2947">
        <v>0</v>
      </c>
      <c r="AK2947">
        <v>8</v>
      </c>
      <c r="AL2947">
        <v>0</v>
      </c>
      <c r="AM2947">
        <v>0</v>
      </c>
      <c r="AO2947">
        <v>5</v>
      </c>
      <c r="AP2947">
        <v>0</v>
      </c>
      <c r="AQ2947">
        <v>50</v>
      </c>
      <c r="AR2947">
        <v>50</v>
      </c>
      <c r="AS2947" t="s">
        <v>755</v>
      </c>
    </row>
    <row r="2948" spans="1:45" x14ac:dyDescent="0.25">
      <c r="A2948">
        <v>2947</v>
      </c>
      <c r="B2948" t="s">
        <v>26</v>
      </c>
      <c r="C2948" t="s">
        <v>680</v>
      </c>
      <c r="D2948" t="s">
        <v>4</v>
      </c>
      <c r="E2948" t="s">
        <v>351</v>
      </c>
      <c r="F2948" s="138">
        <v>44072</v>
      </c>
      <c r="G2948" t="s">
        <v>723</v>
      </c>
      <c r="H2948" t="s">
        <v>687</v>
      </c>
      <c r="I2948" t="s">
        <v>681</v>
      </c>
      <c r="J2948" t="s">
        <v>629</v>
      </c>
      <c r="K2948" t="s">
        <v>711</v>
      </c>
      <c r="L2948">
        <v>180</v>
      </c>
      <c r="M2948">
        <v>81</v>
      </c>
      <c r="O2948">
        <v>160</v>
      </c>
      <c r="P2948">
        <v>19</v>
      </c>
      <c r="Q2948">
        <v>0</v>
      </c>
      <c r="R2948">
        <v>15</v>
      </c>
      <c r="S2948">
        <v>5</v>
      </c>
      <c r="T2948">
        <v>0</v>
      </c>
      <c r="U2948">
        <v>13.5</v>
      </c>
      <c r="V2948">
        <v>0.9</v>
      </c>
      <c r="W2948">
        <v>0.24</v>
      </c>
      <c r="X2948">
        <v>0</v>
      </c>
      <c r="Y2948">
        <v>0.13392857142857142</v>
      </c>
      <c r="Z2948">
        <v>179</v>
      </c>
      <c r="AA2948">
        <v>0.6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13.5</v>
      </c>
      <c r="AI2948">
        <v>0</v>
      </c>
      <c r="AJ2948">
        <v>0</v>
      </c>
      <c r="AK2948">
        <v>0</v>
      </c>
      <c r="AL2948">
        <v>0</v>
      </c>
      <c r="AM2948">
        <v>0</v>
      </c>
      <c r="AO2948">
        <v>0</v>
      </c>
      <c r="AP2948">
        <v>0</v>
      </c>
      <c r="AQ2948">
        <v>150</v>
      </c>
      <c r="AR2948">
        <v>150</v>
      </c>
      <c r="AS2948" t="s">
        <v>755</v>
      </c>
    </row>
    <row r="2949" spans="1:45" x14ac:dyDescent="0.25">
      <c r="A2949">
        <v>2948</v>
      </c>
      <c r="B2949" t="s">
        <v>26</v>
      </c>
      <c r="C2949" t="s">
        <v>680</v>
      </c>
      <c r="D2949" t="s">
        <v>4</v>
      </c>
      <c r="E2949" t="s">
        <v>351</v>
      </c>
      <c r="F2949" s="138">
        <v>44072</v>
      </c>
      <c r="G2949" t="s">
        <v>685</v>
      </c>
      <c r="H2949" t="s">
        <v>667</v>
      </c>
      <c r="I2949" t="s">
        <v>681</v>
      </c>
      <c r="J2949" t="s">
        <v>630</v>
      </c>
      <c r="K2949" t="s">
        <v>671</v>
      </c>
      <c r="L2949">
        <v>1000</v>
      </c>
      <c r="M2949">
        <v>200</v>
      </c>
      <c r="O2949">
        <v>206</v>
      </c>
      <c r="P2949">
        <v>80</v>
      </c>
      <c r="Q2949">
        <v>7</v>
      </c>
      <c r="R2949">
        <v>30</v>
      </c>
      <c r="S2949">
        <v>52</v>
      </c>
      <c r="T2949">
        <v>3</v>
      </c>
      <c r="U2949">
        <v>25.375</v>
      </c>
      <c r="V2949">
        <v>0.76689189189189189</v>
      </c>
      <c r="W2949">
        <v>0.4</v>
      </c>
      <c r="X2949">
        <v>4.8543689320388356E-2</v>
      </c>
      <c r="Y2949">
        <v>0.20804438280166437</v>
      </c>
      <c r="Z2949">
        <v>205</v>
      </c>
      <c r="AA2949">
        <v>0.65</v>
      </c>
      <c r="AB2949">
        <v>0</v>
      </c>
      <c r="AC2949">
        <v>2</v>
      </c>
      <c r="AD2949">
        <v>0</v>
      </c>
      <c r="AE2949">
        <v>5</v>
      </c>
      <c r="AF2949">
        <v>0</v>
      </c>
      <c r="AG2949">
        <v>0</v>
      </c>
      <c r="AH2949">
        <v>22</v>
      </c>
      <c r="AI2949">
        <v>3</v>
      </c>
      <c r="AJ2949">
        <v>3</v>
      </c>
      <c r="AK2949">
        <v>3</v>
      </c>
      <c r="AL2949">
        <v>0</v>
      </c>
      <c r="AM2949">
        <v>0</v>
      </c>
      <c r="AO2949">
        <v>0</v>
      </c>
      <c r="AP2949">
        <v>0</v>
      </c>
      <c r="AQ2949">
        <v>150</v>
      </c>
      <c r="AR2949">
        <v>150</v>
      </c>
      <c r="AS2949" t="s">
        <v>755</v>
      </c>
    </row>
    <row r="2950" spans="1:45" x14ac:dyDescent="0.25">
      <c r="A2950">
        <v>2949</v>
      </c>
      <c r="B2950" t="s">
        <v>26</v>
      </c>
      <c r="C2950" t="s">
        <v>680</v>
      </c>
      <c r="D2950" t="s">
        <v>4</v>
      </c>
      <c r="E2950" t="s">
        <v>351</v>
      </c>
      <c r="F2950" s="138">
        <v>44072</v>
      </c>
      <c r="G2950" t="s">
        <v>685</v>
      </c>
      <c r="H2950" t="s">
        <v>667</v>
      </c>
      <c r="I2950" t="s">
        <v>681</v>
      </c>
      <c r="J2950" t="s">
        <v>413</v>
      </c>
      <c r="K2950" t="s">
        <v>671</v>
      </c>
      <c r="L2950">
        <v>1000</v>
      </c>
      <c r="M2950">
        <v>200</v>
      </c>
      <c r="O2950">
        <v>220</v>
      </c>
      <c r="P2950">
        <v>80</v>
      </c>
      <c r="Q2950">
        <v>4</v>
      </c>
      <c r="R2950">
        <v>31</v>
      </c>
      <c r="S2950">
        <v>52</v>
      </c>
      <c r="T2950">
        <v>4</v>
      </c>
      <c r="U2950">
        <v>29</v>
      </c>
      <c r="V2950">
        <v>0.94285714285714284</v>
      </c>
      <c r="W2950">
        <v>0.4</v>
      </c>
      <c r="X2950">
        <v>2.5974025974025976E-2</v>
      </c>
      <c r="Y2950">
        <v>0.20129870129870131</v>
      </c>
      <c r="Z2950">
        <v>206</v>
      </c>
      <c r="AA2950">
        <v>0.65</v>
      </c>
      <c r="AB2950">
        <v>4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29</v>
      </c>
      <c r="AI2950">
        <v>0</v>
      </c>
      <c r="AJ2950">
        <v>0</v>
      </c>
      <c r="AK2950">
        <v>0</v>
      </c>
      <c r="AL2950">
        <v>0</v>
      </c>
      <c r="AM2950">
        <v>0</v>
      </c>
      <c r="AO2950">
        <v>0</v>
      </c>
      <c r="AP2950">
        <v>0</v>
      </c>
      <c r="AQ2950">
        <v>150</v>
      </c>
      <c r="AR2950">
        <v>150</v>
      </c>
      <c r="AS2950" t="s">
        <v>755</v>
      </c>
    </row>
    <row r="2951" spans="1:45" x14ac:dyDescent="0.25">
      <c r="A2951">
        <v>2950</v>
      </c>
      <c r="B2951" t="s">
        <v>26</v>
      </c>
      <c r="C2951" t="s">
        <v>680</v>
      </c>
      <c r="D2951" t="s">
        <v>4</v>
      </c>
      <c r="E2951" t="s">
        <v>351</v>
      </c>
      <c r="F2951" s="138">
        <v>44072</v>
      </c>
      <c r="G2951" t="s">
        <v>670</v>
      </c>
      <c r="H2951" t="s">
        <v>687</v>
      </c>
      <c r="I2951" t="s">
        <v>691</v>
      </c>
      <c r="J2951" t="s">
        <v>390</v>
      </c>
      <c r="K2951" t="s">
        <v>671</v>
      </c>
      <c r="L2951">
        <v>1200</v>
      </c>
      <c r="M2951">
        <v>240</v>
      </c>
      <c r="N2951">
        <v>288</v>
      </c>
      <c r="P2951">
        <v>58</v>
      </c>
      <c r="Q2951">
        <v>13</v>
      </c>
      <c r="R2951">
        <v>7</v>
      </c>
      <c r="S2951">
        <v>21</v>
      </c>
      <c r="T2951">
        <v>15.5</v>
      </c>
      <c r="U2951">
        <v>5.2</v>
      </c>
      <c r="V2951">
        <v>1.0349999999999999</v>
      </c>
      <c r="W2951">
        <v>0.24</v>
      </c>
      <c r="X2951">
        <v>6.4484126984126991E-2</v>
      </c>
      <c r="Y2951">
        <v>3.4722222222222224E-2</v>
      </c>
      <c r="Z2951">
        <v>315</v>
      </c>
      <c r="AA2951">
        <v>0.6</v>
      </c>
      <c r="AB2951">
        <v>15</v>
      </c>
      <c r="AC2951">
        <v>2</v>
      </c>
      <c r="AD2951">
        <v>0</v>
      </c>
      <c r="AE2951">
        <v>0</v>
      </c>
      <c r="AF2951">
        <v>0</v>
      </c>
      <c r="AG2951">
        <v>0</v>
      </c>
      <c r="AH2951">
        <v>5.2</v>
      </c>
      <c r="AI2951">
        <v>0</v>
      </c>
      <c r="AJ2951">
        <v>0</v>
      </c>
      <c r="AK2951">
        <v>0</v>
      </c>
      <c r="AL2951">
        <v>0</v>
      </c>
      <c r="AM2951">
        <v>0</v>
      </c>
      <c r="AO2951">
        <v>0</v>
      </c>
      <c r="AP2951">
        <v>0</v>
      </c>
      <c r="AQ2951">
        <v>100</v>
      </c>
      <c r="AR2951">
        <v>100</v>
      </c>
      <c r="AS2951" t="s">
        <v>755</v>
      </c>
    </row>
    <row r="2952" spans="1:45" x14ac:dyDescent="0.25">
      <c r="A2952">
        <v>2951</v>
      </c>
      <c r="B2952" t="s">
        <v>26</v>
      </c>
      <c r="C2952" t="s">
        <v>680</v>
      </c>
      <c r="D2952" t="s">
        <v>4</v>
      </c>
      <c r="E2952" t="s">
        <v>351</v>
      </c>
      <c r="F2952" s="138">
        <v>44072</v>
      </c>
      <c r="G2952" t="s">
        <v>670</v>
      </c>
      <c r="H2952" t="s">
        <v>687</v>
      </c>
      <c r="I2952" t="s">
        <v>693</v>
      </c>
      <c r="J2952" t="s">
        <v>385</v>
      </c>
      <c r="K2952" t="s">
        <v>671</v>
      </c>
      <c r="L2952">
        <v>1200</v>
      </c>
      <c r="M2952">
        <v>240</v>
      </c>
      <c r="N2952">
        <v>260</v>
      </c>
      <c r="P2952">
        <v>58</v>
      </c>
      <c r="Q2952">
        <v>6</v>
      </c>
      <c r="R2952">
        <v>14</v>
      </c>
      <c r="S2952">
        <v>21</v>
      </c>
      <c r="T2952">
        <v>7.05</v>
      </c>
      <c r="U2952">
        <v>15.8</v>
      </c>
      <c r="V2952">
        <v>1.1425000000000001</v>
      </c>
      <c r="W2952">
        <v>0.24</v>
      </c>
      <c r="X2952">
        <v>3.2967032967032968E-2</v>
      </c>
      <c r="Y2952">
        <v>7.6923076923076927E-2</v>
      </c>
      <c r="Z2952">
        <v>290</v>
      </c>
      <c r="AA2952">
        <v>0.6</v>
      </c>
      <c r="AB2952">
        <v>6.3</v>
      </c>
      <c r="AC2952">
        <v>3</v>
      </c>
      <c r="AD2952">
        <v>0</v>
      </c>
      <c r="AE2952">
        <v>0</v>
      </c>
      <c r="AF2952">
        <v>0</v>
      </c>
      <c r="AG2952">
        <v>0</v>
      </c>
      <c r="AH2952">
        <v>14.8</v>
      </c>
      <c r="AI2952">
        <v>4</v>
      </c>
      <c r="AJ2952">
        <v>0</v>
      </c>
      <c r="AK2952">
        <v>0</v>
      </c>
      <c r="AL2952">
        <v>0</v>
      </c>
      <c r="AM2952">
        <v>0</v>
      </c>
      <c r="AO2952">
        <v>0</v>
      </c>
      <c r="AP2952">
        <v>0</v>
      </c>
      <c r="AQ2952">
        <v>100</v>
      </c>
      <c r="AR2952">
        <v>100</v>
      </c>
      <c r="AS2952" t="s">
        <v>755</v>
      </c>
    </row>
    <row r="2953" spans="1:45" x14ac:dyDescent="0.25">
      <c r="A2953">
        <v>2952</v>
      </c>
      <c r="B2953" t="s">
        <v>26</v>
      </c>
      <c r="C2953" t="s">
        <v>665</v>
      </c>
      <c r="D2953" t="s">
        <v>4</v>
      </c>
      <c r="E2953" t="s">
        <v>351</v>
      </c>
      <c r="F2953" s="138">
        <v>44073</v>
      </c>
      <c r="G2953" t="s">
        <v>670</v>
      </c>
      <c r="H2953" t="s">
        <v>667</v>
      </c>
      <c r="I2953" t="s">
        <v>668</v>
      </c>
      <c r="J2953" t="s">
        <v>141</v>
      </c>
      <c r="K2953" t="s">
        <v>671</v>
      </c>
      <c r="L2953">
        <v>1200</v>
      </c>
      <c r="M2953">
        <v>240</v>
      </c>
      <c r="O2953">
        <v>240</v>
      </c>
      <c r="P2953">
        <v>96</v>
      </c>
      <c r="Q2953">
        <v>22</v>
      </c>
      <c r="R2953">
        <v>43</v>
      </c>
      <c r="S2953">
        <v>63.36</v>
      </c>
      <c r="T2953">
        <v>18.829999999999998</v>
      </c>
      <c r="U2953">
        <v>31.75</v>
      </c>
      <c r="V2953">
        <v>0.24461309523809524</v>
      </c>
      <c r="W2953">
        <v>0.4</v>
      </c>
      <c r="X2953">
        <v>0.2857142857142857</v>
      </c>
      <c r="Y2953">
        <v>0.11428571428571428</v>
      </c>
      <c r="Z2953">
        <v>420</v>
      </c>
      <c r="AA2953">
        <v>0.7</v>
      </c>
      <c r="AB2953">
        <v>17.829999999999998</v>
      </c>
      <c r="AC2953">
        <v>0</v>
      </c>
      <c r="AD2953">
        <v>0</v>
      </c>
      <c r="AE2953">
        <v>2</v>
      </c>
      <c r="AF2953">
        <v>0</v>
      </c>
      <c r="AG2953">
        <v>0</v>
      </c>
      <c r="AH2953">
        <v>31.5</v>
      </c>
      <c r="AI2953">
        <v>1</v>
      </c>
      <c r="AJ2953">
        <v>0</v>
      </c>
      <c r="AK2953">
        <v>0</v>
      </c>
      <c r="AL2953">
        <v>0</v>
      </c>
      <c r="AM2953">
        <v>0</v>
      </c>
      <c r="AO2953">
        <v>0</v>
      </c>
      <c r="AP2953">
        <v>0</v>
      </c>
      <c r="AQ2953">
        <v>50</v>
      </c>
      <c r="AR2953">
        <v>50</v>
      </c>
      <c r="AS2953" t="s">
        <v>755</v>
      </c>
    </row>
    <row r="2954" spans="1:45" x14ac:dyDescent="0.25">
      <c r="A2954">
        <v>2953</v>
      </c>
      <c r="B2954" t="s">
        <v>26</v>
      </c>
      <c r="C2954" t="s">
        <v>665</v>
      </c>
      <c r="D2954" t="s">
        <v>4</v>
      </c>
      <c r="E2954" t="s">
        <v>351</v>
      </c>
      <c r="F2954" s="138">
        <v>44073</v>
      </c>
      <c r="G2954" t="s">
        <v>670</v>
      </c>
      <c r="H2954" t="s">
        <v>667</v>
      </c>
      <c r="I2954" t="s">
        <v>668</v>
      </c>
      <c r="J2954" t="s">
        <v>142</v>
      </c>
      <c r="K2954" t="s">
        <v>671</v>
      </c>
      <c r="L2954">
        <v>1200</v>
      </c>
      <c r="M2954">
        <v>240</v>
      </c>
      <c r="O2954">
        <v>320</v>
      </c>
      <c r="P2954">
        <v>96</v>
      </c>
      <c r="Q2954">
        <v>26</v>
      </c>
      <c r="R2954">
        <v>78</v>
      </c>
      <c r="S2954">
        <v>63.36</v>
      </c>
      <c r="T2954">
        <v>20.25</v>
      </c>
      <c r="U2954">
        <v>46.58</v>
      </c>
      <c r="V2954">
        <v>0.20098557692307692</v>
      </c>
      <c r="W2954">
        <v>0.4</v>
      </c>
      <c r="X2954">
        <v>0.38095238095238093</v>
      </c>
      <c r="Y2954">
        <v>0.11428571428571428</v>
      </c>
      <c r="Z2954">
        <v>416</v>
      </c>
      <c r="AA2954">
        <v>0.7</v>
      </c>
      <c r="AB2954">
        <v>15</v>
      </c>
      <c r="AC2954">
        <v>3</v>
      </c>
      <c r="AD2954">
        <v>0</v>
      </c>
      <c r="AE2954">
        <v>9</v>
      </c>
      <c r="AF2954">
        <v>0</v>
      </c>
      <c r="AG2954">
        <v>0</v>
      </c>
      <c r="AH2954">
        <v>38.33</v>
      </c>
      <c r="AI2954">
        <v>5</v>
      </c>
      <c r="AJ2954">
        <v>0</v>
      </c>
      <c r="AK2954">
        <v>14</v>
      </c>
      <c r="AL2954">
        <v>0</v>
      </c>
      <c r="AM2954">
        <v>0</v>
      </c>
      <c r="AO2954">
        <v>0</v>
      </c>
      <c r="AP2954">
        <v>0</v>
      </c>
      <c r="AQ2954">
        <v>50</v>
      </c>
      <c r="AR2954">
        <v>50</v>
      </c>
      <c r="AS2954" t="s">
        <v>755</v>
      </c>
    </row>
    <row r="2955" spans="1:45" x14ac:dyDescent="0.25">
      <c r="A2955">
        <v>2954</v>
      </c>
      <c r="B2955" t="s">
        <v>26</v>
      </c>
      <c r="C2955" t="s">
        <v>665</v>
      </c>
      <c r="D2955" t="s">
        <v>4</v>
      </c>
      <c r="E2955" t="s">
        <v>351</v>
      </c>
      <c r="F2955" s="138">
        <v>44073</v>
      </c>
      <c r="G2955" t="s">
        <v>670</v>
      </c>
      <c r="H2955" t="s">
        <v>667</v>
      </c>
      <c r="I2955" t="s">
        <v>668</v>
      </c>
      <c r="J2955" t="s">
        <v>144</v>
      </c>
      <c r="K2955" t="s">
        <v>671</v>
      </c>
      <c r="L2955">
        <v>1200</v>
      </c>
      <c r="M2955">
        <v>240</v>
      </c>
      <c r="O2955">
        <v>256</v>
      </c>
      <c r="P2955">
        <v>96</v>
      </c>
      <c r="Q2955">
        <v>45</v>
      </c>
      <c r="R2955">
        <v>68</v>
      </c>
      <c r="S2955">
        <v>63.36</v>
      </c>
      <c r="T2955">
        <v>28.25</v>
      </c>
      <c r="U2955">
        <v>48.75</v>
      </c>
      <c r="V2955">
        <v>0.26025568181818182</v>
      </c>
      <c r="W2955">
        <v>0.4</v>
      </c>
      <c r="X2955">
        <v>0.30476190476190479</v>
      </c>
      <c r="Y2955">
        <v>0.11428571428571428</v>
      </c>
      <c r="Z2955">
        <v>453</v>
      </c>
      <c r="AA2955">
        <v>0.7</v>
      </c>
      <c r="AB2955">
        <v>16</v>
      </c>
      <c r="AC2955">
        <v>13</v>
      </c>
      <c r="AD2955">
        <v>0</v>
      </c>
      <c r="AE2955">
        <v>18</v>
      </c>
      <c r="AF2955">
        <v>0</v>
      </c>
      <c r="AG2955">
        <v>0</v>
      </c>
      <c r="AH2955">
        <v>35</v>
      </c>
      <c r="AI2955">
        <v>15</v>
      </c>
      <c r="AJ2955">
        <v>0</v>
      </c>
      <c r="AK2955">
        <v>20</v>
      </c>
      <c r="AL2955">
        <v>0</v>
      </c>
      <c r="AM2955">
        <v>0</v>
      </c>
      <c r="AO2955">
        <v>0</v>
      </c>
      <c r="AP2955">
        <v>0</v>
      </c>
      <c r="AQ2955">
        <v>50</v>
      </c>
      <c r="AR2955">
        <v>50</v>
      </c>
      <c r="AS2955" t="s">
        <v>755</v>
      </c>
    </row>
    <row r="2956" spans="1:45" x14ac:dyDescent="0.25">
      <c r="A2956">
        <v>2955</v>
      </c>
      <c r="B2956" t="s">
        <v>26</v>
      </c>
      <c r="C2956" t="s">
        <v>665</v>
      </c>
      <c r="D2956" t="s">
        <v>4</v>
      </c>
      <c r="E2956" t="s">
        <v>351</v>
      </c>
      <c r="F2956" s="138">
        <v>44073</v>
      </c>
      <c r="G2956" t="s">
        <v>670</v>
      </c>
      <c r="H2956" t="s">
        <v>667</v>
      </c>
      <c r="I2956" t="s">
        <v>677</v>
      </c>
      <c r="J2956" t="s">
        <v>195</v>
      </c>
      <c r="K2956" t="s">
        <v>671</v>
      </c>
      <c r="L2956">
        <v>1200</v>
      </c>
      <c r="M2956">
        <v>240</v>
      </c>
      <c r="N2956">
        <v>112</v>
      </c>
      <c r="O2956">
        <v>96</v>
      </c>
      <c r="P2956">
        <v>96</v>
      </c>
      <c r="Q2956">
        <v>25</v>
      </c>
      <c r="R2956">
        <v>40</v>
      </c>
      <c r="S2956">
        <v>63.36</v>
      </c>
      <c r="T2956">
        <v>32.75</v>
      </c>
      <c r="U2956">
        <v>34.75</v>
      </c>
      <c r="V2956">
        <v>0.5005729166666667</v>
      </c>
      <c r="W2956">
        <v>0.4</v>
      </c>
      <c r="X2956">
        <v>0.11428571428571428</v>
      </c>
      <c r="Y2956">
        <v>0.11428571428571428</v>
      </c>
      <c r="Z2956">
        <v>390</v>
      </c>
      <c r="AA2956">
        <v>0.7</v>
      </c>
      <c r="AB2956">
        <v>30</v>
      </c>
      <c r="AC2956">
        <v>5</v>
      </c>
      <c r="AD2956">
        <v>0</v>
      </c>
      <c r="AE2956">
        <v>3</v>
      </c>
      <c r="AF2956">
        <v>0</v>
      </c>
      <c r="AG2956">
        <v>0</v>
      </c>
      <c r="AH2956">
        <v>31</v>
      </c>
      <c r="AI2956">
        <v>5</v>
      </c>
      <c r="AJ2956">
        <v>0</v>
      </c>
      <c r="AK2956">
        <v>5</v>
      </c>
      <c r="AL2956">
        <v>0</v>
      </c>
      <c r="AM2956">
        <v>0</v>
      </c>
      <c r="AO2956">
        <v>0</v>
      </c>
      <c r="AP2956">
        <v>0</v>
      </c>
      <c r="AQ2956">
        <v>50</v>
      </c>
      <c r="AR2956">
        <v>50</v>
      </c>
      <c r="AS2956" t="s">
        <v>755</v>
      </c>
    </row>
    <row r="2957" spans="1:45" x14ac:dyDescent="0.25">
      <c r="A2957">
        <v>2956</v>
      </c>
      <c r="B2957" t="s">
        <v>26</v>
      </c>
      <c r="C2957" t="s">
        <v>665</v>
      </c>
      <c r="D2957" t="s">
        <v>4</v>
      </c>
      <c r="E2957" t="s">
        <v>351</v>
      </c>
      <c r="F2957" s="138">
        <v>44073</v>
      </c>
      <c r="G2957" t="s">
        <v>670</v>
      </c>
      <c r="H2957" t="s">
        <v>667</v>
      </c>
      <c r="I2957" t="s">
        <v>677</v>
      </c>
      <c r="J2957" t="s">
        <v>196</v>
      </c>
      <c r="K2957" t="s">
        <v>671</v>
      </c>
      <c r="L2957">
        <v>1200</v>
      </c>
      <c r="M2957">
        <v>240</v>
      </c>
      <c r="N2957">
        <v>136</v>
      </c>
      <c r="O2957">
        <v>112</v>
      </c>
      <c r="P2957">
        <v>96</v>
      </c>
      <c r="Q2957">
        <v>20</v>
      </c>
      <c r="R2957">
        <v>30</v>
      </c>
      <c r="S2957">
        <v>63.36</v>
      </c>
      <c r="T2957">
        <v>33.5</v>
      </c>
      <c r="U2957">
        <v>32</v>
      </c>
      <c r="V2957">
        <v>0.46567307692307691</v>
      </c>
      <c r="W2957">
        <v>0.4</v>
      </c>
      <c r="X2957">
        <v>0.13333333333333333</v>
      </c>
      <c r="Y2957">
        <v>0.11428571428571428</v>
      </c>
      <c r="Z2957">
        <v>410</v>
      </c>
      <c r="AA2957">
        <v>0.6</v>
      </c>
      <c r="AB2957">
        <v>30</v>
      </c>
      <c r="AC2957">
        <v>4</v>
      </c>
      <c r="AD2957">
        <v>0</v>
      </c>
      <c r="AE2957">
        <v>5</v>
      </c>
      <c r="AF2957">
        <v>0</v>
      </c>
      <c r="AG2957">
        <v>0</v>
      </c>
      <c r="AH2957">
        <v>29</v>
      </c>
      <c r="AI2957">
        <v>4</v>
      </c>
      <c r="AJ2957">
        <v>0</v>
      </c>
      <c r="AK2957">
        <v>4</v>
      </c>
      <c r="AL2957">
        <v>0</v>
      </c>
      <c r="AM2957">
        <v>0</v>
      </c>
      <c r="AO2957">
        <v>0</v>
      </c>
      <c r="AP2957">
        <v>0</v>
      </c>
      <c r="AQ2957">
        <v>50</v>
      </c>
      <c r="AR2957">
        <v>50</v>
      </c>
      <c r="AS2957" t="s">
        <v>755</v>
      </c>
    </row>
    <row r="2958" spans="1:45" x14ac:dyDescent="0.25">
      <c r="A2958">
        <v>2957</v>
      </c>
      <c r="B2958" t="s">
        <v>26</v>
      </c>
      <c r="C2958" t="s">
        <v>665</v>
      </c>
      <c r="D2958" t="s">
        <v>4</v>
      </c>
      <c r="E2958" t="s">
        <v>351</v>
      </c>
      <c r="F2958" s="138">
        <v>44073</v>
      </c>
      <c r="G2958" t="s">
        <v>670</v>
      </c>
      <c r="H2958" t="s">
        <v>687</v>
      </c>
      <c r="I2958" t="s">
        <v>714</v>
      </c>
      <c r="J2958" t="s">
        <v>523</v>
      </c>
      <c r="K2958" t="s">
        <v>671</v>
      </c>
      <c r="L2958">
        <v>1200</v>
      </c>
      <c r="M2958">
        <v>240</v>
      </c>
      <c r="N2958">
        <v>208</v>
      </c>
      <c r="P2958">
        <v>58</v>
      </c>
      <c r="Q2958">
        <v>44</v>
      </c>
      <c r="R2958">
        <v>25</v>
      </c>
      <c r="S2958">
        <v>21</v>
      </c>
      <c r="T2958">
        <v>19.2</v>
      </c>
      <c r="U2958">
        <v>10</v>
      </c>
      <c r="V2958">
        <v>0.69310344827586212</v>
      </c>
      <c r="W2958">
        <v>0.24</v>
      </c>
      <c r="X2958">
        <v>0</v>
      </c>
      <c r="Y2958">
        <v>6.9047619047619052E-2</v>
      </c>
      <c r="Z2958">
        <v>472</v>
      </c>
      <c r="AA2958">
        <v>0.7</v>
      </c>
      <c r="AB2958">
        <v>19.2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10</v>
      </c>
      <c r="AI2958">
        <v>0</v>
      </c>
      <c r="AJ2958">
        <v>0</v>
      </c>
      <c r="AK2958">
        <v>0</v>
      </c>
      <c r="AL2958">
        <v>0</v>
      </c>
      <c r="AM2958">
        <v>0</v>
      </c>
      <c r="AO2958">
        <v>0</v>
      </c>
      <c r="AP2958">
        <v>0</v>
      </c>
      <c r="AQ2958">
        <v>50</v>
      </c>
      <c r="AR2958">
        <v>50</v>
      </c>
      <c r="AS2958" t="s">
        <v>755</v>
      </c>
    </row>
    <row r="2959" spans="1:45" x14ac:dyDescent="0.25">
      <c r="A2959">
        <v>2958</v>
      </c>
      <c r="B2959" t="s">
        <v>26</v>
      </c>
      <c r="C2959" t="s">
        <v>665</v>
      </c>
      <c r="D2959" t="s">
        <v>4</v>
      </c>
      <c r="E2959" t="s">
        <v>351</v>
      </c>
      <c r="F2959" s="138">
        <v>44073</v>
      </c>
      <c r="G2959" t="s">
        <v>682</v>
      </c>
      <c r="H2959" t="s">
        <v>667</v>
      </c>
      <c r="I2959" t="s">
        <v>668</v>
      </c>
      <c r="J2959" t="s">
        <v>151</v>
      </c>
      <c r="K2959" t="s">
        <v>671</v>
      </c>
      <c r="L2959">
        <v>1200</v>
      </c>
      <c r="M2959">
        <v>200</v>
      </c>
      <c r="O2959">
        <v>208</v>
      </c>
      <c r="P2959">
        <v>80</v>
      </c>
      <c r="Q2959">
        <v>31</v>
      </c>
      <c r="R2959">
        <v>28</v>
      </c>
      <c r="S2959">
        <v>52</v>
      </c>
      <c r="T2959">
        <v>12.75</v>
      </c>
      <c r="U2959">
        <v>12.75</v>
      </c>
      <c r="V2959">
        <v>0.2248263888888889</v>
      </c>
      <c r="W2959">
        <v>0.4</v>
      </c>
      <c r="X2959">
        <v>0.24761904761904763</v>
      </c>
      <c r="Y2959">
        <v>9.5238095238095233E-2</v>
      </c>
      <c r="Z2959">
        <v>266</v>
      </c>
      <c r="AA2959">
        <v>0.65</v>
      </c>
      <c r="AB2959">
        <v>0</v>
      </c>
      <c r="AC2959">
        <v>11</v>
      </c>
      <c r="AD2959">
        <v>0</v>
      </c>
      <c r="AE2959">
        <v>20</v>
      </c>
      <c r="AF2959">
        <v>0</v>
      </c>
      <c r="AG2959">
        <v>0</v>
      </c>
      <c r="AH2959">
        <v>1</v>
      </c>
      <c r="AI2959">
        <v>7</v>
      </c>
      <c r="AJ2959">
        <v>0</v>
      </c>
      <c r="AK2959">
        <v>20</v>
      </c>
      <c r="AL2959">
        <v>0</v>
      </c>
      <c r="AM2959">
        <v>0</v>
      </c>
      <c r="AO2959">
        <v>0</v>
      </c>
      <c r="AP2959">
        <v>0</v>
      </c>
      <c r="AQ2959">
        <v>50</v>
      </c>
      <c r="AR2959">
        <v>50</v>
      </c>
      <c r="AS2959" t="s">
        <v>755</v>
      </c>
    </row>
    <row r="2960" spans="1:45" x14ac:dyDescent="0.25">
      <c r="A2960">
        <v>2959</v>
      </c>
      <c r="B2960" t="s">
        <v>26</v>
      </c>
      <c r="C2960" t="s">
        <v>665</v>
      </c>
      <c r="D2960" t="s">
        <v>4</v>
      </c>
      <c r="E2960" t="s">
        <v>351</v>
      </c>
      <c r="F2960" s="138">
        <v>44073</v>
      </c>
      <c r="G2960" t="s">
        <v>682</v>
      </c>
      <c r="H2960" t="s">
        <v>667</v>
      </c>
      <c r="I2960" t="s">
        <v>668</v>
      </c>
      <c r="J2960" t="s">
        <v>147</v>
      </c>
      <c r="K2960" t="s">
        <v>671</v>
      </c>
      <c r="L2960">
        <v>1200</v>
      </c>
      <c r="M2960">
        <v>200</v>
      </c>
      <c r="N2960">
        <v>112</v>
      </c>
      <c r="O2960">
        <v>112</v>
      </c>
      <c r="P2960">
        <v>80</v>
      </c>
      <c r="Q2960">
        <v>33</v>
      </c>
      <c r="R2960">
        <v>47</v>
      </c>
      <c r="S2960">
        <v>52</v>
      </c>
      <c r="T2960">
        <v>8.75</v>
      </c>
      <c r="U2960">
        <v>29</v>
      </c>
      <c r="V2960">
        <v>0.31640625</v>
      </c>
      <c r="W2960">
        <v>0.4</v>
      </c>
      <c r="X2960">
        <v>0.13333333333333333</v>
      </c>
      <c r="Y2960">
        <v>9.5238095238095233E-2</v>
      </c>
      <c r="Z2960">
        <v>265</v>
      </c>
      <c r="AA2960">
        <v>0.7</v>
      </c>
      <c r="AB2960">
        <v>4</v>
      </c>
      <c r="AC2960">
        <v>7</v>
      </c>
      <c r="AD2960">
        <v>0</v>
      </c>
      <c r="AE2960">
        <v>6</v>
      </c>
      <c r="AF2960">
        <v>0</v>
      </c>
      <c r="AG2960">
        <v>0</v>
      </c>
      <c r="AH2960">
        <v>15</v>
      </c>
      <c r="AI2960">
        <v>12</v>
      </c>
      <c r="AJ2960">
        <v>0</v>
      </c>
      <c r="AK2960">
        <v>22</v>
      </c>
      <c r="AL2960">
        <v>0</v>
      </c>
      <c r="AM2960">
        <v>0</v>
      </c>
      <c r="AO2960">
        <v>0</v>
      </c>
      <c r="AP2960">
        <v>0</v>
      </c>
      <c r="AQ2960">
        <v>50</v>
      </c>
      <c r="AR2960">
        <v>50</v>
      </c>
      <c r="AS2960" t="s">
        <v>755</v>
      </c>
    </row>
    <row r="2961" spans="1:45" x14ac:dyDescent="0.25">
      <c r="A2961">
        <v>2960</v>
      </c>
      <c r="B2961" t="s">
        <v>26</v>
      </c>
      <c r="C2961" t="s">
        <v>665</v>
      </c>
      <c r="D2961" t="s">
        <v>4</v>
      </c>
      <c r="E2961" t="s">
        <v>351</v>
      </c>
      <c r="F2961" s="138">
        <v>44073</v>
      </c>
      <c r="G2961" t="s">
        <v>682</v>
      </c>
      <c r="H2961" t="s">
        <v>667</v>
      </c>
      <c r="I2961" t="s">
        <v>668</v>
      </c>
      <c r="J2961" t="s">
        <v>149</v>
      </c>
      <c r="K2961" t="s">
        <v>671</v>
      </c>
      <c r="L2961">
        <v>1200</v>
      </c>
      <c r="M2961">
        <v>200</v>
      </c>
      <c r="N2961">
        <v>96</v>
      </c>
      <c r="O2961">
        <v>108</v>
      </c>
      <c r="P2961">
        <v>80</v>
      </c>
      <c r="Q2961">
        <v>0</v>
      </c>
      <c r="R2961">
        <v>51</v>
      </c>
      <c r="S2961">
        <v>52</v>
      </c>
      <c r="T2961">
        <v>0</v>
      </c>
      <c r="U2961">
        <v>29.75</v>
      </c>
      <c r="V2961">
        <v>0.27659574468085107</v>
      </c>
      <c r="W2961">
        <v>0.4</v>
      </c>
      <c r="X2961">
        <v>0.12857142857142856</v>
      </c>
      <c r="Y2961">
        <v>9.5238095238095233E-2</v>
      </c>
      <c r="Z2961">
        <v>221</v>
      </c>
      <c r="AA2961">
        <v>0.7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20</v>
      </c>
      <c r="AI2961">
        <v>11</v>
      </c>
      <c r="AJ2961">
        <v>0</v>
      </c>
      <c r="AK2961">
        <v>14</v>
      </c>
      <c r="AL2961">
        <v>0</v>
      </c>
      <c r="AM2961">
        <v>0</v>
      </c>
      <c r="AO2961">
        <v>0</v>
      </c>
      <c r="AP2961">
        <v>0</v>
      </c>
      <c r="AQ2961">
        <v>50</v>
      </c>
      <c r="AR2961">
        <v>50</v>
      </c>
      <c r="AS2961" t="s">
        <v>755</v>
      </c>
    </row>
    <row r="2962" spans="1:45" x14ac:dyDescent="0.25">
      <c r="A2962">
        <v>2961</v>
      </c>
      <c r="B2962" t="s">
        <v>26</v>
      </c>
      <c r="C2962" t="s">
        <v>665</v>
      </c>
      <c r="D2962" t="s">
        <v>4</v>
      </c>
      <c r="E2962" t="s">
        <v>351</v>
      </c>
      <c r="F2962" s="138">
        <v>44073</v>
      </c>
      <c r="G2962" t="s">
        <v>682</v>
      </c>
      <c r="H2962" t="s">
        <v>667</v>
      </c>
      <c r="I2962" t="s">
        <v>668</v>
      </c>
      <c r="J2962" t="s">
        <v>152</v>
      </c>
      <c r="K2962" t="s">
        <v>671</v>
      </c>
      <c r="L2962">
        <v>1200</v>
      </c>
      <c r="M2962">
        <v>200</v>
      </c>
      <c r="O2962">
        <v>224</v>
      </c>
      <c r="P2962">
        <v>80</v>
      </c>
      <c r="Q2962">
        <v>24</v>
      </c>
      <c r="R2962">
        <v>41</v>
      </c>
      <c r="S2962">
        <v>52</v>
      </c>
      <c r="T2962">
        <v>14.5</v>
      </c>
      <c r="U2962">
        <v>28.83</v>
      </c>
      <c r="V2962">
        <v>0.21875</v>
      </c>
      <c r="W2962">
        <v>0.4</v>
      </c>
      <c r="X2962">
        <v>0.26666666666666666</v>
      </c>
      <c r="Y2962">
        <v>9.5238095238095233E-2</v>
      </c>
      <c r="Z2962">
        <v>254</v>
      </c>
      <c r="AA2962">
        <v>0.7</v>
      </c>
      <c r="AB2962">
        <v>10.5</v>
      </c>
      <c r="AC2962">
        <v>2</v>
      </c>
      <c r="AD2962">
        <v>0</v>
      </c>
      <c r="AE2962">
        <v>7</v>
      </c>
      <c r="AF2962">
        <v>0</v>
      </c>
      <c r="AG2962">
        <v>0</v>
      </c>
      <c r="AH2962">
        <v>24.83</v>
      </c>
      <c r="AI2962">
        <v>6</v>
      </c>
      <c r="AJ2962">
        <v>0</v>
      </c>
      <c r="AK2962">
        <v>5</v>
      </c>
      <c r="AL2962">
        <v>0</v>
      </c>
      <c r="AM2962">
        <v>0</v>
      </c>
      <c r="AO2962">
        <v>0</v>
      </c>
      <c r="AP2962">
        <v>0</v>
      </c>
      <c r="AQ2962">
        <v>50</v>
      </c>
      <c r="AR2962">
        <v>50</v>
      </c>
      <c r="AS2962" t="s">
        <v>755</v>
      </c>
    </row>
    <row r="2963" spans="1:45" x14ac:dyDescent="0.25">
      <c r="A2963">
        <v>2962</v>
      </c>
      <c r="B2963" t="s">
        <v>26</v>
      </c>
      <c r="C2963" t="s">
        <v>665</v>
      </c>
      <c r="D2963" t="s">
        <v>4</v>
      </c>
      <c r="E2963" t="s">
        <v>351</v>
      </c>
      <c r="F2963" s="138">
        <v>44073</v>
      </c>
      <c r="G2963" t="s">
        <v>682</v>
      </c>
      <c r="H2963" t="s">
        <v>667</v>
      </c>
      <c r="I2963" t="s">
        <v>668</v>
      </c>
      <c r="J2963" t="s">
        <v>153</v>
      </c>
      <c r="K2963" t="s">
        <v>671</v>
      </c>
      <c r="L2963">
        <v>1200</v>
      </c>
      <c r="M2963">
        <v>200</v>
      </c>
      <c r="O2963">
        <v>202</v>
      </c>
      <c r="P2963">
        <v>80</v>
      </c>
      <c r="Q2963">
        <v>12</v>
      </c>
      <c r="R2963">
        <v>42</v>
      </c>
      <c r="S2963">
        <v>52</v>
      </c>
      <c r="T2963">
        <v>9.5</v>
      </c>
      <c r="U2963">
        <v>33.25</v>
      </c>
      <c r="V2963">
        <v>0.21808510638297873</v>
      </c>
      <c r="W2963">
        <v>0.4</v>
      </c>
      <c r="X2963">
        <v>0.24047619047619048</v>
      </c>
      <c r="Y2963">
        <v>9.5238095238095233E-2</v>
      </c>
      <c r="Z2963">
        <v>328</v>
      </c>
      <c r="AA2963">
        <v>0.65</v>
      </c>
      <c r="AB2963">
        <v>8</v>
      </c>
      <c r="AC2963">
        <v>2</v>
      </c>
      <c r="AD2963">
        <v>0</v>
      </c>
      <c r="AE2963">
        <v>2</v>
      </c>
      <c r="AF2963">
        <v>0</v>
      </c>
      <c r="AG2963">
        <v>0</v>
      </c>
      <c r="AH2963">
        <v>28</v>
      </c>
      <c r="AI2963">
        <v>4</v>
      </c>
      <c r="AJ2963">
        <v>6</v>
      </c>
      <c r="AK2963">
        <v>4</v>
      </c>
      <c r="AL2963">
        <v>0</v>
      </c>
      <c r="AM2963">
        <v>0</v>
      </c>
      <c r="AO2963">
        <v>6</v>
      </c>
      <c r="AP2963">
        <v>0</v>
      </c>
      <c r="AQ2963">
        <v>50</v>
      </c>
      <c r="AR2963">
        <v>50</v>
      </c>
      <c r="AS2963" t="s">
        <v>755</v>
      </c>
    </row>
    <row r="2964" spans="1:45" x14ac:dyDescent="0.25">
      <c r="A2964">
        <v>2963</v>
      </c>
      <c r="B2964" t="s">
        <v>26</v>
      </c>
      <c r="C2964" t="s">
        <v>665</v>
      </c>
      <c r="D2964" t="s">
        <v>4</v>
      </c>
      <c r="E2964" t="s">
        <v>351</v>
      </c>
      <c r="F2964" s="138">
        <v>44073</v>
      </c>
      <c r="G2964" t="s">
        <v>682</v>
      </c>
      <c r="H2964" t="s">
        <v>667</v>
      </c>
      <c r="I2964" t="s">
        <v>668</v>
      </c>
      <c r="J2964" t="s">
        <v>154</v>
      </c>
      <c r="K2964" t="s">
        <v>671</v>
      </c>
      <c r="L2964">
        <v>1200</v>
      </c>
      <c r="M2964">
        <v>200</v>
      </c>
      <c r="N2964">
        <v>96</v>
      </c>
      <c r="O2964">
        <v>102</v>
      </c>
      <c r="P2964">
        <v>80</v>
      </c>
      <c r="Q2964">
        <v>19</v>
      </c>
      <c r="R2964">
        <v>21</v>
      </c>
      <c r="S2964">
        <v>52</v>
      </c>
      <c r="T2964">
        <v>15.5</v>
      </c>
      <c r="U2964">
        <v>19.5</v>
      </c>
      <c r="V2964">
        <v>0.37087912087912089</v>
      </c>
      <c r="W2964">
        <v>0.4</v>
      </c>
      <c r="X2964">
        <v>0.12142857142857143</v>
      </c>
      <c r="Y2964">
        <v>9.5238095238095233E-2</v>
      </c>
      <c r="Z2964">
        <v>255</v>
      </c>
      <c r="AA2964">
        <v>0.7</v>
      </c>
      <c r="AB2964">
        <v>12.5</v>
      </c>
      <c r="AC2964">
        <v>0</v>
      </c>
      <c r="AD2964">
        <v>0</v>
      </c>
      <c r="AE2964">
        <v>6</v>
      </c>
      <c r="AF2964">
        <v>0</v>
      </c>
      <c r="AG2964">
        <v>0</v>
      </c>
      <c r="AH2964">
        <v>14</v>
      </c>
      <c r="AI2964">
        <v>0</v>
      </c>
      <c r="AJ2964">
        <v>0</v>
      </c>
      <c r="AK2964">
        <v>11</v>
      </c>
      <c r="AL2964">
        <v>0</v>
      </c>
      <c r="AM2964">
        <v>0</v>
      </c>
      <c r="AO2964">
        <v>16</v>
      </c>
      <c r="AP2964">
        <v>0</v>
      </c>
      <c r="AQ2964">
        <v>50</v>
      </c>
      <c r="AR2964">
        <v>50</v>
      </c>
      <c r="AS2964" t="s">
        <v>755</v>
      </c>
    </row>
    <row r="2965" spans="1:45" x14ac:dyDescent="0.25">
      <c r="A2965">
        <v>2964</v>
      </c>
      <c r="B2965" t="s">
        <v>26</v>
      </c>
      <c r="C2965" t="s">
        <v>665</v>
      </c>
      <c r="D2965" t="s">
        <v>4</v>
      </c>
      <c r="E2965" t="s">
        <v>351</v>
      </c>
      <c r="F2965" s="138">
        <v>44073</v>
      </c>
      <c r="G2965" t="s">
        <v>682</v>
      </c>
      <c r="H2965" t="s">
        <v>667</v>
      </c>
      <c r="I2965" t="s">
        <v>668</v>
      </c>
      <c r="J2965" t="s">
        <v>396</v>
      </c>
      <c r="K2965" t="s">
        <v>671</v>
      </c>
      <c r="L2965">
        <v>1200</v>
      </c>
      <c r="M2965">
        <v>200</v>
      </c>
      <c r="O2965">
        <v>208</v>
      </c>
      <c r="P2965">
        <v>80</v>
      </c>
      <c r="Q2965">
        <v>36</v>
      </c>
      <c r="R2965">
        <v>37</v>
      </c>
      <c r="S2965">
        <v>52</v>
      </c>
      <c r="T2965">
        <v>27</v>
      </c>
      <c r="U2965">
        <v>21</v>
      </c>
      <c r="V2965">
        <v>0.27430555555555558</v>
      </c>
      <c r="W2965">
        <v>0.4</v>
      </c>
      <c r="X2965">
        <v>0.24761904761904763</v>
      </c>
      <c r="Y2965">
        <v>9.5238095238095233E-2</v>
      </c>
      <c r="Z2965">
        <v>287</v>
      </c>
      <c r="AA2965">
        <v>0.7</v>
      </c>
      <c r="AB2965">
        <v>27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21</v>
      </c>
      <c r="AI2965">
        <v>0</v>
      </c>
      <c r="AJ2965">
        <v>0</v>
      </c>
      <c r="AK2965">
        <v>0</v>
      </c>
      <c r="AL2965">
        <v>0</v>
      </c>
      <c r="AM2965">
        <v>0</v>
      </c>
      <c r="AO2965">
        <v>0</v>
      </c>
      <c r="AP2965">
        <v>0</v>
      </c>
      <c r="AQ2965">
        <v>50</v>
      </c>
      <c r="AR2965">
        <v>50</v>
      </c>
      <c r="AS2965" t="s">
        <v>755</v>
      </c>
    </row>
    <row r="2966" spans="1:45" x14ac:dyDescent="0.25">
      <c r="A2966">
        <v>2965</v>
      </c>
      <c r="B2966" t="s">
        <v>26</v>
      </c>
      <c r="C2966" t="s">
        <v>665</v>
      </c>
      <c r="D2966" t="s">
        <v>4</v>
      </c>
      <c r="E2966" t="s">
        <v>351</v>
      </c>
      <c r="F2966" s="138">
        <v>44073</v>
      </c>
      <c r="G2966" t="s">
        <v>682</v>
      </c>
      <c r="H2966" t="s">
        <v>687</v>
      </c>
      <c r="I2966" t="s">
        <v>697</v>
      </c>
      <c r="J2966" t="s">
        <v>467</v>
      </c>
      <c r="K2966" t="s">
        <v>671</v>
      </c>
      <c r="L2966">
        <v>1200</v>
      </c>
      <c r="M2966">
        <v>200</v>
      </c>
      <c r="N2966">
        <v>224</v>
      </c>
      <c r="P2966">
        <v>48</v>
      </c>
      <c r="Q2966">
        <v>23</v>
      </c>
      <c r="R2966">
        <v>43</v>
      </c>
      <c r="S2966">
        <v>17</v>
      </c>
      <c r="T2966">
        <v>31</v>
      </c>
      <c r="U2966">
        <v>27.5</v>
      </c>
      <c r="V2966">
        <v>1</v>
      </c>
      <c r="W2966">
        <v>0.24</v>
      </c>
      <c r="X2966">
        <v>0</v>
      </c>
      <c r="Y2966">
        <v>5.7142857142857141E-2</v>
      </c>
      <c r="Z2966">
        <v>360</v>
      </c>
      <c r="AA2966">
        <v>0.7</v>
      </c>
      <c r="AB2966">
        <v>27</v>
      </c>
      <c r="AC2966">
        <v>0</v>
      </c>
      <c r="AD2966">
        <v>0</v>
      </c>
      <c r="AE2966">
        <v>8</v>
      </c>
      <c r="AF2966">
        <v>0</v>
      </c>
      <c r="AG2966">
        <v>0</v>
      </c>
      <c r="AH2966">
        <v>23</v>
      </c>
      <c r="AI2966">
        <v>0</v>
      </c>
      <c r="AJ2966">
        <v>0</v>
      </c>
      <c r="AK2966">
        <v>9</v>
      </c>
      <c r="AL2966">
        <v>0</v>
      </c>
      <c r="AM2966">
        <v>0</v>
      </c>
      <c r="AO2966">
        <v>0</v>
      </c>
      <c r="AP2966">
        <v>0</v>
      </c>
      <c r="AQ2966">
        <v>50</v>
      </c>
      <c r="AR2966">
        <v>50</v>
      </c>
      <c r="AS2966" t="s">
        <v>755</v>
      </c>
    </row>
    <row r="2967" spans="1:45" x14ac:dyDescent="0.25">
      <c r="A2967">
        <v>2966</v>
      </c>
      <c r="B2967" t="s">
        <v>26</v>
      </c>
      <c r="C2967" t="s">
        <v>665</v>
      </c>
      <c r="D2967" t="s">
        <v>4</v>
      </c>
      <c r="E2967" t="s">
        <v>351</v>
      </c>
      <c r="F2967" s="138">
        <v>44073</v>
      </c>
      <c r="G2967" t="s">
        <v>682</v>
      </c>
      <c r="H2967" t="s">
        <v>687</v>
      </c>
      <c r="I2967" t="s">
        <v>697</v>
      </c>
      <c r="J2967" t="s">
        <v>487</v>
      </c>
      <c r="K2967" t="s">
        <v>671</v>
      </c>
      <c r="L2967">
        <v>1200</v>
      </c>
      <c r="M2967">
        <v>200</v>
      </c>
      <c r="N2967">
        <v>208</v>
      </c>
      <c r="P2967">
        <v>48</v>
      </c>
      <c r="Q2967">
        <v>31</v>
      </c>
      <c r="R2967">
        <v>33</v>
      </c>
      <c r="S2967">
        <v>17</v>
      </c>
      <c r="T2967">
        <v>30</v>
      </c>
      <c r="U2967">
        <v>25.625</v>
      </c>
      <c r="V2967">
        <v>0.97916666666666663</v>
      </c>
      <c r="W2967">
        <v>0.24</v>
      </c>
      <c r="X2967">
        <v>0</v>
      </c>
      <c r="Y2967">
        <v>5.7142857142857141E-2</v>
      </c>
      <c r="Z2967">
        <v>510</v>
      </c>
      <c r="AA2967">
        <v>0.7</v>
      </c>
      <c r="AB2967">
        <v>28.5</v>
      </c>
      <c r="AC2967">
        <v>0</v>
      </c>
      <c r="AD2967">
        <v>0</v>
      </c>
      <c r="AE2967">
        <v>3</v>
      </c>
      <c r="AF2967">
        <v>0</v>
      </c>
      <c r="AG2967">
        <v>0</v>
      </c>
      <c r="AH2967">
        <v>19.375</v>
      </c>
      <c r="AI2967">
        <v>3</v>
      </c>
      <c r="AJ2967">
        <v>0</v>
      </c>
      <c r="AK2967">
        <v>8</v>
      </c>
      <c r="AL2967">
        <v>2</v>
      </c>
      <c r="AM2967">
        <v>0</v>
      </c>
      <c r="AO2967">
        <v>0</v>
      </c>
      <c r="AP2967">
        <v>0</v>
      </c>
      <c r="AQ2967">
        <v>50</v>
      </c>
      <c r="AR2967">
        <v>50</v>
      </c>
      <c r="AS2967" t="s">
        <v>755</v>
      </c>
    </row>
    <row r="2968" spans="1:45" x14ac:dyDescent="0.25">
      <c r="A2968">
        <v>2967</v>
      </c>
      <c r="B2968" t="s">
        <v>26</v>
      </c>
      <c r="C2968" t="s">
        <v>665</v>
      </c>
      <c r="D2968" t="s">
        <v>4</v>
      </c>
      <c r="E2968" t="s">
        <v>351</v>
      </c>
      <c r="F2968" s="138">
        <v>44073</v>
      </c>
      <c r="G2968" t="s">
        <v>675</v>
      </c>
      <c r="H2968" t="s">
        <v>667</v>
      </c>
      <c r="I2968" t="s">
        <v>668</v>
      </c>
      <c r="J2968" t="s">
        <v>164</v>
      </c>
      <c r="K2968" t="s">
        <v>669</v>
      </c>
      <c r="L2968">
        <v>1200</v>
      </c>
      <c r="M2968">
        <v>630</v>
      </c>
      <c r="O2968">
        <v>596</v>
      </c>
      <c r="P2968">
        <v>152</v>
      </c>
      <c r="Q2968">
        <v>17</v>
      </c>
      <c r="R2968">
        <v>36</v>
      </c>
      <c r="S2968">
        <v>166</v>
      </c>
      <c r="T2968">
        <v>30</v>
      </c>
      <c r="U2968">
        <v>40.25</v>
      </c>
      <c r="V2968">
        <v>0.26203208556149732</v>
      </c>
      <c r="W2968">
        <v>0.4</v>
      </c>
      <c r="X2968">
        <v>0.70952380952380956</v>
      </c>
      <c r="Y2968">
        <v>0.18095238095238095</v>
      </c>
      <c r="Z2968">
        <v>506</v>
      </c>
      <c r="AA2968">
        <v>0.7</v>
      </c>
      <c r="AB2968">
        <v>24</v>
      </c>
      <c r="AC2968">
        <v>0</v>
      </c>
      <c r="AD2968">
        <v>0</v>
      </c>
      <c r="AE2968">
        <v>12</v>
      </c>
      <c r="AF2968">
        <v>0</v>
      </c>
      <c r="AG2968">
        <v>0</v>
      </c>
      <c r="AH2968">
        <v>39</v>
      </c>
      <c r="AI2968">
        <v>5</v>
      </c>
      <c r="AJ2968">
        <v>0</v>
      </c>
      <c r="AK2968">
        <v>0</v>
      </c>
      <c r="AL2968">
        <v>0</v>
      </c>
      <c r="AM2968">
        <v>0</v>
      </c>
      <c r="AO2968">
        <v>0</v>
      </c>
      <c r="AP2968">
        <v>4</v>
      </c>
      <c r="AQ2968">
        <v>50</v>
      </c>
      <c r="AR2968">
        <v>50</v>
      </c>
      <c r="AS2968" t="s">
        <v>755</v>
      </c>
    </row>
    <row r="2969" spans="1:45" x14ac:dyDescent="0.25">
      <c r="A2969">
        <v>2968</v>
      </c>
      <c r="B2969" t="s">
        <v>26</v>
      </c>
      <c r="C2969" t="s">
        <v>678</v>
      </c>
      <c r="D2969" t="s">
        <v>4</v>
      </c>
      <c r="E2969" t="s">
        <v>351</v>
      </c>
      <c r="F2969" s="138">
        <v>44073</v>
      </c>
      <c r="G2969" t="s">
        <v>670</v>
      </c>
      <c r="H2969" t="s">
        <v>667</v>
      </c>
      <c r="I2969" t="s">
        <v>686</v>
      </c>
      <c r="J2969" t="s">
        <v>233</v>
      </c>
      <c r="K2969" t="s">
        <v>671</v>
      </c>
      <c r="L2969">
        <v>1200</v>
      </c>
      <c r="M2969">
        <v>240</v>
      </c>
      <c r="N2969">
        <v>236</v>
      </c>
      <c r="P2969">
        <v>96</v>
      </c>
      <c r="Q2969">
        <v>24</v>
      </c>
      <c r="R2969">
        <v>24</v>
      </c>
      <c r="S2969">
        <v>63.36</v>
      </c>
      <c r="T2969">
        <v>20</v>
      </c>
      <c r="U2969">
        <v>17.5</v>
      </c>
      <c r="V2969">
        <v>0.78125</v>
      </c>
      <c r="W2969">
        <v>0.4</v>
      </c>
      <c r="X2969">
        <v>0.14527845036319614</v>
      </c>
      <c r="Y2969">
        <v>0.14527845036319614</v>
      </c>
      <c r="Z2969">
        <v>350</v>
      </c>
      <c r="AA2969">
        <v>0.6</v>
      </c>
      <c r="AB2969">
        <v>17.5</v>
      </c>
      <c r="AC2969">
        <v>2</v>
      </c>
      <c r="AD2969">
        <v>0</v>
      </c>
      <c r="AE2969">
        <v>4</v>
      </c>
      <c r="AF2969">
        <v>0</v>
      </c>
      <c r="AG2969">
        <v>0</v>
      </c>
      <c r="AH2969">
        <v>15.5</v>
      </c>
      <c r="AI2969">
        <v>8</v>
      </c>
      <c r="AJ2969">
        <v>0</v>
      </c>
      <c r="AK2969">
        <v>0</v>
      </c>
      <c r="AL2969">
        <v>0</v>
      </c>
      <c r="AM2969">
        <v>0</v>
      </c>
      <c r="AO2969">
        <v>0</v>
      </c>
      <c r="AP2969">
        <v>0</v>
      </c>
      <c r="AQ2969">
        <v>50</v>
      </c>
      <c r="AR2969">
        <v>50</v>
      </c>
      <c r="AS2969" t="s">
        <v>755</v>
      </c>
    </row>
    <row r="2970" spans="1:45" x14ac:dyDescent="0.25">
      <c r="A2970">
        <v>2969</v>
      </c>
      <c r="B2970" t="s">
        <v>26</v>
      </c>
      <c r="C2970" t="s">
        <v>678</v>
      </c>
      <c r="D2970" t="s">
        <v>4</v>
      </c>
      <c r="E2970" t="s">
        <v>351</v>
      </c>
      <c r="F2970" s="138">
        <v>44073</v>
      </c>
      <c r="G2970" t="s">
        <v>670</v>
      </c>
      <c r="H2970" t="s">
        <v>687</v>
      </c>
      <c r="I2970" t="s">
        <v>699</v>
      </c>
      <c r="J2970" t="s">
        <v>429</v>
      </c>
      <c r="K2970" t="s">
        <v>671</v>
      </c>
      <c r="L2970">
        <v>1200</v>
      </c>
      <c r="M2970">
        <v>240</v>
      </c>
      <c r="N2970">
        <v>236</v>
      </c>
      <c r="P2970">
        <v>58</v>
      </c>
      <c r="Q2970">
        <v>34</v>
      </c>
      <c r="R2970">
        <v>41</v>
      </c>
      <c r="S2970">
        <v>21</v>
      </c>
      <c r="T2970">
        <v>17.100000000000001</v>
      </c>
      <c r="U2970">
        <v>13.95</v>
      </c>
      <c r="V2970">
        <v>0.41400000000000003</v>
      </c>
      <c r="W2970">
        <v>0.24</v>
      </c>
      <c r="X2970">
        <v>0.20581113801452786</v>
      </c>
      <c r="Y2970">
        <v>0.24818401937046006</v>
      </c>
      <c r="Z2970">
        <v>322</v>
      </c>
      <c r="AA2970">
        <v>0.7</v>
      </c>
      <c r="AB2970">
        <v>8.1</v>
      </c>
      <c r="AC2970">
        <v>10</v>
      </c>
      <c r="AD2970">
        <v>0</v>
      </c>
      <c r="AE2970">
        <v>13</v>
      </c>
      <c r="AF2970">
        <v>0</v>
      </c>
      <c r="AG2970">
        <v>0</v>
      </c>
      <c r="AH2970">
        <v>6.7</v>
      </c>
      <c r="AI2970">
        <v>11</v>
      </c>
      <c r="AJ2970">
        <v>0</v>
      </c>
      <c r="AK2970">
        <v>9</v>
      </c>
      <c r="AL2970">
        <v>0</v>
      </c>
      <c r="AM2970">
        <v>0</v>
      </c>
      <c r="AO2970">
        <v>8</v>
      </c>
      <c r="AP2970">
        <v>0</v>
      </c>
      <c r="AQ2970">
        <v>50</v>
      </c>
      <c r="AR2970">
        <v>50</v>
      </c>
      <c r="AS2970" t="s">
        <v>755</v>
      </c>
    </row>
    <row r="2971" spans="1:45" x14ac:dyDescent="0.25">
      <c r="A2971">
        <v>2970</v>
      </c>
      <c r="B2971" t="s">
        <v>26</v>
      </c>
      <c r="C2971" t="s">
        <v>680</v>
      </c>
      <c r="D2971" t="s">
        <v>4</v>
      </c>
      <c r="E2971" t="s">
        <v>351</v>
      </c>
      <c r="F2971" s="138">
        <v>44073</v>
      </c>
      <c r="G2971" t="s">
        <v>723</v>
      </c>
      <c r="H2971" t="s">
        <v>687</v>
      </c>
      <c r="I2971" t="s">
        <v>681</v>
      </c>
      <c r="J2971" t="s">
        <v>629</v>
      </c>
      <c r="K2971" t="s">
        <v>711</v>
      </c>
      <c r="L2971">
        <v>180</v>
      </c>
      <c r="M2971">
        <v>81</v>
      </c>
      <c r="O2971">
        <v>172</v>
      </c>
      <c r="P2971">
        <v>19</v>
      </c>
      <c r="Q2971">
        <v>0</v>
      </c>
      <c r="R2971">
        <v>15</v>
      </c>
      <c r="S2971">
        <v>5</v>
      </c>
      <c r="T2971">
        <v>30.1</v>
      </c>
      <c r="U2971">
        <v>20.2</v>
      </c>
      <c r="V2971">
        <v>3.3533333333333331</v>
      </c>
      <c r="W2971">
        <v>0.24</v>
      </c>
      <c r="X2971">
        <v>0</v>
      </c>
      <c r="Y2971">
        <v>0.12458471760797343</v>
      </c>
      <c r="Z2971">
        <v>171</v>
      </c>
      <c r="AA2971">
        <v>0.6</v>
      </c>
      <c r="AB2971">
        <v>30.1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20.2</v>
      </c>
      <c r="AI2971">
        <v>0</v>
      </c>
      <c r="AJ2971">
        <v>0</v>
      </c>
      <c r="AK2971">
        <v>0</v>
      </c>
      <c r="AL2971">
        <v>0</v>
      </c>
      <c r="AM2971">
        <v>0</v>
      </c>
      <c r="AO2971">
        <v>0</v>
      </c>
      <c r="AP2971">
        <v>0</v>
      </c>
      <c r="AQ2971">
        <v>150</v>
      </c>
      <c r="AR2971">
        <v>150</v>
      </c>
      <c r="AS2971" t="s">
        <v>755</v>
      </c>
    </row>
    <row r="2972" spans="1:45" x14ac:dyDescent="0.25">
      <c r="A2972">
        <v>2971</v>
      </c>
      <c r="B2972" t="s">
        <v>26</v>
      </c>
      <c r="C2972" t="s">
        <v>680</v>
      </c>
      <c r="D2972" t="s">
        <v>4</v>
      </c>
      <c r="E2972" t="s">
        <v>351</v>
      </c>
      <c r="F2972" s="138">
        <v>44073</v>
      </c>
      <c r="G2972" t="s">
        <v>685</v>
      </c>
      <c r="H2972" t="s">
        <v>667</v>
      </c>
      <c r="I2972" t="s">
        <v>681</v>
      </c>
      <c r="J2972" t="s">
        <v>630</v>
      </c>
      <c r="K2972" t="s">
        <v>671</v>
      </c>
      <c r="L2972">
        <v>1000</v>
      </c>
      <c r="M2972">
        <v>200</v>
      </c>
      <c r="O2972">
        <v>200</v>
      </c>
      <c r="P2972">
        <v>80</v>
      </c>
      <c r="Q2972">
        <v>7</v>
      </c>
      <c r="R2972">
        <v>30</v>
      </c>
      <c r="S2972">
        <v>52</v>
      </c>
      <c r="T2972">
        <v>3.85</v>
      </c>
      <c r="U2972">
        <v>19</v>
      </c>
      <c r="V2972">
        <v>0.61756756756756759</v>
      </c>
      <c r="W2972">
        <v>0.4</v>
      </c>
      <c r="X2972">
        <v>0.05</v>
      </c>
      <c r="Y2972">
        <v>0.21428571428571427</v>
      </c>
      <c r="Z2972">
        <v>218</v>
      </c>
      <c r="AA2972">
        <v>0.65</v>
      </c>
      <c r="AB2972">
        <v>1.1000000000000001</v>
      </c>
      <c r="AC2972">
        <v>3</v>
      </c>
      <c r="AD2972">
        <v>0</v>
      </c>
      <c r="AE2972">
        <v>4</v>
      </c>
      <c r="AF2972">
        <v>0</v>
      </c>
      <c r="AG2972">
        <v>0</v>
      </c>
      <c r="AH2972">
        <v>15</v>
      </c>
      <c r="AI2972">
        <v>5</v>
      </c>
      <c r="AJ2972">
        <v>2</v>
      </c>
      <c r="AK2972">
        <v>4</v>
      </c>
      <c r="AL2972">
        <v>0</v>
      </c>
      <c r="AM2972">
        <v>0</v>
      </c>
      <c r="AO2972">
        <v>0</v>
      </c>
      <c r="AP2972">
        <v>0</v>
      </c>
      <c r="AQ2972">
        <v>150</v>
      </c>
      <c r="AR2972">
        <v>150</v>
      </c>
      <c r="AS2972" t="s">
        <v>755</v>
      </c>
    </row>
    <row r="2973" spans="1:45" x14ac:dyDescent="0.25">
      <c r="A2973">
        <v>2972</v>
      </c>
      <c r="B2973" t="s">
        <v>26</v>
      </c>
      <c r="C2973" t="s">
        <v>680</v>
      </c>
      <c r="D2973" t="s">
        <v>4</v>
      </c>
      <c r="E2973" t="s">
        <v>351</v>
      </c>
      <c r="F2973" s="138">
        <v>44073</v>
      </c>
      <c r="G2973" t="s">
        <v>685</v>
      </c>
      <c r="H2973" t="s">
        <v>667</v>
      </c>
      <c r="I2973" t="s">
        <v>681</v>
      </c>
      <c r="J2973" t="s">
        <v>413</v>
      </c>
      <c r="K2973" t="s">
        <v>671</v>
      </c>
      <c r="L2973">
        <v>1000</v>
      </c>
      <c r="M2973">
        <v>200</v>
      </c>
      <c r="O2973">
        <v>260</v>
      </c>
      <c r="P2973">
        <v>80</v>
      </c>
      <c r="Q2973">
        <v>4</v>
      </c>
      <c r="R2973">
        <v>31</v>
      </c>
      <c r="S2973">
        <v>52</v>
      </c>
      <c r="T2973">
        <v>1.1000000000000001</v>
      </c>
      <c r="U2973">
        <v>32</v>
      </c>
      <c r="V2973">
        <v>0.94571428571428573</v>
      </c>
      <c r="W2973">
        <v>0.4</v>
      </c>
      <c r="X2973">
        <v>2.197802197802198E-2</v>
      </c>
      <c r="Y2973">
        <v>0.17032967032967034</v>
      </c>
      <c r="Z2973">
        <v>270</v>
      </c>
      <c r="AA2973">
        <v>0.65</v>
      </c>
      <c r="AB2973">
        <v>1.1000000000000001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32</v>
      </c>
      <c r="AI2973">
        <v>0</v>
      </c>
      <c r="AJ2973">
        <v>0</v>
      </c>
      <c r="AK2973">
        <v>0</v>
      </c>
      <c r="AL2973">
        <v>0</v>
      </c>
      <c r="AM2973">
        <v>0</v>
      </c>
      <c r="AO2973">
        <v>0</v>
      </c>
      <c r="AP2973">
        <v>0</v>
      </c>
      <c r="AQ2973">
        <v>150</v>
      </c>
      <c r="AR2973">
        <v>150</v>
      </c>
      <c r="AS2973" t="s">
        <v>755</v>
      </c>
    </row>
    <row r="2974" spans="1:45" x14ac:dyDescent="0.25">
      <c r="A2974">
        <v>2973</v>
      </c>
      <c r="B2974" t="s">
        <v>26</v>
      </c>
      <c r="C2974" t="s">
        <v>680</v>
      </c>
      <c r="D2974" t="s">
        <v>4</v>
      </c>
      <c r="E2974" t="s">
        <v>351</v>
      </c>
      <c r="F2974" s="138">
        <v>44073</v>
      </c>
      <c r="G2974" t="s">
        <v>670</v>
      </c>
      <c r="H2974" t="s">
        <v>687</v>
      </c>
      <c r="I2974" t="s">
        <v>691</v>
      </c>
      <c r="J2974" t="s">
        <v>390</v>
      </c>
      <c r="K2974" t="s">
        <v>671</v>
      </c>
      <c r="L2974">
        <v>1200</v>
      </c>
      <c r="M2974">
        <v>240</v>
      </c>
      <c r="N2974">
        <v>288</v>
      </c>
      <c r="P2974">
        <v>58</v>
      </c>
      <c r="Q2974">
        <v>13</v>
      </c>
      <c r="R2974">
        <v>7</v>
      </c>
      <c r="S2974">
        <v>21</v>
      </c>
      <c r="T2974">
        <v>18.375</v>
      </c>
      <c r="U2974">
        <v>6.375</v>
      </c>
      <c r="V2974">
        <v>1.2375</v>
      </c>
      <c r="W2974">
        <v>0.24</v>
      </c>
      <c r="X2974">
        <v>6.4484126984126991E-2</v>
      </c>
      <c r="Y2974">
        <v>3.4722222222222224E-2</v>
      </c>
      <c r="Z2974">
        <v>287</v>
      </c>
      <c r="AA2974">
        <v>0.6</v>
      </c>
      <c r="AB2974">
        <v>15</v>
      </c>
      <c r="AC2974">
        <v>0</v>
      </c>
      <c r="AD2974">
        <v>9</v>
      </c>
      <c r="AE2974">
        <v>0</v>
      </c>
      <c r="AF2974">
        <v>0</v>
      </c>
      <c r="AG2974">
        <v>0</v>
      </c>
      <c r="AH2974">
        <v>4.5</v>
      </c>
      <c r="AI2974">
        <v>0</v>
      </c>
      <c r="AJ2974">
        <v>5</v>
      </c>
      <c r="AK2974">
        <v>0</v>
      </c>
      <c r="AL2974">
        <v>0</v>
      </c>
      <c r="AM2974">
        <v>0</v>
      </c>
      <c r="AO2974">
        <v>0</v>
      </c>
      <c r="AP2974">
        <v>0</v>
      </c>
      <c r="AQ2974">
        <v>100</v>
      </c>
      <c r="AR2974">
        <v>100</v>
      </c>
      <c r="AS2974" t="s">
        <v>755</v>
      </c>
    </row>
    <row r="2975" spans="1:45" x14ac:dyDescent="0.25">
      <c r="A2975">
        <v>2974</v>
      </c>
      <c r="B2975" t="s">
        <v>26</v>
      </c>
      <c r="C2975" t="s">
        <v>680</v>
      </c>
      <c r="D2975" t="s">
        <v>4</v>
      </c>
      <c r="E2975" t="s">
        <v>351</v>
      </c>
      <c r="F2975" s="138">
        <v>44073</v>
      </c>
      <c r="G2975" t="s">
        <v>670</v>
      </c>
      <c r="H2975" t="s">
        <v>687</v>
      </c>
      <c r="I2975" t="s">
        <v>693</v>
      </c>
      <c r="J2975" t="s">
        <v>385</v>
      </c>
      <c r="K2975" t="s">
        <v>671</v>
      </c>
      <c r="L2975">
        <v>1200</v>
      </c>
      <c r="M2975">
        <v>240</v>
      </c>
      <c r="N2975">
        <v>288</v>
      </c>
      <c r="P2975">
        <v>58</v>
      </c>
      <c r="Q2975">
        <v>6</v>
      </c>
      <c r="R2975">
        <v>14</v>
      </c>
      <c r="S2975">
        <v>21</v>
      </c>
      <c r="T2975">
        <v>11</v>
      </c>
      <c r="U2975">
        <v>10.5</v>
      </c>
      <c r="V2975">
        <v>1.075</v>
      </c>
      <c r="W2975">
        <v>0.24</v>
      </c>
      <c r="X2975">
        <v>2.9761904761904764E-2</v>
      </c>
      <c r="Y2975">
        <v>6.9444444444444448E-2</v>
      </c>
      <c r="Z2975">
        <v>300</v>
      </c>
      <c r="AA2975">
        <v>0.6</v>
      </c>
      <c r="AB2975">
        <v>10</v>
      </c>
      <c r="AC2975">
        <v>0</v>
      </c>
      <c r="AD2975">
        <v>0</v>
      </c>
      <c r="AE2975">
        <v>2</v>
      </c>
      <c r="AF2975">
        <v>0</v>
      </c>
      <c r="AG2975">
        <v>0</v>
      </c>
      <c r="AH2975">
        <v>10</v>
      </c>
      <c r="AI2975">
        <v>2</v>
      </c>
      <c r="AJ2975">
        <v>0</v>
      </c>
      <c r="AK2975">
        <v>0</v>
      </c>
      <c r="AL2975">
        <v>0</v>
      </c>
      <c r="AM2975">
        <v>0</v>
      </c>
      <c r="AO2975">
        <v>0</v>
      </c>
      <c r="AP2975">
        <v>0</v>
      </c>
      <c r="AQ2975">
        <v>100</v>
      </c>
      <c r="AR2975">
        <v>100</v>
      </c>
      <c r="AS2975" t="s">
        <v>755</v>
      </c>
    </row>
    <row r="2976" spans="1:45" x14ac:dyDescent="0.25">
      <c r="A2976">
        <v>2975</v>
      </c>
      <c r="B2976" t="s">
        <v>26</v>
      </c>
      <c r="C2976" t="s">
        <v>665</v>
      </c>
      <c r="D2976" t="s">
        <v>5</v>
      </c>
      <c r="E2976" t="s">
        <v>352</v>
      </c>
      <c r="F2976" s="138">
        <v>44079</v>
      </c>
      <c r="G2976" t="s">
        <v>670</v>
      </c>
      <c r="H2976" t="s">
        <v>667</v>
      </c>
      <c r="I2976" t="s">
        <v>672</v>
      </c>
      <c r="J2976" t="s">
        <v>190</v>
      </c>
      <c r="K2976" t="s">
        <v>671</v>
      </c>
      <c r="L2976">
        <v>1200</v>
      </c>
      <c r="M2976">
        <v>240</v>
      </c>
      <c r="O2976">
        <v>224</v>
      </c>
      <c r="P2976">
        <v>96</v>
      </c>
      <c r="Q2976">
        <v>25</v>
      </c>
      <c r="R2976">
        <v>53</v>
      </c>
      <c r="S2976">
        <v>63.36</v>
      </c>
      <c r="T2976">
        <v>14.5</v>
      </c>
      <c r="U2976">
        <v>33</v>
      </c>
      <c r="V2976">
        <v>0.60897435897435892</v>
      </c>
      <c r="W2976">
        <v>0.4</v>
      </c>
      <c r="X2976">
        <v>0.15943877551020411</v>
      </c>
      <c r="Y2976">
        <v>0.33801020408163268</v>
      </c>
      <c r="Z2976">
        <v>240</v>
      </c>
      <c r="AA2976">
        <v>0.7</v>
      </c>
      <c r="AB2976">
        <v>14.5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33</v>
      </c>
      <c r="AI2976">
        <v>0</v>
      </c>
      <c r="AJ2976">
        <v>0</v>
      </c>
      <c r="AK2976">
        <v>0</v>
      </c>
      <c r="AL2976">
        <v>0</v>
      </c>
      <c r="AM2976">
        <v>0</v>
      </c>
      <c r="AO2976">
        <v>0</v>
      </c>
      <c r="AP2976">
        <v>0</v>
      </c>
      <c r="AQ2976">
        <v>50</v>
      </c>
      <c r="AR2976">
        <v>50</v>
      </c>
      <c r="AS2976" t="s">
        <v>755</v>
      </c>
    </row>
    <row r="2977" spans="1:45" x14ac:dyDescent="0.25">
      <c r="A2977">
        <v>2976</v>
      </c>
      <c r="B2977" t="s">
        <v>26</v>
      </c>
      <c r="C2977" t="s">
        <v>665</v>
      </c>
      <c r="D2977" t="s">
        <v>5</v>
      </c>
      <c r="E2977" t="s">
        <v>352</v>
      </c>
      <c r="F2977" s="138">
        <v>44079</v>
      </c>
      <c r="G2977" t="s">
        <v>670</v>
      </c>
      <c r="H2977" t="s">
        <v>667</v>
      </c>
      <c r="I2977" t="s">
        <v>677</v>
      </c>
      <c r="J2977" t="s">
        <v>195</v>
      </c>
      <c r="K2977" t="s">
        <v>671</v>
      </c>
      <c r="L2977">
        <v>1200</v>
      </c>
      <c r="M2977">
        <v>240</v>
      </c>
      <c r="O2977">
        <v>240</v>
      </c>
      <c r="P2977">
        <v>96</v>
      </c>
      <c r="Q2977">
        <v>25</v>
      </c>
      <c r="R2977">
        <v>35</v>
      </c>
      <c r="S2977">
        <v>63.36</v>
      </c>
      <c r="T2977">
        <v>22</v>
      </c>
      <c r="U2977">
        <v>43.5</v>
      </c>
      <c r="V2977">
        <v>1.0916666666666666</v>
      </c>
      <c r="W2977">
        <v>0.4</v>
      </c>
      <c r="X2977">
        <v>0.14880952380952381</v>
      </c>
      <c r="Y2977">
        <v>0.20833333333333334</v>
      </c>
      <c r="Z2977">
        <v>500</v>
      </c>
      <c r="AA2977">
        <v>0.7</v>
      </c>
      <c r="AB2977">
        <v>20</v>
      </c>
      <c r="AC2977">
        <v>0</v>
      </c>
      <c r="AD2977">
        <v>0</v>
      </c>
      <c r="AE2977">
        <v>4</v>
      </c>
      <c r="AF2977">
        <v>0</v>
      </c>
      <c r="AG2977">
        <v>0</v>
      </c>
      <c r="AH2977">
        <v>40</v>
      </c>
      <c r="AI2977">
        <v>4</v>
      </c>
      <c r="AJ2977">
        <v>0</v>
      </c>
      <c r="AK2977">
        <v>5</v>
      </c>
      <c r="AL2977">
        <v>0</v>
      </c>
      <c r="AM2977">
        <v>0</v>
      </c>
      <c r="AO2977">
        <v>0</v>
      </c>
      <c r="AP2977">
        <v>0</v>
      </c>
      <c r="AQ2977">
        <v>50</v>
      </c>
      <c r="AR2977">
        <v>50</v>
      </c>
      <c r="AS2977" t="s">
        <v>755</v>
      </c>
    </row>
    <row r="2978" spans="1:45" x14ac:dyDescent="0.25">
      <c r="A2978">
        <v>2977</v>
      </c>
      <c r="B2978" t="s">
        <v>26</v>
      </c>
      <c r="C2978" t="s">
        <v>665</v>
      </c>
      <c r="D2978" t="s">
        <v>5</v>
      </c>
      <c r="E2978" t="s">
        <v>352</v>
      </c>
      <c r="F2978" s="138">
        <v>44079</v>
      </c>
      <c r="G2978" t="s">
        <v>670</v>
      </c>
      <c r="H2978" t="s">
        <v>667</v>
      </c>
      <c r="I2978" t="s">
        <v>668</v>
      </c>
      <c r="J2978" t="s">
        <v>137</v>
      </c>
      <c r="K2978" t="s">
        <v>671</v>
      </c>
      <c r="L2978">
        <v>1200</v>
      </c>
      <c r="M2978">
        <v>240</v>
      </c>
      <c r="O2978">
        <v>244</v>
      </c>
      <c r="P2978">
        <v>96</v>
      </c>
      <c r="Q2978">
        <v>22</v>
      </c>
      <c r="R2978">
        <v>42</v>
      </c>
      <c r="S2978">
        <v>63.36</v>
      </c>
      <c r="T2978">
        <v>20</v>
      </c>
      <c r="U2978">
        <v>43.75</v>
      </c>
      <c r="V2978">
        <v>0.99609375</v>
      </c>
      <c r="W2978">
        <v>0.4</v>
      </c>
      <c r="X2978">
        <v>0.1288056206088993</v>
      </c>
      <c r="Y2978">
        <v>0.24590163934426232</v>
      </c>
      <c r="Z2978">
        <v>480</v>
      </c>
      <c r="AA2978">
        <v>0.7</v>
      </c>
      <c r="AB2978">
        <v>16</v>
      </c>
      <c r="AC2978">
        <v>0</v>
      </c>
      <c r="AD2978">
        <v>0</v>
      </c>
      <c r="AE2978">
        <v>8</v>
      </c>
      <c r="AF2978">
        <v>0</v>
      </c>
      <c r="AG2978">
        <v>0</v>
      </c>
      <c r="AH2978">
        <v>37</v>
      </c>
      <c r="AI2978">
        <v>3</v>
      </c>
      <c r="AJ2978">
        <v>0</v>
      </c>
      <c r="AK2978">
        <v>12</v>
      </c>
      <c r="AL2978">
        <v>0</v>
      </c>
      <c r="AM2978">
        <v>0</v>
      </c>
      <c r="AO2978">
        <v>0</v>
      </c>
      <c r="AP2978">
        <v>0</v>
      </c>
      <c r="AQ2978">
        <v>50</v>
      </c>
      <c r="AR2978">
        <v>50</v>
      </c>
      <c r="AS2978" t="s">
        <v>755</v>
      </c>
    </row>
    <row r="2979" spans="1:45" x14ac:dyDescent="0.25">
      <c r="A2979">
        <v>2978</v>
      </c>
      <c r="B2979" t="s">
        <v>26</v>
      </c>
      <c r="C2979" t="s">
        <v>665</v>
      </c>
      <c r="D2979" t="s">
        <v>5</v>
      </c>
      <c r="E2979" t="s">
        <v>352</v>
      </c>
      <c r="F2979" s="138">
        <v>44079</v>
      </c>
      <c r="G2979" t="s">
        <v>670</v>
      </c>
      <c r="H2979" t="s">
        <v>667</v>
      </c>
      <c r="I2979" t="s">
        <v>668</v>
      </c>
      <c r="J2979" t="s">
        <v>138</v>
      </c>
      <c r="K2979" t="s">
        <v>671</v>
      </c>
      <c r="L2979">
        <v>1200</v>
      </c>
      <c r="M2979">
        <v>240</v>
      </c>
      <c r="N2979">
        <v>112</v>
      </c>
      <c r="O2979">
        <v>112</v>
      </c>
      <c r="P2979">
        <v>96</v>
      </c>
      <c r="Q2979">
        <v>21</v>
      </c>
      <c r="R2979">
        <v>45</v>
      </c>
      <c r="S2979">
        <v>63.36</v>
      </c>
      <c r="T2979">
        <v>14</v>
      </c>
      <c r="U2979">
        <v>35.5</v>
      </c>
      <c r="V2979">
        <v>0.75</v>
      </c>
      <c r="W2979">
        <v>0.4</v>
      </c>
      <c r="X2979">
        <v>0.13392857142857145</v>
      </c>
      <c r="Y2979">
        <v>0.28698979591836737</v>
      </c>
      <c r="Z2979">
        <v>330</v>
      </c>
      <c r="AA2979">
        <v>0.7</v>
      </c>
      <c r="AB2979">
        <v>11</v>
      </c>
      <c r="AC2979">
        <v>4</v>
      </c>
      <c r="AD2979">
        <v>0</v>
      </c>
      <c r="AE2979">
        <v>4</v>
      </c>
      <c r="AF2979">
        <v>0</v>
      </c>
      <c r="AG2979">
        <v>0</v>
      </c>
      <c r="AH2979">
        <v>26</v>
      </c>
      <c r="AI2979">
        <v>6</v>
      </c>
      <c r="AJ2979">
        <v>0</v>
      </c>
      <c r="AK2979">
        <v>16</v>
      </c>
      <c r="AL2979">
        <v>0</v>
      </c>
      <c r="AM2979">
        <v>0</v>
      </c>
      <c r="AO2979">
        <v>0</v>
      </c>
      <c r="AP2979">
        <v>0</v>
      </c>
      <c r="AQ2979">
        <v>50</v>
      </c>
      <c r="AR2979">
        <v>50</v>
      </c>
      <c r="AS2979" t="s">
        <v>755</v>
      </c>
    </row>
    <row r="2980" spans="1:45" x14ac:dyDescent="0.25">
      <c r="A2980">
        <v>2979</v>
      </c>
      <c r="B2980" t="s">
        <v>26</v>
      </c>
      <c r="C2980" t="s">
        <v>665</v>
      </c>
      <c r="D2980" t="s">
        <v>5</v>
      </c>
      <c r="E2980" t="s">
        <v>352</v>
      </c>
      <c r="F2980" s="138">
        <v>44079</v>
      </c>
      <c r="G2980" t="s">
        <v>670</v>
      </c>
      <c r="H2980" t="s">
        <v>667</v>
      </c>
      <c r="I2980" t="s">
        <v>668</v>
      </c>
      <c r="J2980" t="s">
        <v>139</v>
      </c>
      <c r="K2980" t="s">
        <v>671</v>
      </c>
      <c r="L2980">
        <v>1200</v>
      </c>
      <c r="M2980">
        <v>240</v>
      </c>
      <c r="O2980">
        <v>196</v>
      </c>
      <c r="P2980">
        <v>96</v>
      </c>
      <c r="Q2980">
        <v>11</v>
      </c>
      <c r="R2980">
        <v>20</v>
      </c>
      <c r="S2980">
        <v>63.36</v>
      </c>
      <c r="T2980">
        <v>5.25</v>
      </c>
      <c r="U2980">
        <v>15.5</v>
      </c>
      <c r="V2980">
        <v>0.66935483870967738</v>
      </c>
      <c r="W2980">
        <v>0.4</v>
      </c>
      <c r="X2980">
        <v>8.0174927113702624E-2</v>
      </c>
      <c r="Y2980">
        <v>0.1457725947521866</v>
      </c>
      <c r="Z2980">
        <v>280</v>
      </c>
      <c r="AA2980">
        <v>0.7</v>
      </c>
      <c r="AB2980">
        <v>5</v>
      </c>
      <c r="AC2980">
        <v>1</v>
      </c>
      <c r="AD2980">
        <v>0</v>
      </c>
      <c r="AE2980">
        <v>0</v>
      </c>
      <c r="AF2980">
        <v>0</v>
      </c>
      <c r="AG2980">
        <v>0</v>
      </c>
      <c r="AH2980">
        <v>15</v>
      </c>
      <c r="AI2980">
        <v>0</v>
      </c>
      <c r="AJ2980">
        <v>0</v>
      </c>
      <c r="AK2980">
        <v>1</v>
      </c>
      <c r="AL2980">
        <v>0</v>
      </c>
      <c r="AM2980">
        <v>0</v>
      </c>
      <c r="AO2980">
        <v>0</v>
      </c>
      <c r="AP2980">
        <v>0</v>
      </c>
      <c r="AQ2980">
        <v>50</v>
      </c>
      <c r="AR2980">
        <v>50</v>
      </c>
      <c r="AS2980" t="s">
        <v>755</v>
      </c>
    </row>
    <row r="2981" spans="1:45" x14ac:dyDescent="0.25">
      <c r="A2981">
        <v>2980</v>
      </c>
      <c r="B2981" t="s">
        <v>26</v>
      </c>
      <c r="C2981" t="s">
        <v>665</v>
      </c>
      <c r="D2981" t="s">
        <v>5</v>
      </c>
      <c r="E2981" t="s">
        <v>352</v>
      </c>
      <c r="F2981" s="138">
        <v>44079</v>
      </c>
      <c r="G2981" t="s">
        <v>670</v>
      </c>
      <c r="H2981" t="s">
        <v>667</v>
      </c>
      <c r="I2981" t="s">
        <v>668</v>
      </c>
      <c r="J2981" t="s">
        <v>140</v>
      </c>
      <c r="K2981" t="s">
        <v>671</v>
      </c>
      <c r="L2981">
        <v>1200</v>
      </c>
      <c r="M2981">
        <v>240</v>
      </c>
      <c r="O2981">
        <v>288</v>
      </c>
      <c r="P2981">
        <v>96</v>
      </c>
      <c r="Q2981">
        <v>27</v>
      </c>
      <c r="R2981">
        <v>37</v>
      </c>
      <c r="S2981">
        <v>63.36</v>
      </c>
      <c r="T2981">
        <v>20.5</v>
      </c>
      <c r="U2981">
        <v>51</v>
      </c>
      <c r="V2981">
        <v>1.1171875</v>
      </c>
      <c r="W2981">
        <v>0.4</v>
      </c>
      <c r="X2981">
        <v>0.13392857142857142</v>
      </c>
      <c r="Y2981">
        <v>0.18353174603174605</v>
      </c>
      <c r="Z2981">
        <v>350</v>
      </c>
      <c r="AA2981">
        <v>0.7</v>
      </c>
      <c r="AB2981">
        <v>17</v>
      </c>
      <c r="AC2981">
        <v>0</v>
      </c>
      <c r="AD2981">
        <v>0</v>
      </c>
      <c r="AE2981">
        <v>7</v>
      </c>
      <c r="AF2981">
        <v>0</v>
      </c>
      <c r="AG2981">
        <v>0</v>
      </c>
      <c r="AH2981">
        <v>47</v>
      </c>
      <c r="AI2981">
        <v>6</v>
      </c>
      <c r="AJ2981">
        <v>0</v>
      </c>
      <c r="AK2981">
        <v>5</v>
      </c>
      <c r="AL2981">
        <v>0</v>
      </c>
      <c r="AM2981">
        <v>0</v>
      </c>
      <c r="AO2981">
        <v>0</v>
      </c>
      <c r="AP2981">
        <v>0</v>
      </c>
      <c r="AQ2981">
        <v>50</v>
      </c>
      <c r="AR2981">
        <v>50</v>
      </c>
      <c r="AS2981" t="s">
        <v>755</v>
      </c>
    </row>
    <row r="2982" spans="1:45" x14ac:dyDescent="0.25">
      <c r="A2982">
        <v>2981</v>
      </c>
      <c r="B2982" t="s">
        <v>26</v>
      </c>
      <c r="C2982" t="s">
        <v>665</v>
      </c>
      <c r="D2982" t="s">
        <v>5</v>
      </c>
      <c r="E2982" t="s">
        <v>352</v>
      </c>
      <c r="F2982" s="138">
        <v>44079</v>
      </c>
      <c r="G2982" t="s">
        <v>670</v>
      </c>
      <c r="H2982" t="s">
        <v>667</v>
      </c>
      <c r="I2982" t="s">
        <v>668</v>
      </c>
      <c r="J2982" t="s">
        <v>141</v>
      </c>
      <c r="K2982" t="s">
        <v>671</v>
      </c>
      <c r="L2982">
        <v>1200</v>
      </c>
      <c r="M2982">
        <v>240</v>
      </c>
      <c r="O2982">
        <v>256</v>
      </c>
      <c r="P2982">
        <v>96</v>
      </c>
      <c r="Q2982">
        <v>24</v>
      </c>
      <c r="R2982">
        <v>47</v>
      </c>
      <c r="S2982">
        <v>63.36</v>
      </c>
      <c r="T2982">
        <v>16.75</v>
      </c>
      <c r="U2982">
        <v>41.25</v>
      </c>
      <c r="V2982">
        <v>0.81690140845070425</v>
      </c>
      <c r="W2982">
        <v>0.4</v>
      </c>
      <c r="X2982">
        <v>0.13392857142857142</v>
      </c>
      <c r="Y2982">
        <v>0.26227678571428575</v>
      </c>
      <c r="Z2982">
        <v>407</v>
      </c>
      <c r="AA2982">
        <v>0.7</v>
      </c>
      <c r="AB2982">
        <v>10.5</v>
      </c>
      <c r="AC2982">
        <v>3</v>
      </c>
      <c r="AD2982">
        <v>0</v>
      </c>
      <c r="AE2982">
        <v>11</v>
      </c>
      <c r="AF2982">
        <v>0</v>
      </c>
      <c r="AG2982">
        <v>0</v>
      </c>
      <c r="AH2982">
        <v>35</v>
      </c>
      <c r="AI2982">
        <v>5</v>
      </c>
      <c r="AJ2982">
        <v>0</v>
      </c>
      <c r="AK2982">
        <v>10</v>
      </c>
      <c r="AL2982">
        <v>0</v>
      </c>
      <c r="AM2982">
        <v>0</v>
      </c>
      <c r="AO2982">
        <v>0</v>
      </c>
      <c r="AP2982">
        <v>0</v>
      </c>
      <c r="AQ2982">
        <v>50</v>
      </c>
      <c r="AR2982">
        <v>50</v>
      </c>
      <c r="AS2982" t="s">
        <v>755</v>
      </c>
    </row>
    <row r="2983" spans="1:45" x14ac:dyDescent="0.25">
      <c r="A2983">
        <v>2982</v>
      </c>
      <c r="B2983" t="s">
        <v>26</v>
      </c>
      <c r="C2983" t="s">
        <v>665</v>
      </c>
      <c r="D2983" t="s">
        <v>5</v>
      </c>
      <c r="E2983" t="s">
        <v>352</v>
      </c>
      <c r="F2983" s="138">
        <v>44079</v>
      </c>
      <c r="G2983" t="s">
        <v>670</v>
      </c>
      <c r="H2983" t="s">
        <v>667</v>
      </c>
      <c r="I2983" t="s">
        <v>672</v>
      </c>
      <c r="J2983" t="s">
        <v>191</v>
      </c>
      <c r="K2983" t="s">
        <v>671</v>
      </c>
      <c r="L2983">
        <v>1200</v>
      </c>
      <c r="M2983">
        <v>240</v>
      </c>
      <c r="O2983">
        <v>240</v>
      </c>
      <c r="P2983">
        <v>96</v>
      </c>
      <c r="Q2983">
        <v>89</v>
      </c>
      <c r="R2983">
        <v>26</v>
      </c>
      <c r="S2983">
        <v>63.36</v>
      </c>
      <c r="T2983">
        <v>12.666666666666666</v>
      </c>
      <c r="U2983">
        <v>63.541666666666664</v>
      </c>
      <c r="V2983">
        <v>0.66268115942028982</v>
      </c>
      <c r="W2983">
        <v>0.4</v>
      </c>
      <c r="X2983">
        <v>0.52976190476190477</v>
      </c>
      <c r="Y2983">
        <v>0.15476190476190477</v>
      </c>
      <c r="Z2983">
        <v>420</v>
      </c>
      <c r="AA2983">
        <v>0.7</v>
      </c>
      <c r="AB2983">
        <v>9.1666666666666661</v>
      </c>
      <c r="AC2983">
        <v>4</v>
      </c>
      <c r="AD2983">
        <v>0</v>
      </c>
      <c r="AE2983">
        <v>5</v>
      </c>
      <c r="AF2983">
        <v>0</v>
      </c>
      <c r="AG2983">
        <v>0</v>
      </c>
      <c r="AH2983">
        <v>59.166666666666664</v>
      </c>
      <c r="AI2983">
        <v>8</v>
      </c>
      <c r="AJ2983">
        <v>1</v>
      </c>
      <c r="AK2983">
        <v>4</v>
      </c>
      <c r="AL2983">
        <v>0</v>
      </c>
      <c r="AM2983">
        <v>0</v>
      </c>
      <c r="AO2983">
        <v>0</v>
      </c>
      <c r="AP2983">
        <v>0</v>
      </c>
      <c r="AQ2983">
        <v>50</v>
      </c>
      <c r="AR2983">
        <v>50</v>
      </c>
      <c r="AS2983" t="s">
        <v>755</v>
      </c>
    </row>
    <row r="2984" spans="1:45" x14ac:dyDescent="0.25">
      <c r="A2984">
        <v>2983</v>
      </c>
      <c r="B2984" t="s">
        <v>26</v>
      </c>
      <c r="C2984" t="s">
        <v>665</v>
      </c>
      <c r="D2984" t="s">
        <v>5</v>
      </c>
      <c r="E2984" t="s">
        <v>352</v>
      </c>
      <c r="F2984" s="138">
        <v>44079</v>
      </c>
      <c r="G2984" t="s">
        <v>670</v>
      </c>
      <c r="H2984" t="s">
        <v>667</v>
      </c>
      <c r="I2984" t="s">
        <v>677</v>
      </c>
      <c r="J2984" t="s">
        <v>196</v>
      </c>
      <c r="K2984" t="s">
        <v>671</v>
      </c>
      <c r="L2984">
        <v>1200</v>
      </c>
      <c r="M2984">
        <v>240</v>
      </c>
      <c r="O2984">
        <v>232</v>
      </c>
      <c r="P2984">
        <v>96</v>
      </c>
      <c r="Q2984">
        <v>22</v>
      </c>
      <c r="R2984">
        <v>33</v>
      </c>
      <c r="S2984">
        <v>63.36</v>
      </c>
      <c r="T2984">
        <v>21.5</v>
      </c>
      <c r="U2984">
        <v>38</v>
      </c>
      <c r="V2984">
        <v>1.0818181818181818</v>
      </c>
      <c r="W2984">
        <v>0.4</v>
      </c>
      <c r="X2984">
        <v>0.13546798029556653</v>
      </c>
      <c r="Y2984">
        <v>0.20320197044334978</v>
      </c>
      <c r="Z2984">
        <v>400</v>
      </c>
      <c r="AA2984">
        <v>0.7</v>
      </c>
      <c r="AB2984">
        <v>20</v>
      </c>
      <c r="AC2984">
        <v>2</v>
      </c>
      <c r="AD2984">
        <v>0</v>
      </c>
      <c r="AE2984">
        <v>2</v>
      </c>
      <c r="AF2984">
        <v>0</v>
      </c>
      <c r="AG2984">
        <v>0</v>
      </c>
      <c r="AH2984">
        <v>35</v>
      </c>
      <c r="AI2984">
        <v>4</v>
      </c>
      <c r="AJ2984">
        <v>0</v>
      </c>
      <c r="AK2984">
        <v>4</v>
      </c>
      <c r="AL2984">
        <v>0</v>
      </c>
      <c r="AM2984">
        <v>0</v>
      </c>
      <c r="AO2984">
        <v>0</v>
      </c>
      <c r="AP2984">
        <v>0</v>
      </c>
      <c r="AQ2984">
        <v>50</v>
      </c>
      <c r="AR2984">
        <v>50</v>
      </c>
      <c r="AS2984" t="s">
        <v>755</v>
      </c>
    </row>
    <row r="2985" spans="1:45" x14ac:dyDescent="0.25">
      <c r="A2985">
        <v>2984</v>
      </c>
      <c r="B2985" t="s">
        <v>26</v>
      </c>
      <c r="C2985" t="s">
        <v>665</v>
      </c>
      <c r="D2985" t="s">
        <v>5</v>
      </c>
      <c r="E2985" t="s">
        <v>352</v>
      </c>
      <c r="F2985" s="138">
        <v>44079</v>
      </c>
      <c r="G2985" t="s">
        <v>670</v>
      </c>
      <c r="H2985" t="s">
        <v>667</v>
      </c>
      <c r="I2985" t="s">
        <v>673</v>
      </c>
      <c r="J2985" t="s">
        <v>370</v>
      </c>
      <c r="K2985" t="s">
        <v>671</v>
      </c>
      <c r="L2985">
        <v>1200</v>
      </c>
      <c r="M2985">
        <v>240</v>
      </c>
      <c r="O2985">
        <v>228</v>
      </c>
      <c r="P2985">
        <v>96</v>
      </c>
      <c r="Q2985">
        <v>0</v>
      </c>
      <c r="R2985">
        <v>59</v>
      </c>
      <c r="S2985">
        <v>63.36</v>
      </c>
      <c r="T2985">
        <v>12</v>
      </c>
      <c r="U2985">
        <v>34</v>
      </c>
      <c r="V2985">
        <v>0.77966101694915257</v>
      </c>
      <c r="W2985">
        <v>0.4</v>
      </c>
      <c r="X2985">
        <v>0</v>
      </c>
      <c r="Y2985">
        <v>0.36967418546365916</v>
      </c>
      <c r="Z2985">
        <v>438</v>
      </c>
      <c r="AA2985">
        <v>0.7</v>
      </c>
      <c r="AB2985">
        <v>12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34</v>
      </c>
      <c r="AI2985">
        <v>0</v>
      </c>
      <c r="AJ2985">
        <v>0</v>
      </c>
      <c r="AK2985">
        <v>0</v>
      </c>
      <c r="AL2985">
        <v>0</v>
      </c>
      <c r="AM2985">
        <v>0</v>
      </c>
      <c r="AO2985">
        <v>0</v>
      </c>
      <c r="AP2985">
        <v>0</v>
      </c>
      <c r="AQ2985">
        <v>50</v>
      </c>
      <c r="AR2985">
        <v>50</v>
      </c>
      <c r="AS2985" t="s">
        <v>755</v>
      </c>
    </row>
    <row r="2986" spans="1:45" x14ac:dyDescent="0.25">
      <c r="A2986">
        <v>2985</v>
      </c>
      <c r="B2986" t="s">
        <v>26</v>
      </c>
      <c r="C2986" t="s">
        <v>665</v>
      </c>
      <c r="D2986" t="s">
        <v>5</v>
      </c>
      <c r="E2986" t="s">
        <v>352</v>
      </c>
      <c r="F2986" s="138">
        <v>44079</v>
      </c>
      <c r="G2986" t="s">
        <v>670</v>
      </c>
      <c r="H2986" t="s">
        <v>667</v>
      </c>
      <c r="I2986" t="s">
        <v>674</v>
      </c>
      <c r="J2986" t="s">
        <v>371</v>
      </c>
      <c r="K2986" t="s">
        <v>671</v>
      </c>
      <c r="L2986">
        <v>1200</v>
      </c>
      <c r="M2986">
        <v>240</v>
      </c>
      <c r="O2986">
        <v>232</v>
      </c>
      <c r="P2986">
        <v>96</v>
      </c>
      <c r="Q2986">
        <v>30</v>
      </c>
      <c r="R2986">
        <v>59</v>
      </c>
      <c r="S2986">
        <v>63.36</v>
      </c>
      <c r="T2986">
        <v>15</v>
      </c>
      <c r="U2986">
        <v>40</v>
      </c>
      <c r="V2986">
        <v>0.6179775280898876</v>
      </c>
      <c r="W2986">
        <v>0.4</v>
      </c>
      <c r="X2986">
        <v>0.18472906403940889</v>
      </c>
      <c r="Y2986">
        <v>0.36330049261083747</v>
      </c>
      <c r="Z2986">
        <v>475</v>
      </c>
      <c r="AA2986">
        <v>0.7</v>
      </c>
      <c r="AB2986">
        <v>15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34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6</v>
      </c>
      <c r="AO2986">
        <v>0</v>
      </c>
      <c r="AP2986">
        <v>0</v>
      </c>
      <c r="AQ2986">
        <v>50</v>
      </c>
      <c r="AR2986">
        <v>50</v>
      </c>
      <c r="AS2986" t="s">
        <v>755</v>
      </c>
    </row>
    <row r="2987" spans="1:45" x14ac:dyDescent="0.25">
      <c r="A2987">
        <v>2986</v>
      </c>
      <c r="B2987" t="s">
        <v>26</v>
      </c>
      <c r="C2987" t="s">
        <v>665</v>
      </c>
      <c r="D2987" t="s">
        <v>5</v>
      </c>
      <c r="E2987" t="s">
        <v>352</v>
      </c>
      <c r="F2987" s="138">
        <v>44079</v>
      </c>
      <c r="G2987" t="s">
        <v>670</v>
      </c>
      <c r="H2987" t="s">
        <v>687</v>
      </c>
      <c r="I2987" t="s">
        <v>714</v>
      </c>
      <c r="J2987" t="s">
        <v>523</v>
      </c>
      <c r="K2987" t="s">
        <v>671</v>
      </c>
      <c r="L2987">
        <v>1200</v>
      </c>
      <c r="M2987">
        <v>240</v>
      </c>
      <c r="O2987">
        <v>226</v>
      </c>
      <c r="P2987">
        <v>58</v>
      </c>
      <c r="Q2987">
        <v>8</v>
      </c>
      <c r="R2987">
        <v>65</v>
      </c>
      <c r="S2987">
        <v>21</v>
      </c>
      <c r="T2987">
        <v>6</v>
      </c>
      <c r="U2987">
        <v>64.5</v>
      </c>
      <c r="V2987">
        <v>0.96575342465753422</v>
      </c>
      <c r="W2987">
        <v>0.24</v>
      </c>
      <c r="X2987">
        <v>5.0568900126422255E-2</v>
      </c>
      <c r="Y2987">
        <v>0.41087231352718079</v>
      </c>
      <c r="Z2987">
        <v>695</v>
      </c>
      <c r="AA2987">
        <v>0.7</v>
      </c>
      <c r="AB2987">
        <v>6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52.5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12</v>
      </c>
      <c r="AO2987">
        <v>0</v>
      </c>
      <c r="AP2987">
        <v>0</v>
      </c>
      <c r="AQ2987">
        <v>50</v>
      </c>
      <c r="AR2987">
        <v>50</v>
      </c>
      <c r="AS2987" t="s">
        <v>755</v>
      </c>
    </row>
    <row r="2988" spans="1:45" x14ac:dyDescent="0.25">
      <c r="A2988">
        <v>2987</v>
      </c>
      <c r="B2988" t="s">
        <v>26</v>
      </c>
      <c r="C2988" t="s">
        <v>665</v>
      </c>
      <c r="D2988" t="s">
        <v>5</v>
      </c>
      <c r="E2988" t="s">
        <v>352</v>
      </c>
      <c r="F2988" s="138">
        <v>44079</v>
      </c>
      <c r="G2988" t="s">
        <v>682</v>
      </c>
      <c r="H2988" t="s">
        <v>667</v>
      </c>
      <c r="I2988" t="s">
        <v>668</v>
      </c>
      <c r="J2988" t="s">
        <v>151</v>
      </c>
      <c r="K2988" t="s">
        <v>671</v>
      </c>
      <c r="L2988">
        <v>1200</v>
      </c>
      <c r="M2988">
        <v>200</v>
      </c>
      <c r="O2988">
        <v>180</v>
      </c>
      <c r="P2988">
        <v>80</v>
      </c>
      <c r="Q2988">
        <v>55</v>
      </c>
      <c r="R2988">
        <v>67</v>
      </c>
      <c r="S2988">
        <v>52</v>
      </c>
      <c r="T2988">
        <v>28.5</v>
      </c>
      <c r="U2988">
        <v>36</v>
      </c>
      <c r="V2988">
        <v>0.52868852459016391</v>
      </c>
      <c r="W2988">
        <v>0.4</v>
      </c>
      <c r="X2988">
        <v>0.43650793650793657</v>
      </c>
      <c r="Y2988">
        <v>0.53174603174603186</v>
      </c>
      <c r="Z2988">
        <v>247</v>
      </c>
      <c r="AA2988">
        <v>0.65</v>
      </c>
      <c r="AB2988">
        <v>0</v>
      </c>
      <c r="AC2988">
        <v>0</v>
      </c>
      <c r="AD2988">
        <v>0</v>
      </c>
      <c r="AE2988">
        <v>57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72</v>
      </c>
      <c r="AL2988">
        <v>0</v>
      </c>
      <c r="AM2988">
        <v>0</v>
      </c>
      <c r="AO2988">
        <v>0</v>
      </c>
      <c r="AP2988">
        <v>0</v>
      </c>
      <c r="AQ2988">
        <v>50</v>
      </c>
      <c r="AR2988">
        <v>50</v>
      </c>
      <c r="AS2988" t="s">
        <v>755</v>
      </c>
    </row>
    <row r="2989" spans="1:45" x14ac:dyDescent="0.25">
      <c r="A2989">
        <v>2988</v>
      </c>
      <c r="B2989" t="s">
        <v>26</v>
      </c>
      <c r="C2989" t="s">
        <v>665</v>
      </c>
      <c r="D2989" t="s">
        <v>5</v>
      </c>
      <c r="E2989" t="s">
        <v>352</v>
      </c>
      <c r="F2989" s="138">
        <v>44079</v>
      </c>
      <c r="G2989" t="s">
        <v>682</v>
      </c>
      <c r="H2989" t="s">
        <v>667</v>
      </c>
      <c r="I2989" t="s">
        <v>668</v>
      </c>
      <c r="J2989" t="s">
        <v>147</v>
      </c>
      <c r="K2989" t="s">
        <v>671</v>
      </c>
      <c r="L2989">
        <v>1200</v>
      </c>
      <c r="M2989">
        <v>200</v>
      </c>
      <c r="N2989">
        <v>96</v>
      </c>
      <c r="O2989">
        <v>112</v>
      </c>
      <c r="P2989">
        <v>80</v>
      </c>
      <c r="Q2989">
        <v>12</v>
      </c>
      <c r="R2989">
        <v>16</v>
      </c>
      <c r="S2989">
        <v>52</v>
      </c>
      <c r="T2989">
        <v>8</v>
      </c>
      <c r="U2989">
        <v>9</v>
      </c>
      <c r="V2989">
        <v>0.6071428571428571</v>
      </c>
      <c r="W2989">
        <v>0.4</v>
      </c>
      <c r="X2989">
        <v>8.2417582417582416E-2</v>
      </c>
      <c r="Y2989">
        <v>0.10989010989010989</v>
      </c>
      <c r="Z2989">
        <v>307</v>
      </c>
      <c r="AA2989">
        <v>0.7</v>
      </c>
      <c r="AB2989">
        <v>8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9</v>
      </c>
      <c r="AI2989">
        <v>0</v>
      </c>
      <c r="AJ2989">
        <v>0</v>
      </c>
      <c r="AK2989">
        <v>0</v>
      </c>
      <c r="AL2989">
        <v>0</v>
      </c>
      <c r="AM2989">
        <v>0</v>
      </c>
      <c r="AO2989">
        <v>0</v>
      </c>
      <c r="AP2989">
        <v>0</v>
      </c>
      <c r="AQ2989">
        <v>50</v>
      </c>
      <c r="AR2989">
        <v>50</v>
      </c>
      <c r="AS2989" t="s">
        <v>755</v>
      </c>
    </row>
    <row r="2990" spans="1:45" x14ac:dyDescent="0.25">
      <c r="A2990">
        <v>2989</v>
      </c>
      <c r="B2990" t="s">
        <v>26</v>
      </c>
      <c r="C2990" t="s">
        <v>665</v>
      </c>
      <c r="D2990" t="s">
        <v>5</v>
      </c>
      <c r="E2990" t="s">
        <v>352</v>
      </c>
      <c r="F2990" s="138">
        <v>44079</v>
      </c>
      <c r="G2990" t="s">
        <v>682</v>
      </c>
      <c r="H2990" t="s">
        <v>667</v>
      </c>
      <c r="I2990" t="s">
        <v>668</v>
      </c>
      <c r="J2990" t="s">
        <v>152</v>
      </c>
      <c r="K2990" t="s">
        <v>671</v>
      </c>
      <c r="L2990">
        <v>1200</v>
      </c>
      <c r="M2990">
        <v>200</v>
      </c>
      <c r="O2990">
        <v>196</v>
      </c>
      <c r="P2990">
        <v>80</v>
      </c>
      <c r="Q2990">
        <v>24</v>
      </c>
      <c r="R2990">
        <v>35</v>
      </c>
      <c r="S2990">
        <v>52</v>
      </c>
      <c r="T2990">
        <v>20.5</v>
      </c>
      <c r="U2990">
        <v>24.75</v>
      </c>
      <c r="V2990">
        <v>0.76694915254237284</v>
      </c>
      <c r="W2990">
        <v>0.4</v>
      </c>
      <c r="X2990">
        <v>0.17492711370262393</v>
      </c>
      <c r="Y2990">
        <v>0.25510204081632654</v>
      </c>
      <c r="Z2990">
        <v>252</v>
      </c>
      <c r="AA2990">
        <v>0.7</v>
      </c>
      <c r="AB2990">
        <v>16</v>
      </c>
      <c r="AC2990">
        <v>2</v>
      </c>
      <c r="AD2990">
        <v>0</v>
      </c>
      <c r="AE2990">
        <v>8</v>
      </c>
      <c r="AF2990">
        <v>0</v>
      </c>
      <c r="AG2990">
        <v>0</v>
      </c>
      <c r="AH2990">
        <v>17</v>
      </c>
      <c r="AI2990">
        <v>3</v>
      </c>
      <c r="AJ2990">
        <v>0</v>
      </c>
      <c r="AK2990">
        <v>14</v>
      </c>
      <c r="AL2990">
        <v>0</v>
      </c>
      <c r="AM2990">
        <v>0</v>
      </c>
      <c r="AO2990">
        <v>0</v>
      </c>
      <c r="AP2990">
        <v>0</v>
      </c>
      <c r="AQ2990">
        <v>50</v>
      </c>
      <c r="AR2990">
        <v>50</v>
      </c>
      <c r="AS2990" t="s">
        <v>755</v>
      </c>
    </row>
    <row r="2991" spans="1:45" x14ac:dyDescent="0.25">
      <c r="A2991">
        <v>2990</v>
      </c>
      <c r="B2991" t="s">
        <v>26</v>
      </c>
      <c r="C2991" t="s">
        <v>665</v>
      </c>
      <c r="D2991" t="s">
        <v>5</v>
      </c>
      <c r="E2991" t="s">
        <v>352</v>
      </c>
      <c r="F2991" s="138">
        <v>44079</v>
      </c>
      <c r="G2991" t="s">
        <v>682</v>
      </c>
      <c r="H2991" t="s">
        <v>667</v>
      </c>
      <c r="I2991" t="s">
        <v>668</v>
      </c>
      <c r="J2991" t="s">
        <v>153</v>
      </c>
      <c r="K2991" t="s">
        <v>671</v>
      </c>
      <c r="L2991">
        <v>1200</v>
      </c>
      <c r="M2991">
        <v>200</v>
      </c>
      <c r="O2991">
        <v>192</v>
      </c>
      <c r="P2991">
        <v>80</v>
      </c>
      <c r="Q2991">
        <v>15</v>
      </c>
      <c r="R2991">
        <v>49</v>
      </c>
      <c r="S2991">
        <v>52</v>
      </c>
      <c r="T2991">
        <v>14.25</v>
      </c>
      <c r="U2991">
        <v>50</v>
      </c>
      <c r="V2991">
        <v>1.00390625</v>
      </c>
      <c r="W2991">
        <v>0.4</v>
      </c>
      <c r="X2991">
        <v>0.11160714285714288</v>
      </c>
      <c r="Y2991">
        <v>0.36458333333333337</v>
      </c>
      <c r="Z2991">
        <v>308</v>
      </c>
      <c r="AA2991">
        <v>0.7</v>
      </c>
      <c r="AB2991">
        <v>11</v>
      </c>
      <c r="AC2991">
        <v>1</v>
      </c>
      <c r="AD2991">
        <v>0</v>
      </c>
      <c r="AE2991">
        <v>6</v>
      </c>
      <c r="AF2991">
        <v>0</v>
      </c>
      <c r="AG2991">
        <v>0</v>
      </c>
      <c r="AH2991">
        <v>40</v>
      </c>
      <c r="AI2991">
        <v>1</v>
      </c>
      <c r="AJ2991">
        <v>2</v>
      </c>
      <c r="AK2991">
        <v>18</v>
      </c>
      <c r="AL2991">
        <v>0</v>
      </c>
      <c r="AM2991">
        <v>0</v>
      </c>
      <c r="AO2991">
        <v>2</v>
      </c>
      <c r="AP2991">
        <v>0</v>
      </c>
      <c r="AQ2991">
        <v>50</v>
      </c>
      <c r="AR2991">
        <v>50</v>
      </c>
      <c r="AS2991" t="s">
        <v>755</v>
      </c>
    </row>
    <row r="2992" spans="1:45" x14ac:dyDescent="0.25">
      <c r="A2992">
        <v>2991</v>
      </c>
      <c r="B2992" t="s">
        <v>26</v>
      </c>
      <c r="C2992" t="s">
        <v>665</v>
      </c>
      <c r="D2992" t="s">
        <v>5</v>
      </c>
      <c r="E2992" t="s">
        <v>352</v>
      </c>
      <c r="F2992" s="138">
        <v>44079</v>
      </c>
      <c r="G2992" t="s">
        <v>682</v>
      </c>
      <c r="H2992" t="s">
        <v>667</v>
      </c>
      <c r="I2992" t="s">
        <v>668</v>
      </c>
      <c r="J2992" t="s">
        <v>150</v>
      </c>
      <c r="K2992" t="s">
        <v>671</v>
      </c>
      <c r="L2992">
        <v>1200</v>
      </c>
      <c r="M2992">
        <v>200</v>
      </c>
      <c r="O2992">
        <v>208</v>
      </c>
      <c r="P2992">
        <v>80</v>
      </c>
      <c r="Q2992">
        <v>12</v>
      </c>
      <c r="R2992">
        <v>25</v>
      </c>
      <c r="S2992">
        <v>52</v>
      </c>
      <c r="T2992">
        <v>17</v>
      </c>
      <c r="U2992">
        <v>18</v>
      </c>
      <c r="V2992">
        <v>0.94594594594594594</v>
      </c>
      <c r="W2992">
        <v>0.4</v>
      </c>
      <c r="X2992">
        <v>8.2417582417582416E-2</v>
      </c>
      <c r="Y2992">
        <v>0.1717032967032967</v>
      </c>
      <c r="Z2992">
        <v>299</v>
      </c>
      <c r="AA2992">
        <v>0.65</v>
      </c>
      <c r="AB2992">
        <v>17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18</v>
      </c>
      <c r="AI2992">
        <v>0</v>
      </c>
      <c r="AJ2992">
        <v>0</v>
      </c>
      <c r="AK2992">
        <v>0</v>
      </c>
      <c r="AL2992">
        <v>0</v>
      </c>
      <c r="AM2992">
        <v>0</v>
      </c>
      <c r="AO2992">
        <v>0</v>
      </c>
      <c r="AP2992">
        <v>0</v>
      </c>
      <c r="AQ2992">
        <v>50</v>
      </c>
      <c r="AR2992">
        <v>50</v>
      </c>
      <c r="AS2992" t="s">
        <v>755</v>
      </c>
    </row>
    <row r="2993" spans="1:45" x14ac:dyDescent="0.25">
      <c r="A2993">
        <v>2992</v>
      </c>
      <c r="B2993" t="s">
        <v>26</v>
      </c>
      <c r="C2993" t="s">
        <v>665</v>
      </c>
      <c r="D2993" t="s">
        <v>5</v>
      </c>
      <c r="E2993" t="s">
        <v>352</v>
      </c>
      <c r="F2993" s="138">
        <v>44079</v>
      </c>
      <c r="G2993" t="s">
        <v>682</v>
      </c>
      <c r="H2993" t="s">
        <v>667</v>
      </c>
      <c r="I2993" t="s">
        <v>668</v>
      </c>
      <c r="J2993" t="s">
        <v>146</v>
      </c>
      <c r="K2993" t="s">
        <v>671</v>
      </c>
      <c r="L2993">
        <v>1200</v>
      </c>
      <c r="M2993">
        <v>200</v>
      </c>
      <c r="O2993">
        <v>194</v>
      </c>
      <c r="P2993">
        <v>80</v>
      </c>
      <c r="Q2993">
        <v>9</v>
      </c>
      <c r="R2993">
        <v>22</v>
      </c>
      <c r="S2993">
        <v>52</v>
      </c>
      <c r="T2993">
        <v>4.5</v>
      </c>
      <c r="U2993">
        <v>14.5</v>
      </c>
      <c r="V2993">
        <v>0.61290322580645162</v>
      </c>
      <c r="W2993">
        <v>0.4</v>
      </c>
      <c r="X2993">
        <v>6.6273932253313711E-2</v>
      </c>
      <c r="Y2993">
        <v>0.16200294550810015</v>
      </c>
      <c r="Z2993">
        <v>330</v>
      </c>
      <c r="AA2993">
        <v>0.7</v>
      </c>
      <c r="AB2993">
        <v>0</v>
      </c>
      <c r="AC2993">
        <v>0</v>
      </c>
      <c r="AD2993">
        <v>0</v>
      </c>
      <c r="AE2993">
        <v>9</v>
      </c>
      <c r="AF2993">
        <v>0</v>
      </c>
      <c r="AG2993">
        <v>0</v>
      </c>
      <c r="AH2993">
        <v>0</v>
      </c>
      <c r="AI2993">
        <v>2</v>
      </c>
      <c r="AJ2993">
        <v>0</v>
      </c>
      <c r="AK2993">
        <v>28</v>
      </c>
      <c r="AL2993">
        <v>0</v>
      </c>
      <c r="AM2993">
        <v>0</v>
      </c>
      <c r="AO2993">
        <v>0</v>
      </c>
      <c r="AP2993">
        <v>0</v>
      </c>
      <c r="AQ2993">
        <v>50</v>
      </c>
      <c r="AR2993">
        <v>50</v>
      </c>
      <c r="AS2993" t="s">
        <v>755</v>
      </c>
    </row>
    <row r="2994" spans="1:45" x14ac:dyDescent="0.25">
      <c r="A2994">
        <v>2993</v>
      </c>
      <c r="B2994" t="s">
        <v>26</v>
      </c>
      <c r="C2994" t="s">
        <v>665</v>
      </c>
      <c r="D2994" t="s">
        <v>5</v>
      </c>
      <c r="E2994" t="s">
        <v>352</v>
      </c>
      <c r="F2994" s="138">
        <v>44079</v>
      </c>
      <c r="G2994" t="s">
        <v>682</v>
      </c>
      <c r="H2994" t="s">
        <v>667</v>
      </c>
      <c r="I2994" t="s">
        <v>668</v>
      </c>
      <c r="J2994" t="s">
        <v>396</v>
      </c>
      <c r="K2994" t="s">
        <v>671</v>
      </c>
      <c r="L2994">
        <v>1200</v>
      </c>
      <c r="M2994">
        <v>200</v>
      </c>
      <c r="O2994">
        <v>208</v>
      </c>
      <c r="P2994">
        <v>80</v>
      </c>
      <c r="Q2994">
        <v>39</v>
      </c>
      <c r="R2994">
        <v>40</v>
      </c>
      <c r="S2994">
        <v>52</v>
      </c>
      <c r="T2994">
        <v>31.5</v>
      </c>
      <c r="U2994">
        <v>27.5</v>
      </c>
      <c r="V2994">
        <v>0.74683544303797467</v>
      </c>
      <c r="W2994">
        <v>0.4</v>
      </c>
      <c r="X2994">
        <v>0.26785714285714285</v>
      </c>
      <c r="Y2994">
        <v>0.27472527472527475</v>
      </c>
      <c r="Z2994">
        <v>266</v>
      </c>
      <c r="AA2994">
        <v>0.7</v>
      </c>
      <c r="AB2994">
        <v>26</v>
      </c>
      <c r="AC2994">
        <v>0</v>
      </c>
      <c r="AD2994">
        <v>0</v>
      </c>
      <c r="AE2994">
        <v>11</v>
      </c>
      <c r="AF2994">
        <v>0</v>
      </c>
      <c r="AG2994">
        <v>0</v>
      </c>
      <c r="AH2994">
        <v>14</v>
      </c>
      <c r="AI2994">
        <v>0</v>
      </c>
      <c r="AJ2994">
        <v>0</v>
      </c>
      <c r="AK2994">
        <v>27</v>
      </c>
      <c r="AL2994">
        <v>0</v>
      </c>
      <c r="AM2994">
        <v>0</v>
      </c>
      <c r="AO2994">
        <v>0</v>
      </c>
      <c r="AP2994">
        <v>0</v>
      </c>
      <c r="AQ2994">
        <v>50</v>
      </c>
      <c r="AR2994">
        <v>50</v>
      </c>
      <c r="AS2994" t="s">
        <v>755</v>
      </c>
    </row>
    <row r="2995" spans="1:45" x14ac:dyDescent="0.25">
      <c r="A2995">
        <v>2994</v>
      </c>
      <c r="B2995" t="s">
        <v>26</v>
      </c>
      <c r="C2995" t="s">
        <v>665</v>
      </c>
      <c r="D2995" t="s">
        <v>5</v>
      </c>
      <c r="E2995" t="s">
        <v>352</v>
      </c>
      <c r="F2995" s="138">
        <v>44079</v>
      </c>
      <c r="G2995" t="s">
        <v>684</v>
      </c>
      <c r="H2995" t="s">
        <v>667</v>
      </c>
      <c r="I2995" t="s">
        <v>668</v>
      </c>
      <c r="J2995" t="s">
        <v>170</v>
      </c>
      <c r="K2995" t="s">
        <v>669</v>
      </c>
      <c r="L2995">
        <v>1250</v>
      </c>
      <c r="M2995">
        <v>250</v>
      </c>
      <c r="N2995">
        <v>112</v>
      </c>
      <c r="O2995">
        <v>118</v>
      </c>
      <c r="P2995">
        <v>100</v>
      </c>
      <c r="Q2995">
        <v>16</v>
      </c>
      <c r="R2995">
        <v>17</v>
      </c>
      <c r="S2995">
        <v>53</v>
      </c>
      <c r="T2995">
        <v>9.25</v>
      </c>
      <c r="U2995">
        <v>9.5833333333333339</v>
      </c>
      <c r="V2995">
        <v>0.57070707070707083</v>
      </c>
      <c r="W2995">
        <v>0.4</v>
      </c>
      <c r="X2995">
        <v>9.9378881987577633E-2</v>
      </c>
      <c r="Y2995">
        <v>0.10559006211180125</v>
      </c>
      <c r="Z2995">
        <v>120</v>
      </c>
      <c r="AA2995">
        <v>0.7</v>
      </c>
      <c r="AB2995">
        <v>7.5</v>
      </c>
      <c r="AC2995">
        <v>5</v>
      </c>
      <c r="AD2995">
        <v>0</v>
      </c>
      <c r="AE2995">
        <v>1</v>
      </c>
      <c r="AF2995">
        <v>0</v>
      </c>
      <c r="AG2995">
        <v>0</v>
      </c>
      <c r="AH2995">
        <v>8.3333333333333339</v>
      </c>
      <c r="AI2995">
        <v>5</v>
      </c>
      <c r="AJ2995">
        <v>0</v>
      </c>
      <c r="AK2995">
        <v>0</v>
      </c>
      <c r="AL2995">
        <v>0</v>
      </c>
      <c r="AM2995">
        <v>0</v>
      </c>
      <c r="AO2995">
        <v>0</v>
      </c>
      <c r="AP2995">
        <v>0</v>
      </c>
      <c r="AQ2995">
        <v>50</v>
      </c>
      <c r="AR2995">
        <v>50</v>
      </c>
      <c r="AS2995" t="s">
        <v>755</v>
      </c>
    </row>
    <row r="2996" spans="1:45" x14ac:dyDescent="0.25">
      <c r="A2996">
        <v>2995</v>
      </c>
      <c r="B2996" t="s">
        <v>26</v>
      </c>
      <c r="C2996" t="s">
        <v>665</v>
      </c>
      <c r="D2996" t="s">
        <v>5</v>
      </c>
      <c r="E2996" t="s">
        <v>352</v>
      </c>
      <c r="F2996" s="138">
        <v>44079</v>
      </c>
      <c r="G2996" t="s">
        <v>685</v>
      </c>
      <c r="H2996" t="s">
        <v>667</v>
      </c>
      <c r="I2996" t="s">
        <v>668</v>
      </c>
      <c r="J2996" t="s">
        <v>172</v>
      </c>
      <c r="K2996" t="s">
        <v>671</v>
      </c>
      <c r="L2996">
        <v>1000</v>
      </c>
      <c r="M2996">
        <v>200</v>
      </c>
      <c r="O2996">
        <v>178</v>
      </c>
      <c r="P2996">
        <v>80</v>
      </c>
      <c r="Q2996">
        <v>14</v>
      </c>
      <c r="R2996">
        <v>25</v>
      </c>
      <c r="S2996">
        <v>53</v>
      </c>
      <c r="T2996">
        <v>7</v>
      </c>
      <c r="U2996">
        <v>13.75</v>
      </c>
      <c r="V2996">
        <v>0.53205128205128205</v>
      </c>
      <c r="W2996">
        <v>0.4</v>
      </c>
      <c r="X2996">
        <v>0.11235955056179776</v>
      </c>
      <c r="Y2996">
        <v>0.20064205457463885</v>
      </c>
      <c r="Z2996">
        <v>115</v>
      </c>
      <c r="AA2996">
        <v>0.7</v>
      </c>
      <c r="AB2996">
        <v>5</v>
      </c>
      <c r="AC2996">
        <v>2</v>
      </c>
      <c r="AD2996">
        <v>0</v>
      </c>
      <c r="AE2996">
        <v>3</v>
      </c>
      <c r="AF2996">
        <v>0</v>
      </c>
      <c r="AG2996">
        <v>0</v>
      </c>
      <c r="AH2996">
        <v>10</v>
      </c>
      <c r="AI2996">
        <v>5</v>
      </c>
      <c r="AJ2996">
        <v>0</v>
      </c>
      <c r="AK2996">
        <v>5</v>
      </c>
      <c r="AL2996">
        <v>0</v>
      </c>
      <c r="AM2996">
        <v>0</v>
      </c>
      <c r="AO2996">
        <v>0</v>
      </c>
      <c r="AP2996">
        <v>0</v>
      </c>
      <c r="AQ2996">
        <v>50</v>
      </c>
      <c r="AR2996">
        <v>50</v>
      </c>
      <c r="AS2996" t="s">
        <v>755</v>
      </c>
    </row>
    <row r="2997" spans="1:45" x14ac:dyDescent="0.25">
      <c r="A2997">
        <v>2996</v>
      </c>
      <c r="B2997" t="s">
        <v>26</v>
      </c>
      <c r="C2997" t="s">
        <v>665</v>
      </c>
      <c r="D2997" t="s">
        <v>5</v>
      </c>
      <c r="E2997" t="s">
        <v>352</v>
      </c>
      <c r="F2997" s="138">
        <v>44079</v>
      </c>
      <c r="G2997" t="s">
        <v>685</v>
      </c>
      <c r="H2997" t="s">
        <v>667</v>
      </c>
      <c r="I2997" t="s">
        <v>668</v>
      </c>
      <c r="J2997" t="s">
        <v>173</v>
      </c>
      <c r="K2997" t="s">
        <v>671</v>
      </c>
      <c r="L2997">
        <v>1000</v>
      </c>
      <c r="M2997">
        <v>200</v>
      </c>
      <c r="O2997">
        <v>192</v>
      </c>
      <c r="P2997">
        <v>80</v>
      </c>
      <c r="Q2997">
        <v>17</v>
      </c>
      <c r="R2997">
        <v>23</v>
      </c>
      <c r="S2997">
        <v>53</v>
      </c>
      <c r="T2997">
        <v>8.5</v>
      </c>
      <c r="U2997">
        <v>26.5</v>
      </c>
      <c r="V2997">
        <v>0.875</v>
      </c>
      <c r="W2997">
        <v>0.4</v>
      </c>
      <c r="X2997">
        <v>0.12648809523809526</v>
      </c>
      <c r="Y2997">
        <v>0.17113095238095241</v>
      </c>
      <c r="Z2997">
        <v>529</v>
      </c>
      <c r="AA2997">
        <v>0.7</v>
      </c>
      <c r="AB2997">
        <v>4</v>
      </c>
      <c r="AC2997">
        <v>2</v>
      </c>
      <c r="AD2997">
        <v>0</v>
      </c>
      <c r="AE2997">
        <v>8</v>
      </c>
      <c r="AF2997">
        <v>0</v>
      </c>
      <c r="AG2997">
        <v>0</v>
      </c>
      <c r="AH2997">
        <v>18</v>
      </c>
      <c r="AI2997">
        <v>2</v>
      </c>
      <c r="AJ2997">
        <v>0</v>
      </c>
      <c r="AK2997">
        <v>16</v>
      </c>
      <c r="AL2997">
        <v>0</v>
      </c>
      <c r="AM2997">
        <v>0</v>
      </c>
      <c r="AO2997">
        <v>0</v>
      </c>
      <c r="AP2997">
        <v>0</v>
      </c>
      <c r="AQ2997">
        <v>50</v>
      </c>
      <c r="AR2997">
        <v>50</v>
      </c>
      <c r="AS2997" t="s">
        <v>755</v>
      </c>
    </row>
    <row r="2998" spans="1:45" x14ac:dyDescent="0.25">
      <c r="A2998">
        <v>2997</v>
      </c>
      <c r="B2998" t="s">
        <v>26</v>
      </c>
      <c r="C2998" t="s">
        <v>665</v>
      </c>
      <c r="D2998" t="s">
        <v>5</v>
      </c>
      <c r="E2998" t="s">
        <v>352</v>
      </c>
      <c r="F2998" s="138">
        <v>44079</v>
      </c>
      <c r="G2998" t="s">
        <v>685</v>
      </c>
      <c r="H2998" t="s">
        <v>667</v>
      </c>
      <c r="I2998" t="s">
        <v>668</v>
      </c>
      <c r="J2998" t="s">
        <v>174</v>
      </c>
      <c r="K2998" t="s">
        <v>671</v>
      </c>
      <c r="L2998">
        <v>1000</v>
      </c>
      <c r="M2998">
        <v>200</v>
      </c>
      <c r="O2998">
        <v>196</v>
      </c>
      <c r="P2998">
        <v>80</v>
      </c>
      <c r="Q2998">
        <v>6</v>
      </c>
      <c r="R2998">
        <v>19</v>
      </c>
      <c r="S2998">
        <v>53</v>
      </c>
      <c r="T2998">
        <v>4</v>
      </c>
      <c r="U2998">
        <v>12.75</v>
      </c>
      <c r="V2998">
        <v>0.67</v>
      </c>
      <c r="W2998">
        <v>0.4</v>
      </c>
      <c r="X2998">
        <v>4.3731778425655982E-2</v>
      </c>
      <c r="Y2998">
        <v>0.13848396501457727</v>
      </c>
      <c r="Z2998">
        <v>273</v>
      </c>
      <c r="AA2998">
        <v>0.7</v>
      </c>
      <c r="AB2998">
        <v>3</v>
      </c>
      <c r="AC2998">
        <v>0</v>
      </c>
      <c r="AD2998">
        <v>0</v>
      </c>
      <c r="AE2998">
        <v>2</v>
      </c>
      <c r="AF2998">
        <v>0</v>
      </c>
      <c r="AG2998">
        <v>0</v>
      </c>
      <c r="AH2998">
        <v>10.5</v>
      </c>
      <c r="AI2998">
        <v>1</v>
      </c>
      <c r="AJ2998">
        <v>0</v>
      </c>
      <c r="AK2998">
        <v>4</v>
      </c>
      <c r="AL2998">
        <v>0</v>
      </c>
      <c r="AM2998">
        <v>0</v>
      </c>
      <c r="AO2998">
        <v>0</v>
      </c>
      <c r="AP2998">
        <v>0</v>
      </c>
      <c r="AQ2998">
        <v>50</v>
      </c>
      <c r="AR2998">
        <v>50</v>
      </c>
      <c r="AS2998" t="s">
        <v>755</v>
      </c>
    </row>
    <row r="2999" spans="1:45" x14ac:dyDescent="0.25">
      <c r="A2999">
        <v>2998</v>
      </c>
      <c r="B2999" t="s">
        <v>26</v>
      </c>
      <c r="C2999" t="s">
        <v>665</v>
      </c>
      <c r="D2999" t="s">
        <v>5</v>
      </c>
      <c r="E2999" t="s">
        <v>352</v>
      </c>
      <c r="F2999" s="138">
        <v>44079</v>
      </c>
      <c r="G2999" t="s">
        <v>685</v>
      </c>
      <c r="H2999" t="s">
        <v>667</v>
      </c>
      <c r="I2999" t="s">
        <v>668</v>
      </c>
      <c r="J2999" t="s">
        <v>186</v>
      </c>
      <c r="K2999" t="s">
        <v>671</v>
      </c>
      <c r="L2999">
        <v>1000</v>
      </c>
      <c r="M2999">
        <v>200</v>
      </c>
      <c r="N2999">
        <v>96</v>
      </c>
      <c r="O2999">
        <v>112</v>
      </c>
      <c r="P2999">
        <v>80</v>
      </c>
      <c r="Q2999">
        <v>23</v>
      </c>
      <c r="R2999">
        <v>16</v>
      </c>
      <c r="S2999">
        <v>53</v>
      </c>
      <c r="T2999">
        <v>13.5</v>
      </c>
      <c r="U2999">
        <v>9.92</v>
      </c>
      <c r="V2999">
        <v>0.60051282051282051</v>
      </c>
      <c r="W2999">
        <v>0.4</v>
      </c>
      <c r="X2999">
        <v>0.15796703296703296</v>
      </c>
      <c r="Y2999">
        <v>0.10989010989010989</v>
      </c>
      <c r="Z2999">
        <v>225</v>
      </c>
      <c r="AA2999">
        <v>0.7</v>
      </c>
      <c r="AB2999">
        <v>12</v>
      </c>
      <c r="AC2999">
        <v>2</v>
      </c>
      <c r="AD2999">
        <v>0</v>
      </c>
      <c r="AE2999">
        <v>2</v>
      </c>
      <c r="AF2999">
        <v>0</v>
      </c>
      <c r="AG2999">
        <v>0</v>
      </c>
      <c r="AH2999">
        <v>7.67</v>
      </c>
      <c r="AI2999">
        <v>3</v>
      </c>
      <c r="AJ2999">
        <v>0</v>
      </c>
      <c r="AK2999">
        <v>3</v>
      </c>
      <c r="AL2999">
        <v>0</v>
      </c>
      <c r="AM2999">
        <v>0</v>
      </c>
      <c r="AO2999">
        <v>0</v>
      </c>
      <c r="AP2999">
        <v>0</v>
      </c>
      <c r="AQ2999">
        <v>50</v>
      </c>
      <c r="AR2999">
        <v>50</v>
      </c>
      <c r="AS2999" t="s">
        <v>755</v>
      </c>
    </row>
    <row r="3000" spans="1:45" x14ac:dyDescent="0.25">
      <c r="A3000">
        <v>2999</v>
      </c>
      <c r="B3000" t="s">
        <v>26</v>
      </c>
      <c r="C3000" t="s">
        <v>665</v>
      </c>
      <c r="D3000" t="s">
        <v>5</v>
      </c>
      <c r="E3000" t="s">
        <v>352</v>
      </c>
      <c r="F3000" s="138">
        <v>44079</v>
      </c>
      <c r="G3000" t="s">
        <v>685</v>
      </c>
      <c r="H3000" t="s">
        <v>667</v>
      </c>
      <c r="I3000" t="s">
        <v>668</v>
      </c>
      <c r="J3000" t="s">
        <v>179</v>
      </c>
      <c r="K3000" t="s">
        <v>671</v>
      </c>
      <c r="L3000">
        <v>1000</v>
      </c>
      <c r="M3000">
        <v>200</v>
      </c>
      <c r="N3000">
        <v>96</v>
      </c>
      <c r="O3000">
        <v>96</v>
      </c>
      <c r="P3000">
        <v>80</v>
      </c>
      <c r="Q3000">
        <v>2</v>
      </c>
      <c r="R3000">
        <v>23</v>
      </c>
      <c r="S3000">
        <v>53</v>
      </c>
      <c r="T3000">
        <v>0.8</v>
      </c>
      <c r="U3000">
        <v>19</v>
      </c>
      <c r="V3000">
        <v>0.79200000000000004</v>
      </c>
      <c r="W3000">
        <v>0.4</v>
      </c>
      <c r="X3000">
        <v>1.4880952380952384E-2</v>
      </c>
      <c r="Y3000">
        <v>0.17113095238095241</v>
      </c>
      <c r="Z3000">
        <v>148</v>
      </c>
      <c r="AA3000">
        <v>0.7</v>
      </c>
      <c r="AB3000">
        <v>0.3</v>
      </c>
      <c r="AC3000">
        <v>2</v>
      </c>
      <c r="AD3000">
        <v>0</v>
      </c>
      <c r="AE3000">
        <v>0</v>
      </c>
      <c r="AF3000">
        <v>0</v>
      </c>
      <c r="AG3000">
        <v>0</v>
      </c>
      <c r="AH3000">
        <v>19</v>
      </c>
      <c r="AI3000">
        <v>0</v>
      </c>
      <c r="AJ3000">
        <v>0</v>
      </c>
      <c r="AK3000">
        <v>0</v>
      </c>
      <c r="AL3000">
        <v>0</v>
      </c>
      <c r="AM3000">
        <v>0</v>
      </c>
      <c r="AO3000">
        <v>0</v>
      </c>
      <c r="AP3000">
        <v>0</v>
      </c>
      <c r="AQ3000">
        <v>50</v>
      </c>
      <c r="AR3000">
        <v>50</v>
      </c>
      <c r="AS3000" t="s">
        <v>755</v>
      </c>
    </row>
    <row r="3001" spans="1:45" x14ac:dyDescent="0.25">
      <c r="A3001">
        <v>3000</v>
      </c>
      <c r="B3001" t="s">
        <v>26</v>
      </c>
      <c r="C3001" t="s">
        <v>665</v>
      </c>
      <c r="D3001" t="s">
        <v>5</v>
      </c>
      <c r="E3001" t="s">
        <v>352</v>
      </c>
      <c r="F3001" s="138">
        <v>44079</v>
      </c>
      <c r="G3001" t="s">
        <v>685</v>
      </c>
      <c r="H3001" t="s">
        <v>667</v>
      </c>
      <c r="I3001" t="s">
        <v>668</v>
      </c>
      <c r="J3001" t="s">
        <v>571</v>
      </c>
      <c r="K3001" t="s">
        <v>671</v>
      </c>
      <c r="L3001">
        <v>1000</v>
      </c>
      <c r="M3001">
        <v>200</v>
      </c>
      <c r="N3001">
        <v>80</v>
      </c>
      <c r="O3001">
        <v>96</v>
      </c>
      <c r="P3001">
        <v>80</v>
      </c>
      <c r="Q3001">
        <v>8</v>
      </c>
      <c r="R3001">
        <v>14</v>
      </c>
      <c r="S3001">
        <v>53</v>
      </c>
      <c r="T3001">
        <v>3</v>
      </c>
      <c r="U3001">
        <v>10</v>
      </c>
      <c r="V3001">
        <v>0.59090909090909094</v>
      </c>
      <c r="W3001">
        <v>0.4</v>
      </c>
      <c r="X3001">
        <v>6.4935064935064943E-2</v>
      </c>
      <c r="Y3001">
        <v>0.11363636363636365</v>
      </c>
      <c r="Z3001">
        <v>124</v>
      </c>
      <c r="AA3001">
        <v>0.7</v>
      </c>
      <c r="AB3001">
        <v>3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10</v>
      </c>
      <c r="AI3001">
        <v>0</v>
      </c>
      <c r="AJ3001">
        <v>0</v>
      </c>
      <c r="AK3001">
        <v>0</v>
      </c>
      <c r="AL3001">
        <v>0</v>
      </c>
      <c r="AM3001">
        <v>0</v>
      </c>
      <c r="AO3001">
        <v>0</v>
      </c>
      <c r="AP3001">
        <v>0</v>
      </c>
      <c r="AQ3001">
        <v>50</v>
      </c>
      <c r="AR3001">
        <v>50</v>
      </c>
      <c r="AS3001" t="s">
        <v>755</v>
      </c>
    </row>
    <row r="3002" spans="1:45" x14ac:dyDescent="0.25">
      <c r="A3002">
        <v>3001</v>
      </c>
      <c r="B3002" t="s">
        <v>26</v>
      </c>
      <c r="C3002" t="s">
        <v>665</v>
      </c>
      <c r="D3002" t="s">
        <v>5</v>
      </c>
      <c r="E3002" t="s">
        <v>352</v>
      </c>
      <c r="F3002" s="138">
        <v>44079</v>
      </c>
      <c r="G3002" t="s">
        <v>685</v>
      </c>
      <c r="H3002" t="s">
        <v>667</v>
      </c>
      <c r="I3002" t="s">
        <v>668</v>
      </c>
      <c r="J3002" t="s">
        <v>607</v>
      </c>
      <c r="K3002" t="s">
        <v>671</v>
      </c>
      <c r="L3002">
        <v>1000</v>
      </c>
      <c r="M3002">
        <v>200</v>
      </c>
      <c r="N3002">
        <v>80</v>
      </c>
      <c r="O3002">
        <v>112</v>
      </c>
      <c r="P3002">
        <v>80</v>
      </c>
      <c r="Q3002">
        <v>5</v>
      </c>
      <c r="R3002">
        <v>11</v>
      </c>
      <c r="S3002">
        <v>53</v>
      </c>
      <c r="T3002">
        <v>4</v>
      </c>
      <c r="U3002">
        <v>7.5</v>
      </c>
      <c r="V3002">
        <v>0.71875</v>
      </c>
      <c r="W3002">
        <v>0.4</v>
      </c>
      <c r="X3002">
        <v>3.7202380952380959E-2</v>
      </c>
      <c r="Y3002">
        <v>8.184523809523811E-2</v>
      </c>
      <c r="Z3002">
        <v>165</v>
      </c>
      <c r="AA3002">
        <v>0.7</v>
      </c>
      <c r="AB3002">
        <v>2</v>
      </c>
      <c r="AC3002">
        <v>0</v>
      </c>
      <c r="AD3002">
        <v>0</v>
      </c>
      <c r="AE3002">
        <v>4</v>
      </c>
      <c r="AF3002">
        <v>0</v>
      </c>
      <c r="AG3002">
        <v>0</v>
      </c>
      <c r="AH3002">
        <v>4.5</v>
      </c>
      <c r="AI3002">
        <v>0</v>
      </c>
      <c r="AJ3002">
        <v>0</v>
      </c>
      <c r="AK3002">
        <v>6</v>
      </c>
      <c r="AL3002">
        <v>0</v>
      </c>
      <c r="AM3002">
        <v>0</v>
      </c>
      <c r="AO3002">
        <v>0</v>
      </c>
      <c r="AP3002">
        <v>0</v>
      </c>
      <c r="AQ3002">
        <v>50</v>
      </c>
      <c r="AR3002">
        <v>50</v>
      </c>
      <c r="AS3002" t="s">
        <v>755</v>
      </c>
    </row>
    <row r="3003" spans="1:45" x14ac:dyDescent="0.25">
      <c r="A3003">
        <v>3002</v>
      </c>
      <c r="B3003" t="s">
        <v>26</v>
      </c>
      <c r="C3003" t="s">
        <v>665</v>
      </c>
      <c r="D3003" t="s">
        <v>5</v>
      </c>
      <c r="E3003" t="s">
        <v>352</v>
      </c>
      <c r="F3003" s="138">
        <v>44079</v>
      </c>
      <c r="G3003" t="s">
        <v>685</v>
      </c>
      <c r="H3003" t="s">
        <v>667</v>
      </c>
      <c r="I3003" t="s">
        <v>668</v>
      </c>
      <c r="J3003" t="s">
        <v>416</v>
      </c>
      <c r="K3003" t="s">
        <v>671</v>
      </c>
      <c r="L3003">
        <v>1000</v>
      </c>
      <c r="M3003">
        <v>200</v>
      </c>
      <c r="N3003">
        <v>112</v>
      </c>
      <c r="O3003">
        <v>124</v>
      </c>
      <c r="P3003">
        <v>80</v>
      </c>
      <c r="Q3003">
        <v>35</v>
      </c>
      <c r="R3003">
        <v>59</v>
      </c>
      <c r="S3003">
        <v>53</v>
      </c>
      <c r="T3003">
        <v>28.75</v>
      </c>
      <c r="U3003">
        <v>41.75</v>
      </c>
      <c r="V3003">
        <v>0.75</v>
      </c>
      <c r="W3003">
        <v>0.4</v>
      </c>
      <c r="X3003">
        <v>0.21186440677966104</v>
      </c>
      <c r="Y3003">
        <v>0.35714285714285715</v>
      </c>
      <c r="Z3003">
        <v>397</v>
      </c>
      <c r="AA3003">
        <v>0.7</v>
      </c>
      <c r="AB3003">
        <v>22</v>
      </c>
      <c r="AC3003">
        <v>9</v>
      </c>
      <c r="AD3003">
        <v>0</v>
      </c>
      <c r="AE3003">
        <v>9</v>
      </c>
      <c r="AF3003">
        <v>0</v>
      </c>
      <c r="AG3003">
        <v>0</v>
      </c>
      <c r="AH3003">
        <v>33</v>
      </c>
      <c r="AI3003">
        <v>9</v>
      </c>
      <c r="AJ3003">
        <v>0</v>
      </c>
      <c r="AK3003">
        <v>13</v>
      </c>
      <c r="AL3003">
        <v>0</v>
      </c>
      <c r="AM3003">
        <v>0</v>
      </c>
      <c r="AO3003">
        <v>0</v>
      </c>
      <c r="AP3003">
        <v>0</v>
      </c>
      <c r="AQ3003">
        <v>50</v>
      </c>
      <c r="AR3003">
        <v>50</v>
      </c>
      <c r="AS3003" t="s">
        <v>755</v>
      </c>
    </row>
    <row r="3004" spans="1:45" x14ac:dyDescent="0.25">
      <c r="A3004">
        <v>3003</v>
      </c>
      <c r="B3004" t="s">
        <v>26</v>
      </c>
      <c r="C3004" t="s">
        <v>665</v>
      </c>
      <c r="D3004" t="s">
        <v>5</v>
      </c>
      <c r="E3004" t="s">
        <v>352</v>
      </c>
      <c r="F3004" s="138">
        <v>44079</v>
      </c>
      <c r="G3004" t="s">
        <v>685</v>
      </c>
      <c r="H3004" t="s">
        <v>667</v>
      </c>
      <c r="I3004" t="s">
        <v>672</v>
      </c>
      <c r="J3004" t="s">
        <v>407</v>
      </c>
      <c r="K3004" t="s">
        <v>671</v>
      </c>
      <c r="L3004">
        <v>1000</v>
      </c>
      <c r="M3004">
        <v>200</v>
      </c>
      <c r="N3004">
        <v>196</v>
      </c>
      <c r="P3004">
        <v>80</v>
      </c>
      <c r="Q3004">
        <v>13</v>
      </c>
      <c r="R3004">
        <v>19</v>
      </c>
      <c r="S3004">
        <v>53</v>
      </c>
      <c r="T3004">
        <v>6</v>
      </c>
      <c r="U3004">
        <v>13.5</v>
      </c>
      <c r="V3004">
        <v>0.609375</v>
      </c>
      <c r="W3004">
        <v>0.4</v>
      </c>
      <c r="X3004">
        <v>9.4752186588921289E-2</v>
      </c>
      <c r="Y3004">
        <v>0.13848396501457727</v>
      </c>
      <c r="Z3004">
        <v>206</v>
      </c>
      <c r="AA3004">
        <v>0.7</v>
      </c>
      <c r="AB3004">
        <v>3.5</v>
      </c>
      <c r="AC3004">
        <v>2</v>
      </c>
      <c r="AD3004">
        <v>0</v>
      </c>
      <c r="AE3004">
        <v>4</v>
      </c>
      <c r="AF3004">
        <v>0</v>
      </c>
      <c r="AG3004">
        <v>0</v>
      </c>
      <c r="AH3004">
        <v>12</v>
      </c>
      <c r="AI3004">
        <v>6</v>
      </c>
      <c r="AJ3004">
        <v>0</v>
      </c>
      <c r="AK3004">
        <v>0</v>
      </c>
      <c r="AL3004">
        <v>0</v>
      </c>
      <c r="AM3004">
        <v>0</v>
      </c>
      <c r="AO3004">
        <v>0</v>
      </c>
      <c r="AP3004">
        <v>0</v>
      </c>
      <c r="AQ3004">
        <v>50</v>
      </c>
      <c r="AR3004">
        <v>50</v>
      </c>
      <c r="AS3004" t="s">
        <v>755</v>
      </c>
    </row>
    <row r="3005" spans="1:45" x14ac:dyDescent="0.25">
      <c r="A3005">
        <v>3004</v>
      </c>
      <c r="B3005" t="s">
        <v>26</v>
      </c>
      <c r="C3005" t="s">
        <v>665</v>
      </c>
      <c r="D3005" t="s">
        <v>5</v>
      </c>
      <c r="E3005" t="s">
        <v>352</v>
      </c>
      <c r="F3005" s="138">
        <v>44079</v>
      </c>
      <c r="G3005" t="s">
        <v>685</v>
      </c>
      <c r="H3005" t="s">
        <v>667</v>
      </c>
      <c r="I3005" t="s">
        <v>677</v>
      </c>
      <c r="J3005" t="s">
        <v>405</v>
      </c>
      <c r="K3005" t="s">
        <v>671</v>
      </c>
      <c r="L3005">
        <v>1000</v>
      </c>
      <c r="M3005">
        <v>200</v>
      </c>
      <c r="N3005">
        <v>192</v>
      </c>
      <c r="P3005">
        <v>80</v>
      </c>
      <c r="Q3005">
        <v>14</v>
      </c>
      <c r="R3005">
        <v>29</v>
      </c>
      <c r="S3005">
        <v>53</v>
      </c>
      <c r="T3005">
        <v>10</v>
      </c>
      <c r="U3005">
        <v>33</v>
      </c>
      <c r="V3005">
        <v>1</v>
      </c>
      <c r="W3005">
        <v>0.4</v>
      </c>
      <c r="X3005">
        <v>0.10416666666666669</v>
      </c>
      <c r="Y3005">
        <v>0.21577380952380956</v>
      </c>
      <c r="Z3005">
        <v>400</v>
      </c>
      <c r="AA3005">
        <v>0.7</v>
      </c>
      <c r="AB3005">
        <v>10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30</v>
      </c>
      <c r="AI3005">
        <v>4</v>
      </c>
      <c r="AJ3005">
        <v>0</v>
      </c>
      <c r="AK3005">
        <v>4</v>
      </c>
      <c r="AL3005">
        <v>0</v>
      </c>
      <c r="AM3005">
        <v>0</v>
      </c>
      <c r="AO3005">
        <v>0</v>
      </c>
      <c r="AP3005">
        <v>0</v>
      </c>
      <c r="AQ3005">
        <v>50</v>
      </c>
      <c r="AR3005">
        <v>50</v>
      </c>
      <c r="AS3005" t="s">
        <v>755</v>
      </c>
    </row>
    <row r="3006" spans="1:45" x14ac:dyDescent="0.25">
      <c r="A3006">
        <v>3005</v>
      </c>
      <c r="B3006" t="s">
        <v>26</v>
      </c>
      <c r="C3006" t="s">
        <v>665</v>
      </c>
      <c r="D3006" t="s">
        <v>5</v>
      </c>
      <c r="E3006" t="s">
        <v>352</v>
      </c>
      <c r="F3006" s="138">
        <v>44079</v>
      </c>
      <c r="G3006" t="s">
        <v>712</v>
      </c>
      <c r="H3006" t="s">
        <v>687</v>
      </c>
      <c r="I3006" t="s">
        <v>668</v>
      </c>
      <c r="J3006" t="s">
        <v>466</v>
      </c>
      <c r="K3006" t="s">
        <v>711</v>
      </c>
      <c r="L3006">
        <v>320</v>
      </c>
      <c r="M3006">
        <v>144</v>
      </c>
      <c r="O3006">
        <v>132</v>
      </c>
      <c r="P3006">
        <v>35</v>
      </c>
      <c r="Q3006">
        <v>5</v>
      </c>
      <c r="R3006">
        <v>18</v>
      </c>
      <c r="S3006">
        <v>12.5</v>
      </c>
      <c r="T3006">
        <v>2</v>
      </c>
      <c r="U3006">
        <v>10</v>
      </c>
      <c r="V3006">
        <v>0.52173913043478259</v>
      </c>
      <c r="W3006">
        <v>0.24</v>
      </c>
      <c r="X3006">
        <v>5.4112554112554119E-2</v>
      </c>
      <c r="Y3006">
        <v>0.19480519480519481</v>
      </c>
      <c r="Z3006">
        <v>175</v>
      </c>
      <c r="AA3006">
        <v>0.7</v>
      </c>
      <c r="AB3006">
        <v>2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10</v>
      </c>
      <c r="AI3006">
        <v>0</v>
      </c>
      <c r="AJ3006">
        <v>0</v>
      </c>
      <c r="AK3006">
        <v>0</v>
      </c>
      <c r="AL3006">
        <v>0</v>
      </c>
      <c r="AM3006">
        <v>0</v>
      </c>
      <c r="AO3006">
        <v>0</v>
      </c>
      <c r="AP3006">
        <v>0</v>
      </c>
      <c r="AQ3006">
        <v>50</v>
      </c>
      <c r="AR3006">
        <v>50</v>
      </c>
      <c r="AS3006" t="s">
        <v>755</v>
      </c>
    </row>
    <row r="3007" spans="1:45" x14ac:dyDescent="0.25">
      <c r="A3007">
        <v>3006</v>
      </c>
      <c r="B3007" t="s">
        <v>26</v>
      </c>
      <c r="C3007" t="s">
        <v>678</v>
      </c>
      <c r="D3007" t="s">
        <v>5</v>
      </c>
      <c r="E3007" t="s">
        <v>352</v>
      </c>
      <c r="F3007" s="138">
        <v>44079</v>
      </c>
      <c r="G3007" t="s">
        <v>684</v>
      </c>
      <c r="H3007" t="s">
        <v>687</v>
      </c>
      <c r="I3007" t="s">
        <v>688</v>
      </c>
      <c r="J3007" t="s">
        <v>457</v>
      </c>
      <c r="K3007" t="s">
        <v>669</v>
      </c>
      <c r="L3007">
        <v>1250</v>
      </c>
      <c r="M3007">
        <v>250</v>
      </c>
      <c r="N3007">
        <v>240</v>
      </c>
      <c r="P3007">
        <v>60</v>
      </c>
      <c r="Q3007">
        <v>23</v>
      </c>
      <c r="R3007">
        <v>11</v>
      </c>
      <c r="S3007">
        <v>22</v>
      </c>
      <c r="T3007">
        <v>11.75</v>
      </c>
      <c r="U3007">
        <v>17.25</v>
      </c>
      <c r="V3007">
        <v>0.8529411764705882</v>
      </c>
      <c r="W3007">
        <v>0.24</v>
      </c>
      <c r="X3007">
        <v>0.13690476190476192</v>
      </c>
      <c r="Y3007">
        <v>6.5476190476190479E-2</v>
      </c>
      <c r="Z3007">
        <v>314</v>
      </c>
      <c r="AA3007">
        <v>0.6</v>
      </c>
      <c r="AB3007">
        <v>9</v>
      </c>
      <c r="AC3007">
        <v>5</v>
      </c>
      <c r="AD3007">
        <v>0</v>
      </c>
      <c r="AE3007">
        <v>3</v>
      </c>
      <c r="AF3007">
        <v>0</v>
      </c>
      <c r="AG3007">
        <v>0</v>
      </c>
      <c r="AH3007">
        <v>16</v>
      </c>
      <c r="AI3007">
        <v>3</v>
      </c>
      <c r="AJ3007">
        <v>0</v>
      </c>
      <c r="AK3007">
        <v>1</v>
      </c>
      <c r="AL3007">
        <v>0</v>
      </c>
      <c r="AM3007">
        <v>0</v>
      </c>
      <c r="AO3007">
        <v>0</v>
      </c>
      <c r="AP3007">
        <v>0</v>
      </c>
      <c r="AQ3007">
        <v>50</v>
      </c>
      <c r="AR3007">
        <v>50</v>
      </c>
      <c r="AS3007" t="s">
        <v>755</v>
      </c>
    </row>
    <row r="3008" spans="1:45" x14ac:dyDescent="0.25">
      <c r="A3008">
        <v>3007</v>
      </c>
      <c r="B3008" t="s">
        <v>26</v>
      </c>
      <c r="C3008" t="s">
        <v>678</v>
      </c>
      <c r="D3008" t="s">
        <v>5</v>
      </c>
      <c r="E3008" t="s">
        <v>352</v>
      </c>
      <c r="F3008" s="138">
        <v>44079</v>
      </c>
      <c r="G3008" t="s">
        <v>685</v>
      </c>
      <c r="H3008" t="s">
        <v>687</v>
      </c>
      <c r="I3008" t="s">
        <v>688</v>
      </c>
      <c r="J3008" t="s">
        <v>414</v>
      </c>
      <c r="K3008" t="s">
        <v>671</v>
      </c>
      <c r="L3008">
        <v>1200</v>
      </c>
      <c r="M3008">
        <v>200</v>
      </c>
      <c r="N3008">
        <v>212</v>
      </c>
      <c r="P3008">
        <v>48</v>
      </c>
      <c r="Q3008">
        <v>20</v>
      </c>
      <c r="R3008">
        <v>15</v>
      </c>
      <c r="S3008">
        <v>18</v>
      </c>
      <c r="T3008">
        <v>13.5</v>
      </c>
      <c r="U3008">
        <v>9</v>
      </c>
      <c r="V3008">
        <v>0.6428571428571429</v>
      </c>
      <c r="W3008">
        <v>0.24</v>
      </c>
      <c r="X3008">
        <v>0.13477088948787064</v>
      </c>
      <c r="Y3008">
        <v>0.10107816711590298</v>
      </c>
      <c r="Z3008">
        <v>311</v>
      </c>
      <c r="AA3008">
        <v>0.7</v>
      </c>
      <c r="AB3008">
        <v>11</v>
      </c>
      <c r="AC3008">
        <v>2</v>
      </c>
      <c r="AD3008">
        <v>0</v>
      </c>
      <c r="AE3008">
        <v>4</v>
      </c>
      <c r="AF3008">
        <v>0</v>
      </c>
      <c r="AG3008">
        <v>0</v>
      </c>
      <c r="AH3008">
        <v>7</v>
      </c>
      <c r="AI3008">
        <v>2</v>
      </c>
      <c r="AJ3008">
        <v>0</v>
      </c>
      <c r="AK3008">
        <v>3</v>
      </c>
      <c r="AL3008">
        <v>0</v>
      </c>
      <c r="AM3008">
        <v>0</v>
      </c>
      <c r="AO3008">
        <v>0</v>
      </c>
      <c r="AP3008">
        <v>0</v>
      </c>
      <c r="AQ3008">
        <v>50</v>
      </c>
      <c r="AR3008">
        <v>50</v>
      </c>
      <c r="AS3008" t="s">
        <v>755</v>
      </c>
    </row>
    <row r="3009" spans="1:45" x14ac:dyDescent="0.25">
      <c r="A3009">
        <v>3008</v>
      </c>
      <c r="B3009" t="s">
        <v>26</v>
      </c>
      <c r="C3009" t="s">
        <v>680</v>
      </c>
      <c r="D3009" t="s">
        <v>5</v>
      </c>
      <c r="E3009" t="s">
        <v>352</v>
      </c>
      <c r="F3009" s="138">
        <v>44079</v>
      </c>
      <c r="G3009" t="s">
        <v>670</v>
      </c>
      <c r="H3009" t="s">
        <v>667</v>
      </c>
      <c r="I3009" t="s">
        <v>681</v>
      </c>
      <c r="J3009" t="s">
        <v>369</v>
      </c>
      <c r="K3009" t="s">
        <v>671</v>
      </c>
      <c r="L3009">
        <v>1200</v>
      </c>
      <c r="M3009">
        <v>240</v>
      </c>
      <c r="N3009">
        <v>138</v>
      </c>
      <c r="O3009">
        <v>138</v>
      </c>
      <c r="P3009">
        <v>96</v>
      </c>
      <c r="Q3009">
        <v>29</v>
      </c>
      <c r="R3009">
        <v>51</v>
      </c>
      <c r="S3009">
        <v>63</v>
      </c>
      <c r="T3009">
        <v>23.05</v>
      </c>
      <c r="U3009">
        <v>40.85</v>
      </c>
      <c r="V3009">
        <v>0.79875000000000007</v>
      </c>
      <c r="W3009">
        <v>0.4</v>
      </c>
      <c r="X3009">
        <v>0.15010351966873706</v>
      </c>
      <c r="Y3009">
        <v>0.2639751552795031</v>
      </c>
      <c r="Z3009">
        <v>273</v>
      </c>
      <c r="AA3009">
        <v>0.65</v>
      </c>
      <c r="AB3009">
        <v>22.3</v>
      </c>
      <c r="AC3009">
        <v>1</v>
      </c>
      <c r="AD3009">
        <v>0</v>
      </c>
      <c r="AE3009">
        <v>1</v>
      </c>
      <c r="AF3009">
        <v>0</v>
      </c>
      <c r="AG3009">
        <v>0</v>
      </c>
      <c r="AH3009">
        <v>39.1</v>
      </c>
      <c r="AI3009">
        <v>1</v>
      </c>
      <c r="AJ3009">
        <v>0</v>
      </c>
      <c r="AK3009">
        <v>3</v>
      </c>
      <c r="AL3009">
        <v>0</v>
      </c>
      <c r="AM3009">
        <v>0</v>
      </c>
      <c r="AO3009">
        <v>0</v>
      </c>
      <c r="AP3009">
        <v>0</v>
      </c>
      <c r="AQ3009">
        <v>150</v>
      </c>
      <c r="AR3009">
        <v>150</v>
      </c>
      <c r="AS3009" t="s">
        <v>755</v>
      </c>
    </row>
    <row r="3010" spans="1:45" x14ac:dyDescent="0.25">
      <c r="A3010">
        <v>3009</v>
      </c>
      <c r="B3010" t="s">
        <v>26</v>
      </c>
      <c r="C3010" t="s">
        <v>680</v>
      </c>
      <c r="D3010" t="s">
        <v>5</v>
      </c>
      <c r="E3010" t="s">
        <v>352</v>
      </c>
      <c r="F3010" s="138">
        <v>44079</v>
      </c>
      <c r="G3010" t="s">
        <v>684</v>
      </c>
      <c r="H3010" t="s">
        <v>667</v>
      </c>
      <c r="I3010" t="s">
        <v>681</v>
      </c>
      <c r="J3010" t="s">
        <v>403</v>
      </c>
      <c r="K3010" t="s">
        <v>669</v>
      </c>
      <c r="L3010">
        <v>1250</v>
      </c>
      <c r="M3010">
        <v>250</v>
      </c>
      <c r="O3010">
        <v>288</v>
      </c>
      <c r="P3010">
        <v>100</v>
      </c>
      <c r="Q3010">
        <v>0</v>
      </c>
      <c r="R3010">
        <v>83</v>
      </c>
      <c r="S3010">
        <v>66</v>
      </c>
      <c r="T3010">
        <v>0</v>
      </c>
      <c r="U3010">
        <v>68</v>
      </c>
      <c r="V3010">
        <v>0.81927710843373491</v>
      </c>
      <c r="W3010">
        <v>0.4</v>
      </c>
      <c r="X3010">
        <v>0</v>
      </c>
      <c r="Y3010">
        <v>0.41170634920634924</v>
      </c>
      <c r="Z3010">
        <v>287</v>
      </c>
      <c r="AA3010">
        <v>0.65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68</v>
      </c>
      <c r="AI3010">
        <v>0</v>
      </c>
      <c r="AJ3010">
        <v>0</v>
      </c>
      <c r="AK3010">
        <v>0</v>
      </c>
      <c r="AL3010">
        <v>0</v>
      </c>
      <c r="AM3010">
        <v>0</v>
      </c>
      <c r="AO3010">
        <v>0</v>
      </c>
      <c r="AP3010">
        <v>0</v>
      </c>
      <c r="AQ3010">
        <v>150</v>
      </c>
      <c r="AR3010">
        <v>150</v>
      </c>
      <c r="AS3010" t="s">
        <v>755</v>
      </c>
    </row>
    <row r="3011" spans="1:45" x14ac:dyDescent="0.25">
      <c r="A3011">
        <v>3010</v>
      </c>
      <c r="B3011" t="s">
        <v>26</v>
      </c>
      <c r="C3011" t="s">
        <v>680</v>
      </c>
      <c r="D3011" t="s">
        <v>5</v>
      </c>
      <c r="E3011" t="s">
        <v>352</v>
      </c>
      <c r="F3011" s="138">
        <v>44079</v>
      </c>
      <c r="G3011" t="s">
        <v>685</v>
      </c>
      <c r="H3011" t="s">
        <v>667</v>
      </c>
      <c r="I3011" t="s">
        <v>681</v>
      </c>
      <c r="J3011" t="s">
        <v>264</v>
      </c>
      <c r="K3011" t="s">
        <v>671</v>
      </c>
      <c r="L3011">
        <v>1000</v>
      </c>
      <c r="M3011">
        <v>200</v>
      </c>
      <c r="N3011">
        <v>98</v>
      </c>
      <c r="O3011">
        <v>94</v>
      </c>
      <c r="P3011">
        <v>80</v>
      </c>
      <c r="Q3011">
        <v>12</v>
      </c>
      <c r="R3011">
        <v>31</v>
      </c>
      <c r="S3011">
        <v>52</v>
      </c>
      <c r="T3011">
        <v>8</v>
      </c>
      <c r="U3011">
        <v>26.25</v>
      </c>
      <c r="V3011">
        <v>0.79651162790697672</v>
      </c>
      <c r="W3011">
        <v>0.4</v>
      </c>
      <c r="X3011">
        <v>8.9285714285714302E-2</v>
      </c>
      <c r="Y3011">
        <v>0.23065476190476195</v>
      </c>
      <c r="Z3011">
        <v>239</v>
      </c>
      <c r="AA3011">
        <v>0.65</v>
      </c>
      <c r="AB3011">
        <v>8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25</v>
      </c>
      <c r="AI3011">
        <v>1</v>
      </c>
      <c r="AJ3011">
        <v>0</v>
      </c>
      <c r="AK3011">
        <v>2</v>
      </c>
      <c r="AL3011">
        <v>0</v>
      </c>
      <c r="AM3011">
        <v>0</v>
      </c>
      <c r="AO3011">
        <v>0</v>
      </c>
      <c r="AP3011">
        <v>0</v>
      </c>
      <c r="AQ3011">
        <v>150</v>
      </c>
      <c r="AR3011">
        <v>150</v>
      </c>
      <c r="AS3011" t="s">
        <v>755</v>
      </c>
    </row>
    <row r="3012" spans="1:45" x14ac:dyDescent="0.25">
      <c r="A3012">
        <v>3011</v>
      </c>
      <c r="B3012" t="s">
        <v>26</v>
      </c>
      <c r="C3012" t="s">
        <v>680</v>
      </c>
      <c r="D3012" t="s">
        <v>5</v>
      </c>
      <c r="E3012" t="s">
        <v>352</v>
      </c>
      <c r="F3012" s="138">
        <v>44079</v>
      </c>
      <c r="G3012" t="s">
        <v>685</v>
      </c>
      <c r="H3012" t="s">
        <v>667</v>
      </c>
      <c r="I3012" t="s">
        <v>681</v>
      </c>
      <c r="J3012" t="s">
        <v>248</v>
      </c>
      <c r="K3012" t="s">
        <v>671</v>
      </c>
      <c r="L3012">
        <v>1000</v>
      </c>
      <c r="M3012">
        <v>200</v>
      </c>
      <c r="O3012">
        <v>212</v>
      </c>
      <c r="P3012">
        <v>80</v>
      </c>
      <c r="Q3012">
        <v>18</v>
      </c>
      <c r="R3012">
        <v>49</v>
      </c>
      <c r="S3012">
        <v>52</v>
      </c>
      <c r="T3012">
        <v>9.3000000000000007</v>
      </c>
      <c r="U3012">
        <v>46</v>
      </c>
      <c r="V3012">
        <v>0.82537313432835813</v>
      </c>
      <c r="W3012">
        <v>0.4</v>
      </c>
      <c r="X3012">
        <v>0.12129380053908358</v>
      </c>
      <c r="Y3012">
        <v>0.33018867924528306</v>
      </c>
      <c r="Z3012">
        <v>200</v>
      </c>
      <c r="AA3012">
        <v>0.65</v>
      </c>
      <c r="AB3012">
        <v>9.3000000000000007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45</v>
      </c>
      <c r="AI3012">
        <v>0</v>
      </c>
      <c r="AJ3012">
        <v>0</v>
      </c>
      <c r="AK3012">
        <v>2</v>
      </c>
      <c r="AL3012">
        <v>0</v>
      </c>
      <c r="AM3012">
        <v>0</v>
      </c>
      <c r="AO3012">
        <v>0</v>
      </c>
      <c r="AP3012">
        <v>0</v>
      </c>
      <c r="AQ3012">
        <v>150</v>
      </c>
      <c r="AR3012">
        <v>150</v>
      </c>
      <c r="AS3012" t="s">
        <v>755</v>
      </c>
    </row>
    <row r="3013" spans="1:45" x14ac:dyDescent="0.25">
      <c r="A3013">
        <v>3012</v>
      </c>
      <c r="B3013" t="s">
        <v>26</v>
      </c>
      <c r="C3013" t="s">
        <v>680</v>
      </c>
      <c r="D3013" t="s">
        <v>5</v>
      </c>
      <c r="E3013" t="s">
        <v>352</v>
      </c>
      <c r="F3013" s="138">
        <v>44079</v>
      </c>
      <c r="G3013" t="s">
        <v>685</v>
      </c>
      <c r="H3013" t="s">
        <v>667</v>
      </c>
      <c r="I3013" t="s">
        <v>681</v>
      </c>
      <c r="J3013" t="s">
        <v>258</v>
      </c>
      <c r="K3013" t="s">
        <v>671</v>
      </c>
      <c r="L3013">
        <v>1000</v>
      </c>
      <c r="M3013">
        <v>200</v>
      </c>
      <c r="O3013">
        <v>228</v>
      </c>
      <c r="P3013">
        <v>80</v>
      </c>
      <c r="Q3013">
        <v>0</v>
      </c>
      <c r="R3013">
        <v>39</v>
      </c>
      <c r="S3013">
        <v>52</v>
      </c>
      <c r="T3013">
        <v>0</v>
      </c>
      <c r="U3013">
        <v>28.3</v>
      </c>
      <c r="V3013">
        <v>0.72564102564102562</v>
      </c>
      <c r="W3013">
        <v>0.4</v>
      </c>
      <c r="X3013">
        <v>0</v>
      </c>
      <c r="Y3013">
        <v>0.24436090225563911</v>
      </c>
      <c r="Z3013">
        <v>228</v>
      </c>
      <c r="AA3013">
        <v>0.65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28.3</v>
      </c>
      <c r="AI3013">
        <v>0</v>
      </c>
      <c r="AJ3013">
        <v>0</v>
      </c>
      <c r="AK3013">
        <v>0</v>
      </c>
      <c r="AL3013">
        <v>0</v>
      </c>
      <c r="AM3013">
        <v>0</v>
      </c>
      <c r="AO3013">
        <v>0</v>
      </c>
      <c r="AP3013">
        <v>0</v>
      </c>
      <c r="AQ3013">
        <v>150</v>
      </c>
      <c r="AR3013">
        <v>150</v>
      </c>
      <c r="AS3013" t="s">
        <v>755</v>
      </c>
    </row>
    <row r="3014" spans="1:45" x14ac:dyDescent="0.25">
      <c r="A3014">
        <v>3013</v>
      </c>
      <c r="B3014" t="s">
        <v>26</v>
      </c>
      <c r="C3014" t="s">
        <v>680</v>
      </c>
      <c r="D3014" t="s">
        <v>5</v>
      </c>
      <c r="E3014" t="s">
        <v>352</v>
      </c>
      <c r="F3014" s="138">
        <v>44079</v>
      </c>
      <c r="G3014" t="s">
        <v>685</v>
      </c>
      <c r="H3014" t="s">
        <v>667</v>
      </c>
      <c r="I3014" t="s">
        <v>681</v>
      </c>
      <c r="J3014" t="s">
        <v>600</v>
      </c>
      <c r="K3014" t="s">
        <v>671</v>
      </c>
      <c r="L3014">
        <v>1000</v>
      </c>
      <c r="M3014">
        <v>200</v>
      </c>
      <c r="N3014">
        <v>122</v>
      </c>
      <c r="O3014">
        <v>122</v>
      </c>
      <c r="P3014">
        <v>80</v>
      </c>
      <c r="Q3014">
        <v>7</v>
      </c>
      <c r="R3014">
        <v>33</v>
      </c>
      <c r="S3014">
        <v>52</v>
      </c>
      <c r="T3014">
        <v>6.7</v>
      </c>
      <c r="U3014">
        <v>31.25</v>
      </c>
      <c r="V3014">
        <v>0.94875000000000009</v>
      </c>
      <c r="W3014">
        <v>0.4</v>
      </c>
      <c r="X3014">
        <v>4.0983606557377053E-2</v>
      </c>
      <c r="Y3014">
        <v>0.19320843091334897</v>
      </c>
      <c r="Z3014">
        <v>242</v>
      </c>
      <c r="AA3014">
        <v>0.65</v>
      </c>
      <c r="AB3014">
        <v>4.7</v>
      </c>
      <c r="AC3014">
        <v>0</v>
      </c>
      <c r="AD3014">
        <v>0</v>
      </c>
      <c r="AE3014">
        <v>4</v>
      </c>
      <c r="AF3014">
        <v>0</v>
      </c>
      <c r="AG3014">
        <v>0</v>
      </c>
      <c r="AH3014">
        <v>30</v>
      </c>
      <c r="AI3014">
        <v>3</v>
      </c>
      <c r="AJ3014">
        <v>0</v>
      </c>
      <c r="AK3014">
        <v>1</v>
      </c>
      <c r="AL3014">
        <v>0</v>
      </c>
      <c r="AM3014">
        <v>0</v>
      </c>
      <c r="AO3014">
        <v>0</v>
      </c>
      <c r="AP3014">
        <v>0</v>
      </c>
      <c r="AQ3014">
        <v>150</v>
      </c>
      <c r="AR3014">
        <v>150</v>
      </c>
      <c r="AS3014" t="s">
        <v>755</v>
      </c>
    </row>
    <row r="3015" spans="1:45" x14ac:dyDescent="0.25">
      <c r="A3015">
        <v>3014</v>
      </c>
      <c r="B3015" t="s">
        <v>26</v>
      </c>
      <c r="C3015" t="s">
        <v>680</v>
      </c>
      <c r="D3015" t="s">
        <v>5</v>
      </c>
      <c r="E3015" t="s">
        <v>352</v>
      </c>
      <c r="F3015" s="138">
        <v>44079</v>
      </c>
      <c r="G3015" t="s">
        <v>685</v>
      </c>
      <c r="H3015" t="s">
        <v>667</v>
      </c>
      <c r="I3015" t="s">
        <v>681</v>
      </c>
      <c r="J3015" t="s">
        <v>252</v>
      </c>
      <c r="K3015" t="s">
        <v>671</v>
      </c>
      <c r="L3015">
        <v>1000</v>
      </c>
      <c r="M3015">
        <v>200</v>
      </c>
      <c r="O3015">
        <v>216</v>
      </c>
      <c r="P3015">
        <v>80</v>
      </c>
      <c r="Q3015">
        <v>0</v>
      </c>
      <c r="R3015">
        <v>46</v>
      </c>
      <c r="S3015">
        <v>52</v>
      </c>
      <c r="T3015">
        <v>0</v>
      </c>
      <c r="U3015">
        <v>55</v>
      </c>
      <c r="V3015">
        <v>1.1956521739130435</v>
      </c>
      <c r="W3015">
        <v>0.4</v>
      </c>
      <c r="X3015">
        <v>0</v>
      </c>
      <c r="Y3015">
        <v>0.30423280423280424</v>
      </c>
      <c r="Z3015">
        <v>229</v>
      </c>
      <c r="AA3015">
        <v>0.65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52</v>
      </c>
      <c r="AI3015">
        <v>0</v>
      </c>
      <c r="AJ3015">
        <v>0</v>
      </c>
      <c r="AK3015">
        <v>6</v>
      </c>
      <c r="AL3015">
        <v>0</v>
      </c>
      <c r="AM3015">
        <v>0</v>
      </c>
      <c r="AO3015">
        <v>0</v>
      </c>
      <c r="AP3015">
        <v>0</v>
      </c>
      <c r="AQ3015">
        <v>150</v>
      </c>
      <c r="AR3015">
        <v>150</v>
      </c>
      <c r="AS3015" t="s">
        <v>755</v>
      </c>
    </row>
    <row r="3016" spans="1:45" x14ac:dyDescent="0.25">
      <c r="A3016">
        <v>3015</v>
      </c>
      <c r="B3016" t="s">
        <v>26</v>
      </c>
      <c r="C3016" t="s">
        <v>680</v>
      </c>
      <c r="D3016" t="s">
        <v>5</v>
      </c>
      <c r="E3016" t="s">
        <v>352</v>
      </c>
      <c r="F3016" s="138">
        <v>44079</v>
      </c>
      <c r="G3016" t="s">
        <v>685</v>
      </c>
      <c r="H3016" t="s">
        <v>667</v>
      </c>
      <c r="I3016" t="s">
        <v>681</v>
      </c>
      <c r="J3016" t="s">
        <v>404</v>
      </c>
      <c r="K3016" t="s">
        <v>671</v>
      </c>
      <c r="L3016">
        <v>1000</v>
      </c>
      <c r="M3016">
        <v>200</v>
      </c>
      <c r="O3016">
        <v>200</v>
      </c>
      <c r="P3016">
        <v>80</v>
      </c>
      <c r="Q3016">
        <v>26</v>
      </c>
      <c r="R3016">
        <v>52</v>
      </c>
      <c r="S3016">
        <v>52</v>
      </c>
      <c r="T3016">
        <v>24.5</v>
      </c>
      <c r="U3016">
        <v>51</v>
      </c>
      <c r="V3016">
        <v>0.96794871794871795</v>
      </c>
      <c r="W3016">
        <v>0.4</v>
      </c>
      <c r="X3016">
        <v>0.18571428571428572</v>
      </c>
      <c r="Y3016">
        <v>0.37142857142857144</v>
      </c>
      <c r="Z3016">
        <v>213</v>
      </c>
      <c r="AA3016">
        <v>0.65</v>
      </c>
      <c r="AB3016">
        <v>22</v>
      </c>
      <c r="AC3016">
        <v>0</v>
      </c>
      <c r="AD3016">
        <v>0</v>
      </c>
      <c r="AE3016">
        <v>5</v>
      </c>
      <c r="AF3016">
        <v>0</v>
      </c>
      <c r="AG3016">
        <v>0</v>
      </c>
      <c r="AH3016">
        <v>49</v>
      </c>
      <c r="AI3016">
        <v>0</v>
      </c>
      <c r="AJ3016">
        <v>0</v>
      </c>
      <c r="AK3016">
        <v>4</v>
      </c>
      <c r="AL3016">
        <v>0</v>
      </c>
      <c r="AM3016">
        <v>0</v>
      </c>
      <c r="AO3016">
        <v>0</v>
      </c>
      <c r="AP3016">
        <v>0</v>
      </c>
      <c r="AQ3016">
        <v>150</v>
      </c>
      <c r="AR3016">
        <v>150</v>
      </c>
      <c r="AS3016" t="s">
        <v>755</v>
      </c>
    </row>
    <row r="3017" spans="1:45" x14ac:dyDescent="0.25">
      <c r="A3017">
        <v>3016</v>
      </c>
      <c r="B3017" t="s">
        <v>26</v>
      </c>
      <c r="C3017" t="s">
        <v>680</v>
      </c>
      <c r="D3017" t="s">
        <v>5</v>
      </c>
      <c r="E3017" t="s">
        <v>352</v>
      </c>
      <c r="F3017" s="138">
        <v>44079</v>
      </c>
      <c r="G3017" t="s">
        <v>685</v>
      </c>
      <c r="H3017" t="s">
        <v>667</v>
      </c>
      <c r="I3017" t="s">
        <v>681</v>
      </c>
      <c r="J3017" t="s">
        <v>420</v>
      </c>
      <c r="K3017" t="s">
        <v>671</v>
      </c>
      <c r="L3017">
        <v>1000</v>
      </c>
      <c r="M3017">
        <v>200</v>
      </c>
      <c r="O3017">
        <v>160</v>
      </c>
      <c r="P3017">
        <v>80</v>
      </c>
      <c r="Q3017">
        <v>2</v>
      </c>
      <c r="R3017">
        <v>26</v>
      </c>
      <c r="S3017">
        <v>52</v>
      </c>
      <c r="T3017">
        <v>1</v>
      </c>
      <c r="U3017">
        <v>20.875</v>
      </c>
      <c r="V3017">
        <v>0.78125</v>
      </c>
      <c r="W3017">
        <v>0.4</v>
      </c>
      <c r="X3017">
        <v>1.7857142857142856E-2</v>
      </c>
      <c r="Y3017">
        <v>0.23214285714285715</v>
      </c>
      <c r="Z3017">
        <v>177</v>
      </c>
      <c r="AA3017">
        <v>0.65</v>
      </c>
      <c r="AB3017">
        <v>0</v>
      </c>
      <c r="AC3017">
        <v>0</v>
      </c>
      <c r="AD3017">
        <v>0</v>
      </c>
      <c r="AE3017">
        <v>2</v>
      </c>
      <c r="AF3017">
        <v>0</v>
      </c>
      <c r="AG3017">
        <v>0</v>
      </c>
      <c r="AH3017">
        <v>18</v>
      </c>
      <c r="AI3017">
        <v>2</v>
      </c>
      <c r="AJ3017">
        <v>1</v>
      </c>
      <c r="AK3017">
        <v>4</v>
      </c>
      <c r="AL3017">
        <v>0</v>
      </c>
      <c r="AM3017">
        <v>0</v>
      </c>
      <c r="AO3017">
        <v>0</v>
      </c>
      <c r="AP3017">
        <v>0</v>
      </c>
      <c r="AQ3017">
        <v>150</v>
      </c>
      <c r="AR3017">
        <v>150</v>
      </c>
      <c r="AS3017" t="s">
        <v>755</v>
      </c>
    </row>
    <row r="3018" spans="1:45" x14ac:dyDescent="0.25">
      <c r="A3018">
        <v>3017</v>
      </c>
      <c r="B3018" t="s">
        <v>26</v>
      </c>
      <c r="C3018" t="s">
        <v>680</v>
      </c>
      <c r="D3018" t="s">
        <v>5</v>
      </c>
      <c r="E3018" t="s">
        <v>352</v>
      </c>
      <c r="F3018" s="138">
        <v>44079</v>
      </c>
      <c r="G3018" t="s">
        <v>685</v>
      </c>
      <c r="H3018" t="s">
        <v>667</v>
      </c>
      <c r="I3018" t="s">
        <v>681</v>
      </c>
      <c r="J3018" t="s">
        <v>448</v>
      </c>
      <c r="K3018" t="s">
        <v>671</v>
      </c>
      <c r="L3018">
        <v>1000</v>
      </c>
      <c r="M3018">
        <v>200</v>
      </c>
      <c r="O3018">
        <v>200</v>
      </c>
      <c r="P3018">
        <v>80</v>
      </c>
      <c r="Q3018">
        <v>8</v>
      </c>
      <c r="R3018">
        <v>56</v>
      </c>
      <c r="S3018">
        <v>52</v>
      </c>
      <c r="T3018">
        <v>5.55</v>
      </c>
      <c r="U3018">
        <v>46.75</v>
      </c>
      <c r="V3018">
        <v>0.81718749999999996</v>
      </c>
      <c r="W3018">
        <v>0.4</v>
      </c>
      <c r="X3018">
        <v>5.7142857142857141E-2</v>
      </c>
      <c r="Y3018">
        <v>0.4</v>
      </c>
      <c r="Z3018">
        <v>210</v>
      </c>
      <c r="AA3018">
        <v>0.65</v>
      </c>
      <c r="AB3018">
        <v>4.3</v>
      </c>
      <c r="AC3018">
        <v>5</v>
      </c>
      <c r="AD3018">
        <v>0</v>
      </c>
      <c r="AE3018">
        <v>0</v>
      </c>
      <c r="AF3018">
        <v>0</v>
      </c>
      <c r="AG3018">
        <v>0</v>
      </c>
      <c r="AH3018">
        <v>45</v>
      </c>
      <c r="AI3018">
        <v>5</v>
      </c>
      <c r="AJ3018">
        <v>0</v>
      </c>
      <c r="AK3018">
        <v>1</v>
      </c>
      <c r="AL3018">
        <v>0</v>
      </c>
      <c r="AM3018">
        <v>0</v>
      </c>
      <c r="AO3018">
        <v>0</v>
      </c>
      <c r="AP3018">
        <v>0</v>
      </c>
      <c r="AQ3018">
        <v>150</v>
      </c>
      <c r="AR3018">
        <v>150</v>
      </c>
      <c r="AS3018" t="s">
        <v>755</v>
      </c>
    </row>
    <row r="3019" spans="1:45" x14ac:dyDescent="0.25">
      <c r="A3019">
        <v>3018</v>
      </c>
      <c r="B3019" t="s">
        <v>26</v>
      </c>
      <c r="C3019" t="s">
        <v>680</v>
      </c>
      <c r="D3019" t="s">
        <v>5</v>
      </c>
      <c r="E3019" t="s">
        <v>352</v>
      </c>
      <c r="F3019" s="138">
        <v>44079</v>
      </c>
      <c r="G3019" t="s">
        <v>685</v>
      </c>
      <c r="H3019" t="s">
        <v>667</v>
      </c>
      <c r="I3019" t="s">
        <v>681</v>
      </c>
      <c r="J3019" t="s">
        <v>413</v>
      </c>
      <c r="K3019" t="s">
        <v>671</v>
      </c>
      <c r="L3019">
        <v>1000</v>
      </c>
      <c r="M3019">
        <v>200</v>
      </c>
      <c r="O3019">
        <v>206</v>
      </c>
      <c r="P3019">
        <v>80</v>
      </c>
      <c r="Q3019">
        <v>7</v>
      </c>
      <c r="R3019">
        <v>65</v>
      </c>
      <c r="S3019">
        <v>52</v>
      </c>
      <c r="T3019">
        <v>5</v>
      </c>
      <c r="U3019">
        <v>68.375</v>
      </c>
      <c r="V3019">
        <v>1.0190972222222223</v>
      </c>
      <c r="W3019">
        <v>0.4</v>
      </c>
      <c r="X3019">
        <v>4.8543689320388356E-2</v>
      </c>
      <c r="Y3019">
        <v>0.45076282940360612</v>
      </c>
      <c r="Z3019">
        <v>204</v>
      </c>
      <c r="AA3019">
        <v>0.65</v>
      </c>
      <c r="AB3019">
        <v>4</v>
      </c>
      <c r="AC3019">
        <v>0</v>
      </c>
      <c r="AD3019">
        <v>0</v>
      </c>
      <c r="AE3019">
        <v>2</v>
      </c>
      <c r="AF3019">
        <v>0</v>
      </c>
      <c r="AG3019">
        <v>0</v>
      </c>
      <c r="AH3019">
        <v>66</v>
      </c>
      <c r="AI3019">
        <v>2</v>
      </c>
      <c r="AJ3019">
        <v>1</v>
      </c>
      <c r="AK3019">
        <v>3</v>
      </c>
      <c r="AL3019">
        <v>0</v>
      </c>
      <c r="AM3019">
        <v>0</v>
      </c>
      <c r="AO3019">
        <v>0</v>
      </c>
      <c r="AP3019">
        <v>0</v>
      </c>
      <c r="AQ3019">
        <v>150</v>
      </c>
      <c r="AR3019">
        <v>150</v>
      </c>
      <c r="AS3019" t="s">
        <v>755</v>
      </c>
    </row>
    <row r="3020" spans="1:45" x14ac:dyDescent="0.25">
      <c r="A3020">
        <v>3019</v>
      </c>
      <c r="B3020" t="s">
        <v>26</v>
      </c>
      <c r="C3020" t="s">
        <v>680</v>
      </c>
      <c r="D3020" t="s">
        <v>5</v>
      </c>
      <c r="E3020" t="s">
        <v>352</v>
      </c>
      <c r="F3020" s="138">
        <v>44079</v>
      </c>
      <c r="G3020" t="s">
        <v>685</v>
      </c>
      <c r="H3020" t="s">
        <v>667</v>
      </c>
      <c r="I3020" t="s">
        <v>681</v>
      </c>
      <c r="J3020" t="s">
        <v>406</v>
      </c>
      <c r="K3020" t="s">
        <v>671</v>
      </c>
      <c r="L3020">
        <v>1000</v>
      </c>
      <c r="M3020">
        <v>200</v>
      </c>
      <c r="N3020">
        <v>106</v>
      </c>
      <c r="O3020">
        <v>102</v>
      </c>
      <c r="P3020">
        <v>80</v>
      </c>
      <c r="Q3020">
        <v>3</v>
      </c>
      <c r="R3020">
        <v>31</v>
      </c>
      <c r="S3020">
        <v>52</v>
      </c>
      <c r="T3020">
        <v>2</v>
      </c>
      <c r="U3020">
        <v>22</v>
      </c>
      <c r="V3020">
        <v>0.70588235294117652</v>
      </c>
      <c r="W3020">
        <v>0.4</v>
      </c>
      <c r="X3020">
        <v>2.0604395604395604E-2</v>
      </c>
      <c r="Y3020">
        <v>0.21291208791208793</v>
      </c>
      <c r="Z3020">
        <v>206</v>
      </c>
      <c r="AA3020">
        <v>0.65</v>
      </c>
      <c r="AB3020">
        <v>2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22</v>
      </c>
      <c r="AI3020">
        <v>0</v>
      </c>
      <c r="AJ3020">
        <v>0</v>
      </c>
      <c r="AK3020">
        <v>0</v>
      </c>
      <c r="AL3020">
        <v>0</v>
      </c>
      <c r="AM3020">
        <v>0</v>
      </c>
      <c r="AO3020">
        <v>0</v>
      </c>
      <c r="AP3020">
        <v>0</v>
      </c>
      <c r="AQ3020">
        <v>150</v>
      </c>
      <c r="AR3020">
        <v>150</v>
      </c>
      <c r="AS3020" t="s">
        <v>755</v>
      </c>
    </row>
    <row r="3021" spans="1:45" x14ac:dyDescent="0.25">
      <c r="A3021">
        <v>3020</v>
      </c>
      <c r="B3021" t="s">
        <v>26</v>
      </c>
      <c r="C3021" t="s">
        <v>680</v>
      </c>
      <c r="D3021" t="s">
        <v>5</v>
      </c>
      <c r="E3021" t="s">
        <v>352</v>
      </c>
      <c r="F3021" s="138">
        <v>44079</v>
      </c>
      <c r="G3021" t="s">
        <v>685</v>
      </c>
      <c r="H3021" t="s">
        <v>667</v>
      </c>
      <c r="I3021" t="s">
        <v>681</v>
      </c>
      <c r="J3021" t="s">
        <v>261</v>
      </c>
      <c r="K3021" t="s">
        <v>671</v>
      </c>
      <c r="L3021">
        <v>1000</v>
      </c>
      <c r="M3021">
        <v>200</v>
      </c>
      <c r="N3021">
        <v>100</v>
      </c>
      <c r="O3021">
        <v>100</v>
      </c>
      <c r="P3021">
        <v>80</v>
      </c>
      <c r="Q3021">
        <v>7</v>
      </c>
      <c r="R3021">
        <v>27</v>
      </c>
      <c r="S3021">
        <v>52</v>
      </c>
      <c r="T3021">
        <v>6</v>
      </c>
      <c r="U3021">
        <v>32.5</v>
      </c>
      <c r="V3021">
        <v>1.1323529411764706</v>
      </c>
      <c r="W3021">
        <v>0.4</v>
      </c>
      <c r="X3021">
        <v>0.05</v>
      </c>
      <c r="Y3021">
        <v>0.19285714285714287</v>
      </c>
      <c r="Z3021">
        <v>212</v>
      </c>
      <c r="AA3021">
        <v>0.65</v>
      </c>
      <c r="AB3021">
        <v>6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32</v>
      </c>
      <c r="AI3021">
        <v>0</v>
      </c>
      <c r="AJ3021">
        <v>0</v>
      </c>
      <c r="AK3021">
        <v>1</v>
      </c>
      <c r="AL3021">
        <v>0</v>
      </c>
      <c r="AM3021">
        <v>0</v>
      </c>
      <c r="AO3021">
        <v>0</v>
      </c>
      <c r="AP3021">
        <v>0</v>
      </c>
      <c r="AQ3021">
        <v>150</v>
      </c>
      <c r="AR3021">
        <v>150</v>
      </c>
      <c r="AS3021" t="s">
        <v>755</v>
      </c>
    </row>
    <row r="3022" spans="1:45" x14ac:dyDescent="0.25">
      <c r="A3022">
        <v>3021</v>
      </c>
      <c r="B3022" t="s">
        <v>26</v>
      </c>
      <c r="C3022" t="s">
        <v>680</v>
      </c>
      <c r="D3022" t="s">
        <v>5</v>
      </c>
      <c r="E3022" t="s">
        <v>352</v>
      </c>
      <c r="F3022" s="138">
        <v>44079</v>
      </c>
      <c r="G3022" t="s">
        <v>722</v>
      </c>
      <c r="H3022" t="s">
        <v>687</v>
      </c>
      <c r="I3022" t="s">
        <v>681</v>
      </c>
      <c r="J3022" t="s">
        <v>619</v>
      </c>
      <c r="K3022" t="s">
        <v>711</v>
      </c>
      <c r="L3022">
        <v>700</v>
      </c>
      <c r="M3022">
        <v>175</v>
      </c>
      <c r="O3022">
        <v>160</v>
      </c>
      <c r="P3022">
        <v>42</v>
      </c>
      <c r="Q3022">
        <v>7</v>
      </c>
      <c r="R3022">
        <v>46</v>
      </c>
      <c r="S3022">
        <v>15</v>
      </c>
      <c r="T3022">
        <v>2.75</v>
      </c>
      <c r="U3022">
        <v>26</v>
      </c>
      <c r="V3022">
        <v>0.54245283018867929</v>
      </c>
      <c r="W3022">
        <v>0.24</v>
      </c>
      <c r="X3022">
        <v>6.25E-2</v>
      </c>
      <c r="Y3022">
        <v>0.4107142857142857</v>
      </c>
      <c r="Z3022">
        <v>166</v>
      </c>
      <c r="AA3022">
        <v>0.6</v>
      </c>
      <c r="AB3022">
        <v>1</v>
      </c>
      <c r="AC3022">
        <v>2</v>
      </c>
      <c r="AD3022">
        <v>2</v>
      </c>
      <c r="AE3022">
        <v>1</v>
      </c>
      <c r="AF3022">
        <v>0</v>
      </c>
      <c r="AG3022">
        <v>0</v>
      </c>
      <c r="AH3022">
        <v>24</v>
      </c>
      <c r="AI3022">
        <v>4</v>
      </c>
      <c r="AJ3022">
        <v>0</v>
      </c>
      <c r="AK3022">
        <v>2</v>
      </c>
      <c r="AL3022">
        <v>0</v>
      </c>
      <c r="AM3022">
        <v>0</v>
      </c>
      <c r="AO3022">
        <v>0</v>
      </c>
      <c r="AP3022">
        <v>0</v>
      </c>
      <c r="AQ3022">
        <v>150</v>
      </c>
      <c r="AR3022">
        <v>150</v>
      </c>
      <c r="AS3022" t="s">
        <v>755</v>
      </c>
    </row>
    <row r="3023" spans="1:45" x14ac:dyDescent="0.25">
      <c r="A3023">
        <v>3022</v>
      </c>
      <c r="B3023" t="s">
        <v>26</v>
      </c>
      <c r="C3023" t="s">
        <v>680</v>
      </c>
      <c r="D3023" t="s">
        <v>5</v>
      </c>
      <c r="E3023" t="s">
        <v>352</v>
      </c>
      <c r="F3023" s="138">
        <v>44079</v>
      </c>
      <c r="G3023" t="s">
        <v>722</v>
      </c>
      <c r="H3023" t="s">
        <v>687</v>
      </c>
      <c r="I3023" t="s">
        <v>681</v>
      </c>
      <c r="J3023" t="s">
        <v>599</v>
      </c>
      <c r="K3023" t="s">
        <v>711</v>
      </c>
      <c r="L3023">
        <v>700</v>
      </c>
      <c r="M3023">
        <v>175</v>
      </c>
      <c r="O3023">
        <v>160</v>
      </c>
      <c r="P3023">
        <v>42</v>
      </c>
      <c r="Q3023">
        <v>4</v>
      </c>
      <c r="R3023">
        <v>18</v>
      </c>
      <c r="S3023">
        <v>15</v>
      </c>
      <c r="T3023">
        <v>2</v>
      </c>
      <c r="U3023">
        <v>15</v>
      </c>
      <c r="V3023">
        <v>0.77272727272727271</v>
      </c>
      <c r="W3023">
        <v>0.24</v>
      </c>
      <c r="X3023">
        <v>3.5714285714285712E-2</v>
      </c>
      <c r="Y3023">
        <v>0.16071428571428573</v>
      </c>
      <c r="Z3023">
        <v>172</v>
      </c>
      <c r="AA3023">
        <v>0.6</v>
      </c>
      <c r="AB3023">
        <v>2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14</v>
      </c>
      <c r="AI3023">
        <v>4</v>
      </c>
      <c r="AJ3023">
        <v>0</v>
      </c>
      <c r="AK3023">
        <v>0</v>
      </c>
      <c r="AL3023">
        <v>0</v>
      </c>
      <c r="AM3023">
        <v>0</v>
      </c>
      <c r="AO3023">
        <v>0</v>
      </c>
      <c r="AP3023">
        <v>0</v>
      </c>
      <c r="AQ3023">
        <v>150</v>
      </c>
      <c r="AR3023">
        <v>150</v>
      </c>
      <c r="AS3023" t="s">
        <v>755</v>
      </c>
    </row>
    <row r="3024" spans="1:45" x14ac:dyDescent="0.25">
      <c r="A3024">
        <v>3023</v>
      </c>
      <c r="B3024" t="s">
        <v>26</v>
      </c>
      <c r="C3024" t="s">
        <v>680</v>
      </c>
      <c r="D3024" t="s">
        <v>5</v>
      </c>
      <c r="E3024" t="s">
        <v>352</v>
      </c>
      <c r="F3024" s="138">
        <v>44079</v>
      </c>
      <c r="G3024" t="s">
        <v>720</v>
      </c>
      <c r="H3024" t="s">
        <v>687</v>
      </c>
      <c r="I3024" t="s">
        <v>681</v>
      </c>
      <c r="J3024" t="s">
        <v>591</v>
      </c>
      <c r="K3024" t="s">
        <v>711</v>
      </c>
      <c r="L3024">
        <v>700</v>
      </c>
      <c r="M3024">
        <v>175</v>
      </c>
      <c r="O3024">
        <v>160</v>
      </c>
      <c r="P3024">
        <v>42</v>
      </c>
      <c r="Q3024">
        <v>4</v>
      </c>
      <c r="R3024">
        <v>32</v>
      </c>
      <c r="S3024">
        <v>15</v>
      </c>
      <c r="T3024">
        <v>2</v>
      </c>
      <c r="U3024">
        <v>17.25</v>
      </c>
      <c r="V3024">
        <v>0.53472222222222221</v>
      </c>
      <c r="W3024">
        <v>0.24</v>
      </c>
      <c r="X3024">
        <v>3.5714285714285712E-2</v>
      </c>
      <c r="Y3024">
        <v>0.2857142857142857</v>
      </c>
      <c r="Z3024">
        <v>167</v>
      </c>
      <c r="AA3024">
        <v>0.6</v>
      </c>
      <c r="AB3024">
        <v>2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16</v>
      </c>
      <c r="AI3024">
        <v>5</v>
      </c>
      <c r="AJ3024">
        <v>0</v>
      </c>
      <c r="AK3024">
        <v>0</v>
      </c>
      <c r="AL3024">
        <v>0</v>
      </c>
      <c r="AM3024">
        <v>0</v>
      </c>
      <c r="AO3024">
        <v>0</v>
      </c>
      <c r="AP3024">
        <v>0</v>
      </c>
      <c r="AQ3024">
        <v>150</v>
      </c>
      <c r="AR3024">
        <v>150</v>
      </c>
      <c r="AS3024" t="s">
        <v>755</v>
      </c>
    </row>
    <row r="3025" spans="1:45" x14ac:dyDescent="0.25">
      <c r="A3025">
        <v>3024</v>
      </c>
      <c r="B3025" t="s">
        <v>26</v>
      </c>
      <c r="C3025" t="s">
        <v>680</v>
      </c>
      <c r="D3025" t="s">
        <v>5</v>
      </c>
      <c r="E3025" t="s">
        <v>352</v>
      </c>
      <c r="F3025" s="138">
        <v>44079</v>
      </c>
      <c r="G3025" t="s">
        <v>684</v>
      </c>
      <c r="H3025" t="s">
        <v>687</v>
      </c>
      <c r="I3025" t="s">
        <v>690</v>
      </c>
      <c r="J3025" t="s">
        <v>452</v>
      </c>
      <c r="K3025" t="s">
        <v>669</v>
      </c>
      <c r="L3025">
        <v>1250</v>
      </c>
      <c r="M3025">
        <v>250</v>
      </c>
      <c r="O3025">
        <v>272</v>
      </c>
      <c r="P3025">
        <v>60</v>
      </c>
      <c r="Q3025">
        <v>10</v>
      </c>
      <c r="R3025">
        <v>13</v>
      </c>
      <c r="S3025">
        <v>22</v>
      </c>
      <c r="T3025">
        <v>14.25</v>
      </c>
      <c r="U3025">
        <v>12.75</v>
      </c>
      <c r="V3025">
        <v>1.173913043478261</v>
      </c>
      <c r="W3025">
        <v>0.24</v>
      </c>
      <c r="X3025">
        <v>5.2521008403361352E-2</v>
      </c>
      <c r="Y3025">
        <v>6.8277310924369755E-2</v>
      </c>
      <c r="Z3025">
        <v>282</v>
      </c>
      <c r="AA3025">
        <v>0.6</v>
      </c>
      <c r="AB3025">
        <v>12</v>
      </c>
      <c r="AC3025">
        <v>0</v>
      </c>
      <c r="AD3025">
        <v>0</v>
      </c>
      <c r="AE3025">
        <v>0</v>
      </c>
      <c r="AF3025">
        <v>3</v>
      </c>
      <c r="AG3025">
        <v>0</v>
      </c>
      <c r="AH3025">
        <v>12</v>
      </c>
      <c r="AI3025">
        <v>0</v>
      </c>
      <c r="AJ3025">
        <v>2</v>
      </c>
      <c r="AK3025">
        <v>0</v>
      </c>
      <c r="AL3025">
        <v>0</v>
      </c>
      <c r="AM3025">
        <v>0</v>
      </c>
      <c r="AO3025">
        <v>0</v>
      </c>
      <c r="AP3025">
        <v>0</v>
      </c>
      <c r="AQ3025">
        <v>150</v>
      </c>
      <c r="AR3025">
        <v>150</v>
      </c>
      <c r="AS3025" t="s">
        <v>755</v>
      </c>
    </row>
    <row r="3026" spans="1:45" x14ac:dyDescent="0.25">
      <c r="A3026">
        <v>3025</v>
      </c>
      <c r="B3026" t="s">
        <v>26</v>
      </c>
      <c r="C3026" t="s">
        <v>665</v>
      </c>
      <c r="D3026" t="s">
        <v>5</v>
      </c>
      <c r="E3026" t="s">
        <v>352</v>
      </c>
      <c r="F3026" s="138">
        <v>44080</v>
      </c>
      <c r="G3026" t="s">
        <v>670</v>
      </c>
      <c r="H3026" t="s">
        <v>667</v>
      </c>
      <c r="I3026" t="s">
        <v>672</v>
      </c>
      <c r="J3026" t="s">
        <v>190</v>
      </c>
      <c r="K3026" t="s">
        <v>671</v>
      </c>
      <c r="L3026">
        <v>1200</v>
      </c>
      <c r="M3026">
        <v>240</v>
      </c>
      <c r="O3026">
        <v>222</v>
      </c>
      <c r="P3026">
        <v>96</v>
      </c>
      <c r="Q3026">
        <v>9</v>
      </c>
      <c r="R3026">
        <v>51</v>
      </c>
      <c r="S3026">
        <v>63.36</v>
      </c>
      <c r="T3026">
        <v>12</v>
      </c>
      <c r="U3026">
        <v>32.799999999999997</v>
      </c>
      <c r="V3026">
        <v>0.74666666666666659</v>
      </c>
      <c r="W3026">
        <v>0.4</v>
      </c>
      <c r="X3026">
        <v>5.7915057915057924E-2</v>
      </c>
      <c r="Y3026">
        <v>0.32818532818532825</v>
      </c>
      <c r="Z3026">
        <v>200</v>
      </c>
      <c r="AA3026">
        <v>0.7</v>
      </c>
      <c r="AB3026">
        <v>12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32.799999999999997</v>
      </c>
      <c r="AI3026">
        <v>0</v>
      </c>
      <c r="AJ3026">
        <v>0</v>
      </c>
      <c r="AK3026">
        <v>0</v>
      </c>
      <c r="AL3026">
        <v>0</v>
      </c>
      <c r="AM3026">
        <v>0</v>
      </c>
      <c r="AO3026">
        <v>0</v>
      </c>
      <c r="AP3026">
        <v>0</v>
      </c>
      <c r="AQ3026">
        <v>50</v>
      </c>
      <c r="AR3026">
        <v>50</v>
      </c>
      <c r="AS3026" t="s">
        <v>755</v>
      </c>
    </row>
    <row r="3027" spans="1:45" x14ac:dyDescent="0.25">
      <c r="A3027">
        <v>3026</v>
      </c>
      <c r="B3027" t="s">
        <v>26</v>
      </c>
      <c r="C3027" t="s">
        <v>665</v>
      </c>
      <c r="D3027" t="s">
        <v>5</v>
      </c>
      <c r="E3027" t="s">
        <v>352</v>
      </c>
      <c r="F3027" s="138">
        <v>44080</v>
      </c>
      <c r="G3027" t="s">
        <v>670</v>
      </c>
      <c r="H3027" t="s">
        <v>667</v>
      </c>
      <c r="I3027" t="s">
        <v>677</v>
      </c>
      <c r="J3027" t="s">
        <v>195</v>
      </c>
      <c r="K3027" t="s">
        <v>671</v>
      </c>
      <c r="L3027">
        <v>1200</v>
      </c>
      <c r="M3027">
        <v>240</v>
      </c>
      <c r="O3027">
        <v>220</v>
      </c>
      <c r="P3027">
        <v>96</v>
      </c>
      <c r="Q3027">
        <v>30</v>
      </c>
      <c r="R3027">
        <v>40</v>
      </c>
      <c r="S3027">
        <v>63.36</v>
      </c>
      <c r="T3027">
        <v>30</v>
      </c>
      <c r="U3027">
        <v>53.5</v>
      </c>
      <c r="V3027">
        <v>1.1928571428571428</v>
      </c>
      <c r="W3027">
        <v>0.4</v>
      </c>
      <c r="X3027">
        <v>0.19480519480519481</v>
      </c>
      <c r="Y3027">
        <v>0.25974025974025972</v>
      </c>
      <c r="Z3027">
        <v>300</v>
      </c>
      <c r="AA3027">
        <v>0.7</v>
      </c>
      <c r="AB3027">
        <v>30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50</v>
      </c>
      <c r="AI3027">
        <v>6</v>
      </c>
      <c r="AJ3027">
        <v>0</v>
      </c>
      <c r="AK3027">
        <v>4</v>
      </c>
      <c r="AL3027">
        <v>0</v>
      </c>
      <c r="AM3027">
        <v>0</v>
      </c>
      <c r="AO3027">
        <v>0</v>
      </c>
      <c r="AP3027">
        <v>0</v>
      </c>
      <c r="AQ3027">
        <v>50</v>
      </c>
      <c r="AR3027">
        <v>50</v>
      </c>
      <c r="AS3027" t="s">
        <v>755</v>
      </c>
    </row>
    <row r="3028" spans="1:45" x14ac:dyDescent="0.25">
      <c r="A3028">
        <v>3027</v>
      </c>
      <c r="B3028" t="s">
        <v>26</v>
      </c>
      <c r="C3028" t="s">
        <v>665</v>
      </c>
      <c r="D3028" t="s">
        <v>5</v>
      </c>
      <c r="E3028" t="s">
        <v>352</v>
      </c>
      <c r="F3028" s="138">
        <v>44080</v>
      </c>
      <c r="G3028" t="s">
        <v>670</v>
      </c>
      <c r="H3028" t="s">
        <v>667</v>
      </c>
      <c r="I3028" t="s">
        <v>668</v>
      </c>
      <c r="J3028" t="s">
        <v>137</v>
      </c>
      <c r="K3028" t="s">
        <v>671</v>
      </c>
      <c r="L3028">
        <v>1200</v>
      </c>
      <c r="M3028">
        <v>240</v>
      </c>
      <c r="O3028">
        <v>212</v>
      </c>
      <c r="P3028">
        <v>96</v>
      </c>
      <c r="Q3028">
        <v>13</v>
      </c>
      <c r="R3028">
        <v>33</v>
      </c>
      <c r="S3028">
        <v>63.36</v>
      </c>
      <c r="T3028">
        <v>14.25</v>
      </c>
      <c r="U3028">
        <v>26.25</v>
      </c>
      <c r="V3028">
        <v>0.88043478260869568</v>
      </c>
      <c r="W3028">
        <v>0.4</v>
      </c>
      <c r="X3028">
        <v>8.7601078167115917E-2</v>
      </c>
      <c r="Y3028">
        <v>0.22237196765498657</v>
      </c>
      <c r="Z3028">
        <v>85</v>
      </c>
      <c r="AA3028">
        <v>0.85</v>
      </c>
      <c r="AB3028">
        <v>12</v>
      </c>
      <c r="AC3028">
        <v>1</v>
      </c>
      <c r="AD3028">
        <v>0</v>
      </c>
      <c r="AE3028">
        <v>4</v>
      </c>
      <c r="AF3028">
        <v>0</v>
      </c>
      <c r="AG3028">
        <v>0</v>
      </c>
      <c r="AH3028">
        <v>24</v>
      </c>
      <c r="AI3028">
        <v>1</v>
      </c>
      <c r="AJ3028">
        <v>0</v>
      </c>
      <c r="AK3028">
        <v>4</v>
      </c>
      <c r="AL3028">
        <v>0</v>
      </c>
      <c r="AM3028">
        <v>0</v>
      </c>
      <c r="AO3028">
        <v>0</v>
      </c>
      <c r="AP3028">
        <v>0</v>
      </c>
      <c r="AQ3028">
        <v>50</v>
      </c>
      <c r="AR3028">
        <v>50</v>
      </c>
      <c r="AS3028" t="s">
        <v>755</v>
      </c>
    </row>
    <row r="3029" spans="1:45" x14ac:dyDescent="0.25">
      <c r="A3029">
        <v>3028</v>
      </c>
      <c r="B3029" t="s">
        <v>26</v>
      </c>
      <c r="C3029" t="s">
        <v>665</v>
      </c>
      <c r="D3029" t="s">
        <v>5</v>
      </c>
      <c r="E3029" t="s">
        <v>352</v>
      </c>
      <c r="F3029" s="138">
        <v>44080</v>
      </c>
      <c r="G3029" t="s">
        <v>670</v>
      </c>
      <c r="H3029" t="s">
        <v>667</v>
      </c>
      <c r="I3029" t="s">
        <v>668</v>
      </c>
      <c r="J3029" t="s">
        <v>138</v>
      </c>
      <c r="K3029" t="s">
        <v>671</v>
      </c>
      <c r="L3029">
        <v>1200</v>
      </c>
      <c r="M3029">
        <v>240</v>
      </c>
      <c r="N3029">
        <v>112</v>
      </c>
      <c r="O3029">
        <v>144</v>
      </c>
      <c r="P3029">
        <v>96</v>
      </c>
      <c r="Q3029">
        <v>39</v>
      </c>
      <c r="R3029">
        <v>54</v>
      </c>
      <c r="S3029">
        <v>63.36</v>
      </c>
      <c r="T3029">
        <v>28.5</v>
      </c>
      <c r="U3029">
        <v>36.5</v>
      </c>
      <c r="V3029">
        <v>0.69892473118279574</v>
      </c>
      <c r="W3029">
        <v>0.4</v>
      </c>
      <c r="X3029">
        <v>0.21763392857142858</v>
      </c>
      <c r="Y3029">
        <v>0.30133928571428575</v>
      </c>
      <c r="Z3029">
        <v>390</v>
      </c>
      <c r="AA3029">
        <v>0.7</v>
      </c>
      <c r="AB3029">
        <v>19</v>
      </c>
      <c r="AC3029">
        <v>6</v>
      </c>
      <c r="AD3029">
        <v>0</v>
      </c>
      <c r="AE3029">
        <v>16</v>
      </c>
      <c r="AF3029">
        <v>0</v>
      </c>
      <c r="AG3029">
        <v>0</v>
      </c>
      <c r="AH3029">
        <v>31</v>
      </c>
      <c r="AI3029">
        <v>6</v>
      </c>
      <c r="AJ3029">
        <v>0</v>
      </c>
      <c r="AK3029">
        <v>8</v>
      </c>
      <c r="AL3029">
        <v>0</v>
      </c>
      <c r="AM3029">
        <v>0</v>
      </c>
      <c r="AO3029">
        <v>0</v>
      </c>
      <c r="AP3029">
        <v>0</v>
      </c>
      <c r="AQ3029">
        <v>50</v>
      </c>
      <c r="AR3029">
        <v>50</v>
      </c>
      <c r="AS3029" t="s">
        <v>755</v>
      </c>
    </row>
    <row r="3030" spans="1:45" x14ac:dyDescent="0.25">
      <c r="A3030">
        <v>3029</v>
      </c>
      <c r="B3030" t="s">
        <v>26</v>
      </c>
      <c r="C3030" t="s">
        <v>665</v>
      </c>
      <c r="D3030" t="s">
        <v>5</v>
      </c>
      <c r="E3030" t="s">
        <v>352</v>
      </c>
      <c r="F3030" s="138">
        <v>44080</v>
      </c>
      <c r="G3030" t="s">
        <v>670</v>
      </c>
      <c r="H3030" t="s">
        <v>667</v>
      </c>
      <c r="I3030" t="s">
        <v>668</v>
      </c>
      <c r="J3030" t="s">
        <v>139</v>
      </c>
      <c r="K3030" t="s">
        <v>671</v>
      </c>
      <c r="L3030">
        <v>1200</v>
      </c>
      <c r="M3030">
        <v>240</v>
      </c>
      <c r="O3030">
        <v>193</v>
      </c>
      <c r="P3030">
        <v>96</v>
      </c>
      <c r="Q3030">
        <v>19</v>
      </c>
      <c r="R3030">
        <v>23</v>
      </c>
      <c r="S3030">
        <v>63.36</v>
      </c>
      <c r="T3030">
        <v>6.75</v>
      </c>
      <c r="U3030">
        <v>13.25</v>
      </c>
      <c r="V3030">
        <v>0.47619047619047616</v>
      </c>
      <c r="W3030">
        <v>0.4</v>
      </c>
      <c r="X3030">
        <v>0.14063656550703182</v>
      </c>
      <c r="Y3030">
        <v>0.17024426350851221</v>
      </c>
      <c r="Z3030">
        <v>330</v>
      </c>
      <c r="AA3030">
        <v>0.7</v>
      </c>
      <c r="AB3030">
        <v>6</v>
      </c>
      <c r="AC3030">
        <v>3</v>
      </c>
      <c r="AD3030">
        <v>0</v>
      </c>
      <c r="AE3030">
        <v>0</v>
      </c>
      <c r="AF3030">
        <v>0</v>
      </c>
      <c r="AG3030">
        <v>0</v>
      </c>
      <c r="AH3030">
        <v>12</v>
      </c>
      <c r="AI3030">
        <v>1</v>
      </c>
      <c r="AJ3030">
        <v>0</v>
      </c>
      <c r="AK3030">
        <v>2</v>
      </c>
      <c r="AL3030">
        <v>0</v>
      </c>
      <c r="AM3030">
        <v>0</v>
      </c>
      <c r="AO3030">
        <v>0</v>
      </c>
      <c r="AP3030">
        <v>0</v>
      </c>
      <c r="AQ3030">
        <v>50</v>
      </c>
      <c r="AR3030">
        <v>50</v>
      </c>
      <c r="AS3030" t="s">
        <v>755</v>
      </c>
    </row>
    <row r="3031" spans="1:45" x14ac:dyDescent="0.25">
      <c r="A3031">
        <v>3030</v>
      </c>
      <c r="B3031" t="s">
        <v>26</v>
      </c>
      <c r="C3031" t="s">
        <v>665</v>
      </c>
      <c r="D3031" t="s">
        <v>5</v>
      </c>
      <c r="E3031" t="s">
        <v>352</v>
      </c>
      <c r="F3031" s="138">
        <v>44080</v>
      </c>
      <c r="G3031" t="s">
        <v>670</v>
      </c>
      <c r="H3031" t="s">
        <v>667</v>
      </c>
      <c r="I3031" t="s">
        <v>668</v>
      </c>
      <c r="J3031" t="s">
        <v>140</v>
      </c>
      <c r="K3031" t="s">
        <v>671</v>
      </c>
      <c r="L3031">
        <v>1200</v>
      </c>
      <c r="M3031">
        <v>240</v>
      </c>
      <c r="O3031">
        <v>232</v>
      </c>
      <c r="P3031">
        <v>96</v>
      </c>
      <c r="Q3031">
        <v>26</v>
      </c>
      <c r="R3031">
        <v>50</v>
      </c>
      <c r="S3031">
        <v>63.36</v>
      </c>
      <c r="T3031">
        <v>29.5</v>
      </c>
      <c r="U3031">
        <v>46.75</v>
      </c>
      <c r="V3031">
        <v>1.0032894736842106</v>
      </c>
      <c r="W3031">
        <v>0.4</v>
      </c>
      <c r="X3031">
        <v>0.16009852216748771</v>
      </c>
      <c r="Y3031">
        <v>0.30788177339901485</v>
      </c>
      <c r="Z3031">
        <v>480</v>
      </c>
      <c r="AA3031">
        <v>0.85</v>
      </c>
      <c r="AB3031">
        <v>25</v>
      </c>
      <c r="AC3031">
        <v>0</v>
      </c>
      <c r="AD3031">
        <v>0</v>
      </c>
      <c r="AE3031">
        <v>9</v>
      </c>
      <c r="AF3031">
        <v>0</v>
      </c>
      <c r="AG3031">
        <v>0</v>
      </c>
      <c r="AH3031">
        <v>42</v>
      </c>
      <c r="AI3031">
        <v>5</v>
      </c>
      <c r="AJ3031">
        <v>0</v>
      </c>
      <c r="AK3031">
        <v>7</v>
      </c>
      <c r="AL3031">
        <v>0</v>
      </c>
      <c r="AM3031">
        <v>0</v>
      </c>
      <c r="AO3031">
        <v>0</v>
      </c>
      <c r="AP3031">
        <v>0</v>
      </c>
      <c r="AQ3031">
        <v>50</v>
      </c>
      <c r="AR3031">
        <v>50</v>
      </c>
      <c r="AS3031" t="s">
        <v>755</v>
      </c>
    </row>
    <row r="3032" spans="1:45" x14ac:dyDescent="0.25">
      <c r="A3032">
        <v>3031</v>
      </c>
      <c r="B3032" t="s">
        <v>26</v>
      </c>
      <c r="C3032" t="s">
        <v>665</v>
      </c>
      <c r="D3032" t="s">
        <v>5</v>
      </c>
      <c r="E3032" t="s">
        <v>352</v>
      </c>
      <c r="F3032" s="138">
        <v>44080</v>
      </c>
      <c r="G3032" t="s">
        <v>670</v>
      </c>
      <c r="H3032" t="s">
        <v>667</v>
      </c>
      <c r="I3032" t="s">
        <v>668</v>
      </c>
      <c r="J3032" t="s">
        <v>141</v>
      </c>
      <c r="K3032" t="s">
        <v>671</v>
      </c>
      <c r="L3032">
        <v>1200</v>
      </c>
      <c r="M3032">
        <v>240</v>
      </c>
      <c r="O3032">
        <v>288</v>
      </c>
      <c r="P3032">
        <v>96</v>
      </c>
      <c r="Q3032">
        <v>45</v>
      </c>
      <c r="R3032">
        <v>55</v>
      </c>
      <c r="S3032">
        <v>63.36</v>
      </c>
      <c r="T3032">
        <v>26.833333329999999</v>
      </c>
      <c r="U3032">
        <v>38.75</v>
      </c>
      <c r="V3032">
        <v>0.65583333330000004</v>
      </c>
      <c r="W3032">
        <v>0.4</v>
      </c>
      <c r="X3032">
        <v>0.22321428571428573</v>
      </c>
      <c r="Y3032">
        <v>0.27281746031746035</v>
      </c>
      <c r="Z3032">
        <v>690</v>
      </c>
      <c r="AA3032">
        <v>0.85</v>
      </c>
      <c r="AB3032">
        <v>18.333333329999999</v>
      </c>
      <c r="AC3032">
        <v>4</v>
      </c>
      <c r="AD3032">
        <v>0</v>
      </c>
      <c r="AE3032">
        <v>15</v>
      </c>
      <c r="AF3032">
        <v>0</v>
      </c>
      <c r="AG3032">
        <v>0</v>
      </c>
      <c r="AH3032">
        <v>33</v>
      </c>
      <c r="AI3032">
        <v>5</v>
      </c>
      <c r="AJ3032">
        <v>0</v>
      </c>
      <c r="AK3032">
        <v>9</v>
      </c>
      <c r="AL3032">
        <v>0</v>
      </c>
      <c r="AM3032">
        <v>0</v>
      </c>
      <c r="AO3032">
        <v>0</v>
      </c>
      <c r="AP3032">
        <v>0</v>
      </c>
      <c r="AQ3032">
        <v>50</v>
      </c>
      <c r="AR3032">
        <v>50</v>
      </c>
      <c r="AS3032" t="s">
        <v>755</v>
      </c>
    </row>
    <row r="3033" spans="1:45" x14ac:dyDescent="0.25">
      <c r="A3033">
        <v>3032</v>
      </c>
      <c r="B3033" t="s">
        <v>26</v>
      </c>
      <c r="C3033" t="s">
        <v>665</v>
      </c>
      <c r="D3033" t="s">
        <v>5</v>
      </c>
      <c r="E3033" t="s">
        <v>352</v>
      </c>
      <c r="F3033" s="138">
        <v>44080</v>
      </c>
      <c r="G3033" t="s">
        <v>670</v>
      </c>
      <c r="H3033" t="s">
        <v>667</v>
      </c>
      <c r="I3033" t="s">
        <v>672</v>
      </c>
      <c r="J3033" t="s">
        <v>191</v>
      </c>
      <c r="K3033" t="s">
        <v>671</v>
      </c>
      <c r="L3033">
        <v>1200</v>
      </c>
      <c r="M3033">
        <v>240</v>
      </c>
      <c r="O3033">
        <v>304</v>
      </c>
      <c r="P3033">
        <v>96</v>
      </c>
      <c r="Q3033">
        <v>34</v>
      </c>
      <c r="R3033">
        <v>92</v>
      </c>
      <c r="S3033">
        <v>63.36</v>
      </c>
      <c r="T3033">
        <v>16.75</v>
      </c>
      <c r="U3033">
        <v>65</v>
      </c>
      <c r="V3033">
        <v>0.64880952380952384</v>
      </c>
      <c r="W3033">
        <v>0.4</v>
      </c>
      <c r="X3033">
        <v>0.15977443609022557</v>
      </c>
      <c r="Y3033">
        <v>0.43233082706766923</v>
      </c>
      <c r="Z3033">
        <v>431</v>
      </c>
      <c r="AA3033">
        <v>0.7</v>
      </c>
      <c r="AB3033">
        <v>12.5</v>
      </c>
      <c r="AC3033">
        <v>7</v>
      </c>
      <c r="AD3033">
        <v>0</v>
      </c>
      <c r="AE3033">
        <v>5</v>
      </c>
      <c r="AF3033">
        <v>0</v>
      </c>
      <c r="AG3033">
        <v>0</v>
      </c>
      <c r="AH3033">
        <v>62</v>
      </c>
      <c r="AI3033">
        <v>8</v>
      </c>
      <c r="AJ3033">
        <v>0</v>
      </c>
      <c r="AK3033">
        <v>2</v>
      </c>
      <c r="AL3033">
        <v>0</v>
      </c>
      <c r="AM3033">
        <v>0</v>
      </c>
      <c r="AO3033">
        <v>0</v>
      </c>
      <c r="AP3033">
        <v>0</v>
      </c>
      <c r="AQ3033">
        <v>50</v>
      </c>
      <c r="AR3033">
        <v>50</v>
      </c>
      <c r="AS3033" t="s">
        <v>755</v>
      </c>
    </row>
    <row r="3034" spans="1:45" x14ac:dyDescent="0.25">
      <c r="A3034">
        <v>3033</v>
      </c>
      <c r="B3034" t="s">
        <v>26</v>
      </c>
      <c r="C3034" t="s">
        <v>665</v>
      </c>
      <c r="D3034" t="s">
        <v>5</v>
      </c>
      <c r="E3034" t="s">
        <v>352</v>
      </c>
      <c r="F3034" s="138">
        <v>44080</v>
      </c>
      <c r="G3034" t="s">
        <v>670</v>
      </c>
      <c r="H3034" t="s">
        <v>667</v>
      </c>
      <c r="I3034" t="s">
        <v>677</v>
      </c>
      <c r="J3034" t="s">
        <v>196</v>
      </c>
      <c r="K3034" t="s">
        <v>671</v>
      </c>
      <c r="L3034">
        <v>1200</v>
      </c>
      <c r="M3034">
        <v>240</v>
      </c>
      <c r="O3034">
        <v>220</v>
      </c>
      <c r="P3034">
        <v>96</v>
      </c>
      <c r="Q3034">
        <v>20</v>
      </c>
      <c r="R3034">
        <v>45</v>
      </c>
      <c r="S3034">
        <v>63.36</v>
      </c>
      <c r="T3034">
        <v>34</v>
      </c>
      <c r="U3034">
        <v>48</v>
      </c>
      <c r="V3034">
        <v>1.2615384615384615</v>
      </c>
      <c r="W3034">
        <v>0.4</v>
      </c>
      <c r="X3034">
        <v>0.12987012987012986</v>
      </c>
      <c r="Y3034">
        <v>0.29220779220779219</v>
      </c>
      <c r="Z3034">
        <v>600</v>
      </c>
      <c r="AA3034">
        <v>0.7</v>
      </c>
      <c r="AB3034">
        <v>30</v>
      </c>
      <c r="AC3034">
        <v>4</v>
      </c>
      <c r="AD3034">
        <v>0</v>
      </c>
      <c r="AE3034">
        <v>6</v>
      </c>
      <c r="AF3034">
        <v>0</v>
      </c>
      <c r="AG3034">
        <v>0</v>
      </c>
      <c r="AH3034">
        <v>45</v>
      </c>
      <c r="AI3034">
        <v>4</v>
      </c>
      <c r="AJ3034">
        <v>0</v>
      </c>
      <c r="AK3034">
        <v>4</v>
      </c>
      <c r="AL3034">
        <v>0</v>
      </c>
      <c r="AM3034">
        <v>0</v>
      </c>
      <c r="AO3034">
        <v>0</v>
      </c>
      <c r="AP3034">
        <v>0</v>
      </c>
      <c r="AQ3034">
        <v>50</v>
      </c>
      <c r="AR3034">
        <v>50</v>
      </c>
      <c r="AS3034" t="s">
        <v>755</v>
      </c>
    </row>
    <row r="3035" spans="1:45" x14ac:dyDescent="0.25">
      <c r="A3035">
        <v>3034</v>
      </c>
      <c r="B3035" t="s">
        <v>26</v>
      </c>
      <c r="C3035" t="s">
        <v>665</v>
      </c>
      <c r="D3035" t="s">
        <v>5</v>
      </c>
      <c r="E3035" t="s">
        <v>352</v>
      </c>
      <c r="F3035" s="138">
        <v>44080</v>
      </c>
      <c r="G3035" t="s">
        <v>670</v>
      </c>
      <c r="H3035" t="s">
        <v>667</v>
      </c>
      <c r="I3035" t="s">
        <v>673</v>
      </c>
      <c r="J3035" t="s">
        <v>370</v>
      </c>
      <c r="K3035" t="s">
        <v>671</v>
      </c>
      <c r="L3035">
        <v>1200</v>
      </c>
      <c r="M3035">
        <v>240</v>
      </c>
      <c r="O3035">
        <v>208</v>
      </c>
      <c r="P3035">
        <v>96</v>
      </c>
      <c r="Q3035">
        <v>0</v>
      </c>
      <c r="R3035">
        <v>80</v>
      </c>
      <c r="S3035">
        <v>63.36</v>
      </c>
      <c r="T3035">
        <v>13</v>
      </c>
      <c r="U3035">
        <v>42</v>
      </c>
      <c r="V3035">
        <v>0.6875</v>
      </c>
      <c r="W3035">
        <v>0.4</v>
      </c>
      <c r="X3035">
        <v>0</v>
      </c>
      <c r="Y3035">
        <v>0.5494505494505495</v>
      </c>
      <c r="Z3035">
        <v>238</v>
      </c>
      <c r="AA3035">
        <v>0.7</v>
      </c>
      <c r="AB3035">
        <v>13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42</v>
      </c>
      <c r="AI3035">
        <v>0</v>
      </c>
      <c r="AJ3035">
        <v>0</v>
      </c>
      <c r="AK3035">
        <v>0</v>
      </c>
      <c r="AL3035">
        <v>0</v>
      </c>
      <c r="AM3035">
        <v>0</v>
      </c>
      <c r="AO3035">
        <v>0</v>
      </c>
      <c r="AP3035">
        <v>0</v>
      </c>
      <c r="AQ3035">
        <v>50</v>
      </c>
      <c r="AR3035">
        <v>50</v>
      </c>
      <c r="AS3035" t="s">
        <v>755</v>
      </c>
    </row>
    <row r="3036" spans="1:45" x14ac:dyDescent="0.25">
      <c r="A3036">
        <v>3035</v>
      </c>
      <c r="B3036" t="s">
        <v>26</v>
      </c>
      <c r="C3036" t="s">
        <v>665</v>
      </c>
      <c r="D3036" t="s">
        <v>5</v>
      </c>
      <c r="E3036" t="s">
        <v>352</v>
      </c>
      <c r="F3036" s="138">
        <v>44080</v>
      </c>
      <c r="G3036" t="s">
        <v>670</v>
      </c>
      <c r="H3036" t="s">
        <v>667</v>
      </c>
      <c r="I3036" t="s">
        <v>674</v>
      </c>
      <c r="J3036" t="s">
        <v>371</v>
      </c>
      <c r="K3036" t="s">
        <v>671</v>
      </c>
      <c r="L3036">
        <v>1200</v>
      </c>
      <c r="M3036">
        <v>240</v>
      </c>
      <c r="O3036">
        <v>196</v>
      </c>
      <c r="P3036">
        <v>96</v>
      </c>
      <c r="Q3036">
        <v>25</v>
      </c>
      <c r="R3036">
        <v>31</v>
      </c>
      <c r="S3036">
        <v>63.36</v>
      </c>
      <c r="T3036">
        <v>13</v>
      </c>
      <c r="U3036">
        <v>33</v>
      </c>
      <c r="V3036">
        <v>0.8214285714285714</v>
      </c>
      <c r="W3036">
        <v>0.4</v>
      </c>
      <c r="X3036">
        <v>0.18221574344023325</v>
      </c>
      <c r="Y3036">
        <v>0.22594752186588923</v>
      </c>
      <c r="Z3036">
        <v>288</v>
      </c>
      <c r="AA3036">
        <v>0.7</v>
      </c>
      <c r="AB3036">
        <v>13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28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5</v>
      </c>
      <c r="AO3036">
        <v>0</v>
      </c>
      <c r="AP3036">
        <v>0</v>
      </c>
      <c r="AQ3036">
        <v>50</v>
      </c>
      <c r="AR3036">
        <v>50</v>
      </c>
      <c r="AS3036" t="s">
        <v>755</v>
      </c>
    </row>
    <row r="3037" spans="1:45" x14ac:dyDescent="0.25">
      <c r="A3037">
        <v>3036</v>
      </c>
      <c r="B3037" t="s">
        <v>26</v>
      </c>
      <c r="C3037" t="s">
        <v>665</v>
      </c>
      <c r="D3037" t="s">
        <v>5</v>
      </c>
      <c r="E3037" t="s">
        <v>352</v>
      </c>
      <c r="F3037" s="138">
        <v>44080</v>
      </c>
      <c r="G3037" t="s">
        <v>670</v>
      </c>
      <c r="H3037" t="s">
        <v>687</v>
      </c>
      <c r="I3037" t="s">
        <v>714</v>
      </c>
      <c r="J3037" t="s">
        <v>523</v>
      </c>
      <c r="K3037" t="s">
        <v>671</v>
      </c>
      <c r="L3037">
        <v>1200</v>
      </c>
      <c r="M3037">
        <v>240</v>
      </c>
      <c r="O3037">
        <v>224</v>
      </c>
      <c r="P3037">
        <v>58</v>
      </c>
      <c r="Q3037">
        <v>14</v>
      </c>
      <c r="R3037">
        <v>33</v>
      </c>
      <c r="S3037">
        <v>21</v>
      </c>
      <c r="T3037">
        <v>7.25</v>
      </c>
      <c r="U3037">
        <v>34.25</v>
      </c>
      <c r="V3037">
        <v>0.88297872340425532</v>
      </c>
      <c r="W3037">
        <v>0.24</v>
      </c>
      <c r="X3037">
        <v>8.9285714285714302E-2</v>
      </c>
      <c r="Y3037">
        <v>0.21045918367346941</v>
      </c>
      <c r="Z3037">
        <v>265</v>
      </c>
      <c r="AA3037">
        <v>0.7</v>
      </c>
      <c r="AB3037">
        <v>7</v>
      </c>
      <c r="AC3037">
        <v>1</v>
      </c>
      <c r="AD3037">
        <v>0</v>
      </c>
      <c r="AE3037">
        <v>0</v>
      </c>
      <c r="AF3037">
        <v>0</v>
      </c>
      <c r="AG3037">
        <v>0</v>
      </c>
      <c r="AH3037">
        <v>12</v>
      </c>
      <c r="AI3037">
        <v>1</v>
      </c>
      <c r="AJ3037">
        <v>0</v>
      </c>
      <c r="AK3037">
        <v>0</v>
      </c>
      <c r="AL3037">
        <v>0</v>
      </c>
      <c r="AM3037">
        <v>0</v>
      </c>
      <c r="AN3037">
        <v>22</v>
      </c>
      <c r="AO3037">
        <v>0</v>
      </c>
      <c r="AP3037">
        <v>0</v>
      </c>
      <c r="AQ3037">
        <v>50</v>
      </c>
      <c r="AR3037">
        <v>50</v>
      </c>
      <c r="AS3037" t="s">
        <v>755</v>
      </c>
    </row>
    <row r="3038" spans="1:45" x14ac:dyDescent="0.25">
      <c r="A3038">
        <v>3037</v>
      </c>
      <c r="B3038" t="s">
        <v>26</v>
      </c>
      <c r="C3038" t="s">
        <v>665</v>
      </c>
      <c r="D3038" t="s">
        <v>5</v>
      </c>
      <c r="E3038" t="s">
        <v>352</v>
      </c>
      <c r="F3038" s="138">
        <v>44080</v>
      </c>
      <c r="G3038" t="s">
        <v>682</v>
      </c>
      <c r="H3038" t="s">
        <v>667</v>
      </c>
      <c r="I3038" t="s">
        <v>668</v>
      </c>
      <c r="J3038" t="s">
        <v>151</v>
      </c>
      <c r="K3038" t="s">
        <v>671</v>
      </c>
      <c r="L3038">
        <v>1200</v>
      </c>
      <c r="M3038">
        <v>200</v>
      </c>
      <c r="O3038">
        <v>192</v>
      </c>
      <c r="P3038">
        <v>80</v>
      </c>
      <c r="Q3038">
        <v>31</v>
      </c>
      <c r="R3038">
        <v>65</v>
      </c>
      <c r="S3038">
        <v>52</v>
      </c>
      <c r="T3038">
        <v>31.25</v>
      </c>
      <c r="U3038">
        <v>24.5</v>
      </c>
      <c r="V3038">
        <v>0.58072916666666663</v>
      </c>
      <c r="W3038">
        <v>0.4</v>
      </c>
      <c r="X3038">
        <v>0.23065476190476195</v>
      </c>
      <c r="Y3038">
        <v>0.48363095238095244</v>
      </c>
      <c r="Z3038">
        <v>320</v>
      </c>
      <c r="AA3038">
        <v>0.75</v>
      </c>
      <c r="AB3038">
        <v>0</v>
      </c>
      <c r="AC3038">
        <v>3</v>
      </c>
      <c r="AD3038">
        <v>4</v>
      </c>
      <c r="AE3038">
        <v>58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49</v>
      </c>
      <c r="AL3038">
        <v>0</v>
      </c>
      <c r="AM3038">
        <v>0</v>
      </c>
      <c r="AO3038">
        <v>0</v>
      </c>
      <c r="AP3038">
        <v>0</v>
      </c>
      <c r="AQ3038">
        <v>50</v>
      </c>
      <c r="AR3038">
        <v>50</v>
      </c>
      <c r="AS3038" t="s">
        <v>755</v>
      </c>
    </row>
    <row r="3039" spans="1:45" x14ac:dyDescent="0.25">
      <c r="A3039">
        <v>3038</v>
      </c>
      <c r="B3039" t="s">
        <v>26</v>
      </c>
      <c r="C3039" t="s">
        <v>665</v>
      </c>
      <c r="D3039" t="s">
        <v>5</v>
      </c>
      <c r="E3039" t="s">
        <v>352</v>
      </c>
      <c r="F3039" s="138">
        <v>44080</v>
      </c>
      <c r="G3039" t="s">
        <v>682</v>
      </c>
      <c r="H3039" t="s">
        <v>667</v>
      </c>
      <c r="I3039" t="s">
        <v>668</v>
      </c>
      <c r="J3039" t="s">
        <v>147</v>
      </c>
      <c r="K3039" t="s">
        <v>671</v>
      </c>
      <c r="L3039">
        <v>1200</v>
      </c>
      <c r="M3039">
        <v>200</v>
      </c>
      <c r="N3039">
        <v>96</v>
      </c>
      <c r="O3039">
        <v>146</v>
      </c>
      <c r="P3039">
        <v>80</v>
      </c>
      <c r="Q3039">
        <v>14</v>
      </c>
      <c r="R3039">
        <v>15</v>
      </c>
      <c r="S3039">
        <v>52</v>
      </c>
      <c r="T3039">
        <v>11</v>
      </c>
      <c r="U3039">
        <v>13.25</v>
      </c>
      <c r="V3039">
        <v>0.83620689655172409</v>
      </c>
      <c r="W3039">
        <v>0.4</v>
      </c>
      <c r="X3039">
        <v>8.264462809917357E-2</v>
      </c>
      <c r="Y3039">
        <v>8.8547815820543108E-2</v>
      </c>
      <c r="Z3039">
        <v>417</v>
      </c>
      <c r="AA3039">
        <v>0.7</v>
      </c>
      <c r="AB3039">
        <v>10</v>
      </c>
      <c r="AC3039">
        <v>0</v>
      </c>
      <c r="AD3039">
        <v>0</v>
      </c>
      <c r="AE3039">
        <v>2</v>
      </c>
      <c r="AF3039">
        <v>0</v>
      </c>
      <c r="AG3039">
        <v>0</v>
      </c>
      <c r="AH3039">
        <v>11</v>
      </c>
      <c r="AI3039">
        <v>3</v>
      </c>
      <c r="AJ3039">
        <v>0</v>
      </c>
      <c r="AK3039">
        <v>3</v>
      </c>
      <c r="AL3039">
        <v>0</v>
      </c>
      <c r="AM3039">
        <v>0</v>
      </c>
      <c r="AO3039">
        <v>0</v>
      </c>
      <c r="AP3039">
        <v>0</v>
      </c>
      <c r="AQ3039">
        <v>50</v>
      </c>
      <c r="AR3039">
        <v>50</v>
      </c>
      <c r="AS3039" t="s">
        <v>755</v>
      </c>
    </row>
    <row r="3040" spans="1:45" x14ac:dyDescent="0.25">
      <c r="A3040">
        <v>3039</v>
      </c>
      <c r="B3040" t="s">
        <v>26</v>
      </c>
      <c r="C3040" t="s">
        <v>665</v>
      </c>
      <c r="D3040" t="s">
        <v>5</v>
      </c>
      <c r="E3040" t="s">
        <v>352</v>
      </c>
      <c r="F3040" s="138">
        <v>44080</v>
      </c>
      <c r="G3040" t="s">
        <v>682</v>
      </c>
      <c r="H3040" t="s">
        <v>667</v>
      </c>
      <c r="I3040" t="s">
        <v>668</v>
      </c>
      <c r="J3040" t="s">
        <v>152</v>
      </c>
      <c r="K3040" t="s">
        <v>671</v>
      </c>
      <c r="L3040">
        <v>1200</v>
      </c>
      <c r="M3040">
        <v>200</v>
      </c>
      <c r="O3040">
        <v>256</v>
      </c>
      <c r="P3040">
        <v>80</v>
      </c>
      <c r="Q3040">
        <v>33</v>
      </c>
      <c r="R3040">
        <v>52</v>
      </c>
      <c r="S3040">
        <v>52</v>
      </c>
      <c r="T3040">
        <v>27.75</v>
      </c>
      <c r="U3040">
        <v>38</v>
      </c>
      <c r="V3040">
        <v>0.77352941176470591</v>
      </c>
      <c r="W3040">
        <v>0.4</v>
      </c>
      <c r="X3040">
        <v>0.18415178571428573</v>
      </c>
      <c r="Y3040">
        <v>0.29017857142857145</v>
      </c>
      <c r="Z3040">
        <v>322</v>
      </c>
      <c r="AA3040">
        <v>0.7</v>
      </c>
      <c r="AB3040">
        <v>24</v>
      </c>
      <c r="AC3040">
        <v>1</v>
      </c>
      <c r="AD3040">
        <v>0</v>
      </c>
      <c r="AE3040">
        <v>7</v>
      </c>
      <c r="AF3040">
        <v>0</v>
      </c>
      <c r="AG3040">
        <v>0</v>
      </c>
      <c r="AH3040">
        <v>29</v>
      </c>
      <c r="AI3040">
        <v>10</v>
      </c>
      <c r="AJ3040">
        <v>0</v>
      </c>
      <c r="AK3040">
        <v>13</v>
      </c>
      <c r="AL3040">
        <v>0</v>
      </c>
      <c r="AM3040">
        <v>0</v>
      </c>
      <c r="AO3040">
        <v>0</v>
      </c>
      <c r="AP3040">
        <v>0</v>
      </c>
      <c r="AQ3040">
        <v>50</v>
      </c>
      <c r="AR3040">
        <v>50</v>
      </c>
      <c r="AS3040" t="s">
        <v>755</v>
      </c>
    </row>
    <row r="3041" spans="1:45" x14ac:dyDescent="0.25">
      <c r="A3041">
        <v>3040</v>
      </c>
      <c r="B3041" t="s">
        <v>26</v>
      </c>
      <c r="C3041" t="s">
        <v>665</v>
      </c>
      <c r="D3041" t="s">
        <v>5</v>
      </c>
      <c r="E3041" t="s">
        <v>352</v>
      </c>
      <c r="F3041" s="138">
        <v>44080</v>
      </c>
      <c r="G3041" t="s">
        <v>682</v>
      </c>
      <c r="H3041" t="s">
        <v>667</v>
      </c>
      <c r="I3041" t="s">
        <v>668</v>
      </c>
      <c r="J3041" t="s">
        <v>153</v>
      </c>
      <c r="K3041" t="s">
        <v>671</v>
      </c>
      <c r="L3041">
        <v>1200</v>
      </c>
      <c r="M3041">
        <v>200</v>
      </c>
      <c r="O3041">
        <v>194</v>
      </c>
      <c r="P3041">
        <v>80</v>
      </c>
      <c r="Q3041">
        <v>18</v>
      </c>
      <c r="R3041">
        <v>40</v>
      </c>
      <c r="S3041">
        <v>52</v>
      </c>
      <c r="T3041">
        <v>18.5</v>
      </c>
      <c r="U3041">
        <v>38.375</v>
      </c>
      <c r="V3041">
        <v>0.9806034482758621</v>
      </c>
      <c r="W3041">
        <v>0.4</v>
      </c>
      <c r="X3041">
        <v>0.13254786450662742</v>
      </c>
      <c r="Y3041">
        <v>0.2945508100147276</v>
      </c>
      <c r="Z3041">
        <v>329</v>
      </c>
      <c r="AA3041">
        <v>0.7</v>
      </c>
      <c r="AB3041">
        <v>15</v>
      </c>
      <c r="AC3041">
        <v>0</v>
      </c>
      <c r="AD3041">
        <v>0</v>
      </c>
      <c r="AE3041">
        <v>7</v>
      </c>
      <c r="AF3041">
        <v>0</v>
      </c>
      <c r="AG3041">
        <v>0</v>
      </c>
      <c r="AH3041">
        <v>32</v>
      </c>
      <c r="AI3041">
        <v>2</v>
      </c>
      <c r="AJ3041">
        <v>1</v>
      </c>
      <c r="AK3041">
        <v>11</v>
      </c>
      <c r="AL3041">
        <v>0</v>
      </c>
      <c r="AM3041">
        <v>0</v>
      </c>
      <c r="AO3041">
        <v>1</v>
      </c>
      <c r="AP3041">
        <v>0</v>
      </c>
      <c r="AQ3041">
        <v>50</v>
      </c>
      <c r="AR3041">
        <v>50</v>
      </c>
      <c r="AS3041" t="s">
        <v>755</v>
      </c>
    </row>
    <row r="3042" spans="1:45" x14ac:dyDescent="0.25">
      <c r="A3042">
        <v>3041</v>
      </c>
      <c r="B3042" t="s">
        <v>26</v>
      </c>
      <c r="C3042" t="s">
        <v>665</v>
      </c>
      <c r="D3042" t="s">
        <v>5</v>
      </c>
      <c r="E3042" t="s">
        <v>352</v>
      </c>
      <c r="F3042" s="138">
        <v>44080</v>
      </c>
      <c r="G3042" t="s">
        <v>682</v>
      </c>
      <c r="H3042" t="s">
        <v>667</v>
      </c>
      <c r="I3042" t="s">
        <v>668</v>
      </c>
      <c r="J3042" t="s">
        <v>150</v>
      </c>
      <c r="K3042" t="s">
        <v>671</v>
      </c>
      <c r="L3042">
        <v>1200</v>
      </c>
      <c r="M3042">
        <v>200</v>
      </c>
      <c r="O3042">
        <v>192</v>
      </c>
      <c r="P3042">
        <v>80</v>
      </c>
      <c r="Q3042">
        <v>13</v>
      </c>
      <c r="R3042">
        <v>33</v>
      </c>
      <c r="S3042">
        <v>52</v>
      </c>
      <c r="T3042">
        <v>26</v>
      </c>
      <c r="U3042">
        <v>28.5</v>
      </c>
      <c r="V3042">
        <v>1.1847826086956521</v>
      </c>
      <c r="W3042">
        <v>0.4</v>
      </c>
      <c r="X3042">
        <v>9.6726190476190493E-2</v>
      </c>
      <c r="Y3042">
        <v>0.24553571428571433</v>
      </c>
      <c r="Z3042">
        <v>230</v>
      </c>
      <c r="AA3042">
        <v>0.65</v>
      </c>
      <c r="AB3042">
        <v>26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27</v>
      </c>
      <c r="AI3042">
        <v>0</v>
      </c>
      <c r="AJ3042">
        <v>0</v>
      </c>
      <c r="AK3042">
        <v>3</v>
      </c>
      <c r="AL3042">
        <v>0</v>
      </c>
      <c r="AM3042">
        <v>0</v>
      </c>
      <c r="AO3042">
        <v>0</v>
      </c>
      <c r="AP3042">
        <v>0</v>
      </c>
      <c r="AQ3042">
        <v>50</v>
      </c>
      <c r="AR3042">
        <v>50</v>
      </c>
      <c r="AS3042" t="s">
        <v>755</v>
      </c>
    </row>
    <row r="3043" spans="1:45" x14ac:dyDescent="0.25">
      <c r="A3043">
        <v>3042</v>
      </c>
      <c r="B3043" t="s">
        <v>26</v>
      </c>
      <c r="C3043" t="s">
        <v>665</v>
      </c>
      <c r="D3043" t="s">
        <v>5</v>
      </c>
      <c r="E3043" t="s">
        <v>352</v>
      </c>
      <c r="F3043" s="138">
        <v>44080</v>
      </c>
      <c r="G3043" t="s">
        <v>682</v>
      </c>
      <c r="H3043" t="s">
        <v>667</v>
      </c>
      <c r="I3043" t="s">
        <v>668</v>
      </c>
      <c r="J3043" t="s">
        <v>146</v>
      </c>
      <c r="K3043" t="s">
        <v>671</v>
      </c>
      <c r="L3043">
        <v>1200</v>
      </c>
      <c r="M3043">
        <v>200</v>
      </c>
      <c r="O3043">
        <v>208</v>
      </c>
      <c r="P3043">
        <v>80</v>
      </c>
      <c r="Q3043">
        <v>9</v>
      </c>
      <c r="R3043">
        <v>22</v>
      </c>
      <c r="S3043">
        <v>52</v>
      </c>
      <c r="T3043">
        <v>8.5</v>
      </c>
      <c r="U3043">
        <v>21</v>
      </c>
      <c r="V3043">
        <v>0.95161290322580649</v>
      </c>
      <c r="W3043">
        <v>0.4</v>
      </c>
      <c r="X3043">
        <v>6.1813186813186816E-2</v>
      </c>
      <c r="Y3043">
        <v>0.15109890109890112</v>
      </c>
      <c r="Z3043">
        <v>330</v>
      </c>
      <c r="AA3043">
        <v>0.7</v>
      </c>
      <c r="AB3043">
        <v>0</v>
      </c>
      <c r="AC3043">
        <v>0</v>
      </c>
      <c r="AD3043">
        <v>0</v>
      </c>
      <c r="AE3043">
        <v>17</v>
      </c>
      <c r="AF3043">
        <v>0</v>
      </c>
      <c r="AG3043">
        <v>0</v>
      </c>
      <c r="AH3043">
        <v>3</v>
      </c>
      <c r="AI3043">
        <v>6</v>
      </c>
      <c r="AJ3043">
        <v>8</v>
      </c>
      <c r="AK3043">
        <v>27</v>
      </c>
      <c r="AL3043">
        <v>0</v>
      </c>
      <c r="AM3043">
        <v>0</v>
      </c>
      <c r="AO3043">
        <v>0</v>
      </c>
      <c r="AP3043">
        <v>0</v>
      </c>
      <c r="AQ3043">
        <v>50</v>
      </c>
      <c r="AR3043">
        <v>50</v>
      </c>
      <c r="AS3043" t="s">
        <v>755</v>
      </c>
    </row>
    <row r="3044" spans="1:45" x14ac:dyDescent="0.25">
      <c r="A3044">
        <v>3043</v>
      </c>
      <c r="B3044" t="s">
        <v>26</v>
      </c>
      <c r="C3044" t="s">
        <v>665</v>
      </c>
      <c r="D3044" t="s">
        <v>5</v>
      </c>
      <c r="E3044" t="s">
        <v>352</v>
      </c>
      <c r="F3044" s="138">
        <v>44080</v>
      </c>
      <c r="G3044" t="s">
        <v>682</v>
      </c>
      <c r="H3044" t="s">
        <v>667</v>
      </c>
      <c r="I3044" t="s">
        <v>668</v>
      </c>
      <c r="J3044" t="s">
        <v>396</v>
      </c>
      <c r="K3044" t="s">
        <v>671</v>
      </c>
      <c r="L3044">
        <v>1200</v>
      </c>
      <c r="M3044">
        <v>200</v>
      </c>
      <c r="O3044">
        <v>208</v>
      </c>
      <c r="P3044">
        <v>80</v>
      </c>
      <c r="Q3044">
        <v>47</v>
      </c>
      <c r="R3044">
        <v>49</v>
      </c>
      <c r="S3044">
        <v>52</v>
      </c>
      <c r="T3044">
        <v>23</v>
      </c>
      <c r="U3044">
        <v>34.5</v>
      </c>
      <c r="V3044">
        <v>0.59895833333333337</v>
      </c>
      <c r="W3044">
        <v>0.4</v>
      </c>
      <c r="X3044">
        <v>0.32280219780219782</v>
      </c>
      <c r="Y3044">
        <v>0.33653846153846156</v>
      </c>
      <c r="Z3044">
        <v>270</v>
      </c>
      <c r="AA3044">
        <v>0.7</v>
      </c>
      <c r="AB3044">
        <v>14</v>
      </c>
      <c r="AC3044">
        <v>0</v>
      </c>
      <c r="AD3044">
        <v>0</v>
      </c>
      <c r="AE3044">
        <v>18</v>
      </c>
      <c r="AF3044">
        <v>0</v>
      </c>
      <c r="AG3044">
        <v>0</v>
      </c>
      <c r="AH3044">
        <v>26</v>
      </c>
      <c r="AI3044">
        <v>0</v>
      </c>
      <c r="AJ3044">
        <v>0</v>
      </c>
      <c r="AK3044">
        <v>17</v>
      </c>
      <c r="AL3044">
        <v>0</v>
      </c>
      <c r="AM3044">
        <v>0</v>
      </c>
      <c r="AO3044">
        <v>0</v>
      </c>
      <c r="AP3044">
        <v>0</v>
      </c>
      <c r="AQ3044">
        <v>50</v>
      </c>
      <c r="AR3044">
        <v>50</v>
      </c>
      <c r="AS3044" t="s">
        <v>755</v>
      </c>
    </row>
    <row r="3045" spans="1:45" x14ac:dyDescent="0.25">
      <c r="A3045">
        <v>3044</v>
      </c>
      <c r="B3045" t="s">
        <v>26</v>
      </c>
      <c r="C3045" t="s">
        <v>665</v>
      </c>
      <c r="D3045" t="s">
        <v>5</v>
      </c>
      <c r="E3045" t="s">
        <v>352</v>
      </c>
      <c r="F3045" s="138">
        <v>44080</v>
      </c>
      <c r="G3045" t="s">
        <v>684</v>
      </c>
      <c r="H3045" t="s">
        <v>667</v>
      </c>
      <c r="I3045" t="s">
        <v>668</v>
      </c>
      <c r="J3045" t="s">
        <v>170</v>
      </c>
      <c r="K3045" t="s">
        <v>669</v>
      </c>
      <c r="L3045">
        <v>1250</v>
      </c>
      <c r="M3045">
        <v>250</v>
      </c>
      <c r="N3045">
        <v>118</v>
      </c>
      <c r="O3045">
        <v>132</v>
      </c>
      <c r="P3045">
        <v>100</v>
      </c>
      <c r="Q3045">
        <v>18</v>
      </c>
      <c r="R3045">
        <v>16</v>
      </c>
      <c r="S3045">
        <v>53</v>
      </c>
      <c r="T3045">
        <v>13.25</v>
      </c>
      <c r="U3045">
        <v>10.833333333333334</v>
      </c>
      <c r="V3045">
        <v>0.70833333333333337</v>
      </c>
      <c r="W3045">
        <v>0.4</v>
      </c>
      <c r="X3045">
        <v>0.10285714285714286</v>
      </c>
      <c r="Y3045">
        <v>9.1428571428571428E-2</v>
      </c>
      <c r="Z3045">
        <v>220</v>
      </c>
      <c r="AA3045">
        <v>0.7</v>
      </c>
      <c r="AB3045">
        <v>10.5</v>
      </c>
      <c r="AC3045">
        <v>5</v>
      </c>
      <c r="AD3045">
        <v>0</v>
      </c>
      <c r="AE3045">
        <v>3</v>
      </c>
      <c r="AF3045">
        <v>0</v>
      </c>
      <c r="AG3045">
        <v>0</v>
      </c>
      <c r="AH3045">
        <v>9.3333333333333339</v>
      </c>
      <c r="AI3045">
        <v>2</v>
      </c>
      <c r="AJ3045">
        <v>0</v>
      </c>
      <c r="AK3045">
        <v>2</v>
      </c>
      <c r="AL3045">
        <v>0</v>
      </c>
      <c r="AM3045">
        <v>0</v>
      </c>
      <c r="AO3045">
        <v>0</v>
      </c>
      <c r="AP3045">
        <v>0</v>
      </c>
      <c r="AQ3045">
        <v>50</v>
      </c>
      <c r="AR3045">
        <v>50</v>
      </c>
      <c r="AS3045" t="s">
        <v>755</v>
      </c>
    </row>
    <row r="3046" spans="1:45" x14ac:dyDescent="0.25">
      <c r="A3046">
        <v>3045</v>
      </c>
      <c r="B3046" t="s">
        <v>26</v>
      </c>
      <c r="C3046" t="s">
        <v>665</v>
      </c>
      <c r="D3046" t="s">
        <v>5</v>
      </c>
      <c r="E3046" t="s">
        <v>352</v>
      </c>
      <c r="F3046" s="138">
        <v>44080</v>
      </c>
      <c r="G3046" t="s">
        <v>685</v>
      </c>
      <c r="H3046" t="s">
        <v>667</v>
      </c>
      <c r="I3046" t="s">
        <v>668</v>
      </c>
      <c r="J3046" t="s">
        <v>172</v>
      </c>
      <c r="K3046" t="s">
        <v>671</v>
      </c>
      <c r="L3046">
        <v>1000</v>
      </c>
      <c r="M3046">
        <v>200</v>
      </c>
      <c r="O3046">
        <v>164</v>
      </c>
      <c r="P3046">
        <v>80</v>
      </c>
      <c r="Q3046">
        <v>16</v>
      </c>
      <c r="R3046">
        <v>47</v>
      </c>
      <c r="S3046">
        <v>53</v>
      </c>
      <c r="T3046">
        <v>7.5</v>
      </c>
      <c r="U3046">
        <v>25.5</v>
      </c>
      <c r="V3046">
        <v>0.52380952380952384</v>
      </c>
      <c r="W3046">
        <v>0.4</v>
      </c>
      <c r="X3046">
        <v>0.13937282229965156</v>
      </c>
      <c r="Y3046">
        <v>0.4094076655052265</v>
      </c>
      <c r="Z3046">
        <v>144</v>
      </c>
      <c r="AA3046">
        <v>0.7</v>
      </c>
      <c r="AB3046">
        <v>5</v>
      </c>
      <c r="AC3046">
        <v>0</v>
      </c>
      <c r="AD3046">
        <v>0</v>
      </c>
      <c r="AE3046">
        <v>5</v>
      </c>
      <c r="AF3046">
        <v>0</v>
      </c>
      <c r="AG3046">
        <v>0</v>
      </c>
      <c r="AH3046">
        <v>18</v>
      </c>
      <c r="AI3046">
        <v>10</v>
      </c>
      <c r="AJ3046">
        <v>0</v>
      </c>
      <c r="AK3046">
        <v>10</v>
      </c>
      <c r="AL3046">
        <v>0</v>
      </c>
      <c r="AM3046">
        <v>0</v>
      </c>
      <c r="AO3046">
        <v>0</v>
      </c>
      <c r="AP3046">
        <v>0</v>
      </c>
      <c r="AQ3046">
        <v>50</v>
      </c>
      <c r="AR3046">
        <v>50</v>
      </c>
      <c r="AS3046" t="s">
        <v>755</v>
      </c>
    </row>
    <row r="3047" spans="1:45" x14ac:dyDescent="0.25">
      <c r="A3047">
        <v>3046</v>
      </c>
      <c r="B3047" t="s">
        <v>26</v>
      </c>
      <c r="C3047" t="s">
        <v>665</v>
      </c>
      <c r="D3047" t="s">
        <v>5</v>
      </c>
      <c r="E3047" t="s">
        <v>352</v>
      </c>
      <c r="F3047" s="138">
        <v>44080</v>
      </c>
      <c r="G3047" t="s">
        <v>685</v>
      </c>
      <c r="H3047" t="s">
        <v>667</v>
      </c>
      <c r="I3047" t="s">
        <v>668</v>
      </c>
      <c r="J3047" t="s">
        <v>173</v>
      </c>
      <c r="K3047" t="s">
        <v>671</v>
      </c>
      <c r="L3047">
        <v>1000</v>
      </c>
      <c r="M3047">
        <v>200</v>
      </c>
      <c r="O3047">
        <v>188</v>
      </c>
      <c r="P3047">
        <v>80</v>
      </c>
      <c r="Q3047">
        <v>10</v>
      </c>
      <c r="R3047">
        <v>33</v>
      </c>
      <c r="S3047">
        <v>53</v>
      </c>
      <c r="T3047">
        <v>11</v>
      </c>
      <c r="U3047">
        <v>24</v>
      </c>
      <c r="V3047">
        <v>0.81395348837209303</v>
      </c>
      <c r="W3047">
        <v>0.4</v>
      </c>
      <c r="X3047">
        <v>7.598784194528875E-2</v>
      </c>
      <c r="Y3047">
        <v>0.25075987841945291</v>
      </c>
      <c r="Z3047">
        <v>555</v>
      </c>
      <c r="AA3047">
        <v>0.7</v>
      </c>
      <c r="AB3047">
        <v>7</v>
      </c>
      <c r="AC3047">
        <v>8</v>
      </c>
      <c r="AD3047">
        <v>0</v>
      </c>
      <c r="AE3047">
        <v>4</v>
      </c>
      <c r="AF3047">
        <v>0</v>
      </c>
      <c r="AG3047">
        <v>0</v>
      </c>
      <c r="AH3047">
        <v>13</v>
      </c>
      <c r="AI3047">
        <v>4</v>
      </c>
      <c r="AJ3047">
        <v>0</v>
      </c>
      <c r="AK3047">
        <v>20</v>
      </c>
      <c r="AL3047">
        <v>0</v>
      </c>
      <c r="AM3047">
        <v>0</v>
      </c>
      <c r="AO3047">
        <v>0</v>
      </c>
      <c r="AP3047">
        <v>0</v>
      </c>
      <c r="AQ3047">
        <v>50</v>
      </c>
      <c r="AR3047">
        <v>50</v>
      </c>
      <c r="AS3047" t="s">
        <v>755</v>
      </c>
    </row>
    <row r="3048" spans="1:45" x14ac:dyDescent="0.25">
      <c r="A3048">
        <v>3047</v>
      </c>
      <c r="B3048" t="s">
        <v>26</v>
      </c>
      <c r="C3048" t="s">
        <v>665</v>
      </c>
      <c r="D3048" t="s">
        <v>5</v>
      </c>
      <c r="E3048" t="s">
        <v>352</v>
      </c>
      <c r="F3048" s="138">
        <v>44080</v>
      </c>
      <c r="G3048" t="s">
        <v>685</v>
      </c>
      <c r="H3048" t="s">
        <v>667</v>
      </c>
      <c r="I3048" t="s">
        <v>668</v>
      </c>
      <c r="J3048" t="s">
        <v>174</v>
      </c>
      <c r="K3048" t="s">
        <v>671</v>
      </c>
      <c r="L3048">
        <v>1000</v>
      </c>
      <c r="M3048">
        <v>200</v>
      </c>
      <c r="O3048">
        <v>176</v>
      </c>
      <c r="P3048">
        <v>80</v>
      </c>
      <c r="Q3048">
        <v>13</v>
      </c>
      <c r="R3048">
        <v>25</v>
      </c>
      <c r="S3048">
        <v>53</v>
      </c>
      <c r="T3048">
        <v>7.67</v>
      </c>
      <c r="U3048">
        <v>18.170000000000002</v>
      </c>
      <c r="V3048">
        <v>0.68</v>
      </c>
      <c r="W3048">
        <v>0.4</v>
      </c>
      <c r="X3048">
        <v>0.10551948051948053</v>
      </c>
      <c r="Y3048">
        <v>0.20292207792207795</v>
      </c>
      <c r="Z3048">
        <v>295</v>
      </c>
      <c r="AA3048">
        <v>0.7</v>
      </c>
      <c r="AB3048">
        <v>4.17</v>
      </c>
      <c r="AC3048">
        <v>2</v>
      </c>
      <c r="AD3048">
        <v>0</v>
      </c>
      <c r="AE3048">
        <v>6</v>
      </c>
      <c r="AF3048">
        <v>0</v>
      </c>
      <c r="AG3048">
        <v>0</v>
      </c>
      <c r="AH3048">
        <v>14.67</v>
      </c>
      <c r="AI3048">
        <v>2</v>
      </c>
      <c r="AJ3048">
        <v>0</v>
      </c>
      <c r="AK3048">
        <v>6</v>
      </c>
      <c r="AL3048">
        <v>0</v>
      </c>
      <c r="AM3048">
        <v>0</v>
      </c>
      <c r="AO3048">
        <v>0</v>
      </c>
      <c r="AP3048">
        <v>0</v>
      </c>
      <c r="AQ3048">
        <v>50</v>
      </c>
      <c r="AR3048">
        <v>50</v>
      </c>
      <c r="AS3048" t="s">
        <v>755</v>
      </c>
    </row>
    <row r="3049" spans="1:45" x14ac:dyDescent="0.25">
      <c r="A3049">
        <v>3048</v>
      </c>
      <c r="B3049" t="s">
        <v>26</v>
      </c>
      <c r="C3049" t="s">
        <v>665</v>
      </c>
      <c r="D3049" t="s">
        <v>5</v>
      </c>
      <c r="E3049" t="s">
        <v>352</v>
      </c>
      <c r="F3049" s="138">
        <v>44080</v>
      </c>
      <c r="G3049" t="s">
        <v>685</v>
      </c>
      <c r="H3049" t="s">
        <v>667</v>
      </c>
      <c r="I3049" t="s">
        <v>668</v>
      </c>
      <c r="J3049" t="s">
        <v>186</v>
      </c>
      <c r="K3049" t="s">
        <v>671</v>
      </c>
      <c r="L3049">
        <v>1000</v>
      </c>
      <c r="M3049">
        <v>200</v>
      </c>
      <c r="N3049">
        <v>80</v>
      </c>
      <c r="O3049">
        <v>116</v>
      </c>
      <c r="P3049">
        <v>80</v>
      </c>
      <c r="Q3049">
        <v>6</v>
      </c>
      <c r="R3049">
        <v>15</v>
      </c>
      <c r="S3049">
        <v>53</v>
      </c>
      <c r="T3049">
        <v>7.5</v>
      </c>
      <c r="U3049">
        <v>6.75</v>
      </c>
      <c r="V3049">
        <v>0.6785714285714286</v>
      </c>
      <c r="W3049">
        <v>0.4</v>
      </c>
      <c r="X3049">
        <v>4.3731778425655982E-2</v>
      </c>
      <c r="Y3049">
        <v>0.10932944606413995</v>
      </c>
      <c r="Z3049">
        <v>254</v>
      </c>
      <c r="AA3049">
        <v>0.7</v>
      </c>
      <c r="AB3049">
        <v>6</v>
      </c>
      <c r="AC3049">
        <v>2</v>
      </c>
      <c r="AD3049">
        <v>0</v>
      </c>
      <c r="AE3049">
        <v>2</v>
      </c>
      <c r="AF3049">
        <v>0</v>
      </c>
      <c r="AG3049">
        <v>0</v>
      </c>
      <c r="AH3049">
        <v>5</v>
      </c>
      <c r="AI3049">
        <v>3</v>
      </c>
      <c r="AJ3049">
        <v>0</v>
      </c>
      <c r="AK3049">
        <v>2</v>
      </c>
      <c r="AL3049">
        <v>0</v>
      </c>
      <c r="AM3049">
        <v>0</v>
      </c>
      <c r="AO3049">
        <v>0</v>
      </c>
      <c r="AP3049">
        <v>0</v>
      </c>
      <c r="AQ3049">
        <v>50</v>
      </c>
      <c r="AR3049">
        <v>50</v>
      </c>
      <c r="AS3049" t="s">
        <v>755</v>
      </c>
    </row>
    <row r="3050" spans="1:45" x14ac:dyDescent="0.25">
      <c r="A3050">
        <v>3049</v>
      </c>
      <c r="B3050" t="s">
        <v>26</v>
      </c>
      <c r="C3050" t="s">
        <v>665</v>
      </c>
      <c r="D3050" t="s">
        <v>5</v>
      </c>
      <c r="E3050" t="s">
        <v>352</v>
      </c>
      <c r="F3050" s="138">
        <v>44080</v>
      </c>
      <c r="G3050" t="s">
        <v>685</v>
      </c>
      <c r="H3050" t="s">
        <v>667</v>
      </c>
      <c r="I3050" t="s">
        <v>668</v>
      </c>
      <c r="J3050" t="s">
        <v>179</v>
      </c>
      <c r="K3050" t="s">
        <v>671</v>
      </c>
      <c r="L3050">
        <v>1000</v>
      </c>
      <c r="M3050">
        <v>200</v>
      </c>
      <c r="N3050">
        <v>80</v>
      </c>
      <c r="O3050">
        <v>112</v>
      </c>
      <c r="P3050">
        <v>80</v>
      </c>
      <c r="Q3050">
        <v>8</v>
      </c>
      <c r="R3050">
        <v>21</v>
      </c>
      <c r="S3050">
        <v>53</v>
      </c>
      <c r="T3050">
        <v>6.75</v>
      </c>
      <c r="U3050">
        <v>17.25</v>
      </c>
      <c r="V3050">
        <v>0.82758620689655171</v>
      </c>
      <c r="W3050">
        <v>0.4</v>
      </c>
      <c r="X3050">
        <v>5.9523809523809534E-2</v>
      </c>
      <c r="Y3050">
        <v>0.15625000000000003</v>
      </c>
      <c r="Z3050">
        <v>150</v>
      </c>
      <c r="AA3050">
        <v>0.7</v>
      </c>
      <c r="AB3050">
        <v>4.5</v>
      </c>
      <c r="AC3050">
        <v>5</v>
      </c>
      <c r="AD3050">
        <v>0</v>
      </c>
      <c r="AE3050">
        <v>2</v>
      </c>
      <c r="AF3050">
        <v>0</v>
      </c>
      <c r="AG3050">
        <v>0</v>
      </c>
      <c r="AH3050">
        <v>16</v>
      </c>
      <c r="AI3050">
        <v>3</v>
      </c>
      <c r="AJ3050">
        <v>0</v>
      </c>
      <c r="AK3050">
        <v>1</v>
      </c>
      <c r="AL3050">
        <v>0</v>
      </c>
      <c r="AM3050">
        <v>0</v>
      </c>
      <c r="AO3050">
        <v>0</v>
      </c>
      <c r="AP3050">
        <v>0</v>
      </c>
      <c r="AQ3050">
        <v>50</v>
      </c>
      <c r="AR3050">
        <v>50</v>
      </c>
      <c r="AS3050" t="s">
        <v>755</v>
      </c>
    </row>
    <row r="3051" spans="1:45" x14ac:dyDescent="0.25">
      <c r="A3051">
        <v>3050</v>
      </c>
      <c r="B3051" t="s">
        <v>26</v>
      </c>
      <c r="C3051" t="s">
        <v>665</v>
      </c>
      <c r="D3051" t="s">
        <v>5</v>
      </c>
      <c r="E3051" t="s">
        <v>352</v>
      </c>
      <c r="F3051" s="138">
        <v>44080</v>
      </c>
      <c r="G3051" t="s">
        <v>685</v>
      </c>
      <c r="H3051" t="s">
        <v>667</v>
      </c>
      <c r="I3051" t="s">
        <v>668</v>
      </c>
      <c r="J3051" t="s">
        <v>571</v>
      </c>
      <c r="K3051" t="s">
        <v>671</v>
      </c>
      <c r="L3051">
        <v>1000</v>
      </c>
      <c r="M3051">
        <v>200</v>
      </c>
      <c r="N3051">
        <v>80</v>
      </c>
      <c r="O3051">
        <v>112</v>
      </c>
      <c r="P3051">
        <v>80</v>
      </c>
      <c r="Q3051">
        <v>5</v>
      </c>
      <c r="R3051">
        <v>11</v>
      </c>
      <c r="S3051">
        <v>53</v>
      </c>
      <c r="T3051">
        <v>3</v>
      </c>
      <c r="U3051">
        <v>8</v>
      </c>
      <c r="V3051">
        <v>0.6875</v>
      </c>
      <c r="W3051">
        <v>0.4</v>
      </c>
      <c r="X3051">
        <v>3.7202380952380959E-2</v>
      </c>
      <c r="Y3051">
        <v>8.184523809523811E-2</v>
      </c>
      <c r="Z3051">
        <v>180</v>
      </c>
      <c r="AA3051">
        <v>0.7</v>
      </c>
      <c r="AB3051">
        <v>3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8</v>
      </c>
      <c r="AI3051">
        <v>0</v>
      </c>
      <c r="AJ3051">
        <v>0</v>
      </c>
      <c r="AK3051">
        <v>0</v>
      </c>
      <c r="AL3051">
        <v>0</v>
      </c>
      <c r="AM3051">
        <v>0</v>
      </c>
      <c r="AO3051">
        <v>0</v>
      </c>
      <c r="AP3051">
        <v>0</v>
      </c>
      <c r="AQ3051">
        <v>50</v>
      </c>
      <c r="AR3051">
        <v>50</v>
      </c>
      <c r="AS3051" t="s">
        <v>755</v>
      </c>
    </row>
    <row r="3052" spans="1:45" x14ac:dyDescent="0.25">
      <c r="A3052">
        <v>3051</v>
      </c>
      <c r="B3052" t="s">
        <v>26</v>
      </c>
      <c r="C3052" t="s">
        <v>665</v>
      </c>
      <c r="D3052" t="s">
        <v>5</v>
      </c>
      <c r="E3052" t="s">
        <v>352</v>
      </c>
      <c r="F3052" s="138">
        <v>44080</v>
      </c>
      <c r="G3052" t="s">
        <v>685</v>
      </c>
      <c r="H3052" t="s">
        <v>667</v>
      </c>
      <c r="I3052" t="s">
        <v>668</v>
      </c>
      <c r="J3052" t="s">
        <v>607</v>
      </c>
      <c r="K3052" t="s">
        <v>671</v>
      </c>
      <c r="L3052">
        <v>1000</v>
      </c>
      <c r="M3052">
        <v>200</v>
      </c>
      <c r="N3052">
        <v>80</v>
      </c>
      <c r="O3052">
        <v>112</v>
      </c>
      <c r="P3052">
        <v>80</v>
      </c>
      <c r="Q3052">
        <v>3</v>
      </c>
      <c r="R3052">
        <v>15</v>
      </c>
      <c r="S3052">
        <v>53</v>
      </c>
      <c r="T3052">
        <v>3</v>
      </c>
      <c r="U3052">
        <v>9.5</v>
      </c>
      <c r="V3052">
        <v>0.69444444444444442</v>
      </c>
      <c r="W3052">
        <v>0.4</v>
      </c>
      <c r="X3052">
        <v>2.2321428571428575E-2</v>
      </c>
      <c r="Y3052">
        <v>0.11160714285714288</v>
      </c>
      <c r="Z3052">
        <v>123</v>
      </c>
      <c r="AA3052">
        <v>0.7</v>
      </c>
      <c r="AB3052">
        <v>3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7</v>
      </c>
      <c r="AI3052">
        <v>0</v>
      </c>
      <c r="AJ3052">
        <v>0</v>
      </c>
      <c r="AK3052">
        <v>5</v>
      </c>
      <c r="AL3052">
        <v>0</v>
      </c>
      <c r="AM3052">
        <v>0</v>
      </c>
      <c r="AO3052">
        <v>0</v>
      </c>
      <c r="AP3052">
        <v>0</v>
      </c>
      <c r="AQ3052">
        <v>50</v>
      </c>
      <c r="AR3052">
        <v>50</v>
      </c>
      <c r="AS3052" t="s">
        <v>755</v>
      </c>
    </row>
    <row r="3053" spans="1:45" x14ac:dyDescent="0.25">
      <c r="A3053">
        <v>3052</v>
      </c>
      <c r="B3053" t="s">
        <v>26</v>
      </c>
      <c r="C3053" t="s">
        <v>665</v>
      </c>
      <c r="D3053" t="s">
        <v>5</v>
      </c>
      <c r="E3053" t="s">
        <v>352</v>
      </c>
      <c r="F3053" s="138">
        <v>44080</v>
      </c>
      <c r="G3053" t="s">
        <v>685</v>
      </c>
      <c r="H3053" t="s">
        <v>667</v>
      </c>
      <c r="I3053" t="s">
        <v>668</v>
      </c>
      <c r="J3053" t="s">
        <v>416</v>
      </c>
      <c r="K3053" t="s">
        <v>671</v>
      </c>
      <c r="L3053">
        <v>1000</v>
      </c>
      <c r="M3053">
        <v>200</v>
      </c>
      <c r="N3053">
        <v>96</v>
      </c>
      <c r="O3053">
        <v>140</v>
      </c>
      <c r="P3053">
        <v>80</v>
      </c>
      <c r="Q3053">
        <v>37</v>
      </c>
      <c r="R3053">
        <v>71</v>
      </c>
      <c r="S3053">
        <v>53</v>
      </c>
      <c r="T3053">
        <v>32</v>
      </c>
      <c r="U3053">
        <v>31.5</v>
      </c>
      <c r="V3053">
        <v>0.58796296296296291</v>
      </c>
      <c r="W3053">
        <v>0.4</v>
      </c>
      <c r="X3053">
        <v>0.22397094430992737</v>
      </c>
      <c r="Y3053">
        <v>0.42978208232445525</v>
      </c>
      <c r="Z3053">
        <v>391</v>
      </c>
      <c r="AA3053">
        <v>0.7</v>
      </c>
      <c r="AB3053">
        <v>21</v>
      </c>
      <c r="AC3053">
        <v>12</v>
      </c>
      <c r="AD3053">
        <v>0</v>
      </c>
      <c r="AE3053">
        <v>16</v>
      </c>
      <c r="AF3053">
        <v>0</v>
      </c>
      <c r="AG3053">
        <v>0</v>
      </c>
      <c r="AH3053">
        <v>23</v>
      </c>
      <c r="AI3053">
        <v>10</v>
      </c>
      <c r="AJ3053">
        <v>0</v>
      </c>
      <c r="AK3053">
        <v>12</v>
      </c>
      <c r="AL3053">
        <v>0</v>
      </c>
      <c r="AM3053">
        <v>0</v>
      </c>
      <c r="AO3053">
        <v>0</v>
      </c>
      <c r="AP3053">
        <v>0</v>
      </c>
      <c r="AQ3053">
        <v>50</v>
      </c>
      <c r="AR3053">
        <v>50</v>
      </c>
      <c r="AS3053" t="s">
        <v>755</v>
      </c>
    </row>
    <row r="3054" spans="1:45" x14ac:dyDescent="0.25">
      <c r="A3054">
        <v>3053</v>
      </c>
      <c r="B3054" t="s">
        <v>26</v>
      </c>
      <c r="C3054" t="s">
        <v>665</v>
      </c>
      <c r="D3054" t="s">
        <v>5</v>
      </c>
      <c r="E3054" t="s">
        <v>352</v>
      </c>
      <c r="F3054" s="138">
        <v>44080</v>
      </c>
      <c r="G3054" t="s">
        <v>685</v>
      </c>
      <c r="H3054" t="s">
        <v>667</v>
      </c>
      <c r="I3054" t="s">
        <v>672</v>
      </c>
      <c r="J3054" t="s">
        <v>407</v>
      </c>
      <c r="K3054" t="s">
        <v>671</v>
      </c>
      <c r="L3054">
        <v>1000</v>
      </c>
      <c r="M3054">
        <v>200</v>
      </c>
      <c r="N3054">
        <v>178</v>
      </c>
      <c r="P3054">
        <v>80</v>
      </c>
      <c r="Q3054">
        <v>12</v>
      </c>
      <c r="R3054">
        <v>19</v>
      </c>
      <c r="S3054">
        <v>53</v>
      </c>
      <c r="T3054">
        <v>5.5</v>
      </c>
      <c r="U3054">
        <v>12.5</v>
      </c>
      <c r="V3054">
        <v>0.58064516129032262</v>
      </c>
      <c r="W3054">
        <v>0.4</v>
      </c>
      <c r="X3054">
        <v>9.6308186195826651E-2</v>
      </c>
      <c r="Y3054">
        <v>0.15248796147672553</v>
      </c>
      <c r="Z3054">
        <v>143</v>
      </c>
      <c r="AA3054">
        <v>0.7</v>
      </c>
      <c r="AB3054">
        <v>5.5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11</v>
      </c>
      <c r="AI3054">
        <v>6</v>
      </c>
      <c r="AJ3054">
        <v>0</v>
      </c>
      <c r="AK3054">
        <v>0</v>
      </c>
      <c r="AL3054">
        <v>0</v>
      </c>
      <c r="AM3054">
        <v>0</v>
      </c>
      <c r="AO3054">
        <v>0</v>
      </c>
      <c r="AP3054">
        <v>0</v>
      </c>
      <c r="AQ3054">
        <v>50</v>
      </c>
      <c r="AR3054">
        <v>50</v>
      </c>
      <c r="AS3054" t="s">
        <v>755</v>
      </c>
    </row>
    <row r="3055" spans="1:45" x14ac:dyDescent="0.25">
      <c r="A3055">
        <v>3054</v>
      </c>
      <c r="B3055" t="s">
        <v>26</v>
      </c>
      <c r="C3055" t="s">
        <v>665</v>
      </c>
      <c r="D3055" t="s">
        <v>5</v>
      </c>
      <c r="E3055" t="s">
        <v>352</v>
      </c>
      <c r="F3055" s="138">
        <v>44080</v>
      </c>
      <c r="G3055" t="s">
        <v>685</v>
      </c>
      <c r="H3055" t="s">
        <v>667</v>
      </c>
      <c r="I3055" t="s">
        <v>677</v>
      </c>
      <c r="J3055" t="s">
        <v>405</v>
      </c>
      <c r="K3055" t="s">
        <v>671</v>
      </c>
      <c r="L3055">
        <v>1000</v>
      </c>
      <c r="M3055">
        <v>200</v>
      </c>
      <c r="N3055">
        <v>176</v>
      </c>
      <c r="P3055">
        <v>80</v>
      </c>
      <c r="Q3055">
        <v>15</v>
      </c>
      <c r="R3055">
        <v>25</v>
      </c>
      <c r="S3055">
        <v>53</v>
      </c>
      <c r="T3055">
        <v>16.75</v>
      </c>
      <c r="U3055">
        <v>15</v>
      </c>
      <c r="V3055">
        <v>0.79374999999999996</v>
      </c>
      <c r="W3055">
        <v>0.4</v>
      </c>
      <c r="X3055">
        <v>0.12175324675324677</v>
      </c>
      <c r="Y3055">
        <v>0.20292207792207795</v>
      </c>
      <c r="Z3055">
        <v>400</v>
      </c>
      <c r="AA3055">
        <v>0.7</v>
      </c>
      <c r="AB3055">
        <v>15</v>
      </c>
      <c r="AC3055">
        <v>3</v>
      </c>
      <c r="AD3055">
        <v>0</v>
      </c>
      <c r="AE3055">
        <v>2</v>
      </c>
      <c r="AF3055">
        <v>0</v>
      </c>
      <c r="AG3055">
        <v>0</v>
      </c>
      <c r="AH3055">
        <v>11</v>
      </c>
      <c r="AI3055">
        <v>4</v>
      </c>
      <c r="AJ3055">
        <v>0</v>
      </c>
      <c r="AK3055">
        <v>6</v>
      </c>
      <c r="AL3055">
        <v>0</v>
      </c>
      <c r="AM3055">
        <v>0</v>
      </c>
      <c r="AO3055">
        <v>0</v>
      </c>
      <c r="AP3055">
        <v>0</v>
      </c>
      <c r="AQ3055">
        <v>50</v>
      </c>
      <c r="AR3055">
        <v>50</v>
      </c>
      <c r="AS3055" t="s">
        <v>755</v>
      </c>
    </row>
    <row r="3056" spans="1:45" x14ac:dyDescent="0.25">
      <c r="A3056">
        <v>3055</v>
      </c>
      <c r="B3056" t="s">
        <v>26</v>
      </c>
      <c r="C3056" t="s">
        <v>665</v>
      </c>
      <c r="D3056" t="s">
        <v>5</v>
      </c>
      <c r="E3056" t="s">
        <v>352</v>
      </c>
      <c r="F3056" s="138">
        <v>44080</v>
      </c>
      <c r="G3056" t="s">
        <v>712</v>
      </c>
      <c r="H3056" t="s">
        <v>687</v>
      </c>
      <c r="I3056" t="s">
        <v>668</v>
      </c>
      <c r="J3056" t="s">
        <v>466</v>
      </c>
      <c r="K3056" t="s">
        <v>711</v>
      </c>
      <c r="L3056">
        <v>320</v>
      </c>
      <c r="M3056">
        <v>144</v>
      </c>
      <c r="O3056">
        <v>142</v>
      </c>
      <c r="P3056">
        <v>35</v>
      </c>
      <c r="Q3056">
        <v>2</v>
      </c>
      <c r="R3056">
        <v>11</v>
      </c>
      <c r="S3056">
        <v>12.5</v>
      </c>
      <c r="T3056">
        <v>3</v>
      </c>
      <c r="U3056">
        <v>5</v>
      </c>
      <c r="V3056">
        <v>0.61538461538461542</v>
      </c>
      <c r="W3056">
        <v>0.24</v>
      </c>
      <c r="X3056">
        <v>2.0120724346076462E-2</v>
      </c>
      <c r="Y3056">
        <v>0.11066398390342053</v>
      </c>
      <c r="Z3056">
        <v>178</v>
      </c>
      <c r="AA3056">
        <v>0.7</v>
      </c>
      <c r="AB3056">
        <v>3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5</v>
      </c>
      <c r="AI3056">
        <v>0</v>
      </c>
      <c r="AJ3056">
        <v>0</v>
      </c>
      <c r="AK3056">
        <v>0</v>
      </c>
      <c r="AL3056">
        <v>0</v>
      </c>
      <c r="AM3056">
        <v>0</v>
      </c>
      <c r="AO3056">
        <v>0</v>
      </c>
      <c r="AP3056">
        <v>0</v>
      </c>
      <c r="AQ3056">
        <v>50</v>
      </c>
      <c r="AR3056">
        <v>50</v>
      </c>
      <c r="AS3056" t="s">
        <v>755</v>
      </c>
    </row>
    <row r="3057" spans="1:45" x14ac:dyDescent="0.25">
      <c r="A3057">
        <v>3056</v>
      </c>
      <c r="B3057" t="s">
        <v>26</v>
      </c>
      <c r="C3057" t="s">
        <v>678</v>
      </c>
      <c r="D3057" t="s">
        <v>5</v>
      </c>
      <c r="E3057" t="s">
        <v>352</v>
      </c>
      <c r="F3057" s="138">
        <v>44080</v>
      </c>
      <c r="G3057" t="s">
        <v>684</v>
      </c>
      <c r="H3057" t="s">
        <v>687</v>
      </c>
      <c r="I3057" t="s">
        <v>688</v>
      </c>
      <c r="J3057" t="s">
        <v>457</v>
      </c>
      <c r="K3057" t="s">
        <v>669</v>
      </c>
      <c r="L3057">
        <v>1250</v>
      </c>
      <c r="M3057">
        <v>250</v>
      </c>
      <c r="N3057">
        <v>240</v>
      </c>
      <c r="P3057">
        <v>60</v>
      </c>
      <c r="Q3057">
        <v>23</v>
      </c>
      <c r="R3057">
        <v>15</v>
      </c>
      <c r="S3057">
        <v>22</v>
      </c>
      <c r="T3057">
        <v>16.25</v>
      </c>
      <c r="U3057">
        <v>18.25</v>
      </c>
      <c r="V3057">
        <v>0.90789473684210531</v>
      </c>
      <c r="W3057">
        <v>0.24</v>
      </c>
      <c r="X3057">
        <v>0.13690476190476192</v>
      </c>
      <c r="Y3057">
        <v>8.9285714285714288E-2</v>
      </c>
      <c r="Z3057">
        <v>245</v>
      </c>
      <c r="AA3057">
        <v>0.6</v>
      </c>
      <c r="AB3057">
        <v>13</v>
      </c>
      <c r="AC3057">
        <v>5</v>
      </c>
      <c r="AD3057">
        <v>0</v>
      </c>
      <c r="AE3057">
        <v>4</v>
      </c>
      <c r="AF3057">
        <v>0</v>
      </c>
      <c r="AG3057">
        <v>0</v>
      </c>
      <c r="AH3057">
        <v>16</v>
      </c>
      <c r="AI3057">
        <v>3</v>
      </c>
      <c r="AJ3057">
        <v>0</v>
      </c>
      <c r="AK3057">
        <v>3</v>
      </c>
      <c r="AL3057">
        <v>0</v>
      </c>
      <c r="AM3057">
        <v>0</v>
      </c>
      <c r="AO3057">
        <v>0</v>
      </c>
      <c r="AP3057">
        <v>0</v>
      </c>
      <c r="AQ3057">
        <v>50</v>
      </c>
      <c r="AR3057">
        <v>50</v>
      </c>
      <c r="AS3057" t="s">
        <v>755</v>
      </c>
    </row>
    <row r="3058" spans="1:45" x14ac:dyDescent="0.25">
      <c r="A3058">
        <v>3057</v>
      </c>
      <c r="B3058" t="s">
        <v>26</v>
      </c>
      <c r="C3058" t="s">
        <v>678</v>
      </c>
      <c r="D3058" t="s">
        <v>5</v>
      </c>
      <c r="E3058" t="s">
        <v>352</v>
      </c>
      <c r="F3058" s="138">
        <v>44080</v>
      </c>
      <c r="G3058" t="s">
        <v>685</v>
      </c>
      <c r="H3058" t="s">
        <v>687</v>
      </c>
      <c r="I3058" t="s">
        <v>688</v>
      </c>
      <c r="J3058" t="s">
        <v>414</v>
      </c>
      <c r="K3058" t="s">
        <v>671</v>
      </c>
      <c r="L3058">
        <v>1200</v>
      </c>
      <c r="M3058">
        <v>200</v>
      </c>
      <c r="N3058">
        <v>210</v>
      </c>
      <c r="P3058">
        <v>48</v>
      </c>
      <c r="Q3058">
        <v>20</v>
      </c>
      <c r="R3058">
        <v>25</v>
      </c>
      <c r="S3058">
        <v>18</v>
      </c>
      <c r="T3058">
        <v>13.5</v>
      </c>
      <c r="U3058">
        <v>12.25</v>
      </c>
      <c r="V3058">
        <v>0.57222222222222219</v>
      </c>
      <c r="W3058">
        <v>0.24</v>
      </c>
      <c r="X3058">
        <v>0.1360544217687075</v>
      </c>
      <c r="Y3058">
        <v>0.17006802721088435</v>
      </c>
      <c r="Z3058">
        <v>252</v>
      </c>
      <c r="AA3058">
        <v>0.7</v>
      </c>
      <c r="AB3058">
        <v>11</v>
      </c>
      <c r="AC3058">
        <v>4</v>
      </c>
      <c r="AD3058">
        <v>0</v>
      </c>
      <c r="AE3058">
        <v>3</v>
      </c>
      <c r="AF3058">
        <v>0</v>
      </c>
      <c r="AG3058">
        <v>0</v>
      </c>
      <c r="AH3058">
        <v>11</v>
      </c>
      <c r="AI3058">
        <v>3</v>
      </c>
      <c r="AJ3058">
        <v>0</v>
      </c>
      <c r="AK3058">
        <v>1</v>
      </c>
      <c r="AL3058">
        <v>0</v>
      </c>
      <c r="AM3058">
        <v>0</v>
      </c>
      <c r="AO3058">
        <v>0</v>
      </c>
      <c r="AP3058">
        <v>0</v>
      </c>
      <c r="AQ3058">
        <v>50</v>
      </c>
      <c r="AR3058">
        <v>50</v>
      </c>
      <c r="AS3058" t="s">
        <v>755</v>
      </c>
    </row>
    <row r="3059" spans="1:45" x14ac:dyDescent="0.25">
      <c r="A3059">
        <v>3058</v>
      </c>
      <c r="B3059" t="s">
        <v>26</v>
      </c>
      <c r="C3059" t="s">
        <v>680</v>
      </c>
      <c r="D3059" t="s">
        <v>5</v>
      </c>
      <c r="E3059" t="s">
        <v>352</v>
      </c>
      <c r="F3059" s="138">
        <v>44080</v>
      </c>
      <c r="G3059" t="s">
        <v>670</v>
      </c>
      <c r="H3059" t="s">
        <v>667</v>
      </c>
      <c r="I3059" t="s">
        <v>681</v>
      </c>
      <c r="J3059" t="s">
        <v>369</v>
      </c>
      <c r="K3059" t="s">
        <v>671</v>
      </c>
      <c r="L3059">
        <v>1200</v>
      </c>
      <c r="M3059">
        <v>240</v>
      </c>
      <c r="N3059">
        <v>139</v>
      </c>
      <c r="O3059">
        <v>140</v>
      </c>
      <c r="P3059">
        <v>96</v>
      </c>
      <c r="Q3059">
        <v>33</v>
      </c>
      <c r="R3059">
        <v>53</v>
      </c>
      <c r="S3059">
        <v>63</v>
      </c>
      <c r="T3059">
        <v>26.25</v>
      </c>
      <c r="U3059">
        <v>43.3</v>
      </c>
      <c r="V3059">
        <v>0.80872093023255809</v>
      </c>
      <c r="W3059">
        <v>0.4</v>
      </c>
      <c r="X3059">
        <v>0.16897081413210446</v>
      </c>
      <c r="Y3059">
        <v>0.27137736815156172</v>
      </c>
      <c r="Z3059">
        <v>273</v>
      </c>
      <c r="AA3059">
        <v>0.65</v>
      </c>
      <c r="AB3059">
        <v>24.5</v>
      </c>
      <c r="AC3059">
        <v>1</v>
      </c>
      <c r="AD3059">
        <v>0</v>
      </c>
      <c r="AE3059">
        <v>3</v>
      </c>
      <c r="AF3059">
        <v>0</v>
      </c>
      <c r="AG3059">
        <v>0</v>
      </c>
      <c r="AH3059">
        <v>42.3</v>
      </c>
      <c r="AI3059">
        <v>0</v>
      </c>
      <c r="AJ3059">
        <v>0</v>
      </c>
      <c r="AK3059">
        <v>2</v>
      </c>
      <c r="AL3059">
        <v>0</v>
      </c>
      <c r="AM3059">
        <v>0</v>
      </c>
      <c r="AO3059">
        <v>0</v>
      </c>
      <c r="AP3059">
        <v>0</v>
      </c>
      <c r="AQ3059">
        <v>150</v>
      </c>
      <c r="AR3059">
        <v>150</v>
      </c>
      <c r="AS3059" t="s">
        <v>755</v>
      </c>
    </row>
    <row r="3060" spans="1:45" x14ac:dyDescent="0.25">
      <c r="A3060">
        <v>3059</v>
      </c>
      <c r="B3060" t="s">
        <v>26</v>
      </c>
      <c r="C3060" t="s">
        <v>680</v>
      </c>
      <c r="D3060" t="s">
        <v>5</v>
      </c>
      <c r="E3060" t="s">
        <v>352</v>
      </c>
      <c r="F3060" s="138">
        <v>44080</v>
      </c>
      <c r="G3060" t="s">
        <v>684</v>
      </c>
      <c r="H3060" t="s">
        <v>667</v>
      </c>
      <c r="I3060" t="s">
        <v>681</v>
      </c>
      <c r="J3060" t="s">
        <v>403</v>
      </c>
      <c r="K3060" t="s">
        <v>669</v>
      </c>
      <c r="L3060">
        <v>1250</v>
      </c>
      <c r="M3060">
        <v>250</v>
      </c>
      <c r="O3060">
        <v>254</v>
      </c>
      <c r="P3060">
        <v>100</v>
      </c>
      <c r="Q3060">
        <v>0</v>
      </c>
      <c r="R3060">
        <v>57</v>
      </c>
      <c r="S3060">
        <v>66</v>
      </c>
      <c r="T3060">
        <v>0</v>
      </c>
      <c r="U3060">
        <v>56</v>
      </c>
      <c r="V3060">
        <v>0.98245614035087714</v>
      </c>
      <c r="W3060">
        <v>0.4</v>
      </c>
      <c r="X3060">
        <v>0</v>
      </c>
      <c r="Y3060">
        <v>0.32058492688413953</v>
      </c>
      <c r="Z3060">
        <v>291</v>
      </c>
      <c r="AA3060">
        <v>0.65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56</v>
      </c>
      <c r="AI3060">
        <v>0</v>
      </c>
      <c r="AJ3060">
        <v>0</v>
      </c>
      <c r="AK3060">
        <v>0</v>
      </c>
      <c r="AL3060">
        <v>0</v>
      </c>
      <c r="AM3060">
        <v>0</v>
      </c>
      <c r="AO3060">
        <v>0</v>
      </c>
      <c r="AP3060">
        <v>0</v>
      </c>
      <c r="AQ3060">
        <v>150</v>
      </c>
      <c r="AR3060">
        <v>150</v>
      </c>
      <c r="AS3060" t="s">
        <v>755</v>
      </c>
    </row>
    <row r="3061" spans="1:45" x14ac:dyDescent="0.25">
      <c r="A3061">
        <v>3060</v>
      </c>
      <c r="B3061" t="s">
        <v>26</v>
      </c>
      <c r="C3061" t="s">
        <v>680</v>
      </c>
      <c r="D3061" t="s">
        <v>5</v>
      </c>
      <c r="E3061" t="s">
        <v>352</v>
      </c>
      <c r="F3061" s="138">
        <v>44080</v>
      </c>
      <c r="G3061" t="s">
        <v>685</v>
      </c>
      <c r="H3061" t="s">
        <v>667</v>
      </c>
      <c r="I3061" t="s">
        <v>681</v>
      </c>
      <c r="J3061" t="s">
        <v>264</v>
      </c>
      <c r="K3061" t="s">
        <v>671</v>
      </c>
      <c r="L3061">
        <v>1000</v>
      </c>
      <c r="M3061">
        <v>200</v>
      </c>
      <c r="N3061">
        <v>100</v>
      </c>
      <c r="O3061">
        <v>100</v>
      </c>
      <c r="P3061">
        <v>80</v>
      </c>
      <c r="Q3061">
        <v>12</v>
      </c>
      <c r="R3061">
        <v>31</v>
      </c>
      <c r="S3061">
        <v>52</v>
      </c>
      <c r="T3061">
        <v>10.5</v>
      </c>
      <c r="U3061">
        <v>25.25</v>
      </c>
      <c r="V3061">
        <v>0.83139534883720934</v>
      </c>
      <c r="W3061">
        <v>0.4</v>
      </c>
      <c r="X3061">
        <v>8.5714285714285715E-2</v>
      </c>
      <c r="Y3061">
        <v>0.22142857142857142</v>
      </c>
      <c r="Z3061">
        <v>220</v>
      </c>
      <c r="AA3061">
        <v>0.65</v>
      </c>
      <c r="AB3061">
        <v>10</v>
      </c>
      <c r="AC3061">
        <v>0</v>
      </c>
      <c r="AD3061">
        <v>0</v>
      </c>
      <c r="AE3061">
        <v>1</v>
      </c>
      <c r="AF3061">
        <v>0</v>
      </c>
      <c r="AG3061">
        <v>0</v>
      </c>
      <c r="AH3061">
        <v>24</v>
      </c>
      <c r="AI3061">
        <v>1</v>
      </c>
      <c r="AJ3061">
        <v>0</v>
      </c>
      <c r="AK3061">
        <v>2</v>
      </c>
      <c r="AL3061">
        <v>0</v>
      </c>
      <c r="AM3061">
        <v>0</v>
      </c>
      <c r="AO3061">
        <v>0</v>
      </c>
      <c r="AP3061">
        <v>0</v>
      </c>
      <c r="AQ3061">
        <v>150</v>
      </c>
      <c r="AR3061">
        <v>150</v>
      </c>
      <c r="AS3061" t="s">
        <v>755</v>
      </c>
    </row>
    <row r="3062" spans="1:45" x14ac:dyDescent="0.25">
      <c r="A3062">
        <v>3061</v>
      </c>
      <c r="B3062" t="s">
        <v>26</v>
      </c>
      <c r="C3062" t="s">
        <v>680</v>
      </c>
      <c r="D3062" t="s">
        <v>5</v>
      </c>
      <c r="E3062" t="s">
        <v>352</v>
      </c>
      <c r="F3062" s="138">
        <v>44080</v>
      </c>
      <c r="G3062" t="s">
        <v>685</v>
      </c>
      <c r="H3062" t="s">
        <v>667</v>
      </c>
      <c r="I3062" t="s">
        <v>681</v>
      </c>
      <c r="J3062" t="s">
        <v>248</v>
      </c>
      <c r="K3062" t="s">
        <v>671</v>
      </c>
      <c r="L3062">
        <v>1000</v>
      </c>
      <c r="M3062">
        <v>200</v>
      </c>
      <c r="O3062">
        <v>208</v>
      </c>
      <c r="P3062">
        <v>80</v>
      </c>
      <c r="Q3062">
        <v>45</v>
      </c>
      <c r="R3062">
        <v>4</v>
      </c>
      <c r="S3062">
        <v>52</v>
      </c>
      <c r="T3062">
        <v>4.0999999999999996</v>
      </c>
      <c r="U3062">
        <v>50.8</v>
      </c>
      <c r="V3062">
        <v>1.120408163265306</v>
      </c>
      <c r="W3062">
        <v>0.4</v>
      </c>
      <c r="X3062">
        <v>0.30906593406593408</v>
      </c>
      <c r="Y3062">
        <v>2.7472527472527472E-2</v>
      </c>
      <c r="Z3062">
        <v>225</v>
      </c>
      <c r="AA3062">
        <v>0.65</v>
      </c>
      <c r="AB3062">
        <v>4.0999999999999996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48.8</v>
      </c>
      <c r="AI3062">
        <v>0</v>
      </c>
      <c r="AJ3062">
        <v>0</v>
      </c>
      <c r="AK3062">
        <v>4</v>
      </c>
      <c r="AL3062">
        <v>0</v>
      </c>
      <c r="AM3062">
        <v>0</v>
      </c>
      <c r="AO3062">
        <v>0</v>
      </c>
      <c r="AP3062">
        <v>0</v>
      </c>
      <c r="AQ3062">
        <v>150</v>
      </c>
      <c r="AR3062">
        <v>150</v>
      </c>
      <c r="AS3062" t="s">
        <v>755</v>
      </c>
    </row>
    <row r="3063" spans="1:45" x14ac:dyDescent="0.25">
      <c r="A3063">
        <v>3062</v>
      </c>
      <c r="B3063" t="s">
        <v>26</v>
      </c>
      <c r="C3063" t="s">
        <v>680</v>
      </c>
      <c r="D3063" t="s">
        <v>5</v>
      </c>
      <c r="E3063" t="s">
        <v>352</v>
      </c>
      <c r="F3063" s="138">
        <v>44080</v>
      </c>
      <c r="G3063" t="s">
        <v>685</v>
      </c>
      <c r="H3063" t="s">
        <v>667</v>
      </c>
      <c r="I3063" t="s">
        <v>681</v>
      </c>
      <c r="J3063" t="s">
        <v>258</v>
      </c>
      <c r="K3063" t="s">
        <v>671</v>
      </c>
      <c r="L3063">
        <v>1000</v>
      </c>
      <c r="M3063">
        <v>200</v>
      </c>
      <c r="O3063">
        <v>208</v>
      </c>
      <c r="P3063">
        <v>80</v>
      </c>
      <c r="Q3063">
        <v>4</v>
      </c>
      <c r="R3063">
        <v>22</v>
      </c>
      <c r="S3063">
        <v>52</v>
      </c>
      <c r="T3063">
        <v>3.3</v>
      </c>
      <c r="U3063">
        <v>33.5</v>
      </c>
      <c r="V3063">
        <v>1.4153846153846152</v>
      </c>
      <c r="W3063">
        <v>0.4</v>
      </c>
      <c r="X3063">
        <v>2.7472527472527472E-2</v>
      </c>
      <c r="Y3063">
        <v>0.15109890109890112</v>
      </c>
      <c r="Z3063">
        <v>208</v>
      </c>
      <c r="AA3063">
        <v>0.65</v>
      </c>
      <c r="AB3063">
        <v>3.3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32.5</v>
      </c>
      <c r="AI3063">
        <v>0</v>
      </c>
      <c r="AJ3063">
        <v>0</v>
      </c>
      <c r="AK3063">
        <v>2</v>
      </c>
      <c r="AL3063">
        <v>0</v>
      </c>
      <c r="AM3063">
        <v>0</v>
      </c>
      <c r="AO3063">
        <v>0</v>
      </c>
      <c r="AP3063">
        <v>0</v>
      </c>
      <c r="AQ3063">
        <v>150</v>
      </c>
      <c r="AR3063">
        <v>150</v>
      </c>
      <c r="AS3063" t="s">
        <v>755</v>
      </c>
    </row>
    <row r="3064" spans="1:45" x14ac:dyDescent="0.25">
      <c r="A3064">
        <v>3063</v>
      </c>
      <c r="B3064" t="s">
        <v>26</v>
      </c>
      <c r="C3064" t="s">
        <v>680</v>
      </c>
      <c r="D3064" t="s">
        <v>5</v>
      </c>
      <c r="E3064" t="s">
        <v>352</v>
      </c>
      <c r="F3064" s="138">
        <v>44080</v>
      </c>
      <c r="G3064" t="s">
        <v>685</v>
      </c>
      <c r="H3064" t="s">
        <v>667</v>
      </c>
      <c r="I3064" t="s">
        <v>681</v>
      </c>
      <c r="J3064" t="s">
        <v>600</v>
      </c>
      <c r="K3064" t="s">
        <v>671</v>
      </c>
      <c r="L3064">
        <v>1000</v>
      </c>
      <c r="M3064">
        <v>200</v>
      </c>
      <c r="N3064">
        <v>96</v>
      </c>
      <c r="O3064">
        <v>96</v>
      </c>
      <c r="P3064">
        <v>80</v>
      </c>
      <c r="Q3064">
        <v>7</v>
      </c>
      <c r="R3064">
        <v>39</v>
      </c>
      <c r="S3064">
        <v>52</v>
      </c>
      <c r="T3064">
        <v>6.1</v>
      </c>
      <c r="U3064">
        <v>39.549999999999997</v>
      </c>
      <c r="V3064">
        <v>0.99239130434782608</v>
      </c>
      <c r="W3064">
        <v>0.4</v>
      </c>
      <c r="X3064">
        <v>5.2083333333333343E-2</v>
      </c>
      <c r="Y3064">
        <v>0.29017857142857145</v>
      </c>
      <c r="Z3064">
        <v>198</v>
      </c>
      <c r="AA3064">
        <v>0.65</v>
      </c>
      <c r="AB3064">
        <v>6.1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37.799999999999997</v>
      </c>
      <c r="AI3064">
        <v>5</v>
      </c>
      <c r="AJ3064">
        <v>0</v>
      </c>
      <c r="AK3064">
        <v>1</v>
      </c>
      <c r="AL3064">
        <v>0</v>
      </c>
      <c r="AM3064">
        <v>0</v>
      </c>
      <c r="AO3064">
        <v>0</v>
      </c>
      <c r="AP3064">
        <v>0</v>
      </c>
      <c r="AQ3064">
        <v>150</v>
      </c>
      <c r="AR3064">
        <v>150</v>
      </c>
      <c r="AS3064" t="s">
        <v>755</v>
      </c>
    </row>
    <row r="3065" spans="1:45" x14ac:dyDescent="0.25">
      <c r="A3065">
        <v>3064</v>
      </c>
      <c r="B3065" t="s">
        <v>26</v>
      </c>
      <c r="C3065" t="s">
        <v>680</v>
      </c>
      <c r="D3065" t="s">
        <v>5</v>
      </c>
      <c r="E3065" t="s">
        <v>352</v>
      </c>
      <c r="F3065" s="138">
        <v>44080</v>
      </c>
      <c r="G3065" t="s">
        <v>685</v>
      </c>
      <c r="H3065" t="s">
        <v>667</v>
      </c>
      <c r="I3065" t="s">
        <v>681</v>
      </c>
      <c r="J3065" t="s">
        <v>252</v>
      </c>
      <c r="K3065" t="s">
        <v>671</v>
      </c>
      <c r="L3065">
        <v>1000</v>
      </c>
      <c r="M3065">
        <v>200</v>
      </c>
      <c r="O3065">
        <v>216</v>
      </c>
      <c r="P3065">
        <v>80</v>
      </c>
      <c r="R3065">
        <v>43</v>
      </c>
      <c r="S3065">
        <v>52</v>
      </c>
      <c r="T3065">
        <v>0</v>
      </c>
      <c r="U3065">
        <v>52</v>
      </c>
      <c r="V3065">
        <v>1.2093023255813953</v>
      </c>
      <c r="W3065">
        <v>0.4</v>
      </c>
      <c r="X3065">
        <v>0</v>
      </c>
      <c r="Y3065">
        <v>0.28439153439153442</v>
      </c>
      <c r="Z3065">
        <v>214</v>
      </c>
      <c r="AA3065">
        <v>0.65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50</v>
      </c>
      <c r="AI3065">
        <v>0</v>
      </c>
      <c r="AJ3065">
        <v>0</v>
      </c>
      <c r="AK3065">
        <v>4</v>
      </c>
      <c r="AL3065">
        <v>0</v>
      </c>
      <c r="AM3065">
        <v>0</v>
      </c>
      <c r="AO3065">
        <v>0</v>
      </c>
      <c r="AP3065">
        <v>0</v>
      </c>
      <c r="AQ3065">
        <v>150</v>
      </c>
      <c r="AR3065">
        <v>150</v>
      </c>
      <c r="AS3065" t="s">
        <v>755</v>
      </c>
    </row>
    <row r="3066" spans="1:45" x14ac:dyDescent="0.25">
      <c r="A3066">
        <v>3065</v>
      </c>
      <c r="B3066" t="s">
        <v>26</v>
      </c>
      <c r="C3066" t="s">
        <v>680</v>
      </c>
      <c r="D3066" t="s">
        <v>5</v>
      </c>
      <c r="E3066" t="s">
        <v>352</v>
      </c>
      <c r="F3066" s="138">
        <v>44080</v>
      </c>
      <c r="G3066" t="s">
        <v>685</v>
      </c>
      <c r="H3066" t="s">
        <v>667</v>
      </c>
      <c r="I3066" t="s">
        <v>681</v>
      </c>
      <c r="J3066" t="s">
        <v>404</v>
      </c>
      <c r="K3066" t="s">
        <v>671</v>
      </c>
      <c r="L3066">
        <v>1000</v>
      </c>
      <c r="M3066">
        <v>200</v>
      </c>
      <c r="O3066">
        <v>206</v>
      </c>
      <c r="P3066">
        <v>80</v>
      </c>
      <c r="Q3066">
        <v>19</v>
      </c>
      <c r="R3066">
        <v>45</v>
      </c>
      <c r="S3066">
        <v>52</v>
      </c>
      <c r="T3066">
        <v>17</v>
      </c>
      <c r="U3066">
        <v>47</v>
      </c>
      <c r="V3066">
        <v>1</v>
      </c>
      <c r="W3066">
        <v>0.4</v>
      </c>
      <c r="X3066">
        <v>0.13176144244105409</v>
      </c>
      <c r="Y3066">
        <v>0.31206657420249656</v>
      </c>
      <c r="Z3066">
        <v>233</v>
      </c>
      <c r="AA3066">
        <v>0.65</v>
      </c>
      <c r="AB3066">
        <v>15</v>
      </c>
      <c r="AC3066">
        <v>0</v>
      </c>
      <c r="AD3066">
        <v>0</v>
      </c>
      <c r="AE3066">
        <v>4</v>
      </c>
      <c r="AF3066">
        <v>0</v>
      </c>
      <c r="AG3066">
        <v>0</v>
      </c>
      <c r="AH3066">
        <v>45</v>
      </c>
      <c r="AI3066">
        <v>0</v>
      </c>
      <c r="AJ3066">
        <v>0</v>
      </c>
      <c r="AK3066">
        <v>4</v>
      </c>
      <c r="AL3066">
        <v>0</v>
      </c>
      <c r="AM3066">
        <v>0</v>
      </c>
      <c r="AO3066">
        <v>0</v>
      </c>
      <c r="AP3066">
        <v>0</v>
      </c>
      <c r="AQ3066">
        <v>150</v>
      </c>
      <c r="AR3066">
        <v>150</v>
      </c>
      <c r="AS3066" t="s">
        <v>755</v>
      </c>
    </row>
    <row r="3067" spans="1:45" x14ac:dyDescent="0.25">
      <c r="A3067">
        <v>3066</v>
      </c>
      <c r="B3067" t="s">
        <v>26</v>
      </c>
      <c r="C3067" t="s">
        <v>680</v>
      </c>
      <c r="D3067" t="s">
        <v>5</v>
      </c>
      <c r="E3067" t="s">
        <v>352</v>
      </c>
      <c r="F3067" s="138">
        <v>44080</v>
      </c>
      <c r="G3067" t="s">
        <v>685</v>
      </c>
      <c r="H3067" t="s">
        <v>667</v>
      </c>
      <c r="I3067" t="s">
        <v>681</v>
      </c>
      <c r="J3067" t="s">
        <v>420</v>
      </c>
      <c r="K3067" t="s">
        <v>671</v>
      </c>
      <c r="L3067">
        <v>1000</v>
      </c>
      <c r="M3067">
        <v>200</v>
      </c>
      <c r="O3067">
        <v>200</v>
      </c>
      <c r="P3067">
        <v>80</v>
      </c>
      <c r="Q3067">
        <v>1</v>
      </c>
      <c r="R3067">
        <v>19</v>
      </c>
      <c r="S3067">
        <v>52</v>
      </c>
      <c r="T3067">
        <v>0.5</v>
      </c>
      <c r="U3067">
        <v>12</v>
      </c>
      <c r="V3067">
        <v>0.625</v>
      </c>
      <c r="W3067">
        <v>0.4</v>
      </c>
      <c r="X3067">
        <v>7.1428571428571426E-3</v>
      </c>
      <c r="Y3067">
        <v>0.1357142857142857</v>
      </c>
      <c r="Z3067">
        <v>203</v>
      </c>
      <c r="AA3067">
        <v>0.65</v>
      </c>
      <c r="AB3067">
        <v>0</v>
      </c>
      <c r="AC3067">
        <v>0</v>
      </c>
      <c r="AD3067">
        <v>0</v>
      </c>
      <c r="AE3067">
        <v>1</v>
      </c>
      <c r="AF3067">
        <v>0</v>
      </c>
      <c r="AG3067">
        <v>0</v>
      </c>
      <c r="AH3067">
        <v>9</v>
      </c>
      <c r="AI3067">
        <v>0</v>
      </c>
      <c r="AJ3067">
        <v>0</v>
      </c>
      <c r="AK3067">
        <v>6</v>
      </c>
      <c r="AL3067">
        <v>0</v>
      </c>
      <c r="AM3067">
        <v>0</v>
      </c>
      <c r="AO3067">
        <v>0</v>
      </c>
      <c r="AP3067">
        <v>0</v>
      </c>
      <c r="AQ3067">
        <v>150</v>
      </c>
      <c r="AR3067">
        <v>150</v>
      </c>
      <c r="AS3067" t="s">
        <v>755</v>
      </c>
    </row>
    <row r="3068" spans="1:45" x14ac:dyDescent="0.25">
      <c r="A3068">
        <v>3067</v>
      </c>
      <c r="B3068" t="s">
        <v>26</v>
      </c>
      <c r="C3068" t="s">
        <v>680</v>
      </c>
      <c r="D3068" t="s">
        <v>5</v>
      </c>
      <c r="E3068" t="s">
        <v>352</v>
      </c>
      <c r="F3068" s="138">
        <v>44080</v>
      </c>
      <c r="G3068" t="s">
        <v>685</v>
      </c>
      <c r="H3068" t="s">
        <v>667</v>
      </c>
      <c r="I3068" t="s">
        <v>681</v>
      </c>
      <c r="J3068" t="s">
        <v>448</v>
      </c>
      <c r="K3068" t="s">
        <v>671</v>
      </c>
      <c r="L3068">
        <v>1000</v>
      </c>
      <c r="M3068">
        <v>200</v>
      </c>
      <c r="O3068">
        <v>216</v>
      </c>
      <c r="P3068">
        <v>80</v>
      </c>
      <c r="Q3068">
        <v>9</v>
      </c>
      <c r="R3068">
        <v>57</v>
      </c>
      <c r="S3068">
        <v>52</v>
      </c>
      <c r="T3068">
        <v>6.85</v>
      </c>
      <c r="U3068">
        <v>53.05</v>
      </c>
      <c r="V3068">
        <v>0.90757575757575759</v>
      </c>
      <c r="W3068">
        <v>0.4</v>
      </c>
      <c r="X3068">
        <v>5.9523809523809527E-2</v>
      </c>
      <c r="Y3068">
        <v>0.37698412698412703</v>
      </c>
      <c r="Z3068">
        <v>220</v>
      </c>
      <c r="AA3068">
        <v>0.65</v>
      </c>
      <c r="AB3068">
        <v>4.5999999999999996</v>
      </c>
      <c r="AC3068">
        <v>5</v>
      </c>
      <c r="AD3068">
        <v>0</v>
      </c>
      <c r="AE3068">
        <v>2</v>
      </c>
      <c r="AF3068">
        <v>0</v>
      </c>
      <c r="AG3068">
        <v>0</v>
      </c>
      <c r="AH3068">
        <v>51.3</v>
      </c>
      <c r="AI3068">
        <v>5</v>
      </c>
      <c r="AJ3068">
        <v>0</v>
      </c>
      <c r="AK3068">
        <v>1</v>
      </c>
      <c r="AL3068">
        <v>0</v>
      </c>
      <c r="AM3068">
        <v>0</v>
      </c>
      <c r="AO3068">
        <v>0</v>
      </c>
      <c r="AP3068">
        <v>0</v>
      </c>
      <c r="AQ3068">
        <v>150</v>
      </c>
      <c r="AR3068">
        <v>150</v>
      </c>
      <c r="AS3068" t="s">
        <v>755</v>
      </c>
    </row>
    <row r="3069" spans="1:45" x14ac:dyDescent="0.25">
      <c r="A3069">
        <v>3068</v>
      </c>
      <c r="B3069" t="s">
        <v>26</v>
      </c>
      <c r="C3069" t="s">
        <v>680</v>
      </c>
      <c r="D3069" t="s">
        <v>5</v>
      </c>
      <c r="E3069" t="s">
        <v>352</v>
      </c>
      <c r="F3069" s="138">
        <v>44080</v>
      </c>
      <c r="G3069" t="s">
        <v>685</v>
      </c>
      <c r="H3069" t="s">
        <v>667</v>
      </c>
      <c r="I3069" t="s">
        <v>681</v>
      </c>
      <c r="J3069" t="s">
        <v>413</v>
      </c>
      <c r="K3069" t="s">
        <v>671</v>
      </c>
      <c r="L3069">
        <v>1000</v>
      </c>
      <c r="M3069">
        <v>200</v>
      </c>
      <c r="O3069">
        <v>226</v>
      </c>
      <c r="P3069">
        <v>80</v>
      </c>
      <c r="Q3069">
        <v>10</v>
      </c>
      <c r="R3069">
        <v>69</v>
      </c>
      <c r="S3069">
        <v>52</v>
      </c>
      <c r="T3069">
        <v>6.75</v>
      </c>
      <c r="U3069">
        <v>68.375</v>
      </c>
      <c r="V3069">
        <v>0.95094936708860756</v>
      </c>
      <c r="W3069">
        <v>0.4</v>
      </c>
      <c r="X3069">
        <v>6.321112515802782E-2</v>
      </c>
      <c r="Y3069">
        <v>0.43615676359039196</v>
      </c>
      <c r="Z3069">
        <v>209</v>
      </c>
      <c r="AA3069">
        <v>0.65</v>
      </c>
      <c r="AB3069">
        <v>5</v>
      </c>
      <c r="AC3069">
        <v>1</v>
      </c>
      <c r="AD3069">
        <v>0</v>
      </c>
      <c r="AE3069">
        <v>3</v>
      </c>
      <c r="AF3069">
        <v>0</v>
      </c>
      <c r="AG3069">
        <v>0</v>
      </c>
      <c r="AH3069">
        <v>65</v>
      </c>
      <c r="AI3069">
        <v>1</v>
      </c>
      <c r="AJ3069">
        <v>3</v>
      </c>
      <c r="AK3069">
        <v>4</v>
      </c>
      <c r="AL3069">
        <v>0</v>
      </c>
      <c r="AM3069">
        <v>0</v>
      </c>
      <c r="AO3069">
        <v>0</v>
      </c>
      <c r="AP3069">
        <v>0</v>
      </c>
      <c r="AQ3069">
        <v>150</v>
      </c>
      <c r="AR3069">
        <v>150</v>
      </c>
      <c r="AS3069" t="s">
        <v>755</v>
      </c>
    </row>
    <row r="3070" spans="1:45" x14ac:dyDescent="0.25">
      <c r="A3070">
        <v>3069</v>
      </c>
      <c r="B3070" t="s">
        <v>26</v>
      </c>
      <c r="C3070" t="s">
        <v>680</v>
      </c>
      <c r="D3070" t="s">
        <v>5</v>
      </c>
      <c r="E3070" t="s">
        <v>352</v>
      </c>
      <c r="F3070" s="138">
        <v>44080</v>
      </c>
      <c r="G3070" t="s">
        <v>685</v>
      </c>
      <c r="H3070" t="s">
        <v>667</v>
      </c>
      <c r="I3070" t="s">
        <v>681</v>
      </c>
      <c r="J3070" t="s">
        <v>406</v>
      </c>
      <c r="K3070" t="s">
        <v>671</v>
      </c>
      <c r="L3070">
        <v>1000</v>
      </c>
      <c r="M3070">
        <v>200</v>
      </c>
      <c r="N3070">
        <v>100</v>
      </c>
      <c r="O3070">
        <v>95</v>
      </c>
      <c r="P3070">
        <v>80</v>
      </c>
      <c r="Q3070">
        <v>23</v>
      </c>
      <c r="R3070">
        <v>33</v>
      </c>
      <c r="S3070">
        <v>52</v>
      </c>
      <c r="T3070">
        <v>17.5</v>
      </c>
      <c r="U3070">
        <v>27</v>
      </c>
      <c r="V3070">
        <v>0.7946428571428571</v>
      </c>
      <c r="W3070">
        <v>0.4</v>
      </c>
      <c r="X3070">
        <v>0.16849816849816851</v>
      </c>
      <c r="Y3070">
        <v>0.24175824175824176</v>
      </c>
      <c r="Z3070">
        <v>201</v>
      </c>
      <c r="AA3070">
        <v>0.65</v>
      </c>
      <c r="AB3070">
        <v>14</v>
      </c>
      <c r="AC3070">
        <v>0</v>
      </c>
      <c r="AD3070">
        <v>0</v>
      </c>
      <c r="AE3070">
        <v>7</v>
      </c>
      <c r="AF3070">
        <v>0</v>
      </c>
      <c r="AG3070">
        <v>0</v>
      </c>
      <c r="AH3070">
        <v>27</v>
      </c>
      <c r="AI3070">
        <v>0</v>
      </c>
      <c r="AJ3070">
        <v>0</v>
      </c>
      <c r="AK3070">
        <v>0</v>
      </c>
      <c r="AL3070">
        <v>0</v>
      </c>
      <c r="AM3070">
        <v>0</v>
      </c>
      <c r="AO3070">
        <v>0</v>
      </c>
      <c r="AP3070">
        <v>0</v>
      </c>
      <c r="AQ3070">
        <v>150</v>
      </c>
      <c r="AR3070">
        <v>150</v>
      </c>
      <c r="AS3070" t="s">
        <v>755</v>
      </c>
    </row>
    <row r="3071" spans="1:45" x14ac:dyDescent="0.25">
      <c r="A3071">
        <v>3070</v>
      </c>
      <c r="B3071" t="s">
        <v>26</v>
      </c>
      <c r="C3071" t="s">
        <v>680</v>
      </c>
      <c r="D3071" t="s">
        <v>5</v>
      </c>
      <c r="E3071" t="s">
        <v>352</v>
      </c>
      <c r="F3071" s="138">
        <v>44080</v>
      </c>
      <c r="G3071" t="s">
        <v>685</v>
      </c>
      <c r="H3071" t="s">
        <v>667</v>
      </c>
      <c r="I3071" t="s">
        <v>681</v>
      </c>
      <c r="J3071" t="s">
        <v>261</v>
      </c>
      <c r="K3071" t="s">
        <v>671</v>
      </c>
      <c r="L3071">
        <v>1000</v>
      </c>
      <c r="M3071">
        <v>200</v>
      </c>
      <c r="N3071">
        <v>96</v>
      </c>
      <c r="O3071">
        <v>96</v>
      </c>
      <c r="P3071">
        <v>80</v>
      </c>
      <c r="Q3071">
        <v>28</v>
      </c>
      <c r="R3071">
        <v>8</v>
      </c>
      <c r="S3071">
        <v>52</v>
      </c>
      <c r="T3071">
        <v>5.3</v>
      </c>
      <c r="U3071">
        <v>35</v>
      </c>
      <c r="V3071">
        <v>1.1194444444444445</v>
      </c>
      <c r="W3071">
        <v>0.4</v>
      </c>
      <c r="X3071">
        <v>0.20833333333333337</v>
      </c>
      <c r="Y3071">
        <v>5.9523809523809534E-2</v>
      </c>
      <c r="Z3071">
        <v>198</v>
      </c>
      <c r="AA3071">
        <v>0.65</v>
      </c>
      <c r="AB3071">
        <v>5.3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34</v>
      </c>
      <c r="AI3071">
        <v>0</v>
      </c>
      <c r="AJ3071">
        <v>0</v>
      </c>
      <c r="AK3071">
        <v>2</v>
      </c>
      <c r="AL3071">
        <v>0</v>
      </c>
      <c r="AM3071">
        <v>0</v>
      </c>
      <c r="AO3071">
        <v>0</v>
      </c>
      <c r="AP3071">
        <v>0</v>
      </c>
      <c r="AQ3071">
        <v>150</v>
      </c>
      <c r="AR3071">
        <v>150</v>
      </c>
      <c r="AS3071" t="s">
        <v>755</v>
      </c>
    </row>
    <row r="3072" spans="1:45" x14ac:dyDescent="0.25">
      <c r="A3072">
        <v>3071</v>
      </c>
      <c r="B3072" t="s">
        <v>26</v>
      </c>
      <c r="C3072" t="s">
        <v>680</v>
      </c>
      <c r="D3072" t="s">
        <v>5</v>
      </c>
      <c r="E3072" t="s">
        <v>352</v>
      </c>
      <c r="F3072" s="138">
        <v>44080</v>
      </c>
      <c r="G3072" t="s">
        <v>722</v>
      </c>
      <c r="H3072" t="s">
        <v>687</v>
      </c>
      <c r="I3072" t="s">
        <v>681</v>
      </c>
      <c r="J3072" t="s">
        <v>619</v>
      </c>
      <c r="K3072" t="s">
        <v>711</v>
      </c>
      <c r="L3072">
        <v>700</v>
      </c>
      <c r="M3072">
        <v>175</v>
      </c>
      <c r="O3072">
        <v>160</v>
      </c>
      <c r="P3072">
        <v>42</v>
      </c>
      <c r="Q3072">
        <v>5</v>
      </c>
      <c r="R3072">
        <v>35</v>
      </c>
      <c r="S3072">
        <v>15</v>
      </c>
      <c r="T3072">
        <v>1.875</v>
      </c>
      <c r="U3072">
        <v>42</v>
      </c>
      <c r="V3072">
        <v>1.096875</v>
      </c>
      <c r="W3072">
        <v>0.24</v>
      </c>
      <c r="X3072">
        <v>4.4642857142857144E-2</v>
      </c>
      <c r="Y3072">
        <v>0.3125</v>
      </c>
      <c r="Z3072">
        <v>178</v>
      </c>
      <c r="AA3072">
        <v>0.6</v>
      </c>
      <c r="AB3072">
        <v>0</v>
      </c>
      <c r="AC3072">
        <v>1</v>
      </c>
      <c r="AD3072">
        <v>3</v>
      </c>
      <c r="AE3072">
        <v>1</v>
      </c>
      <c r="AF3072">
        <v>0</v>
      </c>
      <c r="AG3072">
        <v>0</v>
      </c>
      <c r="AH3072">
        <v>40</v>
      </c>
      <c r="AI3072">
        <v>2</v>
      </c>
      <c r="AJ3072">
        <v>0</v>
      </c>
      <c r="AK3072">
        <v>3</v>
      </c>
      <c r="AL3072">
        <v>0</v>
      </c>
      <c r="AM3072">
        <v>0</v>
      </c>
      <c r="AO3072">
        <v>0</v>
      </c>
      <c r="AP3072">
        <v>0</v>
      </c>
      <c r="AQ3072">
        <v>150</v>
      </c>
      <c r="AR3072">
        <v>150</v>
      </c>
      <c r="AS3072" t="s">
        <v>755</v>
      </c>
    </row>
    <row r="3073" spans="1:45" x14ac:dyDescent="0.25">
      <c r="A3073">
        <v>3072</v>
      </c>
      <c r="B3073" t="s">
        <v>26</v>
      </c>
      <c r="C3073" t="s">
        <v>680</v>
      </c>
      <c r="D3073" t="s">
        <v>5</v>
      </c>
      <c r="E3073" t="s">
        <v>352</v>
      </c>
      <c r="F3073" s="138">
        <v>44080</v>
      </c>
      <c r="G3073" t="s">
        <v>722</v>
      </c>
      <c r="H3073" t="s">
        <v>687</v>
      </c>
      <c r="I3073" t="s">
        <v>681</v>
      </c>
      <c r="J3073" t="s">
        <v>599</v>
      </c>
      <c r="K3073" t="s">
        <v>711</v>
      </c>
      <c r="L3073">
        <v>700</v>
      </c>
      <c r="M3073">
        <v>175</v>
      </c>
      <c r="O3073">
        <v>160</v>
      </c>
      <c r="P3073">
        <v>42</v>
      </c>
      <c r="Q3073">
        <v>5</v>
      </c>
      <c r="R3073">
        <v>18</v>
      </c>
      <c r="S3073">
        <v>15</v>
      </c>
      <c r="T3073">
        <v>4</v>
      </c>
      <c r="U3073">
        <v>17</v>
      </c>
      <c r="V3073">
        <v>0.91304347826086951</v>
      </c>
      <c r="W3073">
        <v>0.24</v>
      </c>
      <c r="X3073">
        <v>4.4642857142857144E-2</v>
      </c>
      <c r="Y3073">
        <v>0.16071428571428573</v>
      </c>
      <c r="Z3073">
        <v>182</v>
      </c>
      <c r="AA3073">
        <v>0.6</v>
      </c>
      <c r="AB3073">
        <v>4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17</v>
      </c>
      <c r="AI3073">
        <v>0</v>
      </c>
      <c r="AJ3073">
        <v>0</v>
      </c>
      <c r="AK3073">
        <v>0</v>
      </c>
      <c r="AL3073">
        <v>0</v>
      </c>
      <c r="AM3073">
        <v>0</v>
      </c>
      <c r="AO3073">
        <v>0</v>
      </c>
      <c r="AP3073">
        <v>0</v>
      </c>
      <c r="AQ3073">
        <v>150</v>
      </c>
      <c r="AR3073">
        <v>150</v>
      </c>
      <c r="AS3073" t="s">
        <v>755</v>
      </c>
    </row>
    <row r="3074" spans="1:45" x14ac:dyDescent="0.25">
      <c r="A3074">
        <v>3073</v>
      </c>
      <c r="B3074" t="s">
        <v>26</v>
      </c>
      <c r="C3074" t="s">
        <v>680</v>
      </c>
      <c r="D3074" t="s">
        <v>5</v>
      </c>
      <c r="E3074" t="s">
        <v>352</v>
      </c>
      <c r="F3074" s="138">
        <v>44080</v>
      </c>
      <c r="G3074" t="s">
        <v>720</v>
      </c>
      <c r="H3074" t="s">
        <v>687</v>
      </c>
      <c r="I3074" t="s">
        <v>681</v>
      </c>
      <c r="J3074" t="s">
        <v>591</v>
      </c>
      <c r="K3074" t="s">
        <v>711</v>
      </c>
      <c r="L3074">
        <v>700</v>
      </c>
      <c r="M3074">
        <v>175</v>
      </c>
      <c r="O3074">
        <v>160</v>
      </c>
      <c r="P3074">
        <v>42</v>
      </c>
      <c r="Q3074">
        <v>15</v>
      </c>
      <c r="R3074">
        <v>25</v>
      </c>
      <c r="S3074">
        <v>15</v>
      </c>
      <c r="T3074">
        <v>8</v>
      </c>
      <c r="U3074">
        <v>14</v>
      </c>
      <c r="V3074">
        <v>0.55000000000000004</v>
      </c>
      <c r="W3074">
        <v>0.24</v>
      </c>
      <c r="X3074">
        <v>0.13392857142857142</v>
      </c>
      <c r="Y3074">
        <v>0.22321428571428573</v>
      </c>
      <c r="Z3074">
        <v>161</v>
      </c>
      <c r="AA3074">
        <v>0.6</v>
      </c>
      <c r="AB3074">
        <v>8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14</v>
      </c>
      <c r="AI3074">
        <v>0</v>
      </c>
      <c r="AJ3074">
        <v>0</v>
      </c>
      <c r="AK3074">
        <v>0</v>
      </c>
      <c r="AL3074">
        <v>0</v>
      </c>
      <c r="AM3074">
        <v>0</v>
      </c>
      <c r="AO3074">
        <v>0</v>
      </c>
      <c r="AP3074">
        <v>0</v>
      </c>
      <c r="AQ3074">
        <v>100</v>
      </c>
      <c r="AR3074">
        <v>100</v>
      </c>
      <c r="AS3074" t="s">
        <v>755</v>
      </c>
    </row>
    <row r="3075" spans="1:45" x14ac:dyDescent="0.25">
      <c r="A3075">
        <v>3074</v>
      </c>
      <c r="B3075" t="s">
        <v>26</v>
      </c>
      <c r="C3075" t="s">
        <v>680</v>
      </c>
      <c r="D3075" t="s">
        <v>5</v>
      </c>
      <c r="E3075" t="s">
        <v>352</v>
      </c>
      <c r="F3075" s="138">
        <v>44080</v>
      </c>
      <c r="G3075" t="s">
        <v>684</v>
      </c>
      <c r="H3075" t="s">
        <v>687</v>
      </c>
      <c r="I3075" t="s">
        <v>690</v>
      </c>
      <c r="J3075" t="s">
        <v>452</v>
      </c>
      <c r="K3075" t="s">
        <v>669</v>
      </c>
      <c r="L3075">
        <v>1250</v>
      </c>
      <c r="M3075">
        <v>250</v>
      </c>
      <c r="O3075">
        <v>288</v>
      </c>
      <c r="P3075">
        <v>60</v>
      </c>
      <c r="Q3075">
        <v>15</v>
      </c>
      <c r="R3075">
        <v>21</v>
      </c>
      <c r="S3075">
        <v>22</v>
      </c>
      <c r="T3075">
        <v>15</v>
      </c>
      <c r="U3075">
        <v>12</v>
      </c>
      <c r="V3075">
        <v>0.75</v>
      </c>
      <c r="W3075">
        <v>0.24</v>
      </c>
      <c r="X3075">
        <v>7.4404761904761904E-2</v>
      </c>
      <c r="Y3075">
        <v>0.10416666666666667</v>
      </c>
      <c r="Z3075">
        <v>302</v>
      </c>
      <c r="AA3075">
        <v>0.6</v>
      </c>
      <c r="AB3075">
        <v>15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12</v>
      </c>
      <c r="AI3075">
        <v>0</v>
      </c>
      <c r="AJ3075">
        <v>0</v>
      </c>
      <c r="AK3075">
        <v>0</v>
      </c>
      <c r="AL3075">
        <v>0</v>
      </c>
      <c r="AM3075">
        <v>0</v>
      </c>
      <c r="AO3075">
        <v>0</v>
      </c>
      <c r="AP3075">
        <v>0</v>
      </c>
      <c r="AQ3075">
        <v>100</v>
      </c>
      <c r="AR3075">
        <v>100</v>
      </c>
      <c r="AS3075" t="s">
        <v>755</v>
      </c>
    </row>
    <row r="3076" spans="1:45" x14ac:dyDescent="0.25">
      <c r="A3076">
        <v>3075</v>
      </c>
      <c r="B3076" t="s">
        <v>26</v>
      </c>
      <c r="C3076" t="s">
        <v>665</v>
      </c>
      <c r="D3076" t="s">
        <v>5</v>
      </c>
      <c r="E3076" t="s">
        <v>353</v>
      </c>
      <c r="F3076" s="138">
        <v>44086</v>
      </c>
      <c r="G3076" t="s">
        <v>670</v>
      </c>
      <c r="H3076" t="s">
        <v>667</v>
      </c>
      <c r="I3076" t="s">
        <v>668</v>
      </c>
      <c r="J3076" t="s">
        <v>142</v>
      </c>
      <c r="K3076" t="s">
        <v>671</v>
      </c>
      <c r="L3076">
        <v>1200</v>
      </c>
      <c r="M3076">
        <v>240</v>
      </c>
      <c r="O3076">
        <v>232</v>
      </c>
      <c r="P3076">
        <v>96</v>
      </c>
      <c r="Q3076">
        <v>17</v>
      </c>
      <c r="R3076">
        <v>44</v>
      </c>
      <c r="S3076">
        <v>63.36</v>
      </c>
      <c r="T3076">
        <v>22.25</v>
      </c>
      <c r="U3076">
        <v>32.25</v>
      </c>
      <c r="V3076">
        <v>0.89344262295081966</v>
      </c>
      <c r="W3076">
        <v>0.4</v>
      </c>
      <c r="X3076">
        <v>0.10467980295566504</v>
      </c>
      <c r="Y3076">
        <v>0.27093596059113306</v>
      </c>
      <c r="Z3076">
        <v>450</v>
      </c>
      <c r="AA3076">
        <v>0.7</v>
      </c>
      <c r="AB3076">
        <v>19</v>
      </c>
      <c r="AC3076">
        <v>1</v>
      </c>
      <c r="AD3076">
        <v>0</v>
      </c>
      <c r="AE3076">
        <v>6</v>
      </c>
      <c r="AF3076">
        <v>0</v>
      </c>
      <c r="AG3076">
        <v>0</v>
      </c>
      <c r="AH3076">
        <v>31</v>
      </c>
      <c r="AI3076">
        <v>1</v>
      </c>
      <c r="AJ3076">
        <v>0</v>
      </c>
      <c r="AK3076">
        <v>2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50</v>
      </c>
      <c r="AR3076">
        <v>50</v>
      </c>
      <c r="AS3076" t="s">
        <v>755</v>
      </c>
    </row>
    <row r="3077" spans="1:45" x14ac:dyDescent="0.25">
      <c r="A3077">
        <v>3076</v>
      </c>
      <c r="B3077" t="s">
        <v>26</v>
      </c>
      <c r="C3077" t="s">
        <v>665</v>
      </c>
      <c r="D3077" t="s">
        <v>5</v>
      </c>
      <c r="E3077" t="s">
        <v>353</v>
      </c>
      <c r="F3077" s="138">
        <v>44086</v>
      </c>
      <c r="G3077" t="s">
        <v>670</v>
      </c>
      <c r="H3077" t="s">
        <v>667</v>
      </c>
      <c r="I3077" t="s">
        <v>668</v>
      </c>
      <c r="J3077" t="s">
        <v>143</v>
      </c>
      <c r="K3077" t="s">
        <v>671</v>
      </c>
      <c r="L3077">
        <v>1200</v>
      </c>
      <c r="M3077">
        <v>240</v>
      </c>
      <c r="O3077">
        <v>216</v>
      </c>
      <c r="P3077">
        <v>96</v>
      </c>
      <c r="Q3077">
        <v>18</v>
      </c>
      <c r="R3077">
        <v>36</v>
      </c>
      <c r="S3077">
        <v>63.36</v>
      </c>
      <c r="T3077">
        <v>19</v>
      </c>
      <c r="U3077">
        <v>38.25</v>
      </c>
      <c r="V3077">
        <v>1.0601851851851851</v>
      </c>
      <c r="W3077">
        <v>0.4</v>
      </c>
      <c r="X3077">
        <v>0.11904761904761905</v>
      </c>
      <c r="Y3077">
        <v>0.23809523809523811</v>
      </c>
      <c r="Z3077">
        <v>356</v>
      </c>
      <c r="AA3077">
        <v>0.7</v>
      </c>
      <c r="AB3077">
        <v>13</v>
      </c>
      <c r="AC3077">
        <v>0</v>
      </c>
      <c r="AD3077">
        <v>0</v>
      </c>
      <c r="AE3077">
        <v>12</v>
      </c>
      <c r="AF3077">
        <v>0</v>
      </c>
      <c r="AG3077">
        <v>0</v>
      </c>
      <c r="AH3077">
        <v>30</v>
      </c>
      <c r="AI3077">
        <v>17</v>
      </c>
      <c r="AJ3077">
        <v>0</v>
      </c>
      <c r="AK3077">
        <v>8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50</v>
      </c>
      <c r="AR3077">
        <v>50</v>
      </c>
      <c r="AS3077" t="s">
        <v>755</v>
      </c>
    </row>
    <row r="3078" spans="1:45" x14ac:dyDescent="0.25">
      <c r="A3078">
        <v>3077</v>
      </c>
      <c r="B3078" t="s">
        <v>26</v>
      </c>
      <c r="C3078" t="s">
        <v>665</v>
      </c>
      <c r="D3078" t="s">
        <v>5</v>
      </c>
      <c r="E3078" t="s">
        <v>353</v>
      </c>
      <c r="F3078" s="138">
        <v>44086</v>
      </c>
      <c r="G3078" t="s">
        <v>670</v>
      </c>
      <c r="H3078" t="s">
        <v>667</v>
      </c>
      <c r="I3078" t="s">
        <v>668</v>
      </c>
      <c r="J3078" t="s">
        <v>144</v>
      </c>
      <c r="K3078" t="s">
        <v>671</v>
      </c>
      <c r="L3078">
        <v>1200</v>
      </c>
      <c r="M3078">
        <v>240</v>
      </c>
      <c r="O3078">
        <v>240</v>
      </c>
      <c r="P3078">
        <v>96</v>
      </c>
      <c r="Q3078">
        <v>11</v>
      </c>
      <c r="R3078">
        <v>27</v>
      </c>
      <c r="S3078">
        <v>63.36</v>
      </c>
      <c r="T3078">
        <v>8</v>
      </c>
      <c r="U3078">
        <v>34.25</v>
      </c>
      <c r="V3078">
        <v>1.111842105263158</v>
      </c>
      <c r="W3078">
        <v>0.4</v>
      </c>
      <c r="X3078">
        <v>6.5476190476190479E-2</v>
      </c>
      <c r="Y3078">
        <v>0.16071428571428573</v>
      </c>
      <c r="Z3078">
        <v>543</v>
      </c>
      <c r="AA3078">
        <v>0.7</v>
      </c>
      <c r="AB3078">
        <v>8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33</v>
      </c>
      <c r="AI3078">
        <v>1</v>
      </c>
      <c r="AJ3078">
        <v>0</v>
      </c>
      <c r="AK3078">
        <v>2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50</v>
      </c>
      <c r="AR3078">
        <v>50</v>
      </c>
      <c r="AS3078" t="s">
        <v>755</v>
      </c>
    </row>
    <row r="3079" spans="1:45" x14ac:dyDescent="0.25">
      <c r="A3079">
        <v>3078</v>
      </c>
      <c r="B3079" t="s">
        <v>26</v>
      </c>
      <c r="C3079" t="s">
        <v>665</v>
      </c>
      <c r="D3079" t="s">
        <v>5</v>
      </c>
      <c r="E3079" t="s">
        <v>353</v>
      </c>
      <c r="F3079" s="138">
        <v>44086</v>
      </c>
      <c r="G3079" t="s">
        <v>670</v>
      </c>
      <c r="H3079" t="s">
        <v>667</v>
      </c>
      <c r="I3079" t="s">
        <v>668</v>
      </c>
      <c r="J3079" t="s">
        <v>145</v>
      </c>
      <c r="K3079" t="s">
        <v>671</v>
      </c>
      <c r="L3079">
        <v>1200</v>
      </c>
      <c r="M3079">
        <v>240</v>
      </c>
      <c r="O3079">
        <v>208</v>
      </c>
      <c r="P3079">
        <v>96</v>
      </c>
      <c r="Q3079">
        <v>25</v>
      </c>
      <c r="R3079">
        <v>24</v>
      </c>
      <c r="S3079">
        <v>63.36</v>
      </c>
      <c r="T3079">
        <v>16.5</v>
      </c>
      <c r="U3079">
        <v>17.25</v>
      </c>
      <c r="V3079">
        <v>0.68877551020408168</v>
      </c>
      <c r="W3079">
        <v>0.4</v>
      </c>
      <c r="X3079">
        <v>0.1717032967032967</v>
      </c>
      <c r="Y3079">
        <v>0.16483516483516483</v>
      </c>
      <c r="Z3079">
        <v>453</v>
      </c>
      <c r="AA3079">
        <v>0.7</v>
      </c>
      <c r="AB3079">
        <v>13</v>
      </c>
      <c r="AC3079">
        <v>2</v>
      </c>
      <c r="AD3079">
        <v>0</v>
      </c>
      <c r="AE3079">
        <v>6</v>
      </c>
      <c r="AF3079">
        <v>0</v>
      </c>
      <c r="AG3079">
        <v>0</v>
      </c>
      <c r="AH3079">
        <v>13</v>
      </c>
      <c r="AI3079">
        <v>1</v>
      </c>
      <c r="AJ3079">
        <v>0</v>
      </c>
      <c r="AK3079">
        <v>8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50</v>
      </c>
      <c r="AR3079">
        <v>50</v>
      </c>
      <c r="AS3079" t="s">
        <v>755</v>
      </c>
    </row>
    <row r="3080" spans="1:45" x14ac:dyDescent="0.25">
      <c r="A3080">
        <v>3079</v>
      </c>
      <c r="B3080" t="s">
        <v>26</v>
      </c>
      <c r="C3080" t="s">
        <v>665</v>
      </c>
      <c r="D3080" t="s">
        <v>5</v>
      </c>
      <c r="E3080" t="s">
        <v>353</v>
      </c>
      <c r="F3080" s="138">
        <v>44086</v>
      </c>
      <c r="G3080" t="s">
        <v>670</v>
      </c>
      <c r="H3080" t="s">
        <v>667</v>
      </c>
      <c r="I3080" t="s">
        <v>672</v>
      </c>
      <c r="J3080" t="s">
        <v>190</v>
      </c>
      <c r="K3080" t="s">
        <v>671</v>
      </c>
      <c r="L3080">
        <v>1200</v>
      </c>
      <c r="M3080">
        <v>240</v>
      </c>
      <c r="N3080">
        <v>112</v>
      </c>
      <c r="O3080">
        <v>112</v>
      </c>
      <c r="P3080">
        <v>96</v>
      </c>
      <c r="Q3080">
        <v>22</v>
      </c>
      <c r="R3080">
        <v>24</v>
      </c>
      <c r="S3080">
        <v>63.36</v>
      </c>
      <c r="T3080">
        <v>6</v>
      </c>
      <c r="U3080">
        <v>7</v>
      </c>
      <c r="V3080">
        <v>0.28260869565217389</v>
      </c>
      <c r="W3080">
        <v>0.4</v>
      </c>
      <c r="X3080">
        <v>0.14030612244897961</v>
      </c>
      <c r="Y3080">
        <v>0.15306122448979592</v>
      </c>
      <c r="Z3080">
        <v>422</v>
      </c>
      <c r="AA3080">
        <v>0.7</v>
      </c>
      <c r="AB3080">
        <v>6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7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50</v>
      </c>
      <c r="AR3080">
        <v>50</v>
      </c>
      <c r="AS3080" t="s">
        <v>755</v>
      </c>
    </row>
    <row r="3081" spans="1:45" x14ac:dyDescent="0.25">
      <c r="A3081">
        <v>3080</v>
      </c>
      <c r="B3081" t="s">
        <v>26</v>
      </c>
      <c r="C3081" t="s">
        <v>665</v>
      </c>
      <c r="D3081" t="s">
        <v>5</v>
      </c>
      <c r="E3081" t="s">
        <v>353</v>
      </c>
      <c r="F3081" s="138">
        <v>44086</v>
      </c>
      <c r="G3081" t="s">
        <v>670</v>
      </c>
      <c r="H3081" t="s">
        <v>667</v>
      </c>
      <c r="I3081" t="s">
        <v>677</v>
      </c>
      <c r="J3081" t="s">
        <v>195</v>
      </c>
      <c r="K3081" t="s">
        <v>671</v>
      </c>
      <c r="L3081">
        <v>1200</v>
      </c>
      <c r="M3081">
        <v>240</v>
      </c>
      <c r="N3081">
        <v>96</v>
      </c>
      <c r="O3081">
        <v>160</v>
      </c>
      <c r="P3081">
        <v>96</v>
      </c>
      <c r="Q3081">
        <v>13</v>
      </c>
      <c r="R3081">
        <v>15</v>
      </c>
      <c r="S3081">
        <v>63.36</v>
      </c>
      <c r="T3081">
        <v>10.5</v>
      </c>
      <c r="U3081">
        <v>23</v>
      </c>
      <c r="V3081">
        <v>1.1964285714285714</v>
      </c>
      <c r="W3081">
        <v>0.4</v>
      </c>
      <c r="X3081">
        <v>7.2544642857142863E-2</v>
      </c>
      <c r="Y3081">
        <v>8.3705357142857151E-2</v>
      </c>
      <c r="Z3081">
        <v>500</v>
      </c>
      <c r="AA3081">
        <v>0.7</v>
      </c>
      <c r="AB3081">
        <v>10</v>
      </c>
      <c r="AC3081">
        <v>2</v>
      </c>
      <c r="AD3081">
        <v>0</v>
      </c>
      <c r="AE3081">
        <v>0</v>
      </c>
      <c r="AF3081">
        <v>0</v>
      </c>
      <c r="AG3081">
        <v>0</v>
      </c>
      <c r="AH3081">
        <v>20</v>
      </c>
      <c r="AI3081">
        <v>4</v>
      </c>
      <c r="AJ3081">
        <v>0</v>
      </c>
      <c r="AK3081">
        <v>4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50</v>
      </c>
      <c r="AR3081">
        <v>50</v>
      </c>
      <c r="AS3081" t="s">
        <v>755</v>
      </c>
    </row>
    <row r="3082" spans="1:45" x14ac:dyDescent="0.25">
      <c r="A3082">
        <v>3081</v>
      </c>
      <c r="B3082" t="s">
        <v>26</v>
      </c>
      <c r="C3082" t="s">
        <v>665</v>
      </c>
      <c r="D3082" t="s">
        <v>5</v>
      </c>
      <c r="E3082" t="s">
        <v>353</v>
      </c>
      <c r="F3082" s="138">
        <v>44086</v>
      </c>
      <c r="G3082" t="s">
        <v>670</v>
      </c>
      <c r="H3082" t="s">
        <v>667</v>
      </c>
      <c r="I3082" t="s">
        <v>674</v>
      </c>
      <c r="J3082" t="s">
        <v>371</v>
      </c>
      <c r="K3082" t="s">
        <v>671</v>
      </c>
      <c r="L3082">
        <v>1200</v>
      </c>
      <c r="M3082">
        <v>240</v>
      </c>
      <c r="N3082">
        <v>112</v>
      </c>
      <c r="O3082">
        <v>124</v>
      </c>
      <c r="P3082">
        <v>96</v>
      </c>
      <c r="Q3082">
        <v>9</v>
      </c>
      <c r="R3082">
        <v>17</v>
      </c>
      <c r="S3082">
        <v>63.36</v>
      </c>
      <c r="T3082">
        <v>5</v>
      </c>
      <c r="U3082">
        <v>17</v>
      </c>
      <c r="V3082">
        <v>0.84615384615384615</v>
      </c>
      <c r="W3082">
        <v>0.4</v>
      </c>
      <c r="X3082">
        <v>5.4479418886198554E-2</v>
      </c>
      <c r="Y3082">
        <v>0.10290556900726393</v>
      </c>
      <c r="Z3082">
        <v>330</v>
      </c>
      <c r="AA3082">
        <v>0.7</v>
      </c>
      <c r="AB3082">
        <v>5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17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50</v>
      </c>
      <c r="AR3082">
        <v>50</v>
      </c>
      <c r="AS3082" t="s">
        <v>755</v>
      </c>
    </row>
    <row r="3083" spans="1:45" x14ac:dyDescent="0.25">
      <c r="A3083">
        <v>3082</v>
      </c>
      <c r="B3083" t="s">
        <v>26</v>
      </c>
      <c r="C3083" t="s">
        <v>665</v>
      </c>
      <c r="D3083" t="s">
        <v>5</v>
      </c>
      <c r="E3083" t="s">
        <v>353</v>
      </c>
      <c r="F3083" s="138">
        <v>44086</v>
      </c>
      <c r="G3083" t="s">
        <v>676</v>
      </c>
      <c r="H3083" t="s">
        <v>667</v>
      </c>
      <c r="I3083" t="s">
        <v>668</v>
      </c>
      <c r="J3083" t="s">
        <v>165</v>
      </c>
      <c r="K3083" t="s">
        <v>669</v>
      </c>
      <c r="L3083">
        <v>1200</v>
      </c>
      <c r="M3083">
        <v>240</v>
      </c>
      <c r="N3083">
        <v>240</v>
      </c>
      <c r="P3083">
        <v>96</v>
      </c>
      <c r="Q3083">
        <v>10</v>
      </c>
      <c r="R3083">
        <v>20</v>
      </c>
      <c r="S3083">
        <v>63.36</v>
      </c>
      <c r="T3083">
        <v>19</v>
      </c>
      <c r="U3083">
        <v>15</v>
      </c>
      <c r="V3083">
        <v>1.1333333333333333</v>
      </c>
      <c r="W3083">
        <v>0.4</v>
      </c>
      <c r="X3083">
        <v>5.9523809523809521E-2</v>
      </c>
      <c r="Y3083">
        <v>0.11904761904761904</v>
      </c>
      <c r="Z3083">
        <v>603</v>
      </c>
      <c r="AA3083">
        <v>0.7</v>
      </c>
      <c r="AB3083">
        <v>12</v>
      </c>
      <c r="AC3083">
        <v>0</v>
      </c>
      <c r="AD3083">
        <v>0</v>
      </c>
      <c r="AE3083">
        <v>14</v>
      </c>
      <c r="AF3083">
        <v>0</v>
      </c>
      <c r="AG3083">
        <v>0</v>
      </c>
      <c r="AH3083">
        <v>11</v>
      </c>
      <c r="AI3083">
        <v>0</v>
      </c>
      <c r="AJ3083">
        <v>0</v>
      </c>
      <c r="AK3083">
        <v>8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50</v>
      </c>
      <c r="AR3083">
        <v>50</v>
      </c>
      <c r="AS3083" t="s">
        <v>755</v>
      </c>
    </row>
    <row r="3084" spans="1:45" x14ac:dyDescent="0.25">
      <c r="A3084">
        <v>3083</v>
      </c>
      <c r="B3084" t="s">
        <v>26</v>
      </c>
      <c r="C3084" t="s">
        <v>665</v>
      </c>
      <c r="D3084" t="s">
        <v>5</v>
      </c>
      <c r="E3084" t="s">
        <v>353</v>
      </c>
      <c r="F3084" s="138">
        <v>44086</v>
      </c>
      <c r="G3084" t="s">
        <v>676</v>
      </c>
      <c r="H3084" t="s">
        <v>667</v>
      </c>
      <c r="I3084" t="s">
        <v>668</v>
      </c>
      <c r="J3084" t="s">
        <v>166</v>
      </c>
      <c r="K3084" t="s">
        <v>669</v>
      </c>
      <c r="L3084">
        <v>1200</v>
      </c>
      <c r="M3084">
        <v>240</v>
      </c>
      <c r="N3084">
        <v>240</v>
      </c>
      <c r="P3084">
        <v>96</v>
      </c>
      <c r="Q3084">
        <v>25</v>
      </c>
      <c r="R3084">
        <v>41</v>
      </c>
      <c r="S3084">
        <v>63.36</v>
      </c>
      <c r="T3084">
        <v>30</v>
      </c>
      <c r="U3084">
        <v>45</v>
      </c>
      <c r="V3084">
        <v>1.1363636363636365</v>
      </c>
      <c r="W3084">
        <v>0.4</v>
      </c>
      <c r="X3084">
        <v>0.14880952380952381</v>
      </c>
      <c r="Y3084">
        <v>0.24404761904761904</v>
      </c>
      <c r="Z3084">
        <v>267</v>
      </c>
      <c r="AA3084">
        <v>0.7</v>
      </c>
      <c r="AB3084">
        <v>22</v>
      </c>
      <c r="AC3084">
        <v>0</v>
      </c>
      <c r="AD3084">
        <v>0</v>
      </c>
      <c r="AE3084">
        <v>16</v>
      </c>
      <c r="AF3084">
        <v>0</v>
      </c>
      <c r="AG3084">
        <v>0</v>
      </c>
      <c r="AH3084">
        <v>35</v>
      </c>
      <c r="AI3084">
        <v>0</v>
      </c>
      <c r="AJ3084">
        <v>0</v>
      </c>
      <c r="AK3084">
        <v>20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50</v>
      </c>
      <c r="AR3084">
        <v>50</v>
      </c>
      <c r="AS3084" t="s">
        <v>755</v>
      </c>
    </row>
    <row r="3085" spans="1:45" x14ac:dyDescent="0.25">
      <c r="A3085">
        <v>3084</v>
      </c>
      <c r="B3085" t="s">
        <v>26</v>
      </c>
      <c r="C3085" t="s">
        <v>665</v>
      </c>
      <c r="D3085" t="s">
        <v>5</v>
      </c>
      <c r="E3085" t="s">
        <v>353</v>
      </c>
      <c r="F3085" s="138">
        <v>44086</v>
      </c>
      <c r="G3085" t="s">
        <v>676</v>
      </c>
      <c r="H3085" t="s">
        <v>667</v>
      </c>
      <c r="I3085" t="s">
        <v>668</v>
      </c>
      <c r="J3085" t="s">
        <v>167</v>
      </c>
      <c r="K3085" t="s">
        <v>669</v>
      </c>
      <c r="L3085">
        <v>1200</v>
      </c>
      <c r="M3085">
        <v>240</v>
      </c>
      <c r="N3085">
        <v>199</v>
      </c>
      <c r="P3085">
        <v>96</v>
      </c>
      <c r="Q3085">
        <v>14</v>
      </c>
      <c r="R3085">
        <v>14</v>
      </c>
      <c r="S3085">
        <v>63.36</v>
      </c>
      <c r="T3085">
        <v>11.5</v>
      </c>
      <c r="U3085">
        <v>8.5</v>
      </c>
      <c r="V3085">
        <v>0.7142857142857143</v>
      </c>
      <c r="W3085">
        <v>0.4</v>
      </c>
      <c r="X3085">
        <v>0.10050251256281409</v>
      </c>
      <c r="Y3085">
        <v>0.10050251256281409</v>
      </c>
      <c r="Z3085">
        <v>412</v>
      </c>
      <c r="AA3085">
        <v>0.7</v>
      </c>
      <c r="AB3085">
        <v>11</v>
      </c>
      <c r="AC3085">
        <v>2</v>
      </c>
      <c r="AD3085">
        <v>0</v>
      </c>
      <c r="AE3085">
        <v>0</v>
      </c>
      <c r="AF3085">
        <v>0</v>
      </c>
      <c r="AG3085">
        <v>0</v>
      </c>
      <c r="AH3085">
        <v>8</v>
      </c>
      <c r="AI3085">
        <v>2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50</v>
      </c>
      <c r="AR3085">
        <v>50</v>
      </c>
      <c r="AS3085" t="s">
        <v>755</v>
      </c>
    </row>
    <row r="3086" spans="1:45" x14ac:dyDescent="0.25">
      <c r="A3086">
        <v>3085</v>
      </c>
      <c r="B3086" t="s">
        <v>26</v>
      </c>
      <c r="C3086" t="s">
        <v>665</v>
      </c>
      <c r="D3086" t="s">
        <v>5</v>
      </c>
      <c r="E3086" t="s">
        <v>353</v>
      </c>
      <c r="F3086" s="138">
        <v>44086</v>
      </c>
      <c r="G3086" t="s">
        <v>676</v>
      </c>
      <c r="H3086" t="s">
        <v>667</v>
      </c>
      <c r="I3086" t="s">
        <v>668</v>
      </c>
      <c r="J3086" t="s">
        <v>168</v>
      </c>
      <c r="K3086" t="s">
        <v>669</v>
      </c>
      <c r="L3086">
        <v>1200</v>
      </c>
      <c r="M3086">
        <v>240</v>
      </c>
      <c r="N3086">
        <v>222</v>
      </c>
      <c r="P3086">
        <v>96</v>
      </c>
      <c r="Q3086">
        <v>37</v>
      </c>
      <c r="R3086">
        <v>23</v>
      </c>
      <c r="S3086">
        <v>63.36</v>
      </c>
      <c r="T3086">
        <v>30</v>
      </c>
      <c r="U3086">
        <v>17</v>
      </c>
      <c r="V3086">
        <v>0.78333333333333333</v>
      </c>
      <c r="W3086">
        <v>0.4</v>
      </c>
      <c r="X3086">
        <v>0.23809523809523814</v>
      </c>
      <c r="Y3086">
        <v>0.14800514800514802</v>
      </c>
      <c r="Z3086">
        <v>312</v>
      </c>
      <c r="AA3086">
        <v>0.7</v>
      </c>
      <c r="AB3086">
        <v>23</v>
      </c>
      <c r="AC3086">
        <v>0</v>
      </c>
      <c r="AD3086">
        <v>0</v>
      </c>
      <c r="AE3086">
        <v>14</v>
      </c>
      <c r="AF3086">
        <v>0</v>
      </c>
      <c r="AG3086">
        <v>0</v>
      </c>
      <c r="AH3086">
        <v>15</v>
      </c>
      <c r="AI3086">
        <v>0</v>
      </c>
      <c r="AJ3086">
        <v>0</v>
      </c>
      <c r="AK3086">
        <v>4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50</v>
      </c>
      <c r="AR3086">
        <v>50</v>
      </c>
      <c r="AS3086" t="s">
        <v>755</v>
      </c>
    </row>
    <row r="3087" spans="1:45" x14ac:dyDescent="0.25">
      <c r="A3087">
        <v>3086</v>
      </c>
      <c r="B3087" t="s">
        <v>26</v>
      </c>
      <c r="C3087" t="s">
        <v>665</v>
      </c>
      <c r="D3087" t="s">
        <v>5</v>
      </c>
      <c r="E3087" t="s">
        <v>353</v>
      </c>
      <c r="F3087" s="138">
        <v>44086</v>
      </c>
      <c r="G3087" t="s">
        <v>676</v>
      </c>
      <c r="H3087" t="s">
        <v>667</v>
      </c>
      <c r="I3087" t="s">
        <v>672</v>
      </c>
      <c r="J3087" t="s">
        <v>372</v>
      </c>
      <c r="K3087" t="s">
        <v>669</v>
      </c>
      <c r="L3087">
        <v>1200</v>
      </c>
      <c r="M3087">
        <v>240</v>
      </c>
      <c r="N3087">
        <v>228</v>
      </c>
      <c r="P3087">
        <v>96</v>
      </c>
      <c r="Q3087">
        <v>27</v>
      </c>
      <c r="R3087">
        <v>13</v>
      </c>
      <c r="S3087">
        <v>63.36</v>
      </c>
      <c r="T3087">
        <v>16.5</v>
      </c>
      <c r="U3087">
        <v>16.5</v>
      </c>
      <c r="V3087">
        <v>0.82499999999999996</v>
      </c>
      <c r="W3087">
        <v>0.24</v>
      </c>
      <c r="X3087">
        <v>0.16917293233082709</v>
      </c>
      <c r="Y3087">
        <v>8.1453634085213042E-2</v>
      </c>
      <c r="Z3087">
        <v>611</v>
      </c>
      <c r="AA3087">
        <v>0.7</v>
      </c>
      <c r="AB3087">
        <v>8</v>
      </c>
      <c r="AC3087">
        <v>0</v>
      </c>
      <c r="AD3087">
        <v>0</v>
      </c>
      <c r="AE3087">
        <v>17</v>
      </c>
      <c r="AF3087">
        <v>0</v>
      </c>
      <c r="AG3087">
        <v>0</v>
      </c>
      <c r="AH3087">
        <v>12.5</v>
      </c>
      <c r="AI3087">
        <v>0</v>
      </c>
      <c r="AJ3087">
        <v>0</v>
      </c>
      <c r="AK3087">
        <v>8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50</v>
      </c>
      <c r="AR3087">
        <v>50</v>
      </c>
      <c r="AS3087" t="s">
        <v>755</v>
      </c>
    </row>
    <row r="3088" spans="1:45" x14ac:dyDescent="0.25">
      <c r="A3088">
        <v>3087</v>
      </c>
      <c r="B3088" t="s">
        <v>26</v>
      </c>
      <c r="C3088" t="s">
        <v>665</v>
      </c>
      <c r="D3088" t="s">
        <v>5</v>
      </c>
      <c r="E3088" t="s">
        <v>353</v>
      </c>
      <c r="F3088" s="138">
        <v>44086</v>
      </c>
      <c r="G3088" t="s">
        <v>676</v>
      </c>
      <c r="H3088" t="s">
        <v>667</v>
      </c>
      <c r="I3088" t="s">
        <v>677</v>
      </c>
      <c r="J3088" t="s">
        <v>440</v>
      </c>
      <c r="K3088" t="s">
        <v>669</v>
      </c>
      <c r="L3088">
        <v>1200</v>
      </c>
      <c r="M3088">
        <v>240</v>
      </c>
      <c r="N3088">
        <v>203</v>
      </c>
      <c r="P3088">
        <v>96</v>
      </c>
      <c r="Q3088">
        <v>10</v>
      </c>
      <c r="R3088">
        <v>15</v>
      </c>
      <c r="S3088">
        <v>63.36</v>
      </c>
      <c r="T3088">
        <v>10</v>
      </c>
      <c r="U3088">
        <v>19.5</v>
      </c>
      <c r="V3088">
        <v>1.18</v>
      </c>
      <c r="W3088">
        <v>0.4</v>
      </c>
      <c r="X3088">
        <v>7.0372976776917673E-2</v>
      </c>
      <c r="Y3088">
        <v>0.1055594651653765</v>
      </c>
      <c r="Z3088">
        <v>350</v>
      </c>
      <c r="AA3088">
        <v>0.65</v>
      </c>
      <c r="AB3088">
        <v>10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15</v>
      </c>
      <c r="AI3088">
        <v>0</v>
      </c>
      <c r="AJ3088">
        <v>0</v>
      </c>
      <c r="AK3088">
        <v>9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50</v>
      </c>
      <c r="AR3088">
        <v>50</v>
      </c>
      <c r="AS3088" t="s">
        <v>755</v>
      </c>
    </row>
    <row r="3089" spans="1:45" x14ac:dyDescent="0.25">
      <c r="A3089">
        <v>3088</v>
      </c>
      <c r="B3089" t="s">
        <v>26</v>
      </c>
      <c r="C3089" t="s">
        <v>665</v>
      </c>
      <c r="D3089" t="s">
        <v>5</v>
      </c>
      <c r="E3089" t="s">
        <v>353</v>
      </c>
      <c r="F3089" s="138">
        <v>44086</v>
      </c>
      <c r="G3089" t="s">
        <v>676</v>
      </c>
      <c r="H3089" t="s">
        <v>687</v>
      </c>
      <c r="I3089" t="s">
        <v>697</v>
      </c>
      <c r="J3089" t="s">
        <v>441</v>
      </c>
      <c r="K3089" t="s">
        <v>669</v>
      </c>
      <c r="L3089">
        <v>1200</v>
      </c>
      <c r="M3089">
        <v>240</v>
      </c>
      <c r="N3089">
        <v>240</v>
      </c>
      <c r="P3089">
        <v>58</v>
      </c>
      <c r="Q3089">
        <v>45</v>
      </c>
      <c r="R3089">
        <v>56</v>
      </c>
      <c r="S3089">
        <v>21</v>
      </c>
      <c r="T3089">
        <v>43.75</v>
      </c>
      <c r="U3089">
        <v>66.5</v>
      </c>
      <c r="V3089">
        <v>1.0915841584158417</v>
      </c>
      <c r="W3089">
        <v>0.24</v>
      </c>
      <c r="X3089">
        <v>0.26785714285714285</v>
      </c>
      <c r="Y3089">
        <v>0.33333333333333331</v>
      </c>
      <c r="Z3089">
        <v>650</v>
      </c>
      <c r="AA3089">
        <v>0.7</v>
      </c>
      <c r="AB3089">
        <v>24</v>
      </c>
      <c r="AC3089">
        <v>15</v>
      </c>
      <c r="AD3089">
        <v>0</v>
      </c>
      <c r="AE3089">
        <v>32</v>
      </c>
      <c r="AF3089">
        <v>0</v>
      </c>
      <c r="AG3089">
        <v>0</v>
      </c>
      <c r="AH3089">
        <v>34</v>
      </c>
      <c r="AI3089">
        <v>30</v>
      </c>
      <c r="AJ3089">
        <v>0</v>
      </c>
      <c r="AK3089">
        <v>50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50</v>
      </c>
      <c r="AR3089">
        <v>50</v>
      </c>
      <c r="AS3089" t="s">
        <v>755</v>
      </c>
    </row>
    <row r="3090" spans="1:45" x14ac:dyDescent="0.25">
      <c r="A3090">
        <v>3089</v>
      </c>
      <c r="B3090" t="s">
        <v>26</v>
      </c>
      <c r="C3090" t="s">
        <v>665</v>
      </c>
      <c r="D3090" t="s">
        <v>5</v>
      </c>
      <c r="E3090" t="s">
        <v>353</v>
      </c>
      <c r="F3090" s="138">
        <v>44086</v>
      </c>
      <c r="G3090" t="s">
        <v>676</v>
      </c>
      <c r="H3090" t="s">
        <v>687</v>
      </c>
      <c r="I3090" t="s">
        <v>673</v>
      </c>
      <c r="J3090" t="s">
        <v>439</v>
      </c>
      <c r="K3090" t="s">
        <v>669</v>
      </c>
      <c r="L3090">
        <v>1200</v>
      </c>
      <c r="M3090">
        <v>240</v>
      </c>
      <c r="N3090">
        <v>240</v>
      </c>
      <c r="P3090">
        <v>58</v>
      </c>
      <c r="Q3090">
        <v>10</v>
      </c>
      <c r="R3090">
        <v>18</v>
      </c>
      <c r="S3090">
        <v>21</v>
      </c>
      <c r="T3090">
        <v>6</v>
      </c>
      <c r="U3090">
        <v>12.5</v>
      </c>
      <c r="V3090">
        <v>0.6607142857142857</v>
      </c>
      <c r="W3090">
        <v>0.24</v>
      </c>
      <c r="X3090">
        <v>5.9523809523809521E-2</v>
      </c>
      <c r="Y3090">
        <v>0.10714285714285714</v>
      </c>
      <c r="Z3090">
        <v>322</v>
      </c>
      <c r="AA3090">
        <v>0.7</v>
      </c>
      <c r="AB3090">
        <v>4.5</v>
      </c>
      <c r="AC3090">
        <v>0</v>
      </c>
      <c r="AD3090">
        <v>0</v>
      </c>
      <c r="AE3090">
        <v>3</v>
      </c>
      <c r="AF3090">
        <v>0</v>
      </c>
      <c r="AG3090">
        <v>0</v>
      </c>
      <c r="AH3090">
        <v>8.5</v>
      </c>
      <c r="AI3090">
        <v>0</v>
      </c>
      <c r="AJ3090">
        <v>0</v>
      </c>
      <c r="AK3090">
        <v>8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50</v>
      </c>
      <c r="AR3090">
        <v>50</v>
      </c>
      <c r="AS3090" t="s">
        <v>755</v>
      </c>
    </row>
    <row r="3091" spans="1:45" x14ac:dyDescent="0.25">
      <c r="A3091">
        <v>3090</v>
      </c>
      <c r="B3091" t="s">
        <v>26</v>
      </c>
      <c r="C3091" t="s">
        <v>665</v>
      </c>
      <c r="D3091" t="s">
        <v>5</v>
      </c>
      <c r="E3091" t="s">
        <v>353</v>
      </c>
      <c r="F3091" s="138">
        <v>44086</v>
      </c>
      <c r="G3091" t="s">
        <v>682</v>
      </c>
      <c r="H3091" t="s">
        <v>667</v>
      </c>
      <c r="I3091" t="s">
        <v>668</v>
      </c>
      <c r="J3091" t="s">
        <v>151</v>
      </c>
      <c r="K3091" t="s">
        <v>671</v>
      </c>
      <c r="L3091">
        <v>1200</v>
      </c>
      <c r="M3091">
        <v>200</v>
      </c>
      <c r="O3091">
        <v>192</v>
      </c>
      <c r="P3091">
        <v>80</v>
      </c>
      <c r="Q3091">
        <v>20</v>
      </c>
      <c r="R3091">
        <v>35</v>
      </c>
      <c r="S3091">
        <v>52</v>
      </c>
      <c r="T3091">
        <v>14.5</v>
      </c>
      <c r="U3091">
        <v>19.5</v>
      </c>
      <c r="V3091">
        <v>0.61818181818181817</v>
      </c>
      <c r="W3091">
        <v>0.4</v>
      </c>
      <c r="X3091">
        <v>0.14880952380952384</v>
      </c>
      <c r="Y3091">
        <v>0.26041666666666669</v>
      </c>
      <c r="Z3091">
        <v>241</v>
      </c>
      <c r="AA3091">
        <v>0.7</v>
      </c>
      <c r="AB3091">
        <v>0</v>
      </c>
      <c r="AC3091">
        <v>6</v>
      </c>
      <c r="AD3091">
        <v>0</v>
      </c>
      <c r="AE3091">
        <v>26</v>
      </c>
      <c r="AF3091">
        <v>0</v>
      </c>
      <c r="AG3091">
        <v>0</v>
      </c>
      <c r="AH3091">
        <v>0</v>
      </c>
      <c r="AI3091">
        <v>8</v>
      </c>
      <c r="AJ3091">
        <v>0</v>
      </c>
      <c r="AK3091">
        <v>35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50</v>
      </c>
      <c r="AR3091">
        <v>50</v>
      </c>
      <c r="AS3091" t="s">
        <v>755</v>
      </c>
    </row>
    <row r="3092" spans="1:45" x14ac:dyDescent="0.25">
      <c r="A3092">
        <v>3091</v>
      </c>
      <c r="B3092" t="s">
        <v>26</v>
      </c>
      <c r="C3092" t="s">
        <v>665</v>
      </c>
      <c r="D3092" t="s">
        <v>5</v>
      </c>
      <c r="E3092" t="s">
        <v>353</v>
      </c>
      <c r="F3092" s="138">
        <v>44086</v>
      </c>
      <c r="G3092" t="s">
        <v>682</v>
      </c>
      <c r="H3092" t="s">
        <v>667</v>
      </c>
      <c r="I3092" t="s">
        <v>668</v>
      </c>
      <c r="J3092" t="s">
        <v>149</v>
      </c>
      <c r="K3092" t="s">
        <v>671</v>
      </c>
      <c r="L3092">
        <v>1200</v>
      </c>
      <c r="M3092">
        <v>200</v>
      </c>
      <c r="O3092">
        <v>184</v>
      </c>
      <c r="P3092">
        <v>80</v>
      </c>
      <c r="Q3092">
        <v>30</v>
      </c>
      <c r="R3092">
        <v>38</v>
      </c>
      <c r="S3092">
        <v>52</v>
      </c>
      <c r="T3092">
        <v>31.5</v>
      </c>
      <c r="U3092">
        <v>35</v>
      </c>
      <c r="V3092">
        <v>0.9779411764705882</v>
      </c>
      <c r="W3092">
        <v>0.4</v>
      </c>
      <c r="X3092">
        <v>0.23291925465838512</v>
      </c>
      <c r="Y3092">
        <v>0.29503105590062118</v>
      </c>
      <c r="Z3092">
        <v>312</v>
      </c>
      <c r="AA3092">
        <v>0.65</v>
      </c>
      <c r="AB3092">
        <v>25</v>
      </c>
      <c r="AC3092">
        <v>0</v>
      </c>
      <c r="AD3092">
        <v>0</v>
      </c>
      <c r="AE3092">
        <v>13</v>
      </c>
      <c r="AF3092">
        <v>0</v>
      </c>
      <c r="AG3092">
        <v>0</v>
      </c>
      <c r="AH3092">
        <v>27</v>
      </c>
      <c r="AI3092">
        <v>0</v>
      </c>
      <c r="AJ3092">
        <v>0</v>
      </c>
      <c r="AK3092">
        <v>16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50</v>
      </c>
      <c r="AR3092">
        <v>50</v>
      </c>
      <c r="AS3092" t="s">
        <v>755</v>
      </c>
    </row>
    <row r="3093" spans="1:45" x14ac:dyDescent="0.25">
      <c r="A3093">
        <v>3092</v>
      </c>
      <c r="B3093" t="s">
        <v>26</v>
      </c>
      <c r="C3093" t="s">
        <v>665</v>
      </c>
      <c r="D3093" t="s">
        <v>5</v>
      </c>
      <c r="E3093" t="s">
        <v>353</v>
      </c>
      <c r="F3093" s="138">
        <v>44086</v>
      </c>
      <c r="G3093" t="s">
        <v>682</v>
      </c>
      <c r="H3093" t="s">
        <v>667</v>
      </c>
      <c r="I3093" t="s">
        <v>668</v>
      </c>
      <c r="J3093" t="s">
        <v>152</v>
      </c>
      <c r="K3093" t="s">
        <v>671</v>
      </c>
      <c r="L3093">
        <v>1200</v>
      </c>
      <c r="M3093">
        <v>200</v>
      </c>
      <c r="O3093">
        <v>208</v>
      </c>
      <c r="P3093">
        <v>80</v>
      </c>
      <c r="Q3093">
        <v>24</v>
      </c>
      <c r="R3093">
        <v>38</v>
      </c>
      <c r="S3093">
        <v>52</v>
      </c>
      <c r="T3093">
        <v>19.25</v>
      </c>
      <c r="U3093">
        <v>32.75</v>
      </c>
      <c r="V3093">
        <v>0.83870967741935487</v>
      </c>
      <c r="W3093">
        <v>0.4</v>
      </c>
      <c r="X3093">
        <v>0.16483516483516483</v>
      </c>
      <c r="Y3093">
        <v>0.26098901098901101</v>
      </c>
      <c r="Z3093">
        <v>242</v>
      </c>
      <c r="AA3093">
        <v>0.65</v>
      </c>
      <c r="AB3093">
        <v>14</v>
      </c>
      <c r="AC3093">
        <v>1</v>
      </c>
      <c r="AD3093">
        <v>0</v>
      </c>
      <c r="AE3093">
        <v>10</v>
      </c>
      <c r="AF3093">
        <v>0</v>
      </c>
      <c r="AG3093">
        <v>0</v>
      </c>
      <c r="AH3093">
        <v>26</v>
      </c>
      <c r="AI3093">
        <v>1</v>
      </c>
      <c r="AJ3093">
        <v>0</v>
      </c>
      <c r="AK3093">
        <v>13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50</v>
      </c>
      <c r="AR3093">
        <v>50</v>
      </c>
      <c r="AS3093" t="s">
        <v>755</v>
      </c>
    </row>
    <row r="3094" spans="1:45" x14ac:dyDescent="0.25">
      <c r="A3094">
        <v>3093</v>
      </c>
      <c r="B3094" t="s">
        <v>26</v>
      </c>
      <c r="C3094" t="s">
        <v>665</v>
      </c>
      <c r="D3094" t="s">
        <v>5</v>
      </c>
      <c r="E3094" t="s">
        <v>353</v>
      </c>
      <c r="F3094" s="138">
        <v>44086</v>
      </c>
      <c r="G3094" t="s">
        <v>682</v>
      </c>
      <c r="H3094" t="s">
        <v>667</v>
      </c>
      <c r="I3094" t="s">
        <v>668</v>
      </c>
      <c r="J3094" t="s">
        <v>154</v>
      </c>
      <c r="K3094" t="s">
        <v>671</v>
      </c>
      <c r="L3094">
        <v>1200</v>
      </c>
      <c r="M3094">
        <v>200</v>
      </c>
      <c r="O3094">
        <v>180</v>
      </c>
      <c r="P3094">
        <v>80</v>
      </c>
      <c r="Q3094">
        <v>8</v>
      </c>
      <c r="R3094">
        <v>18</v>
      </c>
      <c r="S3094">
        <v>52</v>
      </c>
      <c r="T3094">
        <v>2</v>
      </c>
      <c r="U3094">
        <v>9.5</v>
      </c>
      <c r="V3094">
        <v>0.44230769230769229</v>
      </c>
      <c r="W3094">
        <v>0.4</v>
      </c>
      <c r="X3094">
        <v>6.3492063492063502E-2</v>
      </c>
      <c r="Y3094">
        <v>0.14285714285714288</v>
      </c>
      <c r="Z3094">
        <v>322</v>
      </c>
      <c r="AA3094">
        <v>0.65</v>
      </c>
      <c r="AB3094">
        <v>0</v>
      </c>
      <c r="AC3094">
        <v>0</v>
      </c>
      <c r="AD3094">
        <v>0</v>
      </c>
      <c r="AE3094">
        <v>4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19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50</v>
      </c>
      <c r="AR3094">
        <v>50</v>
      </c>
      <c r="AS3094" t="s">
        <v>755</v>
      </c>
    </row>
    <row r="3095" spans="1:45" x14ac:dyDescent="0.25">
      <c r="A3095">
        <v>3094</v>
      </c>
      <c r="B3095" t="s">
        <v>26</v>
      </c>
      <c r="C3095" t="s">
        <v>665</v>
      </c>
      <c r="D3095" t="s">
        <v>5</v>
      </c>
      <c r="E3095" t="s">
        <v>353</v>
      </c>
      <c r="F3095" s="138">
        <v>44086</v>
      </c>
      <c r="G3095" t="s">
        <v>682</v>
      </c>
      <c r="H3095" t="s">
        <v>667</v>
      </c>
      <c r="I3095" t="s">
        <v>668</v>
      </c>
      <c r="J3095" t="s">
        <v>435</v>
      </c>
      <c r="K3095" t="s">
        <v>671</v>
      </c>
      <c r="L3095">
        <v>1200</v>
      </c>
      <c r="M3095">
        <v>200</v>
      </c>
      <c r="O3095">
        <v>194</v>
      </c>
      <c r="P3095">
        <v>80</v>
      </c>
      <c r="Q3095">
        <v>13</v>
      </c>
      <c r="R3095">
        <v>23</v>
      </c>
      <c r="S3095">
        <v>52</v>
      </c>
      <c r="T3095">
        <v>5.41</v>
      </c>
      <c r="U3095">
        <v>13.16</v>
      </c>
      <c r="V3095">
        <v>0.51583333333333337</v>
      </c>
      <c r="W3095">
        <v>0.4</v>
      </c>
      <c r="X3095">
        <v>9.5729013254786458E-2</v>
      </c>
      <c r="Y3095">
        <v>0.16936671575846834</v>
      </c>
      <c r="Z3095">
        <v>527</v>
      </c>
      <c r="AA3095">
        <v>0.7</v>
      </c>
      <c r="AB3095">
        <v>3.66</v>
      </c>
      <c r="AC3095">
        <v>5</v>
      </c>
      <c r="AD3095">
        <v>0</v>
      </c>
      <c r="AE3095">
        <v>1</v>
      </c>
      <c r="AF3095">
        <v>0</v>
      </c>
      <c r="AG3095">
        <v>0</v>
      </c>
      <c r="AH3095">
        <v>7.66</v>
      </c>
      <c r="AI3095">
        <v>2</v>
      </c>
      <c r="AJ3095">
        <v>0</v>
      </c>
      <c r="AK3095">
        <v>10</v>
      </c>
      <c r="AL3095">
        <v>0</v>
      </c>
      <c r="AM3095">
        <v>0</v>
      </c>
      <c r="AN3095">
        <v>0</v>
      </c>
      <c r="AO3095">
        <v>2</v>
      </c>
      <c r="AP3095">
        <v>0</v>
      </c>
      <c r="AQ3095">
        <v>50</v>
      </c>
      <c r="AR3095">
        <v>50</v>
      </c>
      <c r="AS3095" t="s">
        <v>755</v>
      </c>
    </row>
    <row r="3096" spans="1:45" x14ac:dyDescent="0.25">
      <c r="A3096">
        <v>3095</v>
      </c>
      <c r="B3096" t="s">
        <v>26</v>
      </c>
      <c r="C3096" t="s">
        <v>665</v>
      </c>
      <c r="D3096" t="s">
        <v>5</v>
      </c>
      <c r="E3096" t="s">
        <v>353</v>
      </c>
      <c r="F3096" s="138">
        <v>44086</v>
      </c>
      <c r="G3096" t="s">
        <v>682</v>
      </c>
      <c r="H3096" t="s">
        <v>667</v>
      </c>
      <c r="I3096" t="s">
        <v>668</v>
      </c>
      <c r="J3096" t="s">
        <v>396</v>
      </c>
      <c r="K3096" t="s">
        <v>671</v>
      </c>
      <c r="L3096">
        <v>1200</v>
      </c>
      <c r="M3096">
        <v>200</v>
      </c>
      <c r="O3096">
        <v>208</v>
      </c>
      <c r="P3096">
        <v>80</v>
      </c>
      <c r="Q3096">
        <v>26</v>
      </c>
      <c r="R3096">
        <v>49</v>
      </c>
      <c r="S3096">
        <v>52</v>
      </c>
      <c r="T3096">
        <v>18</v>
      </c>
      <c r="U3096">
        <v>31.5</v>
      </c>
      <c r="V3096">
        <v>0.66</v>
      </c>
      <c r="W3096">
        <v>0.4</v>
      </c>
      <c r="X3096">
        <v>0.17857142857142858</v>
      </c>
      <c r="Y3096">
        <v>0.33653846153846156</v>
      </c>
      <c r="Z3096">
        <v>257</v>
      </c>
      <c r="AA3096">
        <v>0.7</v>
      </c>
      <c r="AB3096">
        <v>8</v>
      </c>
      <c r="AC3096">
        <v>0</v>
      </c>
      <c r="AD3096">
        <v>0</v>
      </c>
      <c r="AE3096">
        <v>20</v>
      </c>
      <c r="AF3096">
        <v>0</v>
      </c>
      <c r="AG3096">
        <v>0</v>
      </c>
      <c r="AH3096">
        <v>5</v>
      </c>
      <c r="AI3096">
        <v>0</v>
      </c>
      <c r="AJ3096">
        <v>0</v>
      </c>
      <c r="AK3096">
        <v>53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50</v>
      </c>
      <c r="AR3096">
        <v>50</v>
      </c>
      <c r="AS3096" t="s">
        <v>755</v>
      </c>
    </row>
    <row r="3097" spans="1:45" x14ac:dyDescent="0.25">
      <c r="A3097">
        <v>3096</v>
      </c>
      <c r="B3097" t="s">
        <v>26</v>
      </c>
      <c r="C3097" t="s">
        <v>665</v>
      </c>
      <c r="D3097" t="s">
        <v>5</v>
      </c>
      <c r="E3097" t="s">
        <v>353</v>
      </c>
      <c r="F3097" s="138">
        <v>44086</v>
      </c>
      <c r="G3097" t="s">
        <v>684</v>
      </c>
      <c r="H3097" t="s">
        <v>667</v>
      </c>
      <c r="I3097" t="s">
        <v>668</v>
      </c>
      <c r="J3097" t="s">
        <v>170</v>
      </c>
      <c r="K3097" t="s">
        <v>669</v>
      </c>
      <c r="L3097">
        <v>1250</v>
      </c>
      <c r="M3097">
        <v>250</v>
      </c>
      <c r="O3097">
        <v>242</v>
      </c>
      <c r="P3097">
        <v>100</v>
      </c>
      <c r="Q3097">
        <v>22</v>
      </c>
      <c r="R3097">
        <v>27</v>
      </c>
      <c r="S3097">
        <v>53</v>
      </c>
      <c r="T3097">
        <v>11.5</v>
      </c>
      <c r="U3097">
        <v>41.75</v>
      </c>
      <c r="V3097">
        <v>1.0867346938775511</v>
      </c>
      <c r="W3097">
        <v>0.4</v>
      </c>
      <c r="X3097">
        <v>0.12987012987012989</v>
      </c>
      <c r="Y3097">
        <v>0.15938606847697759</v>
      </c>
      <c r="Z3097">
        <v>265</v>
      </c>
      <c r="AA3097">
        <v>0.7</v>
      </c>
      <c r="AB3097">
        <v>3</v>
      </c>
      <c r="AC3097">
        <v>2</v>
      </c>
      <c r="AD3097">
        <v>0</v>
      </c>
      <c r="AE3097">
        <v>16</v>
      </c>
      <c r="AF3097">
        <v>0</v>
      </c>
      <c r="AG3097">
        <v>0</v>
      </c>
      <c r="AH3097">
        <v>12</v>
      </c>
      <c r="AI3097">
        <v>2</v>
      </c>
      <c r="AJ3097">
        <v>30</v>
      </c>
      <c r="AK3097">
        <v>36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50</v>
      </c>
      <c r="AR3097">
        <v>50</v>
      </c>
      <c r="AS3097" t="s">
        <v>755</v>
      </c>
    </row>
    <row r="3098" spans="1:45" x14ac:dyDescent="0.25">
      <c r="A3098">
        <v>3097</v>
      </c>
      <c r="B3098" t="s">
        <v>26</v>
      </c>
      <c r="C3098" t="s">
        <v>665</v>
      </c>
      <c r="D3098" t="s">
        <v>5</v>
      </c>
      <c r="E3098" t="s">
        <v>353</v>
      </c>
      <c r="F3098" s="138">
        <v>44086</v>
      </c>
      <c r="G3098" t="s">
        <v>684</v>
      </c>
      <c r="H3098" t="s">
        <v>687</v>
      </c>
      <c r="I3098" t="s">
        <v>673</v>
      </c>
      <c r="J3098" t="s">
        <v>454</v>
      </c>
      <c r="K3098" t="s">
        <v>669</v>
      </c>
      <c r="L3098">
        <v>1250</v>
      </c>
      <c r="M3098">
        <v>250</v>
      </c>
      <c r="O3098">
        <v>230</v>
      </c>
      <c r="P3098">
        <v>60</v>
      </c>
      <c r="Q3098">
        <v>1</v>
      </c>
      <c r="R3098">
        <v>30</v>
      </c>
      <c r="S3098">
        <v>22</v>
      </c>
      <c r="T3098">
        <v>0.25</v>
      </c>
      <c r="U3098">
        <v>34.5</v>
      </c>
      <c r="V3098">
        <v>1.1209677419354838</v>
      </c>
      <c r="W3098">
        <v>0.24</v>
      </c>
      <c r="X3098">
        <v>6.2111801242236021E-3</v>
      </c>
      <c r="Y3098">
        <v>0.18633540372670807</v>
      </c>
      <c r="Z3098">
        <v>435</v>
      </c>
      <c r="AA3098">
        <v>0.7</v>
      </c>
      <c r="AB3098">
        <v>0</v>
      </c>
      <c r="AC3098">
        <v>1</v>
      </c>
      <c r="AD3098">
        <v>0</v>
      </c>
      <c r="AE3098">
        <v>0</v>
      </c>
      <c r="AF3098">
        <v>0</v>
      </c>
      <c r="AG3098">
        <v>0</v>
      </c>
      <c r="AH3098">
        <v>20</v>
      </c>
      <c r="AI3098">
        <v>8</v>
      </c>
      <c r="AJ3098">
        <v>6</v>
      </c>
      <c r="AK3098">
        <v>11</v>
      </c>
      <c r="AL3098">
        <v>1</v>
      </c>
      <c r="AM3098">
        <v>4</v>
      </c>
      <c r="AN3098">
        <v>0</v>
      </c>
      <c r="AO3098">
        <v>0</v>
      </c>
      <c r="AP3098">
        <v>0</v>
      </c>
      <c r="AQ3098">
        <v>50</v>
      </c>
      <c r="AR3098">
        <v>50</v>
      </c>
      <c r="AS3098" t="s">
        <v>755</v>
      </c>
    </row>
    <row r="3099" spans="1:45" x14ac:dyDescent="0.25">
      <c r="A3099">
        <v>3098</v>
      </c>
      <c r="B3099" t="s">
        <v>26</v>
      </c>
      <c r="C3099" t="s">
        <v>665</v>
      </c>
      <c r="D3099" t="s">
        <v>5</v>
      </c>
      <c r="E3099" t="s">
        <v>353</v>
      </c>
      <c r="F3099" s="138">
        <v>44086</v>
      </c>
      <c r="G3099" t="s">
        <v>685</v>
      </c>
      <c r="H3099" t="s">
        <v>667</v>
      </c>
      <c r="I3099" t="s">
        <v>668</v>
      </c>
      <c r="J3099" t="s">
        <v>176</v>
      </c>
      <c r="K3099" t="s">
        <v>671</v>
      </c>
      <c r="L3099">
        <v>1000</v>
      </c>
      <c r="M3099">
        <v>200</v>
      </c>
      <c r="O3099">
        <v>174</v>
      </c>
      <c r="P3099">
        <v>80</v>
      </c>
      <c r="Q3099">
        <v>22</v>
      </c>
      <c r="R3099">
        <v>14</v>
      </c>
      <c r="S3099">
        <v>53</v>
      </c>
      <c r="T3099">
        <v>17</v>
      </c>
      <c r="U3099">
        <v>12</v>
      </c>
      <c r="V3099">
        <v>0.80555555555555558</v>
      </c>
      <c r="W3099">
        <v>0.4</v>
      </c>
      <c r="X3099">
        <v>0.180623973727422</v>
      </c>
      <c r="Y3099">
        <v>0.11494252873563218</v>
      </c>
      <c r="Z3099">
        <v>412</v>
      </c>
      <c r="AA3099">
        <v>0.7</v>
      </c>
      <c r="AB3099">
        <v>15</v>
      </c>
      <c r="AC3099">
        <v>4</v>
      </c>
      <c r="AD3099">
        <v>0</v>
      </c>
      <c r="AE3099">
        <v>2</v>
      </c>
      <c r="AF3099">
        <v>0</v>
      </c>
      <c r="AG3099">
        <v>0</v>
      </c>
      <c r="AH3099">
        <v>9</v>
      </c>
      <c r="AI3099">
        <v>10</v>
      </c>
      <c r="AJ3099">
        <v>0</v>
      </c>
      <c r="AK3099">
        <v>1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50</v>
      </c>
      <c r="AR3099">
        <v>50</v>
      </c>
      <c r="AS3099" t="s">
        <v>755</v>
      </c>
    </row>
    <row r="3100" spans="1:45" x14ac:dyDescent="0.25">
      <c r="A3100">
        <v>3099</v>
      </c>
      <c r="B3100" t="s">
        <v>26</v>
      </c>
      <c r="C3100" t="s">
        <v>665</v>
      </c>
      <c r="D3100" t="s">
        <v>5</v>
      </c>
      <c r="E3100" t="s">
        <v>353</v>
      </c>
      <c r="F3100" s="138">
        <v>44086</v>
      </c>
      <c r="G3100" t="s">
        <v>685</v>
      </c>
      <c r="H3100" t="s">
        <v>667</v>
      </c>
      <c r="I3100" t="s">
        <v>668</v>
      </c>
      <c r="J3100" t="s">
        <v>187</v>
      </c>
      <c r="K3100" t="s">
        <v>671</v>
      </c>
      <c r="L3100">
        <v>1000</v>
      </c>
      <c r="M3100">
        <v>200</v>
      </c>
      <c r="O3100">
        <v>169</v>
      </c>
      <c r="P3100">
        <v>80</v>
      </c>
      <c r="Q3100">
        <v>7</v>
      </c>
      <c r="R3100">
        <v>15</v>
      </c>
      <c r="S3100">
        <v>53</v>
      </c>
      <c r="T3100">
        <v>5.5</v>
      </c>
      <c r="U3100">
        <v>7.875</v>
      </c>
      <c r="V3100">
        <v>0.60795454545454541</v>
      </c>
      <c r="W3100">
        <v>0.4</v>
      </c>
      <c r="X3100">
        <v>5.9171597633136098E-2</v>
      </c>
      <c r="Y3100">
        <v>0.12679628064243448</v>
      </c>
      <c r="Z3100">
        <v>345</v>
      </c>
      <c r="AA3100">
        <v>0.7</v>
      </c>
      <c r="AB3100">
        <v>4</v>
      </c>
      <c r="AC3100">
        <v>0</v>
      </c>
      <c r="AD3100">
        <v>4</v>
      </c>
      <c r="AE3100">
        <v>0</v>
      </c>
      <c r="AF3100">
        <v>0</v>
      </c>
      <c r="AG3100">
        <v>0</v>
      </c>
      <c r="AH3100">
        <v>6</v>
      </c>
      <c r="AI3100">
        <v>0</v>
      </c>
      <c r="AJ3100">
        <v>5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50</v>
      </c>
      <c r="AR3100">
        <v>50</v>
      </c>
      <c r="AS3100" t="s">
        <v>755</v>
      </c>
    </row>
    <row r="3101" spans="1:45" x14ac:dyDescent="0.25">
      <c r="A3101">
        <v>3100</v>
      </c>
      <c r="B3101" t="s">
        <v>26</v>
      </c>
      <c r="C3101" t="s">
        <v>665</v>
      </c>
      <c r="D3101" t="s">
        <v>5</v>
      </c>
      <c r="E3101" t="s">
        <v>353</v>
      </c>
      <c r="F3101" s="138">
        <v>44086</v>
      </c>
      <c r="G3101" t="s">
        <v>685</v>
      </c>
      <c r="H3101" t="s">
        <v>667</v>
      </c>
      <c r="I3101" t="s">
        <v>668</v>
      </c>
      <c r="J3101" t="s">
        <v>177</v>
      </c>
      <c r="K3101" t="s">
        <v>671</v>
      </c>
      <c r="L3101">
        <v>1000</v>
      </c>
      <c r="M3101">
        <v>200</v>
      </c>
      <c r="O3101">
        <v>176</v>
      </c>
      <c r="P3101">
        <v>80</v>
      </c>
      <c r="Q3101">
        <v>38</v>
      </c>
      <c r="R3101">
        <v>67</v>
      </c>
      <c r="S3101">
        <v>53</v>
      </c>
      <c r="T3101">
        <v>28.375</v>
      </c>
      <c r="U3101">
        <v>40.625</v>
      </c>
      <c r="V3101">
        <v>0.65714285714285714</v>
      </c>
      <c r="W3101">
        <v>0.4</v>
      </c>
      <c r="X3101">
        <v>0.30844155844155846</v>
      </c>
      <c r="Y3101">
        <v>0.54383116883116889</v>
      </c>
      <c r="Z3101">
        <v>463</v>
      </c>
      <c r="AA3101">
        <v>0.7</v>
      </c>
      <c r="AB3101">
        <v>20</v>
      </c>
      <c r="AC3101">
        <v>8</v>
      </c>
      <c r="AD3101">
        <v>5</v>
      </c>
      <c r="AE3101">
        <v>9</v>
      </c>
      <c r="AF3101">
        <v>0</v>
      </c>
      <c r="AG3101">
        <v>0</v>
      </c>
      <c r="AH3101">
        <v>30</v>
      </c>
      <c r="AI3101">
        <v>8</v>
      </c>
      <c r="AJ3101">
        <v>3</v>
      </c>
      <c r="AK3101">
        <v>15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50</v>
      </c>
      <c r="AR3101">
        <v>50</v>
      </c>
      <c r="AS3101" t="s">
        <v>755</v>
      </c>
    </row>
    <row r="3102" spans="1:45" x14ac:dyDescent="0.25">
      <c r="A3102">
        <v>3101</v>
      </c>
      <c r="B3102" t="s">
        <v>26</v>
      </c>
      <c r="C3102" t="s">
        <v>665</v>
      </c>
      <c r="D3102" t="s">
        <v>5</v>
      </c>
      <c r="E3102" t="s">
        <v>353</v>
      </c>
      <c r="F3102" s="138">
        <v>44086</v>
      </c>
      <c r="G3102" t="s">
        <v>685</v>
      </c>
      <c r="H3102" t="s">
        <v>667</v>
      </c>
      <c r="I3102" t="s">
        <v>668</v>
      </c>
      <c r="J3102" t="s">
        <v>416</v>
      </c>
      <c r="K3102" t="s">
        <v>671</v>
      </c>
      <c r="L3102">
        <v>1000</v>
      </c>
      <c r="M3102">
        <v>200</v>
      </c>
      <c r="O3102">
        <v>192</v>
      </c>
      <c r="P3102">
        <v>80</v>
      </c>
      <c r="Q3102">
        <v>16</v>
      </c>
      <c r="R3102">
        <v>33</v>
      </c>
      <c r="S3102">
        <v>53</v>
      </c>
      <c r="T3102">
        <v>22</v>
      </c>
      <c r="U3102">
        <v>28.5</v>
      </c>
      <c r="V3102">
        <v>1.0306122448979591</v>
      </c>
      <c r="W3102">
        <v>0.4</v>
      </c>
      <c r="X3102">
        <v>0.11904761904761907</v>
      </c>
      <c r="Y3102">
        <v>0.24553571428571433</v>
      </c>
      <c r="Z3102">
        <v>256</v>
      </c>
      <c r="AA3102">
        <v>0.7</v>
      </c>
      <c r="AB3102">
        <v>22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27</v>
      </c>
      <c r="AI3102">
        <v>4</v>
      </c>
      <c r="AJ3102">
        <v>0</v>
      </c>
      <c r="AK3102">
        <v>1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50</v>
      </c>
      <c r="AR3102">
        <v>50</v>
      </c>
      <c r="AS3102" t="s">
        <v>755</v>
      </c>
    </row>
    <row r="3103" spans="1:45" x14ac:dyDescent="0.25">
      <c r="A3103">
        <v>3102</v>
      </c>
      <c r="B3103" t="s">
        <v>26</v>
      </c>
      <c r="C3103" t="s">
        <v>665</v>
      </c>
      <c r="D3103" t="s">
        <v>5</v>
      </c>
      <c r="E3103" t="s">
        <v>353</v>
      </c>
      <c r="F3103" s="138">
        <v>44086</v>
      </c>
      <c r="G3103" t="s">
        <v>685</v>
      </c>
      <c r="H3103" t="s">
        <v>667</v>
      </c>
      <c r="I3103" t="s">
        <v>668</v>
      </c>
      <c r="J3103" t="s">
        <v>181</v>
      </c>
      <c r="K3103" t="s">
        <v>671</v>
      </c>
      <c r="L3103">
        <v>1000</v>
      </c>
      <c r="M3103">
        <v>200</v>
      </c>
      <c r="O3103">
        <v>178</v>
      </c>
      <c r="P3103">
        <v>80</v>
      </c>
      <c r="Q3103">
        <v>16</v>
      </c>
      <c r="R3103">
        <v>17</v>
      </c>
      <c r="S3103">
        <v>53</v>
      </c>
      <c r="T3103">
        <v>10.5</v>
      </c>
      <c r="U3103">
        <v>8</v>
      </c>
      <c r="V3103">
        <v>0.56060606060606055</v>
      </c>
      <c r="W3103">
        <v>0.4</v>
      </c>
      <c r="X3103">
        <v>0.12841091492776888</v>
      </c>
      <c r="Y3103">
        <v>0.13643659711075443</v>
      </c>
      <c r="Z3103">
        <v>266</v>
      </c>
      <c r="AA3103">
        <v>0.7</v>
      </c>
      <c r="AB3103">
        <v>10</v>
      </c>
      <c r="AC3103">
        <v>0</v>
      </c>
      <c r="AD3103">
        <v>0</v>
      </c>
      <c r="AE3103">
        <v>1</v>
      </c>
      <c r="AF3103">
        <v>0</v>
      </c>
      <c r="AG3103">
        <v>0</v>
      </c>
      <c r="AH3103">
        <v>7</v>
      </c>
      <c r="AI3103">
        <v>0</v>
      </c>
      <c r="AJ3103">
        <v>0</v>
      </c>
      <c r="AK3103">
        <v>2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50</v>
      </c>
      <c r="AR3103">
        <v>50</v>
      </c>
      <c r="AS3103" t="s">
        <v>755</v>
      </c>
    </row>
    <row r="3104" spans="1:45" x14ac:dyDescent="0.25">
      <c r="A3104">
        <v>3103</v>
      </c>
      <c r="B3104" t="s">
        <v>26</v>
      </c>
      <c r="C3104" t="s">
        <v>665</v>
      </c>
      <c r="D3104" t="s">
        <v>5</v>
      </c>
      <c r="E3104" t="s">
        <v>353</v>
      </c>
      <c r="F3104" s="138">
        <v>44086</v>
      </c>
      <c r="G3104" t="s">
        <v>685</v>
      </c>
      <c r="H3104" t="s">
        <v>667</v>
      </c>
      <c r="I3104" t="s">
        <v>668</v>
      </c>
      <c r="J3104" t="s">
        <v>608</v>
      </c>
      <c r="K3104" t="s">
        <v>671</v>
      </c>
      <c r="L3104">
        <v>1000</v>
      </c>
      <c r="M3104">
        <v>200</v>
      </c>
      <c r="O3104">
        <v>174</v>
      </c>
      <c r="P3104">
        <v>80</v>
      </c>
      <c r="Q3104">
        <v>7</v>
      </c>
      <c r="R3104">
        <v>18</v>
      </c>
      <c r="S3104">
        <v>53</v>
      </c>
      <c r="T3104">
        <v>5</v>
      </c>
      <c r="U3104">
        <v>9.5</v>
      </c>
      <c r="V3104">
        <v>0.57999999999999996</v>
      </c>
      <c r="W3104">
        <v>0.4</v>
      </c>
      <c r="X3104">
        <v>5.7471264367816091E-2</v>
      </c>
      <c r="Y3104">
        <v>0.14778325123152711</v>
      </c>
      <c r="Z3104">
        <v>288</v>
      </c>
      <c r="AA3104">
        <v>0.7</v>
      </c>
      <c r="AB3104">
        <v>5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8</v>
      </c>
      <c r="AI3104">
        <v>2</v>
      </c>
      <c r="AJ3104">
        <v>0</v>
      </c>
      <c r="AK3104">
        <v>2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50</v>
      </c>
      <c r="AR3104">
        <v>50</v>
      </c>
      <c r="AS3104" t="s">
        <v>755</v>
      </c>
    </row>
    <row r="3105" spans="1:45" x14ac:dyDescent="0.25">
      <c r="A3105">
        <v>3104</v>
      </c>
      <c r="B3105" t="s">
        <v>26</v>
      </c>
      <c r="C3105" t="s">
        <v>665</v>
      </c>
      <c r="D3105" t="s">
        <v>5</v>
      </c>
      <c r="E3105" t="s">
        <v>353</v>
      </c>
      <c r="F3105" s="138">
        <v>44086</v>
      </c>
      <c r="G3105" t="s">
        <v>685</v>
      </c>
      <c r="H3105" t="s">
        <v>667</v>
      </c>
      <c r="I3105" t="s">
        <v>668</v>
      </c>
      <c r="J3105" t="s">
        <v>180</v>
      </c>
      <c r="K3105" t="s">
        <v>671</v>
      </c>
      <c r="L3105">
        <v>1000</v>
      </c>
      <c r="M3105">
        <v>200</v>
      </c>
      <c r="O3105">
        <v>192</v>
      </c>
      <c r="P3105">
        <v>80</v>
      </c>
      <c r="Q3105">
        <v>10</v>
      </c>
      <c r="R3105">
        <v>14</v>
      </c>
      <c r="S3105">
        <v>53</v>
      </c>
      <c r="T3105">
        <v>8.83</v>
      </c>
      <c r="U3105">
        <v>4.83</v>
      </c>
      <c r="V3105">
        <v>0.56916666666666671</v>
      </c>
      <c r="W3105">
        <v>0.4</v>
      </c>
      <c r="X3105">
        <v>7.4404761904761918E-2</v>
      </c>
      <c r="Y3105">
        <v>0.10416666666666669</v>
      </c>
      <c r="Z3105">
        <v>264</v>
      </c>
      <c r="AA3105">
        <v>0.7</v>
      </c>
      <c r="AB3105">
        <v>8.83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4.83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50</v>
      </c>
      <c r="AR3105">
        <v>50</v>
      </c>
      <c r="AS3105" t="s">
        <v>755</v>
      </c>
    </row>
    <row r="3106" spans="1:45" x14ac:dyDescent="0.25">
      <c r="A3106">
        <v>3105</v>
      </c>
      <c r="B3106" t="s">
        <v>26</v>
      </c>
      <c r="C3106" t="s">
        <v>665</v>
      </c>
      <c r="D3106" t="s">
        <v>5</v>
      </c>
      <c r="E3106" t="s">
        <v>353</v>
      </c>
      <c r="F3106" s="138">
        <v>44086</v>
      </c>
      <c r="G3106" t="s">
        <v>685</v>
      </c>
      <c r="H3106" t="s">
        <v>687</v>
      </c>
      <c r="I3106" t="s">
        <v>677</v>
      </c>
      <c r="J3106" t="s">
        <v>529</v>
      </c>
      <c r="K3106" t="s">
        <v>671</v>
      </c>
      <c r="L3106">
        <v>1000</v>
      </c>
      <c r="M3106">
        <v>200</v>
      </c>
      <c r="O3106">
        <v>169</v>
      </c>
      <c r="P3106">
        <v>80</v>
      </c>
      <c r="Q3106">
        <v>15</v>
      </c>
      <c r="R3106">
        <v>20</v>
      </c>
      <c r="S3106">
        <v>53</v>
      </c>
      <c r="T3106">
        <v>10</v>
      </c>
      <c r="U3106">
        <v>25</v>
      </c>
      <c r="V3106">
        <v>1</v>
      </c>
      <c r="W3106">
        <v>0.4</v>
      </c>
      <c r="X3106">
        <v>0.12679628064243448</v>
      </c>
      <c r="Y3106">
        <v>0.16906170752324598</v>
      </c>
      <c r="Z3106">
        <v>400</v>
      </c>
      <c r="AA3106">
        <v>0.7</v>
      </c>
      <c r="AB3106">
        <v>10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25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50</v>
      </c>
      <c r="AR3106">
        <v>50</v>
      </c>
      <c r="AS3106" t="s">
        <v>755</v>
      </c>
    </row>
    <row r="3107" spans="1:45" x14ac:dyDescent="0.25">
      <c r="A3107">
        <v>3106</v>
      </c>
      <c r="B3107" t="s">
        <v>26</v>
      </c>
      <c r="C3107" t="s">
        <v>665</v>
      </c>
      <c r="D3107" t="s">
        <v>5</v>
      </c>
      <c r="E3107" t="s">
        <v>353</v>
      </c>
      <c r="F3107" s="138">
        <v>44086</v>
      </c>
      <c r="G3107" t="s">
        <v>703</v>
      </c>
      <c r="H3107" t="s">
        <v>667</v>
      </c>
      <c r="I3107" t="s">
        <v>668</v>
      </c>
      <c r="J3107" t="s">
        <v>451</v>
      </c>
      <c r="K3107" t="s">
        <v>669</v>
      </c>
      <c r="L3107">
        <v>1800</v>
      </c>
      <c r="M3107">
        <v>360</v>
      </c>
      <c r="O3107">
        <v>330</v>
      </c>
      <c r="P3107">
        <v>144</v>
      </c>
      <c r="Q3107">
        <v>68</v>
      </c>
      <c r="R3107">
        <v>63</v>
      </c>
      <c r="S3107">
        <v>95</v>
      </c>
      <c r="T3107">
        <v>21.3</v>
      </c>
      <c r="U3107">
        <v>29.5</v>
      </c>
      <c r="V3107">
        <v>0.3877862595419847</v>
      </c>
      <c r="W3107">
        <v>0.4</v>
      </c>
      <c r="X3107">
        <v>0.2943722943722944</v>
      </c>
      <c r="Y3107">
        <v>0.27272727272727276</v>
      </c>
      <c r="Z3107">
        <v>352</v>
      </c>
      <c r="AA3107">
        <v>0.7</v>
      </c>
      <c r="AB3107">
        <v>11.3</v>
      </c>
      <c r="AC3107">
        <v>0</v>
      </c>
      <c r="AD3107">
        <v>0</v>
      </c>
      <c r="AE3107">
        <v>8</v>
      </c>
      <c r="AF3107">
        <v>0</v>
      </c>
      <c r="AG3107">
        <v>6</v>
      </c>
      <c r="AH3107">
        <v>10.5</v>
      </c>
      <c r="AI3107">
        <v>0</v>
      </c>
      <c r="AJ3107">
        <v>0</v>
      </c>
      <c r="AK3107">
        <v>18</v>
      </c>
      <c r="AL3107">
        <v>0</v>
      </c>
      <c r="AM3107">
        <v>10</v>
      </c>
      <c r="AN3107">
        <v>0</v>
      </c>
      <c r="AO3107">
        <v>0</v>
      </c>
      <c r="AP3107">
        <v>0</v>
      </c>
      <c r="AQ3107">
        <v>50</v>
      </c>
      <c r="AR3107">
        <v>50</v>
      </c>
      <c r="AS3107" t="s">
        <v>755</v>
      </c>
    </row>
    <row r="3108" spans="1:45" x14ac:dyDescent="0.25">
      <c r="A3108">
        <v>3107</v>
      </c>
      <c r="B3108" t="s">
        <v>26</v>
      </c>
      <c r="C3108" t="s">
        <v>665</v>
      </c>
      <c r="D3108" t="s">
        <v>5</v>
      </c>
      <c r="E3108" t="s">
        <v>353</v>
      </c>
      <c r="F3108" s="138">
        <v>44086</v>
      </c>
      <c r="G3108" t="s">
        <v>675</v>
      </c>
      <c r="H3108" t="s">
        <v>667</v>
      </c>
      <c r="I3108" t="s">
        <v>668</v>
      </c>
      <c r="J3108" t="s">
        <v>164</v>
      </c>
      <c r="K3108" t="s">
        <v>669</v>
      </c>
      <c r="L3108">
        <v>4200</v>
      </c>
      <c r="M3108">
        <v>630</v>
      </c>
      <c r="O3108">
        <v>612</v>
      </c>
      <c r="P3108">
        <v>252</v>
      </c>
      <c r="Q3108">
        <v>31</v>
      </c>
      <c r="R3108">
        <v>77</v>
      </c>
      <c r="S3108">
        <v>166</v>
      </c>
      <c r="T3108">
        <v>15.5</v>
      </c>
      <c r="U3108">
        <v>46.166670000000003</v>
      </c>
      <c r="V3108">
        <v>0.57098768518518517</v>
      </c>
      <c r="W3108">
        <v>0.4</v>
      </c>
      <c r="X3108">
        <v>7.2362278244631192E-2</v>
      </c>
      <c r="Y3108">
        <v>0.17973856209150327</v>
      </c>
      <c r="Z3108">
        <v>457</v>
      </c>
      <c r="AA3108">
        <v>0.7</v>
      </c>
      <c r="AB3108">
        <v>11</v>
      </c>
      <c r="AC3108">
        <v>2</v>
      </c>
      <c r="AD3108">
        <v>0</v>
      </c>
      <c r="AE3108">
        <v>8</v>
      </c>
      <c r="AF3108">
        <v>0</v>
      </c>
      <c r="AG3108">
        <v>0</v>
      </c>
      <c r="AH3108">
        <v>41.666670000000003</v>
      </c>
      <c r="AI3108">
        <v>4</v>
      </c>
      <c r="AJ3108">
        <v>0</v>
      </c>
      <c r="AK3108">
        <v>7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50</v>
      </c>
      <c r="AR3108">
        <v>50</v>
      </c>
      <c r="AS3108" t="s">
        <v>755</v>
      </c>
    </row>
    <row r="3109" spans="1:45" x14ac:dyDescent="0.25">
      <c r="A3109">
        <v>3108</v>
      </c>
      <c r="B3109" t="s">
        <v>26</v>
      </c>
      <c r="C3109" t="s">
        <v>665</v>
      </c>
      <c r="D3109" t="s">
        <v>5</v>
      </c>
      <c r="E3109" t="s">
        <v>353</v>
      </c>
      <c r="F3109" s="138">
        <v>44086</v>
      </c>
      <c r="G3109" t="s">
        <v>712</v>
      </c>
      <c r="H3109" t="s">
        <v>687</v>
      </c>
      <c r="I3109" t="s">
        <v>668</v>
      </c>
      <c r="J3109" t="s">
        <v>561</v>
      </c>
      <c r="K3109" t="s">
        <v>711</v>
      </c>
      <c r="L3109">
        <v>320</v>
      </c>
      <c r="M3109">
        <v>144</v>
      </c>
      <c r="O3109">
        <v>132</v>
      </c>
      <c r="P3109">
        <v>35</v>
      </c>
      <c r="Q3109">
        <v>14</v>
      </c>
      <c r="R3109">
        <v>18</v>
      </c>
      <c r="S3109">
        <v>12.5</v>
      </c>
      <c r="T3109">
        <v>7</v>
      </c>
      <c r="U3109">
        <v>12</v>
      </c>
      <c r="V3109">
        <v>0.59375</v>
      </c>
      <c r="W3109">
        <v>0.24</v>
      </c>
      <c r="X3109">
        <v>0.15151515151515152</v>
      </c>
      <c r="Y3109">
        <v>0.19480519480519481</v>
      </c>
      <c r="Z3109">
        <v>233</v>
      </c>
      <c r="AA3109">
        <v>0.7</v>
      </c>
      <c r="AB3109">
        <v>7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12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50</v>
      </c>
      <c r="AR3109">
        <v>50</v>
      </c>
      <c r="AS3109" t="s">
        <v>755</v>
      </c>
    </row>
    <row r="3110" spans="1:45" x14ac:dyDescent="0.25">
      <c r="A3110">
        <v>3109</v>
      </c>
      <c r="B3110" t="s">
        <v>26</v>
      </c>
      <c r="C3110" t="s">
        <v>678</v>
      </c>
      <c r="D3110" t="s">
        <v>5</v>
      </c>
      <c r="E3110" t="s">
        <v>353</v>
      </c>
      <c r="F3110" s="138">
        <v>44086</v>
      </c>
      <c r="G3110" t="s">
        <v>685</v>
      </c>
      <c r="H3110" t="s">
        <v>687</v>
      </c>
      <c r="I3110" t="s">
        <v>688</v>
      </c>
      <c r="J3110" t="s">
        <v>412</v>
      </c>
      <c r="K3110" t="s">
        <v>671</v>
      </c>
      <c r="L3110">
        <v>1000</v>
      </c>
      <c r="M3110">
        <v>200</v>
      </c>
      <c r="N3110">
        <v>96</v>
      </c>
      <c r="O3110">
        <v>112</v>
      </c>
      <c r="P3110">
        <v>48</v>
      </c>
      <c r="Q3110">
        <v>16</v>
      </c>
      <c r="R3110">
        <v>14</v>
      </c>
      <c r="S3110">
        <v>18</v>
      </c>
      <c r="T3110">
        <v>11.5</v>
      </c>
      <c r="U3110">
        <v>8.75</v>
      </c>
      <c r="V3110">
        <v>0.67500000000000004</v>
      </c>
      <c r="W3110">
        <v>0.24</v>
      </c>
      <c r="X3110">
        <v>0.10989010989010989</v>
      </c>
      <c r="Y3110">
        <v>9.6153846153846159E-2</v>
      </c>
      <c r="Z3110">
        <v>256</v>
      </c>
      <c r="AA3110">
        <v>0.7</v>
      </c>
      <c r="AB3110">
        <v>10</v>
      </c>
      <c r="AC3110">
        <v>2</v>
      </c>
      <c r="AD3110">
        <v>0</v>
      </c>
      <c r="AE3110">
        <v>2</v>
      </c>
      <c r="AF3110">
        <v>0</v>
      </c>
      <c r="AG3110">
        <v>0</v>
      </c>
      <c r="AH3110">
        <v>7</v>
      </c>
      <c r="AI3110">
        <v>3</v>
      </c>
      <c r="AJ3110">
        <v>0</v>
      </c>
      <c r="AK3110">
        <v>2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50</v>
      </c>
      <c r="AR3110">
        <v>50</v>
      </c>
      <c r="AS3110" t="s">
        <v>755</v>
      </c>
    </row>
    <row r="3111" spans="1:45" x14ac:dyDescent="0.25">
      <c r="A3111">
        <v>3110</v>
      </c>
      <c r="B3111" t="s">
        <v>26</v>
      </c>
      <c r="C3111" t="s">
        <v>678</v>
      </c>
      <c r="D3111" t="s">
        <v>5</v>
      </c>
      <c r="E3111" t="s">
        <v>353</v>
      </c>
      <c r="F3111" s="138">
        <v>44086</v>
      </c>
      <c r="G3111" t="s">
        <v>685</v>
      </c>
      <c r="H3111" t="s">
        <v>687</v>
      </c>
      <c r="I3111" t="s">
        <v>688</v>
      </c>
      <c r="J3111" t="s">
        <v>418</v>
      </c>
      <c r="K3111" t="s">
        <v>671</v>
      </c>
      <c r="L3111">
        <v>1000</v>
      </c>
      <c r="M3111">
        <v>200</v>
      </c>
      <c r="N3111">
        <v>96</v>
      </c>
      <c r="O3111">
        <v>112</v>
      </c>
      <c r="P3111">
        <v>48</v>
      </c>
      <c r="Q3111">
        <v>17</v>
      </c>
      <c r="R3111">
        <v>14</v>
      </c>
      <c r="S3111">
        <v>18</v>
      </c>
      <c r="T3111">
        <v>11.25</v>
      </c>
      <c r="U3111">
        <v>8.75</v>
      </c>
      <c r="V3111">
        <v>0.64516129032258063</v>
      </c>
      <c r="W3111">
        <v>0.24</v>
      </c>
      <c r="X3111">
        <v>0.11675824175824176</v>
      </c>
      <c r="Y3111">
        <v>9.6153846153846159E-2</v>
      </c>
      <c r="Z3111">
        <v>248</v>
      </c>
      <c r="AA3111">
        <v>0.7</v>
      </c>
      <c r="AB3111">
        <v>10</v>
      </c>
      <c r="AC3111">
        <v>3</v>
      </c>
      <c r="AD3111">
        <v>0</v>
      </c>
      <c r="AE3111">
        <v>1</v>
      </c>
      <c r="AF3111">
        <v>0</v>
      </c>
      <c r="AG3111">
        <v>0</v>
      </c>
      <c r="AH3111">
        <v>7</v>
      </c>
      <c r="AI3111">
        <v>3</v>
      </c>
      <c r="AJ3111">
        <v>0</v>
      </c>
      <c r="AK3111">
        <v>2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50</v>
      </c>
      <c r="AR3111">
        <v>50</v>
      </c>
      <c r="AS3111" t="s">
        <v>755</v>
      </c>
    </row>
    <row r="3112" spans="1:45" x14ac:dyDescent="0.25">
      <c r="A3112">
        <v>3111</v>
      </c>
      <c r="B3112" t="s">
        <v>26</v>
      </c>
      <c r="C3112" t="s">
        <v>680</v>
      </c>
      <c r="D3112" t="s">
        <v>5</v>
      </c>
      <c r="E3112" t="s">
        <v>353</v>
      </c>
      <c r="F3112" s="138">
        <v>44086</v>
      </c>
      <c r="G3112" t="s">
        <v>666</v>
      </c>
      <c r="H3112" t="s">
        <v>667</v>
      </c>
      <c r="I3112" t="s">
        <v>681</v>
      </c>
      <c r="J3112" t="s">
        <v>428</v>
      </c>
      <c r="K3112" t="s">
        <v>671</v>
      </c>
      <c r="L3112">
        <v>2700</v>
      </c>
      <c r="M3112">
        <v>405</v>
      </c>
      <c r="O3112">
        <v>440</v>
      </c>
      <c r="P3112">
        <v>162</v>
      </c>
      <c r="Q3112">
        <v>37</v>
      </c>
      <c r="R3112">
        <v>80</v>
      </c>
      <c r="S3112">
        <v>106</v>
      </c>
      <c r="T3112">
        <v>30.85</v>
      </c>
      <c r="U3112">
        <v>78.25</v>
      </c>
      <c r="V3112">
        <v>0.93247863247863239</v>
      </c>
      <c r="W3112">
        <v>0.4</v>
      </c>
      <c r="X3112">
        <v>0.12012987012987013</v>
      </c>
      <c r="Y3112">
        <v>0.25974025974025972</v>
      </c>
      <c r="Z3112">
        <v>445</v>
      </c>
      <c r="AA3112">
        <v>0.65</v>
      </c>
      <c r="AB3112">
        <v>27.6</v>
      </c>
      <c r="AC3112">
        <v>3</v>
      </c>
      <c r="AD3112">
        <v>0</v>
      </c>
      <c r="AE3112">
        <v>5</v>
      </c>
      <c r="AF3112">
        <v>0</v>
      </c>
      <c r="AG3112">
        <v>0</v>
      </c>
      <c r="AH3112">
        <v>71.5</v>
      </c>
      <c r="AI3112">
        <v>5</v>
      </c>
      <c r="AJ3112">
        <v>0</v>
      </c>
      <c r="AK3112">
        <v>11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150</v>
      </c>
      <c r="AR3112">
        <v>150</v>
      </c>
      <c r="AS3112" t="s">
        <v>755</v>
      </c>
    </row>
    <row r="3113" spans="1:45" x14ac:dyDescent="0.25">
      <c r="A3113">
        <v>3112</v>
      </c>
      <c r="B3113" t="s">
        <v>26</v>
      </c>
      <c r="C3113" t="s">
        <v>680</v>
      </c>
      <c r="D3113" t="s">
        <v>5</v>
      </c>
      <c r="E3113" t="s">
        <v>353</v>
      </c>
      <c r="F3113" s="138">
        <v>44086</v>
      </c>
      <c r="G3113" t="s">
        <v>666</v>
      </c>
      <c r="H3113" t="s">
        <v>667</v>
      </c>
      <c r="I3113" t="s">
        <v>681</v>
      </c>
      <c r="J3113" t="s">
        <v>236</v>
      </c>
      <c r="K3113" t="s">
        <v>671</v>
      </c>
      <c r="L3113">
        <v>2700</v>
      </c>
      <c r="M3113">
        <v>405</v>
      </c>
      <c r="O3113">
        <v>452</v>
      </c>
      <c r="P3113">
        <v>162</v>
      </c>
      <c r="Q3113">
        <v>27</v>
      </c>
      <c r="R3113">
        <v>67</v>
      </c>
      <c r="S3113">
        <v>106</v>
      </c>
      <c r="T3113">
        <v>30</v>
      </c>
      <c r="U3113">
        <v>86</v>
      </c>
      <c r="V3113">
        <v>1.2340425531914894</v>
      </c>
      <c r="W3113">
        <v>0.4</v>
      </c>
      <c r="X3113">
        <v>8.5335018963337547E-2</v>
      </c>
      <c r="Y3113">
        <v>0.2117572692793932</v>
      </c>
      <c r="Z3113">
        <v>476</v>
      </c>
      <c r="AA3113">
        <v>0.65</v>
      </c>
      <c r="AB3113">
        <v>27.5</v>
      </c>
      <c r="AC3113">
        <v>0</v>
      </c>
      <c r="AD3113">
        <v>0</v>
      </c>
      <c r="AE3113">
        <v>5</v>
      </c>
      <c r="AF3113">
        <v>0</v>
      </c>
      <c r="AG3113">
        <v>0</v>
      </c>
      <c r="AH3113">
        <v>79.5</v>
      </c>
      <c r="AI3113">
        <v>0</v>
      </c>
      <c r="AJ3113">
        <v>0</v>
      </c>
      <c r="AK3113">
        <v>13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150</v>
      </c>
      <c r="AR3113">
        <v>150</v>
      </c>
      <c r="AS3113" t="s">
        <v>755</v>
      </c>
    </row>
    <row r="3114" spans="1:45" x14ac:dyDescent="0.25">
      <c r="A3114">
        <v>3113</v>
      </c>
      <c r="B3114" t="s">
        <v>26</v>
      </c>
      <c r="C3114" t="s">
        <v>680</v>
      </c>
      <c r="D3114" t="s">
        <v>5</v>
      </c>
      <c r="E3114" t="s">
        <v>353</v>
      </c>
      <c r="F3114" s="138">
        <v>44086</v>
      </c>
      <c r="G3114" t="s">
        <v>670</v>
      </c>
      <c r="H3114" t="s">
        <v>667</v>
      </c>
      <c r="I3114" t="s">
        <v>681</v>
      </c>
      <c r="J3114" t="s">
        <v>376</v>
      </c>
      <c r="K3114" t="s">
        <v>671</v>
      </c>
      <c r="L3114">
        <v>1200</v>
      </c>
      <c r="M3114">
        <v>240</v>
      </c>
      <c r="O3114">
        <v>292</v>
      </c>
      <c r="P3114">
        <v>96</v>
      </c>
      <c r="Q3114">
        <v>8</v>
      </c>
      <c r="R3114">
        <v>52</v>
      </c>
      <c r="S3114">
        <v>63</v>
      </c>
      <c r="T3114">
        <v>11</v>
      </c>
      <c r="U3114">
        <v>68</v>
      </c>
      <c r="V3114">
        <v>1.3166666666666667</v>
      </c>
      <c r="W3114">
        <v>0.4</v>
      </c>
      <c r="X3114">
        <v>3.9138943248532294E-2</v>
      </c>
      <c r="Y3114">
        <v>0.25440313111545992</v>
      </c>
      <c r="Z3114">
        <v>305</v>
      </c>
      <c r="AA3114">
        <v>0.65</v>
      </c>
      <c r="AB3114">
        <v>11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68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150</v>
      </c>
      <c r="AR3114">
        <v>150</v>
      </c>
      <c r="AS3114" t="s">
        <v>755</v>
      </c>
    </row>
    <row r="3115" spans="1:45" x14ac:dyDescent="0.25">
      <c r="A3115">
        <v>3114</v>
      </c>
      <c r="B3115" t="s">
        <v>26</v>
      </c>
      <c r="C3115" t="s">
        <v>680</v>
      </c>
      <c r="D3115" t="s">
        <v>5</v>
      </c>
      <c r="E3115" t="s">
        <v>353</v>
      </c>
      <c r="F3115" s="138">
        <v>44086</v>
      </c>
      <c r="G3115" t="s">
        <v>676</v>
      </c>
      <c r="H3115" t="s">
        <v>667</v>
      </c>
      <c r="I3115" t="s">
        <v>681</v>
      </c>
      <c r="J3115" t="s">
        <v>378</v>
      </c>
      <c r="K3115" t="s">
        <v>669</v>
      </c>
      <c r="L3115">
        <v>1200</v>
      </c>
      <c r="M3115">
        <v>240</v>
      </c>
      <c r="N3115">
        <v>224</v>
      </c>
      <c r="P3115">
        <v>96</v>
      </c>
      <c r="Q3115">
        <v>30</v>
      </c>
      <c r="R3115">
        <v>36</v>
      </c>
      <c r="S3115">
        <v>63</v>
      </c>
      <c r="T3115">
        <v>25.7</v>
      </c>
      <c r="U3115">
        <v>29</v>
      </c>
      <c r="V3115">
        <v>0.82878787878787885</v>
      </c>
      <c r="W3115">
        <v>0.4</v>
      </c>
      <c r="X3115">
        <v>0.19132653061224492</v>
      </c>
      <c r="Y3115">
        <v>0.22959183673469391</v>
      </c>
      <c r="Z3115">
        <v>259</v>
      </c>
      <c r="AA3115">
        <v>0.65</v>
      </c>
      <c r="AB3115">
        <v>22.2</v>
      </c>
      <c r="AC3115">
        <v>0</v>
      </c>
      <c r="AD3115">
        <v>0</v>
      </c>
      <c r="AE3115">
        <v>7</v>
      </c>
      <c r="AF3115">
        <v>0</v>
      </c>
      <c r="AG3115">
        <v>0</v>
      </c>
      <c r="AH3115">
        <v>26.5</v>
      </c>
      <c r="AI3115">
        <v>0</v>
      </c>
      <c r="AJ3115">
        <v>0</v>
      </c>
      <c r="AK3115">
        <v>5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150</v>
      </c>
      <c r="AR3115">
        <v>150</v>
      </c>
      <c r="AS3115" t="s">
        <v>755</v>
      </c>
    </row>
    <row r="3116" spans="1:45" x14ac:dyDescent="0.25">
      <c r="A3116">
        <v>3115</v>
      </c>
      <c r="B3116" t="s">
        <v>26</v>
      </c>
      <c r="C3116" t="s">
        <v>680</v>
      </c>
      <c r="D3116" t="s">
        <v>5</v>
      </c>
      <c r="E3116" t="s">
        <v>353</v>
      </c>
      <c r="F3116" s="138">
        <v>44086</v>
      </c>
      <c r="G3116" t="s">
        <v>676</v>
      </c>
      <c r="H3116" t="s">
        <v>667</v>
      </c>
      <c r="I3116" t="s">
        <v>681</v>
      </c>
      <c r="J3116" t="s">
        <v>377</v>
      </c>
      <c r="K3116" t="s">
        <v>669</v>
      </c>
      <c r="L3116">
        <v>1200</v>
      </c>
      <c r="M3116">
        <v>240</v>
      </c>
      <c r="N3116">
        <v>240</v>
      </c>
      <c r="P3116">
        <v>96</v>
      </c>
      <c r="Q3116">
        <v>30</v>
      </c>
      <c r="R3116">
        <v>38</v>
      </c>
      <c r="S3116">
        <v>63</v>
      </c>
      <c r="T3116">
        <v>30.5</v>
      </c>
      <c r="U3116">
        <v>51.5</v>
      </c>
      <c r="V3116">
        <v>1.2058823529411764</v>
      </c>
      <c r="W3116">
        <v>0.4</v>
      </c>
      <c r="X3116">
        <v>0.17857142857142858</v>
      </c>
      <c r="Y3116">
        <v>0.22619047619047619</v>
      </c>
      <c r="Z3116">
        <v>252</v>
      </c>
      <c r="AA3116">
        <v>0.65</v>
      </c>
      <c r="AB3116">
        <v>26</v>
      </c>
      <c r="AC3116">
        <v>18</v>
      </c>
      <c r="AD3116">
        <v>0</v>
      </c>
      <c r="AE3116">
        <v>0</v>
      </c>
      <c r="AF3116">
        <v>0</v>
      </c>
      <c r="AG3116">
        <v>0</v>
      </c>
      <c r="AH3116">
        <v>39</v>
      </c>
      <c r="AI3116">
        <v>0</v>
      </c>
      <c r="AJ3116">
        <v>0</v>
      </c>
      <c r="AK3116">
        <v>25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150</v>
      </c>
      <c r="AR3116">
        <v>150</v>
      </c>
      <c r="AS3116" t="s">
        <v>755</v>
      </c>
    </row>
    <row r="3117" spans="1:45" x14ac:dyDescent="0.25">
      <c r="A3117">
        <v>3116</v>
      </c>
      <c r="B3117" t="s">
        <v>26</v>
      </c>
      <c r="C3117" t="s">
        <v>680</v>
      </c>
      <c r="D3117" t="s">
        <v>5</v>
      </c>
      <c r="E3117" t="s">
        <v>353</v>
      </c>
      <c r="F3117" s="138">
        <v>44086</v>
      </c>
      <c r="G3117" t="s">
        <v>676</v>
      </c>
      <c r="H3117" t="s">
        <v>667</v>
      </c>
      <c r="I3117" t="s">
        <v>681</v>
      </c>
      <c r="J3117" t="s">
        <v>379</v>
      </c>
      <c r="K3117" t="s">
        <v>669</v>
      </c>
      <c r="L3117">
        <v>1200</v>
      </c>
      <c r="M3117">
        <v>240</v>
      </c>
      <c r="N3117">
        <v>240</v>
      </c>
      <c r="P3117">
        <v>96</v>
      </c>
      <c r="Q3117">
        <v>49</v>
      </c>
      <c r="R3117">
        <v>55</v>
      </c>
      <c r="S3117">
        <v>63</v>
      </c>
      <c r="T3117">
        <v>40.5</v>
      </c>
      <c r="U3117">
        <v>52.5</v>
      </c>
      <c r="V3117">
        <v>0.89423076923076927</v>
      </c>
      <c r="W3117">
        <v>0.4</v>
      </c>
      <c r="X3117">
        <v>0.29166666666666669</v>
      </c>
      <c r="Y3117">
        <v>0.32738095238095238</v>
      </c>
      <c r="Z3117">
        <v>247</v>
      </c>
      <c r="AA3117">
        <v>0.65</v>
      </c>
      <c r="AB3117">
        <v>31</v>
      </c>
      <c r="AC3117">
        <v>14</v>
      </c>
      <c r="AD3117">
        <v>0</v>
      </c>
      <c r="AE3117">
        <v>12</v>
      </c>
      <c r="AF3117">
        <v>0</v>
      </c>
      <c r="AG3117">
        <v>0</v>
      </c>
      <c r="AH3117">
        <v>42</v>
      </c>
      <c r="AI3117">
        <v>2</v>
      </c>
      <c r="AJ3117">
        <v>0</v>
      </c>
      <c r="AK3117">
        <v>20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150</v>
      </c>
      <c r="AR3117">
        <v>150</v>
      </c>
      <c r="AS3117" t="s">
        <v>755</v>
      </c>
    </row>
    <row r="3118" spans="1:45" x14ac:dyDescent="0.25">
      <c r="A3118">
        <v>3117</v>
      </c>
      <c r="B3118" t="s">
        <v>26</v>
      </c>
      <c r="C3118" t="s">
        <v>680</v>
      </c>
      <c r="D3118" t="s">
        <v>5</v>
      </c>
      <c r="E3118" t="s">
        <v>353</v>
      </c>
      <c r="F3118" s="138">
        <v>44086</v>
      </c>
      <c r="G3118" t="s">
        <v>684</v>
      </c>
      <c r="H3118" t="s">
        <v>667</v>
      </c>
      <c r="I3118" t="s">
        <v>681</v>
      </c>
      <c r="J3118" t="s">
        <v>398</v>
      </c>
      <c r="K3118" t="s">
        <v>669</v>
      </c>
      <c r="L3118">
        <v>1250</v>
      </c>
      <c r="M3118">
        <v>250</v>
      </c>
      <c r="O3118">
        <v>252</v>
      </c>
      <c r="P3118">
        <v>100</v>
      </c>
      <c r="Q3118">
        <v>1</v>
      </c>
      <c r="R3118">
        <v>54</v>
      </c>
      <c r="S3118">
        <v>66</v>
      </c>
      <c r="T3118">
        <v>0.25</v>
      </c>
      <c r="U3118">
        <v>49.25</v>
      </c>
      <c r="V3118">
        <v>0.9</v>
      </c>
      <c r="W3118">
        <v>0.4</v>
      </c>
      <c r="X3118">
        <v>5.6689342403628126E-3</v>
      </c>
      <c r="Y3118">
        <v>0.3061224489795919</v>
      </c>
      <c r="Z3118">
        <v>235</v>
      </c>
      <c r="AA3118">
        <v>0.65</v>
      </c>
      <c r="AB3118">
        <v>0</v>
      </c>
      <c r="AC3118">
        <v>1</v>
      </c>
      <c r="AD3118">
        <v>0</v>
      </c>
      <c r="AE3118">
        <v>0</v>
      </c>
      <c r="AF3118">
        <v>0</v>
      </c>
      <c r="AG3118">
        <v>0</v>
      </c>
      <c r="AH3118">
        <v>49</v>
      </c>
      <c r="AI3118">
        <v>1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150</v>
      </c>
      <c r="AR3118">
        <v>150</v>
      </c>
      <c r="AS3118" t="s">
        <v>755</v>
      </c>
    </row>
    <row r="3119" spans="1:45" x14ac:dyDescent="0.25">
      <c r="A3119">
        <v>3118</v>
      </c>
      <c r="B3119" t="s">
        <v>26</v>
      </c>
      <c r="C3119" t="s">
        <v>680</v>
      </c>
      <c r="D3119" t="s">
        <v>5</v>
      </c>
      <c r="E3119" t="s">
        <v>353</v>
      </c>
      <c r="F3119" s="138">
        <v>44086</v>
      </c>
      <c r="G3119" t="s">
        <v>685</v>
      </c>
      <c r="H3119" t="s">
        <v>667</v>
      </c>
      <c r="I3119" t="s">
        <v>681</v>
      </c>
      <c r="J3119" t="s">
        <v>251</v>
      </c>
      <c r="K3119" t="s">
        <v>671</v>
      </c>
      <c r="L3119">
        <v>1000</v>
      </c>
      <c r="M3119">
        <v>200</v>
      </c>
      <c r="O3119">
        <v>320</v>
      </c>
      <c r="P3119">
        <v>80</v>
      </c>
      <c r="Q3119">
        <v>5</v>
      </c>
      <c r="R3119">
        <v>51</v>
      </c>
      <c r="S3119">
        <v>52</v>
      </c>
      <c r="T3119">
        <v>7</v>
      </c>
      <c r="U3119">
        <v>61.5</v>
      </c>
      <c r="V3119">
        <v>1.2232142857142858</v>
      </c>
      <c r="W3119">
        <v>0.4</v>
      </c>
      <c r="X3119">
        <v>2.2321428571428572E-2</v>
      </c>
      <c r="Y3119">
        <v>0.22767857142857142</v>
      </c>
      <c r="Z3119">
        <v>320</v>
      </c>
      <c r="AA3119">
        <v>0.65</v>
      </c>
      <c r="AB3119">
        <v>7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61</v>
      </c>
      <c r="AI3119">
        <v>0</v>
      </c>
      <c r="AJ3119">
        <v>0</v>
      </c>
      <c r="AK3119">
        <v>1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150</v>
      </c>
      <c r="AR3119">
        <v>150</v>
      </c>
      <c r="AS3119" t="s">
        <v>755</v>
      </c>
    </row>
    <row r="3120" spans="1:45" x14ac:dyDescent="0.25">
      <c r="A3120">
        <v>3119</v>
      </c>
      <c r="B3120" t="s">
        <v>26</v>
      </c>
      <c r="C3120" t="s">
        <v>680</v>
      </c>
      <c r="D3120" t="s">
        <v>5</v>
      </c>
      <c r="E3120" t="s">
        <v>353</v>
      </c>
      <c r="F3120" s="138">
        <v>44086</v>
      </c>
      <c r="G3120" t="s">
        <v>685</v>
      </c>
      <c r="H3120" t="s">
        <v>667</v>
      </c>
      <c r="I3120" t="s">
        <v>681</v>
      </c>
      <c r="J3120" t="s">
        <v>417</v>
      </c>
      <c r="K3120" t="s">
        <v>671</v>
      </c>
      <c r="L3120">
        <v>1000</v>
      </c>
      <c r="M3120">
        <v>200</v>
      </c>
      <c r="O3120">
        <v>338</v>
      </c>
      <c r="P3120">
        <v>80</v>
      </c>
      <c r="Q3120">
        <v>25</v>
      </c>
      <c r="R3120">
        <v>111</v>
      </c>
      <c r="S3120">
        <v>52</v>
      </c>
      <c r="T3120">
        <v>24.5</v>
      </c>
      <c r="U3120">
        <v>128.75</v>
      </c>
      <c r="V3120">
        <v>1.1268382352941178</v>
      </c>
      <c r="W3120">
        <v>0.4</v>
      </c>
      <c r="X3120">
        <v>0.10566356720202874</v>
      </c>
      <c r="Y3120">
        <v>0.46914623837700764</v>
      </c>
      <c r="Z3120">
        <v>392</v>
      </c>
      <c r="AA3120">
        <v>0.65</v>
      </c>
      <c r="AB3120">
        <v>18</v>
      </c>
      <c r="AC3120">
        <v>14</v>
      </c>
      <c r="AD3120">
        <v>0</v>
      </c>
      <c r="AE3120">
        <v>6</v>
      </c>
      <c r="AF3120">
        <v>0</v>
      </c>
      <c r="AG3120">
        <v>0</v>
      </c>
      <c r="AH3120">
        <v>125</v>
      </c>
      <c r="AI3120">
        <v>9</v>
      </c>
      <c r="AJ3120">
        <v>0</v>
      </c>
      <c r="AK3120">
        <v>3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150</v>
      </c>
      <c r="AR3120">
        <v>150</v>
      </c>
      <c r="AS3120" t="s">
        <v>755</v>
      </c>
    </row>
    <row r="3121" spans="1:45" x14ac:dyDescent="0.25">
      <c r="A3121">
        <v>3120</v>
      </c>
      <c r="B3121" t="s">
        <v>26</v>
      </c>
      <c r="C3121" t="s">
        <v>680</v>
      </c>
      <c r="D3121" t="s">
        <v>5</v>
      </c>
      <c r="E3121" t="s">
        <v>353</v>
      </c>
      <c r="F3121" s="138">
        <v>44086</v>
      </c>
      <c r="G3121" t="s">
        <v>685</v>
      </c>
      <c r="H3121" t="s">
        <v>667</v>
      </c>
      <c r="I3121" t="s">
        <v>681</v>
      </c>
      <c r="J3121" t="s">
        <v>254</v>
      </c>
      <c r="K3121" t="s">
        <v>671</v>
      </c>
      <c r="L3121">
        <v>1000</v>
      </c>
      <c r="M3121">
        <v>200</v>
      </c>
      <c r="O3121">
        <v>256</v>
      </c>
      <c r="P3121">
        <v>80</v>
      </c>
      <c r="Q3121">
        <v>8</v>
      </c>
      <c r="R3121">
        <v>39</v>
      </c>
      <c r="S3121">
        <v>52</v>
      </c>
      <c r="T3121">
        <v>5.25</v>
      </c>
      <c r="U3121">
        <v>32</v>
      </c>
      <c r="V3121">
        <v>0.79255319148936165</v>
      </c>
      <c r="W3121">
        <v>0.4</v>
      </c>
      <c r="X3121">
        <v>4.4642857142857144E-2</v>
      </c>
      <c r="Y3121">
        <v>0.21763392857142858</v>
      </c>
      <c r="Z3121">
        <v>273</v>
      </c>
      <c r="AA3121">
        <v>0.65</v>
      </c>
      <c r="AB3121">
        <v>4</v>
      </c>
      <c r="AC3121">
        <v>1</v>
      </c>
      <c r="AD3121">
        <v>0</v>
      </c>
      <c r="AE3121">
        <v>2</v>
      </c>
      <c r="AF3121">
        <v>0</v>
      </c>
      <c r="AG3121">
        <v>0</v>
      </c>
      <c r="AH3121">
        <v>30</v>
      </c>
      <c r="AI3121">
        <v>1</v>
      </c>
      <c r="AJ3121">
        <v>2</v>
      </c>
      <c r="AK3121">
        <v>2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150</v>
      </c>
      <c r="AR3121">
        <v>150</v>
      </c>
      <c r="AS3121" t="s">
        <v>755</v>
      </c>
    </row>
    <row r="3122" spans="1:45" x14ac:dyDescent="0.25">
      <c r="A3122">
        <v>3121</v>
      </c>
      <c r="B3122" t="s">
        <v>26</v>
      </c>
      <c r="C3122" t="s">
        <v>680</v>
      </c>
      <c r="D3122" t="s">
        <v>5</v>
      </c>
      <c r="E3122" t="s">
        <v>353</v>
      </c>
      <c r="F3122" s="138">
        <v>44086</v>
      </c>
      <c r="G3122" t="s">
        <v>685</v>
      </c>
      <c r="H3122" t="s">
        <v>667</v>
      </c>
      <c r="I3122" t="s">
        <v>681</v>
      </c>
      <c r="J3122" t="s">
        <v>255</v>
      </c>
      <c r="K3122" t="s">
        <v>671</v>
      </c>
      <c r="L3122">
        <v>1000</v>
      </c>
      <c r="M3122">
        <v>200</v>
      </c>
      <c r="O3122">
        <v>252</v>
      </c>
      <c r="P3122">
        <v>80</v>
      </c>
      <c r="Q3122">
        <v>19</v>
      </c>
      <c r="R3122">
        <v>48</v>
      </c>
      <c r="S3122">
        <v>52</v>
      </c>
      <c r="T3122">
        <v>16.5</v>
      </c>
      <c r="U3122">
        <v>44</v>
      </c>
      <c r="V3122">
        <v>0.90298507462686572</v>
      </c>
      <c r="W3122">
        <v>0.4</v>
      </c>
      <c r="X3122">
        <v>0.10770975056689344</v>
      </c>
      <c r="Y3122">
        <v>0.27210884353741499</v>
      </c>
      <c r="Z3122">
        <v>248</v>
      </c>
      <c r="AA3122">
        <v>0.65</v>
      </c>
      <c r="AB3122">
        <v>16.5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44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150</v>
      </c>
      <c r="AR3122">
        <v>150</v>
      </c>
      <c r="AS3122" t="s">
        <v>755</v>
      </c>
    </row>
    <row r="3123" spans="1:45" x14ac:dyDescent="0.25">
      <c r="A3123">
        <v>3122</v>
      </c>
      <c r="B3123" t="s">
        <v>26</v>
      </c>
      <c r="C3123" t="s">
        <v>680</v>
      </c>
      <c r="D3123" t="s">
        <v>5</v>
      </c>
      <c r="E3123" t="s">
        <v>353</v>
      </c>
      <c r="F3123" s="138">
        <v>44086</v>
      </c>
      <c r="G3123" t="s">
        <v>685</v>
      </c>
      <c r="H3123" t="s">
        <v>667</v>
      </c>
      <c r="I3123" t="s">
        <v>681</v>
      </c>
      <c r="J3123" t="s">
        <v>410</v>
      </c>
      <c r="K3123" t="s">
        <v>671</v>
      </c>
      <c r="L3123">
        <v>1000</v>
      </c>
      <c r="M3123">
        <v>200</v>
      </c>
      <c r="O3123">
        <v>260</v>
      </c>
      <c r="P3123">
        <v>80</v>
      </c>
      <c r="Q3123">
        <v>8</v>
      </c>
      <c r="R3123">
        <v>46</v>
      </c>
      <c r="S3123">
        <v>52</v>
      </c>
      <c r="T3123">
        <v>8.6</v>
      </c>
      <c r="U3123">
        <v>50.75</v>
      </c>
      <c r="V3123">
        <v>1.0990740740740741</v>
      </c>
      <c r="W3123">
        <v>0.4</v>
      </c>
      <c r="X3123">
        <v>4.3956043956043959E-2</v>
      </c>
      <c r="Y3123">
        <v>0.25274725274725274</v>
      </c>
      <c r="Z3123">
        <v>262</v>
      </c>
      <c r="AA3123">
        <v>0.65</v>
      </c>
      <c r="AB3123">
        <v>8.6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50.5</v>
      </c>
      <c r="AI3123">
        <v>1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150</v>
      </c>
      <c r="AR3123">
        <v>150</v>
      </c>
      <c r="AS3123" t="s">
        <v>755</v>
      </c>
    </row>
    <row r="3124" spans="1:45" x14ac:dyDescent="0.25">
      <c r="A3124">
        <v>3123</v>
      </c>
      <c r="B3124" t="s">
        <v>26</v>
      </c>
      <c r="C3124" t="s">
        <v>680</v>
      </c>
      <c r="D3124" t="s">
        <v>5</v>
      </c>
      <c r="E3124" t="s">
        <v>353</v>
      </c>
      <c r="F3124" s="138">
        <v>44086</v>
      </c>
      <c r="G3124" t="s">
        <v>685</v>
      </c>
      <c r="H3124" t="s">
        <v>667</v>
      </c>
      <c r="I3124" t="s">
        <v>681</v>
      </c>
      <c r="J3124" t="s">
        <v>445</v>
      </c>
      <c r="K3124" t="s">
        <v>671</v>
      </c>
      <c r="L3124">
        <v>1000</v>
      </c>
      <c r="M3124">
        <v>200</v>
      </c>
      <c r="O3124">
        <v>244</v>
      </c>
      <c r="P3124">
        <v>80</v>
      </c>
      <c r="Q3124">
        <v>12</v>
      </c>
      <c r="R3124">
        <v>36</v>
      </c>
      <c r="S3124">
        <v>52</v>
      </c>
      <c r="T3124">
        <v>9.3000000000000007</v>
      </c>
      <c r="U3124">
        <v>33.5</v>
      </c>
      <c r="V3124">
        <v>0.89166666666666661</v>
      </c>
      <c r="W3124">
        <v>0.4</v>
      </c>
      <c r="X3124">
        <v>7.0257611241217807E-2</v>
      </c>
      <c r="Y3124">
        <v>0.21077283372365341</v>
      </c>
      <c r="Z3124">
        <v>268</v>
      </c>
      <c r="AA3124">
        <v>0.65</v>
      </c>
      <c r="AB3124">
        <v>9.3000000000000007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33.5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150</v>
      </c>
      <c r="AR3124">
        <v>150</v>
      </c>
      <c r="AS3124" t="s">
        <v>755</v>
      </c>
    </row>
    <row r="3125" spans="1:45" x14ac:dyDescent="0.25">
      <c r="A3125">
        <v>3124</v>
      </c>
      <c r="B3125" t="s">
        <v>26</v>
      </c>
      <c r="C3125" t="s">
        <v>680</v>
      </c>
      <c r="D3125" t="s">
        <v>5</v>
      </c>
      <c r="E3125" t="s">
        <v>353</v>
      </c>
      <c r="F3125" s="138">
        <v>44086</v>
      </c>
      <c r="G3125" t="s">
        <v>685</v>
      </c>
      <c r="H3125" t="s">
        <v>667</v>
      </c>
      <c r="I3125" t="s">
        <v>681</v>
      </c>
      <c r="J3125" t="s">
        <v>260</v>
      </c>
      <c r="K3125" t="s">
        <v>671</v>
      </c>
      <c r="L3125">
        <v>1000</v>
      </c>
      <c r="M3125">
        <v>200</v>
      </c>
      <c r="O3125">
        <v>244</v>
      </c>
      <c r="P3125">
        <v>80</v>
      </c>
      <c r="Q3125">
        <v>58</v>
      </c>
      <c r="R3125">
        <v>9</v>
      </c>
      <c r="S3125">
        <v>52</v>
      </c>
      <c r="T3125">
        <v>9.1</v>
      </c>
      <c r="U3125">
        <v>44.5</v>
      </c>
      <c r="V3125">
        <v>0.8</v>
      </c>
      <c r="W3125">
        <v>0.4</v>
      </c>
      <c r="X3125">
        <v>0.33957845433255274</v>
      </c>
      <c r="Y3125">
        <v>5.2693208430913352E-2</v>
      </c>
      <c r="Z3125">
        <v>221</v>
      </c>
      <c r="AA3125">
        <v>0.65</v>
      </c>
      <c r="AB3125">
        <v>9.1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43.5</v>
      </c>
      <c r="AI3125">
        <v>0</v>
      </c>
      <c r="AJ3125">
        <v>0</v>
      </c>
      <c r="AK3125">
        <v>2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150</v>
      </c>
      <c r="AR3125">
        <v>150</v>
      </c>
      <c r="AS3125" t="s">
        <v>755</v>
      </c>
    </row>
    <row r="3126" spans="1:45" x14ac:dyDescent="0.25">
      <c r="A3126">
        <v>3125</v>
      </c>
      <c r="B3126" t="s">
        <v>26</v>
      </c>
      <c r="C3126" t="s">
        <v>680</v>
      </c>
      <c r="D3126" t="s">
        <v>5</v>
      </c>
      <c r="E3126" t="s">
        <v>353</v>
      </c>
      <c r="F3126" s="138">
        <v>44086</v>
      </c>
      <c r="G3126" t="s">
        <v>685</v>
      </c>
      <c r="H3126" t="s">
        <v>667</v>
      </c>
      <c r="I3126" t="s">
        <v>681</v>
      </c>
      <c r="J3126" t="s">
        <v>259</v>
      </c>
      <c r="K3126" t="s">
        <v>671</v>
      </c>
      <c r="L3126">
        <v>1000</v>
      </c>
      <c r="M3126">
        <v>200</v>
      </c>
      <c r="O3126">
        <v>244</v>
      </c>
      <c r="P3126">
        <v>80</v>
      </c>
      <c r="Q3126">
        <v>23</v>
      </c>
      <c r="R3126">
        <v>1</v>
      </c>
      <c r="S3126">
        <v>52</v>
      </c>
      <c r="T3126">
        <v>0.5</v>
      </c>
      <c r="U3126">
        <v>30.8</v>
      </c>
      <c r="V3126">
        <v>1.3041666666666667</v>
      </c>
      <c r="W3126">
        <v>0.4</v>
      </c>
      <c r="X3126">
        <v>0.13466042154566746</v>
      </c>
      <c r="Y3126">
        <v>5.8548009367681503E-3</v>
      </c>
      <c r="Z3126">
        <v>289</v>
      </c>
      <c r="AA3126">
        <v>0.65</v>
      </c>
      <c r="AB3126">
        <v>0.5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30.8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150</v>
      </c>
      <c r="AR3126">
        <v>150</v>
      </c>
      <c r="AS3126" t="s">
        <v>755</v>
      </c>
    </row>
    <row r="3127" spans="1:45" x14ac:dyDescent="0.25">
      <c r="A3127">
        <v>3126</v>
      </c>
      <c r="B3127" t="s">
        <v>26</v>
      </c>
      <c r="C3127" t="s">
        <v>680</v>
      </c>
      <c r="D3127" t="s">
        <v>5</v>
      </c>
      <c r="E3127" t="s">
        <v>353</v>
      </c>
      <c r="F3127" s="138">
        <v>44086</v>
      </c>
      <c r="G3127" t="s">
        <v>685</v>
      </c>
      <c r="H3127" t="s">
        <v>667</v>
      </c>
      <c r="I3127" t="s">
        <v>681</v>
      </c>
      <c r="J3127" t="s">
        <v>421</v>
      </c>
      <c r="K3127" t="s">
        <v>671</v>
      </c>
      <c r="L3127">
        <v>1000</v>
      </c>
      <c r="M3127">
        <v>200</v>
      </c>
      <c r="O3127">
        <v>228</v>
      </c>
      <c r="P3127">
        <v>80</v>
      </c>
      <c r="Q3127">
        <v>4</v>
      </c>
      <c r="R3127">
        <v>12</v>
      </c>
      <c r="S3127">
        <v>52</v>
      </c>
      <c r="T3127">
        <v>4</v>
      </c>
      <c r="U3127">
        <v>23</v>
      </c>
      <c r="V3127">
        <v>1.6875</v>
      </c>
      <c r="W3127">
        <v>0.4</v>
      </c>
      <c r="X3127">
        <v>2.5062656641604012E-2</v>
      </c>
      <c r="Y3127">
        <v>7.5187969924812026E-2</v>
      </c>
      <c r="Z3127">
        <v>250</v>
      </c>
      <c r="AA3127">
        <v>0.65</v>
      </c>
      <c r="AB3127">
        <v>4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23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150</v>
      </c>
      <c r="AR3127">
        <v>150</v>
      </c>
      <c r="AS3127" t="s">
        <v>755</v>
      </c>
    </row>
    <row r="3128" spans="1:45" x14ac:dyDescent="0.25">
      <c r="A3128">
        <v>3127</v>
      </c>
      <c r="B3128" t="s">
        <v>26</v>
      </c>
      <c r="C3128" t="s">
        <v>680</v>
      </c>
      <c r="D3128" t="s">
        <v>5</v>
      </c>
      <c r="E3128" t="s">
        <v>353</v>
      </c>
      <c r="F3128" s="138">
        <v>44086</v>
      </c>
      <c r="G3128" t="s">
        <v>685</v>
      </c>
      <c r="H3128" t="s">
        <v>667</v>
      </c>
      <c r="I3128" t="s">
        <v>681</v>
      </c>
      <c r="J3128" t="s">
        <v>446</v>
      </c>
      <c r="K3128" t="s">
        <v>671</v>
      </c>
      <c r="L3128">
        <v>1000</v>
      </c>
      <c r="M3128">
        <v>200</v>
      </c>
      <c r="O3128">
        <v>128</v>
      </c>
      <c r="P3128">
        <v>80</v>
      </c>
      <c r="Q3128">
        <v>4</v>
      </c>
      <c r="R3128">
        <v>29</v>
      </c>
      <c r="S3128">
        <v>52</v>
      </c>
      <c r="T3128">
        <v>8.25</v>
      </c>
      <c r="U3128">
        <v>28.5</v>
      </c>
      <c r="V3128">
        <v>1.1136363636363635</v>
      </c>
      <c r="W3128">
        <v>0.4</v>
      </c>
      <c r="X3128">
        <v>4.4642857142857144E-2</v>
      </c>
      <c r="Y3128">
        <v>0.3236607142857143</v>
      </c>
      <c r="Z3128">
        <v>119</v>
      </c>
      <c r="AA3128">
        <v>0.65</v>
      </c>
      <c r="AB3128">
        <v>6</v>
      </c>
      <c r="AC3128">
        <v>1</v>
      </c>
      <c r="AD3128">
        <v>0</v>
      </c>
      <c r="AE3128">
        <v>4</v>
      </c>
      <c r="AF3128">
        <v>0</v>
      </c>
      <c r="AG3128">
        <v>0</v>
      </c>
      <c r="AH3128">
        <v>26</v>
      </c>
      <c r="AI3128">
        <v>2</v>
      </c>
      <c r="AJ3128">
        <v>0</v>
      </c>
      <c r="AK3128">
        <v>4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150</v>
      </c>
      <c r="AR3128">
        <v>150</v>
      </c>
      <c r="AS3128" t="s">
        <v>755</v>
      </c>
    </row>
    <row r="3129" spans="1:45" x14ac:dyDescent="0.25">
      <c r="A3129">
        <v>3128</v>
      </c>
      <c r="B3129" t="s">
        <v>26</v>
      </c>
      <c r="C3129" t="s">
        <v>680</v>
      </c>
      <c r="D3129" t="s">
        <v>5</v>
      </c>
      <c r="E3129" t="s">
        <v>353</v>
      </c>
      <c r="F3129" s="138">
        <v>44086</v>
      </c>
      <c r="G3129" t="s">
        <v>685</v>
      </c>
      <c r="H3129" t="s">
        <v>667</v>
      </c>
      <c r="I3129" t="s">
        <v>681</v>
      </c>
      <c r="J3129" t="s">
        <v>409</v>
      </c>
      <c r="K3129" t="s">
        <v>671</v>
      </c>
      <c r="L3129">
        <v>1000</v>
      </c>
      <c r="M3129">
        <v>200</v>
      </c>
      <c r="O3129">
        <v>128</v>
      </c>
      <c r="P3129">
        <v>80</v>
      </c>
      <c r="Q3129">
        <v>8</v>
      </c>
      <c r="R3129">
        <v>20</v>
      </c>
      <c r="S3129">
        <v>52</v>
      </c>
      <c r="T3129">
        <v>7</v>
      </c>
      <c r="U3129">
        <v>17</v>
      </c>
      <c r="V3129">
        <v>0.8571428571428571</v>
      </c>
      <c r="W3129">
        <v>0.4</v>
      </c>
      <c r="X3129">
        <v>8.9285714285714288E-2</v>
      </c>
      <c r="Y3129">
        <v>0.22321428571428573</v>
      </c>
      <c r="Z3129">
        <v>117</v>
      </c>
      <c r="AA3129">
        <v>0.65</v>
      </c>
      <c r="AB3129">
        <v>7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17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150</v>
      </c>
      <c r="AR3129">
        <v>150</v>
      </c>
      <c r="AS3129" t="s">
        <v>755</v>
      </c>
    </row>
    <row r="3130" spans="1:45" x14ac:dyDescent="0.25">
      <c r="A3130">
        <v>3129</v>
      </c>
      <c r="B3130" t="s">
        <v>26</v>
      </c>
      <c r="C3130" t="s">
        <v>680</v>
      </c>
      <c r="D3130" t="s">
        <v>5</v>
      </c>
      <c r="E3130" t="s">
        <v>353</v>
      </c>
      <c r="F3130" s="138">
        <v>44086</v>
      </c>
      <c r="G3130" t="s">
        <v>685</v>
      </c>
      <c r="H3130" t="s">
        <v>667</v>
      </c>
      <c r="I3130" t="s">
        <v>681</v>
      </c>
      <c r="J3130" t="s">
        <v>408</v>
      </c>
      <c r="K3130" t="s">
        <v>671</v>
      </c>
      <c r="L3130">
        <v>1000</v>
      </c>
      <c r="M3130">
        <v>200</v>
      </c>
      <c r="O3130">
        <v>144</v>
      </c>
      <c r="P3130">
        <v>80</v>
      </c>
      <c r="Q3130">
        <v>8</v>
      </c>
      <c r="R3130">
        <v>17</v>
      </c>
      <c r="S3130">
        <v>52</v>
      </c>
      <c r="T3130">
        <v>8</v>
      </c>
      <c r="U3130">
        <v>20</v>
      </c>
      <c r="V3130">
        <v>1.1200000000000001</v>
      </c>
      <c r="W3130">
        <v>0.4</v>
      </c>
      <c r="X3130">
        <v>7.9365079365079361E-2</v>
      </c>
      <c r="Y3130">
        <v>0.16865079365079366</v>
      </c>
      <c r="Z3130">
        <v>238</v>
      </c>
      <c r="AA3130">
        <v>0.65</v>
      </c>
      <c r="AB3130">
        <v>8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20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150</v>
      </c>
      <c r="AR3130">
        <v>150</v>
      </c>
      <c r="AS3130" t="s">
        <v>755</v>
      </c>
    </row>
    <row r="3131" spans="1:45" x14ac:dyDescent="0.25">
      <c r="A3131">
        <v>3130</v>
      </c>
      <c r="B3131" t="s">
        <v>26</v>
      </c>
      <c r="C3131" t="s">
        <v>680</v>
      </c>
      <c r="D3131" t="s">
        <v>5</v>
      </c>
      <c r="E3131" t="s">
        <v>353</v>
      </c>
      <c r="F3131" s="138">
        <v>44086</v>
      </c>
      <c r="G3131" t="s">
        <v>685</v>
      </c>
      <c r="H3131" t="s">
        <v>667</v>
      </c>
      <c r="I3131" t="s">
        <v>681</v>
      </c>
      <c r="J3131" t="s">
        <v>411</v>
      </c>
      <c r="K3131" t="s">
        <v>671</v>
      </c>
      <c r="L3131">
        <v>1000</v>
      </c>
      <c r="M3131">
        <v>200</v>
      </c>
      <c r="O3131">
        <v>160</v>
      </c>
      <c r="P3131">
        <v>80</v>
      </c>
      <c r="Q3131">
        <v>7</v>
      </c>
      <c r="R3131">
        <v>27</v>
      </c>
      <c r="S3131">
        <v>52</v>
      </c>
      <c r="T3131">
        <v>5.6</v>
      </c>
      <c r="U3131">
        <v>35</v>
      </c>
      <c r="V3131">
        <v>1.1941176470588235</v>
      </c>
      <c r="W3131">
        <v>0.4</v>
      </c>
      <c r="X3131">
        <v>6.25E-2</v>
      </c>
      <c r="Y3131">
        <v>0.24107142857142858</v>
      </c>
      <c r="Z3131">
        <v>175</v>
      </c>
      <c r="AA3131">
        <v>0.65</v>
      </c>
      <c r="AB3131">
        <v>3.6</v>
      </c>
      <c r="AC3131">
        <v>0</v>
      </c>
      <c r="AD3131">
        <v>0</v>
      </c>
      <c r="AE3131">
        <v>4</v>
      </c>
      <c r="AF3131">
        <v>0</v>
      </c>
      <c r="AG3131">
        <v>0</v>
      </c>
      <c r="AH3131">
        <v>34.5</v>
      </c>
      <c r="AI3131">
        <v>0</v>
      </c>
      <c r="AJ3131">
        <v>0</v>
      </c>
      <c r="AK3131">
        <v>1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150</v>
      </c>
      <c r="AR3131">
        <v>150</v>
      </c>
      <c r="AS3131" t="s">
        <v>755</v>
      </c>
    </row>
    <row r="3132" spans="1:45" x14ac:dyDescent="0.25">
      <c r="A3132">
        <v>3131</v>
      </c>
      <c r="B3132" t="s">
        <v>26</v>
      </c>
      <c r="C3132" t="s">
        <v>680</v>
      </c>
      <c r="D3132" t="s">
        <v>5</v>
      </c>
      <c r="E3132" t="s">
        <v>353</v>
      </c>
      <c r="F3132" s="138">
        <v>44086</v>
      </c>
      <c r="G3132" t="s">
        <v>720</v>
      </c>
      <c r="H3132" t="s">
        <v>687</v>
      </c>
      <c r="I3132" t="s">
        <v>681</v>
      </c>
      <c r="J3132" t="s">
        <v>590</v>
      </c>
      <c r="K3132" t="s">
        <v>671</v>
      </c>
      <c r="L3132">
        <v>700</v>
      </c>
      <c r="M3132">
        <v>175</v>
      </c>
      <c r="O3132">
        <v>144</v>
      </c>
      <c r="P3132">
        <v>42</v>
      </c>
      <c r="Q3132">
        <v>16</v>
      </c>
      <c r="R3132">
        <v>14</v>
      </c>
      <c r="S3132">
        <v>15</v>
      </c>
      <c r="T3132">
        <v>11.5</v>
      </c>
      <c r="U3132">
        <v>10.5</v>
      </c>
      <c r="V3132">
        <v>0.73333333333333328</v>
      </c>
      <c r="W3132">
        <v>0.24</v>
      </c>
      <c r="X3132">
        <v>0.15873015873015872</v>
      </c>
      <c r="Y3132">
        <v>0.1388888888888889</v>
      </c>
      <c r="Z3132">
        <v>121</v>
      </c>
      <c r="AA3132">
        <v>0.65</v>
      </c>
      <c r="AB3132">
        <v>11.5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10.5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150</v>
      </c>
      <c r="AR3132">
        <v>150</v>
      </c>
      <c r="AS3132" t="s">
        <v>755</v>
      </c>
    </row>
    <row r="3133" spans="1:45" x14ac:dyDescent="0.25">
      <c r="A3133">
        <v>3132</v>
      </c>
      <c r="B3133" t="s">
        <v>26</v>
      </c>
      <c r="C3133" t="s">
        <v>680</v>
      </c>
      <c r="D3133" t="s">
        <v>5</v>
      </c>
      <c r="E3133" t="s">
        <v>353</v>
      </c>
      <c r="F3133" s="138">
        <v>44086</v>
      </c>
      <c r="G3133" t="s">
        <v>720</v>
      </c>
      <c r="H3133" t="s">
        <v>687</v>
      </c>
      <c r="I3133" t="s">
        <v>681</v>
      </c>
      <c r="J3133" t="s">
        <v>588</v>
      </c>
      <c r="K3133" t="s">
        <v>671</v>
      </c>
      <c r="L3133">
        <v>700</v>
      </c>
      <c r="M3133">
        <v>175</v>
      </c>
      <c r="O3133">
        <v>158</v>
      </c>
      <c r="P3133">
        <v>42</v>
      </c>
      <c r="Q3133">
        <v>15</v>
      </c>
      <c r="R3133">
        <v>29</v>
      </c>
      <c r="S3133">
        <v>15</v>
      </c>
      <c r="T3133">
        <v>4.8499999999999996</v>
      </c>
      <c r="U3133">
        <v>20.85</v>
      </c>
      <c r="V3133">
        <v>0.58409090909090911</v>
      </c>
      <c r="W3133">
        <v>0.24</v>
      </c>
      <c r="X3133">
        <v>0.13562386980108498</v>
      </c>
      <c r="Y3133">
        <v>0.26220614828209765</v>
      </c>
      <c r="Z3133">
        <v>170</v>
      </c>
      <c r="AA3133">
        <v>0.65</v>
      </c>
      <c r="AB3133">
        <v>2.6</v>
      </c>
      <c r="AC3133">
        <v>5</v>
      </c>
      <c r="AD3133">
        <v>0</v>
      </c>
      <c r="AE3133">
        <v>2</v>
      </c>
      <c r="AF3133">
        <v>0</v>
      </c>
      <c r="AG3133">
        <v>0</v>
      </c>
      <c r="AH3133">
        <v>18.600000000000001</v>
      </c>
      <c r="AI3133">
        <v>3</v>
      </c>
      <c r="AJ3133">
        <v>0</v>
      </c>
      <c r="AK3133">
        <v>3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150</v>
      </c>
      <c r="AR3133">
        <v>150</v>
      </c>
      <c r="AS3133" t="s">
        <v>755</v>
      </c>
    </row>
    <row r="3134" spans="1:45" x14ac:dyDescent="0.25">
      <c r="A3134">
        <v>3133</v>
      </c>
      <c r="B3134" t="s">
        <v>26</v>
      </c>
      <c r="C3134" t="s">
        <v>680</v>
      </c>
      <c r="D3134" t="s">
        <v>5</v>
      </c>
      <c r="E3134" t="s">
        <v>353</v>
      </c>
      <c r="F3134" s="138">
        <v>44086</v>
      </c>
      <c r="G3134" t="s">
        <v>684</v>
      </c>
      <c r="H3134" t="s">
        <v>687</v>
      </c>
      <c r="I3134" t="s">
        <v>702</v>
      </c>
      <c r="J3134" t="s">
        <v>462</v>
      </c>
      <c r="K3134" t="s">
        <v>669</v>
      </c>
      <c r="L3134">
        <v>1250</v>
      </c>
      <c r="M3134">
        <v>250</v>
      </c>
      <c r="O3134">
        <v>260</v>
      </c>
      <c r="P3134">
        <v>60</v>
      </c>
      <c r="Q3134">
        <v>0</v>
      </c>
      <c r="R3134">
        <v>39</v>
      </c>
      <c r="S3134">
        <v>22</v>
      </c>
      <c r="T3134">
        <v>0</v>
      </c>
      <c r="U3134">
        <v>24.9</v>
      </c>
      <c r="V3134">
        <v>0.63846153846153841</v>
      </c>
      <c r="W3134">
        <v>0.24</v>
      </c>
      <c r="X3134">
        <v>0</v>
      </c>
      <c r="Y3134">
        <v>0.21428571428571427</v>
      </c>
      <c r="Z3134">
        <v>290</v>
      </c>
      <c r="AA3134">
        <v>0.65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23.4</v>
      </c>
      <c r="AI3134">
        <v>0</v>
      </c>
      <c r="AJ3134">
        <v>0</v>
      </c>
      <c r="AK3134">
        <v>3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150</v>
      </c>
      <c r="AR3134">
        <v>150</v>
      </c>
      <c r="AS3134" t="s">
        <v>755</v>
      </c>
    </row>
    <row r="3135" spans="1:45" x14ac:dyDescent="0.25">
      <c r="A3135">
        <v>3134</v>
      </c>
      <c r="B3135" t="s">
        <v>26</v>
      </c>
      <c r="C3135" t="s">
        <v>680</v>
      </c>
      <c r="D3135" t="s">
        <v>5</v>
      </c>
      <c r="E3135" t="s">
        <v>353</v>
      </c>
      <c r="F3135" s="138">
        <v>44086</v>
      </c>
      <c r="G3135" t="s">
        <v>670</v>
      </c>
      <c r="H3135" t="s">
        <v>687</v>
      </c>
      <c r="I3135" t="s">
        <v>696</v>
      </c>
      <c r="J3135" t="s">
        <v>389</v>
      </c>
      <c r="K3135" t="s">
        <v>671</v>
      </c>
      <c r="L3135">
        <v>1200</v>
      </c>
      <c r="M3135">
        <v>240</v>
      </c>
      <c r="N3135">
        <v>120</v>
      </c>
      <c r="O3135">
        <v>140</v>
      </c>
      <c r="P3135">
        <v>57</v>
      </c>
      <c r="Q3135">
        <v>22</v>
      </c>
      <c r="R3135">
        <v>31</v>
      </c>
      <c r="S3135">
        <v>21</v>
      </c>
      <c r="T3135">
        <v>10.75</v>
      </c>
      <c r="U3135">
        <v>17.175000000000001</v>
      </c>
      <c r="V3135">
        <v>0.52688679245283021</v>
      </c>
      <c r="W3135">
        <v>0.24</v>
      </c>
      <c r="X3135">
        <v>0.12087912087912088</v>
      </c>
      <c r="Y3135">
        <v>0.17032967032967034</v>
      </c>
      <c r="Z3135">
        <v>380</v>
      </c>
      <c r="AA3135">
        <v>0.65</v>
      </c>
      <c r="AB3135">
        <v>10</v>
      </c>
      <c r="AC3135">
        <v>0</v>
      </c>
      <c r="AD3135">
        <v>2</v>
      </c>
      <c r="AE3135">
        <v>0</v>
      </c>
      <c r="AF3135">
        <v>0</v>
      </c>
      <c r="AG3135">
        <v>0</v>
      </c>
      <c r="AH3135">
        <v>16.3</v>
      </c>
      <c r="AI3135">
        <v>2</v>
      </c>
      <c r="AJ3135">
        <v>1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150</v>
      </c>
      <c r="AR3135">
        <v>150</v>
      </c>
      <c r="AS3135" t="s">
        <v>755</v>
      </c>
    </row>
    <row r="3136" spans="1:45" x14ac:dyDescent="0.25">
      <c r="A3136">
        <v>3135</v>
      </c>
      <c r="B3136" t="s">
        <v>26</v>
      </c>
      <c r="C3136" t="s">
        <v>680</v>
      </c>
      <c r="D3136" t="s">
        <v>5</v>
      </c>
      <c r="E3136" t="s">
        <v>353</v>
      </c>
      <c r="F3136" s="138">
        <v>44086</v>
      </c>
      <c r="G3136" t="s">
        <v>670</v>
      </c>
      <c r="H3136" t="s">
        <v>687</v>
      </c>
      <c r="I3136" t="s">
        <v>701</v>
      </c>
      <c r="J3136" t="s">
        <v>433</v>
      </c>
      <c r="K3136" t="s">
        <v>671</v>
      </c>
      <c r="L3136">
        <v>1200</v>
      </c>
      <c r="M3136">
        <v>240</v>
      </c>
      <c r="N3136">
        <v>100</v>
      </c>
      <c r="O3136">
        <v>92</v>
      </c>
      <c r="P3136">
        <v>57</v>
      </c>
      <c r="Q3136">
        <v>10</v>
      </c>
      <c r="R3136">
        <v>12</v>
      </c>
      <c r="S3136">
        <v>21</v>
      </c>
      <c r="T3136">
        <v>16</v>
      </c>
      <c r="U3136">
        <v>15</v>
      </c>
      <c r="V3136">
        <v>1.4090909090909092</v>
      </c>
      <c r="W3136">
        <v>0.24</v>
      </c>
      <c r="X3136">
        <v>7.4404761904761918E-2</v>
      </c>
      <c r="Y3136">
        <v>8.9285714285714302E-2</v>
      </c>
      <c r="Z3136">
        <v>390</v>
      </c>
      <c r="AA3136">
        <v>0.65</v>
      </c>
      <c r="AB3136">
        <v>16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15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150</v>
      </c>
      <c r="AR3136">
        <v>150</v>
      </c>
      <c r="AS3136" t="s">
        <v>755</v>
      </c>
    </row>
    <row r="3137" spans="1:45" x14ac:dyDescent="0.25">
      <c r="A3137">
        <v>3136</v>
      </c>
      <c r="B3137" t="s">
        <v>26</v>
      </c>
      <c r="C3137" t="s">
        <v>680</v>
      </c>
      <c r="D3137" t="s">
        <v>5</v>
      </c>
      <c r="E3137" t="s">
        <v>353</v>
      </c>
      <c r="F3137" s="138">
        <v>44086</v>
      </c>
      <c r="G3137" t="s">
        <v>670</v>
      </c>
      <c r="H3137" t="s">
        <v>687</v>
      </c>
      <c r="I3137" t="s">
        <v>694</v>
      </c>
      <c r="J3137" t="s">
        <v>381</v>
      </c>
      <c r="K3137" t="s">
        <v>671</v>
      </c>
      <c r="L3137">
        <v>1200</v>
      </c>
      <c r="M3137">
        <v>240</v>
      </c>
      <c r="N3137">
        <v>120</v>
      </c>
      <c r="O3137">
        <v>120</v>
      </c>
      <c r="P3137">
        <v>57</v>
      </c>
      <c r="Q3137">
        <v>22</v>
      </c>
      <c r="R3137">
        <v>36</v>
      </c>
      <c r="S3137">
        <v>21</v>
      </c>
      <c r="T3137">
        <v>6</v>
      </c>
      <c r="U3137">
        <v>19.75</v>
      </c>
      <c r="V3137">
        <v>0.44396551724137934</v>
      </c>
      <c r="W3137">
        <v>0.24</v>
      </c>
      <c r="X3137">
        <v>0.13095238095238096</v>
      </c>
      <c r="Y3137">
        <v>0.21428571428571427</v>
      </c>
      <c r="Z3137">
        <v>240</v>
      </c>
      <c r="AA3137">
        <v>0.65</v>
      </c>
      <c r="AB3137">
        <v>6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19</v>
      </c>
      <c r="AI3137">
        <v>3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150</v>
      </c>
      <c r="AR3137">
        <v>150</v>
      </c>
      <c r="AS3137" t="s">
        <v>755</v>
      </c>
    </row>
    <row r="3138" spans="1:45" x14ac:dyDescent="0.25">
      <c r="A3138">
        <v>3137</v>
      </c>
      <c r="B3138" t="s">
        <v>26</v>
      </c>
      <c r="C3138" t="s">
        <v>680</v>
      </c>
      <c r="D3138" t="s">
        <v>5</v>
      </c>
      <c r="E3138" t="s">
        <v>353</v>
      </c>
      <c r="F3138" s="138">
        <v>44086</v>
      </c>
      <c r="G3138" t="s">
        <v>670</v>
      </c>
      <c r="H3138" t="s">
        <v>687</v>
      </c>
      <c r="I3138" t="s">
        <v>695</v>
      </c>
      <c r="J3138" t="s">
        <v>387</v>
      </c>
      <c r="K3138" t="s">
        <v>671</v>
      </c>
      <c r="L3138">
        <v>1200</v>
      </c>
      <c r="M3138">
        <v>240</v>
      </c>
      <c r="N3138">
        <v>160</v>
      </c>
      <c r="O3138">
        <v>160</v>
      </c>
      <c r="P3138">
        <v>57</v>
      </c>
      <c r="Q3138">
        <v>13</v>
      </c>
      <c r="R3138">
        <v>14</v>
      </c>
      <c r="S3138">
        <v>21</v>
      </c>
      <c r="T3138">
        <v>9.75</v>
      </c>
      <c r="U3138">
        <v>16.25</v>
      </c>
      <c r="V3138">
        <v>0.96296296296296291</v>
      </c>
      <c r="W3138">
        <v>0.24</v>
      </c>
      <c r="X3138">
        <v>5.8035714285714288E-2</v>
      </c>
      <c r="Y3138">
        <v>6.25E-2</v>
      </c>
      <c r="Z3138">
        <v>330</v>
      </c>
      <c r="AA3138">
        <v>0.65</v>
      </c>
      <c r="AB3138">
        <v>9</v>
      </c>
      <c r="AC3138">
        <v>1</v>
      </c>
      <c r="AD3138">
        <v>0</v>
      </c>
      <c r="AE3138">
        <v>1</v>
      </c>
      <c r="AF3138">
        <v>0</v>
      </c>
      <c r="AG3138">
        <v>0</v>
      </c>
      <c r="AH3138">
        <v>15</v>
      </c>
      <c r="AI3138">
        <v>3</v>
      </c>
      <c r="AJ3138">
        <v>0</v>
      </c>
      <c r="AK3138">
        <v>1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150</v>
      </c>
      <c r="AR3138">
        <v>150</v>
      </c>
      <c r="AS3138" t="s">
        <v>755</v>
      </c>
    </row>
    <row r="3139" spans="1:45" x14ac:dyDescent="0.25">
      <c r="A3139">
        <v>3138</v>
      </c>
      <c r="B3139" t="s">
        <v>26</v>
      </c>
      <c r="C3139" t="s">
        <v>665</v>
      </c>
      <c r="D3139" t="s">
        <v>5</v>
      </c>
      <c r="E3139" t="s">
        <v>353</v>
      </c>
      <c r="F3139" s="138">
        <v>44087</v>
      </c>
      <c r="G3139" t="s">
        <v>670</v>
      </c>
      <c r="H3139" t="s">
        <v>667</v>
      </c>
      <c r="I3139" t="s">
        <v>668</v>
      </c>
      <c r="J3139" t="s">
        <v>142</v>
      </c>
      <c r="K3139" t="s">
        <v>671</v>
      </c>
      <c r="L3139">
        <v>1200</v>
      </c>
      <c r="M3139">
        <v>240</v>
      </c>
      <c r="O3139">
        <v>220</v>
      </c>
      <c r="P3139">
        <v>96</v>
      </c>
      <c r="Q3139">
        <v>22</v>
      </c>
      <c r="R3139">
        <v>22</v>
      </c>
      <c r="S3139">
        <v>63.36</v>
      </c>
      <c r="T3139">
        <v>17.75</v>
      </c>
      <c r="U3139">
        <v>16.5</v>
      </c>
      <c r="V3139">
        <v>0.77840909090909094</v>
      </c>
      <c r="W3139">
        <v>0.4</v>
      </c>
      <c r="X3139">
        <v>0.14285714285714285</v>
      </c>
      <c r="Y3139">
        <v>0.14285714285714285</v>
      </c>
      <c r="Z3139">
        <v>550</v>
      </c>
      <c r="AA3139">
        <v>0.7</v>
      </c>
      <c r="AB3139">
        <v>15</v>
      </c>
      <c r="AC3139">
        <v>1</v>
      </c>
      <c r="AD3139">
        <v>0</v>
      </c>
      <c r="AE3139">
        <v>5</v>
      </c>
      <c r="AF3139">
        <v>0</v>
      </c>
      <c r="AG3139">
        <v>0</v>
      </c>
      <c r="AH3139">
        <v>14</v>
      </c>
      <c r="AI3139">
        <v>0</v>
      </c>
      <c r="AJ3139">
        <v>0</v>
      </c>
      <c r="AK3139">
        <v>5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50</v>
      </c>
      <c r="AR3139">
        <v>50</v>
      </c>
      <c r="AS3139" t="s">
        <v>755</v>
      </c>
    </row>
    <row r="3140" spans="1:45" x14ac:dyDescent="0.25">
      <c r="A3140">
        <v>3139</v>
      </c>
      <c r="B3140" t="s">
        <v>26</v>
      </c>
      <c r="C3140" t="s">
        <v>665</v>
      </c>
      <c r="D3140" t="s">
        <v>5</v>
      </c>
      <c r="E3140" t="s">
        <v>353</v>
      </c>
      <c r="F3140" s="138">
        <v>44087</v>
      </c>
      <c r="G3140" t="s">
        <v>670</v>
      </c>
      <c r="H3140" t="s">
        <v>667</v>
      </c>
      <c r="I3140" t="s">
        <v>668</v>
      </c>
      <c r="J3140" t="s">
        <v>143</v>
      </c>
      <c r="K3140" t="s">
        <v>671</v>
      </c>
      <c r="L3140">
        <v>1200</v>
      </c>
      <c r="M3140">
        <v>240</v>
      </c>
      <c r="O3140">
        <v>224</v>
      </c>
      <c r="P3140">
        <v>96</v>
      </c>
      <c r="Q3140">
        <v>39</v>
      </c>
      <c r="R3140">
        <v>15</v>
      </c>
      <c r="S3140">
        <v>63.36</v>
      </c>
      <c r="T3140">
        <v>22.5</v>
      </c>
      <c r="U3140">
        <v>14.5</v>
      </c>
      <c r="V3140">
        <v>0.68518518518518523</v>
      </c>
      <c r="W3140">
        <v>0.4</v>
      </c>
      <c r="X3140">
        <v>0.24872448979591841</v>
      </c>
      <c r="Y3140">
        <v>9.5663265306122458E-2</v>
      </c>
      <c r="Z3140">
        <v>302</v>
      </c>
      <c r="AA3140">
        <v>0.7</v>
      </c>
      <c r="AB3140">
        <v>5</v>
      </c>
      <c r="AC3140">
        <v>0</v>
      </c>
      <c r="AD3140">
        <v>0</v>
      </c>
      <c r="AE3140">
        <v>35</v>
      </c>
      <c r="AF3140">
        <v>0</v>
      </c>
      <c r="AG3140">
        <v>0</v>
      </c>
      <c r="AH3140">
        <v>3</v>
      </c>
      <c r="AI3140">
        <v>18</v>
      </c>
      <c r="AJ3140">
        <v>0</v>
      </c>
      <c r="AK3140">
        <v>14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50</v>
      </c>
      <c r="AR3140">
        <v>50</v>
      </c>
      <c r="AS3140" t="s">
        <v>755</v>
      </c>
    </row>
    <row r="3141" spans="1:45" x14ac:dyDescent="0.25">
      <c r="A3141">
        <v>3140</v>
      </c>
      <c r="B3141" t="s">
        <v>26</v>
      </c>
      <c r="C3141" t="s">
        <v>665</v>
      </c>
      <c r="D3141" t="s">
        <v>5</v>
      </c>
      <c r="E3141" t="s">
        <v>353</v>
      </c>
      <c r="F3141" s="138">
        <v>44087</v>
      </c>
      <c r="G3141" t="s">
        <v>670</v>
      </c>
      <c r="H3141" t="s">
        <v>667</v>
      </c>
      <c r="I3141" t="s">
        <v>668</v>
      </c>
      <c r="J3141" t="s">
        <v>144</v>
      </c>
      <c r="K3141" t="s">
        <v>671</v>
      </c>
      <c r="L3141">
        <v>1200</v>
      </c>
      <c r="M3141">
        <v>240</v>
      </c>
      <c r="O3141">
        <v>288</v>
      </c>
      <c r="P3141">
        <v>96</v>
      </c>
      <c r="Q3141">
        <v>13</v>
      </c>
      <c r="R3141">
        <v>26</v>
      </c>
      <c r="S3141">
        <v>63.36</v>
      </c>
      <c r="T3141">
        <v>9.75</v>
      </c>
      <c r="U3141">
        <v>21.75</v>
      </c>
      <c r="V3141">
        <v>0.80769230769230771</v>
      </c>
      <c r="W3141">
        <v>0.4</v>
      </c>
      <c r="X3141">
        <v>6.4484126984126991E-2</v>
      </c>
      <c r="Y3141">
        <v>0.12896825396825398</v>
      </c>
      <c r="Z3141">
        <v>360</v>
      </c>
      <c r="AA3141">
        <v>0.7</v>
      </c>
      <c r="AB3141">
        <v>9</v>
      </c>
      <c r="AC3141">
        <v>3</v>
      </c>
      <c r="AD3141">
        <v>0</v>
      </c>
      <c r="AE3141">
        <v>0</v>
      </c>
      <c r="AF3141">
        <v>0</v>
      </c>
      <c r="AG3141">
        <v>0</v>
      </c>
      <c r="AH3141">
        <v>19</v>
      </c>
      <c r="AI3141">
        <v>3</v>
      </c>
      <c r="AJ3141">
        <v>0</v>
      </c>
      <c r="AK3141">
        <v>4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50</v>
      </c>
      <c r="AR3141">
        <v>50</v>
      </c>
      <c r="AS3141" t="s">
        <v>755</v>
      </c>
    </row>
    <row r="3142" spans="1:45" x14ac:dyDescent="0.25">
      <c r="A3142">
        <v>3141</v>
      </c>
      <c r="B3142" t="s">
        <v>26</v>
      </c>
      <c r="C3142" t="s">
        <v>665</v>
      </c>
      <c r="D3142" t="s">
        <v>5</v>
      </c>
      <c r="E3142" t="s">
        <v>353</v>
      </c>
      <c r="F3142" s="138">
        <v>44087</v>
      </c>
      <c r="G3142" t="s">
        <v>670</v>
      </c>
      <c r="H3142" t="s">
        <v>667</v>
      </c>
      <c r="I3142" t="s">
        <v>668</v>
      </c>
      <c r="J3142" t="s">
        <v>145</v>
      </c>
      <c r="K3142" t="s">
        <v>671</v>
      </c>
      <c r="L3142">
        <v>1200</v>
      </c>
      <c r="M3142">
        <v>240</v>
      </c>
      <c r="O3142">
        <v>192</v>
      </c>
      <c r="P3142">
        <v>96</v>
      </c>
      <c r="Q3142">
        <v>41</v>
      </c>
      <c r="R3142">
        <v>17</v>
      </c>
      <c r="S3142">
        <v>63.36</v>
      </c>
      <c r="T3142">
        <v>32.5</v>
      </c>
      <c r="U3142">
        <v>12.75</v>
      </c>
      <c r="V3142">
        <v>0.78017241379310343</v>
      </c>
      <c r="W3142">
        <v>0.4</v>
      </c>
      <c r="X3142">
        <v>0.30505952380952384</v>
      </c>
      <c r="Y3142">
        <v>0.12648809523809526</v>
      </c>
      <c r="Z3142">
        <v>559</v>
      </c>
      <c r="AA3142">
        <v>0.7</v>
      </c>
      <c r="AB3142">
        <v>25</v>
      </c>
      <c r="AC3142">
        <v>0</v>
      </c>
      <c r="AD3142">
        <v>0</v>
      </c>
      <c r="AE3142">
        <v>15</v>
      </c>
      <c r="AF3142">
        <v>0</v>
      </c>
      <c r="AG3142">
        <v>0</v>
      </c>
      <c r="AH3142">
        <v>7</v>
      </c>
      <c r="AI3142">
        <v>1</v>
      </c>
      <c r="AJ3142">
        <v>0</v>
      </c>
      <c r="AK3142">
        <v>11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50</v>
      </c>
      <c r="AR3142">
        <v>50</v>
      </c>
      <c r="AS3142" t="s">
        <v>755</v>
      </c>
    </row>
    <row r="3143" spans="1:45" x14ac:dyDescent="0.25">
      <c r="A3143">
        <v>3142</v>
      </c>
      <c r="B3143" t="s">
        <v>26</v>
      </c>
      <c r="C3143" t="s">
        <v>665</v>
      </c>
      <c r="D3143" t="s">
        <v>5</v>
      </c>
      <c r="E3143" t="s">
        <v>353</v>
      </c>
      <c r="F3143" s="138">
        <v>44087</v>
      </c>
      <c r="G3143" t="s">
        <v>670</v>
      </c>
      <c r="H3143" t="s">
        <v>667</v>
      </c>
      <c r="I3143" t="s">
        <v>672</v>
      </c>
      <c r="J3143" t="s">
        <v>190</v>
      </c>
      <c r="K3143" t="s">
        <v>671</v>
      </c>
      <c r="L3143">
        <v>1200</v>
      </c>
      <c r="M3143">
        <v>240</v>
      </c>
      <c r="N3143">
        <v>112</v>
      </c>
      <c r="O3143">
        <v>122</v>
      </c>
      <c r="P3143">
        <v>96</v>
      </c>
      <c r="Q3143">
        <v>14</v>
      </c>
      <c r="R3143">
        <v>15</v>
      </c>
      <c r="S3143">
        <v>63.36</v>
      </c>
      <c r="T3143">
        <v>6</v>
      </c>
      <c r="U3143">
        <v>7.5</v>
      </c>
      <c r="V3143">
        <v>0.46551724137931033</v>
      </c>
      <c r="W3143">
        <v>0.4</v>
      </c>
      <c r="X3143">
        <v>8.5470085470085486E-2</v>
      </c>
      <c r="Y3143">
        <v>9.1575091575091583E-2</v>
      </c>
      <c r="Z3143">
        <v>457</v>
      </c>
      <c r="AA3143">
        <v>0.7</v>
      </c>
      <c r="AB3143">
        <v>6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7.5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50</v>
      </c>
      <c r="AR3143">
        <v>50</v>
      </c>
      <c r="AS3143" t="s">
        <v>755</v>
      </c>
    </row>
    <row r="3144" spans="1:45" x14ac:dyDescent="0.25">
      <c r="A3144">
        <v>3143</v>
      </c>
      <c r="B3144" t="s">
        <v>26</v>
      </c>
      <c r="C3144" t="s">
        <v>665</v>
      </c>
      <c r="D3144" t="s">
        <v>5</v>
      </c>
      <c r="E3144" t="s">
        <v>353</v>
      </c>
      <c r="F3144" s="138">
        <v>44087</v>
      </c>
      <c r="G3144" t="s">
        <v>670</v>
      </c>
      <c r="H3144" t="s">
        <v>667</v>
      </c>
      <c r="I3144" t="s">
        <v>677</v>
      </c>
      <c r="J3144" t="s">
        <v>195</v>
      </c>
      <c r="K3144" t="s">
        <v>671</v>
      </c>
      <c r="L3144">
        <v>1200</v>
      </c>
      <c r="M3144">
        <v>240</v>
      </c>
      <c r="N3144">
        <v>96</v>
      </c>
      <c r="O3144">
        <v>144</v>
      </c>
      <c r="P3144">
        <v>96</v>
      </c>
      <c r="Q3144">
        <v>15</v>
      </c>
      <c r="R3144">
        <v>20</v>
      </c>
      <c r="S3144">
        <v>63.36</v>
      </c>
      <c r="T3144">
        <v>10</v>
      </c>
      <c r="U3144">
        <v>22</v>
      </c>
      <c r="V3144">
        <v>0.91428571428571426</v>
      </c>
      <c r="W3144">
        <v>0.4</v>
      </c>
      <c r="X3144">
        <v>8.9285714285714288E-2</v>
      </c>
      <c r="Y3144">
        <v>0.11904761904761904</v>
      </c>
      <c r="Z3144">
        <v>400</v>
      </c>
      <c r="AA3144">
        <v>0.7</v>
      </c>
      <c r="AB3144">
        <v>10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20</v>
      </c>
      <c r="AI3144">
        <v>0</v>
      </c>
      <c r="AJ3144">
        <v>0</v>
      </c>
      <c r="AK3144">
        <v>4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50</v>
      </c>
      <c r="AR3144">
        <v>50</v>
      </c>
      <c r="AS3144" t="s">
        <v>755</v>
      </c>
    </row>
    <row r="3145" spans="1:45" x14ac:dyDescent="0.25">
      <c r="A3145">
        <v>3144</v>
      </c>
      <c r="B3145" t="s">
        <v>26</v>
      </c>
      <c r="C3145" t="s">
        <v>665</v>
      </c>
      <c r="D3145" t="s">
        <v>5</v>
      </c>
      <c r="E3145" t="s">
        <v>353</v>
      </c>
      <c r="F3145" s="138">
        <v>44087</v>
      </c>
      <c r="G3145" t="s">
        <v>670</v>
      </c>
      <c r="H3145" t="s">
        <v>667</v>
      </c>
      <c r="I3145" t="s">
        <v>674</v>
      </c>
      <c r="J3145" t="s">
        <v>371</v>
      </c>
      <c r="K3145" t="s">
        <v>671</v>
      </c>
      <c r="L3145">
        <v>1200</v>
      </c>
      <c r="M3145">
        <v>240</v>
      </c>
      <c r="N3145">
        <v>96</v>
      </c>
      <c r="O3145">
        <v>144</v>
      </c>
      <c r="P3145">
        <v>96</v>
      </c>
      <c r="Q3145">
        <v>8</v>
      </c>
      <c r="R3145">
        <v>26</v>
      </c>
      <c r="S3145">
        <v>63.36</v>
      </c>
      <c r="T3145">
        <v>5</v>
      </c>
      <c r="U3145">
        <v>27</v>
      </c>
      <c r="V3145">
        <v>0.94117647058823528</v>
      </c>
      <c r="W3145">
        <v>0.4</v>
      </c>
      <c r="X3145">
        <v>4.7619047619047616E-2</v>
      </c>
      <c r="Y3145">
        <v>0.15476190476190477</v>
      </c>
      <c r="Z3145">
        <v>343</v>
      </c>
      <c r="AA3145">
        <v>0.7</v>
      </c>
      <c r="AB3145">
        <v>5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27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50</v>
      </c>
      <c r="AR3145">
        <v>50</v>
      </c>
      <c r="AS3145" t="s">
        <v>755</v>
      </c>
    </row>
    <row r="3146" spans="1:45" x14ac:dyDescent="0.25">
      <c r="A3146">
        <v>3145</v>
      </c>
      <c r="B3146" t="s">
        <v>26</v>
      </c>
      <c r="C3146" t="s">
        <v>665</v>
      </c>
      <c r="D3146" t="s">
        <v>5</v>
      </c>
      <c r="E3146" t="s">
        <v>353</v>
      </c>
      <c r="F3146" s="138">
        <v>44087</v>
      </c>
      <c r="G3146" t="s">
        <v>676</v>
      </c>
      <c r="H3146" t="s">
        <v>667</v>
      </c>
      <c r="I3146" t="s">
        <v>668</v>
      </c>
      <c r="J3146" t="s">
        <v>165</v>
      </c>
      <c r="K3146" t="s">
        <v>669</v>
      </c>
      <c r="L3146">
        <v>1200</v>
      </c>
      <c r="M3146">
        <v>240</v>
      </c>
      <c r="N3146">
        <v>336</v>
      </c>
      <c r="P3146">
        <v>96</v>
      </c>
      <c r="Q3146">
        <v>15</v>
      </c>
      <c r="R3146">
        <v>32</v>
      </c>
      <c r="S3146">
        <v>63.36</v>
      </c>
      <c r="T3146">
        <v>17</v>
      </c>
      <c r="U3146">
        <v>20</v>
      </c>
      <c r="V3146">
        <v>0.78723404255319152</v>
      </c>
      <c r="W3146">
        <v>0.4</v>
      </c>
      <c r="X3146">
        <v>6.3775510204081634E-2</v>
      </c>
      <c r="Y3146">
        <v>0.1360544217687075</v>
      </c>
      <c r="Z3146">
        <v>601</v>
      </c>
      <c r="AA3146">
        <v>0.7</v>
      </c>
      <c r="AB3146">
        <v>10</v>
      </c>
      <c r="AC3146">
        <v>0</v>
      </c>
      <c r="AD3146">
        <v>0</v>
      </c>
      <c r="AE3146">
        <v>14</v>
      </c>
      <c r="AF3146">
        <v>0</v>
      </c>
      <c r="AG3146">
        <v>0</v>
      </c>
      <c r="AH3146">
        <v>12</v>
      </c>
      <c r="AI3146">
        <v>0</v>
      </c>
      <c r="AJ3146">
        <v>0</v>
      </c>
      <c r="AK3146">
        <v>16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50</v>
      </c>
      <c r="AR3146">
        <v>50</v>
      </c>
      <c r="AS3146" t="s">
        <v>755</v>
      </c>
    </row>
    <row r="3147" spans="1:45" x14ac:dyDescent="0.25">
      <c r="A3147">
        <v>3146</v>
      </c>
      <c r="B3147" t="s">
        <v>26</v>
      </c>
      <c r="C3147" t="s">
        <v>665</v>
      </c>
      <c r="D3147" t="s">
        <v>5</v>
      </c>
      <c r="E3147" t="s">
        <v>353</v>
      </c>
      <c r="F3147" s="138">
        <v>44087</v>
      </c>
      <c r="G3147" t="s">
        <v>676</v>
      </c>
      <c r="H3147" t="s">
        <v>667</v>
      </c>
      <c r="I3147" t="s">
        <v>668</v>
      </c>
      <c r="J3147" t="s">
        <v>166</v>
      </c>
      <c r="K3147" t="s">
        <v>669</v>
      </c>
      <c r="L3147">
        <v>1200</v>
      </c>
      <c r="M3147">
        <v>240</v>
      </c>
      <c r="N3147">
        <v>240</v>
      </c>
      <c r="P3147">
        <v>96</v>
      </c>
      <c r="Q3147">
        <v>35</v>
      </c>
      <c r="R3147">
        <v>56</v>
      </c>
      <c r="S3147">
        <v>63.36</v>
      </c>
      <c r="T3147">
        <v>65</v>
      </c>
      <c r="U3147">
        <v>64</v>
      </c>
      <c r="V3147">
        <v>1.4175824175824177</v>
      </c>
      <c r="W3147">
        <v>0.4</v>
      </c>
      <c r="X3147">
        <v>0.20833333333333334</v>
      </c>
      <c r="Y3147">
        <v>0.33333333333333331</v>
      </c>
      <c r="Z3147">
        <v>357</v>
      </c>
      <c r="AA3147">
        <v>0.7</v>
      </c>
      <c r="AB3147">
        <v>39</v>
      </c>
      <c r="AC3147">
        <v>0</v>
      </c>
      <c r="AD3147">
        <v>0</v>
      </c>
      <c r="AE3147">
        <v>52</v>
      </c>
      <c r="AF3147">
        <v>0</v>
      </c>
      <c r="AG3147">
        <v>0</v>
      </c>
      <c r="AH3147">
        <v>57</v>
      </c>
      <c r="AI3147">
        <v>0</v>
      </c>
      <c r="AJ3147">
        <v>0</v>
      </c>
      <c r="AK3147">
        <v>14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50</v>
      </c>
      <c r="AR3147">
        <v>50</v>
      </c>
      <c r="AS3147" t="s">
        <v>755</v>
      </c>
    </row>
    <row r="3148" spans="1:45" x14ac:dyDescent="0.25">
      <c r="A3148">
        <v>3147</v>
      </c>
      <c r="B3148" t="s">
        <v>26</v>
      </c>
      <c r="C3148" t="s">
        <v>665</v>
      </c>
      <c r="D3148" t="s">
        <v>5</v>
      </c>
      <c r="E3148" t="s">
        <v>353</v>
      </c>
      <c r="F3148" s="138">
        <v>44087</v>
      </c>
      <c r="G3148" t="s">
        <v>676</v>
      </c>
      <c r="H3148" t="s">
        <v>667</v>
      </c>
      <c r="I3148" t="s">
        <v>668</v>
      </c>
      <c r="J3148" t="s">
        <v>167</v>
      </c>
      <c r="K3148" t="s">
        <v>669</v>
      </c>
      <c r="L3148">
        <v>1200</v>
      </c>
      <c r="M3148">
        <v>240</v>
      </c>
      <c r="N3148">
        <v>304</v>
      </c>
      <c r="P3148">
        <v>96</v>
      </c>
      <c r="Q3148">
        <v>13</v>
      </c>
      <c r="R3148">
        <v>15</v>
      </c>
      <c r="S3148">
        <v>63.36</v>
      </c>
      <c r="T3148">
        <v>7.8</v>
      </c>
      <c r="U3148">
        <v>7.8</v>
      </c>
      <c r="V3148">
        <v>0.55714285714285716</v>
      </c>
      <c r="W3148">
        <v>0.4</v>
      </c>
      <c r="X3148">
        <v>6.1090225563909778E-2</v>
      </c>
      <c r="Y3148">
        <v>7.0488721804511281E-2</v>
      </c>
      <c r="Z3148">
        <v>247</v>
      </c>
      <c r="AA3148">
        <v>0.7</v>
      </c>
      <c r="AB3148">
        <v>7.8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7.3</v>
      </c>
      <c r="AI3148">
        <v>0</v>
      </c>
      <c r="AJ3148">
        <v>0</v>
      </c>
      <c r="AK3148">
        <v>1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50</v>
      </c>
      <c r="AR3148">
        <v>50</v>
      </c>
      <c r="AS3148" t="s">
        <v>755</v>
      </c>
    </row>
    <row r="3149" spans="1:45" x14ac:dyDescent="0.25">
      <c r="A3149">
        <v>3148</v>
      </c>
      <c r="B3149" t="s">
        <v>26</v>
      </c>
      <c r="C3149" t="s">
        <v>665</v>
      </c>
      <c r="D3149" t="s">
        <v>5</v>
      </c>
      <c r="E3149" t="s">
        <v>353</v>
      </c>
      <c r="F3149" s="138">
        <v>44087</v>
      </c>
      <c r="G3149" t="s">
        <v>676</v>
      </c>
      <c r="H3149" t="s">
        <v>667</v>
      </c>
      <c r="I3149" t="s">
        <v>668</v>
      </c>
      <c r="J3149" t="s">
        <v>168</v>
      </c>
      <c r="K3149" t="s">
        <v>669</v>
      </c>
      <c r="L3149">
        <v>1200</v>
      </c>
      <c r="M3149">
        <v>240</v>
      </c>
      <c r="N3149">
        <v>212</v>
      </c>
      <c r="P3149">
        <v>96</v>
      </c>
      <c r="Q3149">
        <v>32</v>
      </c>
      <c r="R3149">
        <v>42</v>
      </c>
      <c r="S3149">
        <v>63.36</v>
      </c>
      <c r="T3149">
        <v>28.5</v>
      </c>
      <c r="U3149">
        <v>25</v>
      </c>
      <c r="V3149">
        <v>0.72297297297297303</v>
      </c>
      <c r="W3149">
        <v>0.4</v>
      </c>
      <c r="X3149">
        <v>0.21563342318059303</v>
      </c>
      <c r="Y3149">
        <v>0.28301886792452835</v>
      </c>
      <c r="Z3149">
        <v>268</v>
      </c>
      <c r="AA3149">
        <v>0.7</v>
      </c>
      <c r="AB3149">
        <v>12</v>
      </c>
      <c r="AC3149">
        <v>0</v>
      </c>
      <c r="AD3149">
        <v>0</v>
      </c>
      <c r="AE3149">
        <v>33</v>
      </c>
      <c r="AF3149">
        <v>0</v>
      </c>
      <c r="AG3149">
        <v>0</v>
      </c>
      <c r="AH3149">
        <v>13</v>
      </c>
      <c r="AI3149">
        <v>0</v>
      </c>
      <c r="AJ3149">
        <v>0</v>
      </c>
      <c r="AK3149">
        <v>24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50</v>
      </c>
      <c r="AR3149">
        <v>50</v>
      </c>
      <c r="AS3149" t="s">
        <v>755</v>
      </c>
    </row>
    <row r="3150" spans="1:45" x14ac:dyDescent="0.25">
      <c r="A3150">
        <v>3149</v>
      </c>
      <c r="B3150" t="s">
        <v>26</v>
      </c>
      <c r="C3150" t="s">
        <v>665</v>
      </c>
      <c r="D3150" t="s">
        <v>5</v>
      </c>
      <c r="E3150" t="s">
        <v>353</v>
      </c>
      <c r="F3150" s="138">
        <v>44087</v>
      </c>
      <c r="G3150" t="s">
        <v>676</v>
      </c>
      <c r="H3150" t="s">
        <v>667</v>
      </c>
      <c r="I3150" t="s">
        <v>672</v>
      </c>
      <c r="J3150" t="s">
        <v>372</v>
      </c>
      <c r="K3150" t="s">
        <v>669</v>
      </c>
      <c r="L3150">
        <v>1200</v>
      </c>
      <c r="M3150">
        <v>240</v>
      </c>
      <c r="N3150">
        <v>212</v>
      </c>
      <c r="P3150">
        <v>96</v>
      </c>
      <c r="Q3150">
        <v>12</v>
      </c>
      <c r="R3150">
        <v>16</v>
      </c>
      <c r="S3150">
        <v>63.36</v>
      </c>
      <c r="T3150">
        <v>6</v>
      </c>
      <c r="U3150">
        <v>8.5</v>
      </c>
      <c r="V3150">
        <v>0.5178571428571429</v>
      </c>
      <c r="W3150">
        <v>0.24</v>
      </c>
      <c r="X3150">
        <v>8.086253369272238E-2</v>
      </c>
      <c r="Y3150">
        <v>0.10781671159029652</v>
      </c>
      <c r="Z3150">
        <v>322</v>
      </c>
      <c r="AA3150">
        <v>0.7</v>
      </c>
      <c r="AB3150">
        <v>6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8.5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50</v>
      </c>
      <c r="AR3150">
        <v>50</v>
      </c>
      <c r="AS3150" t="s">
        <v>755</v>
      </c>
    </row>
    <row r="3151" spans="1:45" x14ac:dyDescent="0.25">
      <c r="A3151">
        <v>3150</v>
      </c>
      <c r="B3151" t="s">
        <v>26</v>
      </c>
      <c r="C3151" t="s">
        <v>665</v>
      </c>
      <c r="D3151" t="s">
        <v>5</v>
      </c>
      <c r="E3151" t="s">
        <v>353</v>
      </c>
      <c r="F3151" s="138">
        <v>44087</v>
      </c>
      <c r="G3151" t="s">
        <v>676</v>
      </c>
      <c r="H3151" t="s">
        <v>667</v>
      </c>
      <c r="I3151" t="s">
        <v>677</v>
      </c>
      <c r="J3151" t="s">
        <v>440</v>
      </c>
      <c r="K3151" t="s">
        <v>669</v>
      </c>
      <c r="L3151">
        <v>1200</v>
      </c>
      <c r="M3151">
        <v>240</v>
      </c>
      <c r="N3151">
        <v>228</v>
      </c>
      <c r="P3151">
        <v>96</v>
      </c>
      <c r="Q3151">
        <v>21</v>
      </c>
      <c r="R3151">
        <v>16</v>
      </c>
      <c r="S3151">
        <v>63.36</v>
      </c>
      <c r="T3151">
        <v>8</v>
      </c>
      <c r="U3151">
        <v>16</v>
      </c>
      <c r="V3151">
        <v>0.64864864864864868</v>
      </c>
      <c r="W3151">
        <v>0.4</v>
      </c>
      <c r="X3151">
        <v>0.13157894736842105</v>
      </c>
      <c r="Y3151">
        <v>0.10025062656641605</v>
      </c>
      <c r="Z3151">
        <v>250</v>
      </c>
      <c r="AA3151">
        <v>0.65</v>
      </c>
      <c r="AB3151">
        <v>8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15</v>
      </c>
      <c r="AI3151">
        <v>4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50</v>
      </c>
      <c r="AR3151">
        <v>50</v>
      </c>
      <c r="AS3151" t="s">
        <v>755</v>
      </c>
    </row>
    <row r="3152" spans="1:45" x14ac:dyDescent="0.25">
      <c r="A3152">
        <v>3151</v>
      </c>
      <c r="B3152" t="s">
        <v>26</v>
      </c>
      <c r="C3152" t="s">
        <v>665</v>
      </c>
      <c r="D3152" t="s">
        <v>5</v>
      </c>
      <c r="E3152" t="s">
        <v>353</v>
      </c>
      <c r="F3152" s="138">
        <v>44087</v>
      </c>
      <c r="G3152" t="s">
        <v>676</v>
      </c>
      <c r="H3152" t="s">
        <v>687</v>
      </c>
      <c r="I3152" t="s">
        <v>697</v>
      </c>
      <c r="J3152" t="s">
        <v>441</v>
      </c>
      <c r="K3152" t="s">
        <v>669</v>
      </c>
      <c r="L3152">
        <v>1200</v>
      </c>
      <c r="M3152">
        <v>200</v>
      </c>
      <c r="N3152">
        <v>240</v>
      </c>
      <c r="P3152">
        <v>58</v>
      </c>
      <c r="Q3152">
        <v>34</v>
      </c>
      <c r="R3152">
        <v>46</v>
      </c>
      <c r="S3152">
        <v>21</v>
      </c>
      <c r="T3152">
        <v>25</v>
      </c>
      <c r="U3152">
        <v>15</v>
      </c>
      <c r="V3152">
        <v>0.5</v>
      </c>
      <c r="W3152">
        <v>0.24</v>
      </c>
      <c r="X3152">
        <v>0.20238095238095238</v>
      </c>
      <c r="Y3152">
        <v>0.27380952380952384</v>
      </c>
      <c r="Z3152">
        <v>300</v>
      </c>
      <c r="AA3152">
        <v>0.7</v>
      </c>
      <c r="AB3152">
        <v>0</v>
      </c>
      <c r="AC3152">
        <v>20</v>
      </c>
      <c r="AD3152">
        <v>0</v>
      </c>
      <c r="AE3152">
        <v>40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30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50</v>
      </c>
      <c r="AR3152">
        <v>50</v>
      </c>
      <c r="AS3152" t="s">
        <v>755</v>
      </c>
    </row>
    <row r="3153" spans="1:45" x14ac:dyDescent="0.25">
      <c r="A3153">
        <v>3152</v>
      </c>
      <c r="B3153" t="s">
        <v>26</v>
      </c>
      <c r="C3153" t="s">
        <v>665</v>
      </c>
      <c r="D3153" t="s">
        <v>5</v>
      </c>
      <c r="E3153" t="s">
        <v>353</v>
      </c>
      <c r="F3153" s="138">
        <v>44087</v>
      </c>
      <c r="G3153" t="s">
        <v>676</v>
      </c>
      <c r="H3153" t="s">
        <v>687</v>
      </c>
      <c r="I3153" t="s">
        <v>673</v>
      </c>
      <c r="J3153" t="s">
        <v>439</v>
      </c>
      <c r="K3153" t="s">
        <v>669</v>
      </c>
      <c r="L3153">
        <v>1200</v>
      </c>
      <c r="M3153">
        <v>200</v>
      </c>
      <c r="N3153">
        <v>224</v>
      </c>
      <c r="P3153">
        <v>58</v>
      </c>
      <c r="Q3153">
        <v>26</v>
      </c>
      <c r="R3153">
        <v>38</v>
      </c>
      <c r="S3153">
        <v>21</v>
      </c>
      <c r="T3153">
        <v>16.8</v>
      </c>
      <c r="U3153">
        <v>25.7</v>
      </c>
      <c r="V3153">
        <v>0.6640625</v>
      </c>
      <c r="W3153">
        <v>0.24</v>
      </c>
      <c r="X3153">
        <v>0.16581632653061226</v>
      </c>
      <c r="Y3153">
        <v>0.24234693877551022</v>
      </c>
      <c r="Z3153">
        <v>246</v>
      </c>
      <c r="AA3153">
        <v>0.7</v>
      </c>
      <c r="AB3153">
        <v>11.3</v>
      </c>
      <c r="AC3153">
        <v>0</v>
      </c>
      <c r="AD3153">
        <v>0</v>
      </c>
      <c r="AE3153">
        <v>11</v>
      </c>
      <c r="AF3153">
        <v>0</v>
      </c>
      <c r="AG3153">
        <v>0</v>
      </c>
      <c r="AH3153">
        <v>17.2</v>
      </c>
      <c r="AI3153">
        <v>0</v>
      </c>
      <c r="AJ3153">
        <v>0</v>
      </c>
      <c r="AK3153">
        <v>17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50</v>
      </c>
      <c r="AR3153">
        <v>50</v>
      </c>
      <c r="AS3153" t="s">
        <v>755</v>
      </c>
    </row>
    <row r="3154" spans="1:45" x14ac:dyDescent="0.25">
      <c r="A3154">
        <v>3153</v>
      </c>
      <c r="B3154" t="s">
        <v>26</v>
      </c>
      <c r="C3154" t="s">
        <v>665</v>
      </c>
      <c r="D3154" t="s">
        <v>5</v>
      </c>
      <c r="E3154" t="s">
        <v>353</v>
      </c>
      <c r="F3154" s="138">
        <v>44087</v>
      </c>
      <c r="G3154" t="s">
        <v>682</v>
      </c>
      <c r="H3154" t="s">
        <v>667</v>
      </c>
      <c r="I3154" t="s">
        <v>668</v>
      </c>
      <c r="J3154" t="s">
        <v>151</v>
      </c>
      <c r="K3154" t="s">
        <v>671</v>
      </c>
      <c r="L3154">
        <v>1200</v>
      </c>
      <c r="M3154">
        <v>200</v>
      </c>
      <c r="O3154">
        <v>224</v>
      </c>
      <c r="P3154">
        <v>80</v>
      </c>
      <c r="Q3154">
        <v>27</v>
      </c>
      <c r="R3154">
        <v>62</v>
      </c>
      <c r="S3154">
        <v>52</v>
      </c>
      <c r="T3154">
        <v>15</v>
      </c>
      <c r="U3154">
        <v>34.049999999999997</v>
      </c>
      <c r="V3154">
        <v>0.55112359550561796</v>
      </c>
      <c r="W3154">
        <v>0.4</v>
      </c>
      <c r="X3154">
        <v>0.17219387755102042</v>
      </c>
      <c r="Y3154">
        <v>0.39540816326530615</v>
      </c>
      <c r="Z3154">
        <v>219</v>
      </c>
      <c r="AA3154">
        <v>0.7</v>
      </c>
      <c r="AB3154">
        <v>0</v>
      </c>
      <c r="AC3154">
        <v>0</v>
      </c>
      <c r="AD3154">
        <v>0</v>
      </c>
      <c r="AE3154">
        <v>30</v>
      </c>
      <c r="AF3154">
        <v>0</v>
      </c>
      <c r="AG3154">
        <v>0</v>
      </c>
      <c r="AH3154">
        <v>1.8</v>
      </c>
      <c r="AI3154">
        <v>9</v>
      </c>
      <c r="AJ3154">
        <v>0</v>
      </c>
      <c r="AK3154">
        <v>60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50</v>
      </c>
      <c r="AR3154">
        <v>50</v>
      </c>
      <c r="AS3154" t="s">
        <v>755</v>
      </c>
    </row>
    <row r="3155" spans="1:45" x14ac:dyDescent="0.25">
      <c r="A3155">
        <v>3154</v>
      </c>
      <c r="B3155" t="s">
        <v>26</v>
      </c>
      <c r="C3155" t="s">
        <v>665</v>
      </c>
      <c r="D3155" t="s">
        <v>5</v>
      </c>
      <c r="E3155" t="s">
        <v>353</v>
      </c>
      <c r="F3155" s="138">
        <v>44087</v>
      </c>
      <c r="G3155" t="s">
        <v>682</v>
      </c>
      <c r="H3155" t="s">
        <v>667</v>
      </c>
      <c r="I3155" t="s">
        <v>668</v>
      </c>
      <c r="J3155" t="s">
        <v>149</v>
      </c>
      <c r="K3155" t="s">
        <v>671</v>
      </c>
      <c r="L3155">
        <v>1200</v>
      </c>
      <c r="M3155">
        <v>200</v>
      </c>
      <c r="O3155">
        <v>198</v>
      </c>
      <c r="P3155">
        <v>80</v>
      </c>
      <c r="Q3155">
        <v>37</v>
      </c>
      <c r="R3155">
        <v>34</v>
      </c>
      <c r="S3155">
        <v>52</v>
      </c>
      <c r="T3155">
        <v>35.5</v>
      </c>
      <c r="U3155">
        <v>38</v>
      </c>
      <c r="V3155">
        <v>1.0352112676056338</v>
      </c>
      <c r="W3155">
        <v>0.4</v>
      </c>
      <c r="X3155">
        <v>0.26695526695526695</v>
      </c>
      <c r="Y3155">
        <v>0.24531024531024531</v>
      </c>
      <c r="Z3155">
        <v>380</v>
      </c>
      <c r="AA3155">
        <v>0.65</v>
      </c>
      <c r="AB3155">
        <v>27</v>
      </c>
      <c r="AC3155">
        <v>0</v>
      </c>
      <c r="AD3155">
        <v>0</v>
      </c>
      <c r="AE3155">
        <v>17</v>
      </c>
      <c r="AF3155">
        <v>0</v>
      </c>
      <c r="AG3155">
        <v>0</v>
      </c>
      <c r="AH3155">
        <v>29</v>
      </c>
      <c r="AI3155">
        <v>0</v>
      </c>
      <c r="AJ3155">
        <v>0</v>
      </c>
      <c r="AK3155">
        <v>18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50</v>
      </c>
      <c r="AR3155">
        <v>50</v>
      </c>
      <c r="AS3155" t="s">
        <v>755</v>
      </c>
    </row>
    <row r="3156" spans="1:45" x14ac:dyDescent="0.25">
      <c r="A3156">
        <v>3155</v>
      </c>
      <c r="B3156" t="s">
        <v>26</v>
      </c>
      <c r="C3156" t="s">
        <v>665</v>
      </c>
      <c r="D3156" t="s">
        <v>5</v>
      </c>
      <c r="E3156" t="s">
        <v>353</v>
      </c>
      <c r="F3156" s="138">
        <v>44087</v>
      </c>
      <c r="G3156" t="s">
        <v>682</v>
      </c>
      <c r="H3156" t="s">
        <v>667</v>
      </c>
      <c r="I3156" t="s">
        <v>668</v>
      </c>
      <c r="J3156" t="s">
        <v>152</v>
      </c>
      <c r="K3156" t="s">
        <v>671</v>
      </c>
      <c r="L3156">
        <v>1200</v>
      </c>
      <c r="M3156">
        <v>200</v>
      </c>
      <c r="O3156">
        <v>240</v>
      </c>
      <c r="P3156">
        <v>80</v>
      </c>
      <c r="Q3156">
        <v>33</v>
      </c>
      <c r="R3156">
        <v>51</v>
      </c>
      <c r="S3156">
        <v>52</v>
      </c>
      <c r="T3156">
        <v>26</v>
      </c>
      <c r="U3156">
        <v>29.75</v>
      </c>
      <c r="V3156">
        <v>0.66369047619047616</v>
      </c>
      <c r="W3156">
        <v>0.4</v>
      </c>
      <c r="X3156">
        <v>0.19642857142857142</v>
      </c>
      <c r="Y3156">
        <v>0.30357142857142855</v>
      </c>
      <c r="Z3156">
        <v>275</v>
      </c>
      <c r="AA3156">
        <v>0.65</v>
      </c>
      <c r="AB3156">
        <v>18</v>
      </c>
      <c r="AC3156">
        <v>0</v>
      </c>
      <c r="AD3156">
        <v>0</v>
      </c>
      <c r="AE3156">
        <v>16</v>
      </c>
      <c r="AF3156">
        <v>0</v>
      </c>
      <c r="AG3156">
        <v>0</v>
      </c>
      <c r="AH3156">
        <v>18</v>
      </c>
      <c r="AI3156">
        <v>7</v>
      </c>
      <c r="AJ3156">
        <v>0</v>
      </c>
      <c r="AK3156">
        <v>20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50</v>
      </c>
      <c r="AR3156">
        <v>50</v>
      </c>
      <c r="AS3156" t="s">
        <v>755</v>
      </c>
    </row>
    <row r="3157" spans="1:45" x14ac:dyDescent="0.25">
      <c r="A3157">
        <v>3156</v>
      </c>
      <c r="B3157" t="s">
        <v>26</v>
      </c>
      <c r="C3157" t="s">
        <v>665</v>
      </c>
      <c r="D3157" t="s">
        <v>5</v>
      </c>
      <c r="E3157" t="s">
        <v>353</v>
      </c>
      <c r="F3157" s="138">
        <v>44087</v>
      </c>
      <c r="G3157" t="s">
        <v>682</v>
      </c>
      <c r="H3157" t="s">
        <v>667</v>
      </c>
      <c r="I3157" t="s">
        <v>668</v>
      </c>
      <c r="J3157" t="s">
        <v>154</v>
      </c>
      <c r="K3157" t="s">
        <v>671</v>
      </c>
      <c r="L3157">
        <v>1200</v>
      </c>
      <c r="M3157">
        <v>200</v>
      </c>
      <c r="O3157">
        <v>176</v>
      </c>
      <c r="P3157">
        <v>80</v>
      </c>
      <c r="Q3157">
        <v>13</v>
      </c>
      <c r="R3157">
        <v>23</v>
      </c>
      <c r="S3157">
        <v>52</v>
      </c>
      <c r="T3157">
        <v>6</v>
      </c>
      <c r="U3157">
        <v>17</v>
      </c>
      <c r="V3157">
        <v>0.63888888888888884</v>
      </c>
      <c r="W3157">
        <v>0.4</v>
      </c>
      <c r="X3157">
        <v>0.10551948051948053</v>
      </c>
      <c r="Y3157">
        <v>0.18668831168831171</v>
      </c>
      <c r="Z3157">
        <v>250</v>
      </c>
      <c r="AA3157">
        <v>0.65</v>
      </c>
      <c r="AB3157">
        <v>3</v>
      </c>
      <c r="AC3157">
        <v>0</v>
      </c>
      <c r="AD3157">
        <v>0</v>
      </c>
      <c r="AE3157">
        <v>6</v>
      </c>
      <c r="AF3157">
        <v>0</v>
      </c>
      <c r="AG3157">
        <v>0</v>
      </c>
      <c r="AH3157">
        <v>12</v>
      </c>
      <c r="AI3157">
        <v>0</v>
      </c>
      <c r="AJ3157">
        <v>0</v>
      </c>
      <c r="AK3157">
        <v>10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50</v>
      </c>
      <c r="AR3157">
        <v>50</v>
      </c>
      <c r="AS3157" t="s">
        <v>755</v>
      </c>
    </row>
    <row r="3158" spans="1:45" x14ac:dyDescent="0.25">
      <c r="A3158">
        <v>3157</v>
      </c>
      <c r="B3158" t="s">
        <v>26</v>
      </c>
      <c r="C3158" t="s">
        <v>665</v>
      </c>
      <c r="D3158" t="s">
        <v>5</v>
      </c>
      <c r="E3158" t="s">
        <v>353</v>
      </c>
      <c r="F3158" s="138">
        <v>44087</v>
      </c>
      <c r="G3158" t="s">
        <v>682</v>
      </c>
      <c r="H3158" t="s">
        <v>667</v>
      </c>
      <c r="I3158" t="s">
        <v>668</v>
      </c>
      <c r="J3158" t="s">
        <v>435</v>
      </c>
      <c r="K3158" t="s">
        <v>671</v>
      </c>
      <c r="L3158">
        <v>1200</v>
      </c>
      <c r="M3158">
        <v>200</v>
      </c>
      <c r="O3158">
        <v>176</v>
      </c>
      <c r="P3158">
        <v>80</v>
      </c>
      <c r="Q3158">
        <v>17</v>
      </c>
      <c r="R3158">
        <v>24</v>
      </c>
      <c r="S3158">
        <v>52</v>
      </c>
      <c r="T3158">
        <v>7.58</v>
      </c>
      <c r="U3158">
        <v>11.16</v>
      </c>
      <c r="V3158">
        <v>0.45707317073170739</v>
      </c>
      <c r="W3158">
        <v>0.4</v>
      </c>
      <c r="X3158">
        <v>0.13798701298701299</v>
      </c>
      <c r="Y3158">
        <v>0.19480519480519481</v>
      </c>
      <c r="Z3158">
        <v>520</v>
      </c>
      <c r="AA3158">
        <v>0.7</v>
      </c>
      <c r="AB3158">
        <v>3.33</v>
      </c>
      <c r="AC3158">
        <v>3</v>
      </c>
      <c r="AD3158">
        <v>0</v>
      </c>
      <c r="AE3158">
        <v>7</v>
      </c>
      <c r="AF3158">
        <v>0</v>
      </c>
      <c r="AG3158">
        <v>0</v>
      </c>
      <c r="AH3158">
        <v>6.16</v>
      </c>
      <c r="AI3158">
        <v>4</v>
      </c>
      <c r="AJ3158">
        <v>0</v>
      </c>
      <c r="AK3158">
        <v>8</v>
      </c>
      <c r="AL3158">
        <v>0</v>
      </c>
      <c r="AM3158">
        <v>0</v>
      </c>
      <c r="AN3158">
        <v>0</v>
      </c>
      <c r="AO3158">
        <v>1</v>
      </c>
      <c r="AP3158">
        <v>0</v>
      </c>
      <c r="AQ3158">
        <v>50</v>
      </c>
      <c r="AR3158">
        <v>50</v>
      </c>
      <c r="AS3158" t="s">
        <v>755</v>
      </c>
    </row>
    <row r="3159" spans="1:45" x14ac:dyDescent="0.25">
      <c r="A3159">
        <v>3158</v>
      </c>
      <c r="B3159" t="s">
        <v>26</v>
      </c>
      <c r="C3159" t="s">
        <v>665</v>
      </c>
      <c r="D3159" t="s">
        <v>5</v>
      </c>
      <c r="E3159" t="s">
        <v>353</v>
      </c>
      <c r="F3159" s="138">
        <v>44087</v>
      </c>
      <c r="G3159" t="s">
        <v>682</v>
      </c>
      <c r="H3159" t="s">
        <v>667</v>
      </c>
      <c r="I3159" t="s">
        <v>668</v>
      </c>
      <c r="J3159" t="s">
        <v>396</v>
      </c>
      <c r="K3159" t="s">
        <v>671</v>
      </c>
      <c r="L3159">
        <v>1200</v>
      </c>
      <c r="M3159">
        <v>200</v>
      </c>
      <c r="O3159">
        <v>208</v>
      </c>
      <c r="P3159">
        <v>80</v>
      </c>
      <c r="Q3159">
        <v>34</v>
      </c>
      <c r="R3159">
        <v>56</v>
      </c>
      <c r="S3159">
        <v>52</v>
      </c>
      <c r="T3159">
        <v>20.5</v>
      </c>
      <c r="U3159">
        <v>32.25</v>
      </c>
      <c r="V3159">
        <v>0.58611111111111114</v>
      </c>
      <c r="W3159">
        <v>0.4</v>
      </c>
      <c r="X3159">
        <v>0.23351648351648352</v>
      </c>
      <c r="Y3159">
        <v>0.38461538461538464</v>
      </c>
      <c r="Z3159">
        <v>305</v>
      </c>
      <c r="AA3159">
        <v>0.7</v>
      </c>
      <c r="AB3159">
        <v>10</v>
      </c>
      <c r="AC3159">
        <v>0</v>
      </c>
      <c r="AD3159">
        <v>0</v>
      </c>
      <c r="AE3159">
        <v>21</v>
      </c>
      <c r="AF3159">
        <v>0</v>
      </c>
      <c r="AG3159">
        <v>0</v>
      </c>
      <c r="AH3159">
        <v>20</v>
      </c>
      <c r="AI3159">
        <v>8</v>
      </c>
      <c r="AJ3159">
        <v>6</v>
      </c>
      <c r="AK3159">
        <v>16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50</v>
      </c>
      <c r="AR3159">
        <v>50</v>
      </c>
      <c r="AS3159" t="s">
        <v>755</v>
      </c>
    </row>
    <row r="3160" spans="1:45" x14ac:dyDescent="0.25">
      <c r="A3160">
        <v>3159</v>
      </c>
      <c r="B3160" t="s">
        <v>26</v>
      </c>
      <c r="C3160" t="s">
        <v>665</v>
      </c>
      <c r="D3160" t="s">
        <v>5</v>
      </c>
      <c r="E3160" t="s">
        <v>353</v>
      </c>
      <c r="F3160" s="138">
        <v>44087</v>
      </c>
      <c r="G3160" t="s">
        <v>684</v>
      </c>
      <c r="H3160" t="s">
        <v>667</v>
      </c>
      <c r="I3160" t="s">
        <v>668</v>
      </c>
      <c r="J3160" t="s">
        <v>170</v>
      </c>
      <c r="K3160" t="s">
        <v>669</v>
      </c>
      <c r="L3160">
        <v>1250</v>
      </c>
      <c r="M3160">
        <v>250</v>
      </c>
      <c r="O3160">
        <v>211</v>
      </c>
      <c r="P3160">
        <v>100</v>
      </c>
      <c r="Q3160">
        <v>17</v>
      </c>
      <c r="R3160">
        <v>35</v>
      </c>
      <c r="S3160">
        <v>53</v>
      </c>
      <c r="T3160">
        <v>20.875</v>
      </c>
      <c r="U3160">
        <v>40.125</v>
      </c>
      <c r="V3160">
        <v>1.1730769230769231</v>
      </c>
      <c r="W3160">
        <v>0.4</v>
      </c>
      <c r="X3160">
        <v>0.1150981719702099</v>
      </c>
      <c r="Y3160">
        <v>0.23696682464454979</v>
      </c>
      <c r="Z3160">
        <v>245</v>
      </c>
      <c r="AA3160">
        <v>0.7</v>
      </c>
      <c r="AB3160">
        <v>13</v>
      </c>
      <c r="AC3160">
        <v>0</v>
      </c>
      <c r="AD3160">
        <v>21</v>
      </c>
      <c r="AE3160">
        <v>0</v>
      </c>
      <c r="AF3160">
        <v>0</v>
      </c>
      <c r="AG3160">
        <v>0</v>
      </c>
      <c r="AH3160">
        <v>19</v>
      </c>
      <c r="AI3160">
        <v>0</v>
      </c>
      <c r="AJ3160">
        <v>51</v>
      </c>
      <c r="AK3160">
        <v>4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50</v>
      </c>
      <c r="AR3160">
        <v>50</v>
      </c>
      <c r="AS3160" t="s">
        <v>755</v>
      </c>
    </row>
    <row r="3161" spans="1:45" x14ac:dyDescent="0.25">
      <c r="A3161">
        <v>3160</v>
      </c>
      <c r="B3161" t="s">
        <v>26</v>
      </c>
      <c r="C3161" t="s">
        <v>665</v>
      </c>
      <c r="D3161" t="s">
        <v>5</v>
      </c>
      <c r="E3161" t="s">
        <v>353</v>
      </c>
      <c r="F3161" s="138">
        <v>44087</v>
      </c>
      <c r="G3161" t="s">
        <v>684</v>
      </c>
      <c r="H3161" t="s">
        <v>687</v>
      </c>
      <c r="I3161" t="s">
        <v>673</v>
      </c>
      <c r="J3161" t="s">
        <v>454</v>
      </c>
      <c r="K3161" t="s">
        <v>669</v>
      </c>
      <c r="L3161">
        <v>1250</v>
      </c>
      <c r="M3161">
        <v>250</v>
      </c>
      <c r="O3161">
        <v>230</v>
      </c>
      <c r="P3161">
        <v>60</v>
      </c>
      <c r="Q3161">
        <v>12</v>
      </c>
      <c r="R3161">
        <v>29</v>
      </c>
      <c r="S3161">
        <v>22</v>
      </c>
      <c r="T3161">
        <v>6.25</v>
      </c>
      <c r="U3161">
        <v>28.375</v>
      </c>
      <c r="V3161">
        <v>0.84451219512195119</v>
      </c>
      <c r="W3161">
        <v>0.24</v>
      </c>
      <c r="X3161">
        <v>7.4534161490683232E-2</v>
      </c>
      <c r="Y3161">
        <v>0.18012422360248448</v>
      </c>
      <c r="Z3161">
        <v>192</v>
      </c>
      <c r="AA3161">
        <v>0.7</v>
      </c>
      <c r="AB3161">
        <v>3</v>
      </c>
      <c r="AC3161">
        <v>1</v>
      </c>
      <c r="AD3161">
        <v>0</v>
      </c>
      <c r="AE3161">
        <v>0</v>
      </c>
      <c r="AF3161">
        <v>0</v>
      </c>
      <c r="AG3161">
        <v>3</v>
      </c>
      <c r="AH3161">
        <v>17</v>
      </c>
      <c r="AI3161">
        <v>8</v>
      </c>
      <c r="AJ3161">
        <v>3</v>
      </c>
      <c r="AK3161">
        <v>5</v>
      </c>
      <c r="AL3161">
        <v>1</v>
      </c>
      <c r="AM3161">
        <v>5</v>
      </c>
      <c r="AN3161">
        <v>0</v>
      </c>
      <c r="AO3161">
        <v>0</v>
      </c>
      <c r="AP3161">
        <v>0</v>
      </c>
      <c r="AQ3161">
        <v>50</v>
      </c>
      <c r="AR3161">
        <v>50</v>
      </c>
      <c r="AS3161" t="s">
        <v>755</v>
      </c>
    </row>
    <row r="3162" spans="1:45" x14ac:dyDescent="0.25">
      <c r="A3162">
        <v>3161</v>
      </c>
      <c r="B3162" t="s">
        <v>26</v>
      </c>
      <c r="C3162" t="s">
        <v>665</v>
      </c>
      <c r="D3162" t="s">
        <v>5</v>
      </c>
      <c r="E3162" t="s">
        <v>353</v>
      </c>
      <c r="F3162" s="138">
        <v>44087</v>
      </c>
      <c r="G3162" t="s">
        <v>685</v>
      </c>
      <c r="H3162" t="s">
        <v>667</v>
      </c>
      <c r="I3162" t="s">
        <v>668</v>
      </c>
      <c r="J3162" t="s">
        <v>176</v>
      </c>
      <c r="K3162" t="s">
        <v>671</v>
      </c>
      <c r="L3162">
        <v>1000</v>
      </c>
      <c r="M3162">
        <v>200</v>
      </c>
      <c r="O3162">
        <v>188</v>
      </c>
      <c r="P3162">
        <v>80</v>
      </c>
      <c r="Q3162">
        <v>21</v>
      </c>
      <c r="R3162">
        <v>18</v>
      </c>
      <c r="S3162">
        <v>53</v>
      </c>
      <c r="T3162">
        <v>20.5</v>
      </c>
      <c r="U3162">
        <v>14.25</v>
      </c>
      <c r="V3162">
        <v>0.89102564102564108</v>
      </c>
      <c r="W3162">
        <v>0.4</v>
      </c>
      <c r="X3162">
        <v>0.15957446808510639</v>
      </c>
      <c r="Y3162">
        <v>0.13677811550151978</v>
      </c>
      <c r="Z3162">
        <v>204</v>
      </c>
      <c r="AA3162">
        <v>0.7</v>
      </c>
      <c r="AB3162">
        <v>18</v>
      </c>
      <c r="AC3162">
        <v>4</v>
      </c>
      <c r="AD3162">
        <v>0</v>
      </c>
      <c r="AE3162">
        <v>3</v>
      </c>
      <c r="AF3162">
        <v>0</v>
      </c>
      <c r="AG3162">
        <v>0</v>
      </c>
      <c r="AH3162">
        <v>11</v>
      </c>
      <c r="AI3162">
        <v>3</v>
      </c>
      <c r="AJ3162">
        <v>0</v>
      </c>
      <c r="AK3162">
        <v>5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50</v>
      </c>
      <c r="AR3162">
        <v>50</v>
      </c>
      <c r="AS3162" t="s">
        <v>755</v>
      </c>
    </row>
    <row r="3163" spans="1:45" x14ac:dyDescent="0.25">
      <c r="A3163">
        <v>3162</v>
      </c>
      <c r="B3163" t="s">
        <v>26</v>
      </c>
      <c r="C3163" t="s">
        <v>665</v>
      </c>
      <c r="D3163" t="s">
        <v>5</v>
      </c>
      <c r="E3163" t="s">
        <v>353</v>
      </c>
      <c r="F3163" s="138">
        <v>44087</v>
      </c>
      <c r="G3163" t="s">
        <v>685</v>
      </c>
      <c r="H3163" t="s">
        <v>667</v>
      </c>
      <c r="I3163" t="s">
        <v>668</v>
      </c>
      <c r="J3163" t="s">
        <v>187</v>
      </c>
      <c r="K3163" t="s">
        <v>671</v>
      </c>
      <c r="L3163">
        <v>1000</v>
      </c>
      <c r="M3163">
        <v>200</v>
      </c>
      <c r="O3163">
        <v>196</v>
      </c>
      <c r="P3163">
        <v>80</v>
      </c>
      <c r="Q3163">
        <v>5</v>
      </c>
      <c r="R3163">
        <v>21</v>
      </c>
      <c r="S3163">
        <v>53</v>
      </c>
      <c r="T3163">
        <v>3</v>
      </c>
      <c r="U3163">
        <v>4</v>
      </c>
      <c r="V3163">
        <v>0.26923076923076922</v>
      </c>
      <c r="W3163">
        <v>0.4</v>
      </c>
      <c r="X3163">
        <v>3.6443148688046649E-2</v>
      </c>
      <c r="Y3163">
        <v>0.15306122448979592</v>
      </c>
      <c r="Z3163">
        <v>215</v>
      </c>
      <c r="AA3163">
        <v>0.7</v>
      </c>
      <c r="AB3163">
        <v>3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4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50</v>
      </c>
      <c r="AR3163">
        <v>50</v>
      </c>
      <c r="AS3163" t="s">
        <v>755</v>
      </c>
    </row>
    <row r="3164" spans="1:45" x14ac:dyDescent="0.25">
      <c r="A3164">
        <v>3163</v>
      </c>
      <c r="B3164" t="s">
        <v>26</v>
      </c>
      <c r="C3164" t="s">
        <v>665</v>
      </c>
      <c r="D3164" t="s">
        <v>5</v>
      </c>
      <c r="E3164" t="s">
        <v>353</v>
      </c>
      <c r="F3164" s="138">
        <v>44087</v>
      </c>
      <c r="G3164" t="s">
        <v>685</v>
      </c>
      <c r="H3164" t="s">
        <v>667</v>
      </c>
      <c r="I3164" t="s">
        <v>668</v>
      </c>
      <c r="J3164" t="s">
        <v>177</v>
      </c>
      <c r="K3164" t="s">
        <v>671</v>
      </c>
      <c r="L3164">
        <v>1000</v>
      </c>
      <c r="M3164">
        <v>200</v>
      </c>
      <c r="O3164">
        <v>268</v>
      </c>
      <c r="P3164">
        <v>80</v>
      </c>
      <c r="Q3164">
        <v>39</v>
      </c>
      <c r="R3164">
        <v>86</v>
      </c>
      <c r="S3164">
        <v>53</v>
      </c>
      <c r="T3164">
        <v>32</v>
      </c>
      <c r="U3164">
        <v>62.375</v>
      </c>
      <c r="V3164">
        <v>0.755</v>
      </c>
      <c r="W3164">
        <v>0.4</v>
      </c>
      <c r="X3164">
        <v>0.20788912579957355</v>
      </c>
      <c r="Y3164">
        <v>0.45842217484008529</v>
      </c>
      <c r="Z3164">
        <v>543</v>
      </c>
      <c r="AA3164">
        <v>0.7</v>
      </c>
      <c r="AB3164">
        <v>27</v>
      </c>
      <c r="AC3164">
        <v>6</v>
      </c>
      <c r="AD3164">
        <v>0</v>
      </c>
      <c r="AE3164">
        <v>7</v>
      </c>
      <c r="AF3164">
        <v>0</v>
      </c>
      <c r="AG3164">
        <v>0</v>
      </c>
      <c r="AH3164">
        <v>45</v>
      </c>
      <c r="AI3164">
        <v>12</v>
      </c>
      <c r="AJ3164">
        <v>9</v>
      </c>
      <c r="AK3164">
        <v>22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50</v>
      </c>
      <c r="AR3164">
        <v>50</v>
      </c>
      <c r="AS3164" t="s">
        <v>755</v>
      </c>
    </row>
    <row r="3165" spans="1:45" x14ac:dyDescent="0.25">
      <c r="A3165">
        <v>3164</v>
      </c>
      <c r="B3165" t="s">
        <v>26</v>
      </c>
      <c r="C3165" t="s">
        <v>665</v>
      </c>
      <c r="D3165" t="s">
        <v>5</v>
      </c>
      <c r="E3165" t="s">
        <v>353</v>
      </c>
      <c r="F3165" s="138">
        <v>44087</v>
      </c>
      <c r="G3165" t="s">
        <v>685</v>
      </c>
      <c r="H3165" t="s">
        <v>667</v>
      </c>
      <c r="I3165" t="s">
        <v>668</v>
      </c>
      <c r="J3165" t="s">
        <v>416</v>
      </c>
      <c r="K3165" t="s">
        <v>671</v>
      </c>
      <c r="L3165">
        <v>1000</v>
      </c>
      <c r="M3165">
        <v>200</v>
      </c>
      <c r="O3165">
        <v>192</v>
      </c>
      <c r="P3165">
        <v>80</v>
      </c>
      <c r="Q3165">
        <v>20</v>
      </c>
      <c r="R3165">
        <v>42</v>
      </c>
      <c r="S3165">
        <v>53</v>
      </c>
      <c r="T3165">
        <v>13</v>
      </c>
      <c r="U3165">
        <v>31.25</v>
      </c>
      <c r="V3165">
        <v>0.71370967741935487</v>
      </c>
      <c r="W3165">
        <v>0.4</v>
      </c>
      <c r="X3165">
        <v>0.14880952380952384</v>
      </c>
      <c r="Y3165">
        <v>0.31250000000000006</v>
      </c>
      <c r="Z3165">
        <v>203</v>
      </c>
      <c r="AA3165">
        <v>0.7</v>
      </c>
      <c r="AB3165">
        <v>12</v>
      </c>
      <c r="AC3165">
        <v>0</v>
      </c>
      <c r="AD3165">
        <v>0</v>
      </c>
      <c r="AE3165">
        <v>2</v>
      </c>
      <c r="AF3165">
        <v>0</v>
      </c>
      <c r="AG3165">
        <v>0</v>
      </c>
      <c r="AH3165">
        <v>30</v>
      </c>
      <c r="AI3165">
        <v>1</v>
      </c>
      <c r="AJ3165">
        <v>0</v>
      </c>
      <c r="AK3165">
        <v>2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50</v>
      </c>
      <c r="AR3165">
        <v>50</v>
      </c>
      <c r="AS3165" t="s">
        <v>755</v>
      </c>
    </row>
    <row r="3166" spans="1:45" x14ac:dyDescent="0.25">
      <c r="A3166">
        <v>3165</v>
      </c>
      <c r="B3166" t="s">
        <v>26</v>
      </c>
      <c r="C3166" t="s">
        <v>665</v>
      </c>
      <c r="D3166" t="s">
        <v>5</v>
      </c>
      <c r="E3166" t="s">
        <v>353</v>
      </c>
      <c r="F3166" s="138">
        <v>44087</v>
      </c>
      <c r="G3166" t="s">
        <v>685</v>
      </c>
      <c r="H3166" t="s">
        <v>667</v>
      </c>
      <c r="I3166" t="s">
        <v>668</v>
      </c>
      <c r="J3166" t="s">
        <v>181</v>
      </c>
      <c r="K3166" t="s">
        <v>671</v>
      </c>
      <c r="L3166">
        <v>1000</v>
      </c>
      <c r="M3166">
        <v>200</v>
      </c>
      <c r="O3166">
        <v>176</v>
      </c>
      <c r="P3166">
        <v>80</v>
      </c>
      <c r="Q3166">
        <v>45</v>
      </c>
      <c r="R3166">
        <v>10</v>
      </c>
      <c r="S3166">
        <v>53</v>
      </c>
      <c r="T3166">
        <v>59.5</v>
      </c>
      <c r="U3166">
        <v>11.33333333</v>
      </c>
      <c r="V3166">
        <v>1.2878787878181819</v>
      </c>
      <c r="W3166">
        <v>0.4</v>
      </c>
      <c r="X3166">
        <v>0.36525974025974028</v>
      </c>
      <c r="Y3166">
        <v>8.1168831168831182E-2</v>
      </c>
      <c r="Z3166">
        <v>207</v>
      </c>
      <c r="AA3166">
        <v>0.7</v>
      </c>
      <c r="AB3166">
        <v>58</v>
      </c>
      <c r="AC3166">
        <v>0</v>
      </c>
      <c r="AD3166">
        <v>0</v>
      </c>
      <c r="AE3166">
        <v>3</v>
      </c>
      <c r="AF3166">
        <v>0</v>
      </c>
      <c r="AG3166">
        <v>0</v>
      </c>
      <c r="AH3166">
        <v>10.83333333</v>
      </c>
      <c r="AI3166">
        <v>0</v>
      </c>
      <c r="AJ3166">
        <v>0</v>
      </c>
      <c r="AK3166">
        <v>1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50</v>
      </c>
      <c r="AR3166">
        <v>50</v>
      </c>
      <c r="AS3166" t="s">
        <v>755</v>
      </c>
    </row>
    <row r="3167" spans="1:45" x14ac:dyDescent="0.25">
      <c r="A3167">
        <v>3166</v>
      </c>
      <c r="B3167" t="s">
        <v>26</v>
      </c>
      <c r="C3167" t="s">
        <v>665</v>
      </c>
      <c r="D3167" t="s">
        <v>5</v>
      </c>
      <c r="E3167" t="s">
        <v>353</v>
      </c>
      <c r="F3167" s="138">
        <v>44087</v>
      </c>
      <c r="G3167" t="s">
        <v>685</v>
      </c>
      <c r="H3167" t="s">
        <v>667</v>
      </c>
      <c r="I3167" t="s">
        <v>668</v>
      </c>
      <c r="J3167" t="s">
        <v>608</v>
      </c>
      <c r="K3167" t="s">
        <v>671</v>
      </c>
      <c r="L3167">
        <v>1000</v>
      </c>
      <c r="M3167">
        <v>200</v>
      </c>
      <c r="O3167">
        <v>180</v>
      </c>
      <c r="P3167">
        <v>80</v>
      </c>
      <c r="Q3167">
        <v>10</v>
      </c>
      <c r="R3167">
        <v>13</v>
      </c>
      <c r="S3167">
        <v>53</v>
      </c>
      <c r="T3167">
        <v>6</v>
      </c>
      <c r="U3167">
        <v>6.5</v>
      </c>
      <c r="V3167">
        <v>0.54347826086956519</v>
      </c>
      <c r="W3167">
        <v>0.4</v>
      </c>
      <c r="X3167">
        <v>7.9365079365079375E-2</v>
      </c>
      <c r="Y3167">
        <v>0.10317460317460318</v>
      </c>
      <c r="Z3167">
        <v>187</v>
      </c>
      <c r="AA3167">
        <v>0.7</v>
      </c>
      <c r="AB3167">
        <v>6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5</v>
      </c>
      <c r="AI3167">
        <v>2</v>
      </c>
      <c r="AJ3167">
        <v>0</v>
      </c>
      <c r="AK3167">
        <v>2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50</v>
      </c>
      <c r="AR3167">
        <v>50</v>
      </c>
      <c r="AS3167" t="s">
        <v>755</v>
      </c>
    </row>
    <row r="3168" spans="1:45" x14ac:dyDescent="0.25">
      <c r="A3168">
        <v>3167</v>
      </c>
      <c r="B3168" t="s">
        <v>26</v>
      </c>
      <c r="C3168" t="s">
        <v>665</v>
      </c>
      <c r="D3168" t="s">
        <v>5</v>
      </c>
      <c r="E3168" t="s">
        <v>353</v>
      </c>
      <c r="F3168" s="138">
        <v>44087</v>
      </c>
      <c r="G3168" t="s">
        <v>685</v>
      </c>
      <c r="H3168" t="s">
        <v>667</v>
      </c>
      <c r="I3168" t="s">
        <v>668</v>
      </c>
      <c r="J3168" t="s">
        <v>180</v>
      </c>
      <c r="K3168" t="s">
        <v>671</v>
      </c>
      <c r="L3168">
        <v>1000</v>
      </c>
      <c r="M3168">
        <v>200</v>
      </c>
      <c r="O3168">
        <v>160</v>
      </c>
      <c r="P3168">
        <v>80</v>
      </c>
      <c r="Q3168">
        <v>13</v>
      </c>
      <c r="R3168">
        <v>9</v>
      </c>
      <c r="S3168">
        <v>53</v>
      </c>
      <c r="T3168">
        <v>11.17</v>
      </c>
      <c r="U3168">
        <v>4</v>
      </c>
      <c r="V3168">
        <v>0.68954545454545457</v>
      </c>
      <c r="W3168">
        <v>0.4</v>
      </c>
      <c r="X3168">
        <v>0.11607142857142858</v>
      </c>
      <c r="Y3168">
        <v>8.0357142857142863E-2</v>
      </c>
      <c r="Z3168">
        <v>280</v>
      </c>
      <c r="AA3168">
        <v>0.7</v>
      </c>
      <c r="AB3168">
        <v>11.17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4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50</v>
      </c>
      <c r="AR3168">
        <v>50</v>
      </c>
      <c r="AS3168" t="s">
        <v>755</v>
      </c>
    </row>
    <row r="3169" spans="1:45" x14ac:dyDescent="0.25">
      <c r="A3169">
        <v>3168</v>
      </c>
      <c r="B3169" t="s">
        <v>26</v>
      </c>
      <c r="C3169" t="s">
        <v>665</v>
      </c>
      <c r="D3169" t="s">
        <v>5</v>
      </c>
      <c r="E3169" t="s">
        <v>353</v>
      </c>
      <c r="F3169" s="138">
        <v>44087</v>
      </c>
      <c r="G3169" t="s">
        <v>685</v>
      </c>
      <c r="H3169" t="s">
        <v>687</v>
      </c>
      <c r="I3169" t="s">
        <v>677</v>
      </c>
      <c r="J3169" t="s">
        <v>529</v>
      </c>
      <c r="K3169" t="s">
        <v>671</v>
      </c>
      <c r="L3169">
        <v>1000</v>
      </c>
      <c r="M3169">
        <v>200</v>
      </c>
      <c r="N3169">
        <v>112</v>
      </c>
      <c r="O3169">
        <v>96</v>
      </c>
      <c r="P3169">
        <v>80</v>
      </c>
      <c r="Q3169">
        <v>15</v>
      </c>
      <c r="R3169">
        <v>15</v>
      </c>
      <c r="S3169">
        <v>53</v>
      </c>
      <c r="T3169">
        <v>10</v>
      </c>
      <c r="U3169">
        <v>17.25</v>
      </c>
      <c r="V3169">
        <v>0.90833333333333333</v>
      </c>
      <c r="W3169">
        <v>0.4</v>
      </c>
      <c r="X3169">
        <v>0.10302197802197803</v>
      </c>
      <c r="Y3169">
        <v>0.10302197802197803</v>
      </c>
      <c r="Z3169">
        <v>400</v>
      </c>
      <c r="AA3169">
        <v>0.7</v>
      </c>
      <c r="AB3169">
        <v>10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15</v>
      </c>
      <c r="AI3169">
        <v>3</v>
      </c>
      <c r="AJ3169">
        <v>0</v>
      </c>
      <c r="AK3169">
        <v>3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50</v>
      </c>
      <c r="AR3169">
        <v>50</v>
      </c>
      <c r="AS3169" t="s">
        <v>755</v>
      </c>
    </row>
    <row r="3170" spans="1:45" x14ac:dyDescent="0.25">
      <c r="A3170">
        <v>3169</v>
      </c>
      <c r="B3170" t="s">
        <v>26</v>
      </c>
      <c r="C3170" t="s">
        <v>665</v>
      </c>
      <c r="D3170" t="s">
        <v>5</v>
      </c>
      <c r="E3170" t="s">
        <v>353</v>
      </c>
      <c r="F3170" s="138">
        <v>44087</v>
      </c>
      <c r="G3170" t="s">
        <v>703</v>
      </c>
      <c r="H3170" t="s">
        <v>667</v>
      </c>
      <c r="I3170" t="s">
        <v>668</v>
      </c>
      <c r="J3170" t="s">
        <v>451</v>
      </c>
      <c r="K3170" t="s">
        <v>669</v>
      </c>
      <c r="L3170">
        <v>1800</v>
      </c>
      <c r="M3170">
        <v>360</v>
      </c>
      <c r="O3170">
        <v>340</v>
      </c>
      <c r="P3170">
        <v>144</v>
      </c>
      <c r="Q3170">
        <v>113</v>
      </c>
      <c r="R3170">
        <v>75</v>
      </c>
      <c r="S3170">
        <v>95</v>
      </c>
      <c r="T3170">
        <v>31.833333329999999</v>
      </c>
      <c r="U3170">
        <v>45</v>
      </c>
      <c r="V3170">
        <v>0.40868794324468088</v>
      </c>
      <c r="W3170">
        <v>0.4</v>
      </c>
      <c r="X3170">
        <v>0.47478991596638659</v>
      </c>
      <c r="Y3170">
        <v>0.31512605042016811</v>
      </c>
      <c r="Z3170">
        <v>488</v>
      </c>
      <c r="AA3170">
        <v>0.7</v>
      </c>
      <c r="AB3170">
        <v>18.833333329999999</v>
      </c>
      <c r="AC3170">
        <v>0</v>
      </c>
      <c r="AD3170">
        <v>0</v>
      </c>
      <c r="AE3170">
        <v>14</v>
      </c>
      <c r="AF3170">
        <v>0</v>
      </c>
      <c r="AG3170">
        <v>6</v>
      </c>
      <c r="AH3170">
        <v>12.5</v>
      </c>
      <c r="AI3170">
        <v>0</v>
      </c>
      <c r="AJ3170">
        <v>0</v>
      </c>
      <c r="AK3170">
        <v>27</v>
      </c>
      <c r="AL3170">
        <v>0</v>
      </c>
      <c r="AM3170">
        <v>19</v>
      </c>
      <c r="AN3170">
        <v>0</v>
      </c>
      <c r="AO3170">
        <v>0</v>
      </c>
      <c r="AP3170">
        <v>0</v>
      </c>
      <c r="AQ3170">
        <v>50</v>
      </c>
      <c r="AR3170">
        <v>50</v>
      </c>
      <c r="AS3170" t="s">
        <v>755</v>
      </c>
    </row>
    <row r="3171" spans="1:45" x14ac:dyDescent="0.25">
      <c r="A3171">
        <v>3170</v>
      </c>
      <c r="B3171" t="s">
        <v>26</v>
      </c>
      <c r="C3171" t="s">
        <v>665</v>
      </c>
      <c r="D3171" t="s">
        <v>5</v>
      </c>
      <c r="E3171" t="s">
        <v>353</v>
      </c>
      <c r="F3171" s="138">
        <v>44087</v>
      </c>
      <c r="G3171" t="s">
        <v>675</v>
      </c>
      <c r="H3171" t="s">
        <v>667</v>
      </c>
      <c r="I3171" t="s">
        <v>668</v>
      </c>
      <c r="J3171" t="s">
        <v>164</v>
      </c>
      <c r="K3171" t="s">
        <v>669</v>
      </c>
      <c r="L3171">
        <v>4200</v>
      </c>
      <c r="M3171">
        <v>630</v>
      </c>
      <c r="O3171">
        <v>612</v>
      </c>
      <c r="P3171">
        <v>252</v>
      </c>
      <c r="Q3171">
        <v>21</v>
      </c>
      <c r="R3171">
        <v>64</v>
      </c>
      <c r="S3171">
        <v>166</v>
      </c>
      <c r="T3171">
        <v>12.916666666999999</v>
      </c>
      <c r="U3171">
        <v>74.333333330000002</v>
      </c>
      <c r="V3171">
        <v>1.0264705882</v>
      </c>
      <c r="W3171">
        <v>0.4</v>
      </c>
      <c r="X3171">
        <v>4.9019607843137254E-2</v>
      </c>
      <c r="Y3171">
        <v>0.14939309056956115</v>
      </c>
      <c r="Z3171">
        <v>593</v>
      </c>
      <c r="AA3171">
        <v>0.7</v>
      </c>
      <c r="AB3171">
        <v>8.6666666669999994</v>
      </c>
      <c r="AC3171">
        <v>3</v>
      </c>
      <c r="AD3171">
        <v>0</v>
      </c>
      <c r="AE3171">
        <v>7</v>
      </c>
      <c r="AF3171">
        <v>0</v>
      </c>
      <c r="AG3171">
        <v>0</v>
      </c>
      <c r="AH3171">
        <v>69.833333330000002</v>
      </c>
      <c r="AI3171">
        <v>4</v>
      </c>
      <c r="AJ3171">
        <v>0</v>
      </c>
      <c r="AK3171">
        <v>7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50</v>
      </c>
      <c r="AR3171">
        <v>50</v>
      </c>
      <c r="AS3171" t="s">
        <v>755</v>
      </c>
    </row>
    <row r="3172" spans="1:45" x14ac:dyDescent="0.25">
      <c r="A3172">
        <v>3171</v>
      </c>
      <c r="B3172" t="s">
        <v>26</v>
      </c>
      <c r="C3172" t="s">
        <v>665</v>
      </c>
      <c r="D3172" t="s">
        <v>5</v>
      </c>
      <c r="E3172" t="s">
        <v>353</v>
      </c>
      <c r="F3172" s="138">
        <v>44087</v>
      </c>
      <c r="G3172" t="s">
        <v>712</v>
      </c>
      <c r="H3172" t="s">
        <v>687</v>
      </c>
      <c r="I3172" t="s">
        <v>668</v>
      </c>
      <c r="J3172" t="s">
        <v>561</v>
      </c>
      <c r="K3172" t="s">
        <v>711</v>
      </c>
      <c r="L3172">
        <v>320</v>
      </c>
      <c r="M3172">
        <v>144</v>
      </c>
      <c r="O3172">
        <v>144</v>
      </c>
      <c r="P3172">
        <v>35</v>
      </c>
      <c r="Q3172">
        <v>24</v>
      </c>
      <c r="R3172">
        <v>35</v>
      </c>
      <c r="S3172">
        <v>12.5</v>
      </c>
      <c r="T3172">
        <v>14</v>
      </c>
      <c r="U3172">
        <v>23</v>
      </c>
      <c r="V3172">
        <v>0.6271186440677966</v>
      </c>
      <c r="W3172">
        <v>0.24</v>
      </c>
      <c r="X3172">
        <v>0.23809523809523811</v>
      </c>
      <c r="Y3172">
        <v>0.34722222222222221</v>
      </c>
      <c r="Z3172">
        <v>166</v>
      </c>
      <c r="AA3172">
        <v>0.7</v>
      </c>
      <c r="AB3172">
        <v>14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23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50</v>
      </c>
      <c r="AR3172">
        <v>50</v>
      </c>
      <c r="AS3172" t="s">
        <v>755</v>
      </c>
    </row>
    <row r="3173" spans="1:45" x14ac:dyDescent="0.25">
      <c r="A3173">
        <v>3172</v>
      </c>
      <c r="B3173" t="s">
        <v>26</v>
      </c>
      <c r="C3173" t="s">
        <v>678</v>
      </c>
      <c r="D3173" t="s">
        <v>5</v>
      </c>
      <c r="E3173" t="s">
        <v>353</v>
      </c>
      <c r="F3173" s="138">
        <v>44087</v>
      </c>
      <c r="G3173" t="s">
        <v>685</v>
      </c>
      <c r="H3173" t="s">
        <v>687</v>
      </c>
      <c r="I3173" t="s">
        <v>688</v>
      </c>
      <c r="J3173" t="s">
        <v>412</v>
      </c>
      <c r="K3173" t="s">
        <v>671</v>
      </c>
      <c r="L3173">
        <v>1000</v>
      </c>
      <c r="M3173">
        <v>200</v>
      </c>
      <c r="N3173">
        <v>96</v>
      </c>
      <c r="O3173">
        <v>96</v>
      </c>
      <c r="P3173">
        <v>48</v>
      </c>
      <c r="Q3173">
        <v>23</v>
      </c>
      <c r="R3173">
        <v>15</v>
      </c>
      <c r="S3173">
        <v>18</v>
      </c>
      <c r="T3173">
        <v>13.25</v>
      </c>
      <c r="U3173">
        <v>8.25</v>
      </c>
      <c r="V3173">
        <v>0.56578947368421051</v>
      </c>
      <c r="W3173">
        <v>0.24</v>
      </c>
      <c r="X3173">
        <v>0.17113095238095241</v>
      </c>
      <c r="Y3173">
        <v>0.11160714285714288</v>
      </c>
      <c r="Z3173">
        <v>250</v>
      </c>
      <c r="AA3173">
        <v>0.7</v>
      </c>
      <c r="AB3173">
        <v>10</v>
      </c>
      <c r="AC3173">
        <v>5</v>
      </c>
      <c r="AD3173">
        <v>0</v>
      </c>
      <c r="AE3173">
        <v>4</v>
      </c>
      <c r="AF3173">
        <v>0</v>
      </c>
      <c r="AG3173">
        <v>0</v>
      </c>
      <c r="AH3173">
        <v>6</v>
      </c>
      <c r="AI3173">
        <v>3</v>
      </c>
      <c r="AJ3173">
        <v>0</v>
      </c>
      <c r="AK3173">
        <v>3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50</v>
      </c>
      <c r="AR3173">
        <v>50</v>
      </c>
      <c r="AS3173" t="s">
        <v>755</v>
      </c>
    </row>
    <row r="3174" spans="1:45" x14ac:dyDescent="0.25">
      <c r="A3174">
        <v>3173</v>
      </c>
      <c r="B3174" t="s">
        <v>26</v>
      </c>
      <c r="C3174" t="s">
        <v>678</v>
      </c>
      <c r="D3174" t="s">
        <v>5</v>
      </c>
      <c r="E3174" t="s">
        <v>353</v>
      </c>
      <c r="F3174" s="138">
        <v>44087</v>
      </c>
      <c r="G3174" t="s">
        <v>685</v>
      </c>
      <c r="H3174" t="s">
        <v>687</v>
      </c>
      <c r="I3174" t="s">
        <v>688</v>
      </c>
      <c r="J3174" t="s">
        <v>418</v>
      </c>
      <c r="K3174" t="s">
        <v>671</v>
      </c>
      <c r="L3174">
        <v>1000</v>
      </c>
      <c r="M3174">
        <v>200</v>
      </c>
      <c r="N3174">
        <v>96</v>
      </c>
      <c r="O3174">
        <v>96</v>
      </c>
      <c r="P3174">
        <v>48</v>
      </c>
      <c r="Q3174">
        <v>16</v>
      </c>
      <c r="R3174">
        <v>18</v>
      </c>
      <c r="S3174">
        <v>18</v>
      </c>
      <c r="T3174">
        <v>11.75</v>
      </c>
      <c r="U3174">
        <v>7.5</v>
      </c>
      <c r="V3174">
        <v>0.56617647058823528</v>
      </c>
      <c r="W3174">
        <v>0.24</v>
      </c>
      <c r="X3174">
        <v>0.11904761904761907</v>
      </c>
      <c r="Y3174">
        <v>0.13392857142857145</v>
      </c>
      <c r="Z3174">
        <v>252</v>
      </c>
      <c r="AA3174">
        <v>0.7</v>
      </c>
      <c r="AB3174">
        <v>10</v>
      </c>
      <c r="AC3174">
        <v>1</v>
      </c>
      <c r="AD3174">
        <v>0</v>
      </c>
      <c r="AE3174">
        <v>3</v>
      </c>
      <c r="AF3174">
        <v>0</v>
      </c>
      <c r="AG3174">
        <v>0</v>
      </c>
      <c r="AH3174">
        <v>6</v>
      </c>
      <c r="AI3174">
        <v>4</v>
      </c>
      <c r="AJ3174">
        <v>0</v>
      </c>
      <c r="AK3174">
        <v>1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50</v>
      </c>
      <c r="AR3174">
        <v>50</v>
      </c>
      <c r="AS3174" t="s">
        <v>755</v>
      </c>
    </row>
    <row r="3175" spans="1:45" x14ac:dyDescent="0.25">
      <c r="A3175">
        <v>3174</v>
      </c>
      <c r="B3175" t="s">
        <v>26</v>
      </c>
      <c r="C3175" t="s">
        <v>680</v>
      </c>
      <c r="D3175" t="s">
        <v>5</v>
      </c>
      <c r="E3175" t="s">
        <v>353</v>
      </c>
      <c r="F3175" s="138">
        <v>44087</v>
      </c>
      <c r="G3175" t="s">
        <v>666</v>
      </c>
      <c r="H3175" t="s">
        <v>667</v>
      </c>
      <c r="I3175" t="s">
        <v>681</v>
      </c>
      <c r="J3175" t="s">
        <v>428</v>
      </c>
      <c r="K3175" t="s">
        <v>671</v>
      </c>
      <c r="L3175">
        <v>2700</v>
      </c>
      <c r="M3175">
        <v>405</v>
      </c>
      <c r="O3175">
        <v>460</v>
      </c>
      <c r="P3175">
        <v>162</v>
      </c>
      <c r="Q3175">
        <v>66</v>
      </c>
      <c r="R3175">
        <v>96</v>
      </c>
      <c r="S3175">
        <v>106</v>
      </c>
      <c r="T3175">
        <v>47.25</v>
      </c>
      <c r="U3175">
        <v>79.25</v>
      </c>
      <c r="V3175">
        <v>0.78086419753086422</v>
      </c>
      <c r="W3175">
        <v>0.4</v>
      </c>
      <c r="X3175">
        <v>0.20496894409937888</v>
      </c>
      <c r="Y3175">
        <v>0.29813664596273293</v>
      </c>
      <c r="Z3175">
        <v>490</v>
      </c>
      <c r="AA3175">
        <v>0.65</v>
      </c>
      <c r="AB3175">
        <v>41</v>
      </c>
      <c r="AC3175">
        <v>5</v>
      </c>
      <c r="AD3175">
        <v>0</v>
      </c>
      <c r="AE3175">
        <v>10</v>
      </c>
      <c r="AF3175">
        <v>0</v>
      </c>
      <c r="AG3175">
        <v>0</v>
      </c>
      <c r="AH3175">
        <v>72</v>
      </c>
      <c r="AI3175">
        <v>7</v>
      </c>
      <c r="AJ3175">
        <v>0</v>
      </c>
      <c r="AK3175">
        <v>11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150</v>
      </c>
      <c r="AR3175">
        <v>150</v>
      </c>
      <c r="AS3175" t="s">
        <v>755</v>
      </c>
    </row>
    <row r="3176" spans="1:45" x14ac:dyDescent="0.25">
      <c r="A3176">
        <v>3175</v>
      </c>
      <c r="B3176" t="s">
        <v>26</v>
      </c>
      <c r="C3176" t="s">
        <v>680</v>
      </c>
      <c r="D3176" t="s">
        <v>5</v>
      </c>
      <c r="E3176" t="s">
        <v>353</v>
      </c>
      <c r="F3176" s="138">
        <v>44087</v>
      </c>
      <c r="G3176" t="s">
        <v>666</v>
      </c>
      <c r="H3176" t="s">
        <v>667</v>
      </c>
      <c r="I3176" t="s">
        <v>681</v>
      </c>
      <c r="J3176" t="s">
        <v>236</v>
      </c>
      <c r="K3176" t="s">
        <v>671</v>
      </c>
      <c r="L3176">
        <v>2700</v>
      </c>
      <c r="M3176">
        <v>405</v>
      </c>
      <c r="O3176">
        <v>352</v>
      </c>
      <c r="P3176">
        <v>162</v>
      </c>
      <c r="Q3176">
        <v>40</v>
      </c>
      <c r="R3176">
        <v>78</v>
      </c>
      <c r="S3176">
        <v>106</v>
      </c>
      <c r="T3176">
        <v>35.299999999999997</v>
      </c>
      <c r="U3176">
        <v>76.8</v>
      </c>
      <c r="V3176">
        <v>0.95</v>
      </c>
      <c r="W3176">
        <v>0.4</v>
      </c>
      <c r="X3176">
        <v>0.16233766233766236</v>
      </c>
      <c r="Y3176">
        <v>0.31655844155844159</v>
      </c>
      <c r="Z3176">
        <v>411</v>
      </c>
      <c r="AA3176">
        <v>0.65</v>
      </c>
      <c r="AB3176">
        <v>31.8</v>
      </c>
      <c r="AC3176">
        <v>0</v>
      </c>
      <c r="AD3176">
        <v>0</v>
      </c>
      <c r="AE3176">
        <v>7</v>
      </c>
      <c r="AF3176">
        <v>0</v>
      </c>
      <c r="AG3176">
        <v>0</v>
      </c>
      <c r="AH3176">
        <v>70.8</v>
      </c>
      <c r="AI3176">
        <v>0</v>
      </c>
      <c r="AJ3176">
        <v>0</v>
      </c>
      <c r="AK3176">
        <v>12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150</v>
      </c>
      <c r="AR3176">
        <v>150</v>
      </c>
      <c r="AS3176" t="s">
        <v>755</v>
      </c>
    </row>
    <row r="3177" spans="1:45" x14ac:dyDescent="0.25">
      <c r="A3177">
        <v>3176</v>
      </c>
      <c r="B3177" t="s">
        <v>26</v>
      </c>
      <c r="C3177" t="s">
        <v>680</v>
      </c>
      <c r="D3177" t="s">
        <v>5</v>
      </c>
      <c r="E3177" t="s">
        <v>353</v>
      </c>
      <c r="F3177" s="138">
        <v>44087</v>
      </c>
      <c r="G3177" t="s">
        <v>670</v>
      </c>
      <c r="H3177" t="s">
        <v>667</v>
      </c>
      <c r="I3177" t="s">
        <v>681</v>
      </c>
      <c r="J3177" t="s">
        <v>376</v>
      </c>
      <c r="K3177" t="s">
        <v>671</v>
      </c>
      <c r="L3177">
        <v>1200</v>
      </c>
      <c r="M3177">
        <v>240</v>
      </c>
      <c r="O3177">
        <v>208</v>
      </c>
      <c r="P3177">
        <v>96</v>
      </c>
      <c r="Q3177">
        <v>7</v>
      </c>
      <c r="R3177">
        <v>40</v>
      </c>
      <c r="S3177">
        <v>63</v>
      </c>
      <c r="T3177">
        <v>9</v>
      </c>
      <c r="U3177">
        <v>58</v>
      </c>
      <c r="V3177">
        <v>1.425531914893617</v>
      </c>
      <c r="W3177">
        <v>0.4</v>
      </c>
      <c r="X3177">
        <v>4.807692307692308E-2</v>
      </c>
      <c r="Y3177">
        <v>0.27472527472527475</v>
      </c>
      <c r="Z3177">
        <v>211</v>
      </c>
      <c r="AA3177">
        <v>0.65</v>
      </c>
      <c r="AB3177">
        <v>9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56</v>
      </c>
      <c r="AI3177">
        <v>0</v>
      </c>
      <c r="AJ3177">
        <v>0</v>
      </c>
      <c r="AK3177">
        <v>4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150</v>
      </c>
      <c r="AR3177">
        <v>150</v>
      </c>
      <c r="AS3177" t="s">
        <v>755</v>
      </c>
    </row>
    <row r="3178" spans="1:45" x14ac:dyDescent="0.25">
      <c r="A3178">
        <v>3177</v>
      </c>
      <c r="B3178" t="s">
        <v>26</v>
      </c>
      <c r="C3178" t="s">
        <v>680</v>
      </c>
      <c r="D3178" t="s">
        <v>5</v>
      </c>
      <c r="E3178" t="s">
        <v>353</v>
      </c>
      <c r="F3178" s="138">
        <v>44087</v>
      </c>
      <c r="G3178" t="s">
        <v>676</v>
      </c>
      <c r="H3178" t="s">
        <v>667</v>
      </c>
      <c r="I3178" t="s">
        <v>681</v>
      </c>
      <c r="J3178" t="s">
        <v>378</v>
      </c>
      <c r="K3178" t="s">
        <v>669</v>
      </c>
      <c r="L3178">
        <v>1200</v>
      </c>
      <c r="M3178">
        <v>240</v>
      </c>
      <c r="N3178">
        <v>246</v>
      </c>
      <c r="P3178">
        <v>96</v>
      </c>
      <c r="Q3178">
        <v>48</v>
      </c>
      <c r="R3178">
        <v>44</v>
      </c>
      <c r="S3178">
        <v>63</v>
      </c>
      <c r="T3178">
        <v>37.5</v>
      </c>
      <c r="U3178">
        <v>37.299999999999997</v>
      </c>
      <c r="V3178">
        <v>0.81304347826086953</v>
      </c>
      <c r="W3178">
        <v>0.4</v>
      </c>
      <c r="X3178">
        <v>0.27874564459930318</v>
      </c>
      <c r="Y3178">
        <v>0.25551684088269455</v>
      </c>
      <c r="Z3178">
        <v>257</v>
      </c>
      <c r="AA3178">
        <v>0.65</v>
      </c>
      <c r="AB3178">
        <v>30</v>
      </c>
      <c r="AC3178">
        <v>0</v>
      </c>
      <c r="AD3178">
        <v>0</v>
      </c>
      <c r="AE3178">
        <v>15</v>
      </c>
      <c r="AF3178">
        <v>0</v>
      </c>
      <c r="AG3178">
        <v>0</v>
      </c>
      <c r="AH3178">
        <v>36.299999999999997</v>
      </c>
      <c r="AI3178">
        <v>0</v>
      </c>
      <c r="AJ3178">
        <v>0</v>
      </c>
      <c r="AK3178">
        <v>2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150</v>
      </c>
      <c r="AR3178">
        <v>150</v>
      </c>
      <c r="AS3178" t="s">
        <v>755</v>
      </c>
    </row>
    <row r="3179" spans="1:45" x14ac:dyDescent="0.25">
      <c r="A3179">
        <v>3178</v>
      </c>
      <c r="B3179" t="s">
        <v>26</v>
      </c>
      <c r="C3179" t="s">
        <v>680</v>
      </c>
      <c r="D3179" t="s">
        <v>5</v>
      </c>
      <c r="E3179" t="s">
        <v>353</v>
      </c>
      <c r="F3179" s="138">
        <v>44087</v>
      </c>
      <c r="G3179" t="s">
        <v>676</v>
      </c>
      <c r="H3179" t="s">
        <v>667</v>
      </c>
      <c r="I3179" t="s">
        <v>681</v>
      </c>
      <c r="J3179" t="s">
        <v>377</v>
      </c>
      <c r="K3179" t="s">
        <v>669</v>
      </c>
      <c r="L3179">
        <v>1200</v>
      </c>
      <c r="M3179">
        <v>240</v>
      </c>
      <c r="N3179">
        <v>240</v>
      </c>
      <c r="P3179">
        <v>96</v>
      </c>
      <c r="Q3179">
        <v>28</v>
      </c>
      <c r="R3179">
        <v>31</v>
      </c>
      <c r="S3179">
        <v>63</v>
      </c>
      <c r="T3179">
        <v>19.75</v>
      </c>
      <c r="U3179">
        <v>32</v>
      </c>
      <c r="V3179">
        <v>0.8771186440677966</v>
      </c>
      <c r="W3179">
        <v>0.4</v>
      </c>
      <c r="X3179">
        <v>0.16666666666666666</v>
      </c>
      <c r="Y3179">
        <v>0.18452380952380953</v>
      </c>
      <c r="Z3179">
        <v>235</v>
      </c>
      <c r="AA3179">
        <v>0.65</v>
      </c>
      <c r="AB3179">
        <v>10</v>
      </c>
      <c r="AC3179">
        <v>25</v>
      </c>
      <c r="AD3179">
        <v>0</v>
      </c>
      <c r="AE3179">
        <v>7</v>
      </c>
      <c r="AF3179">
        <v>0</v>
      </c>
      <c r="AG3179">
        <v>0</v>
      </c>
      <c r="AH3179">
        <v>19</v>
      </c>
      <c r="AI3179">
        <v>2</v>
      </c>
      <c r="AJ3179">
        <v>0</v>
      </c>
      <c r="AK3179">
        <v>25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150</v>
      </c>
      <c r="AR3179">
        <v>150</v>
      </c>
      <c r="AS3179" t="s">
        <v>755</v>
      </c>
    </row>
    <row r="3180" spans="1:45" x14ac:dyDescent="0.25">
      <c r="A3180">
        <v>3179</v>
      </c>
      <c r="B3180" t="s">
        <v>26</v>
      </c>
      <c r="C3180" t="s">
        <v>680</v>
      </c>
      <c r="D3180" t="s">
        <v>5</v>
      </c>
      <c r="E3180" t="s">
        <v>353</v>
      </c>
      <c r="F3180" s="138">
        <v>44087</v>
      </c>
      <c r="G3180" t="s">
        <v>676</v>
      </c>
      <c r="H3180" t="s">
        <v>667</v>
      </c>
      <c r="I3180" t="s">
        <v>681</v>
      </c>
      <c r="J3180" t="s">
        <v>379</v>
      </c>
      <c r="K3180" t="s">
        <v>669</v>
      </c>
      <c r="L3180">
        <v>1200</v>
      </c>
      <c r="M3180">
        <v>240</v>
      </c>
      <c r="N3180">
        <v>210</v>
      </c>
      <c r="P3180">
        <v>96</v>
      </c>
      <c r="Q3180">
        <v>46</v>
      </c>
      <c r="R3180">
        <v>51</v>
      </c>
      <c r="S3180">
        <v>63</v>
      </c>
      <c r="T3180">
        <v>43</v>
      </c>
      <c r="U3180">
        <v>48.75</v>
      </c>
      <c r="V3180">
        <v>0.94587628865979378</v>
      </c>
      <c r="W3180">
        <v>0.4</v>
      </c>
      <c r="X3180">
        <v>0.31292517006802723</v>
      </c>
      <c r="Y3180">
        <v>0.34693877551020408</v>
      </c>
      <c r="Z3180">
        <v>199</v>
      </c>
      <c r="AA3180">
        <v>0.65</v>
      </c>
      <c r="AB3180">
        <v>36</v>
      </c>
      <c r="AC3180">
        <v>14</v>
      </c>
      <c r="AD3180">
        <v>0</v>
      </c>
      <c r="AE3180">
        <v>7</v>
      </c>
      <c r="AF3180">
        <v>0</v>
      </c>
      <c r="AG3180">
        <v>0</v>
      </c>
      <c r="AH3180">
        <v>41</v>
      </c>
      <c r="AI3180">
        <v>3</v>
      </c>
      <c r="AJ3180">
        <v>0</v>
      </c>
      <c r="AK3180">
        <v>14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150</v>
      </c>
      <c r="AR3180">
        <v>150</v>
      </c>
      <c r="AS3180" t="s">
        <v>755</v>
      </c>
    </row>
    <row r="3181" spans="1:45" x14ac:dyDescent="0.25">
      <c r="A3181">
        <v>3180</v>
      </c>
      <c r="B3181" t="s">
        <v>26</v>
      </c>
      <c r="C3181" t="s">
        <v>680</v>
      </c>
      <c r="D3181" t="s">
        <v>5</v>
      </c>
      <c r="E3181" t="s">
        <v>353</v>
      </c>
      <c r="F3181" s="138">
        <v>44087</v>
      </c>
      <c r="G3181" t="s">
        <v>684</v>
      </c>
      <c r="H3181" t="s">
        <v>667</v>
      </c>
      <c r="I3181" t="s">
        <v>681</v>
      </c>
      <c r="J3181" t="s">
        <v>398</v>
      </c>
      <c r="K3181" t="s">
        <v>669</v>
      </c>
      <c r="L3181">
        <v>1250</v>
      </c>
      <c r="M3181">
        <v>250</v>
      </c>
      <c r="O3181">
        <v>258</v>
      </c>
      <c r="P3181">
        <v>100</v>
      </c>
      <c r="Q3181">
        <v>2</v>
      </c>
      <c r="R3181">
        <v>61</v>
      </c>
      <c r="S3181">
        <v>66</v>
      </c>
      <c r="T3181">
        <v>0.5</v>
      </c>
      <c r="U3181">
        <v>51.5</v>
      </c>
      <c r="V3181">
        <v>0.82539682539682535</v>
      </c>
      <c r="W3181">
        <v>0.4</v>
      </c>
      <c r="X3181">
        <v>1.1074197120708749E-2</v>
      </c>
      <c r="Y3181">
        <v>0.33776301218161686</v>
      </c>
      <c r="Z3181">
        <v>241</v>
      </c>
      <c r="AA3181">
        <v>0.65</v>
      </c>
      <c r="AB3181">
        <v>0</v>
      </c>
      <c r="AC3181">
        <v>2</v>
      </c>
      <c r="AD3181">
        <v>0</v>
      </c>
      <c r="AE3181">
        <v>0</v>
      </c>
      <c r="AF3181">
        <v>0</v>
      </c>
      <c r="AG3181">
        <v>0</v>
      </c>
      <c r="AH3181">
        <v>51</v>
      </c>
      <c r="AI3181">
        <v>2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150</v>
      </c>
      <c r="AR3181">
        <v>150</v>
      </c>
      <c r="AS3181" t="s">
        <v>755</v>
      </c>
    </row>
    <row r="3182" spans="1:45" x14ac:dyDescent="0.25">
      <c r="A3182">
        <v>3181</v>
      </c>
      <c r="B3182" t="s">
        <v>26</v>
      </c>
      <c r="C3182" t="s">
        <v>680</v>
      </c>
      <c r="D3182" t="s">
        <v>5</v>
      </c>
      <c r="E3182" t="s">
        <v>353</v>
      </c>
      <c r="F3182" s="138">
        <v>44087</v>
      </c>
      <c r="G3182" t="s">
        <v>685</v>
      </c>
      <c r="H3182" t="s">
        <v>667</v>
      </c>
      <c r="I3182" t="s">
        <v>681</v>
      </c>
      <c r="J3182" t="s">
        <v>251</v>
      </c>
      <c r="K3182" t="s">
        <v>671</v>
      </c>
      <c r="L3182">
        <v>1000</v>
      </c>
      <c r="M3182">
        <v>200</v>
      </c>
      <c r="O3182">
        <v>320</v>
      </c>
      <c r="P3182">
        <v>80</v>
      </c>
      <c r="Q3182">
        <v>11</v>
      </c>
      <c r="R3182">
        <v>87</v>
      </c>
      <c r="S3182">
        <v>52</v>
      </c>
      <c r="T3182">
        <v>15</v>
      </c>
      <c r="U3182">
        <v>84</v>
      </c>
      <c r="V3182">
        <v>1.010204081632653</v>
      </c>
      <c r="W3182">
        <v>0.4</v>
      </c>
      <c r="X3182">
        <v>4.9107142857142856E-2</v>
      </c>
      <c r="Y3182">
        <v>0.38839285714285715</v>
      </c>
      <c r="Z3182">
        <v>338</v>
      </c>
      <c r="AA3182">
        <v>0.65</v>
      </c>
      <c r="AB3182">
        <v>15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84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150</v>
      </c>
      <c r="AR3182">
        <v>150</v>
      </c>
      <c r="AS3182" t="s">
        <v>755</v>
      </c>
    </row>
    <row r="3183" spans="1:45" x14ac:dyDescent="0.25">
      <c r="A3183">
        <v>3182</v>
      </c>
      <c r="B3183" t="s">
        <v>26</v>
      </c>
      <c r="C3183" t="s">
        <v>680</v>
      </c>
      <c r="D3183" t="s">
        <v>5</v>
      </c>
      <c r="E3183" t="s">
        <v>353</v>
      </c>
      <c r="F3183" s="138">
        <v>44087</v>
      </c>
      <c r="G3183" t="s">
        <v>685</v>
      </c>
      <c r="H3183" t="s">
        <v>667</v>
      </c>
      <c r="I3183" t="s">
        <v>681</v>
      </c>
      <c r="J3183" t="s">
        <v>417</v>
      </c>
      <c r="K3183" t="s">
        <v>671</v>
      </c>
      <c r="L3183">
        <v>1000</v>
      </c>
      <c r="M3183">
        <v>200</v>
      </c>
      <c r="O3183">
        <v>292</v>
      </c>
      <c r="P3183">
        <v>80</v>
      </c>
      <c r="Q3183">
        <v>61</v>
      </c>
      <c r="R3183">
        <v>80</v>
      </c>
      <c r="S3183">
        <v>52</v>
      </c>
      <c r="T3183">
        <v>63.5</v>
      </c>
      <c r="U3183">
        <v>68.75</v>
      </c>
      <c r="V3183">
        <v>0.93794326241134751</v>
      </c>
      <c r="W3183">
        <v>0.4</v>
      </c>
      <c r="X3183">
        <v>0.29843444227005872</v>
      </c>
      <c r="Y3183">
        <v>0.39138943248532293</v>
      </c>
      <c r="Z3183">
        <v>281</v>
      </c>
      <c r="AA3183">
        <v>0.65</v>
      </c>
      <c r="AB3183">
        <v>60</v>
      </c>
      <c r="AC3183">
        <v>14</v>
      </c>
      <c r="AD3183">
        <v>0</v>
      </c>
      <c r="AE3183">
        <v>0</v>
      </c>
      <c r="AF3183">
        <v>0</v>
      </c>
      <c r="AG3183">
        <v>0</v>
      </c>
      <c r="AH3183">
        <v>62</v>
      </c>
      <c r="AI3183">
        <v>14</v>
      </c>
      <c r="AJ3183">
        <v>2</v>
      </c>
      <c r="AK3183">
        <v>5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150</v>
      </c>
      <c r="AR3183">
        <v>150</v>
      </c>
      <c r="AS3183" t="s">
        <v>755</v>
      </c>
    </row>
    <row r="3184" spans="1:45" x14ac:dyDescent="0.25">
      <c r="A3184">
        <v>3183</v>
      </c>
      <c r="B3184" t="s">
        <v>26</v>
      </c>
      <c r="C3184" t="s">
        <v>680</v>
      </c>
      <c r="D3184" t="s">
        <v>5</v>
      </c>
      <c r="E3184" t="s">
        <v>353</v>
      </c>
      <c r="F3184" s="138">
        <v>44087</v>
      </c>
      <c r="G3184" t="s">
        <v>685</v>
      </c>
      <c r="H3184" t="s">
        <v>667</v>
      </c>
      <c r="I3184" t="s">
        <v>681</v>
      </c>
      <c r="J3184" t="s">
        <v>254</v>
      </c>
      <c r="K3184" t="s">
        <v>671</v>
      </c>
      <c r="L3184">
        <v>1000</v>
      </c>
      <c r="M3184">
        <v>200</v>
      </c>
      <c r="O3184">
        <v>276</v>
      </c>
      <c r="P3184">
        <v>80</v>
      </c>
      <c r="Q3184">
        <v>24</v>
      </c>
      <c r="R3184">
        <v>43</v>
      </c>
      <c r="S3184">
        <v>52</v>
      </c>
      <c r="T3184">
        <v>13</v>
      </c>
      <c r="U3184">
        <v>31.75</v>
      </c>
      <c r="V3184">
        <v>0.66791044776119401</v>
      </c>
      <c r="W3184">
        <v>0.4</v>
      </c>
      <c r="X3184">
        <v>0.12422360248447206</v>
      </c>
      <c r="Y3184">
        <v>0.2225672877846791</v>
      </c>
      <c r="Z3184">
        <v>330</v>
      </c>
      <c r="AA3184">
        <v>0.65</v>
      </c>
      <c r="AB3184">
        <v>10</v>
      </c>
      <c r="AC3184">
        <v>2</v>
      </c>
      <c r="AD3184">
        <v>0</v>
      </c>
      <c r="AE3184">
        <v>5</v>
      </c>
      <c r="AF3184">
        <v>0</v>
      </c>
      <c r="AG3184">
        <v>0</v>
      </c>
      <c r="AH3184">
        <v>28</v>
      </c>
      <c r="AI3184">
        <v>3</v>
      </c>
      <c r="AJ3184">
        <v>0</v>
      </c>
      <c r="AK3184">
        <v>6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150</v>
      </c>
      <c r="AR3184">
        <v>150</v>
      </c>
      <c r="AS3184" t="s">
        <v>755</v>
      </c>
    </row>
    <row r="3185" spans="1:45" x14ac:dyDescent="0.25">
      <c r="A3185">
        <v>3184</v>
      </c>
      <c r="B3185" t="s">
        <v>26</v>
      </c>
      <c r="C3185" t="s">
        <v>680</v>
      </c>
      <c r="D3185" t="s">
        <v>5</v>
      </c>
      <c r="E3185" t="s">
        <v>353</v>
      </c>
      <c r="F3185" s="138">
        <v>44087</v>
      </c>
      <c r="G3185" t="s">
        <v>685</v>
      </c>
      <c r="H3185" t="s">
        <v>667</v>
      </c>
      <c r="I3185" t="s">
        <v>681</v>
      </c>
      <c r="J3185" t="s">
        <v>255</v>
      </c>
      <c r="K3185" t="s">
        <v>671</v>
      </c>
      <c r="L3185">
        <v>1000</v>
      </c>
      <c r="M3185">
        <v>200</v>
      </c>
      <c r="O3185">
        <v>208</v>
      </c>
      <c r="P3185">
        <v>80</v>
      </c>
      <c r="Q3185">
        <v>26</v>
      </c>
      <c r="R3185">
        <v>62</v>
      </c>
      <c r="S3185">
        <v>52</v>
      </c>
      <c r="T3185">
        <v>18.600000000000001</v>
      </c>
      <c r="U3185">
        <v>57</v>
      </c>
      <c r="V3185">
        <v>0.85909090909090902</v>
      </c>
      <c r="W3185">
        <v>0.4</v>
      </c>
      <c r="X3185">
        <v>0.17857142857142858</v>
      </c>
      <c r="Y3185">
        <v>0.42582417582417587</v>
      </c>
      <c r="Z3185">
        <v>227</v>
      </c>
      <c r="AA3185">
        <v>0.65</v>
      </c>
      <c r="AB3185">
        <v>18.600000000000001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57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150</v>
      </c>
      <c r="AR3185">
        <v>150</v>
      </c>
      <c r="AS3185" t="s">
        <v>755</v>
      </c>
    </row>
    <row r="3186" spans="1:45" x14ac:dyDescent="0.25">
      <c r="A3186">
        <v>3185</v>
      </c>
      <c r="B3186" t="s">
        <v>26</v>
      </c>
      <c r="C3186" t="s">
        <v>680</v>
      </c>
      <c r="D3186" t="s">
        <v>5</v>
      </c>
      <c r="E3186" t="s">
        <v>353</v>
      </c>
      <c r="F3186" s="138">
        <v>44087</v>
      </c>
      <c r="G3186" t="s">
        <v>685</v>
      </c>
      <c r="H3186" t="s">
        <v>667</v>
      </c>
      <c r="I3186" t="s">
        <v>681</v>
      </c>
      <c r="J3186" t="s">
        <v>410</v>
      </c>
      <c r="K3186" t="s">
        <v>671</v>
      </c>
      <c r="L3186">
        <v>1000</v>
      </c>
      <c r="M3186">
        <v>200</v>
      </c>
      <c r="O3186">
        <v>200</v>
      </c>
      <c r="P3186">
        <v>80</v>
      </c>
      <c r="Q3186">
        <v>15</v>
      </c>
      <c r="R3186">
        <v>53</v>
      </c>
      <c r="S3186">
        <v>52</v>
      </c>
      <c r="T3186">
        <v>11.25</v>
      </c>
      <c r="U3186">
        <v>54.25</v>
      </c>
      <c r="V3186">
        <v>0.96323529411764708</v>
      </c>
      <c r="W3186">
        <v>0.4</v>
      </c>
      <c r="X3186">
        <v>0.10714285714285714</v>
      </c>
      <c r="Y3186">
        <v>0.37857142857142856</v>
      </c>
      <c r="Z3186">
        <v>216</v>
      </c>
      <c r="AA3186">
        <v>0.65</v>
      </c>
      <c r="AB3186">
        <v>10</v>
      </c>
      <c r="AC3186">
        <v>1</v>
      </c>
      <c r="AD3186">
        <v>0</v>
      </c>
      <c r="AE3186">
        <v>2</v>
      </c>
      <c r="AF3186">
        <v>0</v>
      </c>
      <c r="AG3186">
        <v>0</v>
      </c>
      <c r="AH3186">
        <v>53</v>
      </c>
      <c r="AI3186">
        <v>3</v>
      </c>
      <c r="AJ3186">
        <v>0</v>
      </c>
      <c r="AK3186">
        <v>1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150</v>
      </c>
      <c r="AR3186">
        <v>150</v>
      </c>
      <c r="AS3186" t="s">
        <v>755</v>
      </c>
    </row>
    <row r="3187" spans="1:45" x14ac:dyDescent="0.25">
      <c r="A3187">
        <v>3186</v>
      </c>
      <c r="B3187" t="s">
        <v>26</v>
      </c>
      <c r="C3187" t="s">
        <v>680</v>
      </c>
      <c r="D3187" t="s">
        <v>5</v>
      </c>
      <c r="E3187" t="s">
        <v>353</v>
      </c>
      <c r="F3187" s="138">
        <v>44087</v>
      </c>
      <c r="G3187" t="s">
        <v>685</v>
      </c>
      <c r="H3187" t="s">
        <v>667</v>
      </c>
      <c r="I3187" t="s">
        <v>681</v>
      </c>
      <c r="J3187" t="s">
        <v>445</v>
      </c>
      <c r="K3187" t="s">
        <v>671</v>
      </c>
      <c r="L3187">
        <v>1000</v>
      </c>
      <c r="M3187">
        <v>200</v>
      </c>
      <c r="O3187">
        <v>244</v>
      </c>
      <c r="P3187">
        <v>80</v>
      </c>
      <c r="Q3187">
        <v>15</v>
      </c>
      <c r="R3187">
        <v>42</v>
      </c>
      <c r="S3187">
        <v>52</v>
      </c>
      <c r="T3187">
        <v>13</v>
      </c>
      <c r="U3187">
        <v>43</v>
      </c>
      <c r="V3187">
        <v>0.98245614035087714</v>
      </c>
      <c r="W3187">
        <v>0.4</v>
      </c>
      <c r="X3187">
        <v>8.7822014051522262E-2</v>
      </c>
      <c r="Y3187">
        <v>0.24590163934426232</v>
      </c>
      <c r="Z3187">
        <v>261</v>
      </c>
      <c r="AA3187">
        <v>0.65</v>
      </c>
      <c r="AB3187">
        <v>13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43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150</v>
      </c>
      <c r="AR3187">
        <v>150</v>
      </c>
      <c r="AS3187" t="s">
        <v>755</v>
      </c>
    </row>
    <row r="3188" spans="1:45" x14ac:dyDescent="0.25">
      <c r="A3188">
        <v>3187</v>
      </c>
      <c r="B3188" t="s">
        <v>26</v>
      </c>
      <c r="C3188" t="s">
        <v>680</v>
      </c>
      <c r="D3188" t="s">
        <v>5</v>
      </c>
      <c r="E3188" t="s">
        <v>353</v>
      </c>
      <c r="F3188" s="138">
        <v>44087</v>
      </c>
      <c r="G3188" t="s">
        <v>685</v>
      </c>
      <c r="H3188" t="s">
        <v>667</v>
      </c>
      <c r="I3188" t="s">
        <v>681</v>
      </c>
      <c r="J3188" t="s">
        <v>260</v>
      </c>
      <c r="K3188" t="s">
        <v>671</v>
      </c>
      <c r="L3188">
        <v>1000</v>
      </c>
      <c r="M3188">
        <v>200</v>
      </c>
      <c r="O3188">
        <v>204</v>
      </c>
      <c r="P3188">
        <v>80</v>
      </c>
      <c r="Q3188">
        <v>9</v>
      </c>
      <c r="R3188">
        <v>56</v>
      </c>
      <c r="S3188">
        <v>52</v>
      </c>
      <c r="T3188">
        <v>9</v>
      </c>
      <c r="U3188">
        <v>42</v>
      </c>
      <c r="V3188">
        <v>0.7846153846153846</v>
      </c>
      <c r="W3188">
        <v>0.4</v>
      </c>
      <c r="X3188">
        <v>6.3025210084033625E-2</v>
      </c>
      <c r="Y3188">
        <v>0.39215686274509809</v>
      </c>
      <c r="Z3188">
        <v>233</v>
      </c>
      <c r="AA3188">
        <v>0.65</v>
      </c>
      <c r="AB3188">
        <v>9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42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150</v>
      </c>
      <c r="AR3188">
        <v>150</v>
      </c>
      <c r="AS3188" t="s">
        <v>755</v>
      </c>
    </row>
    <row r="3189" spans="1:45" x14ac:dyDescent="0.25">
      <c r="A3189">
        <v>3188</v>
      </c>
      <c r="B3189" t="s">
        <v>26</v>
      </c>
      <c r="C3189" t="s">
        <v>680</v>
      </c>
      <c r="D3189" t="s">
        <v>5</v>
      </c>
      <c r="E3189" t="s">
        <v>353</v>
      </c>
      <c r="F3189" s="138">
        <v>44087</v>
      </c>
      <c r="G3189" t="s">
        <v>685</v>
      </c>
      <c r="H3189" t="s">
        <v>667</v>
      </c>
      <c r="I3189" t="s">
        <v>681</v>
      </c>
      <c r="J3189" t="s">
        <v>259</v>
      </c>
      <c r="K3189" t="s">
        <v>671</v>
      </c>
      <c r="L3189">
        <v>1000</v>
      </c>
      <c r="M3189">
        <v>200</v>
      </c>
      <c r="O3189">
        <v>204</v>
      </c>
      <c r="P3189">
        <v>80</v>
      </c>
      <c r="Q3189">
        <v>5</v>
      </c>
      <c r="R3189">
        <v>29</v>
      </c>
      <c r="S3189">
        <v>52</v>
      </c>
      <c r="T3189">
        <v>4</v>
      </c>
      <c r="U3189">
        <v>32</v>
      </c>
      <c r="V3189">
        <v>1.0588235294117647</v>
      </c>
      <c r="W3189">
        <v>0.4</v>
      </c>
      <c r="X3189">
        <v>3.5014005602240904E-2</v>
      </c>
      <c r="Y3189">
        <v>0.20308123249299723</v>
      </c>
      <c r="Z3189">
        <v>220</v>
      </c>
      <c r="AA3189">
        <v>0.65</v>
      </c>
      <c r="AB3189">
        <v>4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32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150</v>
      </c>
      <c r="AR3189">
        <v>150</v>
      </c>
      <c r="AS3189" t="s">
        <v>755</v>
      </c>
    </row>
    <row r="3190" spans="1:45" x14ac:dyDescent="0.25">
      <c r="A3190">
        <v>3189</v>
      </c>
      <c r="B3190" t="s">
        <v>26</v>
      </c>
      <c r="C3190" t="s">
        <v>680</v>
      </c>
      <c r="D3190" t="s">
        <v>5</v>
      </c>
      <c r="E3190" t="s">
        <v>353</v>
      </c>
      <c r="F3190" s="138">
        <v>44087</v>
      </c>
      <c r="G3190" t="s">
        <v>685</v>
      </c>
      <c r="H3190" t="s">
        <v>667</v>
      </c>
      <c r="I3190" t="s">
        <v>681</v>
      </c>
      <c r="J3190" t="s">
        <v>421</v>
      </c>
      <c r="K3190" t="s">
        <v>671</v>
      </c>
      <c r="L3190">
        <v>1000</v>
      </c>
      <c r="M3190">
        <v>200</v>
      </c>
      <c r="O3190">
        <v>192</v>
      </c>
      <c r="P3190">
        <v>80</v>
      </c>
      <c r="Q3190">
        <v>7</v>
      </c>
      <c r="R3190">
        <v>46</v>
      </c>
      <c r="S3190">
        <v>52</v>
      </c>
      <c r="T3190">
        <v>6</v>
      </c>
      <c r="U3190">
        <v>54</v>
      </c>
      <c r="V3190">
        <v>1.1320754716981132</v>
      </c>
      <c r="W3190">
        <v>0.4</v>
      </c>
      <c r="X3190">
        <v>5.2083333333333343E-2</v>
      </c>
      <c r="Y3190">
        <v>0.34226190476190482</v>
      </c>
      <c r="Z3190">
        <v>220</v>
      </c>
      <c r="AA3190">
        <v>0.65</v>
      </c>
      <c r="AB3190">
        <v>6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53</v>
      </c>
      <c r="AI3190">
        <v>0</v>
      </c>
      <c r="AJ3190">
        <v>0</v>
      </c>
      <c r="AK3190">
        <v>2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150</v>
      </c>
      <c r="AR3190">
        <v>150</v>
      </c>
      <c r="AS3190" t="s">
        <v>755</v>
      </c>
    </row>
    <row r="3191" spans="1:45" x14ac:dyDescent="0.25">
      <c r="A3191">
        <v>3190</v>
      </c>
      <c r="B3191" t="s">
        <v>26</v>
      </c>
      <c r="C3191" t="s">
        <v>680</v>
      </c>
      <c r="D3191" t="s">
        <v>5</v>
      </c>
      <c r="E3191" t="s">
        <v>353</v>
      </c>
      <c r="F3191" s="138">
        <v>44087</v>
      </c>
      <c r="G3191" t="s">
        <v>685</v>
      </c>
      <c r="H3191" t="s">
        <v>667</v>
      </c>
      <c r="I3191" t="s">
        <v>681</v>
      </c>
      <c r="J3191" t="s">
        <v>446</v>
      </c>
      <c r="K3191" t="s">
        <v>671</v>
      </c>
      <c r="L3191">
        <v>1000</v>
      </c>
      <c r="M3191">
        <v>200</v>
      </c>
      <c r="O3191">
        <v>228</v>
      </c>
      <c r="P3191">
        <v>80</v>
      </c>
      <c r="Q3191">
        <v>7</v>
      </c>
      <c r="R3191">
        <v>23</v>
      </c>
      <c r="S3191">
        <v>52</v>
      </c>
      <c r="T3191">
        <v>6.25</v>
      </c>
      <c r="U3191">
        <v>25.5</v>
      </c>
      <c r="V3191">
        <v>1.0583333333333333</v>
      </c>
      <c r="W3191">
        <v>0.4</v>
      </c>
      <c r="X3191">
        <v>4.3859649122807022E-2</v>
      </c>
      <c r="Y3191">
        <v>0.14411027568922305</v>
      </c>
      <c r="Z3191">
        <v>227</v>
      </c>
      <c r="AA3191">
        <v>0.65</v>
      </c>
      <c r="AB3191">
        <v>5</v>
      </c>
      <c r="AC3191">
        <v>1</v>
      </c>
      <c r="AD3191">
        <v>0</v>
      </c>
      <c r="AE3191">
        <v>2</v>
      </c>
      <c r="AF3191">
        <v>0</v>
      </c>
      <c r="AG3191">
        <v>0</v>
      </c>
      <c r="AH3191">
        <v>23</v>
      </c>
      <c r="AI3191">
        <v>2</v>
      </c>
      <c r="AJ3191">
        <v>0</v>
      </c>
      <c r="AK3191">
        <v>4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150</v>
      </c>
      <c r="AR3191">
        <v>150</v>
      </c>
      <c r="AS3191" t="s">
        <v>755</v>
      </c>
    </row>
    <row r="3192" spans="1:45" x14ac:dyDescent="0.25">
      <c r="A3192">
        <v>3191</v>
      </c>
      <c r="B3192" t="s">
        <v>26</v>
      </c>
      <c r="C3192" t="s">
        <v>680</v>
      </c>
      <c r="D3192" t="s">
        <v>5</v>
      </c>
      <c r="E3192" t="s">
        <v>353</v>
      </c>
      <c r="F3192" s="138">
        <v>44087</v>
      </c>
      <c r="G3192" t="s">
        <v>685</v>
      </c>
      <c r="H3192" t="s">
        <v>667</v>
      </c>
      <c r="I3192" t="s">
        <v>681</v>
      </c>
      <c r="J3192" t="s">
        <v>409</v>
      </c>
      <c r="K3192" t="s">
        <v>671</v>
      </c>
      <c r="L3192">
        <v>1000</v>
      </c>
      <c r="M3192">
        <v>200</v>
      </c>
      <c r="O3192">
        <v>168</v>
      </c>
      <c r="P3192">
        <v>80</v>
      </c>
      <c r="Q3192">
        <v>5</v>
      </c>
      <c r="R3192">
        <v>18</v>
      </c>
      <c r="S3192">
        <v>52</v>
      </c>
      <c r="T3192">
        <v>3.75</v>
      </c>
      <c r="U3192">
        <v>15.75</v>
      </c>
      <c r="V3192">
        <v>0.84782608695652173</v>
      </c>
      <c r="W3192">
        <v>0.4</v>
      </c>
      <c r="X3192">
        <v>4.2517006802721087E-2</v>
      </c>
      <c r="Y3192">
        <v>0.15306122448979592</v>
      </c>
      <c r="Z3192">
        <v>152</v>
      </c>
      <c r="AA3192">
        <v>0.65</v>
      </c>
      <c r="AB3192">
        <v>3</v>
      </c>
      <c r="AC3192">
        <v>3</v>
      </c>
      <c r="AD3192">
        <v>0</v>
      </c>
      <c r="AE3192">
        <v>0</v>
      </c>
      <c r="AF3192">
        <v>0</v>
      </c>
      <c r="AG3192">
        <v>0</v>
      </c>
      <c r="AH3192">
        <v>15</v>
      </c>
      <c r="AI3192">
        <v>3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150</v>
      </c>
      <c r="AR3192">
        <v>150</v>
      </c>
      <c r="AS3192" t="s">
        <v>755</v>
      </c>
    </row>
    <row r="3193" spans="1:45" x14ac:dyDescent="0.25">
      <c r="A3193">
        <v>3192</v>
      </c>
      <c r="B3193" t="s">
        <v>26</v>
      </c>
      <c r="C3193" t="s">
        <v>680</v>
      </c>
      <c r="D3193" t="s">
        <v>5</v>
      </c>
      <c r="E3193" t="s">
        <v>353</v>
      </c>
      <c r="F3193" s="138">
        <v>44087</v>
      </c>
      <c r="G3193" t="s">
        <v>685</v>
      </c>
      <c r="H3193" t="s">
        <v>667</v>
      </c>
      <c r="I3193" t="s">
        <v>681</v>
      </c>
      <c r="J3193" t="s">
        <v>408</v>
      </c>
      <c r="K3193" t="s">
        <v>671</v>
      </c>
      <c r="L3193">
        <v>1000</v>
      </c>
      <c r="M3193">
        <v>200</v>
      </c>
      <c r="O3193">
        <v>200</v>
      </c>
      <c r="P3193">
        <v>80</v>
      </c>
      <c r="Q3193">
        <v>8</v>
      </c>
      <c r="R3193">
        <v>20</v>
      </c>
      <c r="S3193">
        <v>52</v>
      </c>
      <c r="T3193">
        <v>8</v>
      </c>
      <c r="U3193">
        <v>19</v>
      </c>
      <c r="V3193">
        <v>0.9642857142857143</v>
      </c>
      <c r="W3193">
        <v>0.4</v>
      </c>
      <c r="X3193">
        <v>5.7142857142857141E-2</v>
      </c>
      <c r="Y3193">
        <v>0.14285714285714285</v>
      </c>
      <c r="Z3193">
        <v>236</v>
      </c>
      <c r="AA3193">
        <v>0.65</v>
      </c>
      <c r="AB3193">
        <v>8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19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150</v>
      </c>
      <c r="AR3193">
        <v>150</v>
      </c>
      <c r="AS3193" t="s">
        <v>755</v>
      </c>
    </row>
    <row r="3194" spans="1:45" x14ac:dyDescent="0.25">
      <c r="A3194">
        <v>3193</v>
      </c>
      <c r="B3194" t="s">
        <v>26</v>
      </c>
      <c r="C3194" t="s">
        <v>680</v>
      </c>
      <c r="D3194" t="s">
        <v>5</v>
      </c>
      <c r="E3194" t="s">
        <v>353</v>
      </c>
      <c r="F3194" s="138">
        <v>44087</v>
      </c>
      <c r="G3194" t="s">
        <v>685</v>
      </c>
      <c r="H3194" t="s">
        <v>667</v>
      </c>
      <c r="I3194" t="s">
        <v>681</v>
      </c>
      <c r="J3194" t="s">
        <v>411</v>
      </c>
      <c r="K3194" t="s">
        <v>671</v>
      </c>
      <c r="L3194">
        <v>1000</v>
      </c>
      <c r="M3194">
        <v>200</v>
      </c>
      <c r="O3194">
        <v>206</v>
      </c>
      <c r="P3194">
        <v>80</v>
      </c>
      <c r="Q3194">
        <v>10</v>
      </c>
      <c r="R3194">
        <v>33</v>
      </c>
      <c r="S3194">
        <v>52</v>
      </c>
      <c r="T3194">
        <v>10.55</v>
      </c>
      <c r="U3194">
        <v>33.85</v>
      </c>
      <c r="V3194">
        <v>1.032558139534884</v>
      </c>
      <c r="W3194">
        <v>0.4</v>
      </c>
      <c r="X3194">
        <v>6.9348127600554796E-2</v>
      </c>
      <c r="Y3194">
        <v>0.2288488210818308</v>
      </c>
      <c r="Z3194">
        <v>229</v>
      </c>
      <c r="AA3194">
        <v>0.65</v>
      </c>
      <c r="AB3194">
        <v>9.3000000000000007</v>
      </c>
      <c r="AC3194">
        <v>3</v>
      </c>
      <c r="AD3194">
        <v>0</v>
      </c>
      <c r="AE3194">
        <v>1</v>
      </c>
      <c r="AF3194">
        <v>0</v>
      </c>
      <c r="AG3194">
        <v>0</v>
      </c>
      <c r="AH3194">
        <v>33.1</v>
      </c>
      <c r="AI3194">
        <v>1</v>
      </c>
      <c r="AJ3194">
        <v>0</v>
      </c>
      <c r="AK3194">
        <v>1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150</v>
      </c>
      <c r="AR3194">
        <v>150</v>
      </c>
      <c r="AS3194" t="s">
        <v>755</v>
      </c>
    </row>
    <row r="3195" spans="1:45" x14ac:dyDescent="0.25">
      <c r="A3195">
        <v>3194</v>
      </c>
      <c r="B3195" t="s">
        <v>26</v>
      </c>
      <c r="C3195" t="s">
        <v>680</v>
      </c>
      <c r="D3195" t="s">
        <v>5</v>
      </c>
      <c r="E3195" t="s">
        <v>353</v>
      </c>
      <c r="F3195" s="138">
        <v>44087</v>
      </c>
      <c r="G3195" t="s">
        <v>720</v>
      </c>
      <c r="H3195" t="s">
        <v>687</v>
      </c>
      <c r="I3195" t="s">
        <v>681</v>
      </c>
      <c r="J3195" t="s">
        <v>590</v>
      </c>
      <c r="K3195" t="s">
        <v>671</v>
      </c>
      <c r="L3195">
        <v>700</v>
      </c>
      <c r="M3195">
        <v>175</v>
      </c>
      <c r="O3195">
        <v>160</v>
      </c>
      <c r="P3195">
        <v>42</v>
      </c>
      <c r="Q3195">
        <v>3</v>
      </c>
      <c r="R3195">
        <v>18</v>
      </c>
      <c r="S3195">
        <v>15</v>
      </c>
      <c r="T3195">
        <v>2</v>
      </c>
      <c r="U3195">
        <v>16.8</v>
      </c>
      <c r="V3195">
        <v>0.89523809523809528</v>
      </c>
      <c r="W3195">
        <v>0.24</v>
      </c>
      <c r="X3195">
        <v>2.6785714285714284E-2</v>
      </c>
      <c r="Y3195">
        <v>0.16071428571428573</v>
      </c>
      <c r="Z3195">
        <v>165</v>
      </c>
      <c r="AA3195">
        <v>0.65</v>
      </c>
      <c r="AB3195">
        <v>2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16.8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150</v>
      </c>
      <c r="AR3195">
        <v>150</v>
      </c>
      <c r="AS3195" t="s">
        <v>755</v>
      </c>
    </row>
    <row r="3196" spans="1:45" x14ac:dyDescent="0.25">
      <c r="A3196">
        <v>3195</v>
      </c>
      <c r="B3196" t="s">
        <v>26</v>
      </c>
      <c r="C3196" t="s">
        <v>680</v>
      </c>
      <c r="D3196" t="s">
        <v>5</v>
      </c>
      <c r="E3196" t="s">
        <v>353</v>
      </c>
      <c r="F3196" s="138">
        <v>44087</v>
      </c>
      <c r="G3196" t="s">
        <v>720</v>
      </c>
      <c r="H3196" t="s">
        <v>687</v>
      </c>
      <c r="I3196" t="s">
        <v>681</v>
      </c>
      <c r="J3196" t="s">
        <v>588</v>
      </c>
      <c r="K3196" t="s">
        <v>671</v>
      </c>
      <c r="L3196">
        <v>700</v>
      </c>
      <c r="M3196">
        <v>175</v>
      </c>
      <c r="O3196">
        <v>178</v>
      </c>
      <c r="P3196">
        <v>42</v>
      </c>
      <c r="Q3196">
        <v>17</v>
      </c>
      <c r="R3196">
        <v>16</v>
      </c>
      <c r="S3196">
        <v>15</v>
      </c>
      <c r="T3196">
        <v>9.1</v>
      </c>
      <c r="U3196">
        <v>13.1</v>
      </c>
      <c r="V3196">
        <v>0.67272727272727273</v>
      </c>
      <c r="W3196">
        <v>0.24</v>
      </c>
      <c r="X3196">
        <v>0.13643659711075443</v>
      </c>
      <c r="Y3196">
        <v>0.12841091492776888</v>
      </c>
      <c r="Z3196">
        <v>180</v>
      </c>
      <c r="AA3196">
        <v>0.65</v>
      </c>
      <c r="AB3196">
        <v>7.6</v>
      </c>
      <c r="AC3196">
        <v>0</v>
      </c>
      <c r="AD3196">
        <v>0</v>
      </c>
      <c r="AE3196">
        <v>3</v>
      </c>
      <c r="AF3196">
        <v>0</v>
      </c>
      <c r="AG3196">
        <v>0</v>
      </c>
      <c r="AH3196">
        <v>10.6</v>
      </c>
      <c r="AI3196">
        <v>4</v>
      </c>
      <c r="AJ3196">
        <v>0</v>
      </c>
      <c r="AK3196">
        <v>3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150</v>
      </c>
      <c r="AR3196">
        <v>150</v>
      </c>
      <c r="AS3196" t="s">
        <v>755</v>
      </c>
    </row>
    <row r="3197" spans="1:45" x14ac:dyDescent="0.25">
      <c r="A3197">
        <v>3196</v>
      </c>
      <c r="B3197" t="s">
        <v>26</v>
      </c>
      <c r="C3197" t="s">
        <v>680</v>
      </c>
      <c r="D3197" t="s">
        <v>5</v>
      </c>
      <c r="E3197" t="s">
        <v>353</v>
      </c>
      <c r="F3197" s="138">
        <v>44087</v>
      </c>
      <c r="G3197" t="s">
        <v>684</v>
      </c>
      <c r="H3197" t="s">
        <v>687</v>
      </c>
      <c r="I3197" t="s">
        <v>702</v>
      </c>
      <c r="J3197" t="s">
        <v>462</v>
      </c>
      <c r="K3197" t="s">
        <v>669</v>
      </c>
      <c r="L3197">
        <v>1250</v>
      </c>
      <c r="M3197">
        <v>250</v>
      </c>
      <c r="O3197">
        <v>244</v>
      </c>
      <c r="P3197">
        <v>60</v>
      </c>
      <c r="Q3197">
        <v>0</v>
      </c>
      <c r="R3197">
        <v>30</v>
      </c>
      <c r="S3197">
        <v>22</v>
      </c>
      <c r="T3197">
        <v>0</v>
      </c>
      <c r="U3197">
        <v>24.5</v>
      </c>
      <c r="V3197">
        <v>0.81666666666666665</v>
      </c>
      <c r="W3197">
        <v>0.24</v>
      </c>
      <c r="X3197">
        <v>0</v>
      </c>
      <c r="Y3197">
        <v>0.17564402810304452</v>
      </c>
      <c r="Z3197">
        <v>253</v>
      </c>
      <c r="AA3197">
        <v>0.65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23.5</v>
      </c>
      <c r="AI3197">
        <v>0</v>
      </c>
      <c r="AJ3197">
        <v>0</v>
      </c>
      <c r="AK3197">
        <v>2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150</v>
      </c>
      <c r="AR3197">
        <v>150</v>
      </c>
      <c r="AS3197" t="s">
        <v>755</v>
      </c>
    </row>
    <row r="3198" spans="1:45" x14ac:dyDescent="0.25">
      <c r="A3198">
        <v>3197</v>
      </c>
      <c r="B3198" t="s">
        <v>26</v>
      </c>
      <c r="C3198" t="s">
        <v>680</v>
      </c>
      <c r="D3198" t="s">
        <v>5</v>
      </c>
      <c r="E3198" t="s">
        <v>353</v>
      </c>
      <c r="F3198" s="138">
        <v>44087</v>
      </c>
      <c r="G3198" t="s">
        <v>670</v>
      </c>
      <c r="H3198" t="s">
        <v>687</v>
      </c>
      <c r="I3198" t="s">
        <v>696</v>
      </c>
      <c r="J3198" t="s">
        <v>389</v>
      </c>
      <c r="K3198" t="s">
        <v>671</v>
      </c>
      <c r="L3198">
        <v>1200</v>
      </c>
      <c r="M3198">
        <v>240</v>
      </c>
      <c r="N3198">
        <v>110</v>
      </c>
      <c r="O3198">
        <v>126</v>
      </c>
      <c r="P3198">
        <v>57</v>
      </c>
      <c r="Q3198">
        <v>14</v>
      </c>
      <c r="R3198">
        <v>37</v>
      </c>
      <c r="S3198">
        <v>21</v>
      </c>
      <c r="T3198">
        <v>11</v>
      </c>
      <c r="U3198">
        <v>19</v>
      </c>
      <c r="V3198">
        <v>0.58823529411764708</v>
      </c>
      <c r="W3198">
        <v>0.24</v>
      </c>
      <c r="X3198">
        <v>8.4745762711864417E-2</v>
      </c>
      <c r="Y3198">
        <v>0.22397094430992737</v>
      </c>
      <c r="Z3198">
        <v>220</v>
      </c>
      <c r="AA3198">
        <v>0.65</v>
      </c>
      <c r="AB3198">
        <v>10</v>
      </c>
      <c r="AC3198">
        <v>2</v>
      </c>
      <c r="AD3198">
        <v>0</v>
      </c>
      <c r="AE3198">
        <v>1</v>
      </c>
      <c r="AF3198">
        <v>0</v>
      </c>
      <c r="AG3198">
        <v>0</v>
      </c>
      <c r="AH3198">
        <v>18</v>
      </c>
      <c r="AI3198">
        <v>2</v>
      </c>
      <c r="AJ3198">
        <v>0</v>
      </c>
      <c r="AK3198">
        <v>1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150</v>
      </c>
      <c r="AR3198">
        <v>150</v>
      </c>
      <c r="AS3198" t="s">
        <v>755</v>
      </c>
    </row>
    <row r="3199" spans="1:45" x14ac:dyDescent="0.25">
      <c r="A3199">
        <v>3198</v>
      </c>
      <c r="B3199" t="s">
        <v>26</v>
      </c>
      <c r="C3199" t="s">
        <v>680</v>
      </c>
      <c r="D3199" t="s">
        <v>5</v>
      </c>
      <c r="E3199" t="s">
        <v>353</v>
      </c>
      <c r="F3199" s="138">
        <v>44087</v>
      </c>
      <c r="G3199" t="s">
        <v>670</v>
      </c>
      <c r="H3199" t="s">
        <v>687</v>
      </c>
      <c r="I3199" t="s">
        <v>701</v>
      </c>
      <c r="J3199" t="s">
        <v>433</v>
      </c>
      <c r="K3199" t="s">
        <v>671</v>
      </c>
      <c r="L3199">
        <v>1200</v>
      </c>
      <c r="M3199">
        <v>240</v>
      </c>
      <c r="N3199">
        <v>140</v>
      </c>
      <c r="O3199">
        <v>148</v>
      </c>
      <c r="P3199">
        <v>57</v>
      </c>
      <c r="Q3199">
        <v>12</v>
      </c>
      <c r="R3199">
        <v>13</v>
      </c>
      <c r="S3199">
        <v>21</v>
      </c>
      <c r="T3199">
        <v>21.6</v>
      </c>
      <c r="U3199">
        <v>27.85</v>
      </c>
      <c r="V3199">
        <v>1.9780000000000002</v>
      </c>
      <c r="W3199">
        <v>0.24</v>
      </c>
      <c r="X3199">
        <v>5.9523809523809527E-2</v>
      </c>
      <c r="Y3199">
        <v>6.4484126984126991E-2</v>
      </c>
      <c r="Z3199">
        <v>290</v>
      </c>
      <c r="AA3199">
        <v>0.65</v>
      </c>
      <c r="AB3199">
        <v>16.600000000000001</v>
      </c>
      <c r="AC3199">
        <v>10</v>
      </c>
      <c r="AD3199">
        <v>0</v>
      </c>
      <c r="AE3199">
        <v>5</v>
      </c>
      <c r="AF3199">
        <v>0</v>
      </c>
      <c r="AG3199">
        <v>0</v>
      </c>
      <c r="AH3199">
        <v>17.600000000000001</v>
      </c>
      <c r="AI3199">
        <v>1</v>
      </c>
      <c r="AJ3199">
        <v>0</v>
      </c>
      <c r="AK3199">
        <v>20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150</v>
      </c>
      <c r="AR3199">
        <v>150</v>
      </c>
      <c r="AS3199" t="s">
        <v>755</v>
      </c>
    </row>
    <row r="3200" spans="1:45" x14ac:dyDescent="0.25">
      <c r="A3200">
        <v>3199</v>
      </c>
      <c r="B3200" t="s">
        <v>26</v>
      </c>
      <c r="C3200" t="s">
        <v>680</v>
      </c>
      <c r="D3200" t="s">
        <v>5</v>
      </c>
      <c r="E3200" t="s">
        <v>353</v>
      </c>
      <c r="F3200" s="138">
        <v>44087</v>
      </c>
      <c r="G3200" t="s">
        <v>670</v>
      </c>
      <c r="H3200" t="s">
        <v>687</v>
      </c>
      <c r="I3200" t="s">
        <v>694</v>
      </c>
      <c r="J3200" t="s">
        <v>381</v>
      </c>
      <c r="K3200" t="s">
        <v>671</v>
      </c>
      <c r="L3200">
        <v>1200</v>
      </c>
      <c r="M3200">
        <v>240</v>
      </c>
      <c r="N3200">
        <v>100</v>
      </c>
      <c r="O3200">
        <v>108</v>
      </c>
      <c r="P3200">
        <v>57</v>
      </c>
      <c r="Q3200">
        <v>11</v>
      </c>
      <c r="R3200">
        <v>31</v>
      </c>
      <c r="S3200">
        <v>21</v>
      </c>
      <c r="T3200">
        <v>4.8499999999999996</v>
      </c>
      <c r="U3200">
        <v>22</v>
      </c>
      <c r="V3200">
        <v>0.63928571428571435</v>
      </c>
      <c r="W3200">
        <v>0.24</v>
      </c>
      <c r="X3200">
        <v>7.5549450549450559E-2</v>
      </c>
      <c r="Y3200">
        <v>0.21291208791208793</v>
      </c>
      <c r="Z3200">
        <v>230</v>
      </c>
      <c r="AA3200">
        <v>0.65</v>
      </c>
      <c r="AB3200">
        <v>3.6</v>
      </c>
      <c r="AC3200">
        <v>5</v>
      </c>
      <c r="AD3200">
        <v>0</v>
      </c>
      <c r="AE3200">
        <v>0</v>
      </c>
      <c r="AF3200">
        <v>0</v>
      </c>
      <c r="AG3200">
        <v>0</v>
      </c>
      <c r="AH3200">
        <v>21</v>
      </c>
      <c r="AI3200">
        <v>4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100</v>
      </c>
      <c r="AR3200">
        <v>100</v>
      </c>
      <c r="AS3200" t="s">
        <v>755</v>
      </c>
    </row>
    <row r="3201" spans="1:45" x14ac:dyDescent="0.25">
      <c r="A3201">
        <v>3200</v>
      </c>
      <c r="B3201" t="s">
        <v>26</v>
      </c>
      <c r="C3201" t="s">
        <v>680</v>
      </c>
      <c r="D3201" t="s">
        <v>5</v>
      </c>
      <c r="E3201" t="s">
        <v>353</v>
      </c>
      <c r="F3201" s="138">
        <v>44087</v>
      </c>
      <c r="G3201" t="s">
        <v>670</v>
      </c>
      <c r="H3201" t="s">
        <v>687</v>
      </c>
      <c r="I3201" t="s">
        <v>695</v>
      </c>
      <c r="J3201" t="s">
        <v>387</v>
      </c>
      <c r="K3201" t="s">
        <v>671</v>
      </c>
      <c r="L3201">
        <v>1200</v>
      </c>
      <c r="M3201">
        <v>240</v>
      </c>
      <c r="N3201">
        <v>120</v>
      </c>
      <c r="O3201">
        <v>100</v>
      </c>
      <c r="P3201">
        <v>57</v>
      </c>
      <c r="Q3201">
        <v>12</v>
      </c>
      <c r="R3201">
        <v>14</v>
      </c>
      <c r="S3201">
        <v>21</v>
      </c>
      <c r="T3201">
        <v>14.75</v>
      </c>
      <c r="U3201">
        <v>10.25</v>
      </c>
      <c r="V3201">
        <v>0.96153846153846156</v>
      </c>
      <c r="W3201">
        <v>0.24</v>
      </c>
      <c r="X3201">
        <v>7.792207792207792E-2</v>
      </c>
      <c r="Y3201">
        <v>9.0909090909090912E-2</v>
      </c>
      <c r="Z3201">
        <v>228</v>
      </c>
      <c r="AA3201">
        <v>0.65</v>
      </c>
      <c r="AB3201">
        <v>13</v>
      </c>
      <c r="AC3201">
        <v>5</v>
      </c>
      <c r="AD3201">
        <v>0</v>
      </c>
      <c r="AE3201">
        <v>1</v>
      </c>
      <c r="AF3201">
        <v>0</v>
      </c>
      <c r="AG3201">
        <v>0</v>
      </c>
      <c r="AH3201">
        <v>9</v>
      </c>
      <c r="AI3201">
        <v>1</v>
      </c>
      <c r="AJ3201">
        <v>0</v>
      </c>
      <c r="AK3201">
        <v>2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100</v>
      </c>
      <c r="AR3201">
        <v>100</v>
      </c>
      <c r="AS3201" t="s">
        <v>755</v>
      </c>
    </row>
    <row r="3202" spans="1:45" x14ac:dyDescent="0.25">
      <c r="A3202">
        <v>3201</v>
      </c>
      <c r="B3202" t="s">
        <v>26</v>
      </c>
      <c r="C3202" t="s">
        <v>665</v>
      </c>
      <c r="D3202" t="s">
        <v>5</v>
      </c>
      <c r="E3202" t="s">
        <v>354</v>
      </c>
      <c r="F3202" s="138">
        <v>44093</v>
      </c>
      <c r="G3202" t="s">
        <v>666</v>
      </c>
      <c r="H3202" t="s">
        <v>667</v>
      </c>
      <c r="I3202" t="s">
        <v>668</v>
      </c>
      <c r="J3202" t="s">
        <v>129</v>
      </c>
      <c r="K3202" t="s">
        <v>669</v>
      </c>
      <c r="L3202">
        <v>2700</v>
      </c>
      <c r="M3202">
        <v>567</v>
      </c>
      <c r="O3202">
        <v>566</v>
      </c>
      <c r="P3202">
        <v>226.8</v>
      </c>
      <c r="Q3202">
        <v>52</v>
      </c>
      <c r="R3202">
        <v>125</v>
      </c>
      <c r="S3202">
        <v>149.68799999999999</v>
      </c>
      <c r="T3202">
        <v>42.75</v>
      </c>
      <c r="U3202">
        <v>86.75</v>
      </c>
      <c r="V3202">
        <v>0.73163841807909602</v>
      </c>
      <c r="W3202">
        <v>0.4</v>
      </c>
      <c r="X3202">
        <v>0.13124684502776376</v>
      </c>
      <c r="Y3202">
        <v>0.31549722362443211</v>
      </c>
      <c r="Z3202">
        <v>640</v>
      </c>
      <c r="AA3202">
        <v>0.8</v>
      </c>
      <c r="AB3202">
        <v>29</v>
      </c>
      <c r="AC3202">
        <v>25</v>
      </c>
      <c r="AD3202">
        <v>0</v>
      </c>
      <c r="AE3202">
        <v>15</v>
      </c>
      <c r="AF3202">
        <v>0</v>
      </c>
      <c r="AG3202">
        <v>0</v>
      </c>
      <c r="AH3202">
        <v>67</v>
      </c>
      <c r="AI3202">
        <v>13</v>
      </c>
      <c r="AJ3202">
        <v>0</v>
      </c>
      <c r="AK3202">
        <v>33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50</v>
      </c>
      <c r="AR3202">
        <v>50</v>
      </c>
      <c r="AS3202" t="s">
        <v>797</v>
      </c>
    </row>
    <row r="3203" spans="1:45" x14ac:dyDescent="0.25">
      <c r="A3203">
        <v>3202</v>
      </c>
      <c r="B3203" t="s">
        <v>26</v>
      </c>
      <c r="C3203" t="s">
        <v>665</v>
      </c>
      <c r="D3203" t="s">
        <v>5</v>
      </c>
      <c r="E3203" t="s">
        <v>354</v>
      </c>
      <c r="F3203" s="138">
        <v>44093</v>
      </c>
      <c r="G3203" t="s">
        <v>666</v>
      </c>
      <c r="H3203" t="s">
        <v>667</v>
      </c>
      <c r="I3203" t="s">
        <v>668</v>
      </c>
      <c r="J3203" t="s">
        <v>130</v>
      </c>
      <c r="K3203" t="s">
        <v>669</v>
      </c>
      <c r="L3203">
        <v>2700</v>
      </c>
      <c r="M3203">
        <v>567</v>
      </c>
      <c r="O3203">
        <v>578</v>
      </c>
      <c r="P3203">
        <v>226.8</v>
      </c>
      <c r="Q3203">
        <v>55</v>
      </c>
      <c r="R3203">
        <v>82</v>
      </c>
      <c r="S3203">
        <v>149.68799999999999</v>
      </c>
      <c r="T3203">
        <v>42.5</v>
      </c>
      <c r="U3203">
        <v>113</v>
      </c>
      <c r="V3203">
        <v>1.135036496350365</v>
      </c>
      <c r="W3203">
        <v>0.4</v>
      </c>
      <c r="X3203">
        <v>0.13593672763222939</v>
      </c>
      <c r="Y3203">
        <v>0.20266930301532379</v>
      </c>
      <c r="Z3203">
        <v>517</v>
      </c>
      <c r="AA3203">
        <v>0.8</v>
      </c>
      <c r="AB3203">
        <v>36</v>
      </c>
      <c r="AC3203">
        <v>0</v>
      </c>
      <c r="AD3203">
        <v>0</v>
      </c>
      <c r="AE3203">
        <v>13</v>
      </c>
      <c r="AF3203">
        <v>0</v>
      </c>
      <c r="AG3203">
        <v>0</v>
      </c>
      <c r="AH3203">
        <v>69</v>
      </c>
      <c r="AI3203">
        <v>0</v>
      </c>
      <c r="AJ3203">
        <v>0</v>
      </c>
      <c r="AK3203">
        <v>88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50</v>
      </c>
      <c r="AR3203">
        <v>50</v>
      </c>
      <c r="AS3203" t="s">
        <v>797</v>
      </c>
    </row>
    <row r="3204" spans="1:45" x14ac:dyDescent="0.25">
      <c r="A3204">
        <v>3203</v>
      </c>
      <c r="B3204" t="s">
        <v>26</v>
      </c>
      <c r="C3204" t="s">
        <v>665</v>
      </c>
      <c r="D3204" t="s">
        <v>5</v>
      </c>
      <c r="E3204" t="s">
        <v>354</v>
      </c>
      <c r="F3204" s="138">
        <v>44093</v>
      </c>
      <c r="G3204" t="s">
        <v>666</v>
      </c>
      <c r="H3204" t="s">
        <v>667</v>
      </c>
      <c r="I3204" t="s">
        <v>672</v>
      </c>
      <c r="J3204" t="s">
        <v>189</v>
      </c>
      <c r="K3204" t="s">
        <v>669</v>
      </c>
      <c r="L3204">
        <v>2700</v>
      </c>
      <c r="M3204">
        <v>567</v>
      </c>
      <c r="N3204">
        <v>272</v>
      </c>
      <c r="O3204">
        <v>272</v>
      </c>
      <c r="P3204">
        <v>226.8</v>
      </c>
      <c r="Q3204">
        <v>47</v>
      </c>
      <c r="R3204">
        <v>74</v>
      </c>
      <c r="S3204">
        <v>149.68799999999999</v>
      </c>
      <c r="T3204">
        <v>31.5</v>
      </c>
      <c r="U3204">
        <v>91.75</v>
      </c>
      <c r="V3204">
        <v>1.0185950413223142</v>
      </c>
      <c r="W3204">
        <v>0.4</v>
      </c>
      <c r="X3204">
        <v>0.12342436974789918</v>
      </c>
      <c r="Y3204">
        <v>0.19432773109243701</v>
      </c>
      <c r="Z3204">
        <v>507</v>
      </c>
      <c r="AA3204">
        <v>0.8</v>
      </c>
      <c r="AB3204">
        <v>24</v>
      </c>
      <c r="AC3204">
        <v>6</v>
      </c>
      <c r="AD3204">
        <v>0</v>
      </c>
      <c r="AE3204">
        <v>12</v>
      </c>
      <c r="AF3204">
        <v>0</v>
      </c>
      <c r="AG3204">
        <v>0</v>
      </c>
      <c r="AH3204">
        <v>64</v>
      </c>
      <c r="AI3204">
        <v>7</v>
      </c>
      <c r="AJ3204">
        <v>0</v>
      </c>
      <c r="AK3204">
        <v>52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50</v>
      </c>
      <c r="AR3204">
        <v>50</v>
      </c>
      <c r="AS3204" t="s">
        <v>797</v>
      </c>
    </row>
    <row r="3205" spans="1:45" x14ac:dyDescent="0.25">
      <c r="A3205">
        <v>3204</v>
      </c>
      <c r="B3205" t="s">
        <v>26</v>
      </c>
      <c r="C3205" t="s">
        <v>665</v>
      </c>
      <c r="D3205" t="s">
        <v>5</v>
      </c>
      <c r="E3205" t="s">
        <v>354</v>
      </c>
      <c r="F3205" s="138">
        <v>44093</v>
      </c>
      <c r="G3205" t="s">
        <v>670</v>
      </c>
      <c r="H3205" t="s">
        <v>667</v>
      </c>
      <c r="I3205" t="s">
        <v>668</v>
      </c>
      <c r="J3205" t="s">
        <v>137</v>
      </c>
      <c r="K3205" t="s">
        <v>671</v>
      </c>
      <c r="L3205">
        <v>1200</v>
      </c>
      <c r="M3205">
        <v>336</v>
      </c>
      <c r="O3205">
        <v>328</v>
      </c>
      <c r="P3205">
        <v>134.4</v>
      </c>
      <c r="Q3205">
        <v>13</v>
      </c>
      <c r="R3205">
        <v>111</v>
      </c>
      <c r="S3205">
        <v>88.703999999999994</v>
      </c>
      <c r="T3205">
        <v>13</v>
      </c>
      <c r="U3205">
        <v>83.75</v>
      </c>
      <c r="V3205">
        <v>0.780241935483871</v>
      </c>
      <c r="W3205">
        <v>0.4</v>
      </c>
      <c r="X3205">
        <v>5.6620209059233449E-2</v>
      </c>
      <c r="Y3205">
        <v>0.4834494773519164</v>
      </c>
      <c r="Z3205">
        <v>474</v>
      </c>
      <c r="AA3205">
        <v>0.7</v>
      </c>
      <c r="AB3205">
        <v>13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83</v>
      </c>
      <c r="AI3205">
        <v>3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50</v>
      </c>
      <c r="AR3205">
        <v>50</v>
      </c>
      <c r="AS3205" t="s">
        <v>797</v>
      </c>
    </row>
    <row r="3206" spans="1:45" x14ac:dyDescent="0.25">
      <c r="A3206">
        <v>3205</v>
      </c>
      <c r="B3206" t="s">
        <v>26</v>
      </c>
      <c r="C3206" t="s">
        <v>665</v>
      </c>
      <c r="D3206" t="s">
        <v>5</v>
      </c>
      <c r="E3206" t="s">
        <v>354</v>
      </c>
      <c r="F3206" s="138">
        <v>44093</v>
      </c>
      <c r="G3206" t="s">
        <v>670</v>
      </c>
      <c r="H3206" t="s">
        <v>667</v>
      </c>
      <c r="I3206" t="s">
        <v>668</v>
      </c>
      <c r="J3206" t="s">
        <v>138</v>
      </c>
      <c r="K3206" t="s">
        <v>671</v>
      </c>
      <c r="L3206">
        <v>1200</v>
      </c>
      <c r="M3206">
        <v>336</v>
      </c>
      <c r="O3206">
        <v>320</v>
      </c>
      <c r="P3206">
        <v>134.4</v>
      </c>
      <c r="Q3206">
        <v>9</v>
      </c>
      <c r="R3206">
        <v>55</v>
      </c>
      <c r="S3206">
        <v>88.703999999999994</v>
      </c>
      <c r="T3206">
        <v>9.9499999999999993</v>
      </c>
      <c r="U3206">
        <v>37.299999999999997</v>
      </c>
      <c r="V3206">
        <v>0.73828125</v>
      </c>
      <c r="W3206">
        <v>0.4</v>
      </c>
      <c r="X3206">
        <v>4.0178571428571432E-2</v>
      </c>
      <c r="Y3206">
        <v>0.24553571428571427</v>
      </c>
      <c r="Z3206">
        <v>350</v>
      </c>
      <c r="AA3206">
        <v>0.7</v>
      </c>
      <c r="AB3206">
        <v>8.1999999999999993</v>
      </c>
      <c r="AC3206">
        <v>1</v>
      </c>
      <c r="AD3206">
        <v>0</v>
      </c>
      <c r="AE3206">
        <v>3</v>
      </c>
      <c r="AF3206">
        <v>0</v>
      </c>
      <c r="AG3206">
        <v>0</v>
      </c>
      <c r="AH3206">
        <v>32.299999999999997</v>
      </c>
      <c r="AI3206">
        <v>12</v>
      </c>
      <c r="AJ3206">
        <v>0</v>
      </c>
      <c r="AK3206">
        <v>4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50</v>
      </c>
      <c r="AR3206">
        <v>50</v>
      </c>
      <c r="AS3206" t="s">
        <v>797</v>
      </c>
    </row>
    <row r="3207" spans="1:45" x14ac:dyDescent="0.25">
      <c r="A3207">
        <v>3206</v>
      </c>
      <c r="B3207" t="s">
        <v>26</v>
      </c>
      <c r="C3207" t="s">
        <v>665</v>
      </c>
      <c r="D3207" t="s">
        <v>5</v>
      </c>
      <c r="E3207" t="s">
        <v>354</v>
      </c>
      <c r="F3207" s="138">
        <v>44093</v>
      </c>
      <c r="G3207" t="s">
        <v>670</v>
      </c>
      <c r="H3207" t="s">
        <v>667</v>
      </c>
      <c r="I3207" t="s">
        <v>668</v>
      </c>
      <c r="J3207" t="s">
        <v>140</v>
      </c>
      <c r="K3207" t="s">
        <v>671</v>
      </c>
      <c r="L3207">
        <v>1200</v>
      </c>
      <c r="M3207">
        <v>336</v>
      </c>
      <c r="O3207">
        <v>354</v>
      </c>
      <c r="P3207">
        <v>134.4</v>
      </c>
      <c r="Q3207">
        <v>25</v>
      </c>
      <c r="R3207">
        <v>52</v>
      </c>
      <c r="S3207">
        <v>88.703999999999994</v>
      </c>
      <c r="T3207">
        <v>22.5</v>
      </c>
      <c r="U3207">
        <v>54</v>
      </c>
      <c r="V3207">
        <v>0.99350649350649356</v>
      </c>
      <c r="W3207">
        <v>0.4</v>
      </c>
      <c r="X3207">
        <v>0.10088781275221954</v>
      </c>
      <c r="Y3207">
        <v>0.20984665052461665</v>
      </c>
      <c r="Z3207">
        <v>456</v>
      </c>
      <c r="AA3207">
        <v>0.7</v>
      </c>
      <c r="AB3207">
        <v>19</v>
      </c>
      <c r="AC3207">
        <v>0</v>
      </c>
      <c r="AD3207">
        <v>0</v>
      </c>
      <c r="AE3207">
        <v>7</v>
      </c>
      <c r="AF3207">
        <v>0</v>
      </c>
      <c r="AG3207">
        <v>0</v>
      </c>
      <c r="AH3207">
        <v>52</v>
      </c>
      <c r="AI3207">
        <v>0</v>
      </c>
      <c r="AJ3207">
        <v>0</v>
      </c>
      <c r="AK3207">
        <v>4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50</v>
      </c>
      <c r="AR3207">
        <v>50</v>
      </c>
      <c r="AS3207" t="s">
        <v>797</v>
      </c>
    </row>
    <row r="3208" spans="1:45" x14ac:dyDescent="0.25">
      <c r="A3208">
        <v>3207</v>
      </c>
      <c r="B3208" t="s">
        <v>26</v>
      </c>
      <c r="C3208" t="s">
        <v>665</v>
      </c>
      <c r="D3208" t="s">
        <v>5</v>
      </c>
      <c r="E3208" t="s">
        <v>354</v>
      </c>
      <c r="F3208" s="138">
        <v>44093</v>
      </c>
      <c r="G3208" t="s">
        <v>670</v>
      </c>
      <c r="H3208" t="s">
        <v>667</v>
      </c>
      <c r="I3208" t="s">
        <v>668</v>
      </c>
      <c r="J3208" t="s">
        <v>141</v>
      </c>
      <c r="K3208" t="s">
        <v>671</v>
      </c>
      <c r="L3208">
        <v>1200</v>
      </c>
      <c r="M3208">
        <v>336</v>
      </c>
      <c r="O3208">
        <v>340</v>
      </c>
      <c r="P3208">
        <v>134.4</v>
      </c>
      <c r="Q3208">
        <v>12</v>
      </c>
      <c r="R3208">
        <v>56</v>
      </c>
      <c r="S3208">
        <v>88.703999999999994</v>
      </c>
      <c r="T3208">
        <v>11</v>
      </c>
      <c r="U3208">
        <v>43.5</v>
      </c>
      <c r="V3208">
        <v>0.80147058823529416</v>
      </c>
      <c r="W3208">
        <v>0.4</v>
      </c>
      <c r="X3208">
        <v>5.0420168067226899E-2</v>
      </c>
      <c r="Y3208">
        <v>0.23529411764705885</v>
      </c>
      <c r="Z3208">
        <v>413</v>
      </c>
      <c r="AA3208">
        <v>0.7</v>
      </c>
      <c r="AB3208">
        <v>11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39</v>
      </c>
      <c r="AI3208">
        <v>0</v>
      </c>
      <c r="AJ3208">
        <v>0</v>
      </c>
      <c r="AK3208">
        <v>9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50</v>
      </c>
      <c r="AR3208">
        <v>50</v>
      </c>
      <c r="AS3208" t="s">
        <v>797</v>
      </c>
    </row>
    <row r="3209" spans="1:45" x14ac:dyDescent="0.25">
      <c r="A3209">
        <v>3208</v>
      </c>
      <c r="B3209" t="s">
        <v>26</v>
      </c>
      <c r="C3209" t="s">
        <v>665</v>
      </c>
      <c r="D3209" t="s">
        <v>5</v>
      </c>
      <c r="E3209" t="s">
        <v>354</v>
      </c>
      <c r="F3209" s="138">
        <v>44093</v>
      </c>
      <c r="G3209" t="s">
        <v>682</v>
      </c>
      <c r="H3209" t="s">
        <v>667</v>
      </c>
      <c r="I3209" t="s">
        <v>668</v>
      </c>
      <c r="J3209" t="s">
        <v>147</v>
      </c>
      <c r="K3209" t="s">
        <v>671</v>
      </c>
      <c r="L3209">
        <v>1000</v>
      </c>
      <c r="M3209">
        <v>200</v>
      </c>
      <c r="O3209">
        <v>192</v>
      </c>
      <c r="P3209">
        <v>80</v>
      </c>
      <c r="Q3209">
        <v>7</v>
      </c>
      <c r="R3209">
        <v>17</v>
      </c>
      <c r="S3209">
        <v>52.8</v>
      </c>
      <c r="T3209">
        <v>5.5</v>
      </c>
      <c r="U3209">
        <v>14.25</v>
      </c>
      <c r="V3209">
        <v>0.82291666666666663</v>
      </c>
      <c r="W3209">
        <v>0.4</v>
      </c>
      <c r="X3209">
        <v>5.2083333333333343E-2</v>
      </c>
      <c r="Y3209">
        <v>0.12648809523809526</v>
      </c>
      <c r="Z3209">
        <v>492</v>
      </c>
      <c r="AA3209">
        <v>0.7</v>
      </c>
      <c r="AB3209">
        <v>4.5</v>
      </c>
      <c r="AC3209">
        <v>0</v>
      </c>
      <c r="AD3209">
        <v>0</v>
      </c>
      <c r="AE3209">
        <v>2</v>
      </c>
      <c r="AF3209">
        <v>0</v>
      </c>
      <c r="AG3209">
        <v>0</v>
      </c>
      <c r="AH3209">
        <v>12</v>
      </c>
      <c r="AI3209">
        <v>1</v>
      </c>
      <c r="AJ3209">
        <v>0</v>
      </c>
      <c r="AK3209">
        <v>4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50</v>
      </c>
      <c r="AR3209">
        <v>50</v>
      </c>
      <c r="AS3209" t="s">
        <v>755</v>
      </c>
    </row>
    <row r="3210" spans="1:45" x14ac:dyDescent="0.25">
      <c r="A3210">
        <v>3209</v>
      </c>
      <c r="B3210" t="s">
        <v>26</v>
      </c>
      <c r="C3210" t="s">
        <v>665</v>
      </c>
      <c r="D3210" t="s">
        <v>5</v>
      </c>
      <c r="E3210" t="s">
        <v>354</v>
      </c>
      <c r="F3210" s="138">
        <v>44093</v>
      </c>
      <c r="G3210" t="s">
        <v>682</v>
      </c>
      <c r="H3210" t="s">
        <v>667</v>
      </c>
      <c r="I3210" t="s">
        <v>668</v>
      </c>
      <c r="J3210" t="s">
        <v>153</v>
      </c>
      <c r="K3210" t="s">
        <v>671</v>
      </c>
      <c r="L3210">
        <v>1000</v>
      </c>
      <c r="M3210">
        <v>200</v>
      </c>
      <c r="O3210">
        <v>188</v>
      </c>
      <c r="P3210">
        <v>80</v>
      </c>
      <c r="Q3210">
        <v>13</v>
      </c>
      <c r="R3210">
        <v>36</v>
      </c>
      <c r="S3210">
        <v>52.8</v>
      </c>
      <c r="T3210">
        <v>11.5</v>
      </c>
      <c r="U3210">
        <v>31</v>
      </c>
      <c r="V3210">
        <v>0.86734693877551017</v>
      </c>
      <c r="W3210">
        <v>0.4</v>
      </c>
      <c r="X3210">
        <v>9.878419452887538E-2</v>
      </c>
      <c r="Y3210">
        <v>0.27355623100303955</v>
      </c>
      <c r="Z3210">
        <v>326</v>
      </c>
      <c r="AA3210">
        <v>0.7</v>
      </c>
      <c r="AB3210">
        <v>9</v>
      </c>
      <c r="AC3210">
        <v>0</v>
      </c>
      <c r="AD3210">
        <v>0</v>
      </c>
      <c r="AE3210">
        <v>5</v>
      </c>
      <c r="AF3210">
        <v>0</v>
      </c>
      <c r="AG3210">
        <v>0</v>
      </c>
      <c r="AH3210">
        <v>18</v>
      </c>
      <c r="AI3210">
        <v>0</v>
      </c>
      <c r="AJ3210">
        <v>0</v>
      </c>
      <c r="AK3210">
        <v>10</v>
      </c>
      <c r="AL3210">
        <v>0</v>
      </c>
      <c r="AM3210">
        <v>0</v>
      </c>
      <c r="AN3210">
        <v>0</v>
      </c>
      <c r="AO3210">
        <v>0</v>
      </c>
      <c r="AP3210">
        <v>16</v>
      </c>
      <c r="AQ3210">
        <v>50</v>
      </c>
      <c r="AR3210">
        <v>50</v>
      </c>
      <c r="AS3210" t="s">
        <v>755</v>
      </c>
    </row>
    <row r="3211" spans="1:45" x14ac:dyDescent="0.25">
      <c r="A3211">
        <v>3210</v>
      </c>
      <c r="B3211" t="s">
        <v>26</v>
      </c>
      <c r="C3211" t="s">
        <v>665</v>
      </c>
      <c r="D3211" t="s">
        <v>5</v>
      </c>
      <c r="E3211" t="s">
        <v>354</v>
      </c>
      <c r="F3211" s="138">
        <v>44093</v>
      </c>
      <c r="G3211" t="s">
        <v>682</v>
      </c>
      <c r="H3211" t="s">
        <v>667</v>
      </c>
      <c r="I3211" t="s">
        <v>668</v>
      </c>
      <c r="J3211" t="s">
        <v>150</v>
      </c>
      <c r="K3211" t="s">
        <v>671</v>
      </c>
      <c r="L3211">
        <v>1000</v>
      </c>
      <c r="M3211">
        <v>200</v>
      </c>
      <c r="O3211">
        <v>194</v>
      </c>
      <c r="P3211">
        <v>80</v>
      </c>
      <c r="Q3211">
        <v>13</v>
      </c>
      <c r="R3211">
        <v>26</v>
      </c>
      <c r="S3211">
        <v>52.8</v>
      </c>
      <c r="T3211">
        <v>10.25</v>
      </c>
      <c r="U3211">
        <v>20.125</v>
      </c>
      <c r="V3211">
        <v>0.77884615384615385</v>
      </c>
      <c r="W3211">
        <v>0.4</v>
      </c>
      <c r="X3211">
        <v>9.5729013254786458E-2</v>
      </c>
      <c r="Y3211">
        <v>0.19145802650957292</v>
      </c>
      <c r="Z3211">
        <v>338</v>
      </c>
      <c r="AA3211">
        <v>0.7</v>
      </c>
      <c r="AB3211">
        <v>7</v>
      </c>
      <c r="AC3211">
        <v>0</v>
      </c>
      <c r="AD3211">
        <v>2</v>
      </c>
      <c r="AE3211">
        <v>5</v>
      </c>
      <c r="AF3211">
        <v>0</v>
      </c>
      <c r="AG3211">
        <v>0</v>
      </c>
      <c r="AH3211">
        <v>14</v>
      </c>
      <c r="AI3211">
        <v>10</v>
      </c>
      <c r="AJ3211">
        <v>0</v>
      </c>
      <c r="AK3211">
        <v>5</v>
      </c>
      <c r="AL3211">
        <v>0</v>
      </c>
      <c r="AM3211">
        <v>0</v>
      </c>
      <c r="AN3211">
        <v>0</v>
      </c>
      <c r="AO3211">
        <v>3</v>
      </c>
      <c r="AP3211">
        <v>0</v>
      </c>
      <c r="AQ3211">
        <v>50</v>
      </c>
      <c r="AR3211">
        <v>50</v>
      </c>
      <c r="AS3211" t="s">
        <v>755</v>
      </c>
    </row>
    <row r="3212" spans="1:45" x14ac:dyDescent="0.25">
      <c r="A3212">
        <v>3211</v>
      </c>
      <c r="B3212" t="s">
        <v>26</v>
      </c>
      <c r="C3212" t="s">
        <v>665</v>
      </c>
      <c r="D3212" t="s">
        <v>5</v>
      </c>
      <c r="E3212" t="s">
        <v>354</v>
      </c>
      <c r="F3212" s="138">
        <v>44093</v>
      </c>
      <c r="G3212" t="s">
        <v>682</v>
      </c>
      <c r="H3212" t="s">
        <v>667</v>
      </c>
      <c r="I3212" t="s">
        <v>668</v>
      </c>
      <c r="J3212" t="s">
        <v>146</v>
      </c>
      <c r="K3212" t="s">
        <v>671</v>
      </c>
      <c r="L3212">
        <v>1000</v>
      </c>
      <c r="M3212">
        <v>200</v>
      </c>
      <c r="O3212">
        <v>192</v>
      </c>
      <c r="P3212">
        <v>80</v>
      </c>
      <c r="Q3212">
        <v>14</v>
      </c>
      <c r="R3212">
        <v>20</v>
      </c>
      <c r="S3212">
        <v>52.8</v>
      </c>
      <c r="T3212">
        <v>11.833333333000001</v>
      </c>
      <c r="U3212">
        <v>16.583333330000002</v>
      </c>
      <c r="V3212">
        <v>0.83578431361764705</v>
      </c>
      <c r="W3212">
        <v>0.4</v>
      </c>
      <c r="X3212">
        <v>0.10416666666666669</v>
      </c>
      <c r="Y3212">
        <v>0.14880952380952384</v>
      </c>
      <c r="Z3212">
        <v>314</v>
      </c>
      <c r="AA3212">
        <v>0.7</v>
      </c>
      <c r="AB3212">
        <v>8.3333333330000006</v>
      </c>
      <c r="AC3212">
        <v>2</v>
      </c>
      <c r="AD3212">
        <v>0</v>
      </c>
      <c r="AE3212">
        <v>6</v>
      </c>
      <c r="AF3212">
        <v>0</v>
      </c>
      <c r="AG3212">
        <v>0</v>
      </c>
      <c r="AH3212">
        <v>10.33333333</v>
      </c>
      <c r="AI3212">
        <v>5</v>
      </c>
      <c r="AJ3212">
        <v>0</v>
      </c>
      <c r="AK3212">
        <v>10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50</v>
      </c>
      <c r="AR3212">
        <v>50</v>
      </c>
      <c r="AS3212" t="s">
        <v>755</v>
      </c>
    </row>
    <row r="3213" spans="1:45" x14ac:dyDescent="0.25">
      <c r="A3213">
        <v>3212</v>
      </c>
      <c r="B3213" t="s">
        <v>26</v>
      </c>
      <c r="C3213" t="s">
        <v>665</v>
      </c>
      <c r="D3213" t="s">
        <v>5</v>
      </c>
      <c r="E3213" t="s">
        <v>354</v>
      </c>
      <c r="F3213" s="138">
        <v>44093</v>
      </c>
      <c r="G3213" t="s">
        <v>683</v>
      </c>
      <c r="H3213" t="s">
        <v>667</v>
      </c>
      <c r="I3213" t="s">
        <v>668</v>
      </c>
      <c r="J3213" t="s">
        <v>391</v>
      </c>
      <c r="K3213" t="s">
        <v>669</v>
      </c>
      <c r="L3213">
        <v>1500</v>
      </c>
      <c r="M3213">
        <v>420</v>
      </c>
      <c r="O3213">
        <v>452</v>
      </c>
      <c r="P3213">
        <v>168</v>
      </c>
      <c r="Q3213">
        <v>44</v>
      </c>
      <c r="R3213">
        <v>77</v>
      </c>
      <c r="S3213">
        <v>110.88</v>
      </c>
      <c r="T3213">
        <v>20.5</v>
      </c>
      <c r="U3213">
        <v>59.674999999999997</v>
      </c>
      <c r="V3213">
        <v>0.66260330578512394</v>
      </c>
      <c r="W3213">
        <v>0.4</v>
      </c>
      <c r="X3213">
        <v>0.1390644753476612</v>
      </c>
      <c r="Y3213">
        <v>0.2433628318584071</v>
      </c>
      <c r="Z3213">
        <v>415</v>
      </c>
      <c r="AA3213">
        <v>0.7</v>
      </c>
      <c r="AB3213">
        <v>17</v>
      </c>
      <c r="AC3213">
        <v>0</v>
      </c>
      <c r="AD3213">
        <v>0</v>
      </c>
      <c r="AE3213">
        <v>7</v>
      </c>
      <c r="AF3213">
        <v>0</v>
      </c>
      <c r="AG3213">
        <v>0</v>
      </c>
      <c r="AH3213">
        <v>48.3</v>
      </c>
      <c r="AI3213">
        <v>11</v>
      </c>
      <c r="AJ3213">
        <v>0</v>
      </c>
      <c r="AK3213">
        <v>15</v>
      </c>
      <c r="AL3213">
        <v>0</v>
      </c>
      <c r="AM3213">
        <v>0</v>
      </c>
      <c r="AN3213">
        <v>0</v>
      </c>
      <c r="AO3213">
        <v>3</v>
      </c>
      <c r="AP3213">
        <v>0</v>
      </c>
      <c r="AQ3213">
        <v>50</v>
      </c>
      <c r="AR3213">
        <v>50</v>
      </c>
      <c r="AS3213" t="s">
        <v>797</v>
      </c>
    </row>
    <row r="3214" spans="1:45" x14ac:dyDescent="0.25">
      <c r="A3214">
        <v>3213</v>
      </c>
      <c r="B3214" t="s">
        <v>26</v>
      </c>
      <c r="C3214" t="s">
        <v>665</v>
      </c>
      <c r="D3214" t="s">
        <v>5</v>
      </c>
      <c r="E3214" t="s">
        <v>354</v>
      </c>
      <c r="F3214" s="138">
        <v>44093</v>
      </c>
      <c r="G3214" t="s">
        <v>683</v>
      </c>
      <c r="H3214" t="s">
        <v>667</v>
      </c>
      <c r="I3214" t="s">
        <v>668</v>
      </c>
      <c r="J3214" t="s">
        <v>394</v>
      </c>
      <c r="K3214" t="s">
        <v>669</v>
      </c>
      <c r="L3214">
        <v>1500</v>
      </c>
      <c r="M3214">
        <v>420</v>
      </c>
      <c r="O3214">
        <v>392</v>
      </c>
      <c r="P3214">
        <v>168</v>
      </c>
      <c r="Q3214">
        <v>27</v>
      </c>
      <c r="R3214">
        <v>59</v>
      </c>
      <c r="S3214">
        <v>110.88</v>
      </c>
      <c r="T3214">
        <v>23</v>
      </c>
      <c r="U3214">
        <v>49.25</v>
      </c>
      <c r="V3214">
        <v>0.84011627906976749</v>
      </c>
      <c r="W3214">
        <v>0.4</v>
      </c>
      <c r="X3214">
        <v>9.8396501457725952E-2</v>
      </c>
      <c r="Y3214">
        <v>0.21501457725947523</v>
      </c>
      <c r="Z3214">
        <v>350</v>
      </c>
      <c r="AA3214">
        <v>0.65</v>
      </c>
      <c r="AB3214">
        <v>16</v>
      </c>
      <c r="AC3214">
        <v>0</v>
      </c>
      <c r="AD3214">
        <v>0</v>
      </c>
      <c r="AE3214">
        <v>14</v>
      </c>
      <c r="AF3214">
        <v>0</v>
      </c>
      <c r="AG3214">
        <v>0</v>
      </c>
      <c r="AH3214">
        <v>38</v>
      </c>
      <c r="AI3214">
        <v>5</v>
      </c>
      <c r="AJ3214">
        <v>0</v>
      </c>
      <c r="AK3214">
        <v>20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50</v>
      </c>
      <c r="AR3214">
        <v>50</v>
      </c>
      <c r="AS3214" t="s">
        <v>797</v>
      </c>
    </row>
    <row r="3215" spans="1:45" x14ac:dyDescent="0.25">
      <c r="A3215">
        <v>3214</v>
      </c>
      <c r="B3215" t="s">
        <v>26</v>
      </c>
      <c r="C3215" t="s">
        <v>665</v>
      </c>
      <c r="D3215" t="s">
        <v>5</v>
      </c>
      <c r="E3215" t="s">
        <v>354</v>
      </c>
      <c r="F3215" s="138">
        <v>44093</v>
      </c>
      <c r="G3215" t="s">
        <v>676</v>
      </c>
      <c r="H3215" t="s">
        <v>667</v>
      </c>
      <c r="I3215" t="s">
        <v>668</v>
      </c>
      <c r="J3215" t="s">
        <v>165</v>
      </c>
      <c r="K3215" t="s">
        <v>669</v>
      </c>
      <c r="L3215">
        <v>1200</v>
      </c>
      <c r="M3215">
        <v>336</v>
      </c>
      <c r="O3215">
        <v>416</v>
      </c>
      <c r="P3215">
        <v>134.4</v>
      </c>
      <c r="Q3215">
        <v>34</v>
      </c>
      <c r="R3215">
        <v>62</v>
      </c>
      <c r="S3215">
        <v>88.703999999999994</v>
      </c>
      <c r="T3215">
        <v>40</v>
      </c>
      <c r="U3215">
        <v>48</v>
      </c>
      <c r="V3215">
        <v>0.91666666666666663</v>
      </c>
      <c r="W3215">
        <v>0.24</v>
      </c>
      <c r="X3215">
        <v>0.11675824175824176</v>
      </c>
      <c r="Y3215">
        <v>0.21291208791208793</v>
      </c>
      <c r="Z3215">
        <v>548</v>
      </c>
      <c r="AA3215">
        <v>0.7</v>
      </c>
      <c r="AB3215">
        <v>34</v>
      </c>
      <c r="AC3215">
        <v>0</v>
      </c>
      <c r="AD3215">
        <v>0</v>
      </c>
      <c r="AE3215">
        <v>12</v>
      </c>
      <c r="AF3215">
        <v>0</v>
      </c>
      <c r="AG3215">
        <v>0</v>
      </c>
      <c r="AH3215">
        <v>41</v>
      </c>
      <c r="AI3215">
        <v>0</v>
      </c>
      <c r="AJ3215">
        <v>0</v>
      </c>
      <c r="AK3215">
        <v>14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50</v>
      </c>
      <c r="AR3215">
        <v>50</v>
      </c>
      <c r="AS3215" t="s">
        <v>797</v>
      </c>
    </row>
    <row r="3216" spans="1:45" x14ac:dyDescent="0.25">
      <c r="A3216">
        <v>3215</v>
      </c>
      <c r="B3216" t="s">
        <v>26</v>
      </c>
      <c r="C3216" t="s">
        <v>665</v>
      </c>
      <c r="D3216" t="s">
        <v>5</v>
      </c>
      <c r="E3216" t="s">
        <v>354</v>
      </c>
      <c r="F3216" s="138">
        <v>44093</v>
      </c>
      <c r="G3216" t="s">
        <v>676</v>
      </c>
      <c r="H3216" t="s">
        <v>667</v>
      </c>
      <c r="I3216" t="s">
        <v>668</v>
      </c>
      <c r="J3216" t="s">
        <v>166</v>
      </c>
      <c r="K3216" t="s">
        <v>669</v>
      </c>
      <c r="L3216">
        <v>1200</v>
      </c>
      <c r="M3216">
        <v>336</v>
      </c>
      <c r="O3216">
        <v>340</v>
      </c>
      <c r="P3216">
        <v>134.4</v>
      </c>
      <c r="Q3216">
        <v>32</v>
      </c>
      <c r="R3216">
        <v>71</v>
      </c>
      <c r="S3216">
        <v>88.703999999999994</v>
      </c>
      <c r="T3216">
        <v>22</v>
      </c>
      <c r="U3216">
        <v>61.5</v>
      </c>
      <c r="V3216">
        <v>0.81067961165048541</v>
      </c>
      <c r="W3216">
        <v>0.24</v>
      </c>
      <c r="X3216">
        <v>0.13445378151260506</v>
      </c>
      <c r="Y3216">
        <v>0.29831932773109249</v>
      </c>
      <c r="Z3216">
        <v>280</v>
      </c>
      <c r="AA3216">
        <v>0.7</v>
      </c>
      <c r="AB3216">
        <v>16</v>
      </c>
      <c r="AC3216">
        <v>0</v>
      </c>
      <c r="AD3216">
        <v>0</v>
      </c>
      <c r="AE3216">
        <v>12</v>
      </c>
      <c r="AF3216">
        <v>0</v>
      </c>
      <c r="AG3216">
        <v>0</v>
      </c>
      <c r="AH3216">
        <v>52</v>
      </c>
      <c r="AI3216">
        <v>0</v>
      </c>
      <c r="AJ3216">
        <v>0</v>
      </c>
      <c r="AK3216">
        <v>19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50</v>
      </c>
      <c r="AR3216">
        <v>50</v>
      </c>
      <c r="AS3216" t="s">
        <v>797</v>
      </c>
    </row>
    <row r="3217" spans="1:45" x14ac:dyDescent="0.25">
      <c r="A3217">
        <v>3216</v>
      </c>
      <c r="B3217" t="s">
        <v>26</v>
      </c>
      <c r="C3217" t="s">
        <v>665</v>
      </c>
      <c r="D3217" t="s">
        <v>5</v>
      </c>
      <c r="E3217" t="s">
        <v>354</v>
      </c>
      <c r="F3217" s="138">
        <v>44093</v>
      </c>
      <c r="G3217" t="s">
        <v>676</v>
      </c>
      <c r="H3217" t="s">
        <v>667</v>
      </c>
      <c r="I3217" t="s">
        <v>672</v>
      </c>
      <c r="J3217" t="s">
        <v>372</v>
      </c>
      <c r="K3217" t="s">
        <v>669</v>
      </c>
      <c r="L3217">
        <v>1200</v>
      </c>
      <c r="M3217">
        <v>240</v>
      </c>
      <c r="N3217">
        <v>112</v>
      </c>
      <c r="O3217">
        <v>116</v>
      </c>
      <c r="P3217">
        <v>96</v>
      </c>
      <c r="Q3217">
        <v>23</v>
      </c>
      <c r="R3217">
        <v>39</v>
      </c>
      <c r="S3217">
        <v>63.36</v>
      </c>
      <c r="T3217">
        <v>10.5</v>
      </c>
      <c r="U3217">
        <v>20.25</v>
      </c>
      <c r="V3217">
        <v>0.49596774193548387</v>
      </c>
      <c r="W3217">
        <v>0.4</v>
      </c>
      <c r="X3217">
        <v>0.14411027568922305</v>
      </c>
      <c r="Y3217">
        <v>0.24436090225563911</v>
      </c>
      <c r="Z3217">
        <v>611</v>
      </c>
      <c r="AA3217">
        <v>0.7</v>
      </c>
      <c r="AB3217">
        <v>7.5</v>
      </c>
      <c r="AC3217">
        <v>0</v>
      </c>
      <c r="AD3217">
        <v>0</v>
      </c>
      <c r="AE3217">
        <v>6</v>
      </c>
      <c r="AF3217">
        <v>0</v>
      </c>
      <c r="AG3217">
        <v>0</v>
      </c>
      <c r="AH3217">
        <v>13</v>
      </c>
      <c r="AI3217">
        <v>5</v>
      </c>
      <c r="AJ3217">
        <v>0</v>
      </c>
      <c r="AK3217">
        <v>12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50</v>
      </c>
      <c r="AR3217">
        <v>50</v>
      </c>
      <c r="AS3217" t="s">
        <v>755</v>
      </c>
    </row>
    <row r="3218" spans="1:45" x14ac:dyDescent="0.25">
      <c r="A3218">
        <v>3217</v>
      </c>
      <c r="B3218" t="s">
        <v>26</v>
      </c>
      <c r="C3218" t="s">
        <v>665</v>
      </c>
      <c r="D3218" t="s">
        <v>5</v>
      </c>
      <c r="E3218" t="s">
        <v>354</v>
      </c>
      <c r="F3218" s="138">
        <v>44093</v>
      </c>
      <c r="G3218" t="s">
        <v>676</v>
      </c>
      <c r="H3218" t="s">
        <v>667</v>
      </c>
      <c r="I3218" t="s">
        <v>677</v>
      </c>
      <c r="J3218" t="s">
        <v>440</v>
      </c>
      <c r="K3218" t="s">
        <v>669</v>
      </c>
      <c r="L3218">
        <v>1200</v>
      </c>
      <c r="M3218">
        <v>240</v>
      </c>
      <c r="N3218">
        <v>96</v>
      </c>
      <c r="O3218">
        <v>160</v>
      </c>
      <c r="P3218">
        <v>96</v>
      </c>
      <c r="Q3218">
        <v>28</v>
      </c>
      <c r="R3218">
        <v>41</v>
      </c>
      <c r="S3218">
        <v>63.36</v>
      </c>
      <c r="T3218">
        <v>11.75</v>
      </c>
      <c r="U3218">
        <v>30.25</v>
      </c>
      <c r="V3218">
        <v>0.60869565217391308</v>
      </c>
      <c r="W3218">
        <v>0.4</v>
      </c>
      <c r="X3218">
        <v>0.15625</v>
      </c>
      <c r="Y3218">
        <v>0.22879464285714288</v>
      </c>
      <c r="Z3218">
        <v>350</v>
      </c>
      <c r="AA3218">
        <v>0.65</v>
      </c>
      <c r="AB3218">
        <v>9</v>
      </c>
      <c r="AC3218">
        <v>5</v>
      </c>
      <c r="AD3218">
        <v>0</v>
      </c>
      <c r="AE3218">
        <v>3</v>
      </c>
      <c r="AF3218">
        <v>0</v>
      </c>
      <c r="AG3218">
        <v>0</v>
      </c>
      <c r="AH3218">
        <v>27</v>
      </c>
      <c r="AI3218">
        <v>3</v>
      </c>
      <c r="AJ3218">
        <v>0</v>
      </c>
      <c r="AK3218">
        <v>5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50</v>
      </c>
      <c r="AR3218">
        <v>50</v>
      </c>
      <c r="AS3218" t="s">
        <v>755</v>
      </c>
    </row>
    <row r="3219" spans="1:45" x14ac:dyDescent="0.25">
      <c r="A3219">
        <v>3218</v>
      </c>
      <c r="B3219" t="s">
        <v>26</v>
      </c>
      <c r="C3219" t="s">
        <v>665</v>
      </c>
      <c r="D3219" t="s">
        <v>5</v>
      </c>
      <c r="E3219" t="s">
        <v>354</v>
      </c>
      <c r="F3219" s="138">
        <v>44093</v>
      </c>
      <c r="G3219" t="s">
        <v>684</v>
      </c>
      <c r="H3219" t="s">
        <v>667</v>
      </c>
      <c r="I3219" t="s">
        <v>668</v>
      </c>
      <c r="J3219" t="s">
        <v>169</v>
      </c>
      <c r="K3219" t="s">
        <v>669</v>
      </c>
      <c r="L3219">
        <v>1250</v>
      </c>
      <c r="M3219">
        <v>350</v>
      </c>
      <c r="O3219">
        <v>352</v>
      </c>
      <c r="P3219">
        <v>140</v>
      </c>
      <c r="Q3219">
        <v>9</v>
      </c>
      <c r="R3219">
        <v>58</v>
      </c>
      <c r="S3219">
        <v>92.399999999999991</v>
      </c>
      <c r="T3219">
        <v>10</v>
      </c>
      <c r="U3219">
        <v>50.5</v>
      </c>
      <c r="V3219">
        <v>0.90298507462686572</v>
      </c>
      <c r="W3219">
        <v>0.4</v>
      </c>
      <c r="X3219">
        <v>3.6525974025974031E-2</v>
      </c>
      <c r="Y3219">
        <v>0.2353896103896104</v>
      </c>
      <c r="Z3219">
        <v>412</v>
      </c>
      <c r="AA3219">
        <v>0.65</v>
      </c>
      <c r="AB3219">
        <v>6</v>
      </c>
      <c r="AC3219">
        <v>0</v>
      </c>
      <c r="AD3219">
        <v>0</v>
      </c>
      <c r="AE3219">
        <v>8</v>
      </c>
      <c r="AF3219">
        <v>0</v>
      </c>
      <c r="AG3219">
        <v>0</v>
      </c>
      <c r="AH3219">
        <v>47</v>
      </c>
      <c r="AI3219">
        <v>0</v>
      </c>
      <c r="AJ3219">
        <v>0</v>
      </c>
      <c r="AK3219">
        <v>7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50</v>
      </c>
      <c r="AR3219">
        <v>50</v>
      </c>
      <c r="AS3219" t="s">
        <v>797</v>
      </c>
    </row>
    <row r="3220" spans="1:45" x14ac:dyDescent="0.25">
      <c r="A3220">
        <v>3219</v>
      </c>
      <c r="B3220" t="s">
        <v>26</v>
      </c>
      <c r="C3220" t="s">
        <v>665</v>
      </c>
      <c r="D3220" t="s">
        <v>5</v>
      </c>
      <c r="E3220" t="s">
        <v>354</v>
      </c>
      <c r="F3220" s="138">
        <v>44093</v>
      </c>
      <c r="G3220" t="s">
        <v>684</v>
      </c>
      <c r="H3220" t="s">
        <v>667</v>
      </c>
      <c r="I3220" t="s">
        <v>672</v>
      </c>
      <c r="J3220" t="s">
        <v>402</v>
      </c>
      <c r="K3220" t="s">
        <v>669</v>
      </c>
      <c r="L3220">
        <v>1250</v>
      </c>
      <c r="M3220">
        <v>350</v>
      </c>
      <c r="N3220">
        <v>152</v>
      </c>
      <c r="O3220">
        <v>188</v>
      </c>
      <c r="P3220">
        <v>140</v>
      </c>
      <c r="Q3220">
        <v>17</v>
      </c>
      <c r="R3220">
        <v>36</v>
      </c>
      <c r="S3220">
        <v>92.399999999999991</v>
      </c>
      <c r="T3220">
        <v>10.199999999999999</v>
      </c>
      <c r="U3220">
        <v>19.5</v>
      </c>
      <c r="V3220">
        <v>0.56037735849056602</v>
      </c>
      <c r="W3220">
        <v>0.4</v>
      </c>
      <c r="X3220">
        <v>7.1428571428571438E-2</v>
      </c>
      <c r="Y3220">
        <v>0.15126050420168069</v>
      </c>
      <c r="Z3220">
        <v>400</v>
      </c>
      <c r="AA3220">
        <v>0.65</v>
      </c>
      <c r="AB3220">
        <v>6.2</v>
      </c>
      <c r="AC3220">
        <v>0</v>
      </c>
      <c r="AD3220">
        <v>0</v>
      </c>
      <c r="AE3220">
        <v>8</v>
      </c>
      <c r="AF3220">
        <v>0</v>
      </c>
      <c r="AG3220">
        <v>0</v>
      </c>
      <c r="AH3220">
        <v>15</v>
      </c>
      <c r="AI3220">
        <v>0</v>
      </c>
      <c r="AJ3220">
        <v>0</v>
      </c>
      <c r="AK3220">
        <v>9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50</v>
      </c>
      <c r="AR3220">
        <v>50</v>
      </c>
      <c r="AS3220" t="s">
        <v>797</v>
      </c>
    </row>
    <row r="3221" spans="1:45" x14ac:dyDescent="0.25">
      <c r="A3221">
        <v>3220</v>
      </c>
      <c r="B3221" t="s">
        <v>26</v>
      </c>
      <c r="C3221" t="s">
        <v>665</v>
      </c>
      <c r="D3221" t="s">
        <v>5</v>
      </c>
      <c r="E3221" t="s">
        <v>354</v>
      </c>
      <c r="F3221" s="138">
        <v>44093</v>
      </c>
      <c r="G3221" t="s">
        <v>684</v>
      </c>
      <c r="H3221" t="s">
        <v>667</v>
      </c>
      <c r="I3221" t="s">
        <v>677</v>
      </c>
      <c r="J3221" t="s">
        <v>401</v>
      </c>
      <c r="K3221" t="s">
        <v>669</v>
      </c>
      <c r="L3221">
        <v>1250</v>
      </c>
      <c r="M3221">
        <v>350</v>
      </c>
      <c r="N3221">
        <v>162</v>
      </c>
      <c r="O3221">
        <v>160</v>
      </c>
      <c r="P3221">
        <v>140</v>
      </c>
      <c r="Q3221">
        <v>20</v>
      </c>
      <c r="R3221">
        <v>35</v>
      </c>
      <c r="S3221">
        <v>92.399999999999991</v>
      </c>
      <c r="T3221">
        <v>11</v>
      </c>
      <c r="U3221">
        <v>33.5</v>
      </c>
      <c r="V3221">
        <v>0.80909090909090908</v>
      </c>
      <c r="W3221">
        <v>0.4</v>
      </c>
      <c r="X3221">
        <v>8.8731144631765763E-2</v>
      </c>
      <c r="Y3221">
        <v>0.15527950310559008</v>
      </c>
      <c r="Z3221">
        <v>400</v>
      </c>
      <c r="AA3221">
        <v>0.7</v>
      </c>
      <c r="AB3221">
        <v>10</v>
      </c>
      <c r="AC3221">
        <v>0</v>
      </c>
      <c r="AD3221">
        <v>0</v>
      </c>
      <c r="AE3221">
        <v>2</v>
      </c>
      <c r="AF3221">
        <v>0</v>
      </c>
      <c r="AG3221">
        <v>0</v>
      </c>
      <c r="AH3221">
        <v>29</v>
      </c>
      <c r="AI3221">
        <v>4</v>
      </c>
      <c r="AJ3221">
        <v>0</v>
      </c>
      <c r="AK3221">
        <v>7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50</v>
      </c>
      <c r="AR3221">
        <v>50</v>
      </c>
      <c r="AS3221" t="s">
        <v>797</v>
      </c>
    </row>
    <row r="3222" spans="1:45" x14ac:dyDescent="0.25">
      <c r="A3222">
        <v>3221</v>
      </c>
      <c r="B3222" t="s">
        <v>26</v>
      </c>
      <c r="C3222" t="s">
        <v>665</v>
      </c>
      <c r="D3222" t="s">
        <v>5</v>
      </c>
      <c r="E3222" t="s">
        <v>354</v>
      </c>
      <c r="F3222" s="138">
        <v>44093</v>
      </c>
      <c r="G3222" t="s">
        <v>685</v>
      </c>
      <c r="H3222" t="s">
        <v>667</v>
      </c>
      <c r="I3222" t="s">
        <v>668</v>
      </c>
      <c r="J3222" t="s">
        <v>173</v>
      </c>
      <c r="K3222" t="s">
        <v>671</v>
      </c>
      <c r="L3222">
        <v>1000</v>
      </c>
      <c r="M3222">
        <v>280</v>
      </c>
      <c r="O3222">
        <v>258</v>
      </c>
      <c r="P3222">
        <v>112</v>
      </c>
      <c r="Q3222">
        <v>29</v>
      </c>
      <c r="R3222">
        <v>45</v>
      </c>
      <c r="S3222">
        <v>73.919999999999987</v>
      </c>
      <c r="T3222">
        <v>15</v>
      </c>
      <c r="U3222">
        <v>41</v>
      </c>
      <c r="V3222">
        <v>0.7567567567567568</v>
      </c>
      <c r="W3222">
        <v>0.4</v>
      </c>
      <c r="X3222">
        <v>0.16057585825027687</v>
      </c>
      <c r="Y3222">
        <v>0.24916943521594684</v>
      </c>
      <c r="Z3222">
        <v>202</v>
      </c>
      <c r="AA3222">
        <v>0.7</v>
      </c>
      <c r="AB3222">
        <v>13</v>
      </c>
      <c r="AC3222">
        <v>0</v>
      </c>
      <c r="AD3222">
        <v>0</v>
      </c>
      <c r="AE3222">
        <v>4</v>
      </c>
      <c r="AF3222">
        <v>0</v>
      </c>
      <c r="AG3222">
        <v>0</v>
      </c>
      <c r="AH3222">
        <v>38</v>
      </c>
      <c r="AI3222">
        <v>0</v>
      </c>
      <c r="AJ3222">
        <v>0</v>
      </c>
      <c r="AK3222">
        <v>6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50</v>
      </c>
      <c r="AR3222">
        <v>50</v>
      </c>
      <c r="AS3222" t="s">
        <v>755</v>
      </c>
    </row>
    <row r="3223" spans="1:45" x14ac:dyDescent="0.25">
      <c r="A3223">
        <v>3222</v>
      </c>
      <c r="B3223" t="s">
        <v>26</v>
      </c>
      <c r="C3223" t="s">
        <v>665</v>
      </c>
      <c r="D3223" t="s">
        <v>5</v>
      </c>
      <c r="E3223" t="s">
        <v>354</v>
      </c>
      <c r="F3223" s="138">
        <v>44093</v>
      </c>
      <c r="G3223" t="s">
        <v>712</v>
      </c>
      <c r="H3223" t="s">
        <v>687</v>
      </c>
      <c r="I3223" t="s">
        <v>668</v>
      </c>
      <c r="J3223" t="s">
        <v>466</v>
      </c>
      <c r="K3223" t="s">
        <v>711</v>
      </c>
      <c r="L3223">
        <v>320</v>
      </c>
      <c r="M3223">
        <v>144</v>
      </c>
      <c r="O3223">
        <v>176</v>
      </c>
      <c r="P3223">
        <v>34.56</v>
      </c>
      <c r="Q3223">
        <v>25</v>
      </c>
      <c r="R3223">
        <v>40</v>
      </c>
      <c r="S3223">
        <v>25.344000000000001</v>
      </c>
      <c r="T3223">
        <v>8.8333333330000006</v>
      </c>
      <c r="U3223">
        <v>31.166666670000001</v>
      </c>
      <c r="V3223">
        <v>0.61538461543076928</v>
      </c>
      <c r="W3223">
        <v>0.24</v>
      </c>
      <c r="X3223">
        <v>0.20292207792207795</v>
      </c>
      <c r="Y3223">
        <v>0.32467532467532473</v>
      </c>
      <c r="Z3223">
        <v>220</v>
      </c>
      <c r="AA3223">
        <v>0.7</v>
      </c>
      <c r="AB3223">
        <v>8.8333333330000006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31.166666670000001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50</v>
      </c>
      <c r="AR3223">
        <v>50</v>
      </c>
      <c r="AS3223" t="s">
        <v>755</v>
      </c>
    </row>
    <row r="3224" spans="1:45" x14ac:dyDescent="0.25">
      <c r="A3224">
        <v>3223</v>
      </c>
      <c r="B3224" t="s">
        <v>26</v>
      </c>
      <c r="C3224" t="s">
        <v>680</v>
      </c>
      <c r="D3224" t="s">
        <v>5</v>
      </c>
      <c r="E3224" t="s">
        <v>354</v>
      </c>
      <c r="F3224" s="138">
        <v>44093</v>
      </c>
      <c r="G3224" t="s">
        <v>670</v>
      </c>
      <c r="H3224" t="s">
        <v>667</v>
      </c>
      <c r="I3224" t="s">
        <v>681</v>
      </c>
      <c r="J3224" t="s">
        <v>373</v>
      </c>
      <c r="K3224" t="s">
        <v>671</v>
      </c>
      <c r="L3224">
        <v>1200</v>
      </c>
      <c r="M3224">
        <v>240</v>
      </c>
      <c r="O3224">
        <v>240</v>
      </c>
      <c r="P3224">
        <v>96</v>
      </c>
      <c r="Q3224">
        <v>22</v>
      </c>
      <c r="R3224">
        <v>52</v>
      </c>
      <c r="S3224">
        <v>63</v>
      </c>
      <c r="T3224">
        <v>22.5</v>
      </c>
      <c r="U3224">
        <v>56.25</v>
      </c>
      <c r="V3224">
        <v>1.0641891891891893</v>
      </c>
      <c r="W3224">
        <v>0.4</v>
      </c>
      <c r="X3224">
        <v>0.13095238095238096</v>
      </c>
      <c r="Y3224">
        <v>0.30952380952380953</v>
      </c>
      <c r="Z3224">
        <v>240</v>
      </c>
      <c r="AA3224">
        <v>0.65</v>
      </c>
      <c r="AB3224">
        <v>16</v>
      </c>
      <c r="AC3224">
        <v>0</v>
      </c>
      <c r="AD3224">
        <v>0</v>
      </c>
      <c r="AE3224">
        <v>13</v>
      </c>
      <c r="AF3224">
        <v>0</v>
      </c>
      <c r="AG3224">
        <v>0</v>
      </c>
      <c r="AH3224">
        <v>51</v>
      </c>
      <c r="AI3224">
        <v>5</v>
      </c>
      <c r="AJ3224">
        <v>0</v>
      </c>
      <c r="AK3224">
        <v>8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150</v>
      </c>
      <c r="AR3224">
        <v>150</v>
      </c>
      <c r="AS3224" t="s">
        <v>755</v>
      </c>
    </row>
    <row r="3225" spans="1:45" x14ac:dyDescent="0.25">
      <c r="A3225">
        <v>3224</v>
      </c>
      <c r="B3225" t="s">
        <v>26</v>
      </c>
      <c r="C3225" t="s">
        <v>680</v>
      </c>
      <c r="D3225" t="s">
        <v>5</v>
      </c>
      <c r="E3225" t="s">
        <v>354</v>
      </c>
      <c r="F3225" s="138">
        <v>44093</v>
      </c>
      <c r="G3225" t="s">
        <v>670</v>
      </c>
      <c r="H3225" t="s">
        <v>667</v>
      </c>
      <c r="I3225" t="s">
        <v>681</v>
      </c>
      <c r="J3225" t="s">
        <v>374</v>
      </c>
      <c r="K3225" t="s">
        <v>671</v>
      </c>
      <c r="L3225">
        <v>1200</v>
      </c>
      <c r="M3225">
        <v>336</v>
      </c>
      <c r="O3225">
        <v>432</v>
      </c>
      <c r="P3225">
        <v>134</v>
      </c>
      <c r="Q3225">
        <v>19</v>
      </c>
      <c r="R3225">
        <v>57</v>
      </c>
      <c r="S3225">
        <v>88</v>
      </c>
      <c r="T3225">
        <v>18.3</v>
      </c>
      <c r="U3225">
        <v>52.05</v>
      </c>
      <c r="V3225">
        <v>0.92565789473684201</v>
      </c>
      <c r="W3225">
        <v>0.4</v>
      </c>
      <c r="X3225">
        <v>6.2830687830687834E-2</v>
      </c>
      <c r="Y3225">
        <v>0.18849206349206352</v>
      </c>
      <c r="Z3225">
        <v>428</v>
      </c>
      <c r="AA3225">
        <v>0.65</v>
      </c>
      <c r="AB3225">
        <v>18.3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50.8</v>
      </c>
      <c r="AI3225">
        <v>5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150</v>
      </c>
      <c r="AR3225">
        <v>150</v>
      </c>
      <c r="AS3225" t="s">
        <v>797</v>
      </c>
    </row>
    <row r="3226" spans="1:45" x14ac:dyDescent="0.25">
      <c r="A3226">
        <v>3225</v>
      </c>
      <c r="B3226" t="s">
        <v>26</v>
      </c>
      <c r="C3226" t="s">
        <v>680</v>
      </c>
      <c r="D3226" t="s">
        <v>5</v>
      </c>
      <c r="E3226" t="s">
        <v>354</v>
      </c>
      <c r="F3226" s="138">
        <v>44093</v>
      </c>
      <c r="G3226" t="s">
        <v>670</v>
      </c>
      <c r="H3226" t="s">
        <v>667</v>
      </c>
      <c r="I3226" t="s">
        <v>681</v>
      </c>
      <c r="J3226" t="s">
        <v>386</v>
      </c>
      <c r="K3226" t="s">
        <v>671</v>
      </c>
      <c r="L3226">
        <v>1200</v>
      </c>
      <c r="M3226">
        <v>240</v>
      </c>
      <c r="O3226">
        <v>224</v>
      </c>
      <c r="P3226">
        <v>96</v>
      </c>
      <c r="Q3226">
        <v>7</v>
      </c>
      <c r="R3226">
        <v>28</v>
      </c>
      <c r="S3226">
        <v>63</v>
      </c>
      <c r="T3226">
        <v>3.8</v>
      </c>
      <c r="U3226">
        <v>37</v>
      </c>
      <c r="V3226">
        <v>1.1657142857142857</v>
      </c>
      <c r="W3226">
        <v>0.4</v>
      </c>
      <c r="X3226">
        <v>4.4642857142857151E-2</v>
      </c>
      <c r="Y3226">
        <v>0.1785714285714286</v>
      </c>
      <c r="Z3226">
        <v>270</v>
      </c>
      <c r="AA3226">
        <v>0.65</v>
      </c>
      <c r="AB3226">
        <v>1.8</v>
      </c>
      <c r="AC3226">
        <v>0</v>
      </c>
      <c r="AD3226">
        <v>0</v>
      </c>
      <c r="AE3226">
        <v>4</v>
      </c>
      <c r="AF3226">
        <v>0</v>
      </c>
      <c r="AG3226">
        <v>0</v>
      </c>
      <c r="AH3226">
        <v>36</v>
      </c>
      <c r="AI3226">
        <v>0</v>
      </c>
      <c r="AJ3226">
        <v>0</v>
      </c>
      <c r="AK3226">
        <v>2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150</v>
      </c>
      <c r="AR3226">
        <v>150</v>
      </c>
      <c r="AS3226" t="s">
        <v>755</v>
      </c>
    </row>
    <row r="3227" spans="1:45" x14ac:dyDescent="0.25">
      <c r="A3227">
        <v>3226</v>
      </c>
      <c r="B3227" t="s">
        <v>26</v>
      </c>
      <c r="C3227" t="s">
        <v>680</v>
      </c>
      <c r="D3227" t="s">
        <v>5</v>
      </c>
      <c r="E3227" t="s">
        <v>354</v>
      </c>
      <c r="F3227" s="138">
        <v>44093</v>
      </c>
      <c r="G3227" t="s">
        <v>670</v>
      </c>
      <c r="H3227" t="s">
        <v>667</v>
      </c>
      <c r="I3227" t="s">
        <v>681</v>
      </c>
      <c r="J3227" t="s">
        <v>384</v>
      </c>
      <c r="K3227" t="s">
        <v>671</v>
      </c>
      <c r="L3227">
        <v>1200</v>
      </c>
      <c r="M3227">
        <v>240</v>
      </c>
      <c r="O3227">
        <v>228</v>
      </c>
      <c r="P3227">
        <v>96</v>
      </c>
      <c r="Q3227">
        <v>4</v>
      </c>
      <c r="R3227">
        <v>25</v>
      </c>
      <c r="S3227">
        <v>63</v>
      </c>
      <c r="T3227">
        <v>3.8</v>
      </c>
      <c r="U3227">
        <v>19.2</v>
      </c>
      <c r="V3227">
        <v>0.7931034482758621</v>
      </c>
      <c r="W3227">
        <v>0.4</v>
      </c>
      <c r="X3227">
        <v>2.5062656641604012E-2</v>
      </c>
      <c r="Y3227">
        <v>0.15664160401002508</v>
      </c>
      <c r="Z3227">
        <v>290</v>
      </c>
      <c r="AA3227">
        <v>0.65</v>
      </c>
      <c r="AB3227">
        <v>3.8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18.7</v>
      </c>
      <c r="AI3227">
        <v>0</v>
      </c>
      <c r="AJ3227">
        <v>0</v>
      </c>
      <c r="AK3227">
        <v>1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150</v>
      </c>
      <c r="AR3227">
        <v>150</v>
      </c>
      <c r="AS3227" t="s">
        <v>755</v>
      </c>
    </row>
    <row r="3228" spans="1:45" x14ac:dyDescent="0.25">
      <c r="A3228">
        <v>3227</v>
      </c>
      <c r="B3228" t="s">
        <v>26</v>
      </c>
      <c r="C3228" t="s">
        <v>680</v>
      </c>
      <c r="D3228" t="s">
        <v>5</v>
      </c>
      <c r="E3228" t="s">
        <v>354</v>
      </c>
      <c r="F3228" s="138">
        <v>44093</v>
      </c>
      <c r="G3228" t="s">
        <v>676</v>
      </c>
      <c r="H3228" t="s">
        <v>667</v>
      </c>
      <c r="I3228" t="s">
        <v>681</v>
      </c>
      <c r="J3228" t="s">
        <v>377</v>
      </c>
      <c r="K3228" t="s">
        <v>669</v>
      </c>
      <c r="L3228">
        <v>1200</v>
      </c>
      <c r="M3228">
        <v>336</v>
      </c>
      <c r="N3228">
        <v>352</v>
      </c>
      <c r="P3228">
        <v>134</v>
      </c>
      <c r="Q3228">
        <v>29</v>
      </c>
      <c r="R3228">
        <v>69</v>
      </c>
      <c r="S3228">
        <v>88</v>
      </c>
      <c r="T3228">
        <v>45.3</v>
      </c>
      <c r="U3228">
        <v>25</v>
      </c>
      <c r="V3228">
        <v>0.71734693877551015</v>
      </c>
      <c r="W3228">
        <v>0.4</v>
      </c>
      <c r="X3228">
        <v>0.1176948051948052</v>
      </c>
      <c r="Y3228">
        <v>0.28003246753246758</v>
      </c>
      <c r="Z3228">
        <v>371</v>
      </c>
      <c r="AA3228">
        <v>0.65</v>
      </c>
      <c r="AB3228">
        <v>41.8</v>
      </c>
      <c r="AC3228">
        <v>0</v>
      </c>
      <c r="AD3228">
        <v>0</v>
      </c>
      <c r="AE3228">
        <v>7</v>
      </c>
      <c r="AF3228">
        <v>0</v>
      </c>
      <c r="AG3228">
        <v>0</v>
      </c>
      <c r="AH3228">
        <v>25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150</v>
      </c>
      <c r="AR3228">
        <v>150</v>
      </c>
      <c r="AS3228" t="s">
        <v>797</v>
      </c>
    </row>
    <row r="3229" spans="1:45" x14ac:dyDescent="0.25">
      <c r="A3229">
        <v>3228</v>
      </c>
      <c r="B3229" t="s">
        <v>26</v>
      </c>
      <c r="C3229" t="s">
        <v>680</v>
      </c>
      <c r="D3229" t="s">
        <v>5</v>
      </c>
      <c r="E3229" t="s">
        <v>354</v>
      </c>
      <c r="F3229" s="138">
        <v>44093</v>
      </c>
      <c r="G3229" t="s">
        <v>676</v>
      </c>
      <c r="H3229" t="s">
        <v>667</v>
      </c>
      <c r="I3229" t="s">
        <v>681</v>
      </c>
      <c r="J3229" t="s">
        <v>379</v>
      </c>
      <c r="K3229" t="s">
        <v>669</v>
      </c>
      <c r="L3229">
        <v>1200</v>
      </c>
      <c r="M3229">
        <v>336</v>
      </c>
      <c r="N3229">
        <v>352</v>
      </c>
      <c r="P3229">
        <v>134</v>
      </c>
      <c r="Q3229">
        <v>36</v>
      </c>
      <c r="R3229">
        <v>14</v>
      </c>
      <c r="S3229">
        <v>88</v>
      </c>
      <c r="T3229">
        <v>37</v>
      </c>
      <c r="U3229">
        <v>8.85</v>
      </c>
      <c r="V3229">
        <v>0.91700000000000004</v>
      </c>
      <c r="W3229">
        <v>0.4</v>
      </c>
      <c r="X3229">
        <v>0.14610389610389612</v>
      </c>
      <c r="Y3229">
        <v>5.6818181818181823E-2</v>
      </c>
      <c r="Z3229">
        <v>366</v>
      </c>
      <c r="AA3229">
        <v>0.65</v>
      </c>
      <c r="AB3229">
        <v>31</v>
      </c>
      <c r="AC3229">
        <v>0</v>
      </c>
      <c r="AD3229">
        <v>0</v>
      </c>
      <c r="AE3229">
        <v>12</v>
      </c>
      <c r="AF3229">
        <v>0</v>
      </c>
      <c r="AG3229">
        <v>0</v>
      </c>
      <c r="AH3229">
        <v>5.6</v>
      </c>
      <c r="AI3229">
        <v>1</v>
      </c>
      <c r="AJ3229">
        <v>0</v>
      </c>
      <c r="AK3229">
        <v>6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150</v>
      </c>
      <c r="AR3229">
        <v>150</v>
      </c>
      <c r="AS3229" t="s">
        <v>797</v>
      </c>
    </row>
    <row r="3230" spans="1:45" x14ac:dyDescent="0.25">
      <c r="A3230">
        <v>3229</v>
      </c>
      <c r="B3230" t="s">
        <v>26</v>
      </c>
      <c r="C3230" t="s">
        <v>680</v>
      </c>
      <c r="D3230" t="s">
        <v>5</v>
      </c>
      <c r="E3230" t="s">
        <v>354</v>
      </c>
      <c r="F3230" s="138">
        <v>44093</v>
      </c>
      <c r="G3230" t="s">
        <v>684</v>
      </c>
      <c r="H3230" t="s">
        <v>667</v>
      </c>
      <c r="I3230" t="s">
        <v>681</v>
      </c>
      <c r="J3230" t="s">
        <v>399</v>
      </c>
      <c r="K3230" t="s">
        <v>669</v>
      </c>
      <c r="L3230">
        <v>1250</v>
      </c>
      <c r="M3230">
        <v>250</v>
      </c>
      <c r="O3230">
        <v>260</v>
      </c>
      <c r="P3230">
        <v>100</v>
      </c>
      <c r="Q3230">
        <v>5</v>
      </c>
      <c r="R3230">
        <v>35</v>
      </c>
      <c r="S3230">
        <v>66</v>
      </c>
      <c r="T3230">
        <v>3.6</v>
      </c>
      <c r="U3230">
        <v>34.1</v>
      </c>
      <c r="V3230">
        <v>0.94250000000000012</v>
      </c>
      <c r="W3230">
        <v>0.4</v>
      </c>
      <c r="X3230">
        <v>2.7472527472527472E-2</v>
      </c>
      <c r="Y3230">
        <v>0.19230769230769232</v>
      </c>
      <c r="Z3230">
        <v>270</v>
      </c>
      <c r="AA3230">
        <v>0.65</v>
      </c>
      <c r="AB3230">
        <v>3.6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34.1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150</v>
      </c>
      <c r="AR3230">
        <v>150</v>
      </c>
      <c r="AS3230" t="s">
        <v>755</v>
      </c>
    </row>
    <row r="3231" spans="1:45" x14ac:dyDescent="0.25">
      <c r="A3231">
        <v>3230</v>
      </c>
      <c r="B3231" t="s">
        <v>26</v>
      </c>
      <c r="C3231" t="s">
        <v>680</v>
      </c>
      <c r="D3231" t="s">
        <v>5</v>
      </c>
      <c r="E3231" t="s">
        <v>354</v>
      </c>
      <c r="F3231" s="138">
        <v>44093</v>
      </c>
      <c r="G3231" t="s">
        <v>685</v>
      </c>
      <c r="H3231" t="s">
        <v>667</v>
      </c>
      <c r="I3231" t="s">
        <v>681</v>
      </c>
      <c r="J3231" t="s">
        <v>579</v>
      </c>
      <c r="K3231" t="s">
        <v>671</v>
      </c>
      <c r="L3231">
        <v>1000</v>
      </c>
      <c r="M3231">
        <v>200</v>
      </c>
      <c r="O3231">
        <v>192</v>
      </c>
      <c r="P3231">
        <v>80</v>
      </c>
      <c r="Q3231">
        <v>4</v>
      </c>
      <c r="R3231">
        <v>28</v>
      </c>
      <c r="S3231">
        <v>52</v>
      </c>
      <c r="T3231">
        <v>2</v>
      </c>
      <c r="U3231">
        <v>25.5</v>
      </c>
      <c r="V3231">
        <v>0.859375</v>
      </c>
      <c r="W3231">
        <v>0.4</v>
      </c>
      <c r="X3231">
        <v>2.9761904761904767E-2</v>
      </c>
      <c r="Y3231">
        <v>0.20833333333333337</v>
      </c>
      <c r="Z3231">
        <v>212</v>
      </c>
      <c r="AA3231">
        <v>0.65</v>
      </c>
      <c r="AB3231">
        <v>2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23</v>
      </c>
      <c r="AI3231">
        <v>2</v>
      </c>
      <c r="AJ3231">
        <v>0</v>
      </c>
      <c r="AK3231">
        <v>4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150</v>
      </c>
      <c r="AR3231">
        <v>150</v>
      </c>
      <c r="AS3231" t="s">
        <v>797</v>
      </c>
    </row>
    <row r="3232" spans="1:45" x14ac:dyDescent="0.25">
      <c r="A3232">
        <v>3231</v>
      </c>
      <c r="B3232" t="s">
        <v>26</v>
      </c>
      <c r="C3232" t="s">
        <v>680</v>
      </c>
      <c r="D3232" t="s">
        <v>5</v>
      </c>
      <c r="E3232" t="s">
        <v>354</v>
      </c>
      <c r="F3232" s="138">
        <v>44093</v>
      </c>
      <c r="G3232" t="s">
        <v>685</v>
      </c>
      <c r="H3232" t="s">
        <v>667</v>
      </c>
      <c r="I3232" t="s">
        <v>681</v>
      </c>
      <c r="J3232" t="s">
        <v>631</v>
      </c>
      <c r="K3232" t="s">
        <v>671</v>
      </c>
      <c r="L3232">
        <v>1000</v>
      </c>
      <c r="M3232">
        <v>200</v>
      </c>
      <c r="O3232">
        <v>228</v>
      </c>
      <c r="P3232">
        <v>80</v>
      </c>
      <c r="Q3232">
        <v>0</v>
      </c>
      <c r="R3232">
        <v>27</v>
      </c>
      <c r="S3232">
        <v>52</v>
      </c>
      <c r="T3232">
        <v>0</v>
      </c>
      <c r="U3232">
        <v>21.5</v>
      </c>
      <c r="V3232">
        <v>0.79629629629629628</v>
      </c>
      <c r="W3232">
        <v>0.4</v>
      </c>
      <c r="X3232">
        <v>0</v>
      </c>
      <c r="Y3232">
        <v>0.16917293233082709</v>
      </c>
      <c r="Z3232">
        <v>201</v>
      </c>
      <c r="AA3232">
        <v>0.65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21</v>
      </c>
      <c r="AI3232">
        <v>2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150</v>
      </c>
      <c r="AR3232">
        <v>150</v>
      </c>
      <c r="AS3232" t="s">
        <v>797</v>
      </c>
    </row>
    <row r="3233" spans="1:45" x14ac:dyDescent="0.25">
      <c r="A3233">
        <v>3232</v>
      </c>
      <c r="B3233" t="s">
        <v>26</v>
      </c>
      <c r="C3233" t="s">
        <v>680</v>
      </c>
      <c r="D3233" t="s">
        <v>5</v>
      </c>
      <c r="E3233" t="s">
        <v>354</v>
      </c>
      <c r="F3233" s="138">
        <v>44093</v>
      </c>
      <c r="G3233" t="s">
        <v>685</v>
      </c>
      <c r="H3233" t="s">
        <v>667</v>
      </c>
      <c r="I3233" t="s">
        <v>681</v>
      </c>
      <c r="J3233" t="s">
        <v>252</v>
      </c>
      <c r="K3233" t="s">
        <v>671</v>
      </c>
      <c r="L3233">
        <v>1000</v>
      </c>
      <c r="M3233">
        <v>280</v>
      </c>
      <c r="O3233">
        <v>276</v>
      </c>
      <c r="P3233">
        <v>112</v>
      </c>
      <c r="Q3233">
        <v>5</v>
      </c>
      <c r="R3233">
        <v>46</v>
      </c>
      <c r="S3233">
        <v>73</v>
      </c>
      <c r="T3233">
        <v>2.25</v>
      </c>
      <c r="U3233">
        <v>39.5</v>
      </c>
      <c r="V3233">
        <v>0.81862745098039214</v>
      </c>
      <c r="W3233">
        <v>0.4</v>
      </c>
      <c r="X3233">
        <v>2.5879917184265012E-2</v>
      </c>
      <c r="Y3233">
        <v>0.23809523809523811</v>
      </c>
      <c r="Z3233">
        <v>296</v>
      </c>
      <c r="AA3233">
        <v>0.65</v>
      </c>
      <c r="AB3233">
        <v>0</v>
      </c>
      <c r="AC3233">
        <v>1</v>
      </c>
      <c r="AD3233">
        <v>0</v>
      </c>
      <c r="AE3233">
        <v>4</v>
      </c>
      <c r="AF3233">
        <v>0</v>
      </c>
      <c r="AG3233">
        <v>0</v>
      </c>
      <c r="AH3233">
        <v>30</v>
      </c>
      <c r="AI3233">
        <v>2</v>
      </c>
      <c r="AJ3233">
        <v>0</v>
      </c>
      <c r="AK3233">
        <v>9</v>
      </c>
      <c r="AL3233">
        <v>6</v>
      </c>
      <c r="AM3233">
        <v>0</v>
      </c>
      <c r="AN3233">
        <v>0</v>
      </c>
      <c r="AO3233">
        <v>0</v>
      </c>
      <c r="AP3233">
        <v>0</v>
      </c>
      <c r="AQ3233">
        <v>150</v>
      </c>
      <c r="AR3233">
        <v>150</v>
      </c>
      <c r="AS3233" t="s">
        <v>797</v>
      </c>
    </row>
    <row r="3234" spans="1:45" x14ac:dyDescent="0.25">
      <c r="A3234">
        <v>3233</v>
      </c>
      <c r="B3234" t="s">
        <v>26</v>
      </c>
      <c r="C3234" t="s">
        <v>680</v>
      </c>
      <c r="D3234" t="s">
        <v>5</v>
      </c>
      <c r="E3234" t="s">
        <v>354</v>
      </c>
      <c r="F3234" s="138">
        <v>44093</v>
      </c>
      <c r="G3234" t="s">
        <v>685</v>
      </c>
      <c r="H3234" t="s">
        <v>667</v>
      </c>
      <c r="I3234" t="s">
        <v>681</v>
      </c>
      <c r="J3234" t="s">
        <v>413</v>
      </c>
      <c r="K3234" t="s">
        <v>671</v>
      </c>
      <c r="L3234">
        <v>1000</v>
      </c>
      <c r="M3234">
        <v>280</v>
      </c>
      <c r="O3234">
        <v>308</v>
      </c>
      <c r="P3234">
        <v>112</v>
      </c>
      <c r="Q3234">
        <v>7</v>
      </c>
      <c r="R3234">
        <v>28</v>
      </c>
      <c r="S3234">
        <v>73</v>
      </c>
      <c r="T3234">
        <v>5.375</v>
      </c>
      <c r="U3234">
        <v>41.125</v>
      </c>
      <c r="V3234">
        <v>1.3285714285714285</v>
      </c>
      <c r="W3234">
        <v>0.4</v>
      </c>
      <c r="X3234">
        <v>3.2467532467532471E-2</v>
      </c>
      <c r="Y3234">
        <v>0.12987012987012989</v>
      </c>
      <c r="Z3234">
        <v>329</v>
      </c>
      <c r="AA3234">
        <v>0.65</v>
      </c>
      <c r="AB3234">
        <v>4</v>
      </c>
      <c r="AC3234">
        <v>2</v>
      </c>
      <c r="AD3234">
        <v>1</v>
      </c>
      <c r="AE3234">
        <v>1</v>
      </c>
      <c r="AF3234">
        <v>0</v>
      </c>
      <c r="AG3234">
        <v>0</v>
      </c>
      <c r="AH3234">
        <v>39</v>
      </c>
      <c r="AI3234">
        <v>3</v>
      </c>
      <c r="AJ3234">
        <v>1</v>
      </c>
      <c r="AK3234">
        <v>2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150</v>
      </c>
      <c r="AR3234">
        <v>150</v>
      </c>
      <c r="AS3234" t="s">
        <v>797</v>
      </c>
    </row>
    <row r="3235" spans="1:45" x14ac:dyDescent="0.25">
      <c r="A3235">
        <v>3234</v>
      </c>
      <c r="B3235" t="s">
        <v>26</v>
      </c>
      <c r="C3235" t="s">
        <v>680</v>
      </c>
      <c r="D3235" t="s">
        <v>5</v>
      </c>
      <c r="E3235" t="s">
        <v>354</v>
      </c>
      <c r="F3235" s="138">
        <v>44093</v>
      </c>
      <c r="G3235" t="s">
        <v>685</v>
      </c>
      <c r="H3235" t="s">
        <v>667</v>
      </c>
      <c r="I3235" t="s">
        <v>681</v>
      </c>
      <c r="J3235" t="s">
        <v>404</v>
      </c>
      <c r="K3235" t="s">
        <v>671</v>
      </c>
      <c r="L3235">
        <v>1000</v>
      </c>
      <c r="M3235">
        <v>280</v>
      </c>
      <c r="O3235">
        <v>280</v>
      </c>
      <c r="P3235">
        <v>112</v>
      </c>
      <c r="Q3235">
        <v>24</v>
      </c>
      <c r="R3235">
        <v>46</v>
      </c>
      <c r="S3235">
        <v>73</v>
      </c>
      <c r="T3235">
        <v>24.5</v>
      </c>
      <c r="U3235">
        <v>45.5</v>
      </c>
      <c r="V3235">
        <v>1</v>
      </c>
      <c r="W3235">
        <v>0.4</v>
      </c>
      <c r="X3235">
        <v>0.12244897959183673</v>
      </c>
      <c r="Y3235">
        <v>0.23469387755102042</v>
      </c>
      <c r="Z3235">
        <v>294</v>
      </c>
      <c r="AA3235">
        <v>0.65</v>
      </c>
      <c r="AB3235">
        <v>23</v>
      </c>
      <c r="AC3235">
        <v>0</v>
      </c>
      <c r="AD3235">
        <v>0</v>
      </c>
      <c r="AE3235">
        <v>3</v>
      </c>
      <c r="AF3235">
        <v>0</v>
      </c>
      <c r="AG3235">
        <v>0</v>
      </c>
      <c r="AH3235">
        <v>43</v>
      </c>
      <c r="AI3235">
        <v>0</v>
      </c>
      <c r="AJ3235">
        <v>0</v>
      </c>
      <c r="AK3235">
        <v>5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150</v>
      </c>
      <c r="AR3235">
        <v>150</v>
      </c>
      <c r="AS3235" t="s">
        <v>797</v>
      </c>
    </row>
    <row r="3236" spans="1:45" x14ac:dyDescent="0.25">
      <c r="A3236">
        <v>3235</v>
      </c>
      <c r="B3236" t="s">
        <v>26</v>
      </c>
      <c r="C3236" t="s">
        <v>680</v>
      </c>
      <c r="D3236" t="s">
        <v>5</v>
      </c>
      <c r="E3236" t="s">
        <v>354</v>
      </c>
      <c r="F3236" s="138">
        <v>44093</v>
      </c>
      <c r="G3236" t="s">
        <v>670</v>
      </c>
      <c r="H3236" t="s">
        <v>667</v>
      </c>
      <c r="I3236" t="s">
        <v>689</v>
      </c>
      <c r="J3236" t="s">
        <v>307</v>
      </c>
      <c r="K3236" t="s">
        <v>671</v>
      </c>
      <c r="L3236">
        <v>1200</v>
      </c>
      <c r="M3236">
        <v>240</v>
      </c>
      <c r="O3236">
        <v>276</v>
      </c>
      <c r="P3236">
        <v>96</v>
      </c>
      <c r="Q3236">
        <v>9</v>
      </c>
      <c r="R3236">
        <v>54</v>
      </c>
      <c r="S3236">
        <v>63</v>
      </c>
      <c r="T3236">
        <v>12</v>
      </c>
      <c r="U3236">
        <v>51</v>
      </c>
      <c r="V3236">
        <v>1</v>
      </c>
      <c r="W3236">
        <v>0.4</v>
      </c>
      <c r="X3236">
        <v>4.6583850931677023E-2</v>
      </c>
      <c r="Y3236">
        <v>0.27950310559006214</v>
      </c>
      <c r="Z3236">
        <v>293</v>
      </c>
      <c r="AA3236">
        <v>0.65</v>
      </c>
      <c r="AB3236">
        <v>11</v>
      </c>
      <c r="AC3236">
        <v>0</v>
      </c>
      <c r="AD3236">
        <v>0</v>
      </c>
      <c r="AE3236">
        <v>2</v>
      </c>
      <c r="AF3236">
        <v>0</v>
      </c>
      <c r="AG3236">
        <v>0</v>
      </c>
      <c r="AH3236">
        <v>46</v>
      </c>
      <c r="AI3236">
        <v>6</v>
      </c>
      <c r="AJ3236">
        <v>0</v>
      </c>
      <c r="AK3236">
        <v>7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150</v>
      </c>
      <c r="AR3236">
        <v>150</v>
      </c>
      <c r="AS3236" t="s">
        <v>755</v>
      </c>
    </row>
    <row r="3237" spans="1:45" x14ac:dyDescent="0.25">
      <c r="A3237">
        <v>3236</v>
      </c>
      <c r="B3237" t="s">
        <v>26</v>
      </c>
      <c r="C3237" t="s">
        <v>665</v>
      </c>
      <c r="D3237" t="s">
        <v>5</v>
      </c>
      <c r="E3237" t="s">
        <v>354</v>
      </c>
      <c r="F3237" s="138">
        <v>44094</v>
      </c>
      <c r="G3237" t="s">
        <v>666</v>
      </c>
      <c r="H3237" t="s">
        <v>667</v>
      </c>
      <c r="I3237" t="s">
        <v>668</v>
      </c>
      <c r="J3237" t="s">
        <v>129</v>
      </c>
      <c r="K3237" t="s">
        <v>669</v>
      </c>
      <c r="L3237">
        <v>2700</v>
      </c>
      <c r="M3237">
        <v>567</v>
      </c>
      <c r="O3237">
        <v>688</v>
      </c>
      <c r="P3237">
        <v>226.8</v>
      </c>
      <c r="Q3237">
        <v>45</v>
      </c>
      <c r="R3237">
        <v>112</v>
      </c>
      <c r="S3237">
        <v>149.68799999999999</v>
      </c>
      <c r="T3237">
        <v>21.5</v>
      </c>
      <c r="U3237">
        <v>89.25</v>
      </c>
      <c r="V3237">
        <v>0.70541401273885351</v>
      </c>
      <c r="W3237">
        <v>0.4</v>
      </c>
      <c r="X3237">
        <v>9.3438538205980068E-2</v>
      </c>
      <c r="Y3237">
        <v>0.23255813953488375</v>
      </c>
      <c r="Z3237">
        <v>690</v>
      </c>
      <c r="AA3237">
        <v>0.8</v>
      </c>
      <c r="AB3237">
        <v>16</v>
      </c>
      <c r="AC3237">
        <v>8</v>
      </c>
      <c r="AD3237">
        <v>0</v>
      </c>
      <c r="AE3237">
        <v>7</v>
      </c>
      <c r="AF3237">
        <v>0</v>
      </c>
      <c r="AG3237">
        <v>0</v>
      </c>
      <c r="AH3237">
        <v>73</v>
      </c>
      <c r="AI3237">
        <v>5</v>
      </c>
      <c r="AJ3237">
        <v>0</v>
      </c>
      <c r="AK3237">
        <v>30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50</v>
      </c>
      <c r="AR3237">
        <v>50</v>
      </c>
      <c r="AS3237" t="s">
        <v>797</v>
      </c>
    </row>
    <row r="3238" spans="1:45" x14ac:dyDescent="0.25">
      <c r="A3238">
        <v>3237</v>
      </c>
      <c r="B3238" t="s">
        <v>26</v>
      </c>
      <c r="C3238" t="s">
        <v>665</v>
      </c>
      <c r="D3238" t="s">
        <v>5</v>
      </c>
      <c r="E3238" t="s">
        <v>354</v>
      </c>
      <c r="F3238" s="138">
        <v>44094</v>
      </c>
      <c r="G3238" t="s">
        <v>666</v>
      </c>
      <c r="H3238" t="s">
        <v>667</v>
      </c>
      <c r="I3238" t="s">
        <v>668</v>
      </c>
      <c r="J3238" t="s">
        <v>130</v>
      </c>
      <c r="K3238" t="s">
        <v>669</v>
      </c>
      <c r="L3238">
        <v>2700</v>
      </c>
      <c r="M3238">
        <v>567</v>
      </c>
      <c r="O3238">
        <v>580</v>
      </c>
      <c r="P3238">
        <v>226.8</v>
      </c>
      <c r="Q3238">
        <v>56</v>
      </c>
      <c r="R3238">
        <v>106</v>
      </c>
      <c r="S3238">
        <v>149.68799999999999</v>
      </c>
      <c r="T3238">
        <v>19</v>
      </c>
      <c r="U3238">
        <v>143</v>
      </c>
      <c r="V3238">
        <v>1</v>
      </c>
      <c r="W3238">
        <v>0.4</v>
      </c>
      <c r="X3238">
        <v>0.13793103448275862</v>
      </c>
      <c r="Y3238">
        <v>0.26108374384236455</v>
      </c>
      <c r="Z3238">
        <v>615</v>
      </c>
      <c r="AA3238">
        <v>0.8</v>
      </c>
      <c r="AB3238">
        <v>15</v>
      </c>
      <c r="AC3238">
        <v>0</v>
      </c>
      <c r="AD3238">
        <v>0</v>
      </c>
      <c r="AE3238">
        <v>8</v>
      </c>
      <c r="AF3238">
        <v>0</v>
      </c>
      <c r="AG3238">
        <v>0</v>
      </c>
      <c r="AH3238">
        <v>81</v>
      </c>
      <c r="AI3238">
        <v>0</v>
      </c>
      <c r="AJ3238">
        <v>0</v>
      </c>
      <c r="AK3238">
        <v>124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50</v>
      </c>
      <c r="AR3238">
        <v>50</v>
      </c>
      <c r="AS3238" t="s">
        <v>797</v>
      </c>
    </row>
    <row r="3239" spans="1:45" x14ac:dyDescent="0.25">
      <c r="A3239">
        <v>3238</v>
      </c>
      <c r="B3239" t="s">
        <v>26</v>
      </c>
      <c r="C3239" t="s">
        <v>665</v>
      </c>
      <c r="D3239" t="s">
        <v>5</v>
      </c>
      <c r="E3239" t="s">
        <v>354</v>
      </c>
      <c r="F3239" s="138">
        <v>44094</v>
      </c>
      <c r="G3239" t="s">
        <v>666</v>
      </c>
      <c r="H3239" t="s">
        <v>667</v>
      </c>
      <c r="I3239" t="s">
        <v>672</v>
      </c>
      <c r="J3239" t="s">
        <v>189</v>
      </c>
      <c r="K3239" t="s">
        <v>669</v>
      </c>
      <c r="L3239">
        <v>2700</v>
      </c>
      <c r="M3239">
        <v>567</v>
      </c>
      <c r="N3239">
        <v>256</v>
      </c>
      <c r="O3239">
        <v>320</v>
      </c>
      <c r="P3239">
        <v>226.8</v>
      </c>
      <c r="Q3239">
        <v>53</v>
      </c>
      <c r="R3239">
        <v>83</v>
      </c>
      <c r="S3239">
        <v>149.68799999999999</v>
      </c>
      <c r="T3239">
        <v>21.5</v>
      </c>
      <c r="U3239">
        <v>86.5</v>
      </c>
      <c r="V3239">
        <v>0.79411764705882348</v>
      </c>
      <c r="W3239">
        <v>0.4</v>
      </c>
      <c r="X3239">
        <v>0.1314484126984127</v>
      </c>
      <c r="Y3239">
        <v>0.20585317460317462</v>
      </c>
      <c r="Z3239">
        <v>660</v>
      </c>
      <c r="AA3239">
        <v>0.8</v>
      </c>
      <c r="AB3239">
        <v>17</v>
      </c>
      <c r="AC3239">
        <v>0</v>
      </c>
      <c r="AD3239">
        <v>0</v>
      </c>
      <c r="AE3239">
        <v>9</v>
      </c>
      <c r="AF3239">
        <v>0</v>
      </c>
      <c r="AG3239">
        <v>0</v>
      </c>
      <c r="AH3239">
        <v>71</v>
      </c>
      <c r="AI3239">
        <v>0</v>
      </c>
      <c r="AJ3239">
        <v>0</v>
      </c>
      <c r="AK3239">
        <v>31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50</v>
      </c>
      <c r="AR3239">
        <v>50</v>
      </c>
      <c r="AS3239" t="s">
        <v>797</v>
      </c>
    </row>
    <row r="3240" spans="1:45" x14ac:dyDescent="0.25">
      <c r="A3240">
        <v>3239</v>
      </c>
      <c r="B3240" t="s">
        <v>26</v>
      </c>
      <c r="C3240" t="s">
        <v>665</v>
      </c>
      <c r="D3240" t="s">
        <v>5</v>
      </c>
      <c r="E3240" t="s">
        <v>354</v>
      </c>
      <c r="F3240" s="138">
        <v>44094</v>
      </c>
      <c r="G3240" t="s">
        <v>670</v>
      </c>
      <c r="H3240" t="s">
        <v>667</v>
      </c>
      <c r="I3240" t="s">
        <v>668</v>
      </c>
      <c r="J3240" t="s">
        <v>137</v>
      </c>
      <c r="K3240" t="s">
        <v>671</v>
      </c>
      <c r="L3240">
        <v>1200</v>
      </c>
      <c r="M3240">
        <v>336</v>
      </c>
      <c r="O3240">
        <v>384</v>
      </c>
      <c r="P3240">
        <v>134.4</v>
      </c>
      <c r="Q3240">
        <v>68</v>
      </c>
      <c r="R3240">
        <v>91</v>
      </c>
      <c r="S3240">
        <v>88.703999999999994</v>
      </c>
      <c r="T3240">
        <v>36.25</v>
      </c>
      <c r="U3240">
        <v>53.25</v>
      </c>
      <c r="V3240">
        <v>0.56289308176100628</v>
      </c>
      <c r="W3240">
        <v>0.4</v>
      </c>
      <c r="X3240">
        <v>0.25297619047619052</v>
      </c>
      <c r="Y3240">
        <v>0.33854166666666674</v>
      </c>
      <c r="Z3240">
        <v>481</v>
      </c>
      <c r="AA3240">
        <v>0.7</v>
      </c>
      <c r="AB3240">
        <v>34</v>
      </c>
      <c r="AC3240">
        <v>3</v>
      </c>
      <c r="AD3240">
        <v>0</v>
      </c>
      <c r="AE3240">
        <v>3</v>
      </c>
      <c r="AF3240">
        <v>0</v>
      </c>
      <c r="AG3240">
        <v>0</v>
      </c>
      <c r="AH3240">
        <v>47.5</v>
      </c>
      <c r="AI3240">
        <v>5</v>
      </c>
      <c r="AJ3240">
        <v>0</v>
      </c>
      <c r="AK3240">
        <v>9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50</v>
      </c>
      <c r="AR3240">
        <v>50</v>
      </c>
      <c r="AS3240" t="s">
        <v>797</v>
      </c>
    </row>
    <row r="3241" spans="1:45" x14ac:dyDescent="0.25">
      <c r="A3241">
        <v>3240</v>
      </c>
      <c r="B3241" t="s">
        <v>26</v>
      </c>
      <c r="C3241" t="s">
        <v>665</v>
      </c>
      <c r="D3241" t="s">
        <v>5</v>
      </c>
      <c r="E3241" t="s">
        <v>354</v>
      </c>
      <c r="F3241" s="138">
        <v>44094</v>
      </c>
      <c r="G3241" t="s">
        <v>670</v>
      </c>
      <c r="H3241" t="s">
        <v>667</v>
      </c>
      <c r="I3241" t="s">
        <v>668</v>
      </c>
      <c r="J3241" t="s">
        <v>138</v>
      </c>
      <c r="K3241" t="s">
        <v>671</v>
      </c>
      <c r="L3241">
        <v>1200</v>
      </c>
      <c r="M3241">
        <v>336</v>
      </c>
      <c r="O3241">
        <v>312</v>
      </c>
      <c r="P3241">
        <v>134.4</v>
      </c>
      <c r="Q3241">
        <v>11</v>
      </c>
      <c r="R3241">
        <v>73</v>
      </c>
      <c r="S3241">
        <v>88.703999999999994</v>
      </c>
      <c r="T3241">
        <v>8.5</v>
      </c>
      <c r="U3241">
        <v>57.25</v>
      </c>
      <c r="V3241">
        <v>0.78273809523809523</v>
      </c>
      <c r="W3241">
        <v>0.4</v>
      </c>
      <c r="X3241">
        <v>5.0366300366300375E-2</v>
      </c>
      <c r="Y3241">
        <v>0.33424908424908428</v>
      </c>
      <c r="Z3241">
        <v>369</v>
      </c>
      <c r="AA3241">
        <v>0.7</v>
      </c>
      <c r="AB3241">
        <v>7</v>
      </c>
      <c r="AC3241">
        <v>2</v>
      </c>
      <c r="AD3241">
        <v>0</v>
      </c>
      <c r="AE3241">
        <v>2</v>
      </c>
      <c r="AF3241">
        <v>0</v>
      </c>
      <c r="AG3241">
        <v>0</v>
      </c>
      <c r="AH3241">
        <v>49</v>
      </c>
      <c r="AI3241">
        <v>5</v>
      </c>
      <c r="AJ3241">
        <v>0</v>
      </c>
      <c r="AK3241">
        <v>14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50</v>
      </c>
      <c r="AR3241">
        <v>50</v>
      </c>
      <c r="AS3241" t="s">
        <v>797</v>
      </c>
    </row>
    <row r="3242" spans="1:45" x14ac:dyDescent="0.25">
      <c r="A3242">
        <v>3241</v>
      </c>
      <c r="B3242" t="s">
        <v>26</v>
      </c>
      <c r="C3242" t="s">
        <v>665</v>
      </c>
      <c r="D3242" t="s">
        <v>5</v>
      </c>
      <c r="E3242" t="s">
        <v>354</v>
      </c>
      <c r="F3242" s="138">
        <v>44094</v>
      </c>
      <c r="G3242" t="s">
        <v>670</v>
      </c>
      <c r="H3242" t="s">
        <v>667</v>
      </c>
      <c r="I3242" t="s">
        <v>668</v>
      </c>
      <c r="J3242" t="s">
        <v>140</v>
      </c>
      <c r="K3242" t="s">
        <v>671</v>
      </c>
      <c r="L3242">
        <v>1200</v>
      </c>
      <c r="M3242">
        <v>336</v>
      </c>
      <c r="O3242">
        <v>340</v>
      </c>
      <c r="P3242">
        <v>134.4</v>
      </c>
      <c r="Q3242">
        <v>34</v>
      </c>
      <c r="R3242">
        <v>64</v>
      </c>
      <c r="S3242">
        <v>88.703999999999994</v>
      </c>
      <c r="T3242">
        <v>21.5</v>
      </c>
      <c r="U3242">
        <v>61</v>
      </c>
      <c r="V3242">
        <v>0.84183673469387754</v>
      </c>
      <c r="W3242">
        <v>0.4</v>
      </c>
      <c r="X3242">
        <v>0.14285714285714288</v>
      </c>
      <c r="Y3242">
        <v>0.26890756302521013</v>
      </c>
      <c r="Z3242">
        <v>460</v>
      </c>
      <c r="AA3242">
        <v>0.7</v>
      </c>
      <c r="AB3242">
        <v>18</v>
      </c>
      <c r="AC3242">
        <v>0</v>
      </c>
      <c r="AD3242">
        <v>0</v>
      </c>
      <c r="AE3242">
        <v>7</v>
      </c>
      <c r="AF3242">
        <v>0</v>
      </c>
      <c r="AG3242">
        <v>0</v>
      </c>
      <c r="AH3242">
        <v>54</v>
      </c>
      <c r="AI3242">
        <v>0</v>
      </c>
      <c r="AJ3242">
        <v>0</v>
      </c>
      <c r="AK3242">
        <v>14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50</v>
      </c>
      <c r="AR3242">
        <v>50</v>
      </c>
      <c r="AS3242" t="s">
        <v>797</v>
      </c>
    </row>
    <row r="3243" spans="1:45" x14ac:dyDescent="0.25">
      <c r="A3243">
        <v>3242</v>
      </c>
      <c r="B3243" t="s">
        <v>26</v>
      </c>
      <c r="C3243" t="s">
        <v>665</v>
      </c>
      <c r="D3243" t="s">
        <v>5</v>
      </c>
      <c r="E3243" t="s">
        <v>354</v>
      </c>
      <c r="F3243" s="138">
        <v>44094</v>
      </c>
      <c r="G3243" t="s">
        <v>670</v>
      </c>
      <c r="H3243" t="s">
        <v>667</v>
      </c>
      <c r="I3243" t="s">
        <v>668</v>
      </c>
      <c r="J3243" t="s">
        <v>141</v>
      </c>
      <c r="K3243" t="s">
        <v>671</v>
      </c>
      <c r="L3243">
        <v>1200</v>
      </c>
      <c r="M3243">
        <v>336</v>
      </c>
      <c r="O3243">
        <v>382</v>
      </c>
      <c r="P3243">
        <v>134.4</v>
      </c>
      <c r="Q3243">
        <v>12</v>
      </c>
      <c r="R3243">
        <v>58</v>
      </c>
      <c r="S3243">
        <v>88.703999999999994</v>
      </c>
      <c r="T3243">
        <v>13</v>
      </c>
      <c r="U3243">
        <v>62.5</v>
      </c>
      <c r="V3243">
        <v>1.0785714285714285</v>
      </c>
      <c r="W3243">
        <v>0.4</v>
      </c>
      <c r="X3243">
        <v>4.4876589379207181E-2</v>
      </c>
      <c r="Y3243">
        <v>0.21690351533283472</v>
      </c>
      <c r="Z3243">
        <v>436</v>
      </c>
      <c r="AA3243">
        <v>0.7</v>
      </c>
      <c r="AB3243">
        <v>11</v>
      </c>
      <c r="AC3243">
        <v>0</v>
      </c>
      <c r="AD3243">
        <v>0</v>
      </c>
      <c r="AE3243">
        <v>4</v>
      </c>
      <c r="AF3243">
        <v>0</v>
      </c>
      <c r="AG3243">
        <v>0</v>
      </c>
      <c r="AH3243">
        <v>61</v>
      </c>
      <c r="AI3243">
        <v>0</v>
      </c>
      <c r="AJ3243">
        <v>0</v>
      </c>
      <c r="AK3243">
        <v>3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50</v>
      </c>
      <c r="AR3243">
        <v>50</v>
      </c>
      <c r="AS3243" t="s">
        <v>797</v>
      </c>
    </row>
    <row r="3244" spans="1:45" x14ac:dyDescent="0.25">
      <c r="A3244">
        <v>3243</v>
      </c>
      <c r="B3244" t="s">
        <v>26</v>
      </c>
      <c r="C3244" t="s">
        <v>665</v>
      </c>
      <c r="D3244" t="s">
        <v>5</v>
      </c>
      <c r="E3244" t="s">
        <v>354</v>
      </c>
      <c r="F3244" s="138">
        <v>44094</v>
      </c>
      <c r="G3244" t="s">
        <v>682</v>
      </c>
      <c r="H3244" t="s">
        <v>667</v>
      </c>
      <c r="I3244" t="s">
        <v>668</v>
      </c>
      <c r="J3244" t="s">
        <v>147</v>
      </c>
      <c r="K3244" t="s">
        <v>671</v>
      </c>
      <c r="L3244">
        <v>1000</v>
      </c>
      <c r="M3244">
        <v>200</v>
      </c>
      <c r="O3244">
        <v>192</v>
      </c>
      <c r="P3244">
        <v>80</v>
      </c>
      <c r="Q3244">
        <v>10</v>
      </c>
      <c r="R3244">
        <v>25</v>
      </c>
      <c r="S3244">
        <v>52.8</v>
      </c>
      <c r="T3244">
        <v>6</v>
      </c>
      <c r="U3244">
        <v>17.3</v>
      </c>
      <c r="V3244">
        <v>0.6657142857142857</v>
      </c>
      <c r="W3244">
        <v>0.4</v>
      </c>
      <c r="X3244">
        <v>7.4404761904761918E-2</v>
      </c>
      <c r="Y3244">
        <v>0.18601190476190479</v>
      </c>
      <c r="Z3244">
        <v>450</v>
      </c>
      <c r="AA3244">
        <v>0.7</v>
      </c>
      <c r="AB3244">
        <v>2</v>
      </c>
      <c r="AC3244">
        <v>0</v>
      </c>
      <c r="AD3244">
        <v>0</v>
      </c>
      <c r="AE3244">
        <v>8</v>
      </c>
      <c r="AF3244">
        <v>0</v>
      </c>
      <c r="AG3244">
        <v>0</v>
      </c>
      <c r="AH3244">
        <v>9.8000000000000007</v>
      </c>
      <c r="AI3244">
        <v>0</v>
      </c>
      <c r="AJ3244">
        <v>0</v>
      </c>
      <c r="AK3244">
        <v>15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50</v>
      </c>
      <c r="AR3244">
        <v>50</v>
      </c>
      <c r="AS3244" t="s">
        <v>755</v>
      </c>
    </row>
    <row r="3245" spans="1:45" x14ac:dyDescent="0.25">
      <c r="A3245">
        <v>3244</v>
      </c>
      <c r="B3245" t="s">
        <v>26</v>
      </c>
      <c r="C3245" t="s">
        <v>665</v>
      </c>
      <c r="D3245" t="s">
        <v>5</v>
      </c>
      <c r="E3245" t="s">
        <v>354</v>
      </c>
      <c r="F3245" s="138">
        <v>44094</v>
      </c>
      <c r="G3245" t="s">
        <v>682</v>
      </c>
      <c r="H3245" t="s">
        <v>667</v>
      </c>
      <c r="I3245" t="s">
        <v>668</v>
      </c>
      <c r="J3245" t="s">
        <v>153</v>
      </c>
      <c r="K3245" t="s">
        <v>671</v>
      </c>
      <c r="L3245">
        <v>1000</v>
      </c>
      <c r="M3245">
        <v>200</v>
      </c>
      <c r="O3245">
        <v>224</v>
      </c>
      <c r="P3245">
        <v>80</v>
      </c>
      <c r="Q3245">
        <v>18</v>
      </c>
      <c r="R3245">
        <v>41</v>
      </c>
      <c r="S3245">
        <v>52.8</v>
      </c>
      <c r="T3245">
        <v>31</v>
      </c>
      <c r="U3245">
        <v>24</v>
      </c>
      <c r="V3245">
        <v>0.93220338983050843</v>
      </c>
      <c r="W3245">
        <v>0.4</v>
      </c>
      <c r="X3245">
        <v>0.11479591836734696</v>
      </c>
      <c r="Y3245">
        <v>0.26147959183673475</v>
      </c>
      <c r="Z3245">
        <v>420</v>
      </c>
      <c r="AA3245">
        <v>0.7</v>
      </c>
      <c r="AB3245">
        <v>11</v>
      </c>
      <c r="AC3245">
        <v>0</v>
      </c>
      <c r="AD3245">
        <v>0</v>
      </c>
      <c r="AE3245">
        <v>40</v>
      </c>
      <c r="AF3245">
        <v>0</v>
      </c>
      <c r="AG3245">
        <v>0</v>
      </c>
      <c r="AH3245">
        <v>9</v>
      </c>
      <c r="AI3245">
        <v>0</v>
      </c>
      <c r="AJ3245">
        <v>0</v>
      </c>
      <c r="AK3245">
        <v>16</v>
      </c>
      <c r="AL3245">
        <v>0</v>
      </c>
      <c r="AM3245">
        <v>0</v>
      </c>
      <c r="AN3245">
        <v>0</v>
      </c>
      <c r="AO3245">
        <v>0</v>
      </c>
      <c r="AP3245">
        <v>14</v>
      </c>
      <c r="AQ3245">
        <v>50</v>
      </c>
      <c r="AR3245">
        <v>50</v>
      </c>
      <c r="AS3245" t="s">
        <v>755</v>
      </c>
    </row>
    <row r="3246" spans="1:45" x14ac:dyDescent="0.25">
      <c r="A3246">
        <v>3245</v>
      </c>
      <c r="B3246" t="s">
        <v>26</v>
      </c>
      <c r="C3246" t="s">
        <v>665</v>
      </c>
      <c r="D3246" t="s">
        <v>5</v>
      </c>
      <c r="E3246" t="s">
        <v>354</v>
      </c>
      <c r="F3246" s="138">
        <v>44094</v>
      </c>
      <c r="G3246" t="s">
        <v>682</v>
      </c>
      <c r="H3246" t="s">
        <v>667</v>
      </c>
      <c r="I3246" t="s">
        <v>668</v>
      </c>
      <c r="J3246" t="s">
        <v>150</v>
      </c>
      <c r="K3246" t="s">
        <v>671</v>
      </c>
      <c r="L3246">
        <v>1000</v>
      </c>
      <c r="M3246">
        <v>200</v>
      </c>
      <c r="O3246">
        <v>212</v>
      </c>
      <c r="P3246">
        <v>80</v>
      </c>
      <c r="Q3246">
        <v>26</v>
      </c>
      <c r="R3246">
        <v>42</v>
      </c>
      <c r="S3246">
        <v>52.8</v>
      </c>
      <c r="T3246">
        <v>9.625</v>
      </c>
      <c r="U3246">
        <v>17.5</v>
      </c>
      <c r="V3246">
        <v>0.39889705882352944</v>
      </c>
      <c r="W3246">
        <v>0.4</v>
      </c>
      <c r="X3246">
        <v>0.17520215633423183</v>
      </c>
      <c r="Y3246">
        <v>0.28301886792452835</v>
      </c>
      <c r="Z3246">
        <v>308</v>
      </c>
      <c r="AA3246">
        <v>0.7</v>
      </c>
      <c r="AB3246">
        <v>4</v>
      </c>
      <c r="AC3246">
        <v>5</v>
      </c>
      <c r="AD3246">
        <v>5</v>
      </c>
      <c r="AE3246">
        <v>5</v>
      </c>
      <c r="AF3246">
        <v>0</v>
      </c>
      <c r="AG3246">
        <v>0</v>
      </c>
      <c r="AH3246">
        <v>7</v>
      </c>
      <c r="AI3246">
        <v>10</v>
      </c>
      <c r="AJ3246">
        <v>5</v>
      </c>
      <c r="AK3246">
        <v>10</v>
      </c>
      <c r="AL3246">
        <v>0</v>
      </c>
      <c r="AM3246">
        <v>0</v>
      </c>
      <c r="AN3246">
        <v>0</v>
      </c>
      <c r="AO3246">
        <v>3</v>
      </c>
      <c r="AP3246">
        <v>0</v>
      </c>
      <c r="AQ3246">
        <v>50</v>
      </c>
      <c r="AR3246">
        <v>50</v>
      </c>
      <c r="AS3246" t="s">
        <v>755</v>
      </c>
    </row>
    <row r="3247" spans="1:45" x14ac:dyDescent="0.25">
      <c r="A3247">
        <v>3246</v>
      </c>
      <c r="B3247" t="s">
        <v>26</v>
      </c>
      <c r="C3247" t="s">
        <v>665</v>
      </c>
      <c r="D3247" t="s">
        <v>5</v>
      </c>
      <c r="E3247" t="s">
        <v>354</v>
      </c>
      <c r="F3247" s="138">
        <v>44094</v>
      </c>
      <c r="G3247" t="s">
        <v>682</v>
      </c>
      <c r="H3247" t="s">
        <v>667</v>
      </c>
      <c r="I3247" t="s">
        <v>668</v>
      </c>
      <c r="J3247" t="s">
        <v>146</v>
      </c>
      <c r="K3247" t="s">
        <v>671</v>
      </c>
      <c r="L3247">
        <v>1000</v>
      </c>
      <c r="M3247">
        <v>200</v>
      </c>
      <c r="O3247">
        <v>209</v>
      </c>
      <c r="P3247">
        <v>80</v>
      </c>
      <c r="Q3247">
        <v>27</v>
      </c>
      <c r="R3247">
        <v>32</v>
      </c>
      <c r="S3247">
        <v>52.8</v>
      </c>
      <c r="T3247">
        <v>15.166666666999999</v>
      </c>
      <c r="U3247">
        <v>19.25</v>
      </c>
      <c r="V3247">
        <v>0.58333333333898307</v>
      </c>
      <c r="W3247">
        <v>0.4</v>
      </c>
      <c r="X3247">
        <v>0.18455228981544775</v>
      </c>
      <c r="Y3247">
        <v>0.21872863978127138</v>
      </c>
      <c r="Z3247">
        <v>379</v>
      </c>
      <c r="AA3247">
        <v>0.7</v>
      </c>
      <c r="AB3247">
        <v>8.6666666669999994</v>
      </c>
      <c r="AC3247">
        <v>0</v>
      </c>
      <c r="AD3247">
        <v>0</v>
      </c>
      <c r="AE3247">
        <v>13</v>
      </c>
      <c r="AF3247">
        <v>0</v>
      </c>
      <c r="AG3247">
        <v>0</v>
      </c>
      <c r="AH3247">
        <v>12.5</v>
      </c>
      <c r="AI3247">
        <v>1</v>
      </c>
      <c r="AJ3247">
        <v>0</v>
      </c>
      <c r="AK3247">
        <v>13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50</v>
      </c>
      <c r="AR3247">
        <v>50</v>
      </c>
      <c r="AS3247" t="s">
        <v>755</v>
      </c>
    </row>
    <row r="3248" spans="1:45" x14ac:dyDescent="0.25">
      <c r="A3248">
        <v>3247</v>
      </c>
      <c r="B3248" t="s">
        <v>26</v>
      </c>
      <c r="C3248" t="s">
        <v>665</v>
      </c>
      <c r="D3248" t="s">
        <v>5</v>
      </c>
      <c r="E3248" t="s">
        <v>354</v>
      </c>
      <c r="F3248" s="138">
        <v>44094</v>
      </c>
      <c r="G3248" t="s">
        <v>683</v>
      </c>
      <c r="H3248" t="s">
        <v>667</v>
      </c>
      <c r="I3248" t="s">
        <v>668</v>
      </c>
      <c r="J3248" t="s">
        <v>391</v>
      </c>
      <c r="K3248" t="s">
        <v>669</v>
      </c>
      <c r="L3248">
        <v>1500</v>
      </c>
      <c r="M3248">
        <v>420</v>
      </c>
      <c r="O3248">
        <v>464</v>
      </c>
      <c r="P3248">
        <v>168</v>
      </c>
      <c r="Q3248">
        <v>100</v>
      </c>
      <c r="R3248">
        <v>65</v>
      </c>
      <c r="S3248">
        <v>110.88</v>
      </c>
      <c r="T3248">
        <v>26.75</v>
      </c>
      <c r="U3248">
        <v>53.05</v>
      </c>
      <c r="V3248">
        <v>0.48363636363636364</v>
      </c>
      <c r="W3248">
        <v>0.4</v>
      </c>
      <c r="X3248">
        <v>0.30788177339901485</v>
      </c>
      <c r="Y3248">
        <v>0.20012315270935963</v>
      </c>
      <c r="Z3248">
        <v>503</v>
      </c>
      <c r="AA3248">
        <v>0.7</v>
      </c>
      <c r="AB3248">
        <v>21.5</v>
      </c>
      <c r="AC3248">
        <v>3</v>
      </c>
      <c r="AD3248">
        <v>0</v>
      </c>
      <c r="AE3248">
        <v>9</v>
      </c>
      <c r="AF3248">
        <v>0</v>
      </c>
      <c r="AG3248">
        <v>0</v>
      </c>
      <c r="AH3248">
        <v>42.8</v>
      </c>
      <c r="AI3248">
        <v>5</v>
      </c>
      <c r="AJ3248">
        <v>0</v>
      </c>
      <c r="AK3248">
        <v>18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50</v>
      </c>
      <c r="AR3248">
        <v>50</v>
      </c>
      <c r="AS3248" t="s">
        <v>797</v>
      </c>
    </row>
    <row r="3249" spans="1:45" x14ac:dyDescent="0.25">
      <c r="A3249">
        <v>3248</v>
      </c>
      <c r="B3249" t="s">
        <v>26</v>
      </c>
      <c r="C3249" t="s">
        <v>665</v>
      </c>
      <c r="D3249" t="s">
        <v>5</v>
      </c>
      <c r="E3249" t="s">
        <v>354</v>
      </c>
      <c r="F3249" s="138">
        <v>44094</v>
      </c>
      <c r="G3249" t="s">
        <v>683</v>
      </c>
      <c r="H3249" t="s">
        <v>667</v>
      </c>
      <c r="I3249" t="s">
        <v>668</v>
      </c>
      <c r="J3249" t="s">
        <v>394</v>
      </c>
      <c r="K3249" t="s">
        <v>669</v>
      </c>
      <c r="L3249">
        <v>1500</v>
      </c>
      <c r="M3249">
        <v>420</v>
      </c>
      <c r="O3249">
        <v>460</v>
      </c>
      <c r="P3249">
        <v>168</v>
      </c>
      <c r="Q3249">
        <v>32</v>
      </c>
      <c r="R3249">
        <v>77</v>
      </c>
      <c r="S3249">
        <v>110.88</v>
      </c>
      <c r="T3249">
        <v>19.5</v>
      </c>
      <c r="U3249">
        <v>55.5</v>
      </c>
      <c r="V3249">
        <v>0.68807339449541283</v>
      </c>
      <c r="W3249">
        <v>0.4</v>
      </c>
      <c r="X3249">
        <v>9.9378881987577633E-2</v>
      </c>
      <c r="Y3249">
        <v>0.2391304347826087</v>
      </c>
      <c r="Z3249">
        <v>650</v>
      </c>
      <c r="AA3249">
        <v>0.65</v>
      </c>
      <c r="AB3249">
        <v>15</v>
      </c>
      <c r="AC3249">
        <v>0</v>
      </c>
      <c r="AD3249">
        <v>0</v>
      </c>
      <c r="AE3249">
        <v>9</v>
      </c>
      <c r="AF3249">
        <v>0</v>
      </c>
      <c r="AG3249">
        <v>0</v>
      </c>
      <c r="AH3249">
        <v>47</v>
      </c>
      <c r="AI3249">
        <v>1</v>
      </c>
      <c r="AJ3249">
        <v>2</v>
      </c>
      <c r="AK3249">
        <v>15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50</v>
      </c>
      <c r="AR3249">
        <v>50</v>
      </c>
      <c r="AS3249" t="s">
        <v>797</v>
      </c>
    </row>
    <row r="3250" spans="1:45" x14ac:dyDescent="0.25">
      <c r="A3250">
        <v>3249</v>
      </c>
      <c r="B3250" t="s">
        <v>26</v>
      </c>
      <c r="C3250" t="s">
        <v>665</v>
      </c>
      <c r="D3250" t="s">
        <v>5</v>
      </c>
      <c r="E3250" t="s">
        <v>354</v>
      </c>
      <c r="F3250" s="138">
        <v>44094</v>
      </c>
      <c r="G3250" t="s">
        <v>676</v>
      </c>
      <c r="H3250" t="s">
        <v>667</v>
      </c>
      <c r="I3250" t="s">
        <v>668</v>
      </c>
      <c r="J3250" t="s">
        <v>165</v>
      </c>
      <c r="K3250" t="s">
        <v>669</v>
      </c>
      <c r="L3250">
        <v>1200</v>
      </c>
      <c r="M3250">
        <v>336</v>
      </c>
      <c r="O3250">
        <v>341</v>
      </c>
      <c r="P3250">
        <v>134.4</v>
      </c>
      <c r="Q3250">
        <v>41</v>
      </c>
      <c r="R3250">
        <v>72</v>
      </c>
      <c r="S3250">
        <v>88.703999999999994</v>
      </c>
      <c r="T3250">
        <v>39.25</v>
      </c>
      <c r="U3250">
        <v>45.5</v>
      </c>
      <c r="V3250">
        <v>0.75</v>
      </c>
      <c r="W3250">
        <v>0.24</v>
      </c>
      <c r="X3250">
        <v>0.17176372015081692</v>
      </c>
      <c r="Y3250">
        <v>0.30163385002094684</v>
      </c>
      <c r="Z3250">
        <v>876</v>
      </c>
      <c r="AA3250">
        <v>0.7</v>
      </c>
      <c r="AB3250">
        <v>34</v>
      </c>
      <c r="AC3250">
        <v>5</v>
      </c>
      <c r="AD3250">
        <v>0</v>
      </c>
      <c r="AE3250">
        <v>8</v>
      </c>
      <c r="AF3250">
        <v>0</v>
      </c>
      <c r="AG3250">
        <v>0</v>
      </c>
      <c r="AH3250">
        <v>41</v>
      </c>
      <c r="AI3250">
        <v>2</v>
      </c>
      <c r="AJ3250">
        <v>0</v>
      </c>
      <c r="AK3250">
        <v>8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50</v>
      </c>
      <c r="AR3250">
        <v>50</v>
      </c>
      <c r="AS3250" t="s">
        <v>797</v>
      </c>
    </row>
    <row r="3251" spans="1:45" x14ac:dyDescent="0.25">
      <c r="A3251">
        <v>3250</v>
      </c>
      <c r="B3251" t="s">
        <v>26</v>
      </c>
      <c r="C3251" t="s">
        <v>665</v>
      </c>
      <c r="D3251" t="s">
        <v>5</v>
      </c>
      <c r="E3251" t="s">
        <v>354</v>
      </c>
      <c r="F3251" s="138">
        <v>44094</v>
      </c>
      <c r="G3251" t="s">
        <v>676</v>
      </c>
      <c r="H3251" t="s">
        <v>667</v>
      </c>
      <c r="I3251" t="s">
        <v>668</v>
      </c>
      <c r="J3251" t="s">
        <v>166</v>
      </c>
      <c r="K3251" t="s">
        <v>669</v>
      </c>
      <c r="L3251">
        <v>1200</v>
      </c>
      <c r="M3251">
        <v>336</v>
      </c>
      <c r="O3251">
        <v>328</v>
      </c>
      <c r="P3251">
        <v>134.4</v>
      </c>
      <c r="Q3251">
        <v>31</v>
      </c>
      <c r="R3251">
        <v>58</v>
      </c>
      <c r="S3251">
        <v>88.703999999999994</v>
      </c>
      <c r="T3251">
        <v>19</v>
      </c>
      <c r="U3251">
        <v>51.75</v>
      </c>
      <c r="V3251">
        <v>0.7949438202247191</v>
      </c>
      <c r="W3251">
        <v>0.24</v>
      </c>
      <c r="X3251">
        <v>0.13501742160278746</v>
      </c>
      <c r="Y3251">
        <v>0.25261324041811845</v>
      </c>
      <c r="Z3251">
        <v>423</v>
      </c>
      <c r="AA3251">
        <v>0.7</v>
      </c>
      <c r="AB3251">
        <v>12</v>
      </c>
      <c r="AC3251">
        <v>0</v>
      </c>
      <c r="AD3251">
        <v>0</v>
      </c>
      <c r="AE3251">
        <v>14</v>
      </c>
      <c r="AF3251">
        <v>0</v>
      </c>
      <c r="AG3251">
        <v>0</v>
      </c>
      <c r="AH3251">
        <v>34</v>
      </c>
      <c r="AI3251">
        <v>19</v>
      </c>
      <c r="AJ3251">
        <v>0</v>
      </c>
      <c r="AK3251">
        <v>26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50</v>
      </c>
      <c r="AR3251">
        <v>50</v>
      </c>
      <c r="AS3251" t="s">
        <v>797</v>
      </c>
    </row>
    <row r="3252" spans="1:45" x14ac:dyDescent="0.25">
      <c r="A3252">
        <v>3251</v>
      </c>
      <c r="B3252" t="s">
        <v>26</v>
      </c>
      <c r="C3252" t="s">
        <v>665</v>
      </c>
      <c r="D3252" t="s">
        <v>5</v>
      </c>
      <c r="E3252" t="s">
        <v>354</v>
      </c>
      <c r="F3252" s="138">
        <v>44094</v>
      </c>
      <c r="G3252" t="s">
        <v>676</v>
      </c>
      <c r="H3252" t="s">
        <v>667</v>
      </c>
      <c r="I3252" t="s">
        <v>672</v>
      </c>
      <c r="J3252" t="s">
        <v>372</v>
      </c>
      <c r="K3252" t="s">
        <v>669</v>
      </c>
      <c r="L3252">
        <v>1200</v>
      </c>
      <c r="M3252">
        <v>240</v>
      </c>
      <c r="N3252">
        <v>112</v>
      </c>
      <c r="O3252">
        <v>113</v>
      </c>
      <c r="P3252">
        <v>96</v>
      </c>
      <c r="Q3252">
        <v>35</v>
      </c>
      <c r="R3252">
        <v>43</v>
      </c>
      <c r="S3252">
        <v>63.36</v>
      </c>
      <c r="T3252">
        <v>21.75</v>
      </c>
      <c r="U3252">
        <v>45.5</v>
      </c>
      <c r="V3252">
        <v>0.86217948717948723</v>
      </c>
      <c r="W3252">
        <v>0.4</v>
      </c>
      <c r="X3252">
        <v>0.22222222222222221</v>
      </c>
      <c r="Y3252">
        <v>0.27301587301587299</v>
      </c>
      <c r="Z3252">
        <v>643</v>
      </c>
      <c r="AA3252">
        <v>0.7</v>
      </c>
      <c r="AB3252">
        <v>14</v>
      </c>
      <c r="AC3252">
        <v>7</v>
      </c>
      <c r="AD3252">
        <v>0</v>
      </c>
      <c r="AE3252">
        <v>12</v>
      </c>
      <c r="AF3252">
        <v>0</v>
      </c>
      <c r="AG3252">
        <v>0</v>
      </c>
      <c r="AH3252">
        <v>34</v>
      </c>
      <c r="AI3252">
        <v>10</v>
      </c>
      <c r="AJ3252">
        <v>0</v>
      </c>
      <c r="AK3252">
        <v>18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50</v>
      </c>
      <c r="AR3252">
        <v>50</v>
      </c>
      <c r="AS3252" t="s">
        <v>755</v>
      </c>
    </row>
    <row r="3253" spans="1:45" x14ac:dyDescent="0.25">
      <c r="A3253">
        <v>3252</v>
      </c>
      <c r="B3253" t="s">
        <v>26</v>
      </c>
      <c r="C3253" t="s">
        <v>665</v>
      </c>
      <c r="D3253" t="s">
        <v>5</v>
      </c>
      <c r="E3253" t="s">
        <v>354</v>
      </c>
      <c r="F3253" s="138">
        <v>44094</v>
      </c>
      <c r="G3253" t="s">
        <v>676</v>
      </c>
      <c r="H3253" t="s">
        <v>667</v>
      </c>
      <c r="I3253" t="s">
        <v>677</v>
      </c>
      <c r="J3253" t="s">
        <v>440</v>
      </c>
      <c r="K3253" t="s">
        <v>669</v>
      </c>
      <c r="L3253">
        <v>1200</v>
      </c>
      <c r="M3253">
        <v>240</v>
      </c>
      <c r="N3253">
        <v>116</v>
      </c>
      <c r="O3253">
        <v>120</v>
      </c>
      <c r="P3253">
        <v>96</v>
      </c>
      <c r="Q3253">
        <v>24</v>
      </c>
      <c r="R3253">
        <v>25</v>
      </c>
      <c r="S3253">
        <v>63.36</v>
      </c>
      <c r="T3253">
        <v>16.5</v>
      </c>
      <c r="U3253">
        <v>32</v>
      </c>
      <c r="V3253">
        <v>0.98979591836734693</v>
      </c>
      <c r="W3253">
        <v>0.4</v>
      </c>
      <c r="X3253">
        <v>0.14527845036319614</v>
      </c>
      <c r="Y3253">
        <v>0.1513317191283293</v>
      </c>
      <c r="Z3253">
        <v>400</v>
      </c>
      <c r="AA3253">
        <v>0.65</v>
      </c>
      <c r="AB3253">
        <v>15</v>
      </c>
      <c r="AC3253">
        <v>0</v>
      </c>
      <c r="AD3253">
        <v>0</v>
      </c>
      <c r="AE3253">
        <v>3</v>
      </c>
      <c r="AF3253">
        <v>0</v>
      </c>
      <c r="AG3253">
        <v>0</v>
      </c>
      <c r="AH3253">
        <v>30</v>
      </c>
      <c r="AI3253">
        <v>0</v>
      </c>
      <c r="AJ3253">
        <v>0</v>
      </c>
      <c r="AK3253">
        <v>4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50</v>
      </c>
      <c r="AR3253">
        <v>50</v>
      </c>
      <c r="AS3253" t="s">
        <v>755</v>
      </c>
    </row>
    <row r="3254" spans="1:45" x14ac:dyDescent="0.25">
      <c r="A3254">
        <v>3253</v>
      </c>
      <c r="B3254" t="s">
        <v>26</v>
      </c>
      <c r="C3254" t="s">
        <v>665</v>
      </c>
      <c r="D3254" t="s">
        <v>5</v>
      </c>
      <c r="E3254" t="s">
        <v>354</v>
      </c>
      <c r="F3254" s="138">
        <v>44094</v>
      </c>
      <c r="G3254" t="s">
        <v>684</v>
      </c>
      <c r="H3254" t="s">
        <v>667</v>
      </c>
      <c r="I3254" t="s">
        <v>668</v>
      </c>
      <c r="J3254" t="s">
        <v>169</v>
      </c>
      <c r="K3254" t="s">
        <v>669</v>
      </c>
      <c r="L3254">
        <v>1250</v>
      </c>
      <c r="M3254">
        <v>350</v>
      </c>
      <c r="O3254">
        <v>344</v>
      </c>
      <c r="P3254">
        <v>140</v>
      </c>
      <c r="Q3254">
        <v>7</v>
      </c>
      <c r="R3254">
        <v>56</v>
      </c>
      <c r="S3254">
        <v>92.399999999999991</v>
      </c>
      <c r="T3254">
        <v>8.5</v>
      </c>
      <c r="U3254">
        <v>59.5</v>
      </c>
      <c r="V3254">
        <v>1.0793650793650793</v>
      </c>
      <c r="W3254">
        <v>0.4</v>
      </c>
      <c r="X3254">
        <v>2.9069767441860468E-2</v>
      </c>
      <c r="Y3254">
        <v>0.23255813953488375</v>
      </c>
      <c r="Z3254">
        <v>518</v>
      </c>
      <c r="AA3254">
        <v>0.65</v>
      </c>
      <c r="AB3254">
        <v>7</v>
      </c>
      <c r="AC3254">
        <v>0</v>
      </c>
      <c r="AD3254">
        <v>0</v>
      </c>
      <c r="AE3254">
        <v>3</v>
      </c>
      <c r="AF3254">
        <v>0</v>
      </c>
      <c r="AG3254">
        <v>0</v>
      </c>
      <c r="AH3254">
        <v>57</v>
      </c>
      <c r="AI3254">
        <v>0</v>
      </c>
      <c r="AJ3254">
        <v>0</v>
      </c>
      <c r="AK3254">
        <v>5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50</v>
      </c>
      <c r="AR3254">
        <v>50</v>
      </c>
      <c r="AS3254" t="s">
        <v>797</v>
      </c>
    </row>
    <row r="3255" spans="1:45" x14ac:dyDescent="0.25">
      <c r="A3255">
        <v>3254</v>
      </c>
      <c r="B3255" t="s">
        <v>26</v>
      </c>
      <c r="C3255" t="s">
        <v>665</v>
      </c>
      <c r="D3255" t="s">
        <v>5</v>
      </c>
      <c r="E3255" t="s">
        <v>354</v>
      </c>
      <c r="F3255" s="138">
        <v>44094</v>
      </c>
      <c r="G3255" t="s">
        <v>684</v>
      </c>
      <c r="H3255" t="s">
        <v>667</v>
      </c>
      <c r="I3255" t="s">
        <v>672</v>
      </c>
      <c r="J3255" t="s">
        <v>402</v>
      </c>
      <c r="K3255" t="s">
        <v>669</v>
      </c>
      <c r="L3255">
        <v>1250</v>
      </c>
      <c r="M3255">
        <v>350</v>
      </c>
      <c r="N3255">
        <v>164</v>
      </c>
      <c r="O3255">
        <v>162</v>
      </c>
      <c r="P3255">
        <v>140</v>
      </c>
      <c r="Q3255">
        <v>18</v>
      </c>
      <c r="R3255">
        <v>25</v>
      </c>
      <c r="S3255">
        <v>92.399999999999991</v>
      </c>
      <c r="T3255">
        <v>8.75</v>
      </c>
      <c r="U3255">
        <v>16.375</v>
      </c>
      <c r="V3255">
        <v>0.58430232558139539</v>
      </c>
      <c r="W3255">
        <v>0.4</v>
      </c>
      <c r="X3255">
        <v>7.8878177037686251E-2</v>
      </c>
      <c r="Y3255">
        <v>0.10955302366345311</v>
      </c>
      <c r="Z3255">
        <v>360</v>
      </c>
      <c r="AA3255">
        <v>0.65</v>
      </c>
      <c r="AB3255">
        <v>8</v>
      </c>
      <c r="AC3255">
        <v>0</v>
      </c>
      <c r="AD3255">
        <v>2</v>
      </c>
      <c r="AE3255">
        <v>0</v>
      </c>
      <c r="AF3255">
        <v>0</v>
      </c>
      <c r="AG3255">
        <v>0</v>
      </c>
      <c r="AH3255">
        <v>16</v>
      </c>
      <c r="AI3255">
        <v>0</v>
      </c>
      <c r="AJ3255">
        <v>1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50</v>
      </c>
      <c r="AR3255">
        <v>50</v>
      </c>
      <c r="AS3255" t="s">
        <v>797</v>
      </c>
    </row>
    <row r="3256" spans="1:45" x14ac:dyDescent="0.25">
      <c r="A3256">
        <v>3255</v>
      </c>
      <c r="B3256" t="s">
        <v>26</v>
      </c>
      <c r="C3256" t="s">
        <v>665</v>
      </c>
      <c r="D3256" t="s">
        <v>5</v>
      </c>
      <c r="E3256" t="s">
        <v>354</v>
      </c>
      <c r="F3256" s="138">
        <v>44094</v>
      </c>
      <c r="G3256" t="s">
        <v>684</v>
      </c>
      <c r="H3256" t="s">
        <v>667</v>
      </c>
      <c r="I3256" t="s">
        <v>677</v>
      </c>
      <c r="J3256" t="s">
        <v>401</v>
      </c>
      <c r="K3256" t="s">
        <v>669</v>
      </c>
      <c r="L3256">
        <v>1250</v>
      </c>
      <c r="M3256">
        <v>350</v>
      </c>
      <c r="N3256">
        <v>156</v>
      </c>
      <c r="O3256">
        <v>159</v>
      </c>
      <c r="P3256">
        <v>140</v>
      </c>
      <c r="Q3256">
        <v>20</v>
      </c>
      <c r="R3256">
        <v>40</v>
      </c>
      <c r="S3256">
        <v>92.399999999999991</v>
      </c>
      <c r="T3256">
        <v>22</v>
      </c>
      <c r="U3256">
        <v>42.5</v>
      </c>
      <c r="V3256">
        <v>1.075</v>
      </c>
      <c r="W3256">
        <v>0.4</v>
      </c>
      <c r="X3256">
        <v>9.0702947845804988E-2</v>
      </c>
      <c r="Y3256">
        <v>0.18140589569160998</v>
      </c>
      <c r="Z3256">
        <v>500</v>
      </c>
      <c r="AA3256">
        <v>0.7</v>
      </c>
      <c r="AB3256">
        <v>20</v>
      </c>
      <c r="AC3256">
        <v>4</v>
      </c>
      <c r="AD3256">
        <v>0</v>
      </c>
      <c r="AE3256">
        <v>2</v>
      </c>
      <c r="AF3256">
        <v>0</v>
      </c>
      <c r="AG3256">
        <v>0</v>
      </c>
      <c r="AH3256">
        <v>40</v>
      </c>
      <c r="AI3256">
        <v>4</v>
      </c>
      <c r="AJ3256">
        <v>0</v>
      </c>
      <c r="AK3256">
        <v>3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50</v>
      </c>
      <c r="AR3256">
        <v>50</v>
      </c>
      <c r="AS3256" t="s">
        <v>797</v>
      </c>
    </row>
    <row r="3257" spans="1:45" x14ac:dyDescent="0.25">
      <c r="A3257">
        <v>3256</v>
      </c>
      <c r="B3257" t="s">
        <v>26</v>
      </c>
      <c r="C3257" t="s">
        <v>665</v>
      </c>
      <c r="D3257" t="s">
        <v>5</v>
      </c>
      <c r="E3257" t="s">
        <v>354</v>
      </c>
      <c r="F3257" s="138">
        <v>44094</v>
      </c>
      <c r="G3257" t="s">
        <v>685</v>
      </c>
      <c r="H3257" t="s">
        <v>667</v>
      </c>
      <c r="I3257" t="s">
        <v>668</v>
      </c>
      <c r="J3257" t="s">
        <v>173</v>
      </c>
      <c r="K3257" t="s">
        <v>671</v>
      </c>
      <c r="L3257">
        <v>1000</v>
      </c>
      <c r="M3257">
        <v>280</v>
      </c>
      <c r="O3257">
        <v>312</v>
      </c>
      <c r="P3257">
        <v>112</v>
      </c>
      <c r="Q3257">
        <v>32</v>
      </c>
      <c r="R3257">
        <v>52</v>
      </c>
      <c r="S3257">
        <v>73.919999999999987</v>
      </c>
      <c r="T3257">
        <v>8</v>
      </c>
      <c r="U3257">
        <v>28.5</v>
      </c>
      <c r="V3257">
        <v>0.43452380952380953</v>
      </c>
      <c r="W3257">
        <v>0.4</v>
      </c>
      <c r="X3257">
        <v>0.14652014652014653</v>
      </c>
      <c r="Y3257">
        <v>0.23809523809523811</v>
      </c>
      <c r="Z3257">
        <v>459</v>
      </c>
      <c r="AA3257">
        <v>0.7</v>
      </c>
      <c r="AB3257">
        <v>8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28.5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50</v>
      </c>
      <c r="AR3257">
        <v>50</v>
      </c>
      <c r="AS3257" t="s">
        <v>755</v>
      </c>
    </row>
    <row r="3258" spans="1:45" x14ac:dyDescent="0.25">
      <c r="A3258">
        <v>3257</v>
      </c>
      <c r="B3258" t="s">
        <v>26</v>
      </c>
      <c r="C3258" t="s">
        <v>665</v>
      </c>
      <c r="D3258" t="s">
        <v>5</v>
      </c>
      <c r="E3258" t="s">
        <v>354</v>
      </c>
      <c r="F3258" s="138">
        <v>44094</v>
      </c>
      <c r="G3258" t="s">
        <v>712</v>
      </c>
      <c r="H3258" t="s">
        <v>687</v>
      </c>
      <c r="I3258" t="s">
        <v>668</v>
      </c>
      <c r="J3258" t="s">
        <v>466</v>
      </c>
      <c r="K3258" t="s">
        <v>711</v>
      </c>
      <c r="L3258">
        <v>320</v>
      </c>
      <c r="M3258">
        <v>144</v>
      </c>
      <c r="O3258">
        <v>172</v>
      </c>
      <c r="P3258">
        <v>34.56</v>
      </c>
      <c r="Q3258">
        <v>32</v>
      </c>
      <c r="R3258">
        <v>54</v>
      </c>
      <c r="S3258">
        <v>25.344000000000001</v>
      </c>
      <c r="T3258">
        <v>15</v>
      </c>
      <c r="U3258">
        <v>18</v>
      </c>
      <c r="V3258">
        <v>0.38372093023255816</v>
      </c>
      <c r="W3258">
        <v>0.24</v>
      </c>
      <c r="X3258">
        <v>0.26578073089700999</v>
      </c>
      <c r="Y3258">
        <v>0.44850498338870437</v>
      </c>
      <c r="Z3258">
        <v>361</v>
      </c>
      <c r="AA3258">
        <v>0.7</v>
      </c>
      <c r="AB3258">
        <v>15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18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50</v>
      </c>
      <c r="AR3258">
        <v>50</v>
      </c>
      <c r="AS3258" t="s">
        <v>755</v>
      </c>
    </row>
    <row r="3259" spans="1:45" x14ac:dyDescent="0.25">
      <c r="A3259">
        <v>3258</v>
      </c>
      <c r="B3259" t="s">
        <v>26</v>
      </c>
      <c r="C3259" t="s">
        <v>680</v>
      </c>
      <c r="D3259" t="s">
        <v>5</v>
      </c>
      <c r="E3259" t="s">
        <v>354</v>
      </c>
      <c r="F3259" s="138">
        <v>44094</v>
      </c>
      <c r="G3259" t="s">
        <v>670</v>
      </c>
      <c r="H3259" t="s">
        <v>667</v>
      </c>
      <c r="I3259" t="s">
        <v>681</v>
      </c>
      <c r="J3259" t="s">
        <v>373</v>
      </c>
      <c r="K3259" t="s">
        <v>671</v>
      </c>
      <c r="L3259">
        <v>1200</v>
      </c>
      <c r="M3259">
        <v>240</v>
      </c>
      <c r="O3259">
        <v>340</v>
      </c>
      <c r="P3259">
        <v>96</v>
      </c>
      <c r="Q3259">
        <v>22</v>
      </c>
      <c r="R3259">
        <v>54</v>
      </c>
      <c r="S3259">
        <v>63</v>
      </c>
      <c r="T3259">
        <v>16</v>
      </c>
      <c r="U3259">
        <v>56.25</v>
      </c>
      <c r="V3259">
        <v>0.95065789473684215</v>
      </c>
      <c r="W3259">
        <v>0.4</v>
      </c>
      <c r="X3259">
        <v>9.2436974789915971E-2</v>
      </c>
      <c r="Y3259">
        <v>0.22689075630252103</v>
      </c>
      <c r="Z3259">
        <v>350</v>
      </c>
      <c r="AA3259">
        <v>0.65</v>
      </c>
      <c r="AB3259">
        <v>9</v>
      </c>
      <c r="AC3259">
        <v>4</v>
      </c>
      <c r="AD3259">
        <v>0</v>
      </c>
      <c r="AE3259">
        <v>12</v>
      </c>
      <c r="AF3259">
        <v>0</v>
      </c>
      <c r="AG3259">
        <v>0</v>
      </c>
      <c r="AH3259">
        <v>51</v>
      </c>
      <c r="AI3259">
        <v>3</v>
      </c>
      <c r="AJ3259">
        <v>0</v>
      </c>
      <c r="AK3259">
        <v>9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150</v>
      </c>
      <c r="AR3259">
        <v>150</v>
      </c>
      <c r="AS3259" t="s">
        <v>755</v>
      </c>
    </row>
    <row r="3260" spans="1:45" x14ac:dyDescent="0.25">
      <c r="A3260">
        <v>3259</v>
      </c>
      <c r="B3260" t="s">
        <v>26</v>
      </c>
      <c r="C3260" t="s">
        <v>680</v>
      </c>
      <c r="D3260" t="s">
        <v>5</v>
      </c>
      <c r="E3260" t="s">
        <v>354</v>
      </c>
      <c r="F3260" s="138">
        <v>44094</v>
      </c>
      <c r="G3260" t="s">
        <v>670</v>
      </c>
      <c r="H3260" t="s">
        <v>667</v>
      </c>
      <c r="I3260" t="s">
        <v>681</v>
      </c>
      <c r="J3260" t="s">
        <v>374</v>
      </c>
      <c r="K3260" t="s">
        <v>671</v>
      </c>
      <c r="L3260">
        <v>1200</v>
      </c>
      <c r="M3260">
        <v>336</v>
      </c>
      <c r="O3260">
        <v>368</v>
      </c>
      <c r="P3260">
        <v>134</v>
      </c>
      <c r="Q3260">
        <v>36</v>
      </c>
      <c r="R3260">
        <v>61</v>
      </c>
      <c r="S3260">
        <v>88</v>
      </c>
      <c r="T3260">
        <v>32.799999999999997</v>
      </c>
      <c r="U3260">
        <v>55.6</v>
      </c>
      <c r="V3260">
        <v>0.9113402061855671</v>
      </c>
      <c r="W3260">
        <v>0.4</v>
      </c>
      <c r="X3260">
        <v>0.13975155279503107</v>
      </c>
      <c r="Y3260">
        <v>0.23680124223602489</v>
      </c>
      <c r="Z3260">
        <v>406</v>
      </c>
      <c r="AA3260">
        <v>0.65</v>
      </c>
      <c r="AB3260">
        <v>30.8</v>
      </c>
      <c r="AC3260">
        <v>8</v>
      </c>
      <c r="AD3260">
        <v>0</v>
      </c>
      <c r="AE3260">
        <v>0</v>
      </c>
      <c r="AF3260">
        <v>0</v>
      </c>
      <c r="AG3260">
        <v>0</v>
      </c>
      <c r="AH3260">
        <v>52.6</v>
      </c>
      <c r="AI3260">
        <v>12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150</v>
      </c>
      <c r="AR3260">
        <v>150</v>
      </c>
      <c r="AS3260" t="s">
        <v>797</v>
      </c>
    </row>
    <row r="3261" spans="1:45" x14ac:dyDescent="0.25">
      <c r="A3261">
        <v>3260</v>
      </c>
      <c r="B3261" t="s">
        <v>26</v>
      </c>
      <c r="C3261" t="s">
        <v>680</v>
      </c>
      <c r="D3261" t="s">
        <v>5</v>
      </c>
      <c r="E3261" t="s">
        <v>354</v>
      </c>
      <c r="F3261" s="138">
        <v>44094</v>
      </c>
      <c r="G3261" t="s">
        <v>670</v>
      </c>
      <c r="H3261" t="s">
        <v>667</v>
      </c>
      <c r="I3261" t="s">
        <v>681</v>
      </c>
      <c r="J3261" t="s">
        <v>386</v>
      </c>
      <c r="K3261" t="s">
        <v>671</v>
      </c>
      <c r="L3261">
        <v>1200</v>
      </c>
      <c r="M3261">
        <v>240</v>
      </c>
      <c r="O3261">
        <v>276</v>
      </c>
      <c r="P3261">
        <v>96</v>
      </c>
      <c r="Q3261">
        <v>14</v>
      </c>
      <c r="R3261">
        <v>39</v>
      </c>
      <c r="S3261">
        <v>63</v>
      </c>
      <c r="T3261">
        <v>12.6</v>
      </c>
      <c r="U3261">
        <v>36.5</v>
      </c>
      <c r="V3261">
        <v>0.92641509433962266</v>
      </c>
      <c r="W3261">
        <v>0.4</v>
      </c>
      <c r="X3261">
        <v>7.2463768115942032E-2</v>
      </c>
      <c r="Y3261">
        <v>0.2018633540372671</v>
      </c>
      <c r="Z3261">
        <v>268</v>
      </c>
      <c r="AA3261">
        <v>0.65</v>
      </c>
      <c r="AB3261">
        <v>9.6</v>
      </c>
      <c r="AC3261">
        <v>0</v>
      </c>
      <c r="AD3261">
        <v>0</v>
      </c>
      <c r="AE3261">
        <v>6</v>
      </c>
      <c r="AF3261">
        <v>0</v>
      </c>
      <c r="AG3261">
        <v>0</v>
      </c>
      <c r="AH3261">
        <v>33.5</v>
      </c>
      <c r="AI3261">
        <v>0</v>
      </c>
      <c r="AJ3261">
        <v>0</v>
      </c>
      <c r="AK3261">
        <v>6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150</v>
      </c>
      <c r="AR3261">
        <v>150</v>
      </c>
      <c r="AS3261" t="s">
        <v>755</v>
      </c>
    </row>
    <row r="3262" spans="1:45" x14ac:dyDescent="0.25">
      <c r="A3262">
        <v>3261</v>
      </c>
      <c r="B3262" t="s">
        <v>26</v>
      </c>
      <c r="C3262" t="s">
        <v>680</v>
      </c>
      <c r="D3262" t="s">
        <v>5</v>
      </c>
      <c r="E3262" t="s">
        <v>354</v>
      </c>
      <c r="F3262" s="138">
        <v>44094</v>
      </c>
      <c r="G3262" t="s">
        <v>670</v>
      </c>
      <c r="H3262" t="s">
        <v>667</v>
      </c>
      <c r="I3262" t="s">
        <v>681</v>
      </c>
      <c r="J3262" t="s">
        <v>384</v>
      </c>
      <c r="K3262" t="s">
        <v>671</v>
      </c>
      <c r="L3262">
        <v>1200</v>
      </c>
      <c r="M3262">
        <v>240</v>
      </c>
      <c r="O3262">
        <v>272</v>
      </c>
      <c r="P3262">
        <v>96</v>
      </c>
      <c r="Q3262">
        <v>6</v>
      </c>
      <c r="R3262">
        <v>25</v>
      </c>
      <c r="S3262">
        <v>63</v>
      </c>
      <c r="T3262">
        <v>6.3</v>
      </c>
      <c r="U3262">
        <v>19.2</v>
      </c>
      <c r="V3262">
        <v>0.82258064516129037</v>
      </c>
      <c r="W3262">
        <v>0.4</v>
      </c>
      <c r="X3262">
        <v>3.1512605042016813E-2</v>
      </c>
      <c r="Y3262">
        <v>0.13130252100840337</v>
      </c>
      <c r="Z3262">
        <v>272</v>
      </c>
      <c r="AA3262">
        <v>0.65</v>
      </c>
      <c r="AB3262">
        <v>5.8</v>
      </c>
      <c r="AC3262">
        <v>2</v>
      </c>
      <c r="AD3262">
        <v>0</v>
      </c>
      <c r="AE3262">
        <v>0</v>
      </c>
      <c r="AF3262">
        <v>0</v>
      </c>
      <c r="AG3262">
        <v>0</v>
      </c>
      <c r="AH3262">
        <v>17.7</v>
      </c>
      <c r="AI3262">
        <v>6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150</v>
      </c>
      <c r="AR3262">
        <v>150</v>
      </c>
      <c r="AS3262" t="s">
        <v>755</v>
      </c>
    </row>
    <row r="3263" spans="1:45" x14ac:dyDescent="0.25">
      <c r="A3263">
        <v>3262</v>
      </c>
      <c r="B3263" t="s">
        <v>26</v>
      </c>
      <c r="C3263" t="s">
        <v>680</v>
      </c>
      <c r="D3263" t="s">
        <v>5</v>
      </c>
      <c r="E3263" t="s">
        <v>354</v>
      </c>
      <c r="F3263" s="138">
        <v>44094</v>
      </c>
      <c r="G3263" t="s">
        <v>676</v>
      </c>
      <c r="H3263" t="s">
        <v>667</v>
      </c>
      <c r="I3263" t="s">
        <v>681</v>
      </c>
      <c r="J3263" t="s">
        <v>377</v>
      </c>
      <c r="K3263" t="s">
        <v>669</v>
      </c>
      <c r="L3263">
        <v>1200</v>
      </c>
      <c r="M3263">
        <v>336</v>
      </c>
      <c r="N3263">
        <v>338</v>
      </c>
      <c r="P3263">
        <v>134</v>
      </c>
      <c r="Q3263">
        <v>20</v>
      </c>
      <c r="R3263">
        <v>51</v>
      </c>
      <c r="S3263">
        <v>88</v>
      </c>
      <c r="T3263">
        <v>17</v>
      </c>
      <c r="U3263">
        <v>50.5</v>
      </c>
      <c r="V3263">
        <v>0.95070422535211263</v>
      </c>
      <c r="W3263">
        <v>0.4</v>
      </c>
      <c r="X3263">
        <v>8.453085376162299E-2</v>
      </c>
      <c r="Y3263">
        <v>0.21555367709213863</v>
      </c>
      <c r="Z3263">
        <v>321</v>
      </c>
      <c r="AA3263">
        <v>0.65</v>
      </c>
      <c r="AB3263">
        <v>17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50.5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150</v>
      </c>
      <c r="AR3263">
        <v>150</v>
      </c>
      <c r="AS3263" t="s">
        <v>797</v>
      </c>
    </row>
    <row r="3264" spans="1:45" x14ac:dyDescent="0.25">
      <c r="A3264">
        <v>3263</v>
      </c>
      <c r="B3264" t="s">
        <v>26</v>
      </c>
      <c r="C3264" t="s">
        <v>680</v>
      </c>
      <c r="D3264" t="s">
        <v>5</v>
      </c>
      <c r="E3264" t="s">
        <v>354</v>
      </c>
      <c r="F3264" s="138">
        <v>44094</v>
      </c>
      <c r="G3264" t="s">
        <v>676</v>
      </c>
      <c r="H3264" t="s">
        <v>667</v>
      </c>
      <c r="I3264" t="s">
        <v>681</v>
      </c>
      <c r="J3264" t="s">
        <v>379</v>
      </c>
      <c r="K3264" t="s">
        <v>669</v>
      </c>
      <c r="L3264">
        <v>1200</v>
      </c>
      <c r="M3264">
        <v>336</v>
      </c>
      <c r="N3264">
        <v>348</v>
      </c>
      <c r="P3264">
        <v>134</v>
      </c>
      <c r="Q3264">
        <v>44</v>
      </c>
      <c r="R3264">
        <v>23</v>
      </c>
      <c r="S3264">
        <v>88</v>
      </c>
      <c r="T3264">
        <v>36.799999999999997</v>
      </c>
      <c r="U3264">
        <v>14.8</v>
      </c>
      <c r="V3264">
        <v>0.77014925373134324</v>
      </c>
      <c r="W3264">
        <v>0.4</v>
      </c>
      <c r="X3264">
        <v>0.180623973727422</v>
      </c>
      <c r="Y3264">
        <v>9.4417077175697861E-2</v>
      </c>
      <c r="Z3264">
        <v>355</v>
      </c>
      <c r="AA3264">
        <v>0.65</v>
      </c>
      <c r="AB3264">
        <v>31.8</v>
      </c>
      <c r="AC3264">
        <v>0</v>
      </c>
      <c r="AD3264">
        <v>0</v>
      </c>
      <c r="AE3264">
        <v>10</v>
      </c>
      <c r="AF3264">
        <v>0</v>
      </c>
      <c r="AG3264">
        <v>0</v>
      </c>
      <c r="AH3264">
        <v>11.8</v>
      </c>
      <c r="AI3264">
        <v>2</v>
      </c>
      <c r="AJ3264">
        <v>0</v>
      </c>
      <c r="AK3264">
        <v>5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150</v>
      </c>
      <c r="AR3264">
        <v>150</v>
      </c>
      <c r="AS3264" t="s">
        <v>797</v>
      </c>
    </row>
    <row r="3265" spans="1:45" x14ac:dyDescent="0.25">
      <c r="A3265">
        <v>3264</v>
      </c>
      <c r="B3265" t="s">
        <v>26</v>
      </c>
      <c r="C3265" t="s">
        <v>680</v>
      </c>
      <c r="D3265" t="s">
        <v>5</v>
      </c>
      <c r="E3265" t="s">
        <v>354</v>
      </c>
      <c r="F3265" s="138">
        <v>44094</v>
      </c>
      <c r="G3265" t="s">
        <v>684</v>
      </c>
      <c r="H3265" t="s">
        <v>667</v>
      </c>
      <c r="I3265" t="s">
        <v>681</v>
      </c>
      <c r="J3265" t="s">
        <v>399</v>
      </c>
      <c r="K3265" t="s">
        <v>669</v>
      </c>
      <c r="L3265">
        <v>1250</v>
      </c>
      <c r="M3265">
        <v>250</v>
      </c>
      <c r="O3265">
        <v>260</v>
      </c>
      <c r="P3265">
        <v>100</v>
      </c>
      <c r="Q3265">
        <v>4</v>
      </c>
      <c r="R3265">
        <v>39</v>
      </c>
      <c r="S3265">
        <v>66</v>
      </c>
      <c r="T3265">
        <v>2.8</v>
      </c>
      <c r="U3265">
        <v>38.6</v>
      </c>
      <c r="V3265">
        <v>0.96279069767441861</v>
      </c>
      <c r="W3265">
        <v>0.4</v>
      </c>
      <c r="X3265">
        <v>2.197802197802198E-2</v>
      </c>
      <c r="Y3265">
        <v>0.21428571428571427</v>
      </c>
      <c r="Z3265">
        <v>270</v>
      </c>
      <c r="AA3265">
        <v>0.65</v>
      </c>
      <c r="AB3265">
        <v>2.8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38.6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150</v>
      </c>
      <c r="AR3265">
        <v>150</v>
      </c>
      <c r="AS3265" t="s">
        <v>755</v>
      </c>
    </row>
    <row r="3266" spans="1:45" x14ac:dyDescent="0.25">
      <c r="A3266">
        <v>3265</v>
      </c>
      <c r="B3266" t="s">
        <v>26</v>
      </c>
      <c r="C3266" t="s">
        <v>680</v>
      </c>
      <c r="D3266" t="s">
        <v>5</v>
      </c>
      <c r="E3266" t="s">
        <v>354</v>
      </c>
      <c r="F3266" s="138">
        <v>44094</v>
      </c>
      <c r="G3266" t="s">
        <v>685</v>
      </c>
      <c r="H3266" t="s">
        <v>667</v>
      </c>
      <c r="I3266" t="s">
        <v>681</v>
      </c>
      <c r="J3266" t="s">
        <v>579</v>
      </c>
      <c r="K3266" t="s">
        <v>671</v>
      </c>
      <c r="L3266">
        <v>1000</v>
      </c>
      <c r="M3266">
        <v>200</v>
      </c>
      <c r="O3266">
        <v>206</v>
      </c>
      <c r="P3266">
        <v>80</v>
      </c>
      <c r="Q3266">
        <v>5</v>
      </c>
      <c r="R3266">
        <v>21</v>
      </c>
      <c r="S3266">
        <v>52</v>
      </c>
      <c r="T3266">
        <v>2</v>
      </c>
      <c r="U3266">
        <v>18.75</v>
      </c>
      <c r="V3266">
        <v>0.79807692307692313</v>
      </c>
      <c r="W3266">
        <v>0.4</v>
      </c>
      <c r="X3266">
        <v>3.4674063800277398E-2</v>
      </c>
      <c r="Y3266">
        <v>0.14563106796116507</v>
      </c>
      <c r="Z3266">
        <v>229</v>
      </c>
      <c r="AA3266">
        <v>0.65</v>
      </c>
      <c r="AB3266">
        <v>2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17</v>
      </c>
      <c r="AI3266">
        <v>1</v>
      </c>
      <c r="AJ3266">
        <v>0</v>
      </c>
      <c r="AK3266">
        <v>3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150</v>
      </c>
      <c r="AR3266">
        <v>150</v>
      </c>
      <c r="AS3266" t="s">
        <v>797</v>
      </c>
    </row>
    <row r="3267" spans="1:45" x14ac:dyDescent="0.25">
      <c r="A3267">
        <v>3266</v>
      </c>
      <c r="B3267" t="s">
        <v>26</v>
      </c>
      <c r="C3267" t="s">
        <v>680</v>
      </c>
      <c r="D3267" t="s">
        <v>5</v>
      </c>
      <c r="E3267" t="s">
        <v>354</v>
      </c>
      <c r="F3267" s="138">
        <v>44094</v>
      </c>
      <c r="G3267" t="s">
        <v>685</v>
      </c>
      <c r="H3267" t="s">
        <v>667</v>
      </c>
      <c r="I3267" t="s">
        <v>681</v>
      </c>
      <c r="J3267" t="s">
        <v>631</v>
      </c>
      <c r="K3267" t="s">
        <v>671</v>
      </c>
      <c r="L3267">
        <v>1000</v>
      </c>
      <c r="M3267">
        <v>200</v>
      </c>
      <c r="O3267">
        <v>204</v>
      </c>
      <c r="P3267">
        <v>80</v>
      </c>
      <c r="Q3267">
        <v>1</v>
      </c>
      <c r="R3267">
        <v>22</v>
      </c>
      <c r="S3267">
        <v>52</v>
      </c>
      <c r="T3267">
        <v>1</v>
      </c>
      <c r="U3267">
        <v>18</v>
      </c>
      <c r="V3267">
        <v>0.82608695652173914</v>
      </c>
      <c r="W3267">
        <v>0.4</v>
      </c>
      <c r="X3267">
        <v>7.0028011204481804E-3</v>
      </c>
      <c r="Y3267">
        <v>0.15406162464985995</v>
      </c>
      <c r="Z3267">
        <v>202</v>
      </c>
      <c r="AA3267">
        <v>0.65</v>
      </c>
      <c r="AB3267">
        <v>1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18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150</v>
      </c>
      <c r="AR3267">
        <v>150</v>
      </c>
      <c r="AS3267" t="s">
        <v>797</v>
      </c>
    </row>
    <row r="3268" spans="1:45" x14ac:dyDescent="0.25">
      <c r="A3268">
        <v>3267</v>
      </c>
      <c r="B3268" t="s">
        <v>26</v>
      </c>
      <c r="C3268" t="s">
        <v>680</v>
      </c>
      <c r="D3268" t="s">
        <v>5</v>
      </c>
      <c r="E3268" t="s">
        <v>354</v>
      </c>
      <c r="F3268" s="138">
        <v>44094</v>
      </c>
      <c r="G3268" t="s">
        <v>685</v>
      </c>
      <c r="H3268" t="s">
        <v>667</v>
      </c>
      <c r="I3268" t="s">
        <v>681</v>
      </c>
      <c r="J3268" t="s">
        <v>252</v>
      </c>
      <c r="K3268" t="s">
        <v>671</v>
      </c>
      <c r="L3268">
        <v>1000</v>
      </c>
      <c r="M3268">
        <v>280</v>
      </c>
      <c r="O3268">
        <v>392</v>
      </c>
      <c r="P3268">
        <v>112</v>
      </c>
      <c r="Q3268">
        <v>10</v>
      </c>
      <c r="R3268">
        <v>48</v>
      </c>
      <c r="S3268">
        <v>73</v>
      </c>
      <c r="T3268">
        <v>4.25</v>
      </c>
      <c r="U3268">
        <v>51.125</v>
      </c>
      <c r="V3268">
        <v>0.95474137931034486</v>
      </c>
      <c r="W3268">
        <v>0.4</v>
      </c>
      <c r="X3268">
        <v>3.6443148688046649E-2</v>
      </c>
      <c r="Y3268">
        <v>0.17492711370262393</v>
      </c>
      <c r="Z3268">
        <v>422</v>
      </c>
      <c r="AA3268">
        <v>0.65</v>
      </c>
      <c r="AB3268">
        <v>0</v>
      </c>
      <c r="AC3268">
        <v>3</v>
      </c>
      <c r="AD3268">
        <v>0</v>
      </c>
      <c r="AE3268">
        <v>7</v>
      </c>
      <c r="AF3268">
        <v>0</v>
      </c>
      <c r="AG3268">
        <v>0</v>
      </c>
      <c r="AH3268">
        <v>45</v>
      </c>
      <c r="AI3268">
        <v>1</v>
      </c>
      <c r="AJ3268">
        <v>1</v>
      </c>
      <c r="AK3268">
        <v>11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150</v>
      </c>
      <c r="AR3268">
        <v>150</v>
      </c>
      <c r="AS3268" t="s">
        <v>797</v>
      </c>
    </row>
    <row r="3269" spans="1:45" x14ac:dyDescent="0.25">
      <c r="A3269">
        <v>3268</v>
      </c>
      <c r="B3269" t="s">
        <v>26</v>
      </c>
      <c r="C3269" t="s">
        <v>680</v>
      </c>
      <c r="D3269" t="s">
        <v>5</v>
      </c>
      <c r="E3269" t="s">
        <v>354</v>
      </c>
      <c r="F3269" s="138">
        <v>44094</v>
      </c>
      <c r="G3269" t="s">
        <v>685</v>
      </c>
      <c r="H3269" t="s">
        <v>667</v>
      </c>
      <c r="I3269" t="s">
        <v>681</v>
      </c>
      <c r="J3269" t="s">
        <v>413</v>
      </c>
      <c r="K3269" t="s">
        <v>671</v>
      </c>
      <c r="L3269">
        <v>1000</v>
      </c>
      <c r="M3269">
        <v>280</v>
      </c>
      <c r="O3269">
        <v>308</v>
      </c>
      <c r="P3269">
        <v>112</v>
      </c>
      <c r="Q3269">
        <v>5</v>
      </c>
      <c r="R3269">
        <v>38</v>
      </c>
      <c r="S3269">
        <v>73</v>
      </c>
      <c r="T3269">
        <v>6</v>
      </c>
      <c r="U3269">
        <v>53</v>
      </c>
      <c r="V3269">
        <v>1.3720930232558139</v>
      </c>
      <c r="W3269">
        <v>0.4</v>
      </c>
      <c r="X3269">
        <v>2.319109461966605E-2</v>
      </c>
      <c r="Y3269">
        <v>0.17625231910946196</v>
      </c>
      <c r="Z3269">
        <v>350</v>
      </c>
      <c r="AA3269">
        <v>0.65</v>
      </c>
      <c r="AB3269">
        <v>6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53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150</v>
      </c>
      <c r="AR3269">
        <v>150</v>
      </c>
      <c r="AS3269" t="s">
        <v>797</v>
      </c>
    </row>
    <row r="3270" spans="1:45" x14ac:dyDescent="0.25">
      <c r="A3270">
        <v>3269</v>
      </c>
      <c r="B3270" t="s">
        <v>26</v>
      </c>
      <c r="C3270" t="s">
        <v>680</v>
      </c>
      <c r="D3270" t="s">
        <v>5</v>
      </c>
      <c r="E3270" t="s">
        <v>354</v>
      </c>
      <c r="F3270" s="138">
        <v>44094</v>
      </c>
      <c r="G3270" t="s">
        <v>685</v>
      </c>
      <c r="H3270" t="s">
        <v>667</v>
      </c>
      <c r="I3270" t="s">
        <v>681</v>
      </c>
      <c r="J3270" t="s">
        <v>404</v>
      </c>
      <c r="K3270" t="s">
        <v>671</v>
      </c>
      <c r="L3270">
        <v>1000</v>
      </c>
      <c r="M3270">
        <v>280</v>
      </c>
      <c r="O3270">
        <v>380</v>
      </c>
      <c r="P3270">
        <v>112</v>
      </c>
      <c r="Q3270">
        <v>25</v>
      </c>
      <c r="R3270">
        <v>43</v>
      </c>
      <c r="S3270">
        <v>73</v>
      </c>
      <c r="T3270">
        <v>21.5</v>
      </c>
      <c r="U3270">
        <v>41</v>
      </c>
      <c r="V3270">
        <v>0.91911764705882348</v>
      </c>
      <c r="W3270">
        <v>0.4</v>
      </c>
      <c r="X3270">
        <v>9.3984962406015032E-2</v>
      </c>
      <c r="Y3270">
        <v>0.16165413533834586</v>
      </c>
      <c r="Z3270">
        <v>392</v>
      </c>
      <c r="AA3270">
        <v>0.65</v>
      </c>
      <c r="AB3270">
        <v>19</v>
      </c>
      <c r="AC3270">
        <v>0</v>
      </c>
      <c r="AD3270">
        <v>0</v>
      </c>
      <c r="AE3270">
        <v>5</v>
      </c>
      <c r="AF3270">
        <v>0</v>
      </c>
      <c r="AG3270">
        <v>0</v>
      </c>
      <c r="AH3270">
        <v>39</v>
      </c>
      <c r="AI3270">
        <v>0</v>
      </c>
      <c r="AJ3270">
        <v>0</v>
      </c>
      <c r="AK3270">
        <v>4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150</v>
      </c>
      <c r="AR3270">
        <v>150</v>
      </c>
      <c r="AS3270" t="s">
        <v>797</v>
      </c>
    </row>
    <row r="3271" spans="1:45" x14ac:dyDescent="0.25">
      <c r="A3271">
        <v>3270</v>
      </c>
      <c r="B3271" t="s">
        <v>26</v>
      </c>
      <c r="C3271" t="s">
        <v>680</v>
      </c>
      <c r="D3271" t="s">
        <v>5</v>
      </c>
      <c r="E3271" t="s">
        <v>354</v>
      </c>
      <c r="F3271" s="138">
        <v>44094</v>
      </c>
      <c r="G3271" t="s">
        <v>670</v>
      </c>
      <c r="H3271" t="s">
        <v>667</v>
      </c>
      <c r="I3271" t="s">
        <v>689</v>
      </c>
      <c r="J3271" t="s">
        <v>307</v>
      </c>
      <c r="K3271" t="s">
        <v>671</v>
      </c>
      <c r="L3271">
        <v>1200</v>
      </c>
      <c r="M3271">
        <v>240</v>
      </c>
      <c r="O3271">
        <v>244</v>
      </c>
      <c r="P3271">
        <v>96</v>
      </c>
      <c r="Q3271">
        <v>22</v>
      </c>
      <c r="R3271">
        <v>68</v>
      </c>
      <c r="S3271">
        <v>63</v>
      </c>
      <c r="T3271">
        <v>22.5</v>
      </c>
      <c r="U3271">
        <v>63.5</v>
      </c>
      <c r="V3271">
        <v>0.9555555555555556</v>
      </c>
      <c r="W3271">
        <v>0.4</v>
      </c>
      <c r="X3271">
        <v>0.1288056206088993</v>
      </c>
      <c r="Y3271">
        <v>0.39812646370023425</v>
      </c>
      <c r="Z3271">
        <v>245</v>
      </c>
      <c r="AA3271">
        <v>0.65</v>
      </c>
      <c r="AB3271">
        <v>19</v>
      </c>
      <c r="AC3271">
        <v>4</v>
      </c>
      <c r="AD3271">
        <v>0</v>
      </c>
      <c r="AE3271">
        <v>5</v>
      </c>
      <c r="AF3271">
        <v>0</v>
      </c>
      <c r="AG3271">
        <v>0</v>
      </c>
      <c r="AH3271">
        <v>60</v>
      </c>
      <c r="AI3271">
        <v>6</v>
      </c>
      <c r="AJ3271">
        <v>0</v>
      </c>
      <c r="AK3271">
        <v>4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150</v>
      </c>
      <c r="AR3271">
        <v>150</v>
      </c>
      <c r="AS3271" t="s">
        <v>755</v>
      </c>
    </row>
    <row r="3272" spans="1:45" x14ac:dyDescent="0.25">
      <c r="A3272">
        <v>3271</v>
      </c>
      <c r="B3272" t="s">
        <v>26</v>
      </c>
      <c r="C3272" t="s">
        <v>665</v>
      </c>
      <c r="D3272" t="s">
        <v>5</v>
      </c>
      <c r="E3272" t="s">
        <v>355</v>
      </c>
      <c r="F3272" s="138">
        <v>44099</v>
      </c>
      <c r="G3272" t="s">
        <v>675</v>
      </c>
      <c r="H3272" t="s">
        <v>667</v>
      </c>
      <c r="I3272" t="s">
        <v>668</v>
      </c>
      <c r="J3272" t="s">
        <v>164</v>
      </c>
      <c r="K3272" t="s">
        <v>669</v>
      </c>
      <c r="L3272">
        <v>2700</v>
      </c>
      <c r="M3272">
        <v>567</v>
      </c>
      <c r="O3272">
        <v>640</v>
      </c>
      <c r="P3272">
        <v>353</v>
      </c>
      <c r="Q3272">
        <v>63</v>
      </c>
      <c r="R3272">
        <v>122</v>
      </c>
      <c r="S3272">
        <v>166</v>
      </c>
      <c r="T3272">
        <v>37</v>
      </c>
      <c r="U3272">
        <v>111.25</v>
      </c>
      <c r="V3272">
        <v>0.80135135135135138</v>
      </c>
      <c r="W3272">
        <v>0.4</v>
      </c>
      <c r="X3272">
        <v>0.140625</v>
      </c>
      <c r="Y3272">
        <v>0.27232142857142855</v>
      </c>
      <c r="Z3272">
        <v>664</v>
      </c>
      <c r="AA3272">
        <v>0.8</v>
      </c>
      <c r="AB3272">
        <v>29</v>
      </c>
      <c r="AC3272">
        <v>6</v>
      </c>
      <c r="AD3272">
        <v>0</v>
      </c>
      <c r="AE3272">
        <v>13</v>
      </c>
      <c r="AF3272">
        <v>0</v>
      </c>
      <c r="AG3272">
        <v>0</v>
      </c>
      <c r="AH3272">
        <v>82</v>
      </c>
      <c r="AI3272">
        <v>9</v>
      </c>
      <c r="AJ3272">
        <v>0</v>
      </c>
      <c r="AK3272">
        <v>54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100</v>
      </c>
      <c r="AR3272">
        <v>100</v>
      </c>
      <c r="AS3272" t="s">
        <v>797</v>
      </c>
    </row>
    <row r="3273" spans="1:45" x14ac:dyDescent="0.25">
      <c r="A3273">
        <v>3272</v>
      </c>
      <c r="B3273" t="s">
        <v>26</v>
      </c>
      <c r="C3273" t="s">
        <v>665</v>
      </c>
      <c r="D3273" t="s">
        <v>5</v>
      </c>
      <c r="E3273" t="s">
        <v>355</v>
      </c>
      <c r="F3273" s="138">
        <v>44099</v>
      </c>
      <c r="G3273" t="s">
        <v>670</v>
      </c>
      <c r="H3273" t="s">
        <v>667</v>
      </c>
      <c r="I3273" t="s">
        <v>668</v>
      </c>
      <c r="J3273" t="s">
        <v>142</v>
      </c>
      <c r="K3273" t="s">
        <v>671</v>
      </c>
      <c r="L3273">
        <v>1200</v>
      </c>
      <c r="M3273">
        <v>336</v>
      </c>
      <c r="O3273">
        <v>340</v>
      </c>
      <c r="P3273">
        <v>134.4</v>
      </c>
      <c r="Q3273">
        <v>19</v>
      </c>
      <c r="R3273">
        <v>52</v>
      </c>
      <c r="S3273">
        <v>88.703999999999994</v>
      </c>
      <c r="T3273">
        <v>9.5</v>
      </c>
      <c r="U3273">
        <v>42.75</v>
      </c>
      <c r="V3273">
        <v>0.7359154929577465</v>
      </c>
      <c r="W3273">
        <v>0.4</v>
      </c>
      <c r="X3273">
        <v>7.9831932773109252E-2</v>
      </c>
      <c r="Y3273">
        <v>0.21848739495798322</v>
      </c>
      <c r="Z3273">
        <v>578</v>
      </c>
      <c r="AA3273">
        <v>0.7</v>
      </c>
      <c r="AB3273">
        <v>6</v>
      </c>
      <c r="AC3273">
        <v>10</v>
      </c>
      <c r="AD3273">
        <v>0</v>
      </c>
      <c r="AE3273">
        <v>2</v>
      </c>
      <c r="AF3273">
        <v>0</v>
      </c>
      <c r="AG3273">
        <v>0</v>
      </c>
      <c r="AH3273">
        <v>38</v>
      </c>
      <c r="AI3273">
        <v>13</v>
      </c>
      <c r="AJ3273">
        <v>0</v>
      </c>
      <c r="AK3273">
        <v>3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100</v>
      </c>
      <c r="AR3273">
        <v>100</v>
      </c>
      <c r="AS3273" t="s">
        <v>797</v>
      </c>
    </row>
    <row r="3274" spans="1:45" x14ac:dyDescent="0.25">
      <c r="A3274">
        <v>3273</v>
      </c>
      <c r="B3274" t="s">
        <v>26</v>
      </c>
      <c r="C3274" t="s">
        <v>665</v>
      </c>
      <c r="D3274" t="s">
        <v>5</v>
      </c>
      <c r="E3274" t="s">
        <v>355</v>
      </c>
      <c r="F3274" s="138">
        <v>44099</v>
      </c>
      <c r="G3274" t="s">
        <v>670</v>
      </c>
      <c r="H3274" t="s">
        <v>667</v>
      </c>
      <c r="I3274" t="s">
        <v>668</v>
      </c>
      <c r="J3274" t="s">
        <v>144</v>
      </c>
      <c r="K3274" t="s">
        <v>671</v>
      </c>
      <c r="L3274">
        <v>1200</v>
      </c>
      <c r="M3274">
        <v>240</v>
      </c>
      <c r="O3274">
        <v>216</v>
      </c>
      <c r="P3274">
        <v>96</v>
      </c>
      <c r="Q3274">
        <v>25</v>
      </c>
      <c r="R3274">
        <v>60</v>
      </c>
      <c r="S3274">
        <v>63.36</v>
      </c>
      <c r="T3274">
        <v>19.25</v>
      </c>
      <c r="U3274">
        <v>36.25</v>
      </c>
      <c r="V3274">
        <v>0.65294117647058825</v>
      </c>
      <c r="W3274">
        <v>0.4</v>
      </c>
      <c r="X3274">
        <v>0.16534391534391535</v>
      </c>
      <c r="Y3274">
        <v>0.39682539682539686</v>
      </c>
      <c r="Z3274">
        <v>338</v>
      </c>
      <c r="AA3274">
        <v>0.7</v>
      </c>
      <c r="AB3274">
        <v>18</v>
      </c>
      <c r="AC3274">
        <v>1</v>
      </c>
      <c r="AD3274">
        <v>0</v>
      </c>
      <c r="AE3274">
        <v>2</v>
      </c>
      <c r="AF3274">
        <v>0</v>
      </c>
      <c r="AG3274">
        <v>0</v>
      </c>
      <c r="AH3274">
        <v>34</v>
      </c>
      <c r="AI3274">
        <v>1</v>
      </c>
      <c r="AJ3274">
        <v>0</v>
      </c>
      <c r="AK3274">
        <v>4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50</v>
      </c>
      <c r="AR3274">
        <v>50</v>
      </c>
      <c r="AS3274" t="s">
        <v>755</v>
      </c>
    </row>
    <row r="3275" spans="1:45" x14ac:dyDescent="0.25">
      <c r="A3275">
        <v>3274</v>
      </c>
      <c r="B3275" t="s">
        <v>26</v>
      </c>
      <c r="C3275" t="s">
        <v>665</v>
      </c>
      <c r="D3275" t="s">
        <v>5</v>
      </c>
      <c r="E3275" t="s">
        <v>355</v>
      </c>
      <c r="F3275" s="138">
        <v>44099</v>
      </c>
      <c r="G3275" t="s">
        <v>670</v>
      </c>
      <c r="H3275" t="s">
        <v>667</v>
      </c>
      <c r="I3275" t="s">
        <v>668</v>
      </c>
      <c r="J3275" t="s">
        <v>145</v>
      </c>
      <c r="K3275" t="s">
        <v>671</v>
      </c>
      <c r="L3275">
        <v>1200</v>
      </c>
      <c r="M3275">
        <v>240</v>
      </c>
      <c r="O3275">
        <v>246</v>
      </c>
      <c r="P3275">
        <v>96</v>
      </c>
      <c r="Q3275">
        <v>10</v>
      </c>
      <c r="R3275">
        <v>62</v>
      </c>
      <c r="S3275">
        <v>63.36</v>
      </c>
      <c r="T3275">
        <v>6.83</v>
      </c>
      <c r="U3275">
        <v>58.75</v>
      </c>
      <c r="V3275">
        <v>0.91083333333333327</v>
      </c>
      <c r="W3275">
        <v>0.4</v>
      </c>
      <c r="X3275">
        <v>5.8072009291521488E-2</v>
      </c>
      <c r="Y3275">
        <v>0.36004645760743326</v>
      </c>
      <c r="Z3275">
        <v>543</v>
      </c>
      <c r="AA3275">
        <v>0.7</v>
      </c>
      <c r="AB3275">
        <v>5.33</v>
      </c>
      <c r="AC3275">
        <v>2</v>
      </c>
      <c r="AD3275">
        <v>0</v>
      </c>
      <c r="AE3275">
        <v>2</v>
      </c>
      <c r="AF3275">
        <v>0</v>
      </c>
      <c r="AG3275">
        <v>0</v>
      </c>
      <c r="AH3275">
        <v>55.5</v>
      </c>
      <c r="AI3275">
        <v>3</v>
      </c>
      <c r="AJ3275">
        <v>0</v>
      </c>
      <c r="AK3275">
        <v>5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50</v>
      </c>
      <c r="AR3275">
        <v>50</v>
      </c>
      <c r="AS3275" t="s">
        <v>755</v>
      </c>
    </row>
    <row r="3276" spans="1:45" x14ac:dyDescent="0.25">
      <c r="A3276">
        <v>3275</v>
      </c>
      <c r="B3276" t="s">
        <v>26</v>
      </c>
      <c r="C3276" t="s">
        <v>665</v>
      </c>
      <c r="D3276" t="s">
        <v>5</v>
      </c>
      <c r="E3276" t="s">
        <v>355</v>
      </c>
      <c r="F3276" s="138">
        <v>44099</v>
      </c>
      <c r="G3276" t="s">
        <v>670</v>
      </c>
      <c r="H3276" t="s">
        <v>667</v>
      </c>
      <c r="I3276" t="s">
        <v>672</v>
      </c>
      <c r="J3276" t="s">
        <v>190</v>
      </c>
      <c r="K3276" t="s">
        <v>671</v>
      </c>
      <c r="L3276">
        <v>1200</v>
      </c>
      <c r="M3276">
        <v>240</v>
      </c>
      <c r="N3276">
        <v>120</v>
      </c>
      <c r="O3276">
        <v>288</v>
      </c>
      <c r="P3276">
        <v>96</v>
      </c>
      <c r="Q3276">
        <v>55</v>
      </c>
      <c r="R3276">
        <v>67</v>
      </c>
      <c r="S3276">
        <v>63.36</v>
      </c>
      <c r="T3276">
        <v>58.6</v>
      </c>
      <c r="U3276">
        <v>52.6</v>
      </c>
      <c r="V3276">
        <v>0.91147540983606556</v>
      </c>
      <c r="W3276">
        <v>0.4</v>
      </c>
      <c r="X3276">
        <v>0.19257703081232494</v>
      </c>
      <c r="Y3276">
        <v>0.23459383753501403</v>
      </c>
      <c r="Z3276">
        <v>388</v>
      </c>
      <c r="AA3276">
        <v>0.7</v>
      </c>
      <c r="AB3276">
        <v>51.6</v>
      </c>
      <c r="AC3276">
        <v>4</v>
      </c>
      <c r="AD3276">
        <v>0</v>
      </c>
      <c r="AE3276">
        <v>12</v>
      </c>
      <c r="AF3276">
        <v>0</v>
      </c>
      <c r="AG3276">
        <v>0</v>
      </c>
      <c r="AH3276">
        <v>46.1</v>
      </c>
      <c r="AI3276">
        <v>2</v>
      </c>
      <c r="AJ3276">
        <v>0</v>
      </c>
      <c r="AK3276">
        <v>12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50</v>
      </c>
      <c r="AR3276">
        <v>50</v>
      </c>
      <c r="AS3276" t="s">
        <v>755</v>
      </c>
    </row>
    <row r="3277" spans="1:45" x14ac:dyDescent="0.25">
      <c r="A3277">
        <v>3276</v>
      </c>
      <c r="B3277" t="s">
        <v>26</v>
      </c>
      <c r="C3277" t="s">
        <v>665</v>
      </c>
      <c r="D3277" t="s">
        <v>5</v>
      </c>
      <c r="E3277" t="s">
        <v>355</v>
      </c>
      <c r="F3277" s="138">
        <v>44099</v>
      </c>
      <c r="G3277" t="s">
        <v>682</v>
      </c>
      <c r="H3277" t="s">
        <v>667</v>
      </c>
      <c r="I3277" t="s">
        <v>668</v>
      </c>
      <c r="J3277" t="s">
        <v>151</v>
      </c>
      <c r="K3277" t="s">
        <v>671</v>
      </c>
      <c r="L3277">
        <v>1000</v>
      </c>
      <c r="M3277">
        <v>200</v>
      </c>
      <c r="O3277">
        <v>224</v>
      </c>
      <c r="P3277">
        <v>80</v>
      </c>
      <c r="Q3277">
        <v>20</v>
      </c>
      <c r="R3277">
        <v>41</v>
      </c>
      <c r="S3277">
        <v>52.8</v>
      </c>
      <c r="T3277">
        <v>10</v>
      </c>
      <c r="U3277">
        <v>19</v>
      </c>
      <c r="V3277">
        <v>0.47540983606557374</v>
      </c>
      <c r="W3277">
        <v>0.4</v>
      </c>
      <c r="X3277">
        <v>0.12755102040816327</v>
      </c>
      <c r="Y3277">
        <v>0.26147959183673475</v>
      </c>
      <c r="Z3277">
        <v>606</v>
      </c>
      <c r="AA3277">
        <v>0.7</v>
      </c>
      <c r="AB3277">
        <v>0</v>
      </c>
      <c r="AC3277">
        <v>0</v>
      </c>
      <c r="AD3277">
        <v>0</v>
      </c>
      <c r="AE3277">
        <v>20</v>
      </c>
      <c r="AF3277">
        <v>0</v>
      </c>
      <c r="AG3277">
        <v>0</v>
      </c>
      <c r="AH3277">
        <v>0</v>
      </c>
      <c r="AI3277">
        <v>6</v>
      </c>
      <c r="AJ3277">
        <v>0</v>
      </c>
      <c r="AK3277">
        <v>35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50</v>
      </c>
      <c r="AR3277">
        <v>50</v>
      </c>
      <c r="AS3277" t="s">
        <v>755</v>
      </c>
    </row>
    <row r="3278" spans="1:45" x14ac:dyDescent="0.25">
      <c r="A3278">
        <v>3277</v>
      </c>
      <c r="B3278" t="s">
        <v>26</v>
      </c>
      <c r="C3278" t="s">
        <v>665</v>
      </c>
      <c r="D3278" t="s">
        <v>5</v>
      </c>
      <c r="E3278" t="s">
        <v>355</v>
      </c>
      <c r="F3278" s="138">
        <v>44099</v>
      </c>
      <c r="G3278" t="s">
        <v>682</v>
      </c>
      <c r="H3278" t="s">
        <v>667</v>
      </c>
      <c r="I3278" t="s">
        <v>668</v>
      </c>
      <c r="J3278" t="s">
        <v>149</v>
      </c>
      <c r="K3278" t="s">
        <v>671</v>
      </c>
      <c r="L3278">
        <v>1000</v>
      </c>
      <c r="M3278">
        <v>200</v>
      </c>
      <c r="O3278">
        <v>186</v>
      </c>
      <c r="P3278">
        <v>80</v>
      </c>
      <c r="Q3278">
        <v>25</v>
      </c>
      <c r="R3278">
        <v>39</v>
      </c>
      <c r="S3278">
        <v>52.8</v>
      </c>
      <c r="T3278">
        <v>42</v>
      </c>
      <c r="U3278">
        <v>46.5</v>
      </c>
      <c r="V3278">
        <v>1.3828125</v>
      </c>
      <c r="W3278">
        <v>0.4</v>
      </c>
      <c r="X3278">
        <v>0.19201228878648235</v>
      </c>
      <c r="Y3278">
        <v>0.29953917050691248</v>
      </c>
      <c r="Z3278">
        <v>205</v>
      </c>
      <c r="AA3278">
        <v>0.7</v>
      </c>
      <c r="AB3278">
        <v>27</v>
      </c>
      <c r="AC3278">
        <v>0</v>
      </c>
      <c r="AD3278">
        <v>0</v>
      </c>
      <c r="AE3278">
        <v>30</v>
      </c>
      <c r="AF3278">
        <v>0</v>
      </c>
      <c r="AG3278">
        <v>0</v>
      </c>
      <c r="AH3278">
        <v>32</v>
      </c>
      <c r="AI3278">
        <v>0</v>
      </c>
      <c r="AJ3278">
        <v>0</v>
      </c>
      <c r="AK3278">
        <v>29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50</v>
      </c>
      <c r="AR3278">
        <v>50</v>
      </c>
      <c r="AS3278" t="s">
        <v>755</v>
      </c>
    </row>
    <row r="3279" spans="1:45" x14ac:dyDescent="0.25">
      <c r="A3279">
        <v>3278</v>
      </c>
      <c r="B3279" t="s">
        <v>26</v>
      </c>
      <c r="C3279" t="s">
        <v>665</v>
      </c>
      <c r="D3279" t="s">
        <v>5</v>
      </c>
      <c r="E3279" t="s">
        <v>355</v>
      </c>
      <c r="F3279" s="138">
        <v>44099</v>
      </c>
      <c r="G3279" t="s">
        <v>682</v>
      </c>
      <c r="H3279" t="s">
        <v>667</v>
      </c>
      <c r="I3279" t="s">
        <v>668</v>
      </c>
      <c r="J3279" t="s">
        <v>152</v>
      </c>
      <c r="K3279" t="s">
        <v>671</v>
      </c>
      <c r="L3279">
        <v>1000</v>
      </c>
      <c r="M3279">
        <v>200</v>
      </c>
      <c r="O3279">
        <v>216</v>
      </c>
      <c r="P3279">
        <v>80</v>
      </c>
      <c r="Q3279">
        <v>48</v>
      </c>
      <c r="R3279">
        <v>89</v>
      </c>
      <c r="S3279">
        <v>52.8</v>
      </c>
      <c r="T3279">
        <v>29.5</v>
      </c>
      <c r="U3279">
        <v>47.5</v>
      </c>
      <c r="V3279">
        <v>0.56204379562043794</v>
      </c>
      <c r="W3279">
        <v>0.4</v>
      </c>
      <c r="X3279">
        <v>0.3174603174603175</v>
      </c>
      <c r="Y3279">
        <v>0.58862433862433872</v>
      </c>
      <c r="Z3279">
        <v>367</v>
      </c>
      <c r="AA3279">
        <v>0.7</v>
      </c>
      <c r="AB3279">
        <v>22</v>
      </c>
      <c r="AC3279">
        <v>0</v>
      </c>
      <c r="AD3279">
        <v>0</v>
      </c>
      <c r="AE3279">
        <v>15</v>
      </c>
      <c r="AF3279">
        <v>0</v>
      </c>
      <c r="AG3279">
        <v>0</v>
      </c>
      <c r="AH3279">
        <v>41</v>
      </c>
      <c r="AI3279">
        <v>0</v>
      </c>
      <c r="AJ3279">
        <v>0</v>
      </c>
      <c r="AK3279">
        <v>13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50</v>
      </c>
      <c r="AR3279">
        <v>50</v>
      </c>
      <c r="AS3279" t="s">
        <v>755</v>
      </c>
    </row>
    <row r="3280" spans="1:45" x14ac:dyDescent="0.25">
      <c r="A3280">
        <v>3279</v>
      </c>
      <c r="B3280" t="s">
        <v>26</v>
      </c>
      <c r="C3280" t="s">
        <v>665</v>
      </c>
      <c r="D3280" t="s">
        <v>5</v>
      </c>
      <c r="E3280" t="s">
        <v>355</v>
      </c>
      <c r="F3280" s="138">
        <v>44099</v>
      </c>
      <c r="G3280" t="s">
        <v>682</v>
      </c>
      <c r="H3280" t="s">
        <v>667</v>
      </c>
      <c r="I3280" t="s">
        <v>668</v>
      </c>
      <c r="J3280" t="s">
        <v>396</v>
      </c>
      <c r="K3280" t="s">
        <v>671</v>
      </c>
      <c r="L3280">
        <v>1000</v>
      </c>
      <c r="M3280">
        <v>200</v>
      </c>
      <c r="O3280">
        <v>208</v>
      </c>
      <c r="P3280">
        <v>80</v>
      </c>
      <c r="Q3280">
        <v>16</v>
      </c>
      <c r="R3280">
        <v>35</v>
      </c>
      <c r="S3280">
        <v>52.8</v>
      </c>
      <c r="T3280">
        <v>15.1</v>
      </c>
      <c r="U3280">
        <v>26.35</v>
      </c>
      <c r="V3280">
        <v>0.8127450980392158</v>
      </c>
      <c r="W3280">
        <v>0.4</v>
      </c>
      <c r="X3280">
        <v>0.10989010989010989</v>
      </c>
      <c r="Y3280">
        <v>0.24038461538461539</v>
      </c>
      <c r="Z3280">
        <v>192</v>
      </c>
      <c r="AA3280">
        <v>0.7</v>
      </c>
      <c r="AB3280">
        <v>11.6</v>
      </c>
      <c r="AC3280">
        <v>0</v>
      </c>
      <c r="AD3280">
        <v>0</v>
      </c>
      <c r="AE3280">
        <v>7</v>
      </c>
      <c r="AF3280">
        <v>0</v>
      </c>
      <c r="AG3280">
        <v>0</v>
      </c>
      <c r="AH3280">
        <v>23.6</v>
      </c>
      <c r="AI3280">
        <v>1</v>
      </c>
      <c r="AJ3280">
        <v>0</v>
      </c>
      <c r="AK3280">
        <v>5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50</v>
      </c>
      <c r="AR3280">
        <v>50</v>
      </c>
      <c r="AS3280" t="s">
        <v>755</v>
      </c>
    </row>
    <row r="3281" spans="1:45" x14ac:dyDescent="0.25">
      <c r="A3281">
        <v>3280</v>
      </c>
      <c r="B3281" t="s">
        <v>26</v>
      </c>
      <c r="C3281" t="s">
        <v>665</v>
      </c>
      <c r="D3281" t="s">
        <v>5</v>
      </c>
      <c r="E3281" t="s">
        <v>355</v>
      </c>
      <c r="F3281" s="138">
        <v>44099</v>
      </c>
      <c r="G3281" t="s">
        <v>683</v>
      </c>
      <c r="H3281" t="s">
        <v>667</v>
      </c>
      <c r="I3281" t="s">
        <v>668</v>
      </c>
      <c r="J3281" t="s">
        <v>392</v>
      </c>
      <c r="K3281" t="s">
        <v>669</v>
      </c>
      <c r="L3281">
        <v>1500</v>
      </c>
      <c r="M3281">
        <v>420</v>
      </c>
      <c r="O3281">
        <v>420</v>
      </c>
      <c r="P3281">
        <v>168</v>
      </c>
      <c r="Q3281">
        <v>23</v>
      </c>
      <c r="R3281">
        <v>84</v>
      </c>
      <c r="S3281">
        <v>110.88</v>
      </c>
      <c r="T3281">
        <v>11</v>
      </c>
      <c r="U3281">
        <v>40.375</v>
      </c>
      <c r="V3281">
        <v>0.48014018691588783</v>
      </c>
      <c r="W3281">
        <v>0.4</v>
      </c>
      <c r="X3281">
        <v>7.8231292517006806E-2</v>
      </c>
      <c r="Y3281">
        <v>0.2857142857142857</v>
      </c>
      <c r="Z3281">
        <v>215</v>
      </c>
      <c r="AA3281">
        <v>0.7</v>
      </c>
      <c r="AB3281">
        <v>0</v>
      </c>
      <c r="AC3281">
        <v>0</v>
      </c>
      <c r="AD3281">
        <v>0</v>
      </c>
      <c r="AE3281">
        <v>22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80</v>
      </c>
      <c r="AL3281">
        <v>0</v>
      </c>
      <c r="AM3281">
        <v>0</v>
      </c>
      <c r="AN3281">
        <v>0</v>
      </c>
      <c r="AO3281">
        <v>1</v>
      </c>
      <c r="AP3281">
        <v>0</v>
      </c>
      <c r="AQ3281">
        <v>100</v>
      </c>
      <c r="AR3281">
        <v>100</v>
      </c>
      <c r="AS3281" t="s">
        <v>797</v>
      </c>
    </row>
    <row r="3282" spans="1:45" x14ac:dyDescent="0.25">
      <c r="A3282">
        <v>3281</v>
      </c>
      <c r="B3282" t="s">
        <v>26</v>
      </c>
      <c r="C3282" t="s">
        <v>665</v>
      </c>
      <c r="D3282" t="s">
        <v>5</v>
      </c>
      <c r="E3282" t="s">
        <v>355</v>
      </c>
      <c r="F3282" s="138">
        <v>44099</v>
      </c>
      <c r="G3282" t="s">
        <v>683</v>
      </c>
      <c r="H3282" t="s">
        <v>667</v>
      </c>
      <c r="I3282" t="s">
        <v>668</v>
      </c>
      <c r="J3282" t="s">
        <v>393</v>
      </c>
      <c r="K3282" t="s">
        <v>669</v>
      </c>
      <c r="L3282">
        <v>1500</v>
      </c>
      <c r="M3282">
        <v>420</v>
      </c>
      <c r="O3282">
        <v>394</v>
      </c>
      <c r="P3282">
        <v>168</v>
      </c>
      <c r="Q3282">
        <v>20</v>
      </c>
      <c r="R3282">
        <v>49</v>
      </c>
      <c r="S3282">
        <v>110.88</v>
      </c>
      <c r="T3282">
        <v>11</v>
      </c>
      <c r="U3282">
        <v>27</v>
      </c>
      <c r="V3282">
        <v>0.55072463768115942</v>
      </c>
      <c r="W3282">
        <v>0.4</v>
      </c>
      <c r="X3282">
        <v>7.2516316171138517E-2</v>
      </c>
      <c r="Y3282">
        <v>0.17766497461928937</v>
      </c>
      <c r="Z3282">
        <v>381</v>
      </c>
      <c r="AA3282">
        <v>0.65</v>
      </c>
      <c r="AB3282">
        <v>5</v>
      </c>
      <c r="AC3282">
        <v>0</v>
      </c>
      <c r="AD3282">
        <v>0</v>
      </c>
      <c r="AE3282">
        <v>12</v>
      </c>
      <c r="AF3282">
        <v>0</v>
      </c>
      <c r="AG3282">
        <v>0</v>
      </c>
      <c r="AH3282">
        <v>27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100</v>
      </c>
      <c r="AR3282">
        <v>100</v>
      </c>
      <c r="AS3282" t="s">
        <v>797</v>
      </c>
    </row>
    <row r="3283" spans="1:45" x14ac:dyDescent="0.25">
      <c r="A3283">
        <v>3282</v>
      </c>
      <c r="B3283" t="s">
        <v>26</v>
      </c>
      <c r="C3283" t="s">
        <v>665</v>
      </c>
      <c r="D3283" t="s">
        <v>5</v>
      </c>
      <c r="E3283" t="s">
        <v>355</v>
      </c>
      <c r="F3283" s="138">
        <v>44099</v>
      </c>
      <c r="G3283" t="s">
        <v>676</v>
      </c>
      <c r="H3283" t="s">
        <v>667</v>
      </c>
      <c r="I3283" t="s">
        <v>668</v>
      </c>
      <c r="J3283" t="s">
        <v>167</v>
      </c>
      <c r="K3283" t="s">
        <v>669</v>
      </c>
      <c r="L3283">
        <v>1200</v>
      </c>
      <c r="M3283">
        <v>336</v>
      </c>
      <c r="O3283">
        <v>320</v>
      </c>
      <c r="P3283">
        <v>134.4</v>
      </c>
      <c r="Q3283">
        <v>19</v>
      </c>
      <c r="R3283">
        <v>29</v>
      </c>
      <c r="S3283">
        <v>88.703999999999994</v>
      </c>
      <c r="T3283">
        <v>4.5</v>
      </c>
      <c r="U3283">
        <v>15.3</v>
      </c>
      <c r="V3283">
        <v>0.41250000000000003</v>
      </c>
      <c r="W3283">
        <v>0.4</v>
      </c>
      <c r="X3283">
        <v>8.4821428571428575E-2</v>
      </c>
      <c r="Y3283">
        <v>0.12946428571428573</v>
      </c>
      <c r="Z3283">
        <v>433</v>
      </c>
      <c r="AA3283">
        <v>0.7</v>
      </c>
      <c r="AB3283">
        <v>4.5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15.3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100</v>
      </c>
      <c r="AR3283">
        <v>100</v>
      </c>
      <c r="AS3283" t="s">
        <v>797</v>
      </c>
    </row>
    <row r="3284" spans="1:45" x14ac:dyDescent="0.25">
      <c r="A3284">
        <v>3283</v>
      </c>
      <c r="B3284" t="s">
        <v>26</v>
      </c>
      <c r="C3284" t="s">
        <v>665</v>
      </c>
      <c r="D3284" t="s">
        <v>5</v>
      </c>
      <c r="E3284" t="s">
        <v>355</v>
      </c>
      <c r="F3284" s="138">
        <v>44099</v>
      </c>
      <c r="G3284" t="s">
        <v>676</v>
      </c>
      <c r="H3284" t="s">
        <v>667</v>
      </c>
      <c r="I3284" t="s">
        <v>668</v>
      </c>
      <c r="J3284" t="s">
        <v>168</v>
      </c>
      <c r="K3284" t="s">
        <v>669</v>
      </c>
      <c r="L3284">
        <v>1200</v>
      </c>
      <c r="M3284">
        <v>336</v>
      </c>
      <c r="O3284">
        <v>324</v>
      </c>
      <c r="P3284">
        <v>134.4</v>
      </c>
      <c r="Q3284">
        <v>27</v>
      </c>
      <c r="R3284">
        <v>69</v>
      </c>
      <c r="S3284">
        <v>88.703999999999994</v>
      </c>
      <c r="T3284">
        <v>13</v>
      </c>
      <c r="U3284">
        <v>34.5</v>
      </c>
      <c r="V3284">
        <v>0.49479166666666669</v>
      </c>
      <c r="W3284">
        <v>0.4</v>
      </c>
      <c r="X3284">
        <v>0.11904761904761905</v>
      </c>
      <c r="Y3284">
        <v>0.30423280423280424</v>
      </c>
      <c r="Z3284">
        <v>282</v>
      </c>
      <c r="AA3284">
        <v>0.7</v>
      </c>
      <c r="AB3284">
        <v>3</v>
      </c>
      <c r="AC3284">
        <v>0</v>
      </c>
      <c r="AD3284">
        <v>0</v>
      </c>
      <c r="AE3284">
        <v>20</v>
      </c>
      <c r="AF3284">
        <v>0</v>
      </c>
      <c r="AG3284">
        <v>0</v>
      </c>
      <c r="AH3284">
        <v>13</v>
      </c>
      <c r="AI3284">
        <v>0</v>
      </c>
      <c r="AJ3284">
        <v>0</v>
      </c>
      <c r="AK3284">
        <v>43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100</v>
      </c>
      <c r="AR3284">
        <v>100</v>
      </c>
      <c r="AS3284" t="s">
        <v>797</v>
      </c>
    </row>
    <row r="3285" spans="1:45" x14ac:dyDescent="0.25">
      <c r="A3285">
        <v>3284</v>
      </c>
      <c r="B3285" t="s">
        <v>26</v>
      </c>
      <c r="C3285" t="s">
        <v>665</v>
      </c>
      <c r="D3285" t="s">
        <v>5</v>
      </c>
      <c r="E3285" t="s">
        <v>355</v>
      </c>
      <c r="F3285" s="138">
        <v>44099</v>
      </c>
      <c r="G3285" t="s">
        <v>685</v>
      </c>
      <c r="H3285" t="s">
        <v>667</v>
      </c>
      <c r="I3285" t="s">
        <v>668</v>
      </c>
      <c r="J3285" t="s">
        <v>176</v>
      </c>
      <c r="K3285" t="s">
        <v>671</v>
      </c>
      <c r="L3285">
        <v>1000</v>
      </c>
      <c r="M3285">
        <v>200</v>
      </c>
      <c r="O3285">
        <v>192</v>
      </c>
      <c r="P3285">
        <v>80</v>
      </c>
      <c r="Q3285">
        <v>36</v>
      </c>
      <c r="R3285">
        <v>72</v>
      </c>
      <c r="S3285">
        <v>53</v>
      </c>
      <c r="T3285">
        <v>28.5</v>
      </c>
      <c r="U3285">
        <v>52.25</v>
      </c>
      <c r="V3285">
        <v>0.74768518518518523</v>
      </c>
      <c r="W3285">
        <v>0.4</v>
      </c>
      <c r="X3285">
        <v>0.2678571428571429</v>
      </c>
      <c r="Y3285">
        <v>0.53571428571428581</v>
      </c>
      <c r="Z3285">
        <v>567</v>
      </c>
      <c r="AA3285">
        <v>0.7</v>
      </c>
      <c r="AB3285">
        <v>23</v>
      </c>
      <c r="AC3285">
        <v>4</v>
      </c>
      <c r="AD3285">
        <v>0</v>
      </c>
      <c r="AE3285">
        <v>9</v>
      </c>
      <c r="AF3285">
        <v>0</v>
      </c>
      <c r="AG3285">
        <v>0</v>
      </c>
      <c r="AH3285">
        <v>43</v>
      </c>
      <c r="AI3285">
        <v>7</v>
      </c>
      <c r="AJ3285">
        <v>0</v>
      </c>
      <c r="AK3285">
        <v>12</v>
      </c>
      <c r="AL3285">
        <v>0</v>
      </c>
      <c r="AM3285">
        <v>0</v>
      </c>
      <c r="AN3285">
        <v>0</v>
      </c>
      <c r="AO3285">
        <v>4</v>
      </c>
      <c r="AP3285">
        <v>0</v>
      </c>
      <c r="AQ3285">
        <v>50</v>
      </c>
      <c r="AR3285">
        <v>50</v>
      </c>
      <c r="AS3285" t="s">
        <v>755</v>
      </c>
    </row>
    <row r="3286" spans="1:45" x14ac:dyDescent="0.25">
      <c r="A3286">
        <v>3285</v>
      </c>
      <c r="B3286" t="s">
        <v>26</v>
      </c>
      <c r="C3286" t="s">
        <v>665</v>
      </c>
      <c r="D3286" t="s">
        <v>5</v>
      </c>
      <c r="E3286" t="s">
        <v>355</v>
      </c>
      <c r="F3286" s="138">
        <v>44099</v>
      </c>
      <c r="G3286" t="s">
        <v>712</v>
      </c>
      <c r="H3286" t="s">
        <v>687</v>
      </c>
      <c r="I3286" t="s">
        <v>668</v>
      </c>
      <c r="J3286" t="s">
        <v>561</v>
      </c>
      <c r="K3286" t="s">
        <v>711</v>
      </c>
      <c r="L3286">
        <v>320</v>
      </c>
      <c r="M3286">
        <v>144</v>
      </c>
      <c r="O3286">
        <v>160</v>
      </c>
      <c r="P3286">
        <v>34.56</v>
      </c>
      <c r="Q3286">
        <v>18</v>
      </c>
      <c r="R3286">
        <v>29</v>
      </c>
      <c r="S3286">
        <v>25.344000000000001</v>
      </c>
      <c r="T3286">
        <v>10</v>
      </c>
      <c r="U3286">
        <v>19</v>
      </c>
      <c r="V3286">
        <v>0.61702127659574468</v>
      </c>
      <c r="W3286">
        <v>0.24</v>
      </c>
      <c r="X3286">
        <v>0.16071428571428573</v>
      </c>
      <c r="Y3286">
        <v>0.25892857142857145</v>
      </c>
      <c r="Z3286">
        <v>176</v>
      </c>
      <c r="AA3286">
        <v>0.7</v>
      </c>
      <c r="AB3286">
        <v>10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19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50</v>
      </c>
      <c r="AR3286">
        <v>50</v>
      </c>
      <c r="AS3286" t="s">
        <v>755</v>
      </c>
    </row>
    <row r="3287" spans="1:45" x14ac:dyDescent="0.25">
      <c r="A3287">
        <v>3286</v>
      </c>
      <c r="B3287" t="s">
        <v>26</v>
      </c>
      <c r="C3287" t="s">
        <v>680</v>
      </c>
      <c r="D3287" t="s">
        <v>5</v>
      </c>
      <c r="E3287" t="s">
        <v>355</v>
      </c>
      <c r="F3287" s="138">
        <v>44099</v>
      </c>
      <c r="G3287" t="s">
        <v>676</v>
      </c>
      <c r="H3287" t="s">
        <v>667</v>
      </c>
      <c r="I3287" t="s">
        <v>681</v>
      </c>
      <c r="J3287" t="s">
        <v>378</v>
      </c>
      <c r="K3287" t="s">
        <v>669</v>
      </c>
      <c r="L3287">
        <v>1200</v>
      </c>
      <c r="M3287">
        <v>336</v>
      </c>
      <c r="O3287">
        <v>272</v>
      </c>
      <c r="P3287">
        <v>134</v>
      </c>
      <c r="Q3287">
        <v>24</v>
      </c>
      <c r="R3287">
        <v>60</v>
      </c>
      <c r="S3287">
        <v>88</v>
      </c>
      <c r="T3287">
        <v>18</v>
      </c>
      <c r="U3287">
        <v>44.2</v>
      </c>
      <c r="V3287">
        <v>0.74047619047619051</v>
      </c>
      <c r="W3287">
        <v>0.4</v>
      </c>
      <c r="X3287">
        <v>0.12605042016806725</v>
      </c>
      <c r="Y3287">
        <v>0.31512605042016811</v>
      </c>
      <c r="Z3287">
        <v>291</v>
      </c>
      <c r="AA3287">
        <v>0.65</v>
      </c>
      <c r="AB3287">
        <v>16.5</v>
      </c>
      <c r="AC3287">
        <v>0</v>
      </c>
      <c r="AD3287">
        <v>0</v>
      </c>
      <c r="AE3287">
        <v>3</v>
      </c>
      <c r="AF3287">
        <v>0</v>
      </c>
      <c r="AG3287">
        <v>0</v>
      </c>
      <c r="AH3287">
        <v>33.200000000000003</v>
      </c>
      <c r="AI3287">
        <v>2</v>
      </c>
      <c r="AJ3287">
        <v>0</v>
      </c>
      <c r="AK3287">
        <v>21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150</v>
      </c>
      <c r="AR3287">
        <v>150</v>
      </c>
      <c r="AS3287" t="s">
        <v>797</v>
      </c>
    </row>
    <row r="3288" spans="1:45" x14ac:dyDescent="0.25">
      <c r="A3288">
        <v>3287</v>
      </c>
      <c r="B3288" t="s">
        <v>26</v>
      </c>
      <c r="C3288" t="s">
        <v>680</v>
      </c>
      <c r="D3288" t="s">
        <v>5</v>
      </c>
      <c r="E3288" t="s">
        <v>355</v>
      </c>
      <c r="F3288" s="138">
        <v>44099</v>
      </c>
      <c r="G3288" t="s">
        <v>684</v>
      </c>
      <c r="H3288" t="s">
        <v>687</v>
      </c>
      <c r="I3288" t="s">
        <v>681</v>
      </c>
      <c r="J3288" t="s">
        <v>461</v>
      </c>
      <c r="K3288" t="s">
        <v>669</v>
      </c>
      <c r="L3288">
        <v>1250</v>
      </c>
      <c r="M3288">
        <v>250</v>
      </c>
      <c r="O3288">
        <v>200</v>
      </c>
      <c r="P3288">
        <v>60</v>
      </c>
      <c r="Q3288">
        <v>22</v>
      </c>
      <c r="R3288">
        <v>25</v>
      </c>
      <c r="S3288">
        <v>22</v>
      </c>
      <c r="T3288">
        <v>18</v>
      </c>
      <c r="U3288">
        <v>22</v>
      </c>
      <c r="V3288">
        <v>0.85106382978723405</v>
      </c>
      <c r="W3288">
        <v>0.24</v>
      </c>
      <c r="X3288">
        <v>0.15714285714285714</v>
      </c>
      <c r="Y3288">
        <v>0.17857142857142858</v>
      </c>
      <c r="Z3288">
        <v>230</v>
      </c>
      <c r="AA3288">
        <v>0.65</v>
      </c>
      <c r="AB3288">
        <v>18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22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150</v>
      </c>
      <c r="AR3288">
        <v>150</v>
      </c>
      <c r="AS3288" t="s">
        <v>755</v>
      </c>
    </row>
    <row r="3289" spans="1:45" x14ac:dyDescent="0.25">
      <c r="A3289">
        <v>3288</v>
      </c>
      <c r="B3289" t="s">
        <v>26</v>
      </c>
      <c r="C3289" t="s">
        <v>680</v>
      </c>
      <c r="D3289" t="s">
        <v>5</v>
      </c>
      <c r="E3289" t="s">
        <v>355</v>
      </c>
      <c r="F3289" s="138">
        <v>44099</v>
      </c>
      <c r="G3289" t="s">
        <v>685</v>
      </c>
      <c r="H3289" t="s">
        <v>667</v>
      </c>
      <c r="I3289" t="s">
        <v>681</v>
      </c>
      <c r="J3289" t="s">
        <v>251</v>
      </c>
      <c r="K3289" t="s">
        <v>671</v>
      </c>
      <c r="L3289">
        <v>1000</v>
      </c>
      <c r="M3289">
        <v>280</v>
      </c>
      <c r="O3289">
        <v>372</v>
      </c>
      <c r="P3289">
        <v>112</v>
      </c>
      <c r="Q3289">
        <v>32</v>
      </c>
      <c r="R3289">
        <v>36</v>
      </c>
      <c r="S3289">
        <v>73</v>
      </c>
      <c r="T3289">
        <v>34</v>
      </c>
      <c r="U3289">
        <v>37</v>
      </c>
      <c r="V3289">
        <v>1.0441176470588236</v>
      </c>
      <c r="W3289">
        <v>0.4</v>
      </c>
      <c r="X3289">
        <v>0.12288786482334871</v>
      </c>
      <c r="Y3289">
        <v>0.13824884792626729</v>
      </c>
      <c r="Z3289">
        <v>384</v>
      </c>
      <c r="AA3289">
        <v>0.65</v>
      </c>
      <c r="AB3289">
        <v>34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37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150</v>
      </c>
      <c r="AR3289">
        <v>150</v>
      </c>
      <c r="AS3289" t="s">
        <v>797</v>
      </c>
    </row>
    <row r="3290" spans="1:45" x14ac:dyDescent="0.25">
      <c r="A3290">
        <v>3289</v>
      </c>
      <c r="B3290" t="s">
        <v>26</v>
      </c>
      <c r="C3290" t="s">
        <v>680</v>
      </c>
      <c r="D3290" t="s">
        <v>5</v>
      </c>
      <c r="E3290" t="s">
        <v>355</v>
      </c>
      <c r="F3290" s="138">
        <v>44099</v>
      </c>
      <c r="G3290" t="s">
        <v>685</v>
      </c>
      <c r="H3290" t="s">
        <v>667</v>
      </c>
      <c r="I3290" t="s">
        <v>681</v>
      </c>
      <c r="J3290" t="s">
        <v>254</v>
      </c>
      <c r="K3290" t="s">
        <v>671</v>
      </c>
      <c r="L3290">
        <v>1000</v>
      </c>
      <c r="M3290">
        <v>200</v>
      </c>
      <c r="O3290">
        <v>244</v>
      </c>
      <c r="P3290">
        <v>80</v>
      </c>
      <c r="Q3290">
        <v>13</v>
      </c>
      <c r="R3290">
        <v>32</v>
      </c>
      <c r="S3290">
        <v>52</v>
      </c>
      <c r="T3290">
        <v>12.25</v>
      </c>
      <c r="U3290">
        <v>33</v>
      </c>
      <c r="V3290">
        <v>1.0055555555555555</v>
      </c>
      <c r="W3290">
        <v>0.4</v>
      </c>
      <c r="X3290">
        <v>7.611241217798595E-2</v>
      </c>
      <c r="Y3290">
        <v>0.18735362997658081</v>
      </c>
      <c r="Z3290">
        <v>274</v>
      </c>
      <c r="AA3290">
        <v>0.65</v>
      </c>
      <c r="AB3290">
        <v>11</v>
      </c>
      <c r="AC3290">
        <v>3</v>
      </c>
      <c r="AD3290">
        <v>0</v>
      </c>
      <c r="AE3290">
        <v>1</v>
      </c>
      <c r="AF3290">
        <v>0</v>
      </c>
      <c r="AG3290">
        <v>0</v>
      </c>
      <c r="AH3290">
        <v>32</v>
      </c>
      <c r="AI3290">
        <v>2</v>
      </c>
      <c r="AJ3290">
        <v>0</v>
      </c>
      <c r="AK3290">
        <v>1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150</v>
      </c>
      <c r="AR3290">
        <v>150</v>
      </c>
      <c r="AS3290" t="s">
        <v>755</v>
      </c>
    </row>
    <row r="3291" spans="1:45" x14ac:dyDescent="0.25">
      <c r="A3291">
        <v>3290</v>
      </c>
      <c r="B3291" t="s">
        <v>26</v>
      </c>
      <c r="C3291" t="s">
        <v>680</v>
      </c>
      <c r="D3291" t="s">
        <v>5</v>
      </c>
      <c r="E3291" t="s">
        <v>355</v>
      </c>
      <c r="F3291" s="138">
        <v>44099</v>
      </c>
      <c r="G3291" t="s">
        <v>685</v>
      </c>
      <c r="H3291" t="s">
        <v>667</v>
      </c>
      <c r="I3291" t="s">
        <v>681</v>
      </c>
      <c r="J3291" t="s">
        <v>255</v>
      </c>
      <c r="K3291" t="s">
        <v>671</v>
      </c>
      <c r="L3291">
        <v>1000</v>
      </c>
      <c r="M3291">
        <v>280</v>
      </c>
      <c r="O3291">
        <v>267</v>
      </c>
      <c r="P3291">
        <v>112</v>
      </c>
      <c r="Q3291">
        <v>11</v>
      </c>
      <c r="R3291">
        <v>45</v>
      </c>
      <c r="S3291">
        <v>73</v>
      </c>
      <c r="T3291">
        <v>7.5</v>
      </c>
      <c r="U3291">
        <v>32.299999999999997</v>
      </c>
      <c r="V3291">
        <v>0.71071428571428563</v>
      </c>
      <c r="W3291">
        <v>0.4</v>
      </c>
      <c r="X3291">
        <v>5.8855002675227398E-2</v>
      </c>
      <c r="Y3291">
        <v>0.24077046548956665</v>
      </c>
      <c r="Z3291">
        <v>225</v>
      </c>
      <c r="AA3291">
        <v>0.65</v>
      </c>
      <c r="AB3291">
        <v>7.5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31.3</v>
      </c>
      <c r="AI3291">
        <v>2</v>
      </c>
      <c r="AJ3291">
        <v>0</v>
      </c>
      <c r="AK3291">
        <v>1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150</v>
      </c>
      <c r="AR3291">
        <v>150</v>
      </c>
      <c r="AS3291" t="s">
        <v>797</v>
      </c>
    </row>
    <row r="3292" spans="1:45" x14ac:dyDescent="0.25">
      <c r="A3292">
        <v>3291</v>
      </c>
      <c r="B3292" t="s">
        <v>26</v>
      </c>
      <c r="C3292" t="s">
        <v>680</v>
      </c>
      <c r="D3292" t="s">
        <v>5</v>
      </c>
      <c r="E3292" t="s">
        <v>355</v>
      </c>
      <c r="F3292" s="138">
        <v>44099</v>
      </c>
      <c r="G3292" t="s">
        <v>685</v>
      </c>
      <c r="H3292" t="s">
        <v>667</v>
      </c>
      <c r="I3292" t="s">
        <v>681</v>
      </c>
      <c r="J3292" t="s">
        <v>417</v>
      </c>
      <c r="K3292" t="s">
        <v>671</v>
      </c>
      <c r="L3292">
        <v>1000</v>
      </c>
      <c r="M3292">
        <v>280</v>
      </c>
      <c r="O3292">
        <v>392</v>
      </c>
      <c r="P3292">
        <v>112</v>
      </c>
      <c r="Q3292">
        <v>20</v>
      </c>
      <c r="R3292">
        <v>73</v>
      </c>
      <c r="S3292">
        <v>73</v>
      </c>
      <c r="T3292">
        <v>18.600000000000001</v>
      </c>
      <c r="U3292">
        <v>85.875</v>
      </c>
      <c r="V3292">
        <v>1.1233870967741935</v>
      </c>
      <c r="W3292">
        <v>0.4</v>
      </c>
      <c r="X3292">
        <v>7.2886297376093298E-2</v>
      </c>
      <c r="Y3292">
        <v>0.26603498542274057</v>
      </c>
      <c r="Z3292">
        <v>436</v>
      </c>
      <c r="AA3292">
        <v>0.65</v>
      </c>
      <c r="AB3292">
        <v>18.600000000000001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82</v>
      </c>
      <c r="AI3292">
        <v>8</v>
      </c>
      <c r="AJ3292">
        <v>5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150</v>
      </c>
      <c r="AR3292">
        <v>150</v>
      </c>
      <c r="AS3292" t="s">
        <v>797</v>
      </c>
    </row>
    <row r="3293" spans="1:45" x14ac:dyDescent="0.25">
      <c r="A3293">
        <v>3292</v>
      </c>
      <c r="B3293" t="s">
        <v>26</v>
      </c>
      <c r="C3293" t="s">
        <v>680</v>
      </c>
      <c r="D3293" t="s">
        <v>5</v>
      </c>
      <c r="E3293" t="s">
        <v>355</v>
      </c>
      <c r="F3293" s="138">
        <v>44099</v>
      </c>
      <c r="G3293" t="s">
        <v>684</v>
      </c>
      <c r="H3293" t="s">
        <v>667</v>
      </c>
      <c r="I3293" t="s">
        <v>689</v>
      </c>
      <c r="J3293" t="s">
        <v>400</v>
      </c>
      <c r="K3293" t="s">
        <v>669</v>
      </c>
      <c r="L3293">
        <v>1250</v>
      </c>
      <c r="M3293">
        <v>250</v>
      </c>
      <c r="O3293">
        <v>276</v>
      </c>
      <c r="P3293">
        <v>100</v>
      </c>
      <c r="Q3293">
        <v>20</v>
      </c>
      <c r="R3293">
        <v>51</v>
      </c>
      <c r="S3293">
        <v>92</v>
      </c>
      <c r="T3293">
        <v>29</v>
      </c>
      <c r="U3293">
        <v>84</v>
      </c>
      <c r="V3293">
        <v>1.591549295774648</v>
      </c>
      <c r="W3293">
        <v>0.24</v>
      </c>
      <c r="X3293">
        <v>0.10351966873706005</v>
      </c>
      <c r="Y3293">
        <v>0.2639751552795031</v>
      </c>
      <c r="Z3293">
        <v>262</v>
      </c>
      <c r="AA3293">
        <v>0.65</v>
      </c>
      <c r="AB3293">
        <v>29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84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150</v>
      </c>
      <c r="AR3293">
        <v>150</v>
      </c>
      <c r="AS3293" t="s">
        <v>755</v>
      </c>
    </row>
    <row r="3294" spans="1:45" x14ac:dyDescent="0.25">
      <c r="A3294">
        <v>3293</v>
      </c>
      <c r="B3294" t="s">
        <v>26</v>
      </c>
      <c r="C3294" t="s">
        <v>680</v>
      </c>
      <c r="D3294" t="s">
        <v>5</v>
      </c>
      <c r="E3294" t="s">
        <v>355</v>
      </c>
      <c r="F3294" s="138">
        <v>44099</v>
      </c>
      <c r="G3294" t="s">
        <v>720</v>
      </c>
      <c r="H3294" t="s">
        <v>687</v>
      </c>
      <c r="I3294" t="s">
        <v>689</v>
      </c>
      <c r="J3294" t="s">
        <v>633</v>
      </c>
      <c r="K3294" t="s">
        <v>671</v>
      </c>
      <c r="L3294">
        <v>700</v>
      </c>
      <c r="M3294">
        <v>175</v>
      </c>
      <c r="O3294">
        <v>228</v>
      </c>
      <c r="P3294">
        <v>42</v>
      </c>
      <c r="Q3294">
        <v>12</v>
      </c>
      <c r="R3294">
        <v>16</v>
      </c>
      <c r="S3294">
        <v>15</v>
      </c>
      <c r="T3294">
        <v>14</v>
      </c>
      <c r="U3294">
        <v>26</v>
      </c>
      <c r="V3294">
        <v>1.4285714285714286</v>
      </c>
      <c r="W3294">
        <v>0.24</v>
      </c>
      <c r="X3294">
        <v>7.5187969924812026E-2</v>
      </c>
      <c r="Y3294">
        <v>0.10025062656641605</v>
      </c>
      <c r="Z3294">
        <v>263</v>
      </c>
      <c r="AA3294">
        <v>0.65</v>
      </c>
      <c r="AB3294">
        <v>8</v>
      </c>
      <c r="AC3294">
        <v>6</v>
      </c>
      <c r="AD3294">
        <v>0</v>
      </c>
      <c r="AE3294">
        <v>3</v>
      </c>
      <c r="AF3294">
        <v>0</v>
      </c>
      <c r="AG3294">
        <v>3</v>
      </c>
      <c r="AH3294">
        <v>15</v>
      </c>
      <c r="AI3294">
        <v>4</v>
      </c>
      <c r="AJ3294">
        <v>0</v>
      </c>
      <c r="AK3294">
        <v>2</v>
      </c>
      <c r="AL3294">
        <v>4</v>
      </c>
      <c r="AM3294">
        <v>6</v>
      </c>
      <c r="AN3294">
        <v>0</v>
      </c>
      <c r="AO3294">
        <v>0</v>
      </c>
      <c r="AP3294">
        <v>0</v>
      </c>
      <c r="AQ3294">
        <v>150</v>
      </c>
      <c r="AR3294">
        <v>150</v>
      </c>
      <c r="AS3294" t="s">
        <v>755</v>
      </c>
    </row>
    <row r="3295" spans="1:45" x14ac:dyDescent="0.25">
      <c r="A3295">
        <v>3294</v>
      </c>
      <c r="B3295" t="s">
        <v>26</v>
      </c>
      <c r="C3295" t="s">
        <v>680</v>
      </c>
      <c r="D3295" t="s">
        <v>5</v>
      </c>
      <c r="E3295" t="s">
        <v>355</v>
      </c>
      <c r="F3295" s="138">
        <v>44099</v>
      </c>
      <c r="G3295" t="s">
        <v>720</v>
      </c>
      <c r="H3295" t="s">
        <v>687</v>
      </c>
      <c r="I3295" t="s">
        <v>692</v>
      </c>
      <c r="J3295" t="s">
        <v>632</v>
      </c>
      <c r="K3295" t="s">
        <v>671</v>
      </c>
      <c r="L3295">
        <v>700</v>
      </c>
      <c r="M3295">
        <v>175</v>
      </c>
      <c r="N3295">
        <v>120</v>
      </c>
      <c r="O3295">
        <v>120</v>
      </c>
      <c r="P3295">
        <v>42</v>
      </c>
      <c r="Q3295">
        <v>8</v>
      </c>
      <c r="R3295">
        <v>12</v>
      </c>
      <c r="S3295">
        <v>15</v>
      </c>
      <c r="T3295">
        <v>8</v>
      </c>
      <c r="U3295">
        <v>12</v>
      </c>
      <c r="V3295">
        <v>1</v>
      </c>
      <c r="W3295">
        <v>0.24</v>
      </c>
      <c r="X3295">
        <v>4.7619047619047616E-2</v>
      </c>
      <c r="Y3295">
        <v>7.1428571428571425E-2</v>
      </c>
      <c r="Z3295">
        <v>270</v>
      </c>
      <c r="AA3295">
        <v>0.65</v>
      </c>
      <c r="AB3295">
        <v>8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12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150</v>
      </c>
      <c r="AR3295">
        <v>150</v>
      </c>
      <c r="AS3295" t="s">
        <v>755</v>
      </c>
    </row>
    <row r="3296" spans="1:45" x14ac:dyDescent="0.25">
      <c r="A3296">
        <v>3295</v>
      </c>
      <c r="B3296" t="s">
        <v>26</v>
      </c>
      <c r="C3296" t="s">
        <v>665</v>
      </c>
      <c r="D3296" t="s">
        <v>5</v>
      </c>
      <c r="E3296" t="s">
        <v>355</v>
      </c>
      <c r="F3296" s="138">
        <v>44100</v>
      </c>
      <c r="G3296" t="s">
        <v>675</v>
      </c>
      <c r="H3296" t="s">
        <v>667</v>
      </c>
      <c r="I3296" t="s">
        <v>668</v>
      </c>
      <c r="J3296" t="s">
        <v>164</v>
      </c>
      <c r="K3296" t="s">
        <v>669</v>
      </c>
      <c r="L3296">
        <v>2700</v>
      </c>
      <c r="M3296">
        <v>567</v>
      </c>
      <c r="O3296">
        <v>540</v>
      </c>
      <c r="P3296">
        <v>353</v>
      </c>
      <c r="Q3296">
        <v>56</v>
      </c>
      <c r="R3296">
        <v>138</v>
      </c>
      <c r="S3296">
        <v>166</v>
      </c>
      <c r="T3296">
        <v>43.75</v>
      </c>
      <c r="U3296">
        <v>110.5</v>
      </c>
      <c r="V3296">
        <v>0.79510309278350511</v>
      </c>
      <c r="W3296">
        <v>0.4</v>
      </c>
      <c r="X3296">
        <v>0.14814814814814814</v>
      </c>
      <c r="Y3296">
        <v>0.36507936507936506</v>
      </c>
      <c r="Z3296">
        <v>761</v>
      </c>
      <c r="AA3296">
        <v>0.8</v>
      </c>
      <c r="AB3296">
        <v>42</v>
      </c>
      <c r="AC3296">
        <v>3</v>
      </c>
      <c r="AD3296">
        <v>0</v>
      </c>
      <c r="AE3296">
        <v>2</v>
      </c>
      <c r="AF3296">
        <v>0</v>
      </c>
      <c r="AG3296">
        <v>0</v>
      </c>
      <c r="AH3296">
        <v>77</v>
      </c>
      <c r="AI3296">
        <v>2</v>
      </c>
      <c r="AJ3296">
        <v>0</v>
      </c>
      <c r="AK3296">
        <v>66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100</v>
      </c>
      <c r="AR3296">
        <v>100</v>
      </c>
      <c r="AS3296" t="s">
        <v>797</v>
      </c>
    </row>
    <row r="3297" spans="1:45" x14ac:dyDescent="0.25">
      <c r="A3297">
        <v>3296</v>
      </c>
      <c r="B3297" t="s">
        <v>26</v>
      </c>
      <c r="C3297" t="s">
        <v>665</v>
      </c>
      <c r="D3297" t="s">
        <v>5</v>
      </c>
      <c r="E3297" t="s">
        <v>355</v>
      </c>
      <c r="F3297" s="138">
        <v>44100</v>
      </c>
      <c r="G3297" t="s">
        <v>670</v>
      </c>
      <c r="H3297" t="s">
        <v>667</v>
      </c>
      <c r="I3297" t="s">
        <v>668</v>
      </c>
      <c r="J3297" t="s">
        <v>142</v>
      </c>
      <c r="K3297" t="s">
        <v>671</v>
      </c>
      <c r="L3297">
        <v>1200</v>
      </c>
      <c r="M3297">
        <v>336</v>
      </c>
      <c r="O3297">
        <v>320</v>
      </c>
      <c r="P3297">
        <v>134.4</v>
      </c>
      <c r="Q3297">
        <v>20</v>
      </c>
      <c r="R3297">
        <v>68</v>
      </c>
      <c r="S3297">
        <v>88.703999999999994</v>
      </c>
      <c r="T3297">
        <v>11.5</v>
      </c>
      <c r="U3297">
        <v>39.75</v>
      </c>
      <c r="V3297">
        <v>0.58238636363636365</v>
      </c>
      <c r="W3297">
        <v>0.4</v>
      </c>
      <c r="X3297">
        <v>8.9285714285714288E-2</v>
      </c>
      <c r="Y3297">
        <v>0.30357142857142855</v>
      </c>
      <c r="Z3297">
        <v>561</v>
      </c>
      <c r="AA3297">
        <v>0.7</v>
      </c>
      <c r="AB3297">
        <v>6</v>
      </c>
      <c r="AC3297">
        <v>20</v>
      </c>
      <c r="AD3297">
        <v>0</v>
      </c>
      <c r="AE3297">
        <v>1</v>
      </c>
      <c r="AF3297">
        <v>0</v>
      </c>
      <c r="AG3297">
        <v>0</v>
      </c>
      <c r="AH3297">
        <v>30</v>
      </c>
      <c r="AI3297">
        <v>25</v>
      </c>
      <c r="AJ3297">
        <v>0</v>
      </c>
      <c r="AK3297">
        <v>7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100</v>
      </c>
      <c r="AR3297">
        <v>100</v>
      </c>
      <c r="AS3297" t="s">
        <v>797</v>
      </c>
    </row>
    <row r="3298" spans="1:45" x14ac:dyDescent="0.25">
      <c r="A3298">
        <v>3297</v>
      </c>
      <c r="B3298" t="s">
        <v>26</v>
      </c>
      <c r="C3298" t="s">
        <v>665</v>
      </c>
      <c r="D3298" t="s">
        <v>5</v>
      </c>
      <c r="E3298" t="s">
        <v>355</v>
      </c>
      <c r="F3298" s="138">
        <v>44100</v>
      </c>
      <c r="G3298" t="s">
        <v>670</v>
      </c>
      <c r="H3298" t="s">
        <v>667</v>
      </c>
      <c r="I3298" t="s">
        <v>668</v>
      </c>
      <c r="J3298" t="s">
        <v>144</v>
      </c>
      <c r="K3298" t="s">
        <v>671</v>
      </c>
      <c r="L3298">
        <v>1200</v>
      </c>
      <c r="M3298">
        <v>240</v>
      </c>
      <c r="O3298">
        <v>244</v>
      </c>
      <c r="P3298">
        <v>96</v>
      </c>
      <c r="Q3298">
        <v>28</v>
      </c>
      <c r="R3298">
        <v>54</v>
      </c>
      <c r="S3298">
        <v>63.36</v>
      </c>
      <c r="T3298">
        <v>21.5</v>
      </c>
      <c r="U3298">
        <v>50.5</v>
      </c>
      <c r="V3298">
        <v>0.87804878048780488</v>
      </c>
      <c r="W3298">
        <v>0.4</v>
      </c>
      <c r="X3298">
        <v>0.16393442622950821</v>
      </c>
      <c r="Y3298">
        <v>0.31615925058548011</v>
      </c>
      <c r="Z3298">
        <v>360</v>
      </c>
      <c r="AA3298">
        <v>0.7</v>
      </c>
      <c r="AB3298">
        <v>19</v>
      </c>
      <c r="AC3298">
        <v>0</v>
      </c>
      <c r="AD3298">
        <v>0</v>
      </c>
      <c r="AE3298">
        <v>5</v>
      </c>
      <c r="AF3298">
        <v>0</v>
      </c>
      <c r="AG3298">
        <v>0</v>
      </c>
      <c r="AH3298">
        <v>45</v>
      </c>
      <c r="AI3298">
        <v>0</v>
      </c>
      <c r="AJ3298">
        <v>0</v>
      </c>
      <c r="AK3298">
        <v>11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50</v>
      </c>
      <c r="AR3298">
        <v>50</v>
      </c>
      <c r="AS3298" t="s">
        <v>755</v>
      </c>
    </row>
    <row r="3299" spans="1:45" x14ac:dyDescent="0.25">
      <c r="A3299">
        <v>3298</v>
      </c>
      <c r="B3299" t="s">
        <v>26</v>
      </c>
      <c r="C3299" t="s">
        <v>665</v>
      </c>
      <c r="D3299" t="s">
        <v>5</v>
      </c>
      <c r="E3299" t="s">
        <v>355</v>
      </c>
      <c r="F3299" s="138">
        <v>44100</v>
      </c>
      <c r="G3299" t="s">
        <v>670</v>
      </c>
      <c r="H3299" t="s">
        <v>667</v>
      </c>
      <c r="I3299" t="s">
        <v>668</v>
      </c>
      <c r="J3299" t="s">
        <v>145</v>
      </c>
      <c r="K3299" t="s">
        <v>671</v>
      </c>
      <c r="L3299">
        <v>1200</v>
      </c>
      <c r="M3299">
        <v>240</v>
      </c>
      <c r="O3299">
        <v>192</v>
      </c>
      <c r="P3299">
        <v>96</v>
      </c>
      <c r="Q3299">
        <v>12</v>
      </c>
      <c r="R3299">
        <v>64</v>
      </c>
      <c r="S3299">
        <v>63.36</v>
      </c>
      <c r="T3299">
        <v>8.58</v>
      </c>
      <c r="U3299">
        <v>48</v>
      </c>
      <c r="V3299">
        <v>0.74447368421052629</v>
      </c>
      <c r="W3299">
        <v>0.4</v>
      </c>
      <c r="X3299">
        <v>8.9285714285714302E-2</v>
      </c>
      <c r="Y3299">
        <v>0.47619047619047628</v>
      </c>
      <c r="Z3299">
        <v>524</v>
      </c>
      <c r="AA3299">
        <v>0.7</v>
      </c>
      <c r="AB3299">
        <v>6.83</v>
      </c>
      <c r="AC3299">
        <v>3</v>
      </c>
      <c r="AD3299">
        <v>0</v>
      </c>
      <c r="AE3299">
        <v>2</v>
      </c>
      <c r="AF3299">
        <v>0</v>
      </c>
      <c r="AG3299">
        <v>0</v>
      </c>
      <c r="AH3299">
        <v>43.5</v>
      </c>
      <c r="AI3299">
        <v>6</v>
      </c>
      <c r="AJ3299">
        <v>0</v>
      </c>
      <c r="AK3299">
        <v>6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50</v>
      </c>
      <c r="AR3299">
        <v>50</v>
      </c>
      <c r="AS3299" t="s">
        <v>755</v>
      </c>
    </row>
    <row r="3300" spans="1:45" x14ac:dyDescent="0.25">
      <c r="A3300">
        <v>3299</v>
      </c>
      <c r="B3300" t="s">
        <v>26</v>
      </c>
      <c r="C3300" t="s">
        <v>665</v>
      </c>
      <c r="D3300" t="s">
        <v>5</v>
      </c>
      <c r="E3300" t="s">
        <v>355</v>
      </c>
      <c r="F3300" s="138">
        <v>44100</v>
      </c>
      <c r="G3300" t="s">
        <v>670</v>
      </c>
      <c r="H3300" t="s">
        <v>667</v>
      </c>
      <c r="I3300" t="s">
        <v>672</v>
      </c>
      <c r="J3300" t="s">
        <v>190</v>
      </c>
      <c r="K3300" t="s">
        <v>671</v>
      </c>
      <c r="L3300">
        <v>1200</v>
      </c>
      <c r="M3300">
        <v>240</v>
      </c>
      <c r="N3300">
        <v>123</v>
      </c>
      <c r="O3300">
        <v>120</v>
      </c>
      <c r="P3300">
        <v>96</v>
      </c>
      <c r="Q3300">
        <v>16</v>
      </c>
      <c r="R3300">
        <v>32</v>
      </c>
      <c r="S3300">
        <v>63.36</v>
      </c>
      <c r="T3300">
        <v>7.05</v>
      </c>
      <c r="U3300">
        <v>21.2</v>
      </c>
      <c r="V3300">
        <v>0.58854166666666663</v>
      </c>
      <c r="W3300">
        <v>0.4</v>
      </c>
      <c r="X3300">
        <v>9.4062316284538511E-2</v>
      </c>
      <c r="Y3300">
        <v>0.18812463256907702</v>
      </c>
      <c r="Z3300">
        <v>462</v>
      </c>
      <c r="AA3300">
        <v>0.7</v>
      </c>
      <c r="AB3300">
        <v>5.8</v>
      </c>
      <c r="AC3300">
        <v>5</v>
      </c>
      <c r="AD3300">
        <v>0</v>
      </c>
      <c r="AE3300">
        <v>0</v>
      </c>
      <c r="AF3300">
        <v>0</v>
      </c>
      <c r="AG3300">
        <v>0</v>
      </c>
      <c r="AH3300">
        <v>17.2</v>
      </c>
      <c r="AI3300">
        <v>10</v>
      </c>
      <c r="AJ3300">
        <v>0</v>
      </c>
      <c r="AK3300">
        <v>3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50</v>
      </c>
      <c r="AR3300">
        <v>50</v>
      </c>
      <c r="AS3300" t="s">
        <v>755</v>
      </c>
    </row>
    <row r="3301" spans="1:45" x14ac:dyDescent="0.25">
      <c r="A3301">
        <v>3300</v>
      </c>
      <c r="B3301" t="s">
        <v>26</v>
      </c>
      <c r="C3301" t="s">
        <v>665</v>
      </c>
      <c r="D3301" t="s">
        <v>5</v>
      </c>
      <c r="E3301" t="s">
        <v>355</v>
      </c>
      <c r="F3301" s="138">
        <v>44100</v>
      </c>
      <c r="G3301" t="s">
        <v>682</v>
      </c>
      <c r="H3301" t="s">
        <v>667</v>
      </c>
      <c r="I3301" t="s">
        <v>668</v>
      </c>
      <c r="J3301" t="s">
        <v>151</v>
      </c>
      <c r="K3301" t="s">
        <v>671</v>
      </c>
      <c r="L3301">
        <v>1000</v>
      </c>
      <c r="M3301">
        <v>200</v>
      </c>
      <c r="O3301">
        <v>224</v>
      </c>
      <c r="P3301">
        <v>80</v>
      </c>
      <c r="Q3301">
        <v>21</v>
      </c>
      <c r="R3301">
        <v>33</v>
      </c>
      <c r="S3301">
        <v>52.8</v>
      </c>
      <c r="T3301">
        <v>12</v>
      </c>
      <c r="U3301">
        <v>34</v>
      </c>
      <c r="V3301">
        <v>0.85185185185185186</v>
      </c>
      <c r="W3301">
        <v>0.4</v>
      </c>
      <c r="X3301">
        <v>0.13392857142857145</v>
      </c>
      <c r="Y3301">
        <v>0.21045918367346941</v>
      </c>
      <c r="Z3301">
        <v>398</v>
      </c>
      <c r="AA3301">
        <v>0.7</v>
      </c>
      <c r="AB3301">
        <v>12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34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50</v>
      </c>
      <c r="AR3301">
        <v>50</v>
      </c>
      <c r="AS3301" t="s">
        <v>755</v>
      </c>
    </row>
    <row r="3302" spans="1:45" x14ac:dyDescent="0.25">
      <c r="A3302">
        <v>3301</v>
      </c>
      <c r="B3302" t="s">
        <v>26</v>
      </c>
      <c r="C3302" t="s">
        <v>665</v>
      </c>
      <c r="D3302" t="s">
        <v>5</v>
      </c>
      <c r="E3302" t="s">
        <v>355</v>
      </c>
      <c r="F3302" s="138">
        <v>44100</v>
      </c>
      <c r="G3302" t="s">
        <v>682</v>
      </c>
      <c r="H3302" t="s">
        <v>667</v>
      </c>
      <c r="I3302" t="s">
        <v>668</v>
      </c>
      <c r="J3302" t="s">
        <v>149</v>
      </c>
      <c r="K3302" t="s">
        <v>671</v>
      </c>
      <c r="L3302">
        <v>1000</v>
      </c>
      <c r="M3302">
        <v>200</v>
      </c>
      <c r="O3302">
        <v>192</v>
      </c>
      <c r="P3302">
        <v>80</v>
      </c>
      <c r="Q3302">
        <v>38</v>
      </c>
      <c r="R3302">
        <v>42</v>
      </c>
      <c r="S3302">
        <v>52.8</v>
      </c>
      <c r="T3302">
        <v>63.5</v>
      </c>
      <c r="U3302">
        <v>53</v>
      </c>
      <c r="V3302">
        <v>1.45625</v>
      </c>
      <c r="W3302">
        <v>0.4</v>
      </c>
      <c r="X3302">
        <v>0.28273809523809529</v>
      </c>
      <c r="Y3302">
        <v>0.31250000000000006</v>
      </c>
      <c r="Z3302">
        <v>352</v>
      </c>
      <c r="AA3302">
        <v>0.7</v>
      </c>
      <c r="AB3302">
        <v>41</v>
      </c>
      <c r="AC3302">
        <v>0</v>
      </c>
      <c r="AD3302">
        <v>0</v>
      </c>
      <c r="AE3302">
        <v>45</v>
      </c>
      <c r="AF3302">
        <v>0</v>
      </c>
      <c r="AG3302">
        <v>0</v>
      </c>
      <c r="AH3302">
        <v>35</v>
      </c>
      <c r="AI3302">
        <v>0</v>
      </c>
      <c r="AJ3302">
        <v>0</v>
      </c>
      <c r="AK3302">
        <v>36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50</v>
      </c>
      <c r="AR3302">
        <v>50</v>
      </c>
      <c r="AS3302" t="s">
        <v>755</v>
      </c>
    </row>
    <row r="3303" spans="1:45" x14ac:dyDescent="0.25">
      <c r="A3303">
        <v>3302</v>
      </c>
      <c r="B3303" t="s">
        <v>26</v>
      </c>
      <c r="C3303" t="s">
        <v>665</v>
      </c>
      <c r="D3303" t="s">
        <v>5</v>
      </c>
      <c r="E3303" t="s">
        <v>355</v>
      </c>
      <c r="F3303" s="138">
        <v>44100</v>
      </c>
      <c r="G3303" t="s">
        <v>682</v>
      </c>
      <c r="H3303" t="s">
        <v>667</v>
      </c>
      <c r="I3303" t="s">
        <v>668</v>
      </c>
      <c r="J3303" t="s">
        <v>152</v>
      </c>
      <c r="K3303" t="s">
        <v>671</v>
      </c>
      <c r="L3303">
        <v>1000</v>
      </c>
      <c r="M3303">
        <v>200</v>
      </c>
      <c r="O3303">
        <v>242</v>
      </c>
      <c r="P3303">
        <v>80</v>
      </c>
      <c r="Q3303">
        <v>29</v>
      </c>
      <c r="R3303">
        <v>61</v>
      </c>
      <c r="S3303">
        <v>52.8</v>
      </c>
      <c r="T3303">
        <v>22</v>
      </c>
      <c r="U3303">
        <v>34.5</v>
      </c>
      <c r="V3303">
        <v>0.62777777777777777</v>
      </c>
      <c r="W3303">
        <v>0.4</v>
      </c>
      <c r="X3303">
        <v>0.17119244391971666</v>
      </c>
      <c r="Y3303">
        <v>0.36009445100354198</v>
      </c>
      <c r="Z3303">
        <v>396</v>
      </c>
      <c r="AA3303">
        <v>0.7</v>
      </c>
      <c r="AB3303">
        <v>14</v>
      </c>
      <c r="AC3303">
        <v>0</v>
      </c>
      <c r="AD3303">
        <v>0</v>
      </c>
      <c r="AE3303">
        <v>16</v>
      </c>
      <c r="AF3303">
        <v>0</v>
      </c>
      <c r="AG3303">
        <v>0</v>
      </c>
      <c r="AH3303">
        <v>23</v>
      </c>
      <c r="AI3303">
        <v>0</v>
      </c>
      <c r="AJ3303">
        <v>0</v>
      </c>
      <c r="AK3303">
        <v>23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50</v>
      </c>
      <c r="AR3303">
        <v>50</v>
      </c>
      <c r="AS3303" t="s">
        <v>755</v>
      </c>
    </row>
    <row r="3304" spans="1:45" x14ac:dyDescent="0.25">
      <c r="A3304">
        <v>3303</v>
      </c>
      <c r="B3304" t="s">
        <v>26</v>
      </c>
      <c r="C3304" t="s">
        <v>665</v>
      </c>
      <c r="D3304" t="s">
        <v>5</v>
      </c>
      <c r="E3304" t="s">
        <v>355</v>
      </c>
      <c r="F3304" s="138">
        <v>44100</v>
      </c>
      <c r="G3304" t="s">
        <v>682</v>
      </c>
      <c r="H3304" t="s">
        <v>667</v>
      </c>
      <c r="I3304" t="s">
        <v>668</v>
      </c>
      <c r="J3304" t="s">
        <v>396</v>
      </c>
      <c r="K3304" t="s">
        <v>671</v>
      </c>
      <c r="L3304">
        <v>1000</v>
      </c>
      <c r="M3304">
        <v>200</v>
      </c>
      <c r="O3304">
        <v>208</v>
      </c>
      <c r="P3304">
        <v>80</v>
      </c>
      <c r="Q3304">
        <v>16</v>
      </c>
      <c r="R3304">
        <v>33</v>
      </c>
      <c r="S3304">
        <v>52.8</v>
      </c>
      <c r="T3304">
        <v>17.75</v>
      </c>
      <c r="U3304">
        <v>34.799999999999997</v>
      </c>
      <c r="V3304">
        <v>1.0724489795918366</v>
      </c>
      <c r="W3304">
        <v>0.4</v>
      </c>
      <c r="X3304">
        <v>0.10989010989010989</v>
      </c>
      <c r="Y3304">
        <v>0.22664835164835165</v>
      </c>
      <c r="Z3304">
        <v>282</v>
      </c>
      <c r="AA3304">
        <v>0.7</v>
      </c>
      <c r="AB3304">
        <v>10.5</v>
      </c>
      <c r="AC3304">
        <v>1</v>
      </c>
      <c r="AD3304">
        <v>0</v>
      </c>
      <c r="AE3304">
        <v>14</v>
      </c>
      <c r="AF3304">
        <v>0</v>
      </c>
      <c r="AG3304">
        <v>0</v>
      </c>
      <c r="AH3304">
        <v>23.8</v>
      </c>
      <c r="AI3304">
        <v>2</v>
      </c>
      <c r="AJ3304">
        <v>0</v>
      </c>
      <c r="AK3304">
        <v>21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50</v>
      </c>
      <c r="AR3304">
        <v>50</v>
      </c>
      <c r="AS3304" t="s">
        <v>755</v>
      </c>
    </row>
    <row r="3305" spans="1:45" x14ac:dyDescent="0.25">
      <c r="A3305">
        <v>3304</v>
      </c>
      <c r="B3305" t="s">
        <v>26</v>
      </c>
      <c r="C3305" t="s">
        <v>665</v>
      </c>
      <c r="D3305" t="s">
        <v>5</v>
      </c>
      <c r="E3305" t="s">
        <v>355</v>
      </c>
      <c r="F3305" s="138">
        <v>44100</v>
      </c>
      <c r="G3305" t="s">
        <v>683</v>
      </c>
      <c r="H3305" t="s">
        <v>667</v>
      </c>
      <c r="I3305" t="s">
        <v>668</v>
      </c>
      <c r="J3305" t="s">
        <v>392</v>
      </c>
      <c r="K3305" t="s">
        <v>669</v>
      </c>
      <c r="L3305">
        <v>1500</v>
      </c>
      <c r="M3305">
        <v>420</v>
      </c>
      <c r="O3305">
        <v>440</v>
      </c>
      <c r="P3305">
        <v>168</v>
      </c>
      <c r="Q3305">
        <v>34</v>
      </c>
      <c r="R3305">
        <v>70</v>
      </c>
      <c r="S3305">
        <v>110.88</v>
      </c>
      <c r="T3305">
        <v>23.5</v>
      </c>
      <c r="U3305">
        <v>46.625</v>
      </c>
      <c r="V3305">
        <v>0.67427884615384615</v>
      </c>
      <c r="W3305">
        <v>0.4</v>
      </c>
      <c r="X3305">
        <v>0.11038961038961038</v>
      </c>
      <c r="Y3305">
        <v>0.22727272727272727</v>
      </c>
      <c r="Z3305">
        <v>320</v>
      </c>
      <c r="AA3305">
        <v>0.7</v>
      </c>
      <c r="AB3305">
        <v>6</v>
      </c>
      <c r="AC3305">
        <v>0</v>
      </c>
      <c r="AD3305">
        <v>0</v>
      </c>
      <c r="AE3305">
        <v>35</v>
      </c>
      <c r="AF3305">
        <v>0</v>
      </c>
      <c r="AG3305">
        <v>0</v>
      </c>
      <c r="AH3305">
        <v>19</v>
      </c>
      <c r="AI3305">
        <v>0</v>
      </c>
      <c r="AJ3305">
        <v>0</v>
      </c>
      <c r="AK3305">
        <v>53</v>
      </c>
      <c r="AL3305">
        <v>0</v>
      </c>
      <c r="AM3305">
        <v>0</v>
      </c>
      <c r="AN3305">
        <v>0</v>
      </c>
      <c r="AO3305">
        <v>3</v>
      </c>
      <c r="AP3305">
        <v>0</v>
      </c>
      <c r="AQ3305">
        <v>100</v>
      </c>
      <c r="AR3305">
        <v>100</v>
      </c>
      <c r="AS3305" t="s">
        <v>797</v>
      </c>
    </row>
    <row r="3306" spans="1:45" x14ac:dyDescent="0.25">
      <c r="A3306">
        <v>3305</v>
      </c>
      <c r="B3306" t="s">
        <v>26</v>
      </c>
      <c r="C3306" t="s">
        <v>665</v>
      </c>
      <c r="D3306" t="s">
        <v>5</v>
      </c>
      <c r="E3306" t="s">
        <v>355</v>
      </c>
      <c r="F3306" s="138">
        <v>44100</v>
      </c>
      <c r="G3306" t="s">
        <v>683</v>
      </c>
      <c r="H3306" t="s">
        <v>667</v>
      </c>
      <c r="I3306" t="s">
        <v>668</v>
      </c>
      <c r="J3306" t="s">
        <v>393</v>
      </c>
      <c r="K3306" t="s">
        <v>669</v>
      </c>
      <c r="L3306">
        <v>1500</v>
      </c>
      <c r="M3306">
        <v>420</v>
      </c>
      <c r="O3306">
        <v>432</v>
      </c>
      <c r="P3306">
        <v>168</v>
      </c>
      <c r="Q3306">
        <v>34</v>
      </c>
      <c r="R3306">
        <v>59</v>
      </c>
      <c r="S3306">
        <v>110.88</v>
      </c>
      <c r="T3306">
        <v>8</v>
      </c>
      <c r="U3306">
        <v>40</v>
      </c>
      <c r="V3306">
        <v>0.5161290322580645</v>
      </c>
      <c r="W3306">
        <v>0.4</v>
      </c>
      <c r="X3306">
        <v>0.11243386243386244</v>
      </c>
      <c r="Y3306">
        <v>0.19510582010582012</v>
      </c>
      <c r="Z3306">
        <v>419</v>
      </c>
      <c r="AA3306">
        <v>0.65</v>
      </c>
      <c r="AB3306">
        <v>0</v>
      </c>
      <c r="AC3306">
        <v>0</v>
      </c>
      <c r="AD3306">
        <v>0</v>
      </c>
      <c r="AE3306">
        <v>16</v>
      </c>
      <c r="AF3306">
        <v>0</v>
      </c>
      <c r="AG3306">
        <v>0</v>
      </c>
      <c r="AH3306">
        <v>14</v>
      </c>
      <c r="AI3306">
        <v>0</v>
      </c>
      <c r="AJ3306">
        <v>0</v>
      </c>
      <c r="AK3306">
        <v>52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100</v>
      </c>
      <c r="AR3306">
        <v>100</v>
      </c>
      <c r="AS3306" t="s">
        <v>797</v>
      </c>
    </row>
    <row r="3307" spans="1:45" x14ac:dyDescent="0.25">
      <c r="A3307">
        <v>3306</v>
      </c>
      <c r="B3307" t="s">
        <v>26</v>
      </c>
      <c r="C3307" t="s">
        <v>665</v>
      </c>
      <c r="D3307" t="s">
        <v>5</v>
      </c>
      <c r="E3307" t="s">
        <v>355</v>
      </c>
      <c r="F3307" s="138">
        <v>44100</v>
      </c>
      <c r="G3307" t="s">
        <v>676</v>
      </c>
      <c r="H3307" t="s">
        <v>667</v>
      </c>
      <c r="I3307" t="s">
        <v>668</v>
      </c>
      <c r="J3307" t="s">
        <v>167</v>
      </c>
      <c r="K3307" t="s">
        <v>669</v>
      </c>
      <c r="L3307">
        <v>1200</v>
      </c>
      <c r="M3307">
        <v>336</v>
      </c>
      <c r="O3307">
        <v>352</v>
      </c>
      <c r="P3307">
        <v>134.4</v>
      </c>
      <c r="Q3307">
        <v>13</v>
      </c>
      <c r="R3307">
        <v>36</v>
      </c>
      <c r="S3307">
        <v>88.703999999999994</v>
      </c>
      <c r="T3307">
        <v>9</v>
      </c>
      <c r="U3307">
        <v>26.2</v>
      </c>
      <c r="V3307">
        <v>0.71836734693877558</v>
      </c>
      <c r="W3307">
        <v>0.4</v>
      </c>
      <c r="X3307">
        <v>5.2759740259740263E-2</v>
      </c>
      <c r="Y3307">
        <v>0.14610389610389612</v>
      </c>
      <c r="Z3307">
        <v>436</v>
      </c>
      <c r="AA3307">
        <v>0.7</v>
      </c>
      <c r="AB3307">
        <v>9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26.2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100</v>
      </c>
      <c r="AR3307">
        <v>100</v>
      </c>
      <c r="AS3307" t="s">
        <v>797</v>
      </c>
    </row>
    <row r="3308" spans="1:45" x14ac:dyDescent="0.25">
      <c r="A3308">
        <v>3307</v>
      </c>
      <c r="B3308" t="s">
        <v>26</v>
      </c>
      <c r="C3308" t="s">
        <v>665</v>
      </c>
      <c r="D3308" t="s">
        <v>5</v>
      </c>
      <c r="E3308" t="s">
        <v>355</v>
      </c>
      <c r="F3308" s="138">
        <v>44100</v>
      </c>
      <c r="G3308" t="s">
        <v>676</v>
      </c>
      <c r="H3308" t="s">
        <v>667</v>
      </c>
      <c r="I3308" t="s">
        <v>668</v>
      </c>
      <c r="J3308" t="s">
        <v>168</v>
      </c>
      <c r="K3308" t="s">
        <v>669</v>
      </c>
      <c r="L3308">
        <v>1200</v>
      </c>
      <c r="M3308">
        <v>336</v>
      </c>
      <c r="O3308">
        <v>318</v>
      </c>
      <c r="P3308">
        <v>134.4</v>
      </c>
      <c r="Q3308">
        <v>49</v>
      </c>
      <c r="R3308">
        <v>70</v>
      </c>
      <c r="S3308">
        <v>88.703999999999994</v>
      </c>
      <c r="T3308">
        <v>19.5</v>
      </c>
      <c r="U3308">
        <v>30.5</v>
      </c>
      <c r="V3308">
        <v>0.42016806722689076</v>
      </c>
      <c r="W3308">
        <v>0.4</v>
      </c>
      <c r="X3308">
        <v>0.22012578616352202</v>
      </c>
      <c r="Y3308">
        <v>0.31446540880503143</v>
      </c>
      <c r="Z3308">
        <v>231</v>
      </c>
      <c r="AA3308">
        <v>0.7</v>
      </c>
      <c r="AB3308">
        <v>11</v>
      </c>
      <c r="AC3308">
        <v>0</v>
      </c>
      <c r="AD3308">
        <v>0</v>
      </c>
      <c r="AE3308">
        <v>17</v>
      </c>
      <c r="AF3308">
        <v>0</v>
      </c>
      <c r="AG3308">
        <v>0</v>
      </c>
      <c r="AH3308">
        <v>14</v>
      </c>
      <c r="AI3308">
        <v>0</v>
      </c>
      <c r="AJ3308">
        <v>0</v>
      </c>
      <c r="AK3308">
        <v>33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100</v>
      </c>
      <c r="AR3308">
        <v>100</v>
      </c>
      <c r="AS3308" t="s">
        <v>797</v>
      </c>
    </row>
    <row r="3309" spans="1:45" x14ac:dyDescent="0.25">
      <c r="A3309">
        <v>3308</v>
      </c>
      <c r="B3309" t="s">
        <v>26</v>
      </c>
      <c r="C3309" t="s">
        <v>665</v>
      </c>
      <c r="D3309" t="s">
        <v>5</v>
      </c>
      <c r="E3309" t="s">
        <v>355</v>
      </c>
      <c r="F3309" s="138">
        <v>44100</v>
      </c>
      <c r="G3309" t="s">
        <v>685</v>
      </c>
      <c r="H3309" t="s">
        <v>667</v>
      </c>
      <c r="I3309" t="s">
        <v>668</v>
      </c>
      <c r="J3309" t="s">
        <v>176</v>
      </c>
      <c r="K3309" t="s">
        <v>671</v>
      </c>
      <c r="L3309">
        <v>1000</v>
      </c>
      <c r="M3309">
        <v>200</v>
      </c>
      <c r="O3309">
        <v>240</v>
      </c>
      <c r="P3309">
        <v>80</v>
      </c>
      <c r="Q3309">
        <v>32</v>
      </c>
      <c r="R3309">
        <v>76</v>
      </c>
      <c r="S3309">
        <v>53</v>
      </c>
      <c r="T3309">
        <v>36.25</v>
      </c>
      <c r="U3309">
        <v>56.875</v>
      </c>
      <c r="V3309">
        <v>0.86226851851851849</v>
      </c>
      <c r="W3309">
        <v>0.4</v>
      </c>
      <c r="X3309">
        <v>0.19047619047619047</v>
      </c>
      <c r="Y3309">
        <v>0.45238095238095238</v>
      </c>
      <c r="Z3309">
        <v>734</v>
      </c>
      <c r="AA3309">
        <v>0.7</v>
      </c>
      <c r="AB3309">
        <v>27</v>
      </c>
      <c r="AC3309">
        <v>11</v>
      </c>
      <c r="AD3309">
        <v>0</v>
      </c>
      <c r="AE3309">
        <v>13</v>
      </c>
      <c r="AF3309">
        <v>0</v>
      </c>
      <c r="AG3309">
        <v>0</v>
      </c>
      <c r="AH3309">
        <v>45</v>
      </c>
      <c r="AI3309">
        <v>10</v>
      </c>
      <c r="AJ3309">
        <v>0</v>
      </c>
      <c r="AK3309">
        <v>15</v>
      </c>
      <c r="AL3309">
        <v>0</v>
      </c>
      <c r="AM3309">
        <v>0</v>
      </c>
      <c r="AN3309">
        <v>0</v>
      </c>
      <c r="AO3309">
        <v>5</v>
      </c>
      <c r="AP3309">
        <v>0</v>
      </c>
      <c r="AQ3309">
        <v>50</v>
      </c>
      <c r="AR3309">
        <v>50</v>
      </c>
      <c r="AS3309" t="s">
        <v>755</v>
      </c>
    </row>
    <row r="3310" spans="1:45" x14ac:dyDescent="0.25">
      <c r="A3310">
        <v>3309</v>
      </c>
      <c r="B3310" t="s">
        <v>26</v>
      </c>
      <c r="C3310" t="s">
        <v>665</v>
      </c>
      <c r="D3310" t="s">
        <v>5</v>
      </c>
      <c r="E3310" t="s">
        <v>355</v>
      </c>
      <c r="F3310" s="138">
        <v>44100</v>
      </c>
      <c r="G3310" t="s">
        <v>712</v>
      </c>
      <c r="H3310" t="s">
        <v>687</v>
      </c>
      <c r="I3310" t="s">
        <v>668</v>
      </c>
      <c r="J3310" t="s">
        <v>561</v>
      </c>
      <c r="K3310" t="s">
        <v>711</v>
      </c>
      <c r="L3310">
        <v>320</v>
      </c>
      <c r="M3310">
        <v>144</v>
      </c>
      <c r="O3310">
        <v>128</v>
      </c>
      <c r="P3310">
        <v>34.56</v>
      </c>
      <c r="Q3310">
        <v>18</v>
      </c>
      <c r="R3310">
        <v>18</v>
      </c>
      <c r="S3310">
        <v>25.344000000000001</v>
      </c>
      <c r="T3310">
        <v>9</v>
      </c>
      <c r="U3310">
        <v>9</v>
      </c>
      <c r="V3310">
        <v>0.5</v>
      </c>
      <c r="W3310">
        <v>0.24</v>
      </c>
      <c r="X3310">
        <v>0.20089285714285715</v>
      </c>
      <c r="Y3310">
        <v>0.20089285714285715</v>
      </c>
      <c r="Z3310">
        <v>150</v>
      </c>
      <c r="AA3310">
        <v>0.7</v>
      </c>
      <c r="AB3310">
        <v>9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9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50</v>
      </c>
      <c r="AR3310">
        <v>50</v>
      </c>
      <c r="AS3310" t="s">
        <v>755</v>
      </c>
    </row>
    <row r="3311" spans="1:45" x14ac:dyDescent="0.25">
      <c r="A3311">
        <v>3310</v>
      </c>
      <c r="B3311" t="s">
        <v>26</v>
      </c>
      <c r="C3311" t="s">
        <v>680</v>
      </c>
      <c r="D3311" t="s">
        <v>5</v>
      </c>
      <c r="E3311" t="s">
        <v>355</v>
      </c>
      <c r="F3311" s="138">
        <v>44100</v>
      </c>
      <c r="G3311" t="s">
        <v>676</v>
      </c>
      <c r="H3311" t="s">
        <v>667</v>
      </c>
      <c r="I3311" t="s">
        <v>681</v>
      </c>
      <c r="J3311" t="s">
        <v>378</v>
      </c>
      <c r="K3311" t="s">
        <v>669</v>
      </c>
      <c r="L3311">
        <v>1200</v>
      </c>
      <c r="M3311">
        <v>336</v>
      </c>
      <c r="O3311">
        <v>282</v>
      </c>
      <c r="P3311">
        <v>134</v>
      </c>
      <c r="Q3311">
        <v>9</v>
      </c>
      <c r="R3311">
        <v>64</v>
      </c>
      <c r="S3311">
        <v>88</v>
      </c>
      <c r="T3311">
        <v>7.5</v>
      </c>
      <c r="U3311">
        <v>39.799999999999997</v>
      </c>
      <c r="V3311">
        <v>0.647945205479452</v>
      </c>
      <c r="W3311">
        <v>0.4</v>
      </c>
      <c r="X3311">
        <v>4.5592705167173259E-2</v>
      </c>
      <c r="Y3311">
        <v>0.32421479229989875</v>
      </c>
      <c r="Z3311">
        <v>289</v>
      </c>
      <c r="AA3311">
        <v>0.65</v>
      </c>
      <c r="AB3311">
        <v>6.5</v>
      </c>
      <c r="AC3311">
        <v>0</v>
      </c>
      <c r="AD3311">
        <v>0</v>
      </c>
      <c r="AE3311">
        <v>2</v>
      </c>
      <c r="AF3311">
        <v>0</v>
      </c>
      <c r="AG3311">
        <v>0</v>
      </c>
      <c r="AH3311">
        <v>26.3</v>
      </c>
      <c r="AI3311">
        <v>0</v>
      </c>
      <c r="AJ3311">
        <v>0</v>
      </c>
      <c r="AK3311">
        <v>27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150</v>
      </c>
      <c r="AR3311">
        <v>150</v>
      </c>
      <c r="AS3311" t="s">
        <v>797</v>
      </c>
    </row>
    <row r="3312" spans="1:45" x14ac:dyDescent="0.25">
      <c r="A3312">
        <v>3311</v>
      </c>
      <c r="B3312" t="s">
        <v>26</v>
      </c>
      <c r="C3312" t="s">
        <v>680</v>
      </c>
      <c r="D3312" t="s">
        <v>5</v>
      </c>
      <c r="E3312" t="s">
        <v>355</v>
      </c>
      <c r="F3312" s="138">
        <v>44100</v>
      </c>
      <c r="G3312" t="s">
        <v>684</v>
      </c>
      <c r="H3312" t="s">
        <v>687</v>
      </c>
      <c r="I3312" t="s">
        <v>681</v>
      </c>
      <c r="J3312" t="s">
        <v>461</v>
      </c>
      <c r="K3312" t="s">
        <v>669</v>
      </c>
      <c r="L3312">
        <v>1250</v>
      </c>
      <c r="M3312">
        <v>250</v>
      </c>
      <c r="O3312">
        <v>160</v>
      </c>
      <c r="P3312">
        <v>60</v>
      </c>
      <c r="Q3312">
        <v>21</v>
      </c>
      <c r="R3312">
        <v>30</v>
      </c>
      <c r="S3312">
        <v>22</v>
      </c>
      <c r="T3312">
        <v>18</v>
      </c>
      <c r="U3312">
        <v>26</v>
      </c>
      <c r="V3312">
        <v>0.86274509803921573</v>
      </c>
      <c r="W3312">
        <v>0.24</v>
      </c>
      <c r="X3312">
        <v>0.1875</v>
      </c>
      <c r="Y3312">
        <v>0.26785714285714285</v>
      </c>
      <c r="Z3312">
        <v>197</v>
      </c>
      <c r="AA3312">
        <v>0.65</v>
      </c>
      <c r="AB3312">
        <v>18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26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150</v>
      </c>
      <c r="AR3312">
        <v>150</v>
      </c>
      <c r="AS3312" t="s">
        <v>755</v>
      </c>
    </row>
    <row r="3313" spans="1:45" x14ac:dyDescent="0.25">
      <c r="A3313">
        <v>3312</v>
      </c>
      <c r="B3313" t="s">
        <v>26</v>
      </c>
      <c r="C3313" t="s">
        <v>680</v>
      </c>
      <c r="D3313" t="s">
        <v>5</v>
      </c>
      <c r="E3313" t="s">
        <v>355</v>
      </c>
      <c r="F3313" s="138">
        <v>44100</v>
      </c>
      <c r="G3313" t="s">
        <v>685</v>
      </c>
      <c r="H3313" t="s">
        <v>667</v>
      </c>
      <c r="I3313" t="s">
        <v>681</v>
      </c>
      <c r="J3313" t="s">
        <v>251</v>
      </c>
      <c r="K3313" t="s">
        <v>671</v>
      </c>
      <c r="L3313">
        <v>1000</v>
      </c>
      <c r="M3313">
        <v>280</v>
      </c>
      <c r="O3313">
        <v>288</v>
      </c>
      <c r="P3313">
        <v>112</v>
      </c>
      <c r="Q3313">
        <v>34</v>
      </c>
      <c r="R3313">
        <v>74</v>
      </c>
      <c r="S3313">
        <v>73</v>
      </c>
      <c r="T3313">
        <v>27</v>
      </c>
      <c r="U3313">
        <v>50</v>
      </c>
      <c r="V3313">
        <v>0.71296296296296291</v>
      </c>
      <c r="W3313">
        <v>0.4</v>
      </c>
      <c r="X3313">
        <v>0.16865079365079366</v>
      </c>
      <c r="Y3313">
        <v>0.36706349206349209</v>
      </c>
      <c r="Z3313">
        <v>282</v>
      </c>
      <c r="AA3313">
        <v>0.65</v>
      </c>
      <c r="AB3313">
        <v>27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50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150</v>
      </c>
      <c r="AR3313">
        <v>150</v>
      </c>
      <c r="AS3313" t="s">
        <v>797</v>
      </c>
    </row>
    <row r="3314" spans="1:45" x14ac:dyDescent="0.25">
      <c r="A3314">
        <v>3313</v>
      </c>
      <c r="B3314" t="s">
        <v>26</v>
      </c>
      <c r="C3314" t="s">
        <v>680</v>
      </c>
      <c r="D3314" t="s">
        <v>5</v>
      </c>
      <c r="E3314" t="s">
        <v>355</v>
      </c>
      <c r="F3314" s="138">
        <v>44100</v>
      </c>
      <c r="G3314" t="s">
        <v>685</v>
      </c>
      <c r="H3314" t="s">
        <v>667</v>
      </c>
      <c r="I3314" t="s">
        <v>681</v>
      </c>
      <c r="J3314" t="s">
        <v>254</v>
      </c>
      <c r="K3314" t="s">
        <v>671</v>
      </c>
      <c r="L3314">
        <v>1000</v>
      </c>
      <c r="M3314">
        <v>200</v>
      </c>
      <c r="O3314">
        <v>144</v>
      </c>
      <c r="P3314">
        <v>80</v>
      </c>
      <c r="Q3314">
        <v>11</v>
      </c>
      <c r="R3314">
        <v>28</v>
      </c>
      <c r="S3314">
        <v>52</v>
      </c>
      <c r="T3314">
        <v>10.75</v>
      </c>
      <c r="U3314">
        <v>24</v>
      </c>
      <c r="V3314">
        <v>0.89102564102564108</v>
      </c>
      <c r="W3314">
        <v>0.4</v>
      </c>
      <c r="X3314">
        <v>0.10912698412698413</v>
      </c>
      <c r="Y3314">
        <v>0.27777777777777779</v>
      </c>
      <c r="Z3314">
        <v>184</v>
      </c>
      <c r="AA3314">
        <v>0.65</v>
      </c>
      <c r="AB3314">
        <v>10</v>
      </c>
      <c r="AC3314">
        <v>1</v>
      </c>
      <c r="AD3314">
        <v>0</v>
      </c>
      <c r="AE3314">
        <v>1</v>
      </c>
      <c r="AF3314">
        <v>0</v>
      </c>
      <c r="AG3314">
        <v>0</v>
      </c>
      <c r="AH3314">
        <v>23</v>
      </c>
      <c r="AI3314">
        <v>2</v>
      </c>
      <c r="AJ3314">
        <v>0</v>
      </c>
      <c r="AK3314">
        <v>1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150</v>
      </c>
      <c r="AR3314">
        <v>150</v>
      </c>
      <c r="AS3314" t="s">
        <v>755</v>
      </c>
    </row>
    <row r="3315" spans="1:45" x14ac:dyDescent="0.25">
      <c r="A3315">
        <v>3314</v>
      </c>
      <c r="B3315" t="s">
        <v>26</v>
      </c>
      <c r="C3315" t="s">
        <v>680</v>
      </c>
      <c r="D3315" t="s">
        <v>5</v>
      </c>
      <c r="E3315" t="s">
        <v>355</v>
      </c>
      <c r="F3315" s="138">
        <v>44100</v>
      </c>
      <c r="G3315" t="s">
        <v>685</v>
      </c>
      <c r="H3315" t="s">
        <v>667</v>
      </c>
      <c r="I3315" t="s">
        <v>681</v>
      </c>
      <c r="J3315" t="s">
        <v>255</v>
      </c>
      <c r="K3315" t="s">
        <v>671</v>
      </c>
      <c r="L3315">
        <v>1000</v>
      </c>
      <c r="M3315">
        <v>280</v>
      </c>
      <c r="O3315">
        <v>192</v>
      </c>
      <c r="P3315">
        <v>112</v>
      </c>
      <c r="Q3315">
        <v>9</v>
      </c>
      <c r="R3315">
        <v>41</v>
      </c>
      <c r="S3315">
        <v>73</v>
      </c>
      <c r="T3315">
        <v>7.8</v>
      </c>
      <c r="U3315">
        <v>25.3</v>
      </c>
      <c r="V3315">
        <v>0.66200000000000003</v>
      </c>
      <c r="W3315">
        <v>0.4</v>
      </c>
      <c r="X3315">
        <v>6.6964285714285726E-2</v>
      </c>
      <c r="Y3315">
        <v>0.30505952380952384</v>
      </c>
      <c r="Z3315">
        <v>200</v>
      </c>
      <c r="AA3315">
        <v>0.65</v>
      </c>
      <c r="AB3315">
        <v>7.8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21.3</v>
      </c>
      <c r="AI3315">
        <v>1</v>
      </c>
      <c r="AJ3315">
        <v>10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150</v>
      </c>
      <c r="AR3315">
        <v>150</v>
      </c>
      <c r="AS3315" t="s">
        <v>797</v>
      </c>
    </row>
    <row r="3316" spans="1:45" x14ac:dyDescent="0.25">
      <c r="A3316">
        <v>3315</v>
      </c>
      <c r="B3316" t="s">
        <v>26</v>
      </c>
      <c r="C3316" t="s">
        <v>680</v>
      </c>
      <c r="D3316" t="s">
        <v>5</v>
      </c>
      <c r="E3316" t="s">
        <v>355</v>
      </c>
      <c r="F3316" s="138">
        <v>44100</v>
      </c>
      <c r="G3316" t="s">
        <v>685</v>
      </c>
      <c r="H3316" t="s">
        <v>667</v>
      </c>
      <c r="I3316" t="s">
        <v>681</v>
      </c>
      <c r="J3316" t="s">
        <v>417</v>
      </c>
      <c r="K3316" t="s">
        <v>671</v>
      </c>
      <c r="L3316">
        <v>1000</v>
      </c>
      <c r="M3316">
        <v>280</v>
      </c>
      <c r="O3316">
        <v>332</v>
      </c>
      <c r="P3316">
        <v>112</v>
      </c>
      <c r="Q3316">
        <v>20</v>
      </c>
      <c r="R3316">
        <v>80</v>
      </c>
      <c r="S3316">
        <v>73</v>
      </c>
      <c r="T3316">
        <v>48</v>
      </c>
      <c r="U3316">
        <v>90.625</v>
      </c>
      <c r="V3316">
        <v>1.38625</v>
      </c>
      <c r="W3316">
        <v>0.4</v>
      </c>
      <c r="X3316">
        <v>8.6058519793459562E-2</v>
      </c>
      <c r="Y3316">
        <v>0.34423407917383825</v>
      </c>
      <c r="Z3316">
        <v>375</v>
      </c>
      <c r="AA3316">
        <v>0.65</v>
      </c>
      <c r="AB3316">
        <v>48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84</v>
      </c>
      <c r="AI3316">
        <v>10</v>
      </c>
      <c r="AJ3316">
        <v>11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150</v>
      </c>
      <c r="AR3316">
        <v>150</v>
      </c>
      <c r="AS3316" t="s">
        <v>797</v>
      </c>
    </row>
    <row r="3317" spans="1:45" x14ac:dyDescent="0.25">
      <c r="A3317">
        <v>3316</v>
      </c>
      <c r="B3317" t="s">
        <v>26</v>
      </c>
      <c r="C3317" t="s">
        <v>680</v>
      </c>
      <c r="D3317" t="s">
        <v>5</v>
      </c>
      <c r="E3317" t="s">
        <v>355</v>
      </c>
      <c r="F3317" s="138">
        <v>44100</v>
      </c>
      <c r="G3317" t="s">
        <v>684</v>
      </c>
      <c r="H3317" t="s">
        <v>667</v>
      </c>
      <c r="I3317" t="s">
        <v>689</v>
      </c>
      <c r="J3317" t="s">
        <v>400</v>
      </c>
      <c r="K3317" t="s">
        <v>669</v>
      </c>
      <c r="L3317">
        <v>1250</v>
      </c>
      <c r="M3317">
        <v>250</v>
      </c>
      <c r="O3317">
        <v>286</v>
      </c>
      <c r="P3317">
        <v>100</v>
      </c>
      <c r="Q3317">
        <v>20</v>
      </c>
      <c r="R3317">
        <v>34</v>
      </c>
      <c r="S3317">
        <v>92</v>
      </c>
      <c r="T3317">
        <v>33</v>
      </c>
      <c r="U3317">
        <v>70</v>
      </c>
      <c r="V3317">
        <v>1.9074074074074074</v>
      </c>
      <c r="W3317">
        <v>0.24</v>
      </c>
      <c r="X3317">
        <v>9.9900099900099903E-2</v>
      </c>
      <c r="Y3317">
        <v>0.16983016983016985</v>
      </c>
      <c r="Z3317">
        <v>299</v>
      </c>
      <c r="AA3317">
        <v>0.65</v>
      </c>
      <c r="AB3317">
        <v>33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70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150</v>
      </c>
      <c r="AR3317">
        <v>150</v>
      </c>
      <c r="AS3317" t="s">
        <v>755</v>
      </c>
    </row>
    <row r="3318" spans="1:45" x14ac:dyDescent="0.25">
      <c r="A3318">
        <v>3317</v>
      </c>
      <c r="B3318" t="s">
        <v>26</v>
      </c>
      <c r="C3318" t="s">
        <v>680</v>
      </c>
      <c r="D3318" t="s">
        <v>5</v>
      </c>
      <c r="E3318" t="s">
        <v>355</v>
      </c>
      <c r="F3318" s="138">
        <v>44100</v>
      </c>
      <c r="G3318" t="s">
        <v>720</v>
      </c>
      <c r="H3318" t="s">
        <v>687</v>
      </c>
      <c r="I3318" t="s">
        <v>689</v>
      </c>
      <c r="J3318" t="s">
        <v>633</v>
      </c>
      <c r="K3318" t="s">
        <v>671</v>
      </c>
      <c r="L3318">
        <v>700</v>
      </c>
      <c r="M3318">
        <v>175</v>
      </c>
      <c r="O3318">
        <v>254</v>
      </c>
      <c r="P3318">
        <v>42</v>
      </c>
      <c r="Q3318">
        <v>16</v>
      </c>
      <c r="R3318">
        <v>21</v>
      </c>
      <c r="S3318">
        <v>15</v>
      </c>
      <c r="T3318">
        <v>28.25</v>
      </c>
      <c r="U3318">
        <v>37</v>
      </c>
      <c r="V3318">
        <v>1.7635135135135136</v>
      </c>
      <c r="W3318">
        <v>0.24</v>
      </c>
      <c r="X3318">
        <v>8.9988751406074249E-2</v>
      </c>
      <c r="Y3318">
        <v>0.11811023622047245</v>
      </c>
      <c r="Z3318">
        <v>284</v>
      </c>
      <c r="AA3318">
        <v>0.65</v>
      </c>
      <c r="AB3318">
        <v>16</v>
      </c>
      <c r="AC3318">
        <v>3</v>
      </c>
      <c r="AD3318">
        <v>0</v>
      </c>
      <c r="AE3318">
        <v>4</v>
      </c>
      <c r="AF3318">
        <v>6</v>
      </c>
      <c r="AG3318">
        <v>5</v>
      </c>
      <c r="AH3318">
        <v>21</v>
      </c>
      <c r="AI3318">
        <v>4</v>
      </c>
      <c r="AJ3318">
        <v>0</v>
      </c>
      <c r="AK3318">
        <v>8</v>
      </c>
      <c r="AL3318">
        <v>4</v>
      </c>
      <c r="AM3318">
        <v>8</v>
      </c>
      <c r="AN3318">
        <v>0</v>
      </c>
      <c r="AO3318">
        <v>0</v>
      </c>
      <c r="AP3318">
        <v>0</v>
      </c>
      <c r="AQ3318">
        <v>150</v>
      </c>
      <c r="AR3318">
        <v>150</v>
      </c>
      <c r="AS3318" t="s">
        <v>755</v>
      </c>
    </row>
    <row r="3319" spans="1:45" x14ac:dyDescent="0.25">
      <c r="A3319">
        <v>3318</v>
      </c>
      <c r="B3319" t="s">
        <v>26</v>
      </c>
      <c r="C3319" t="s">
        <v>680</v>
      </c>
      <c r="D3319" t="s">
        <v>5</v>
      </c>
      <c r="E3319" t="s">
        <v>355</v>
      </c>
      <c r="F3319" s="138">
        <v>44100</v>
      </c>
      <c r="G3319" t="s">
        <v>720</v>
      </c>
      <c r="H3319" t="s">
        <v>687</v>
      </c>
      <c r="I3319" t="s">
        <v>692</v>
      </c>
      <c r="J3319" t="s">
        <v>632</v>
      </c>
      <c r="K3319" t="s">
        <v>671</v>
      </c>
      <c r="L3319">
        <v>700</v>
      </c>
      <c r="M3319">
        <v>175</v>
      </c>
      <c r="N3319">
        <v>120</v>
      </c>
      <c r="O3319">
        <v>120</v>
      </c>
      <c r="P3319">
        <v>42</v>
      </c>
      <c r="Q3319">
        <v>16</v>
      </c>
      <c r="R3319">
        <v>15</v>
      </c>
      <c r="S3319">
        <v>15</v>
      </c>
      <c r="T3319">
        <v>14.5</v>
      </c>
      <c r="U3319">
        <v>14.5</v>
      </c>
      <c r="V3319">
        <v>0.93548387096774188</v>
      </c>
      <c r="W3319">
        <v>0.24</v>
      </c>
      <c r="X3319">
        <v>9.5238095238095233E-2</v>
      </c>
      <c r="Y3319">
        <v>8.9285714285714288E-2</v>
      </c>
      <c r="Z3319">
        <v>256</v>
      </c>
      <c r="AA3319">
        <v>0.65</v>
      </c>
      <c r="AB3319">
        <v>10</v>
      </c>
      <c r="AC3319">
        <v>0</v>
      </c>
      <c r="AD3319">
        <v>0</v>
      </c>
      <c r="AE3319">
        <v>0</v>
      </c>
      <c r="AF3319">
        <v>6</v>
      </c>
      <c r="AG3319">
        <v>0</v>
      </c>
      <c r="AH3319">
        <v>10</v>
      </c>
      <c r="AI3319">
        <v>0</v>
      </c>
      <c r="AJ3319">
        <v>0</v>
      </c>
      <c r="AK3319">
        <v>0</v>
      </c>
      <c r="AL3319">
        <v>6</v>
      </c>
      <c r="AM3319">
        <v>0</v>
      </c>
      <c r="AN3319">
        <v>0</v>
      </c>
      <c r="AO3319">
        <v>0</v>
      </c>
      <c r="AP3319">
        <v>0</v>
      </c>
      <c r="AQ3319">
        <v>150</v>
      </c>
      <c r="AR3319">
        <v>150</v>
      </c>
      <c r="AS3319" t="s">
        <v>755</v>
      </c>
    </row>
    <row r="3320" spans="1:45" x14ac:dyDescent="0.25">
      <c r="A3320">
        <v>3319</v>
      </c>
      <c r="B3320" t="s">
        <v>26</v>
      </c>
      <c r="C3320" t="s">
        <v>665</v>
      </c>
      <c r="D3320" t="s">
        <v>6</v>
      </c>
      <c r="E3320" t="s">
        <v>356</v>
      </c>
      <c r="F3320" s="138">
        <v>44107</v>
      </c>
      <c r="G3320" t="s">
        <v>666</v>
      </c>
      <c r="H3320" t="s">
        <v>667</v>
      </c>
      <c r="I3320" t="s">
        <v>668</v>
      </c>
      <c r="J3320" t="s">
        <v>129</v>
      </c>
      <c r="K3320" t="s">
        <v>669</v>
      </c>
      <c r="L3320">
        <v>2700</v>
      </c>
      <c r="M3320">
        <v>567</v>
      </c>
      <c r="O3320">
        <v>568</v>
      </c>
      <c r="P3320">
        <v>226.8</v>
      </c>
      <c r="Q3320">
        <v>76</v>
      </c>
      <c r="R3320">
        <v>91</v>
      </c>
      <c r="S3320">
        <v>149.68799999999999</v>
      </c>
      <c r="T3320">
        <v>59</v>
      </c>
      <c r="U3320">
        <v>82</v>
      </c>
      <c r="V3320">
        <v>0.84431137724550898</v>
      </c>
      <c r="W3320">
        <v>0.4</v>
      </c>
      <c r="X3320">
        <v>0.19114688128772636</v>
      </c>
      <c r="Y3320">
        <v>0.22887323943661975</v>
      </c>
      <c r="Z3320">
        <v>480</v>
      </c>
      <c r="AA3320">
        <v>0.8</v>
      </c>
      <c r="AB3320">
        <v>44</v>
      </c>
      <c r="AC3320">
        <v>12</v>
      </c>
      <c r="AD3320">
        <v>0</v>
      </c>
      <c r="AE3320">
        <v>24</v>
      </c>
      <c r="AF3320">
        <v>0</v>
      </c>
      <c r="AG3320">
        <v>0</v>
      </c>
      <c r="AH3320">
        <v>71</v>
      </c>
      <c r="AI3320">
        <v>4</v>
      </c>
      <c r="AJ3320">
        <v>0</v>
      </c>
      <c r="AK3320">
        <v>20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100</v>
      </c>
      <c r="AR3320">
        <v>100</v>
      </c>
      <c r="AS3320" t="s">
        <v>797</v>
      </c>
    </row>
    <row r="3321" spans="1:45" x14ac:dyDescent="0.25">
      <c r="A3321">
        <v>3320</v>
      </c>
      <c r="B3321" t="s">
        <v>26</v>
      </c>
      <c r="C3321" t="s">
        <v>665</v>
      </c>
      <c r="D3321" t="s">
        <v>6</v>
      </c>
      <c r="E3321" t="s">
        <v>356</v>
      </c>
      <c r="F3321" s="138">
        <v>44107</v>
      </c>
      <c r="G3321" t="s">
        <v>666</v>
      </c>
      <c r="H3321" t="s">
        <v>667</v>
      </c>
      <c r="I3321" t="s">
        <v>668</v>
      </c>
      <c r="J3321" t="s">
        <v>130</v>
      </c>
      <c r="K3321" t="s">
        <v>669</v>
      </c>
      <c r="L3321">
        <v>2700</v>
      </c>
      <c r="M3321">
        <v>567</v>
      </c>
      <c r="O3321">
        <v>536</v>
      </c>
      <c r="P3321">
        <v>226.8</v>
      </c>
      <c r="Q3321">
        <v>71</v>
      </c>
      <c r="R3321">
        <v>81</v>
      </c>
      <c r="S3321">
        <v>149.68799999999999</v>
      </c>
      <c r="T3321">
        <v>43.75</v>
      </c>
      <c r="U3321">
        <v>83.5</v>
      </c>
      <c r="V3321">
        <v>0.83717105263157898</v>
      </c>
      <c r="W3321">
        <v>0.4</v>
      </c>
      <c r="X3321">
        <v>0.18923240938166311</v>
      </c>
      <c r="Y3321">
        <v>0.21588486140724947</v>
      </c>
      <c r="Z3321">
        <v>534</v>
      </c>
      <c r="AA3321">
        <v>0.8</v>
      </c>
      <c r="AB3321">
        <v>33</v>
      </c>
      <c r="AC3321">
        <v>7</v>
      </c>
      <c r="AD3321">
        <v>0</v>
      </c>
      <c r="AE3321">
        <v>18</v>
      </c>
      <c r="AF3321">
        <v>0</v>
      </c>
      <c r="AG3321">
        <v>0</v>
      </c>
      <c r="AH3321">
        <v>72</v>
      </c>
      <c r="AI3321">
        <v>2</v>
      </c>
      <c r="AJ3321">
        <v>0</v>
      </c>
      <c r="AK3321">
        <v>22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100</v>
      </c>
      <c r="AR3321">
        <v>100</v>
      </c>
      <c r="AS3321" t="s">
        <v>797</v>
      </c>
    </row>
    <row r="3322" spans="1:45" x14ac:dyDescent="0.25">
      <c r="A3322">
        <v>3321</v>
      </c>
      <c r="B3322" t="s">
        <v>26</v>
      </c>
      <c r="C3322" t="s">
        <v>665</v>
      </c>
      <c r="D3322" t="s">
        <v>6</v>
      </c>
      <c r="E3322" t="s">
        <v>356</v>
      </c>
      <c r="F3322" s="138">
        <v>44107</v>
      </c>
      <c r="G3322" t="s">
        <v>666</v>
      </c>
      <c r="H3322" t="s">
        <v>667</v>
      </c>
      <c r="I3322" t="s">
        <v>672</v>
      </c>
      <c r="J3322" t="s">
        <v>189</v>
      </c>
      <c r="K3322" t="s">
        <v>669</v>
      </c>
      <c r="L3322">
        <v>2700</v>
      </c>
      <c r="M3322">
        <v>567</v>
      </c>
      <c r="O3322">
        <v>516</v>
      </c>
      <c r="P3322">
        <v>226.8</v>
      </c>
      <c r="Q3322">
        <v>55</v>
      </c>
      <c r="R3322">
        <v>69</v>
      </c>
      <c r="S3322">
        <v>149.68799999999999</v>
      </c>
      <c r="T3322">
        <v>26.8</v>
      </c>
      <c r="U3322">
        <v>66</v>
      </c>
      <c r="V3322">
        <v>0.74838709677419357</v>
      </c>
      <c r="W3322">
        <v>0.4</v>
      </c>
      <c r="X3322">
        <v>0.15227021040974531</v>
      </c>
      <c r="Y3322">
        <v>0.19102990033222592</v>
      </c>
      <c r="Z3322">
        <v>735</v>
      </c>
      <c r="AA3322">
        <v>0.8</v>
      </c>
      <c r="AB3322">
        <v>26.8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62</v>
      </c>
      <c r="AI3322">
        <v>0</v>
      </c>
      <c r="AJ3322">
        <v>0</v>
      </c>
      <c r="AK3322">
        <v>8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100</v>
      </c>
      <c r="AR3322">
        <v>100</v>
      </c>
      <c r="AS3322" t="s">
        <v>797</v>
      </c>
    </row>
    <row r="3323" spans="1:45" x14ac:dyDescent="0.25">
      <c r="A3323">
        <v>3322</v>
      </c>
      <c r="B3323" t="s">
        <v>26</v>
      </c>
      <c r="C3323" t="s">
        <v>665</v>
      </c>
      <c r="D3323" t="s">
        <v>6</v>
      </c>
      <c r="E3323" t="s">
        <v>356</v>
      </c>
      <c r="F3323" s="138">
        <v>44107</v>
      </c>
      <c r="G3323" t="s">
        <v>682</v>
      </c>
      <c r="H3323" t="s">
        <v>667</v>
      </c>
      <c r="I3323" t="s">
        <v>668</v>
      </c>
      <c r="J3323" t="s">
        <v>151</v>
      </c>
      <c r="K3323" t="s">
        <v>671</v>
      </c>
      <c r="L3323">
        <v>1200</v>
      </c>
      <c r="M3323">
        <v>200</v>
      </c>
      <c r="O3323">
        <v>224</v>
      </c>
      <c r="P3323">
        <v>80</v>
      </c>
      <c r="Q3323">
        <v>27</v>
      </c>
      <c r="R3323">
        <v>36</v>
      </c>
      <c r="S3323">
        <v>52.8</v>
      </c>
      <c r="T3323">
        <v>14</v>
      </c>
      <c r="U3323">
        <v>39.75</v>
      </c>
      <c r="V3323">
        <v>0.85317460317460314</v>
      </c>
      <c r="W3323">
        <v>0.4</v>
      </c>
      <c r="X3323">
        <v>0.17219387755102042</v>
      </c>
      <c r="Y3323">
        <v>0.22959183673469391</v>
      </c>
      <c r="Z3323">
        <v>410</v>
      </c>
      <c r="AA3323">
        <v>0.7</v>
      </c>
      <c r="AB3323">
        <v>0</v>
      </c>
      <c r="AC3323">
        <v>0</v>
      </c>
      <c r="AD3323">
        <v>0</v>
      </c>
      <c r="AE3323">
        <v>28</v>
      </c>
      <c r="AF3323">
        <v>0</v>
      </c>
      <c r="AG3323">
        <v>0</v>
      </c>
      <c r="AH3323">
        <v>18</v>
      </c>
      <c r="AI3323">
        <v>23</v>
      </c>
      <c r="AJ3323">
        <v>0</v>
      </c>
      <c r="AK3323">
        <v>32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50</v>
      </c>
      <c r="AR3323">
        <v>50</v>
      </c>
      <c r="AS3323" t="s">
        <v>755</v>
      </c>
    </row>
    <row r="3324" spans="1:45" x14ac:dyDescent="0.25">
      <c r="A3324">
        <v>3323</v>
      </c>
      <c r="B3324" t="s">
        <v>26</v>
      </c>
      <c r="C3324" t="s">
        <v>665</v>
      </c>
      <c r="D3324" t="s">
        <v>6</v>
      </c>
      <c r="E3324" t="s">
        <v>356</v>
      </c>
      <c r="F3324" s="138">
        <v>44107</v>
      </c>
      <c r="G3324" t="s">
        <v>682</v>
      </c>
      <c r="H3324" t="s">
        <v>667</v>
      </c>
      <c r="I3324" t="s">
        <v>668</v>
      </c>
      <c r="J3324" t="s">
        <v>152</v>
      </c>
      <c r="K3324" t="s">
        <v>671</v>
      </c>
      <c r="L3324">
        <v>1200</v>
      </c>
      <c r="M3324">
        <v>200</v>
      </c>
      <c r="O3324">
        <v>208</v>
      </c>
      <c r="P3324">
        <v>80</v>
      </c>
      <c r="Q3324">
        <v>19</v>
      </c>
      <c r="R3324">
        <v>35</v>
      </c>
      <c r="S3324">
        <v>52.8</v>
      </c>
      <c r="T3324">
        <v>12</v>
      </c>
      <c r="U3324">
        <v>27</v>
      </c>
      <c r="V3324">
        <v>0.72222222222222221</v>
      </c>
      <c r="W3324">
        <v>0.4</v>
      </c>
      <c r="X3324">
        <v>0.1304945054945055</v>
      </c>
      <c r="Y3324">
        <v>0.24038461538461539</v>
      </c>
      <c r="Z3324">
        <v>335</v>
      </c>
      <c r="AA3324">
        <v>0.7</v>
      </c>
      <c r="AB3324">
        <v>12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24</v>
      </c>
      <c r="AI3324">
        <v>0</v>
      </c>
      <c r="AJ3324">
        <v>0</v>
      </c>
      <c r="AK3324">
        <v>6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50</v>
      </c>
      <c r="AR3324">
        <v>50</v>
      </c>
      <c r="AS3324" t="s">
        <v>755</v>
      </c>
    </row>
    <row r="3325" spans="1:45" x14ac:dyDescent="0.25">
      <c r="A3325">
        <v>3324</v>
      </c>
      <c r="B3325" t="s">
        <v>26</v>
      </c>
      <c r="C3325" t="s">
        <v>665</v>
      </c>
      <c r="D3325" t="s">
        <v>6</v>
      </c>
      <c r="E3325" t="s">
        <v>356</v>
      </c>
      <c r="F3325" s="138">
        <v>44107</v>
      </c>
      <c r="G3325" t="s">
        <v>682</v>
      </c>
      <c r="H3325" t="s">
        <v>667</v>
      </c>
      <c r="I3325" t="s">
        <v>668</v>
      </c>
      <c r="J3325" t="s">
        <v>153</v>
      </c>
      <c r="K3325" t="s">
        <v>671</v>
      </c>
      <c r="L3325">
        <v>1200</v>
      </c>
      <c r="M3325">
        <v>200</v>
      </c>
      <c r="O3325">
        <v>208</v>
      </c>
      <c r="P3325">
        <v>80</v>
      </c>
      <c r="Q3325">
        <v>28</v>
      </c>
      <c r="R3325">
        <v>45</v>
      </c>
      <c r="S3325">
        <v>52.8</v>
      </c>
      <c r="T3325">
        <v>23.5</v>
      </c>
      <c r="U3325">
        <v>48.5</v>
      </c>
      <c r="V3325">
        <v>0.98630136986301364</v>
      </c>
      <c r="W3325">
        <v>0.4</v>
      </c>
      <c r="X3325">
        <v>0.19230769230769232</v>
      </c>
      <c r="Y3325">
        <v>0.30906593406593408</v>
      </c>
      <c r="Z3325">
        <v>450</v>
      </c>
      <c r="AA3325">
        <v>0.7</v>
      </c>
      <c r="AB3325">
        <v>15</v>
      </c>
      <c r="AC3325">
        <v>14</v>
      </c>
      <c r="AD3325">
        <v>0</v>
      </c>
      <c r="AE3325">
        <v>10</v>
      </c>
      <c r="AF3325">
        <v>0</v>
      </c>
      <c r="AG3325">
        <v>0</v>
      </c>
      <c r="AH3325">
        <v>30</v>
      </c>
      <c r="AI3325">
        <v>10</v>
      </c>
      <c r="AJ3325">
        <v>0</v>
      </c>
      <c r="AK3325">
        <v>32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50</v>
      </c>
      <c r="AR3325">
        <v>50</v>
      </c>
      <c r="AS3325" t="s">
        <v>755</v>
      </c>
    </row>
    <row r="3326" spans="1:45" x14ac:dyDescent="0.25">
      <c r="A3326">
        <v>3325</v>
      </c>
      <c r="B3326" t="s">
        <v>26</v>
      </c>
      <c r="C3326" t="s">
        <v>665</v>
      </c>
      <c r="D3326" t="s">
        <v>6</v>
      </c>
      <c r="E3326" t="s">
        <v>356</v>
      </c>
      <c r="F3326" s="138">
        <v>44107</v>
      </c>
      <c r="G3326" t="s">
        <v>682</v>
      </c>
      <c r="H3326" t="s">
        <v>667</v>
      </c>
      <c r="I3326" t="s">
        <v>668</v>
      </c>
      <c r="J3326" t="s">
        <v>150</v>
      </c>
      <c r="K3326" t="s">
        <v>671</v>
      </c>
      <c r="L3326">
        <v>1200</v>
      </c>
      <c r="M3326">
        <v>200</v>
      </c>
      <c r="O3326">
        <v>208</v>
      </c>
      <c r="P3326">
        <v>80</v>
      </c>
      <c r="Q3326">
        <v>20</v>
      </c>
      <c r="R3326">
        <v>29</v>
      </c>
      <c r="S3326">
        <v>52.8</v>
      </c>
      <c r="T3326">
        <v>10</v>
      </c>
      <c r="U3326">
        <v>21.75</v>
      </c>
      <c r="V3326">
        <v>0.64795918367346939</v>
      </c>
      <c r="W3326">
        <v>0.4</v>
      </c>
      <c r="X3326">
        <v>0.13736263736263737</v>
      </c>
      <c r="Y3326">
        <v>0.19917582417582419</v>
      </c>
      <c r="Z3326">
        <v>268</v>
      </c>
      <c r="AA3326">
        <v>0.7</v>
      </c>
      <c r="AB3326">
        <v>7</v>
      </c>
      <c r="AC3326">
        <v>0</v>
      </c>
      <c r="AD3326">
        <v>0</v>
      </c>
      <c r="AE3326">
        <v>6</v>
      </c>
      <c r="AF3326">
        <v>0</v>
      </c>
      <c r="AG3326">
        <v>0</v>
      </c>
      <c r="AH3326">
        <v>13</v>
      </c>
      <c r="AI3326">
        <v>11</v>
      </c>
      <c r="AJ3326">
        <v>0</v>
      </c>
      <c r="AK3326">
        <v>12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50</v>
      </c>
      <c r="AR3326">
        <v>50</v>
      </c>
      <c r="AS3326" t="s">
        <v>755</v>
      </c>
    </row>
    <row r="3327" spans="1:45" x14ac:dyDescent="0.25">
      <c r="A3327">
        <v>3326</v>
      </c>
      <c r="B3327" t="s">
        <v>26</v>
      </c>
      <c r="C3327" t="s">
        <v>665</v>
      </c>
      <c r="D3327" t="s">
        <v>6</v>
      </c>
      <c r="E3327" t="s">
        <v>356</v>
      </c>
      <c r="F3327" s="138">
        <v>44107</v>
      </c>
      <c r="G3327" t="s">
        <v>682</v>
      </c>
      <c r="H3327" t="s">
        <v>667</v>
      </c>
      <c r="I3327" t="s">
        <v>668</v>
      </c>
      <c r="J3327" t="s">
        <v>434</v>
      </c>
      <c r="K3327" t="s">
        <v>671</v>
      </c>
      <c r="L3327">
        <v>1000</v>
      </c>
      <c r="M3327">
        <v>200</v>
      </c>
      <c r="O3327">
        <v>194</v>
      </c>
      <c r="P3327">
        <v>80</v>
      </c>
      <c r="Q3327">
        <v>19</v>
      </c>
      <c r="R3327">
        <v>22</v>
      </c>
      <c r="S3327">
        <v>52.8</v>
      </c>
      <c r="T3327">
        <v>16</v>
      </c>
      <c r="U3327">
        <v>14.5</v>
      </c>
      <c r="V3327">
        <v>0.74390243902439024</v>
      </c>
      <c r="W3327">
        <v>0.4</v>
      </c>
      <c r="X3327">
        <v>0.13991163475699561</v>
      </c>
      <c r="Y3327">
        <v>0.16200294550810015</v>
      </c>
      <c r="Z3327">
        <v>384</v>
      </c>
      <c r="AA3327">
        <v>0.7</v>
      </c>
      <c r="AB3327">
        <v>12</v>
      </c>
      <c r="AC3327">
        <v>0</v>
      </c>
      <c r="AD3327">
        <v>0</v>
      </c>
      <c r="AE3327">
        <v>8</v>
      </c>
      <c r="AF3327">
        <v>0</v>
      </c>
      <c r="AG3327">
        <v>0</v>
      </c>
      <c r="AH3327">
        <v>10</v>
      </c>
      <c r="AI3327">
        <v>0</v>
      </c>
      <c r="AJ3327">
        <v>0</v>
      </c>
      <c r="AK3327">
        <v>9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50</v>
      </c>
      <c r="AR3327">
        <v>50</v>
      </c>
      <c r="AS3327" t="s">
        <v>755</v>
      </c>
    </row>
    <row r="3328" spans="1:45" x14ac:dyDescent="0.25">
      <c r="A3328">
        <v>3327</v>
      </c>
      <c r="B3328" t="s">
        <v>26</v>
      </c>
      <c r="C3328" t="s">
        <v>665</v>
      </c>
      <c r="D3328" t="s">
        <v>6</v>
      </c>
      <c r="E3328" t="s">
        <v>356</v>
      </c>
      <c r="F3328" s="138">
        <v>44107</v>
      </c>
      <c r="G3328" t="s">
        <v>683</v>
      </c>
      <c r="H3328" t="s">
        <v>667</v>
      </c>
      <c r="I3328" t="s">
        <v>668</v>
      </c>
      <c r="J3328" t="s">
        <v>394</v>
      </c>
      <c r="K3328" t="s">
        <v>669</v>
      </c>
      <c r="L3328">
        <v>1500</v>
      </c>
      <c r="M3328">
        <v>420</v>
      </c>
      <c r="O3328">
        <v>436</v>
      </c>
      <c r="P3328">
        <v>168</v>
      </c>
      <c r="Q3328">
        <v>65</v>
      </c>
      <c r="R3328">
        <v>55</v>
      </c>
      <c r="S3328">
        <v>110.88</v>
      </c>
      <c r="T3328">
        <v>33.75</v>
      </c>
      <c r="U3328">
        <v>54.5</v>
      </c>
      <c r="V3328">
        <v>0.73541666666666672</v>
      </c>
      <c r="W3328">
        <v>0.4</v>
      </c>
      <c r="X3328">
        <v>0.21297509829619923</v>
      </c>
      <c r="Y3328">
        <v>0.18020969855832242</v>
      </c>
      <c r="Z3328">
        <v>350</v>
      </c>
      <c r="AA3328">
        <v>0.7</v>
      </c>
      <c r="AB3328">
        <v>25</v>
      </c>
      <c r="AC3328">
        <v>1</v>
      </c>
      <c r="AD3328">
        <v>0</v>
      </c>
      <c r="AE3328">
        <v>17</v>
      </c>
      <c r="AF3328">
        <v>0</v>
      </c>
      <c r="AG3328">
        <v>0</v>
      </c>
      <c r="AH3328">
        <v>45</v>
      </c>
      <c r="AI3328">
        <v>0</v>
      </c>
      <c r="AJ3328">
        <v>0</v>
      </c>
      <c r="AK3328">
        <v>19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50</v>
      </c>
      <c r="AR3328">
        <v>50</v>
      </c>
      <c r="AS3328" t="s">
        <v>797</v>
      </c>
    </row>
    <row r="3329" spans="1:45" x14ac:dyDescent="0.25">
      <c r="A3329">
        <v>3328</v>
      </c>
      <c r="B3329" t="s">
        <v>26</v>
      </c>
      <c r="C3329" t="s">
        <v>665</v>
      </c>
      <c r="D3329" t="s">
        <v>6</v>
      </c>
      <c r="E3329" t="s">
        <v>356</v>
      </c>
      <c r="F3329" s="138">
        <v>44107</v>
      </c>
      <c r="G3329" t="s">
        <v>675</v>
      </c>
      <c r="H3329" t="s">
        <v>667</v>
      </c>
      <c r="I3329" t="s">
        <v>668</v>
      </c>
      <c r="J3329" t="s">
        <v>164</v>
      </c>
      <c r="K3329" t="s">
        <v>669</v>
      </c>
      <c r="L3329">
        <v>2700</v>
      </c>
      <c r="M3329">
        <v>630</v>
      </c>
      <c r="O3329">
        <v>624</v>
      </c>
      <c r="P3329">
        <v>353</v>
      </c>
      <c r="Q3329">
        <v>83</v>
      </c>
      <c r="R3329">
        <v>127</v>
      </c>
      <c r="S3329">
        <v>166</v>
      </c>
      <c r="T3329">
        <v>34</v>
      </c>
      <c r="U3329">
        <v>142.5</v>
      </c>
      <c r="V3329">
        <v>0.84047619047619049</v>
      </c>
      <c r="W3329">
        <v>0.4</v>
      </c>
      <c r="X3329">
        <v>0.19001831501831504</v>
      </c>
      <c r="Y3329">
        <v>0.29075091575091577</v>
      </c>
      <c r="Z3329">
        <v>975</v>
      </c>
      <c r="AA3329">
        <v>0.8</v>
      </c>
      <c r="AB3329">
        <v>34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90</v>
      </c>
      <c r="AI3329">
        <v>0</v>
      </c>
      <c r="AJ3329">
        <v>0</v>
      </c>
      <c r="AK3329">
        <v>105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50</v>
      </c>
      <c r="AR3329">
        <v>50</v>
      </c>
      <c r="AS3329" t="s">
        <v>797</v>
      </c>
    </row>
    <row r="3330" spans="1:45" x14ac:dyDescent="0.25">
      <c r="A3330">
        <v>3329</v>
      </c>
      <c r="B3330" t="s">
        <v>26</v>
      </c>
      <c r="C3330" t="s">
        <v>665</v>
      </c>
      <c r="D3330" t="s">
        <v>6</v>
      </c>
      <c r="E3330" t="s">
        <v>356</v>
      </c>
      <c r="F3330" s="138">
        <v>44107</v>
      </c>
      <c r="G3330" t="s">
        <v>676</v>
      </c>
      <c r="H3330" t="s">
        <v>667</v>
      </c>
      <c r="I3330" t="s">
        <v>668</v>
      </c>
      <c r="J3330" t="s">
        <v>165</v>
      </c>
      <c r="K3330" t="s">
        <v>669</v>
      </c>
      <c r="L3330">
        <v>1200</v>
      </c>
      <c r="M3330">
        <v>336</v>
      </c>
      <c r="O3330">
        <v>336</v>
      </c>
      <c r="P3330">
        <v>134.4</v>
      </c>
      <c r="Q3330">
        <v>55</v>
      </c>
      <c r="R3330">
        <v>64</v>
      </c>
      <c r="S3330">
        <v>88.703999999999994</v>
      </c>
      <c r="T3330">
        <v>29</v>
      </c>
      <c r="U3330">
        <v>71.5</v>
      </c>
      <c r="V3330">
        <v>0.84453781512605042</v>
      </c>
      <c r="W3330">
        <v>0.4</v>
      </c>
      <c r="X3330">
        <v>0.233843537414966</v>
      </c>
      <c r="Y3330">
        <v>0.27210884353741499</v>
      </c>
      <c r="Z3330">
        <v>608</v>
      </c>
      <c r="AA3330">
        <v>0.8</v>
      </c>
      <c r="AB3330">
        <v>16</v>
      </c>
      <c r="AC3330">
        <v>0</v>
      </c>
      <c r="AD3330">
        <v>0</v>
      </c>
      <c r="AE3330">
        <v>26</v>
      </c>
      <c r="AF3330">
        <v>0</v>
      </c>
      <c r="AG3330">
        <v>0</v>
      </c>
      <c r="AH3330">
        <v>42</v>
      </c>
      <c r="AI3330">
        <v>0</v>
      </c>
      <c r="AJ3330">
        <v>0</v>
      </c>
      <c r="AK3330">
        <v>59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50</v>
      </c>
      <c r="AR3330">
        <v>50</v>
      </c>
      <c r="AS3330" t="s">
        <v>797</v>
      </c>
    </row>
    <row r="3331" spans="1:45" x14ac:dyDescent="0.25">
      <c r="A3331">
        <v>3330</v>
      </c>
      <c r="B3331" t="s">
        <v>26</v>
      </c>
      <c r="C3331" t="s">
        <v>665</v>
      </c>
      <c r="D3331" t="s">
        <v>6</v>
      </c>
      <c r="E3331" t="s">
        <v>356</v>
      </c>
      <c r="F3331" s="138">
        <v>44107</v>
      </c>
      <c r="G3331" t="s">
        <v>676</v>
      </c>
      <c r="H3331" t="s">
        <v>667</v>
      </c>
      <c r="I3331" t="s">
        <v>668</v>
      </c>
      <c r="J3331" t="s">
        <v>166</v>
      </c>
      <c r="K3331" t="s">
        <v>669</v>
      </c>
      <c r="L3331">
        <v>1200</v>
      </c>
      <c r="M3331">
        <v>336</v>
      </c>
      <c r="O3331">
        <v>336</v>
      </c>
      <c r="P3331">
        <v>134.4</v>
      </c>
      <c r="Q3331">
        <v>49</v>
      </c>
      <c r="R3331">
        <v>114</v>
      </c>
      <c r="S3331">
        <v>88.703999999999994</v>
      </c>
      <c r="T3331">
        <v>25.5</v>
      </c>
      <c r="U3331">
        <v>72</v>
      </c>
      <c r="V3331">
        <v>0.59815950920245398</v>
      </c>
      <c r="W3331">
        <v>0.4</v>
      </c>
      <c r="X3331">
        <v>0.20833333333333334</v>
      </c>
      <c r="Y3331">
        <v>0.48469387755102045</v>
      </c>
      <c r="Z3331">
        <v>507</v>
      </c>
      <c r="AA3331">
        <v>0.6</v>
      </c>
      <c r="AB3331">
        <v>14</v>
      </c>
      <c r="AC3331">
        <v>0</v>
      </c>
      <c r="AD3331">
        <v>0</v>
      </c>
      <c r="AE3331">
        <v>23</v>
      </c>
      <c r="AF3331">
        <v>0</v>
      </c>
      <c r="AG3331">
        <v>0</v>
      </c>
      <c r="AH3331">
        <v>25</v>
      </c>
      <c r="AI3331">
        <v>2</v>
      </c>
      <c r="AJ3331">
        <v>0</v>
      </c>
      <c r="AK3331">
        <v>93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50</v>
      </c>
      <c r="AR3331">
        <v>50</v>
      </c>
      <c r="AS3331" t="s">
        <v>797</v>
      </c>
    </row>
    <row r="3332" spans="1:45" x14ac:dyDescent="0.25">
      <c r="A3332">
        <v>3331</v>
      </c>
      <c r="B3332" t="s">
        <v>26</v>
      </c>
      <c r="C3332" t="s">
        <v>665</v>
      </c>
      <c r="D3332" t="s">
        <v>6</v>
      </c>
      <c r="E3332" t="s">
        <v>356</v>
      </c>
      <c r="F3332" s="138">
        <v>44107</v>
      </c>
      <c r="G3332" t="s">
        <v>676</v>
      </c>
      <c r="H3332" t="s">
        <v>667</v>
      </c>
      <c r="I3332" t="s">
        <v>672</v>
      </c>
      <c r="J3332" t="s">
        <v>372</v>
      </c>
      <c r="K3332" t="s">
        <v>669</v>
      </c>
      <c r="L3332">
        <v>1200</v>
      </c>
      <c r="M3332">
        <v>240</v>
      </c>
      <c r="O3332">
        <v>220</v>
      </c>
      <c r="P3332">
        <v>96</v>
      </c>
      <c r="Q3332">
        <v>9</v>
      </c>
      <c r="R3332">
        <v>47</v>
      </c>
      <c r="S3332">
        <v>63.36</v>
      </c>
      <c r="T3332">
        <v>2.5</v>
      </c>
      <c r="U3332">
        <v>38.75</v>
      </c>
      <c r="V3332">
        <v>0.7366071428571429</v>
      </c>
      <c r="W3332">
        <v>0.4</v>
      </c>
      <c r="X3332">
        <v>5.844155844155844E-2</v>
      </c>
      <c r="Y3332">
        <v>0.30519480519480519</v>
      </c>
      <c r="Z3332">
        <v>169</v>
      </c>
      <c r="AA3332">
        <v>0.6</v>
      </c>
      <c r="AB3332">
        <v>0</v>
      </c>
      <c r="AC3332">
        <v>0</v>
      </c>
      <c r="AD3332">
        <v>0</v>
      </c>
      <c r="AE3332">
        <v>5</v>
      </c>
      <c r="AF3332">
        <v>0</v>
      </c>
      <c r="AG3332">
        <v>0</v>
      </c>
      <c r="AH3332">
        <v>32</v>
      </c>
      <c r="AI3332">
        <v>3</v>
      </c>
      <c r="AJ3332">
        <v>0</v>
      </c>
      <c r="AK3332">
        <v>12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50</v>
      </c>
      <c r="AR3332">
        <v>50</v>
      </c>
      <c r="AS3332" t="s">
        <v>755</v>
      </c>
    </row>
    <row r="3333" spans="1:45" x14ac:dyDescent="0.25">
      <c r="A3333">
        <v>3332</v>
      </c>
      <c r="B3333" t="s">
        <v>26</v>
      </c>
      <c r="C3333" t="s">
        <v>665</v>
      </c>
      <c r="D3333" t="s">
        <v>6</v>
      </c>
      <c r="E3333" t="s">
        <v>356</v>
      </c>
      <c r="F3333" s="138">
        <v>44107</v>
      </c>
      <c r="G3333" t="s">
        <v>676</v>
      </c>
      <c r="H3333" t="s">
        <v>667</v>
      </c>
      <c r="I3333" t="s">
        <v>677</v>
      </c>
      <c r="J3333" t="s">
        <v>440</v>
      </c>
      <c r="K3333" t="s">
        <v>669</v>
      </c>
      <c r="L3333">
        <v>1200</v>
      </c>
      <c r="M3333">
        <v>240</v>
      </c>
      <c r="O3333">
        <v>240</v>
      </c>
      <c r="P3333">
        <v>96</v>
      </c>
      <c r="Q3333">
        <v>15</v>
      </c>
      <c r="R3333">
        <v>35</v>
      </c>
      <c r="S3333">
        <v>63.36</v>
      </c>
      <c r="T3333">
        <v>10.5</v>
      </c>
      <c r="U3333">
        <v>20.75</v>
      </c>
      <c r="V3333">
        <v>0.625</v>
      </c>
      <c r="W3333">
        <v>0.4</v>
      </c>
      <c r="X3333">
        <v>8.9285714285714288E-2</v>
      </c>
      <c r="Y3333">
        <v>0.20833333333333334</v>
      </c>
      <c r="Z3333">
        <v>300</v>
      </c>
      <c r="AA3333">
        <v>0.6</v>
      </c>
      <c r="AB3333">
        <v>10</v>
      </c>
      <c r="AC3333">
        <v>2</v>
      </c>
      <c r="AD3333">
        <v>0</v>
      </c>
      <c r="AE3333">
        <v>0</v>
      </c>
      <c r="AF3333">
        <v>0</v>
      </c>
      <c r="AG3333">
        <v>0</v>
      </c>
      <c r="AH3333">
        <v>20</v>
      </c>
      <c r="AI3333">
        <v>3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50</v>
      </c>
      <c r="AR3333">
        <v>50</v>
      </c>
      <c r="AS3333" t="s">
        <v>755</v>
      </c>
    </row>
    <row r="3334" spans="1:45" x14ac:dyDescent="0.25">
      <c r="A3334">
        <v>3333</v>
      </c>
      <c r="B3334" t="s">
        <v>26</v>
      </c>
      <c r="C3334" t="s">
        <v>665</v>
      </c>
      <c r="D3334" t="s">
        <v>6</v>
      </c>
      <c r="E3334" t="s">
        <v>356</v>
      </c>
      <c r="F3334" s="138">
        <v>44107</v>
      </c>
      <c r="G3334" t="s">
        <v>684</v>
      </c>
      <c r="H3334" t="s">
        <v>667</v>
      </c>
      <c r="I3334" t="s">
        <v>668</v>
      </c>
      <c r="J3334" t="s">
        <v>169</v>
      </c>
      <c r="K3334" t="s">
        <v>669</v>
      </c>
      <c r="L3334">
        <v>1250</v>
      </c>
      <c r="M3334">
        <v>350</v>
      </c>
      <c r="O3334">
        <v>360</v>
      </c>
      <c r="P3334">
        <v>140</v>
      </c>
      <c r="Q3334">
        <v>5</v>
      </c>
      <c r="R3334">
        <v>89</v>
      </c>
      <c r="S3334">
        <v>92.399999999999991</v>
      </c>
      <c r="T3334">
        <v>5</v>
      </c>
      <c r="U3334">
        <v>87</v>
      </c>
      <c r="V3334">
        <v>0.97872340425531912</v>
      </c>
      <c r="W3334">
        <v>0.4</v>
      </c>
      <c r="X3334">
        <v>1.9841269841269844E-2</v>
      </c>
      <c r="Y3334">
        <v>0.3531746031746032</v>
      </c>
      <c r="Z3334">
        <v>589</v>
      </c>
      <c r="AA3334">
        <v>0.7</v>
      </c>
      <c r="AB3334">
        <v>0</v>
      </c>
      <c r="AC3334">
        <v>0</v>
      </c>
      <c r="AD3334">
        <v>0</v>
      </c>
      <c r="AE3334">
        <v>10</v>
      </c>
      <c r="AF3334">
        <v>0</v>
      </c>
      <c r="AG3334">
        <v>0</v>
      </c>
      <c r="AH3334">
        <v>84</v>
      </c>
      <c r="AI3334">
        <v>0</v>
      </c>
      <c r="AJ3334">
        <v>0</v>
      </c>
      <c r="AK3334">
        <v>6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50</v>
      </c>
      <c r="AR3334">
        <v>50</v>
      </c>
      <c r="AS3334" t="s">
        <v>797</v>
      </c>
    </row>
    <row r="3335" spans="1:45" x14ac:dyDescent="0.25">
      <c r="A3335">
        <v>3334</v>
      </c>
      <c r="B3335" t="s">
        <v>26</v>
      </c>
      <c r="C3335" t="s">
        <v>665</v>
      </c>
      <c r="D3335" t="s">
        <v>6</v>
      </c>
      <c r="E3335" t="s">
        <v>356</v>
      </c>
      <c r="F3335" s="138">
        <v>44107</v>
      </c>
      <c r="G3335" t="s">
        <v>685</v>
      </c>
      <c r="H3335" t="s">
        <v>667</v>
      </c>
      <c r="I3335" t="s">
        <v>668</v>
      </c>
      <c r="J3335" t="s">
        <v>172</v>
      </c>
      <c r="K3335" t="s">
        <v>671</v>
      </c>
      <c r="L3335">
        <v>1000</v>
      </c>
      <c r="M3335">
        <v>200</v>
      </c>
      <c r="O3335">
        <v>186</v>
      </c>
      <c r="P3335">
        <v>80</v>
      </c>
      <c r="Q3335">
        <v>24</v>
      </c>
      <c r="R3335">
        <v>14</v>
      </c>
      <c r="S3335">
        <v>52.8</v>
      </c>
      <c r="T3335">
        <v>15</v>
      </c>
      <c r="U3335">
        <v>9.5</v>
      </c>
      <c r="V3335">
        <v>0.64473684210526316</v>
      </c>
      <c r="W3335">
        <v>0.4</v>
      </c>
      <c r="X3335">
        <v>0.18433179723502305</v>
      </c>
      <c r="Y3335">
        <v>0.10752688172043012</v>
      </c>
      <c r="Z3335">
        <v>578</v>
      </c>
      <c r="AA3335">
        <v>0.7</v>
      </c>
      <c r="AB3335">
        <v>13</v>
      </c>
      <c r="AC3335">
        <v>4</v>
      </c>
      <c r="AD3335">
        <v>0</v>
      </c>
      <c r="AE3335">
        <v>2</v>
      </c>
      <c r="AF3335">
        <v>0</v>
      </c>
      <c r="AG3335">
        <v>0</v>
      </c>
      <c r="AH3335">
        <v>8</v>
      </c>
      <c r="AI3335">
        <v>2</v>
      </c>
      <c r="AJ3335">
        <v>0</v>
      </c>
      <c r="AK3335">
        <v>2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100</v>
      </c>
      <c r="AR3335">
        <v>100</v>
      </c>
      <c r="AS3335" t="s">
        <v>755</v>
      </c>
    </row>
    <row r="3336" spans="1:45" x14ac:dyDescent="0.25">
      <c r="A3336">
        <v>3335</v>
      </c>
      <c r="B3336" t="s">
        <v>26</v>
      </c>
      <c r="C3336" t="s">
        <v>665</v>
      </c>
      <c r="D3336" t="s">
        <v>6</v>
      </c>
      <c r="E3336" t="s">
        <v>356</v>
      </c>
      <c r="F3336" s="138">
        <v>44107</v>
      </c>
      <c r="G3336" t="s">
        <v>685</v>
      </c>
      <c r="H3336" t="s">
        <v>667</v>
      </c>
      <c r="I3336" t="s">
        <v>668</v>
      </c>
      <c r="J3336" t="s">
        <v>173</v>
      </c>
      <c r="K3336" t="s">
        <v>671</v>
      </c>
      <c r="L3336">
        <v>1000</v>
      </c>
      <c r="M3336">
        <v>200</v>
      </c>
      <c r="O3336">
        <v>190</v>
      </c>
      <c r="P3336">
        <v>80</v>
      </c>
      <c r="Q3336">
        <v>6</v>
      </c>
      <c r="R3336">
        <v>43</v>
      </c>
      <c r="S3336">
        <v>52.8</v>
      </c>
      <c r="T3336">
        <v>8.5</v>
      </c>
      <c r="U3336">
        <v>28</v>
      </c>
      <c r="V3336">
        <v>0.74489795918367352</v>
      </c>
      <c r="W3336">
        <v>0.4</v>
      </c>
      <c r="X3336">
        <v>4.5112781954887216E-2</v>
      </c>
      <c r="Y3336">
        <v>0.32330827067669171</v>
      </c>
      <c r="Z3336">
        <v>250</v>
      </c>
      <c r="AA3336">
        <v>0.65</v>
      </c>
      <c r="AB3336">
        <v>8</v>
      </c>
      <c r="AC3336">
        <v>0</v>
      </c>
      <c r="AD3336">
        <v>0</v>
      </c>
      <c r="AE3336">
        <v>1</v>
      </c>
      <c r="AF3336">
        <v>0</v>
      </c>
      <c r="AG3336">
        <v>0</v>
      </c>
      <c r="AH3336">
        <v>27</v>
      </c>
      <c r="AI3336">
        <v>0</v>
      </c>
      <c r="AJ3336">
        <v>0</v>
      </c>
      <c r="AK3336">
        <v>2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100</v>
      </c>
      <c r="AR3336">
        <v>100</v>
      </c>
      <c r="AS3336" t="s">
        <v>755</v>
      </c>
    </row>
    <row r="3337" spans="1:45" x14ac:dyDescent="0.25">
      <c r="A3337">
        <v>3336</v>
      </c>
      <c r="B3337" t="s">
        <v>26</v>
      </c>
      <c r="C3337" t="s">
        <v>665</v>
      </c>
      <c r="D3337" t="s">
        <v>6</v>
      </c>
      <c r="E3337" t="s">
        <v>356</v>
      </c>
      <c r="F3337" s="138">
        <v>44107</v>
      </c>
      <c r="G3337" t="s">
        <v>685</v>
      </c>
      <c r="H3337" t="s">
        <v>667</v>
      </c>
      <c r="I3337" t="s">
        <v>668</v>
      </c>
      <c r="J3337" t="s">
        <v>174</v>
      </c>
      <c r="K3337" t="s">
        <v>671</v>
      </c>
      <c r="L3337">
        <v>1000</v>
      </c>
      <c r="M3337">
        <v>200</v>
      </c>
      <c r="O3337">
        <v>208</v>
      </c>
      <c r="P3337">
        <v>80</v>
      </c>
      <c r="Q3337">
        <v>16</v>
      </c>
      <c r="R3337">
        <v>23</v>
      </c>
      <c r="S3337">
        <v>52.8</v>
      </c>
      <c r="T3337">
        <v>3.42</v>
      </c>
      <c r="U3337">
        <v>16.420000000000002</v>
      </c>
      <c r="V3337">
        <v>0.50871794871794884</v>
      </c>
      <c r="W3337">
        <v>0.4</v>
      </c>
      <c r="X3337">
        <v>0.10989010989010989</v>
      </c>
      <c r="Y3337">
        <v>0.15796703296703296</v>
      </c>
      <c r="Z3337">
        <v>340</v>
      </c>
      <c r="AA3337">
        <v>0.7</v>
      </c>
      <c r="AB3337">
        <v>2.17</v>
      </c>
      <c r="AC3337">
        <v>1</v>
      </c>
      <c r="AD3337">
        <v>0</v>
      </c>
      <c r="AE3337">
        <v>2</v>
      </c>
      <c r="AF3337">
        <v>0</v>
      </c>
      <c r="AG3337">
        <v>0</v>
      </c>
      <c r="AH3337">
        <v>12.17</v>
      </c>
      <c r="AI3337">
        <v>3</v>
      </c>
      <c r="AJ3337">
        <v>0</v>
      </c>
      <c r="AK3337">
        <v>5</v>
      </c>
      <c r="AL3337">
        <v>0</v>
      </c>
      <c r="AM3337">
        <v>0</v>
      </c>
      <c r="AN3337">
        <v>0</v>
      </c>
      <c r="AO3337">
        <v>0</v>
      </c>
      <c r="AP3337">
        <v>2</v>
      </c>
      <c r="AQ3337">
        <v>100</v>
      </c>
      <c r="AR3337">
        <v>100</v>
      </c>
      <c r="AS3337" t="s">
        <v>755</v>
      </c>
    </row>
    <row r="3338" spans="1:45" x14ac:dyDescent="0.25">
      <c r="A3338">
        <v>3337</v>
      </c>
      <c r="B3338" t="s">
        <v>26</v>
      </c>
      <c r="C3338" t="s">
        <v>665</v>
      </c>
      <c r="D3338" t="s">
        <v>6</v>
      </c>
      <c r="E3338" t="s">
        <v>356</v>
      </c>
      <c r="F3338" s="138">
        <v>44107</v>
      </c>
      <c r="G3338" t="s">
        <v>685</v>
      </c>
      <c r="H3338" t="s">
        <v>667</v>
      </c>
      <c r="I3338" t="s">
        <v>668</v>
      </c>
      <c r="J3338" t="s">
        <v>175</v>
      </c>
      <c r="K3338" t="s">
        <v>671</v>
      </c>
      <c r="L3338">
        <v>1000</v>
      </c>
      <c r="M3338">
        <v>280</v>
      </c>
      <c r="O3338">
        <v>286</v>
      </c>
      <c r="P3338">
        <v>112</v>
      </c>
      <c r="Q3338">
        <v>37</v>
      </c>
      <c r="R3338">
        <v>46</v>
      </c>
      <c r="S3338">
        <v>73.919999999999987</v>
      </c>
      <c r="T3338">
        <v>29</v>
      </c>
      <c r="U3338">
        <v>36</v>
      </c>
      <c r="V3338">
        <v>0.7831325301204819</v>
      </c>
      <c r="W3338">
        <v>0.4</v>
      </c>
      <c r="X3338">
        <v>0.18481518481518483</v>
      </c>
      <c r="Y3338">
        <v>0.22977022977022979</v>
      </c>
      <c r="Z3338">
        <v>601</v>
      </c>
      <c r="AA3338">
        <v>0.7</v>
      </c>
      <c r="AB3338">
        <v>28</v>
      </c>
      <c r="AC3338">
        <v>0</v>
      </c>
      <c r="AD3338">
        <v>0</v>
      </c>
      <c r="AE3338">
        <v>2</v>
      </c>
      <c r="AF3338">
        <v>0</v>
      </c>
      <c r="AG3338">
        <v>0</v>
      </c>
      <c r="AH3338">
        <v>35</v>
      </c>
      <c r="AI3338">
        <v>4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100</v>
      </c>
      <c r="AR3338">
        <v>100</v>
      </c>
      <c r="AS3338" t="s">
        <v>797</v>
      </c>
    </row>
    <row r="3339" spans="1:45" x14ac:dyDescent="0.25">
      <c r="A3339">
        <v>3338</v>
      </c>
      <c r="B3339" t="s">
        <v>26</v>
      </c>
      <c r="C3339" t="s">
        <v>665</v>
      </c>
      <c r="D3339" t="s">
        <v>6</v>
      </c>
      <c r="E3339" t="s">
        <v>356</v>
      </c>
      <c r="F3339" s="138">
        <v>44107</v>
      </c>
      <c r="G3339" t="s">
        <v>712</v>
      </c>
      <c r="H3339" t="s">
        <v>687</v>
      </c>
      <c r="I3339" t="s">
        <v>668</v>
      </c>
      <c r="J3339" t="s">
        <v>466</v>
      </c>
      <c r="K3339" t="s">
        <v>711</v>
      </c>
      <c r="L3339">
        <v>320</v>
      </c>
      <c r="M3339">
        <v>144</v>
      </c>
      <c r="O3339">
        <v>148</v>
      </c>
      <c r="P3339">
        <v>34.56</v>
      </c>
      <c r="Q3339">
        <v>23</v>
      </c>
      <c r="R3339">
        <v>34</v>
      </c>
      <c r="S3339">
        <v>25.344000000000001</v>
      </c>
      <c r="T3339">
        <v>8</v>
      </c>
      <c r="U3339">
        <v>13</v>
      </c>
      <c r="V3339">
        <v>0.36842105263157893</v>
      </c>
      <c r="W3339">
        <v>0.24</v>
      </c>
      <c r="X3339">
        <v>0.22200772200772201</v>
      </c>
      <c r="Y3339">
        <v>0.3281853281853282</v>
      </c>
      <c r="Z3339">
        <v>436</v>
      </c>
      <c r="AA3339">
        <v>0.7</v>
      </c>
      <c r="AB3339">
        <v>8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13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50</v>
      </c>
      <c r="AR3339">
        <v>50</v>
      </c>
      <c r="AS3339" t="s">
        <v>755</v>
      </c>
    </row>
    <row r="3340" spans="1:45" x14ac:dyDescent="0.25">
      <c r="A3340">
        <v>3339</v>
      </c>
      <c r="B3340" t="s">
        <v>26</v>
      </c>
      <c r="C3340" t="s">
        <v>678</v>
      </c>
      <c r="D3340" t="s">
        <v>6</v>
      </c>
      <c r="E3340" t="s">
        <v>356</v>
      </c>
      <c r="F3340" s="138">
        <v>44107</v>
      </c>
      <c r="G3340" t="s">
        <v>676</v>
      </c>
      <c r="H3340" t="s">
        <v>667</v>
      </c>
      <c r="I3340" t="s">
        <v>679</v>
      </c>
      <c r="J3340" t="s">
        <v>380</v>
      </c>
      <c r="K3340" t="s">
        <v>669</v>
      </c>
      <c r="L3340">
        <v>1200</v>
      </c>
      <c r="M3340">
        <v>336</v>
      </c>
      <c r="O3340">
        <v>352</v>
      </c>
      <c r="P3340">
        <v>134.4</v>
      </c>
      <c r="Q3340">
        <v>32</v>
      </c>
      <c r="R3340">
        <v>48</v>
      </c>
      <c r="S3340">
        <v>88.703999999999994</v>
      </c>
      <c r="T3340">
        <v>24</v>
      </c>
      <c r="U3340">
        <v>32</v>
      </c>
      <c r="V3340">
        <v>0.58787878787878789</v>
      </c>
      <c r="W3340">
        <v>0.4</v>
      </c>
      <c r="X3340">
        <v>0.11363636363636365</v>
      </c>
      <c r="Y3340">
        <v>0.15422077922077923</v>
      </c>
      <c r="Z3340">
        <v>358</v>
      </c>
      <c r="AA3340">
        <v>0.7</v>
      </c>
      <c r="AB3340">
        <v>12</v>
      </c>
      <c r="AC3340">
        <v>0</v>
      </c>
      <c r="AD3340">
        <v>0</v>
      </c>
      <c r="AE3340">
        <v>24</v>
      </c>
      <c r="AF3340">
        <v>0</v>
      </c>
      <c r="AG3340">
        <v>0</v>
      </c>
      <c r="AH3340">
        <v>18</v>
      </c>
      <c r="AI3340">
        <v>0</v>
      </c>
      <c r="AJ3340">
        <v>0</v>
      </c>
      <c r="AK3340">
        <v>28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50</v>
      </c>
      <c r="AR3340">
        <v>50</v>
      </c>
      <c r="AS3340" t="s">
        <v>797</v>
      </c>
    </row>
    <row r="3341" spans="1:45" x14ac:dyDescent="0.25">
      <c r="A3341">
        <v>3340</v>
      </c>
      <c r="B3341" t="s">
        <v>26</v>
      </c>
      <c r="C3341" t="s">
        <v>678</v>
      </c>
      <c r="D3341" t="s">
        <v>6</v>
      </c>
      <c r="E3341" t="s">
        <v>356</v>
      </c>
      <c r="F3341" s="138">
        <v>44107</v>
      </c>
      <c r="G3341" t="s">
        <v>676</v>
      </c>
      <c r="H3341" t="s">
        <v>687</v>
      </c>
      <c r="I3341" t="s">
        <v>700</v>
      </c>
      <c r="J3341" t="s">
        <v>443</v>
      </c>
      <c r="K3341" t="s">
        <v>669</v>
      </c>
      <c r="L3341">
        <v>1200</v>
      </c>
      <c r="M3341">
        <v>240</v>
      </c>
      <c r="O3341">
        <v>272</v>
      </c>
      <c r="P3341">
        <v>96</v>
      </c>
      <c r="Q3341">
        <v>0</v>
      </c>
      <c r="R3341">
        <v>42</v>
      </c>
      <c r="S3341">
        <v>63.36</v>
      </c>
      <c r="T3341">
        <v>0</v>
      </c>
      <c r="U3341">
        <v>16.5</v>
      </c>
      <c r="V3341">
        <v>0.39999999999999997</v>
      </c>
      <c r="W3341">
        <v>0.24</v>
      </c>
      <c r="X3341">
        <v>0</v>
      </c>
      <c r="Y3341">
        <v>6.3025210084033625E-2</v>
      </c>
      <c r="Z3341">
        <v>300</v>
      </c>
      <c r="AA3341">
        <v>0.7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14</v>
      </c>
      <c r="AI3341">
        <v>0</v>
      </c>
      <c r="AJ3341">
        <v>0</v>
      </c>
      <c r="AK3341">
        <v>5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50</v>
      </c>
      <c r="AR3341">
        <v>50</v>
      </c>
      <c r="AS3341" t="s">
        <v>755</v>
      </c>
    </row>
    <row r="3342" spans="1:45" x14ac:dyDescent="0.25">
      <c r="A3342">
        <v>3341</v>
      </c>
      <c r="B3342" t="s">
        <v>26</v>
      </c>
      <c r="C3342" t="s">
        <v>680</v>
      </c>
      <c r="D3342" t="s">
        <v>6</v>
      </c>
      <c r="E3342" t="s">
        <v>356</v>
      </c>
      <c r="F3342" s="138">
        <v>44107</v>
      </c>
      <c r="G3342" t="s">
        <v>666</v>
      </c>
      <c r="H3342" t="s">
        <v>667</v>
      </c>
      <c r="I3342" t="s">
        <v>681</v>
      </c>
      <c r="J3342" t="s">
        <v>236</v>
      </c>
      <c r="K3342" t="s">
        <v>669</v>
      </c>
      <c r="L3342">
        <v>2700</v>
      </c>
      <c r="M3342">
        <v>567</v>
      </c>
      <c r="O3342">
        <v>552</v>
      </c>
      <c r="P3342">
        <v>226</v>
      </c>
      <c r="Q3342">
        <v>82</v>
      </c>
      <c r="R3342">
        <v>150</v>
      </c>
      <c r="S3342">
        <v>147</v>
      </c>
      <c r="T3342">
        <v>71.05</v>
      </c>
      <c r="U3342">
        <v>129.1</v>
      </c>
      <c r="V3342">
        <v>0.86271551724137918</v>
      </c>
      <c r="W3342">
        <v>0.4</v>
      </c>
      <c r="X3342">
        <v>0.21221532091097309</v>
      </c>
      <c r="Y3342">
        <v>0.38819875776397517</v>
      </c>
      <c r="Z3342">
        <v>648</v>
      </c>
      <c r="AA3342">
        <v>0.7</v>
      </c>
      <c r="AB3342">
        <v>60.3</v>
      </c>
      <c r="AC3342">
        <v>5</v>
      </c>
      <c r="AD3342">
        <v>0</v>
      </c>
      <c r="AE3342">
        <v>19</v>
      </c>
      <c r="AF3342">
        <v>0</v>
      </c>
      <c r="AG3342">
        <v>0</v>
      </c>
      <c r="AH3342">
        <v>119.1</v>
      </c>
      <c r="AI3342">
        <v>6</v>
      </c>
      <c r="AJ3342">
        <v>0</v>
      </c>
      <c r="AK3342">
        <v>17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250</v>
      </c>
      <c r="AR3342">
        <v>250</v>
      </c>
      <c r="AS3342" t="s">
        <v>797</v>
      </c>
    </row>
    <row r="3343" spans="1:45" x14ac:dyDescent="0.25">
      <c r="A3343">
        <v>3342</v>
      </c>
      <c r="B3343" t="s">
        <v>26</v>
      </c>
      <c r="C3343" t="s">
        <v>680</v>
      </c>
      <c r="D3343" t="s">
        <v>6</v>
      </c>
      <c r="E3343" t="s">
        <v>356</v>
      </c>
      <c r="F3343" s="138">
        <v>44107</v>
      </c>
      <c r="G3343" t="s">
        <v>666</v>
      </c>
      <c r="H3343" t="s">
        <v>667</v>
      </c>
      <c r="I3343" t="s">
        <v>681</v>
      </c>
      <c r="J3343" t="s">
        <v>428</v>
      </c>
      <c r="K3343" t="s">
        <v>669</v>
      </c>
      <c r="L3343">
        <v>2700</v>
      </c>
      <c r="M3343">
        <v>567</v>
      </c>
      <c r="O3343">
        <v>556</v>
      </c>
      <c r="P3343">
        <v>226</v>
      </c>
      <c r="Q3343">
        <v>18</v>
      </c>
      <c r="R3343">
        <v>38</v>
      </c>
      <c r="S3343">
        <v>147</v>
      </c>
      <c r="T3343">
        <v>32.450000000000003</v>
      </c>
      <c r="U3343">
        <v>63.2</v>
      </c>
      <c r="V3343">
        <v>1.7080357142857143</v>
      </c>
      <c r="W3343">
        <v>0.4</v>
      </c>
      <c r="X3343">
        <v>4.6248715313463515E-2</v>
      </c>
      <c r="Y3343">
        <v>9.7636176772867428E-2</v>
      </c>
      <c r="Z3343">
        <v>755</v>
      </c>
      <c r="AA3343">
        <v>0.7</v>
      </c>
      <c r="AB3343">
        <v>20.2</v>
      </c>
      <c r="AC3343">
        <v>19</v>
      </c>
      <c r="AD3343">
        <v>0</v>
      </c>
      <c r="AE3343">
        <v>15</v>
      </c>
      <c r="AF3343">
        <v>0</v>
      </c>
      <c r="AG3343">
        <v>0</v>
      </c>
      <c r="AH3343">
        <v>46.7</v>
      </c>
      <c r="AI3343">
        <v>16</v>
      </c>
      <c r="AJ3343">
        <v>0</v>
      </c>
      <c r="AK3343">
        <v>25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250</v>
      </c>
      <c r="AR3343">
        <v>250</v>
      </c>
      <c r="AS3343" t="s">
        <v>797</v>
      </c>
    </row>
    <row r="3344" spans="1:45" x14ac:dyDescent="0.25">
      <c r="A3344">
        <v>3343</v>
      </c>
      <c r="B3344" t="s">
        <v>26</v>
      </c>
      <c r="C3344" t="s">
        <v>680</v>
      </c>
      <c r="D3344" t="s">
        <v>6</v>
      </c>
      <c r="E3344" t="s">
        <v>356</v>
      </c>
      <c r="F3344" s="138">
        <v>44107</v>
      </c>
      <c r="G3344" t="s">
        <v>670</v>
      </c>
      <c r="H3344" t="s">
        <v>667</v>
      </c>
      <c r="I3344" t="s">
        <v>681</v>
      </c>
      <c r="J3344" t="s">
        <v>375</v>
      </c>
      <c r="K3344" t="s">
        <v>671</v>
      </c>
      <c r="L3344">
        <v>1200</v>
      </c>
      <c r="M3344">
        <v>336</v>
      </c>
      <c r="O3344">
        <v>520</v>
      </c>
      <c r="P3344">
        <v>134</v>
      </c>
      <c r="Q3344">
        <v>27</v>
      </c>
      <c r="R3344">
        <v>73</v>
      </c>
      <c r="S3344">
        <v>88</v>
      </c>
      <c r="T3344">
        <v>22</v>
      </c>
      <c r="U3344">
        <v>81</v>
      </c>
      <c r="V3344">
        <v>1.03</v>
      </c>
      <c r="W3344">
        <v>0.4</v>
      </c>
      <c r="X3344">
        <v>7.4175824175824176E-2</v>
      </c>
      <c r="Y3344">
        <v>0.20054945054945056</v>
      </c>
      <c r="Z3344">
        <v>540</v>
      </c>
      <c r="AA3344">
        <v>0.7</v>
      </c>
      <c r="AB3344">
        <v>18</v>
      </c>
      <c r="AC3344">
        <v>4</v>
      </c>
      <c r="AD3344">
        <v>0</v>
      </c>
      <c r="AE3344">
        <v>6</v>
      </c>
      <c r="AF3344">
        <v>0</v>
      </c>
      <c r="AG3344">
        <v>0</v>
      </c>
      <c r="AH3344">
        <v>73</v>
      </c>
      <c r="AI3344">
        <v>4</v>
      </c>
      <c r="AJ3344">
        <v>0</v>
      </c>
      <c r="AK3344">
        <v>5</v>
      </c>
      <c r="AL3344">
        <v>0</v>
      </c>
      <c r="AM3344">
        <v>0</v>
      </c>
      <c r="AN3344">
        <v>0</v>
      </c>
      <c r="AO3344">
        <v>12</v>
      </c>
      <c r="AP3344">
        <v>0</v>
      </c>
      <c r="AQ3344">
        <v>150</v>
      </c>
      <c r="AR3344">
        <v>150</v>
      </c>
      <c r="AS3344" t="s">
        <v>797</v>
      </c>
    </row>
    <row r="3345" spans="1:45" x14ac:dyDescent="0.25">
      <c r="A3345">
        <v>3344</v>
      </c>
      <c r="B3345" t="s">
        <v>26</v>
      </c>
      <c r="C3345" t="s">
        <v>680</v>
      </c>
      <c r="D3345" t="s">
        <v>6</v>
      </c>
      <c r="E3345" t="s">
        <v>356</v>
      </c>
      <c r="F3345" s="138">
        <v>44107</v>
      </c>
      <c r="G3345" t="s">
        <v>670</v>
      </c>
      <c r="H3345" t="s">
        <v>667</v>
      </c>
      <c r="I3345" t="s">
        <v>681</v>
      </c>
      <c r="J3345" t="s">
        <v>373</v>
      </c>
      <c r="K3345" t="s">
        <v>671</v>
      </c>
      <c r="L3345">
        <v>1200</v>
      </c>
      <c r="M3345">
        <v>336</v>
      </c>
      <c r="O3345">
        <v>208</v>
      </c>
      <c r="P3345">
        <v>96</v>
      </c>
      <c r="Q3345">
        <v>21</v>
      </c>
      <c r="R3345">
        <v>63</v>
      </c>
      <c r="S3345">
        <v>88</v>
      </c>
      <c r="T3345">
        <v>23.25</v>
      </c>
      <c r="U3345">
        <v>68.875</v>
      </c>
      <c r="V3345">
        <v>1.0967261904761905</v>
      </c>
      <c r="W3345">
        <v>0.4</v>
      </c>
      <c r="X3345">
        <v>0.14423076923076925</v>
      </c>
      <c r="Y3345">
        <v>0.43269230769230771</v>
      </c>
      <c r="Z3345">
        <v>252</v>
      </c>
      <c r="AA3345">
        <v>0.65</v>
      </c>
      <c r="AB3345">
        <v>22</v>
      </c>
      <c r="AC3345">
        <v>1</v>
      </c>
      <c r="AD3345">
        <v>0</v>
      </c>
      <c r="AE3345">
        <v>2</v>
      </c>
      <c r="AF3345">
        <v>0</v>
      </c>
      <c r="AG3345">
        <v>0</v>
      </c>
      <c r="AH3345">
        <v>67</v>
      </c>
      <c r="AI3345">
        <v>4</v>
      </c>
      <c r="AJ3345">
        <v>0</v>
      </c>
      <c r="AK3345">
        <v>1</v>
      </c>
      <c r="AL3345">
        <v>0</v>
      </c>
      <c r="AM3345">
        <v>0</v>
      </c>
      <c r="AN3345">
        <v>0</v>
      </c>
      <c r="AO3345">
        <v>1</v>
      </c>
      <c r="AP3345">
        <v>0</v>
      </c>
      <c r="AQ3345">
        <v>150</v>
      </c>
      <c r="AR3345">
        <v>150</v>
      </c>
      <c r="AS3345" t="s">
        <v>797</v>
      </c>
    </row>
    <row r="3346" spans="1:45" x14ac:dyDescent="0.25">
      <c r="A3346">
        <v>3345</v>
      </c>
      <c r="B3346" t="s">
        <v>26</v>
      </c>
      <c r="C3346" t="s">
        <v>680</v>
      </c>
      <c r="D3346" t="s">
        <v>6</v>
      </c>
      <c r="E3346" t="s">
        <v>356</v>
      </c>
      <c r="F3346" s="138">
        <v>44107</v>
      </c>
      <c r="G3346" t="s">
        <v>670</v>
      </c>
      <c r="H3346" t="s">
        <v>667</v>
      </c>
      <c r="I3346" t="s">
        <v>681</v>
      </c>
      <c r="J3346" t="s">
        <v>384</v>
      </c>
      <c r="K3346" t="s">
        <v>671</v>
      </c>
      <c r="L3346">
        <v>1200</v>
      </c>
      <c r="M3346">
        <v>240</v>
      </c>
      <c r="O3346">
        <v>204</v>
      </c>
      <c r="P3346">
        <v>96</v>
      </c>
      <c r="Q3346">
        <v>14</v>
      </c>
      <c r="R3346">
        <v>7</v>
      </c>
      <c r="S3346">
        <v>63</v>
      </c>
      <c r="T3346">
        <v>13.8</v>
      </c>
      <c r="U3346">
        <v>4.2</v>
      </c>
      <c r="V3346">
        <v>0.8571428571428571</v>
      </c>
      <c r="W3346">
        <v>0.4</v>
      </c>
      <c r="X3346">
        <v>9.8039215686274522E-2</v>
      </c>
      <c r="Y3346">
        <v>4.9019607843137261E-2</v>
      </c>
      <c r="Z3346">
        <v>229</v>
      </c>
      <c r="AA3346">
        <v>0.65</v>
      </c>
      <c r="AB3346">
        <v>13.8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4.2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150</v>
      </c>
      <c r="AR3346">
        <v>150</v>
      </c>
      <c r="AS3346" t="s">
        <v>755</v>
      </c>
    </row>
    <row r="3347" spans="1:45" x14ac:dyDescent="0.25">
      <c r="A3347">
        <v>3346</v>
      </c>
      <c r="B3347" t="s">
        <v>26</v>
      </c>
      <c r="C3347" t="s">
        <v>680</v>
      </c>
      <c r="D3347" t="s">
        <v>6</v>
      </c>
      <c r="E3347" t="s">
        <v>356</v>
      </c>
      <c r="F3347" s="138">
        <v>44107</v>
      </c>
      <c r="G3347" t="s">
        <v>670</v>
      </c>
      <c r="H3347" t="s">
        <v>667</v>
      </c>
      <c r="I3347" t="s">
        <v>681</v>
      </c>
      <c r="J3347" t="s">
        <v>386</v>
      </c>
      <c r="K3347" t="s">
        <v>671</v>
      </c>
      <c r="L3347">
        <v>1200</v>
      </c>
      <c r="M3347">
        <v>240</v>
      </c>
      <c r="O3347">
        <v>200</v>
      </c>
      <c r="P3347">
        <v>96</v>
      </c>
      <c r="Q3347">
        <v>33</v>
      </c>
      <c r="R3347">
        <v>56</v>
      </c>
      <c r="S3347">
        <v>63</v>
      </c>
      <c r="T3347">
        <v>24.3</v>
      </c>
      <c r="U3347">
        <v>38.6</v>
      </c>
      <c r="V3347">
        <v>0.70674157303370788</v>
      </c>
      <c r="W3347">
        <v>0.4</v>
      </c>
      <c r="X3347">
        <v>0.23571428571428571</v>
      </c>
      <c r="Y3347">
        <v>0.4</v>
      </c>
      <c r="Z3347">
        <v>289</v>
      </c>
      <c r="AA3347">
        <v>0.65</v>
      </c>
      <c r="AB3347">
        <v>19.3</v>
      </c>
      <c r="AC3347">
        <v>0</v>
      </c>
      <c r="AD3347">
        <v>0</v>
      </c>
      <c r="AE3347">
        <v>10</v>
      </c>
      <c r="AF3347">
        <v>0</v>
      </c>
      <c r="AG3347">
        <v>0</v>
      </c>
      <c r="AH3347">
        <v>32.6</v>
      </c>
      <c r="AI3347">
        <v>0</v>
      </c>
      <c r="AJ3347">
        <v>0</v>
      </c>
      <c r="AK3347">
        <v>12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150</v>
      </c>
      <c r="AR3347">
        <v>150</v>
      </c>
      <c r="AS3347" t="s">
        <v>755</v>
      </c>
    </row>
    <row r="3348" spans="1:45" x14ac:dyDescent="0.25">
      <c r="A3348">
        <v>3347</v>
      </c>
      <c r="B3348" t="s">
        <v>26</v>
      </c>
      <c r="C3348" t="s">
        <v>680</v>
      </c>
      <c r="D3348" t="s">
        <v>6</v>
      </c>
      <c r="E3348" t="s">
        <v>356</v>
      </c>
      <c r="F3348" s="138">
        <v>44107</v>
      </c>
      <c r="G3348" t="s">
        <v>682</v>
      </c>
      <c r="H3348" t="s">
        <v>687</v>
      </c>
      <c r="I3348" t="s">
        <v>681</v>
      </c>
      <c r="J3348" t="s">
        <v>493</v>
      </c>
      <c r="K3348" t="s">
        <v>671</v>
      </c>
      <c r="L3348">
        <v>1000</v>
      </c>
      <c r="M3348">
        <v>200</v>
      </c>
      <c r="O3348">
        <v>260</v>
      </c>
      <c r="P3348">
        <v>52</v>
      </c>
      <c r="Q3348">
        <v>9</v>
      </c>
      <c r="R3348">
        <v>31</v>
      </c>
      <c r="S3348">
        <v>26</v>
      </c>
      <c r="T3348">
        <v>7.5</v>
      </c>
      <c r="U3348">
        <v>25.125</v>
      </c>
      <c r="V3348">
        <v>0.81562500000000004</v>
      </c>
      <c r="W3348">
        <v>0.24</v>
      </c>
      <c r="X3348">
        <v>4.9450549450549448E-2</v>
      </c>
      <c r="Y3348">
        <v>0.17032967032967034</v>
      </c>
      <c r="Z3348">
        <v>275</v>
      </c>
      <c r="AA3348">
        <v>0.65</v>
      </c>
      <c r="AB3348">
        <v>7.5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22.5</v>
      </c>
      <c r="AI3348">
        <v>1</v>
      </c>
      <c r="AJ3348">
        <v>0</v>
      </c>
      <c r="AK3348">
        <v>1</v>
      </c>
      <c r="AL3348">
        <v>1</v>
      </c>
      <c r="AM3348">
        <v>0</v>
      </c>
      <c r="AN3348">
        <v>0</v>
      </c>
      <c r="AO3348">
        <v>3</v>
      </c>
      <c r="AP3348">
        <v>0</v>
      </c>
      <c r="AQ3348">
        <v>150</v>
      </c>
      <c r="AR3348">
        <v>150</v>
      </c>
      <c r="AS3348" t="s">
        <v>755</v>
      </c>
    </row>
    <row r="3349" spans="1:45" x14ac:dyDescent="0.25">
      <c r="A3349">
        <v>3348</v>
      </c>
      <c r="B3349" t="s">
        <v>26</v>
      </c>
      <c r="C3349" t="s">
        <v>680</v>
      </c>
      <c r="D3349" t="s">
        <v>6</v>
      </c>
      <c r="E3349" t="s">
        <v>356</v>
      </c>
      <c r="F3349" s="138">
        <v>44107</v>
      </c>
      <c r="G3349" t="s">
        <v>676</v>
      </c>
      <c r="H3349" t="s">
        <v>667</v>
      </c>
      <c r="I3349" t="s">
        <v>681</v>
      </c>
      <c r="J3349" t="s">
        <v>379</v>
      </c>
      <c r="K3349" t="s">
        <v>669</v>
      </c>
      <c r="L3349">
        <v>1200</v>
      </c>
      <c r="M3349">
        <v>336</v>
      </c>
      <c r="O3349">
        <v>256</v>
      </c>
      <c r="P3349">
        <v>96</v>
      </c>
      <c r="Q3349">
        <v>29</v>
      </c>
      <c r="R3349">
        <v>71</v>
      </c>
      <c r="S3349">
        <v>88</v>
      </c>
      <c r="T3349">
        <v>18.5</v>
      </c>
      <c r="U3349">
        <v>44.95</v>
      </c>
      <c r="V3349">
        <v>0.63450000000000006</v>
      </c>
      <c r="W3349">
        <v>0.4</v>
      </c>
      <c r="X3349">
        <v>0.16183035714285715</v>
      </c>
      <c r="Y3349">
        <v>0.39620535714285715</v>
      </c>
      <c r="Z3349">
        <v>282</v>
      </c>
      <c r="AA3349">
        <v>0.65</v>
      </c>
      <c r="AB3349">
        <v>8</v>
      </c>
      <c r="AC3349">
        <v>0</v>
      </c>
      <c r="AD3349">
        <v>0</v>
      </c>
      <c r="AE3349">
        <v>21</v>
      </c>
      <c r="AF3349">
        <v>0</v>
      </c>
      <c r="AG3349">
        <v>0</v>
      </c>
      <c r="AH3349">
        <v>29.2</v>
      </c>
      <c r="AI3349">
        <v>1</v>
      </c>
      <c r="AJ3349">
        <v>0</v>
      </c>
      <c r="AK3349">
        <v>31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150</v>
      </c>
      <c r="AR3349">
        <v>150</v>
      </c>
      <c r="AS3349" t="s">
        <v>797</v>
      </c>
    </row>
    <row r="3350" spans="1:45" x14ac:dyDescent="0.25">
      <c r="A3350">
        <v>3349</v>
      </c>
      <c r="B3350" t="s">
        <v>26</v>
      </c>
      <c r="C3350" t="s">
        <v>680</v>
      </c>
      <c r="D3350" t="s">
        <v>6</v>
      </c>
      <c r="E3350" t="s">
        <v>356</v>
      </c>
      <c r="F3350" s="138">
        <v>44107</v>
      </c>
      <c r="G3350" t="s">
        <v>676</v>
      </c>
      <c r="H3350" t="s">
        <v>667</v>
      </c>
      <c r="I3350" t="s">
        <v>681</v>
      </c>
      <c r="J3350" t="s">
        <v>377</v>
      </c>
      <c r="K3350" t="s">
        <v>669</v>
      </c>
      <c r="L3350">
        <v>1200</v>
      </c>
      <c r="M3350">
        <v>336</v>
      </c>
      <c r="O3350">
        <v>260</v>
      </c>
      <c r="P3350">
        <v>96</v>
      </c>
      <c r="Q3350">
        <v>12</v>
      </c>
      <c r="R3350">
        <v>34</v>
      </c>
      <c r="S3350">
        <v>88</v>
      </c>
      <c r="T3350">
        <v>13</v>
      </c>
      <c r="U3350">
        <v>38</v>
      </c>
      <c r="V3350">
        <v>1.1086956521739131</v>
      </c>
      <c r="W3350">
        <v>0.4</v>
      </c>
      <c r="X3350">
        <v>6.5934065934065936E-2</v>
      </c>
      <c r="Y3350">
        <v>0.18681318681318682</v>
      </c>
      <c r="Z3350">
        <v>330</v>
      </c>
      <c r="AA3350">
        <v>0.65</v>
      </c>
      <c r="AB3350">
        <v>10</v>
      </c>
      <c r="AC3350">
        <v>0</v>
      </c>
      <c r="AD3350">
        <v>0</v>
      </c>
      <c r="AE3350">
        <v>6</v>
      </c>
      <c r="AF3350">
        <v>0</v>
      </c>
      <c r="AG3350">
        <v>0</v>
      </c>
      <c r="AH3350">
        <v>27</v>
      </c>
      <c r="AI3350">
        <v>2</v>
      </c>
      <c r="AJ3350">
        <v>0</v>
      </c>
      <c r="AK3350">
        <v>21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150</v>
      </c>
      <c r="AR3350">
        <v>150</v>
      </c>
      <c r="AS3350" t="s">
        <v>797</v>
      </c>
    </row>
    <row r="3351" spans="1:45" x14ac:dyDescent="0.25">
      <c r="A3351">
        <v>3350</v>
      </c>
      <c r="B3351" t="s">
        <v>26</v>
      </c>
      <c r="C3351" t="s">
        <v>680</v>
      </c>
      <c r="D3351" t="s">
        <v>6</v>
      </c>
      <c r="E3351" t="s">
        <v>356</v>
      </c>
      <c r="F3351" s="138">
        <v>44107</v>
      </c>
      <c r="G3351" t="s">
        <v>676</v>
      </c>
      <c r="H3351" t="s">
        <v>667</v>
      </c>
      <c r="I3351" t="s">
        <v>681</v>
      </c>
      <c r="J3351" t="s">
        <v>378</v>
      </c>
      <c r="K3351" t="s">
        <v>669</v>
      </c>
      <c r="L3351">
        <v>1200</v>
      </c>
      <c r="M3351">
        <v>336</v>
      </c>
      <c r="O3351">
        <v>320</v>
      </c>
      <c r="P3351">
        <v>96</v>
      </c>
      <c r="Q3351">
        <v>13</v>
      </c>
      <c r="R3351">
        <v>67</v>
      </c>
      <c r="S3351">
        <v>88</v>
      </c>
      <c r="T3351">
        <v>10.199999999999999</v>
      </c>
      <c r="U3351">
        <v>55.3</v>
      </c>
      <c r="V3351">
        <v>0.81874999999999998</v>
      </c>
      <c r="W3351">
        <v>0.4</v>
      </c>
      <c r="X3351">
        <v>5.8035714285714288E-2</v>
      </c>
      <c r="Y3351">
        <v>0.29910714285714285</v>
      </c>
      <c r="Z3351">
        <v>379</v>
      </c>
      <c r="AA3351">
        <v>0.65</v>
      </c>
      <c r="AB3351">
        <v>8.6999999999999993</v>
      </c>
      <c r="AC3351">
        <v>0</v>
      </c>
      <c r="AD3351">
        <v>0</v>
      </c>
      <c r="AE3351">
        <v>3</v>
      </c>
      <c r="AF3351">
        <v>0</v>
      </c>
      <c r="AG3351">
        <v>0</v>
      </c>
      <c r="AH3351">
        <v>47.8</v>
      </c>
      <c r="AI3351">
        <v>0</v>
      </c>
      <c r="AJ3351">
        <v>0</v>
      </c>
      <c r="AK3351">
        <v>15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150</v>
      </c>
      <c r="AR3351">
        <v>150</v>
      </c>
      <c r="AS3351" t="s">
        <v>797</v>
      </c>
    </row>
    <row r="3352" spans="1:45" x14ac:dyDescent="0.25">
      <c r="A3352">
        <v>3351</v>
      </c>
      <c r="B3352" t="s">
        <v>26</v>
      </c>
      <c r="C3352" t="s">
        <v>680</v>
      </c>
      <c r="D3352" t="s">
        <v>6</v>
      </c>
      <c r="E3352" t="s">
        <v>356</v>
      </c>
      <c r="F3352" s="138">
        <v>44107</v>
      </c>
      <c r="G3352" t="s">
        <v>684</v>
      </c>
      <c r="H3352" t="s">
        <v>667</v>
      </c>
      <c r="I3352" t="s">
        <v>681</v>
      </c>
      <c r="J3352" t="s">
        <v>398</v>
      </c>
      <c r="K3352" t="s">
        <v>669</v>
      </c>
      <c r="L3352">
        <v>1250</v>
      </c>
      <c r="M3352">
        <v>250</v>
      </c>
      <c r="O3352">
        <v>272</v>
      </c>
      <c r="P3352">
        <v>100</v>
      </c>
      <c r="Q3352">
        <v>19</v>
      </c>
      <c r="R3352">
        <v>47</v>
      </c>
      <c r="S3352">
        <v>66</v>
      </c>
      <c r="T3352">
        <v>15.6</v>
      </c>
      <c r="U3352">
        <v>46.5</v>
      </c>
      <c r="V3352">
        <v>0.94090909090909092</v>
      </c>
      <c r="W3352">
        <v>0.4</v>
      </c>
      <c r="X3352">
        <v>9.9789915966386561E-2</v>
      </c>
      <c r="Y3352">
        <v>0.24684873949579836</v>
      </c>
      <c r="Z3352">
        <v>251</v>
      </c>
      <c r="AA3352">
        <v>0.65</v>
      </c>
      <c r="AB3352">
        <v>15.1</v>
      </c>
      <c r="AC3352">
        <v>2</v>
      </c>
      <c r="AD3352">
        <v>0</v>
      </c>
      <c r="AE3352">
        <v>0</v>
      </c>
      <c r="AF3352">
        <v>0</v>
      </c>
      <c r="AG3352">
        <v>0</v>
      </c>
      <c r="AH3352">
        <v>46.5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150</v>
      </c>
      <c r="AR3352">
        <v>150</v>
      </c>
      <c r="AS3352" t="s">
        <v>755</v>
      </c>
    </row>
    <row r="3353" spans="1:45" x14ac:dyDescent="0.25">
      <c r="A3353">
        <v>3352</v>
      </c>
      <c r="B3353" t="s">
        <v>26</v>
      </c>
      <c r="C3353" t="s">
        <v>680</v>
      </c>
      <c r="D3353" t="s">
        <v>6</v>
      </c>
      <c r="E3353" t="s">
        <v>356</v>
      </c>
      <c r="F3353" s="138">
        <v>44107</v>
      </c>
      <c r="G3353" t="s">
        <v>684</v>
      </c>
      <c r="H3353" t="s">
        <v>667</v>
      </c>
      <c r="I3353" t="s">
        <v>681</v>
      </c>
      <c r="J3353" t="s">
        <v>403</v>
      </c>
      <c r="K3353" t="s">
        <v>669</v>
      </c>
      <c r="L3353">
        <v>1250</v>
      </c>
      <c r="M3353">
        <v>350</v>
      </c>
      <c r="O3353">
        <v>208</v>
      </c>
      <c r="P3353">
        <v>140</v>
      </c>
      <c r="Q3353">
        <v>13</v>
      </c>
      <c r="R3353">
        <v>60</v>
      </c>
      <c r="S3353">
        <v>92</v>
      </c>
      <c r="T3353">
        <v>14.5</v>
      </c>
      <c r="U3353">
        <v>68</v>
      </c>
      <c r="V3353">
        <v>1.1301369863013699</v>
      </c>
      <c r="W3353">
        <v>0.4</v>
      </c>
      <c r="X3353">
        <v>8.9285714285714288E-2</v>
      </c>
      <c r="Y3353">
        <v>0.41208791208791212</v>
      </c>
      <c r="Z3353">
        <v>270</v>
      </c>
      <c r="AA3353">
        <v>0.65</v>
      </c>
      <c r="AB3353">
        <v>13</v>
      </c>
      <c r="AC3353">
        <v>0</v>
      </c>
      <c r="AD3353">
        <v>0</v>
      </c>
      <c r="AE3353">
        <v>3</v>
      </c>
      <c r="AF3353">
        <v>0</v>
      </c>
      <c r="AG3353">
        <v>0</v>
      </c>
      <c r="AH3353">
        <v>68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150</v>
      </c>
      <c r="AR3353">
        <v>150</v>
      </c>
      <c r="AS3353" t="s">
        <v>797</v>
      </c>
    </row>
    <row r="3354" spans="1:45" x14ac:dyDescent="0.25">
      <c r="A3354">
        <v>3353</v>
      </c>
      <c r="B3354" t="s">
        <v>26</v>
      </c>
      <c r="C3354" t="s">
        <v>680</v>
      </c>
      <c r="D3354" t="s">
        <v>6</v>
      </c>
      <c r="E3354" t="s">
        <v>356</v>
      </c>
      <c r="F3354" s="138">
        <v>44107</v>
      </c>
      <c r="G3354" t="s">
        <v>685</v>
      </c>
      <c r="H3354" t="s">
        <v>667</v>
      </c>
      <c r="I3354" t="s">
        <v>681</v>
      </c>
      <c r="J3354" t="s">
        <v>264</v>
      </c>
      <c r="K3354" t="s">
        <v>671</v>
      </c>
      <c r="L3354">
        <v>1000</v>
      </c>
      <c r="M3354">
        <v>200</v>
      </c>
      <c r="O3354">
        <v>260</v>
      </c>
      <c r="P3354">
        <v>80</v>
      </c>
      <c r="Q3354">
        <v>3</v>
      </c>
      <c r="R3354">
        <v>30</v>
      </c>
      <c r="S3354">
        <v>52</v>
      </c>
      <c r="T3354">
        <v>2.5</v>
      </c>
      <c r="U3354">
        <v>31</v>
      </c>
      <c r="V3354">
        <v>1.0151515151515151</v>
      </c>
      <c r="W3354">
        <v>0.4</v>
      </c>
      <c r="X3354">
        <v>1.6483516483516484E-2</v>
      </c>
      <c r="Y3354">
        <v>0.16483516483516483</v>
      </c>
      <c r="Z3354">
        <v>266</v>
      </c>
      <c r="AA3354">
        <v>0.65</v>
      </c>
      <c r="AB3354">
        <v>2.5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30</v>
      </c>
      <c r="AI3354">
        <v>0</v>
      </c>
      <c r="AJ3354">
        <v>0</v>
      </c>
      <c r="AK3354">
        <v>2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150</v>
      </c>
      <c r="AR3354">
        <v>150</v>
      </c>
      <c r="AS3354" t="s">
        <v>755</v>
      </c>
    </row>
    <row r="3355" spans="1:45" x14ac:dyDescent="0.25">
      <c r="A3355">
        <v>3354</v>
      </c>
      <c r="B3355" t="s">
        <v>26</v>
      </c>
      <c r="C3355" t="s">
        <v>680</v>
      </c>
      <c r="D3355" t="s">
        <v>6</v>
      </c>
      <c r="E3355" t="s">
        <v>356</v>
      </c>
      <c r="F3355" s="138">
        <v>44107</v>
      </c>
      <c r="G3355" t="s">
        <v>685</v>
      </c>
      <c r="H3355" t="s">
        <v>667</v>
      </c>
      <c r="I3355" t="s">
        <v>681</v>
      </c>
      <c r="J3355" t="s">
        <v>260</v>
      </c>
      <c r="K3355" t="s">
        <v>671</v>
      </c>
      <c r="L3355">
        <v>1000</v>
      </c>
      <c r="M3355">
        <v>200</v>
      </c>
      <c r="O3355">
        <v>228</v>
      </c>
      <c r="P3355">
        <v>80</v>
      </c>
      <c r="Q3355">
        <v>6</v>
      </c>
      <c r="R3355">
        <v>29</v>
      </c>
      <c r="S3355">
        <v>52</v>
      </c>
      <c r="T3355">
        <v>7.1</v>
      </c>
      <c r="U3355">
        <v>41.1</v>
      </c>
      <c r="V3355">
        <v>1.3771428571428572</v>
      </c>
      <c r="W3355">
        <v>0.4</v>
      </c>
      <c r="X3355">
        <v>3.7593984962406013E-2</v>
      </c>
      <c r="Y3355">
        <v>0.18170426065162909</v>
      </c>
      <c r="Z3355">
        <v>210</v>
      </c>
      <c r="AA3355">
        <v>0.65</v>
      </c>
      <c r="AB3355">
        <v>6.6</v>
      </c>
      <c r="AC3355">
        <v>0</v>
      </c>
      <c r="AD3355">
        <v>0</v>
      </c>
      <c r="AE3355">
        <v>1</v>
      </c>
      <c r="AF3355">
        <v>0</v>
      </c>
      <c r="AG3355">
        <v>0</v>
      </c>
      <c r="AH3355">
        <v>40.1</v>
      </c>
      <c r="AI3355">
        <v>0</v>
      </c>
      <c r="AJ3355">
        <v>0</v>
      </c>
      <c r="AK3355">
        <v>2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150</v>
      </c>
      <c r="AR3355">
        <v>150</v>
      </c>
      <c r="AS3355" t="s">
        <v>755</v>
      </c>
    </row>
    <row r="3356" spans="1:45" x14ac:dyDescent="0.25">
      <c r="A3356">
        <v>3355</v>
      </c>
      <c r="B3356" t="s">
        <v>26</v>
      </c>
      <c r="C3356" t="s">
        <v>680</v>
      </c>
      <c r="D3356" t="s">
        <v>6</v>
      </c>
      <c r="E3356" t="s">
        <v>356</v>
      </c>
      <c r="F3356" s="138">
        <v>44107</v>
      </c>
      <c r="G3356" t="s">
        <v>685</v>
      </c>
      <c r="H3356" t="s">
        <v>667</v>
      </c>
      <c r="I3356" t="s">
        <v>681</v>
      </c>
      <c r="J3356" t="s">
        <v>259</v>
      </c>
      <c r="K3356" t="s">
        <v>671</v>
      </c>
      <c r="L3356">
        <v>1000</v>
      </c>
      <c r="M3356">
        <v>200</v>
      </c>
      <c r="O3356">
        <v>144</v>
      </c>
      <c r="P3356">
        <v>80</v>
      </c>
      <c r="Q3356">
        <v>3</v>
      </c>
      <c r="R3356">
        <v>36</v>
      </c>
      <c r="S3356">
        <v>52</v>
      </c>
      <c r="T3356">
        <v>2</v>
      </c>
      <c r="U3356">
        <v>31.1</v>
      </c>
      <c r="V3356">
        <v>0.8487179487179487</v>
      </c>
      <c r="W3356">
        <v>0.4</v>
      </c>
      <c r="X3356">
        <v>2.9761904761904764E-2</v>
      </c>
      <c r="Y3356">
        <v>0.35714285714285715</v>
      </c>
      <c r="Z3356">
        <v>165</v>
      </c>
      <c r="AA3356">
        <v>0.65</v>
      </c>
      <c r="AB3356">
        <v>2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31.1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150</v>
      </c>
      <c r="AR3356">
        <v>150</v>
      </c>
      <c r="AS3356" t="s">
        <v>755</v>
      </c>
    </row>
    <row r="3357" spans="1:45" x14ac:dyDescent="0.25">
      <c r="A3357">
        <v>3356</v>
      </c>
      <c r="B3357" t="s">
        <v>26</v>
      </c>
      <c r="C3357" t="s">
        <v>680</v>
      </c>
      <c r="D3357" t="s">
        <v>6</v>
      </c>
      <c r="E3357" t="s">
        <v>356</v>
      </c>
      <c r="F3357" s="138">
        <v>44107</v>
      </c>
      <c r="G3357" t="s">
        <v>685</v>
      </c>
      <c r="H3357" t="s">
        <v>667</v>
      </c>
      <c r="I3357" t="s">
        <v>681</v>
      </c>
      <c r="J3357" t="s">
        <v>251</v>
      </c>
      <c r="K3357" t="s">
        <v>671</v>
      </c>
      <c r="L3357">
        <v>1000</v>
      </c>
      <c r="M3357">
        <v>280</v>
      </c>
      <c r="O3357">
        <v>400</v>
      </c>
      <c r="P3357">
        <v>112</v>
      </c>
      <c r="Q3357">
        <v>4</v>
      </c>
      <c r="R3357">
        <v>75</v>
      </c>
      <c r="S3357">
        <v>73</v>
      </c>
      <c r="T3357">
        <v>9</v>
      </c>
      <c r="U3357">
        <v>70</v>
      </c>
      <c r="V3357">
        <v>1</v>
      </c>
      <c r="W3357">
        <v>0.4</v>
      </c>
      <c r="X3357">
        <v>1.4285714285714285E-2</v>
      </c>
      <c r="Y3357">
        <v>0.26785714285714285</v>
      </c>
      <c r="Z3357">
        <v>434</v>
      </c>
      <c r="AA3357">
        <v>0.7</v>
      </c>
      <c r="AB3357">
        <v>9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70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250</v>
      </c>
      <c r="AR3357">
        <v>250</v>
      </c>
      <c r="AS3357" t="s">
        <v>797</v>
      </c>
    </row>
    <row r="3358" spans="1:45" x14ac:dyDescent="0.25">
      <c r="A3358">
        <v>3357</v>
      </c>
      <c r="B3358" t="s">
        <v>26</v>
      </c>
      <c r="C3358" t="s">
        <v>680</v>
      </c>
      <c r="D3358" t="s">
        <v>6</v>
      </c>
      <c r="E3358" t="s">
        <v>356</v>
      </c>
      <c r="F3358" s="138">
        <v>44107</v>
      </c>
      <c r="G3358" t="s">
        <v>685</v>
      </c>
      <c r="H3358" t="s">
        <v>667</v>
      </c>
      <c r="I3358" t="s">
        <v>681</v>
      </c>
      <c r="J3358" t="s">
        <v>404</v>
      </c>
      <c r="K3358" t="s">
        <v>671</v>
      </c>
      <c r="L3358">
        <v>1000</v>
      </c>
      <c r="M3358">
        <v>280</v>
      </c>
      <c r="O3358">
        <v>280</v>
      </c>
      <c r="P3358">
        <v>112</v>
      </c>
      <c r="Q3358">
        <v>19</v>
      </c>
      <c r="R3358">
        <v>41</v>
      </c>
      <c r="S3358">
        <v>73</v>
      </c>
      <c r="T3358">
        <v>25</v>
      </c>
      <c r="U3358">
        <v>43.5</v>
      </c>
      <c r="V3358">
        <v>1.1416666666666666</v>
      </c>
      <c r="W3358">
        <v>0.4</v>
      </c>
      <c r="X3358">
        <v>9.6938775510204078E-2</v>
      </c>
      <c r="Y3358">
        <v>0.20918367346938777</v>
      </c>
      <c r="Z3358">
        <v>237</v>
      </c>
      <c r="AA3358">
        <v>0.7</v>
      </c>
      <c r="AB3358">
        <v>23</v>
      </c>
      <c r="AC3358">
        <v>0</v>
      </c>
      <c r="AD3358">
        <v>0</v>
      </c>
      <c r="AE3358">
        <v>4</v>
      </c>
      <c r="AF3358">
        <v>0</v>
      </c>
      <c r="AG3358">
        <v>0</v>
      </c>
      <c r="AH3358">
        <v>42</v>
      </c>
      <c r="AI3358">
        <v>0</v>
      </c>
      <c r="AJ3358">
        <v>0</v>
      </c>
      <c r="AK3358">
        <v>3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150</v>
      </c>
      <c r="AR3358">
        <v>150</v>
      </c>
      <c r="AS3358" t="s">
        <v>797</v>
      </c>
    </row>
    <row r="3359" spans="1:45" x14ac:dyDescent="0.25">
      <c r="A3359">
        <v>3358</v>
      </c>
      <c r="B3359" t="s">
        <v>26</v>
      </c>
      <c r="C3359" t="s">
        <v>680</v>
      </c>
      <c r="D3359" t="s">
        <v>6</v>
      </c>
      <c r="E3359" t="s">
        <v>356</v>
      </c>
      <c r="F3359" s="138">
        <v>44107</v>
      </c>
      <c r="G3359" t="s">
        <v>685</v>
      </c>
      <c r="H3359" t="s">
        <v>667</v>
      </c>
      <c r="I3359" t="s">
        <v>681</v>
      </c>
      <c r="J3359" t="s">
        <v>413</v>
      </c>
      <c r="K3359" t="s">
        <v>671</v>
      </c>
      <c r="L3359">
        <v>1000</v>
      </c>
      <c r="M3359">
        <v>280</v>
      </c>
      <c r="O3359">
        <v>276</v>
      </c>
      <c r="P3359">
        <v>112</v>
      </c>
      <c r="Q3359">
        <v>9</v>
      </c>
      <c r="R3359">
        <v>41</v>
      </c>
      <c r="S3359">
        <v>73</v>
      </c>
      <c r="T3359">
        <v>11</v>
      </c>
      <c r="U3359">
        <v>50</v>
      </c>
      <c r="V3359">
        <v>1.22</v>
      </c>
      <c r="W3359">
        <v>0.4</v>
      </c>
      <c r="X3359">
        <v>4.6583850931677023E-2</v>
      </c>
      <c r="Y3359">
        <v>0.21221532091097309</v>
      </c>
      <c r="Z3359">
        <v>270</v>
      </c>
      <c r="AA3359">
        <v>0.7</v>
      </c>
      <c r="AB3359">
        <v>11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50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150</v>
      </c>
      <c r="AR3359">
        <v>150</v>
      </c>
      <c r="AS3359" t="s">
        <v>797</v>
      </c>
    </row>
    <row r="3360" spans="1:45" x14ac:dyDescent="0.25">
      <c r="A3360">
        <v>3359</v>
      </c>
      <c r="B3360" t="s">
        <v>26</v>
      </c>
      <c r="C3360" t="s">
        <v>680</v>
      </c>
      <c r="D3360" t="s">
        <v>6</v>
      </c>
      <c r="E3360" t="s">
        <v>356</v>
      </c>
      <c r="F3360" s="138">
        <v>44107</v>
      </c>
      <c r="G3360" t="s">
        <v>685</v>
      </c>
      <c r="H3360" t="s">
        <v>667</v>
      </c>
      <c r="I3360" t="s">
        <v>681</v>
      </c>
      <c r="J3360" t="s">
        <v>446</v>
      </c>
      <c r="K3360" t="s">
        <v>671</v>
      </c>
      <c r="L3360">
        <v>1000</v>
      </c>
      <c r="M3360">
        <v>200</v>
      </c>
      <c r="O3360">
        <v>160</v>
      </c>
      <c r="P3360">
        <v>80</v>
      </c>
      <c r="Q3360">
        <v>5</v>
      </c>
      <c r="R3360">
        <v>33</v>
      </c>
      <c r="S3360">
        <v>52</v>
      </c>
      <c r="T3360">
        <v>4.5</v>
      </c>
      <c r="U3360">
        <v>35.25</v>
      </c>
      <c r="V3360">
        <v>1.0460526315789473</v>
      </c>
      <c r="W3360">
        <v>0.4</v>
      </c>
      <c r="X3360">
        <v>4.4642857142857144E-2</v>
      </c>
      <c r="Y3360">
        <v>0.29464285714285715</v>
      </c>
      <c r="Z3360">
        <v>180</v>
      </c>
      <c r="AA3360">
        <v>0.65</v>
      </c>
      <c r="AB3360">
        <v>4</v>
      </c>
      <c r="AC3360">
        <v>0</v>
      </c>
      <c r="AD3360">
        <v>0</v>
      </c>
      <c r="AE3360">
        <v>1</v>
      </c>
      <c r="AF3360">
        <v>0</v>
      </c>
      <c r="AG3360">
        <v>0</v>
      </c>
      <c r="AH3360">
        <v>33</v>
      </c>
      <c r="AI3360">
        <v>1</v>
      </c>
      <c r="AJ3360">
        <v>0</v>
      </c>
      <c r="AK3360">
        <v>4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150</v>
      </c>
      <c r="AR3360">
        <v>150</v>
      </c>
      <c r="AS3360" t="s">
        <v>755</v>
      </c>
    </row>
    <row r="3361" spans="1:45" x14ac:dyDescent="0.25">
      <c r="A3361">
        <v>3360</v>
      </c>
      <c r="B3361" t="s">
        <v>26</v>
      </c>
      <c r="C3361" t="s">
        <v>680</v>
      </c>
      <c r="D3361" t="s">
        <v>6</v>
      </c>
      <c r="E3361" t="s">
        <v>356</v>
      </c>
      <c r="F3361" s="138">
        <v>44107</v>
      </c>
      <c r="G3361" t="s">
        <v>685</v>
      </c>
      <c r="H3361" t="s">
        <v>667</v>
      </c>
      <c r="I3361" t="s">
        <v>681</v>
      </c>
      <c r="J3361" t="s">
        <v>252</v>
      </c>
      <c r="K3361" t="s">
        <v>671</v>
      </c>
      <c r="L3361">
        <v>1000</v>
      </c>
      <c r="M3361">
        <v>200</v>
      </c>
      <c r="O3361">
        <v>240</v>
      </c>
      <c r="P3361">
        <v>112</v>
      </c>
      <c r="Q3361">
        <v>14</v>
      </c>
      <c r="R3361">
        <v>40</v>
      </c>
      <c r="S3361">
        <v>52</v>
      </c>
      <c r="T3361">
        <v>12.5</v>
      </c>
      <c r="U3361">
        <v>41.875</v>
      </c>
      <c r="V3361">
        <v>1.0069444444444444</v>
      </c>
      <c r="W3361">
        <v>0.4</v>
      </c>
      <c r="X3361">
        <v>8.3333333333333329E-2</v>
      </c>
      <c r="Y3361">
        <v>0.23809523809523808</v>
      </c>
      <c r="Z3361">
        <v>260</v>
      </c>
      <c r="AA3361">
        <v>0.65</v>
      </c>
      <c r="AB3361">
        <v>11</v>
      </c>
      <c r="AC3361">
        <v>0</v>
      </c>
      <c r="AD3361">
        <v>0</v>
      </c>
      <c r="AE3361">
        <v>3</v>
      </c>
      <c r="AF3361">
        <v>0</v>
      </c>
      <c r="AG3361">
        <v>0</v>
      </c>
      <c r="AH3361">
        <v>40</v>
      </c>
      <c r="AI3361">
        <v>0</v>
      </c>
      <c r="AJ3361">
        <v>0</v>
      </c>
      <c r="AK3361">
        <v>3</v>
      </c>
      <c r="AL3361">
        <v>0</v>
      </c>
      <c r="AM3361">
        <v>0</v>
      </c>
      <c r="AN3361">
        <v>0</v>
      </c>
      <c r="AO3361">
        <v>1</v>
      </c>
      <c r="AP3361">
        <v>0</v>
      </c>
      <c r="AQ3361">
        <v>150</v>
      </c>
      <c r="AR3361">
        <v>150</v>
      </c>
      <c r="AS3361" t="s">
        <v>755</v>
      </c>
    </row>
    <row r="3362" spans="1:45" x14ac:dyDescent="0.25">
      <c r="A3362">
        <v>3361</v>
      </c>
      <c r="B3362" t="s">
        <v>26</v>
      </c>
      <c r="C3362" t="s">
        <v>680</v>
      </c>
      <c r="D3362" t="s">
        <v>6</v>
      </c>
      <c r="E3362" t="s">
        <v>356</v>
      </c>
      <c r="F3362" s="138">
        <v>44107</v>
      </c>
      <c r="G3362" t="s">
        <v>685</v>
      </c>
      <c r="H3362" t="s">
        <v>667</v>
      </c>
      <c r="I3362" t="s">
        <v>681</v>
      </c>
      <c r="J3362" t="s">
        <v>261</v>
      </c>
      <c r="K3362" t="s">
        <v>671</v>
      </c>
      <c r="L3362">
        <v>1000</v>
      </c>
      <c r="M3362">
        <v>200</v>
      </c>
      <c r="O3362">
        <v>260</v>
      </c>
      <c r="P3362">
        <v>80</v>
      </c>
      <c r="Q3362">
        <v>5</v>
      </c>
      <c r="R3362">
        <v>24</v>
      </c>
      <c r="S3362">
        <v>52</v>
      </c>
      <c r="T3362">
        <v>4</v>
      </c>
      <c r="U3362">
        <v>20</v>
      </c>
      <c r="V3362">
        <v>0.82758620689655171</v>
      </c>
      <c r="W3362">
        <v>0.4</v>
      </c>
      <c r="X3362">
        <v>2.7472527472527472E-2</v>
      </c>
      <c r="Y3362">
        <v>0.13186813186813187</v>
      </c>
      <c r="Z3362">
        <v>253</v>
      </c>
      <c r="AA3362">
        <v>0.65</v>
      </c>
      <c r="AB3362">
        <v>4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20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150</v>
      </c>
      <c r="AR3362">
        <v>150</v>
      </c>
      <c r="AS3362" t="s">
        <v>755</v>
      </c>
    </row>
    <row r="3363" spans="1:45" x14ac:dyDescent="0.25">
      <c r="A3363">
        <v>3362</v>
      </c>
      <c r="B3363" t="s">
        <v>26</v>
      </c>
      <c r="C3363" t="s">
        <v>680</v>
      </c>
      <c r="D3363" t="s">
        <v>6</v>
      </c>
      <c r="E3363" t="s">
        <v>356</v>
      </c>
      <c r="F3363" s="138">
        <v>44107</v>
      </c>
      <c r="G3363" t="s">
        <v>685</v>
      </c>
      <c r="H3363" t="s">
        <v>667</v>
      </c>
      <c r="I3363" t="s">
        <v>681</v>
      </c>
      <c r="J3363" t="s">
        <v>258</v>
      </c>
      <c r="K3363" t="s">
        <v>671</v>
      </c>
      <c r="L3363">
        <v>1000</v>
      </c>
      <c r="M3363">
        <v>200</v>
      </c>
      <c r="O3363">
        <v>160</v>
      </c>
      <c r="P3363">
        <v>80</v>
      </c>
      <c r="Q3363">
        <v>12</v>
      </c>
      <c r="R3363">
        <v>40</v>
      </c>
      <c r="S3363">
        <v>52</v>
      </c>
      <c r="T3363">
        <v>6.1</v>
      </c>
      <c r="U3363">
        <v>29.5</v>
      </c>
      <c r="V3363">
        <v>0.68461538461538463</v>
      </c>
      <c r="W3363">
        <v>0.4</v>
      </c>
      <c r="X3363">
        <v>0.10714285714285714</v>
      </c>
      <c r="Y3363">
        <v>0.35714285714285715</v>
      </c>
      <c r="Z3363">
        <v>187</v>
      </c>
      <c r="AA3363">
        <v>0.65</v>
      </c>
      <c r="AB3363">
        <v>6.1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29.5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150</v>
      </c>
      <c r="AR3363">
        <v>150</v>
      </c>
      <c r="AS3363" t="s">
        <v>755</v>
      </c>
    </row>
    <row r="3364" spans="1:45" x14ac:dyDescent="0.25">
      <c r="A3364">
        <v>3363</v>
      </c>
      <c r="B3364" t="s">
        <v>26</v>
      </c>
      <c r="C3364" t="s">
        <v>680</v>
      </c>
      <c r="D3364" t="s">
        <v>6</v>
      </c>
      <c r="E3364" t="s">
        <v>356</v>
      </c>
      <c r="F3364" s="138">
        <v>44107</v>
      </c>
      <c r="G3364" t="s">
        <v>685</v>
      </c>
      <c r="H3364" t="s">
        <v>667</v>
      </c>
      <c r="I3364" t="s">
        <v>681</v>
      </c>
      <c r="J3364" t="s">
        <v>417</v>
      </c>
      <c r="K3364" t="s">
        <v>671</v>
      </c>
      <c r="L3364">
        <v>1000</v>
      </c>
      <c r="M3364">
        <v>280</v>
      </c>
      <c r="O3364">
        <v>597</v>
      </c>
      <c r="P3364">
        <v>112</v>
      </c>
      <c r="Q3364">
        <v>26</v>
      </c>
      <c r="R3364">
        <v>121</v>
      </c>
      <c r="S3364">
        <v>73</v>
      </c>
      <c r="T3364">
        <v>20.25</v>
      </c>
      <c r="U3364">
        <v>102.5</v>
      </c>
      <c r="V3364">
        <v>0.83503401360544216</v>
      </c>
      <c r="W3364">
        <v>0.4</v>
      </c>
      <c r="X3364">
        <v>6.2215841110313475E-2</v>
      </c>
      <c r="Y3364">
        <v>0.2895429528595358</v>
      </c>
      <c r="Z3364">
        <v>673</v>
      </c>
      <c r="AA3364">
        <v>0.7</v>
      </c>
      <c r="AB3364">
        <v>18</v>
      </c>
      <c r="AC3364">
        <v>3</v>
      </c>
      <c r="AD3364">
        <v>0</v>
      </c>
      <c r="AE3364">
        <v>3</v>
      </c>
      <c r="AF3364">
        <v>0</v>
      </c>
      <c r="AG3364">
        <v>0</v>
      </c>
      <c r="AH3364">
        <v>95</v>
      </c>
      <c r="AI3364">
        <v>12</v>
      </c>
      <c r="AJ3364">
        <v>0</v>
      </c>
      <c r="AK3364">
        <v>9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250</v>
      </c>
      <c r="AR3364">
        <v>250</v>
      </c>
      <c r="AS3364" t="s">
        <v>797</v>
      </c>
    </row>
    <row r="3365" spans="1:45" x14ac:dyDescent="0.25">
      <c r="A3365">
        <v>3364</v>
      </c>
      <c r="B3365" t="s">
        <v>26</v>
      </c>
      <c r="C3365" t="s">
        <v>680</v>
      </c>
      <c r="D3365" t="s">
        <v>6</v>
      </c>
      <c r="E3365" t="s">
        <v>356</v>
      </c>
      <c r="F3365" s="138">
        <v>44107</v>
      </c>
      <c r="G3365" t="s">
        <v>685</v>
      </c>
      <c r="H3365" t="s">
        <v>667</v>
      </c>
      <c r="I3365" t="s">
        <v>681</v>
      </c>
      <c r="J3365" t="s">
        <v>445</v>
      </c>
      <c r="K3365" t="s">
        <v>671</v>
      </c>
      <c r="L3365">
        <v>1000</v>
      </c>
      <c r="M3365">
        <v>200</v>
      </c>
      <c r="O3365">
        <v>212</v>
      </c>
      <c r="P3365">
        <v>80</v>
      </c>
      <c r="Q3365">
        <v>1</v>
      </c>
      <c r="R3365">
        <v>54</v>
      </c>
      <c r="S3365">
        <v>52</v>
      </c>
      <c r="T3365">
        <v>0.7</v>
      </c>
      <c r="U3365">
        <v>47.6</v>
      </c>
      <c r="V3365">
        <v>0.87818181818181829</v>
      </c>
      <c r="W3365">
        <v>0.4</v>
      </c>
      <c r="X3365">
        <v>6.7385444743935322E-3</v>
      </c>
      <c r="Y3365">
        <v>0.36388140161725074</v>
      </c>
      <c r="Z3365">
        <v>275</v>
      </c>
      <c r="AA3365">
        <v>0.65</v>
      </c>
      <c r="AB3365">
        <v>0.7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47.6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150</v>
      </c>
      <c r="AR3365">
        <v>150</v>
      </c>
      <c r="AS3365" t="s">
        <v>755</v>
      </c>
    </row>
    <row r="3366" spans="1:45" x14ac:dyDescent="0.25">
      <c r="A3366">
        <v>3365</v>
      </c>
      <c r="B3366" t="s">
        <v>26</v>
      </c>
      <c r="C3366" t="s">
        <v>680</v>
      </c>
      <c r="D3366" t="s">
        <v>6</v>
      </c>
      <c r="E3366" t="s">
        <v>356</v>
      </c>
      <c r="F3366" s="138">
        <v>44107</v>
      </c>
      <c r="G3366" t="s">
        <v>670</v>
      </c>
      <c r="H3366" t="s">
        <v>687</v>
      </c>
      <c r="I3366" t="s">
        <v>692</v>
      </c>
      <c r="J3366" t="s">
        <v>383</v>
      </c>
      <c r="K3366" t="s">
        <v>671</v>
      </c>
      <c r="L3366">
        <v>1200</v>
      </c>
      <c r="M3366">
        <v>240</v>
      </c>
      <c r="O3366">
        <v>240</v>
      </c>
      <c r="P3366">
        <v>57</v>
      </c>
      <c r="Q3366">
        <v>16</v>
      </c>
      <c r="R3366">
        <v>28</v>
      </c>
      <c r="S3366">
        <v>21</v>
      </c>
      <c r="T3366">
        <v>14</v>
      </c>
      <c r="U3366">
        <v>28</v>
      </c>
      <c r="V3366">
        <v>0.95454545454545459</v>
      </c>
      <c r="W3366">
        <v>0.24</v>
      </c>
      <c r="X3366">
        <v>9.5238095238095233E-2</v>
      </c>
      <c r="Y3366">
        <v>0.16666666666666666</v>
      </c>
      <c r="Z3366">
        <v>285</v>
      </c>
      <c r="AA3366">
        <v>0.6</v>
      </c>
      <c r="AB3366">
        <v>14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25</v>
      </c>
      <c r="AI3366">
        <v>0</v>
      </c>
      <c r="AJ3366">
        <v>0</v>
      </c>
      <c r="AK3366">
        <v>6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150</v>
      </c>
      <c r="AR3366">
        <v>150</v>
      </c>
      <c r="AS3366" t="s">
        <v>755</v>
      </c>
    </row>
    <row r="3367" spans="1:45" x14ac:dyDescent="0.25">
      <c r="A3367">
        <v>3366</v>
      </c>
      <c r="B3367" t="s">
        <v>26</v>
      </c>
      <c r="C3367" t="s">
        <v>680</v>
      </c>
      <c r="D3367" t="s">
        <v>6</v>
      </c>
      <c r="E3367" t="s">
        <v>356</v>
      </c>
      <c r="F3367" s="138">
        <v>44107</v>
      </c>
      <c r="G3367" t="s">
        <v>670</v>
      </c>
      <c r="H3367" t="s">
        <v>687</v>
      </c>
      <c r="I3367" t="s">
        <v>693</v>
      </c>
      <c r="J3367" t="s">
        <v>385</v>
      </c>
      <c r="K3367" t="s">
        <v>671</v>
      </c>
      <c r="L3367">
        <v>1200</v>
      </c>
      <c r="M3367">
        <v>240</v>
      </c>
      <c r="O3367">
        <v>220</v>
      </c>
      <c r="P3367">
        <v>57</v>
      </c>
      <c r="Q3367">
        <v>2</v>
      </c>
      <c r="R3367">
        <v>33</v>
      </c>
      <c r="S3367">
        <v>21</v>
      </c>
      <c r="T3367">
        <v>1</v>
      </c>
      <c r="U3367">
        <v>21.25</v>
      </c>
      <c r="V3367">
        <v>0.63571428571428568</v>
      </c>
      <c r="W3367">
        <v>0.24</v>
      </c>
      <c r="X3367">
        <v>1.2987012987012988E-2</v>
      </c>
      <c r="Y3367">
        <v>0.21428571428571427</v>
      </c>
      <c r="Z3367">
        <v>200</v>
      </c>
      <c r="AA3367">
        <v>0.6</v>
      </c>
      <c r="AB3367">
        <v>1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19</v>
      </c>
      <c r="AI3367">
        <v>5</v>
      </c>
      <c r="AJ3367">
        <v>0</v>
      </c>
      <c r="AK3367">
        <v>2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150</v>
      </c>
      <c r="AR3367">
        <v>150</v>
      </c>
      <c r="AS3367" t="s">
        <v>755</v>
      </c>
    </row>
    <row r="3368" spans="1:45" x14ac:dyDescent="0.25">
      <c r="A3368">
        <v>3367</v>
      </c>
      <c r="B3368" t="s">
        <v>26</v>
      </c>
      <c r="C3368" t="s">
        <v>680</v>
      </c>
      <c r="D3368" t="s">
        <v>6</v>
      </c>
      <c r="E3368" t="s">
        <v>356</v>
      </c>
      <c r="F3368" s="138">
        <v>44107</v>
      </c>
      <c r="G3368" t="s">
        <v>670</v>
      </c>
      <c r="H3368" t="s">
        <v>687</v>
      </c>
      <c r="I3368" t="s">
        <v>691</v>
      </c>
      <c r="J3368" t="s">
        <v>390</v>
      </c>
      <c r="K3368" t="s">
        <v>671</v>
      </c>
      <c r="L3368">
        <v>1200</v>
      </c>
      <c r="M3368">
        <v>240</v>
      </c>
      <c r="O3368">
        <v>368</v>
      </c>
      <c r="P3368">
        <v>57</v>
      </c>
      <c r="Q3368">
        <v>9</v>
      </c>
      <c r="R3368">
        <v>20</v>
      </c>
      <c r="S3368">
        <v>21</v>
      </c>
      <c r="T3368">
        <v>9</v>
      </c>
      <c r="U3368">
        <v>16.5</v>
      </c>
      <c r="V3368">
        <v>0.87931034482758619</v>
      </c>
      <c r="W3368">
        <v>0.24</v>
      </c>
      <c r="X3368">
        <v>3.4937888198757767E-2</v>
      </c>
      <c r="Y3368">
        <v>7.7639751552795039E-2</v>
      </c>
      <c r="Z3368">
        <v>361</v>
      </c>
      <c r="AA3368">
        <v>0.6</v>
      </c>
      <c r="AB3368">
        <v>9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14</v>
      </c>
      <c r="AI3368">
        <v>2</v>
      </c>
      <c r="AJ3368">
        <v>0</v>
      </c>
      <c r="AK3368">
        <v>1</v>
      </c>
      <c r="AL3368">
        <v>0</v>
      </c>
      <c r="AM3368">
        <v>0</v>
      </c>
      <c r="AN3368">
        <v>0</v>
      </c>
      <c r="AO3368">
        <v>4</v>
      </c>
      <c r="AP3368">
        <v>0</v>
      </c>
      <c r="AQ3368">
        <v>150</v>
      </c>
      <c r="AR3368">
        <v>150</v>
      </c>
      <c r="AS3368" t="s">
        <v>755</v>
      </c>
    </row>
    <row r="3369" spans="1:45" x14ac:dyDescent="0.25">
      <c r="A3369">
        <v>3368</v>
      </c>
      <c r="B3369" t="s">
        <v>26</v>
      </c>
      <c r="C3369" t="s">
        <v>680</v>
      </c>
      <c r="D3369" t="s">
        <v>6</v>
      </c>
      <c r="E3369" t="s">
        <v>356</v>
      </c>
      <c r="F3369" s="138">
        <v>44107</v>
      </c>
      <c r="G3369" t="s">
        <v>670</v>
      </c>
      <c r="H3369" t="s">
        <v>687</v>
      </c>
      <c r="I3369" t="s">
        <v>690</v>
      </c>
      <c r="J3369" t="s">
        <v>596</v>
      </c>
      <c r="K3369" t="s">
        <v>671</v>
      </c>
      <c r="L3369">
        <v>1200</v>
      </c>
      <c r="M3369">
        <v>240</v>
      </c>
      <c r="O3369">
        <v>256</v>
      </c>
      <c r="P3369">
        <v>57</v>
      </c>
      <c r="Q3369">
        <v>7</v>
      </c>
      <c r="R3369">
        <v>33</v>
      </c>
      <c r="S3369">
        <v>21</v>
      </c>
      <c r="T3369">
        <v>9.5</v>
      </c>
      <c r="U3369">
        <v>37.5</v>
      </c>
      <c r="V3369">
        <v>1.175</v>
      </c>
      <c r="W3369">
        <v>0.24</v>
      </c>
      <c r="X3369">
        <v>3.90625E-2</v>
      </c>
      <c r="Y3369">
        <v>0.18415178571428573</v>
      </c>
      <c r="Z3369">
        <v>250</v>
      </c>
      <c r="AA3369">
        <v>0.6</v>
      </c>
      <c r="AB3369">
        <v>5.5</v>
      </c>
      <c r="AC3369">
        <v>0</v>
      </c>
      <c r="AD3369">
        <v>0</v>
      </c>
      <c r="AE3369">
        <v>5</v>
      </c>
      <c r="AF3369">
        <v>2</v>
      </c>
      <c r="AG3369">
        <v>0</v>
      </c>
      <c r="AH3369">
        <v>33.5</v>
      </c>
      <c r="AI3369">
        <v>0</v>
      </c>
      <c r="AJ3369">
        <v>0</v>
      </c>
      <c r="AK3369">
        <v>5</v>
      </c>
      <c r="AL3369">
        <v>2</v>
      </c>
      <c r="AM3369">
        <v>0</v>
      </c>
      <c r="AN3369">
        <v>0</v>
      </c>
      <c r="AO3369">
        <v>0</v>
      </c>
      <c r="AP3369">
        <v>0</v>
      </c>
      <c r="AQ3369">
        <v>150</v>
      </c>
      <c r="AR3369">
        <v>150</v>
      </c>
      <c r="AS3369" t="s">
        <v>755</v>
      </c>
    </row>
    <row r="3370" spans="1:45" x14ac:dyDescent="0.25">
      <c r="A3370">
        <v>3369</v>
      </c>
      <c r="B3370" t="s">
        <v>26</v>
      </c>
      <c r="C3370" t="s">
        <v>680</v>
      </c>
      <c r="D3370" t="s">
        <v>6</v>
      </c>
      <c r="E3370" t="s">
        <v>356</v>
      </c>
      <c r="F3370" s="138">
        <v>44107</v>
      </c>
      <c r="G3370" t="s">
        <v>684</v>
      </c>
      <c r="H3370" t="s">
        <v>687</v>
      </c>
      <c r="I3370" t="s">
        <v>690</v>
      </c>
      <c r="J3370" t="s">
        <v>452</v>
      </c>
      <c r="K3370" t="s">
        <v>669</v>
      </c>
      <c r="L3370">
        <v>1250</v>
      </c>
      <c r="M3370">
        <v>250</v>
      </c>
      <c r="O3370">
        <v>256</v>
      </c>
      <c r="P3370">
        <v>60</v>
      </c>
      <c r="Q3370">
        <v>12</v>
      </c>
      <c r="R3370">
        <v>34</v>
      </c>
      <c r="S3370">
        <v>22</v>
      </c>
      <c r="T3370">
        <v>11</v>
      </c>
      <c r="U3370">
        <v>26.5</v>
      </c>
      <c r="V3370">
        <v>0.81521739130434778</v>
      </c>
      <c r="W3370">
        <v>0.24</v>
      </c>
      <c r="X3370">
        <v>6.6964285714285712E-2</v>
      </c>
      <c r="Y3370">
        <v>0.18973214285714288</v>
      </c>
      <c r="Z3370">
        <v>246</v>
      </c>
      <c r="AA3370">
        <v>0.6</v>
      </c>
      <c r="AB3370">
        <v>5</v>
      </c>
      <c r="AC3370">
        <v>0</v>
      </c>
      <c r="AD3370">
        <v>0</v>
      </c>
      <c r="AE3370">
        <v>3</v>
      </c>
      <c r="AF3370">
        <v>6</v>
      </c>
      <c r="AG3370">
        <v>0</v>
      </c>
      <c r="AH3370">
        <v>16</v>
      </c>
      <c r="AI3370">
        <v>3</v>
      </c>
      <c r="AJ3370">
        <v>0</v>
      </c>
      <c r="AK3370">
        <v>6</v>
      </c>
      <c r="AL3370">
        <v>8</v>
      </c>
      <c r="AM3370">
        <v>0</v>
      </c>
      <c r="AN3370">
        <v>0</v>
      </c>
      <c r="AO3370">
        <v>2</v>
      </c>
      <c r="AP3370">
        <v>0</v>
      </c>
      <c r="AQ3370">
        <v>150</v>
      </c>
      <c r="AR3370">
        <v>150</v>
      </c>
      <c r="AS3370" t="s">
        <v>755</v>
      </c>
    </row>
    <row r="3371" spans="1:45" x14ac:dyDescent="0.25">
      <c r="A3371">
        <v>3370</v>
      </c>
      <c r="B3371" t="s">
        <v>26</v>
      </c>
      <c r="C3371" t="s">
        <v>680</v>
      </c>
      <c r="D3371" t="s">
        <v>6</v>
      </c>
      <c r="E3371" t="s">
        <v>356</v>
      </c>
      <c r="F3371" s="138">
        <v>44107</v>
      </c>
      <c r="G3371" t="s">
        <v>684</v>
      </c>
      <c r="H3371" t="s">
        <v>687</v>
      </c>
      <c r="I3371" t="s">
        <v>702</v>
      </c>
      <c r="J3371" t="s">
        <v>462</v>
      </c>
      <c r="K3371" t="s">
        <v>669</v>
      </c>
      <c r="L3371">
        <v>1250</v>
      </c>
      <c r="M3371">
        <v>250</v>
      </c>
      <c r="O3371">
        <v>276</v>
      </c>
      <c r="P3371">
        <v>60</v>
      </c>
      <c r="Q3371">
        <v>6</v>
      </c>
      <c r="R3371">
        <v>24</v>
      </c>
      <c r="S3371">
        <v>22</v>
      </c>
      <c r="T3371">
        <v>4</v>
      </c>
      <c r="U3371">
        <v>18.399999999999999</v>
      </c>
      <c r="V3371">
        <v>0.74666666666666659</v>
      </c>
      <c r="W3371">
        <v>0.24</v>
      </c>
      <c r="X3371">
        <v>3.1055900621118016E-2</v>
      </c>
      <c r="Y3371">
        <v>0.12422360248447206</v>
      </c>
      <c r="Z3371">
        <v>281</v>
      </c>
      <c r="AA3371">
        <v>0.6</v>
      </c>
      <c r="AB3371">
        <v>4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13.9</v>
      </c>
      <c r="AI3371">
        <v>0</v>
      </c>
      <c r="AJ3371">
        <v>0</v>
      </c>
      <c r="AK3371">
        <v>0</v>
      </c>
      <c r="AL3371">
        <v>2</v>
      </c>
      <c r="AM3371">
        <v>3</v>
      </c>
      <c r="AN3371">
        <v>0</v>
      </c>
      <c r="AO3371">
        <v>0</v>
      </c>
      <c r="AP3371">
        <v>0</v>
      </c>
      <c r="AQ3371">
        <v>150</v>
      </c>
      <c r="AR3371">
        <v>150</v>
      </c>
      <c r="AS3371" t="s">
        <v>755</v>
      </c>
    </row>
    <row r="3372" spans="1:45" x14ac:dyDescent="0.25">
      <c r="A3372">
        <v>3371</v>
      </c>
      <c r="B3372" t="s">
        <v>26</v>
      </c>
      <c r="C3372" t="s">
        <v>665</v>
      </c>
      <c r="D3372" t="s">
        <v>6</v>
      </c>
      <c r="E3372" t="s">
        <v>356</v>
      </c>
      <c r="F3372" s="138">
        <v>44108</v>
      </c>
      <c r="G3372" t="s">
        <v>666</v>
      </c>
      <c r="H3372" t="s">
        <v>667</v>
      </c>
      <c r="I3372" t="s">
        <v>668</v>
      </c>
      <c r="J3372" t="s">
        <v>129</v>
      </c>
      <c r="K3372" t="s">
        <v>669</v>
      </c>
      <c r="L3372">
        <v>2700</v>
      </c>
      <c r="M3372">
        <v>567</v>
      </c>
      <c r="N3372">
        <v>584</v>
      </c>
      <c r="P3372">
        <v>226.8</v>
      </c>
      <c r="Q3372">
        <v>68</v>
      </c>
      <c r="R3372">
        <v>80</v>
      </c>
      <c r="S3372">
        <v>149.68799999999999</v>
      </c>
      <c r="T3372">
        <v>66</v>
      </c>
      <c r="U3372">
        <v>73.5</v>
      </c>
      <c r="V3372">
        <v>0.94256756756756754</v>
      </c>
      <c r="W3372">
        <v>0.4</v>
      </c>
      <c r="X3372">
        <v>0.16634050880626225</v>
      </c>
      <c r="Y3372">
        <v>0.19569471624266147</v>
      </c>
      <c r="Z3372">
        <v>492</v>
      </c>
      <c r="AA3372">
        <v>0.8</v>
      </c>
      <c r="AB3372">
        <v>56</v>
      </c>
      <c r="AC3372">
        <v>8</v>
      </c>
      <c r="AD3372">
        <v>0</v>
      </c>
      <c r="AE3372">
        <v>16</v>
      </c>
      <c r="AF3372">
        <v>0</v>
      </c>
      <c r="AG3372">
        <v>0</v>
      </c>
      <c r="AH3372">
        <v>60</v>
      </c>
      <c r="AI3372">
        <v>14</v>
      </c>
      <c r="AJ3372">
        <v>0</v>
      </c>
      <c r="AK3372">
        <v>20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100</v>
      </c>
      <c r="AR3372">
        <v>100</v>
      </c>
      <c r="AS3372" t="s">
        <v>797</v>
      </c>
    </row>
    <row r="3373" spans="1:45" x14ac:dyDescent="0.25">
      <c r="A3373">
        <v>3372</v>
      </c>
      <c r="B3373" t="s">
        <v>26</v>
      </c>
      <c r="C3373" t="s">
        <v>665</v>
      </c>
      <c r="D3373" t="s">
        <v>6</v>
      </c>
      <c r="E3373" t="s">
        <v>356</v>
      </c>
      <c r="F3373" s="138">
        <v>44108</v>
      </c>
      <c r="G3373" t="s">
        <v>666</v>
      </c>
      <c r="H3373" t="s">
        <v>667</v>
      </c>
      <c r="I3373" t="s">
        <v>668</v>
      </c>
      <c r="J3373" t="s">
        <v>130</v>
      </c>
      <c r="K3373" t="s">
        <v>669</v>
      </c>
      <c r="L3373">
        <v>2700</v>
      </c>
      <c r="M3373">
        <v>567</v>
      </c>
      <c r="N3373">
        <v>568</v>
      </c>
      <c r="P3373">
        <v>226.8</v>
      </c>
      <c r="Q3373">
        <v>71</v>
      </c>
      <c r="R3373">
        <v>72</v>
      </c>
      <c r="S3373">
        <v>149.68799999999999</v>
      </c>
      <c r="T3373">
        <v>55.5</v>
      </c>
      <c r="U3373">
        <v>58</v>
      </c>
      <c r="V3373">
        <v>0.79370629370629375</v>
      </c>
      <c r="W3373">
        <v>0.4</v>
      </c>
      <c r="X3373">
        <v>0.17857142857142858</v>
      </c>
      <c r="Y3373">
        <v>0.18108651911468815</v>
      </c>
      <c r="Z3373">
        <v>665</v>
      </c>
      <c r="AA3373">
        <v>0.8</v>
      </c>
      <c r="AB3373">
        <v>54</v>
      </c>
      <c r="AC3373">
        <v>4</v>
      </c>
      <c r="AD3373">
        <v>0</v>
      </c>
      <c r="AE3373">
        <v>1</v>
      </c>
      <c r="AF3373">
        <v>0</v>
      </c>
      <c r="AG3373">
        <v>0</v>
      </c>
      <c r="AH3373">
        <v>54</v>
      </c>
      <c r="AI3373">
        <v>0</v>
      </c>
      <c r="AJ3373">
        <v>0</v>
      </c>
      <c r="AK3373">
        <v>8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100</v>
      </c>
      <c r="AR3373">
        <v>100</v>
      </c>
      <c r="AS3373" t="s">
        <v>797</v>
      </c>
    </row>
    <row r="3374" spans="1:45" x14ac:dyDescent="0.25">
      <c r="A3374">
        <v>3373</v>
      </c>
      <c r="B3374" t="s">
        <v>26</v>
      </c>
      <c r="C3374" t="s">
        <v>665</v>
      </c>
      <c r="D3374" t="s">
        <v>6</v>
      </c>
      <c r="E3374" t="s">
        <v>356</v>
      </c>
      <c r="F3374" s="138">
        <v>44108</v>
      </c>
      <c r="G3374" t="s">
        <v>666</v>
      </c>
      <c r="H3374" t="s">
        <v>667</v>
      </c>
      <c r="I3374" t="s">
        <v>672</v>
      </c>
      <c r="J3374" t="s">
        <v>189</v>
      </c>
      <c r="K3374" t="s">
        <v>669</v>
      </c>
      <c r="L3374">
        <v>2700</v>
      </c>
      <c r="M3374">
        <v>567</v>
      </c>
      <c r="N3374">
        <v>552</v>
      </c>
      <c r="P3374">
        <v>226.8</v>
      </c>
      <c r="Q3374">
        <v>45</v>
      </c>
      <c r="R3374">
        <v>71</v>
      </c>
      <c r="S3374">
        <v>149.68799999999999</v>
      </c>
      <c r="T3374">
        <v>33</v>
      </c>
      <c r="U3374">
        <v>68.625</v>
      </c>
      <c r="V3374">
        <v>0.87607758620689657</v>
      </c>
      <c r="W3374">
        <v>0.4</v>
      </c>
      <c r="X3374">
        <v>0.11645962732919256</v>
      </c>
      <c r="Y3374">
        <v>0.1837474120082816</v>
      </c>
      <c r="Z3374">
        <v>720</v>
      </c>
      <c r="AA3374">
        <v>0.8</v>
      </c>
      <c r="AB3374">
        <v>33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54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39</v>
      </c>
      <c r="AP3374">
        <v>0</v>
      </c>
      <c r="AQ3374">
        <v>100</v>
      </c>
      <c r="AR3374">
        <v>100</v>
      </c>
      <c r="AS3374" t="s">
        <v>797</v>
      </c>
    </row>
    <row r="3375" spans="1:45" x14ac:dyDescent="0.25">
      <c r="A3375">
        <v>3374</v>
      </c>
      <c r="B3375" t="s">
        <v>26</v>
      </c>
      <c r="C3375" t="s">
        <v>665</v>
      </c>
      <c r="D3375" t="s">
        <v>6</v>
      </c>
      <c r="E3375" t="s">
        <v>356</v>
      </c>
      <c r="F3375" s="138">
        <v>44108</v>
      </c>
      <c r="G3375" t="s">
        <v>682</v>
      </c>
      <c r="H3375" t="s">
        <v>667</v>
      </c>
      <c r="I3375" t="s">
        <v>668</v>
      </c>
      <c r="J3375" t="s">
        <v>151</v>
      </c>
      <c r="K3375" t="s">
        <v>671</v>
      </c>
      <c r="L3375">
        <v>1200</v>
      </c>
      <c r="M3375">
        <v>200</v>
      </c>
      <c r="N3375">
        <v>224</v>
      </c>
      <c r="P3375">
        <v>80</v>
      </c>
      <c r="Q3375">
        <v>28</v>
      </c>
      <c r="R3375">
        <v>32</v>
      </c>
      <c r="S3375">
        <v>52.8</v>
      </c>
      <c r="T3375">
        <v>22</v>
      </c>
      <c r="U3375">
        <v>24.25</v>
      </c>
      <c r="V3375">
        <v>0.77083333333333337</v>
      </c>
      <c r="W3375">
        <v>0.4</v>
      </c>
      <c r="X3375">
        <v>0.1785714285714286</v>
      </c>
      <c r="Y3375">
        <v>0.20408163265306126</v>
      </c>
      <c r="Z3375">
        <v>405</v>
      </c>
      <c r="AA3375">
        <v>0.7</v>
      </c>
      <c r="AB3375">
        <v>0</v>
      </c>
      <c r="AC3375">
        <v>26</v>
      </c>
      <c r="AD3375">
        <v>0</v>
      </c>
      <c r="AE3375">
        <v>31</v>
      </c>
      <c r="AF3375">
        <v>0</v>
      </c>
      <c r="AG3375">
        <v>0</v>
      </c>
      <c r="AH3375">
        <v>0</v>
      </c>
      <c r="AI3375">
        <v>23</v>
      </c>
      <c r="AJ3375">
        <v>0</v>
      </c>
      <c r="AK3375">
        <v>37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50</v>
      </c>
      <c r="AR3375">
        <v>50</v>
      </c>
      <c r="AS3375" t="s">
        <v>755</v>
      </c>
    </row>
    <row r="3376" spans="1:45" x14ac:dyDescent="0.25">
      <c r="A3376">
        <v>3375</v>
      </c>
      <c r="B3376" t="s">
        <v>26</v>
      </c>
      <c r="C3376" t="s">
        <v>665</v>
      </c>
      <c r="D3376" t="s">
        <v>6</v>
      </c>
      <c r="E3376" t="s">
        <v>356</v>
      </c>
      <c r="F3376" s="138">
        <v>44108</v>
      </c>
      <c r="G3376" t="s">
        <v>682</v>
      </c>
      <c r="H3376" t="s">
        <v>667</v>
      </c>
      <c r="I3376" t="s">
        <v>668</v>
      </c>
      <c r="J3376" t="s">
        <v>152</v>
      </c>
      <c r="K3376" t="s">
        <v>671</v>
      </c>
      <c r="L3376">
        <v>1200</v>
      </c>
      <c r="M3376">
        <v>200</v>
      </c>
      <c r="N3376">
        <v>208</v>
      </c>
      <c r="P3376">
        <v>80</v>
      </c>
      <c r="Q3376">
        <v>22</v>
      </c>
      <c r="R3376">
        <v>45</v>
      </c>
      <c r="S3376">
        <v>52.8</v>
      </c>
      <c r="T3376">
        <v>15</v>
      </c>
      <c r="U3376">
        <v>29</v>
      </c>
      <c r="V3376">
        <v>0.65671641791044777</v>
      </c>
      <c r="W3376">
        <v>0.4</v>
      </c>
      <c r="X3376">
        <v>0.15109890109890112</v>
      </c>
      <c r="Y3376">
        <v>0.30906593406593408</v>
      </c>
      <c r="Z3376">
        <v>295</v>
      </c>
      <c r="AA3376">
        <v>0.7</v>
      </c>
      <c r="AB3376">
        <v>15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25</v>
      </c>
      <c r="AI3376">
        <v>0</v>
      </c>
      <c r="AJ3376">
        <v>0</v>
      </c>
      <c r="AK3376">
        <v>8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50</v>
      </c>
      <c r="AR3376">
        <v>50</v>
      </c>
      <c r="AS3376" t="s">
        <v>755</v>
      </c>
    </row>
    <row r="3377" spans="1:45" x14ac:dyDescent="0.25">
      <c r="A3377">
        <v>3376</v>
      </c>
      <c r="B3377" t="s">
        <v>26</v>
      </c>
      <c r="C3377" t="s">
        <v>665</v>
      </c>
      <c r="D3377" t="s">
        <v>6</v>
      </c>
      <c r="E3377" t="s">
        <v>356</v>
      </c>
      <c r="F3377" s="138">
        <v>44108</v>
      </c>
      <c r="G3377" t="s">
        <v>682</v>
      </c>
      <c r="H3377" t="s">
        <v>667</v>
      </c>
      <c r="I3377" t="s">
        <v>668</v>
      </c>
      <c r="J3377" t="s">
        <v>153</v>
      </c>
      <c r="K3377" t="s">
        <v>671</v>
      </c>
      <c r="L3377">
        <v>1200</v>
      </c>
      <c r="M3377">
        <v>200</v>
      </c>
      <c r="N3377">
        <v>224</v>
      </c>
      <c r="P3377">
        <v>80</v>
      </c>
      <c r="Q3377">
        <v>30</v>
      </c>
      <c r="R3377">
        <v>35</v>
      </c>
      <c r="S3377">
        <v>52.8</v>
      </c>
      <c r="T3377">
        <v>31</v>
      </c>
      <c r="U3377">
        <v>38.625</v>
      </c>
      <c r="V3377">
        <v>1.0711538461538461</v>
      </c>
      <c r="W3377">
        <v>0.4</v>
      </c>
      <c r="X3377">
        <v>0.19132653061224492</v>
      </c>
      <c r="Y3377">
        <v>0.22321428571428573</v>
      </c>
      <c r="Z3377">
        <v>400</v>
      </c>
      <c r="AA3377">
        <v>0.7</v>
      </c>
      <c r="AB3377">
        <v>20</v>
      </c>
      <c r="AC3377">
        <v>12</v>
      </c>
      <c r="AD3377">
        <v>0</v>
      </c>
      <c r="AE3377">
        <v>16</v>
      </c>
      <c r="AF3377">
        <v>0</v>
      </c>
      <c r="AG3377">
        <v>0</v>
      </c>
      <c r="AH3377">
        <v>28</v>
      </c>
      <c r="AI3377">
        <v>3</v>
      </c>
      <c r="AJ3377">
        <v>0</v>
      </c>
      <c r="AK3377">
        <v>16</v>
      </c>
      <c r="AL3377">
        <v>0</v>
      </c>
      <c r="AM3377">
        <v>0</v>
      </c>
      <c r="AN3377">
        <v>0</v>
      </c>
      <c r="AO3377">
        <v>5</v>
      </c>
      <c r="AP3377">
        <v>0</v>
      </c>
      <c r="AQ3377">
        <v>50</v>
      </c>
      <c r="AR3377">
        <v>50</v>
      </c>
      <c r="AS3377" t="s">
        <v>755</v>
      </c>
    </row>
    <row r="3378" spans="1:45" x14ac:dyDescent="0.25">
      <c r="A3378">
        <v>3377</v>
      </c>
      <c r="B3378" t="s">
        <v>26</v>
      </c>
      <c r="C3378" t="s">
        <v>665</v>
      </c>
      <c r="D3378" t="s">
        <v>6</v>
      </c>
      <c r="E3378" t="s">
        <v>356</v>
      </c>
      <c r="F3378" s="138">
        <v>44108</v>
      </c>
      <c r="G3378" t="s">
        <v>682</v>
      </c>
      <c r="H3378" t="s">
        <v>667</v>
      </c>
      <c r="I3378" t="s">
        <v>668</v>
      </c>
      <c r="J3378" t="s">
        <v>150</v>
      </c>
      <c r="K3378" t="s">
        <v>671</v>
      </c>
      <c r="L3378">
        <v>1200</v>
      </c>
      <c r="M3378">
        <v>200</v>
      </c>
      <c r="N3378">
        <v>192</v>
      </c>
      <c r="P3378">
        <v>80</v>
      </c>
      <c r="Q3378">
        <v>30</v>
      </c>
      <c r="R3378">
        <v>21</v>
      </c>
      <c r="S3378">
        <v>52.8</v>
      </c>
      <c r="T3378">
        <v>18.5</v>
      </c>
      <c r="U3378">
        <v>17.25</v>
      </c>
      <c r="V3378">
        <v>0.7009803921568627</v>
      </c>
      <c r="W3378">
        <v>0.4</v>
      </c>
      <c r="X3378">
        <v>0.22321428571428575</v>
      </c>
      <c r="Y3378">
        <v>0.15625000000000003</v>
      </c>
      <c r="Z3378">
        <v>335</v>
      </c>
      <c r="AA3378">
        <v>0.7</v>
      </c>
      <c r="AB3378">
        <v>14</v>
      </c>
      <c r="AC3378">
        <v>0</v>
      </c>
      <c r="AD3378">
        <v>0</v>
      </c>
      <c r="AE3378">
        <v>9</v>
      </c>
      <c r="AF3378">
        <v>0</v>
      </c>
      <c r="AG3378">
        <v>0</v>
      </c>
      <c r="AH3378">
        <v>14</v>
      </c>
      <c r="AI3378">
        <v>1</v>
      </c>
      <c r="AJ3378">
        <v>0</v>
      </c>
      <c r="AK3378">
        <v>6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50</v>
      </c>
      <c r="AR3378">
        <v>50</v>
      </c>
      <c r="AS3378" t="s">
        <v>755</v>
      </c>
    </row>
    <row r="3379" spans="1:45" x14ac:dyDescent="0.25">
      <c r="A3379">
        <v>3378</v>
      </c>
      <c r="B3379" t="s">
        <v>26</v>
      </c>
      <c r="C3379" t="s">
        <v>665</v>
      </c>
      <c r="D3379" t="s">
        <v>6</v>
      </c>
      <c r="E3379" t="s">
        <v>356</v>
      </c>
      <c r="F3379" s="138">
        <v>44108</v>
      </c>
      <c r="G3379" t="s">
        <v>682</v>
      </c>
      <c r="H3379" t="s">
        <v>667</v>
      </c>
      <c r="I3379" t="s">
        <v>668</v>
      </c>
      <c r="J3379" t="s">
        <v>434</v>
      </c>
      <c r="K3379" t="s">
        <v>671</v>
      </c>
      <c r="L3379">
        <v>1000</v>
      </c>
      <c r="M3379">
        <v>200</v>
      </c>
      <c r="N3379">
        <v>196</v>
      </c>
      <c r="P3379">
        <v>80</v>
      </c>
      <c r="Q3379">
        <v>52</v>
      </c>
      <c r="R3379">
        <v>29</v>
      </c>
      <c r="S3379">
        <v>52.8</v>
      </c>
      <c r="T3379">
        <v>31.3</v>
      </c>
      <c r="U3379">
        <v>19.100000000000001</v>
      </c>
      <c r="V3379">
        <v>0.62222222222222234</v>
      </c>
      <c r="W3379">
        <v>0.4</v>
      </c>
      <c r="X3379">
        <v>0.37900874635568516</v>
      </c>
      <c r="Y3379">
        <v>0.21137026239067058</v>
      </c>
      <c r="Z3379">
        <v>254</v>
      </c>
      <c r="AA3379">
        <v>0.7</v>
      </c>
      <c r="AB3379">
        <v>27.3</v>
      </c>
      <c r="AC3379">
        <v>0</v>
      </c>
      <c r="AD3379">
        <v>0</v>
      </c>
      <c r="AE3379">
        <v>8</v>
      </c>
      <c r="AF3379">
        <v>0</v>
      </c>
      <c r="AG3379">
        <v>0</v>
      </c>
      <c r="AH3379">
        <v>13.1</v>
      </c>
      <c r="AI3379">
        <v>0</v>
      </c>
      <c r="AJ3379">
        <v>0</v>
      </c>
      <c r="AK3379">
        <v>6</v>
      </c>
      <c r="AL3379">
        <v>0</v>
      </c>
      <c r="AM3379">
        <v>0</v>
      </c>
      <c r="AN3379">
        <v>0</v>
      </c>
      <c r="AO3379">
        <v>8</v>
      </c>
      <c r="AP3379">
        <v>0</v>
      </c>
      <c r="AQ3379">
        <v>50</v>
      </c>
      <c r="AR3379">
        <v>50</v>
      </c>
      <c r="AS3379" t="s">
        <v>755</v>
      </c>
    </row>
    <row r="3380" spans="1:45" x14ac:dyDescent="0.25">
      <c r="A3380">
        <v>3379</v>
      </c>
      <c r="B3380" t="s">
        <v>26</v>
      </c>
      <c r="C3380" t="s">
        <v>665</v>
      </c>
      <c r="D3380" t="s">
        <v>6</v>
      </c>
      <c r="E3380" t="s">
        <v>356</v>
      </c>
      <c r="F3380" s="138">
        <v>44108</v>
      </c>
      <c r="G3380" t="s">
        <v>683</v>
      </c>
      <c r="H3380" t="s">
        <v>667</v>
      </c>
      <c r="I3380" t="s">
        <v>668</v>
      </c>
      <c r="J3380" t="s">
        <v>394</v>
      </c>
      <c r="K3380" t="s">
        <v>669</v>
      </c>
      <c r="L3380">
        <v>1500</v>
      </c>
      <c r="M3380">
        <v>420</v>
      </c>
      <c r="N3380">
        <v>420</v>
      </c>
      <c r="P3380">
        <v>168</v>
      </c>
      <c r="Q3380">
        <v>31</v>
      </c>
      <c r="R3380">
        <v>64</v>
      </c>
      <c r="S3380">
        <v>110.88</v>
      </c>
      <c r="T3380">
        <v>32</v>
      </c>
      <c r="U3380">
        <v>45.5</v>
      </c>
      <c r="V3380">
        <v>0.81578947368421051</v>
      </c>
      <c r="W3380">
        <v>0.4</v>
      </c>
      <c r="X3380">
        <v>0.10544217687074831</v>
      </c>
      <c r="Y3380">
        <v>0.21768707482993196</v>
      </c>
      <c r="Z3380">
        <v>365</v>
      </c>
      <c r="AA3380">
        <v>0.7</v>
      </c>
      <c r="AB3380">
        <v>26</v>
      </c>
      <c r="AC3380">
        <v>2</v>
      </c>
      <c r="AD3380">
        <v>0</v>
      </c>
      <c r="AE3380">
        <v>11</v>
      </c>
      <c r="AF3380">
        <v>0</v>
      </c>
      <c r="AG3380">
        <v>0</v>
      </c>
      <c r="AH3380">
        <v>38</v>
      </c>
      <c r="AI3380">
        <v>0</v>
      </c>
      <c r="AJ3380">
        <v>0</v>
      </c>
      <c r="AK3380">
        <v>15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50</v>
      </c>
      <c r="AR3380">
        <v>50</v>
      </c>
      <c r="AS3380" t="s">
        <v>797</v>
      </c>
    </row>
    <row r="3381" spans="1:45" x14ac:dyDescent="0.25">
      <c r="A3381">
        <v>3380</v>
      </c>
      <c r="B3381" t="s">
        <v>26</v>
      </c>
      <c r="C3381" t="s">
        <v>665</v>
      </c>
      <c r="D3381" t="s">
        <v>6</v>
      </c>
      <c r="E3381" t="s">
        <v>356</v>
      </c>
      <c r="F3381" s="138">
        <v>44108</v>
      </c>
      <c r="G3381" t="s">
        <v>675</v>
      </c>
      <c r="H3381" t="s">
        <v>667</v>
      </c>
      <c r="I3381" t="s">
        <v>668</v>
      </c>
      <c r="J3381" t="s">
        <v>164</v>
      </c>
      <c r="K3381" t="s">
        <v>669</v>
      </c>
      <c r="L3381">
        <v>2700</v>
      </c>
      <c r="M3381">
        <v>630</v>
      </c>
      <c r="N3381">
        <v>752</v>
      </c>
      <c r="P3381">
        <v>353</v>
      </c>
      <c r="Q3381">
        <v>95</v>
      </c>
      <c r="R3381">
        <v>123</v>
      </c>
      <c r="S3381">
        <v>166</v>
      </c>
      <c r="T3381">
        <v>79.75</v>
      </c>
      <c r="U3381">
        <v>91.5</v>
      </c>
      <c r="V3381">
        <v>0.78555045871559637</v>
      </c>
      <c r="W3381">
        <v>0.4</v>
      </c>
      <c r="X3381">
        <v>0.18047112462006079</v>
      </c>
      <c r="Y3381">
        <v>0.23366261398176294</v>
      </c>
      <c r="Z3381">
        <v>788</v>
      </c>
      <c r="AA3381">
        <v>0.8</v>
      </c>
      <c r="AB3381">
        <v>67</v>
      </c>
      <c r="AC3381">
        <v>7</v>
      </c>
      <c r="AD3381">
        <v>0</v>
      </c>
      <c r="AE3381">
        <v>22</v>
      </c>
      <c r="AF3381">
        <v>0</v>
      </c>
      <c r="AG3381">
        <v>0</v>
      </c>
      <c r="AH3381">
        <v>55</v>
      </c>
      <c r="AI3381">
        <v>2</v>
      </c>
      <c r="AJ3381">
        <v>0</v>
      </c>
      <c r="AK3381">
        <v>72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50</v>
      </c>
      <c r="AR3381">
        <v>50</v>
      </c>
      <c r="AS3381" t="s">
        <v>797</v>
      </c>
    </row>
    <row r="3382" spans="1:45" x14ac:dyDescent="0.25">
      <c r="A3382">
        <v>3381</v>
      </c>
      <c r="B3382" t="s">
        <v>26</v>
      </c>
      <c r="C3382" t="s">
        <v>665</v>
      </c>
      <c r="D3382" t="s">
        <v>6</v>
      </c>
      <c r="E3382" t="s">
        <v>356</v>
      </c>
      <c r="F3382" s="138">
        <v>44108</v>
      </c>
      <c r="G3382" t="s">
        <v>676</v>
      </c>
      <c r="H3382" t="s">
        <v>667</v>
      </c>
      <c r="I3382" t="s">
        <v>668</v>
      </c>
      <c r="J3382" t="s">
        <v>165</v>
      </c>
      <c r="K3382" t="s">
        <v>669</v>
      </c>
      <c r="L3382">
        <v>1200</v>
      </c>
      <c r="M3382">
        <v>336</v>
      </c>
      <c r="N3382">
        <v>326</v>
      </c>
      <c r="P3382">
        <v>134.4</v>
      </c>
      <c r="Q3382">
        <v>30</v>
      </c>
      <c r="R3382">
        <v>70</v>
      </c>
      <c r="S3382">
        <v>88.703999999999994</v>
      </c>
      <c r="T3382">
        <v>18</v>
      </c>
      <c r="U3382">
        <v>43.5</v>
      </c>
      <c r="V3382">
        <v>0.61499999999999999</v>
      </c>
      <c r="W3382">
        <v>0.4</v>
      </c>
      <c r="X3382">
        <v>0.13146362839614373</v>
      </c>
      <c r="Y3382">
        <v>0.30674846625766872</v>
      </c>
      <c r="Z3382">
        <v>681</v>
      </c>
      <c r="AA3382">
        <v>0.8</v>
      </c>
      <c r="AB3382">
        <v>8</v>
      </c>
      <c r="AC3382">
        <v>0</v>
      </c>
      <c r="AD3382">
        <v>0</v>
      </c>
      <c r="AE3382">
        <v>20</v>
      </c>
      <c r="AF3382">
        <v>0</v>
      </c>
      <c r="AG3382">
        <v>0</v>
      </c>
      <c r="AH3382">
        <v>11</v>
      </c>
      <c r="AI3382">
        <v>0</v>
      </c>
      <c r="AJ3382">
        <v>0</v>
      </c>
      <c r="AK3382">
        <v>65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50</v>
      </c>
      <c r="AR3382">
        <v>50</v>
      </c>
      <c r="AS3382" t="s">
        <v>797</v>
      </c>
    </row>
    <row r="3383" spans="1:45" x14ac:dyDescent="0.25">
      <c r="A3383">
        <v>3382</v>
      </c>
      <c r="B3383" t="s">
        <v>26</v>
      </c>
      <c r="C3383" t="s">
        <v>665</v>
      </c>
      <c r="D3383" t="s">
        <v>6</v>
      </c>
      <c r="E3383" t="s">
        <v>356</v>
      </c>
      <c r="F3383" s="138">
        <v>44108</v>
      </c>
      <c r="G3383" t="s">
        <v>676</v>
      </c>
      <c r="H3383" t="s">
        <v>667</v>
      </c>
      <c r="I3383" t="s">
        <v>668</v>
      </c>
      <c r="J3383" t="s">
        <v>166</v>
      </c>
      <c r="K3383" t="s">
        <v>669</v>
      </c>
      <c r="L3383">
        <v>1200</v>
      </c>
      <c r="M3383">
        <v>336</v>
      </c>
      <c r="N3383">
        <v>336</v>
      </c>
      <c r="P3383">
        <v>134.4</v>
      </c>
      <c r="Q3383">
        <v>68</v>
      </c>
      <c r="R3383">
        <v>89</v>
      </c>
      <c r="S3383">
        <v>88.703999999999994</v>
      </c>
      <c r="T3383">
        <v>48</v>
      </c>
      <c r="U3383">
        <v>57.75</v>
      </c>
      <c r="V3383">
        <v>0.67356687898089174</v>
      </c>
      <c r="W3383">
        <v>0.4</v>
      </c>
      <c r="X3383">
        <v>0.28911564625850339</v>
      </c>
      <c r="Y3383">
        <v>0.37840136054421769</v>
      </c>
      <c r="Z3383">
        <v>532</v>
      </c>
      <c r="AA3383">
        <v>0.6</v>
      </c>
      <c r="AB3383">
        <v>29</v>
      </c>
      <c r="AC3383">
        <v>0</v>
      </c>
      <c r="AD3383">
        <v>0</v>
      </c>
      <c r="AE3383">
        <v>38</v>
      </c>
      <c r="AF3383">
        <v>0</v>
      </c>
      <c r="AG3383">
        <v>0</v>
      </c>
      <c r="AH3383">
        <v>24</v>
      </c>
      <c r="AI3383">
        <v>1</v>
      </c>
      <c r="AJ3383">
        <v>0</v>
      </c>
      <c r="AK3383">
        <v>67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50</v>
      </c>
      <c r="AR3383">
        <v>50</v>
      </c>
      <c r="AS3383" t="s">
        <v>797</v>
      </c>
    </row>
    <row r="3384" spans="1:45" x14ac:dyDescent="0.25">
      <c r="A3384">
        <v>3383</v>
      </c>
      <c r="B3384" t="s">
        <v>26</v>
      </c>
      <c r="C3384" t="s">
        <v>665</v>
      </c>
      <c r="D3384" t="s">
        <v>6</v>
      </c>
      <c r="E3384" t="s">
        <v>356</v>
      </c>
      <c r="F3384" s="138">
        <v>44108</v>
      </c>
      <c r="G3384" t="s">
        <v>676</v>
      </c>
      <c r="H3384" t="s">
        <v>667</v>
      </c>
      <c r="I3384" t="s">
        <v>672</v>
      </c>
      <c r="J3384" t="s">
        <v>372</v>
      </c>
      <c r="K3384" t="s">
        <v>669</v>
      </c>
      <c r="L3384">
        <v>1200</v>
      </c>
      <c r="M3384">
        <v>240</v>
      </c>
      <c r="N3384">
        <v>216</v>
      </c>
      <c r="P3384">
        <v>96</v>
      </c>
      <c r="Q3384">
        <v>29</v>
      </c>
      <c r="R3384">
        <v>33</v>
      </c>
      <c r="S3384">
        <v>63.36</v>
      </c>
      <c r="T3384">
        <v>12</v>
      </c>
      <c r="U3384">
        <v>21</v>
      </c>
      <c r="V3384">
        <v>0.532258064516129</v>
      </c>
      <c r="W3384">
        <v>0.4</v>
      </c>
      <c r="X3384">
        <v>0.1917989417989418</v>
      </c>
      <c r="Y3384">
        <v>0.21825396825396828</v>
      </c>
      <c r="Z3384">
        <v>140</v>
      </c>
      <c r="AA3384">
        <v>0.6</v>
      </c>
      <c r="AB3384">
        <v>8</v>
      </c>
      <c r="AC3384">
        <v>0</v>
      </c>
      <c r="AD3384">
        <v>0</v>
      </c>
      <c r="AE3384">
        <v>8</v>
      </c>
      <c r="AF3384">
        <v>0</v>
      </c>
      <c r="AG3384">
        <v>0</v>
      </c>
      <c r="AH3384">
        <v>0</v>
      </c>
      <c r="AI3384">
        <v>12</v>
      </c>
      <c r="AJ3384">
        <v>0</v>
      </c>
      <c r="AK3384">
        <v>36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50</v>
      </c>
      <c r="AR3384">
        <v>50</v>
      </c>
      <c r="AS3384" t="s">
        <v>755</v>
      </c>
    </row>
    <row r="3385" spans="1:45" x14ac:dyDescent="0.25">
      <c r="A3385">
        <v>3384</v>
      </c>
      <c r="B3385" t="s">
        <v>26</v>
      </c>
      <c r="C3385" t="s">
        <v>665</v>
      </c>
      <c r="D3385" t="s">
        <v>6</v>
      </c>
      <c r="E3385" t="s">
        <v>356</v>
      </c>
      <c r="F3385" s="138">
        <v>44108</v>
      </c>
      <c r="G3385" t="s">
        <v>676</v>
      </c>
      <c r="H3385" t="s">
        <v>667</v>
      </c>
      <c r="I3385" t="s">
        <v>677</v>
      </c>
      <c r="J3385" t="s">
        <v>440</v>
      </c>
      <c r="K3385" t="s">
        <v>669</v>
      </c>
      <c r="L3385">
        <v>1200</v>
      </c>
      <c r="M3385">
        <v>240</v>
      </c>
      <c r="N3385">
        <v>220</v>
      </c>
      <c r="P3385">
        <v>96</v>
      </c>
      <c r="Q3385">
        <v>24</v>
      </c>
      <c r="R3385">
        <v>45</v>
      </c>
      <c r="S3385">
        <v>63.36</v>
      </c>
      <c r="T3385">
        <v>15</v>
      </c>
      <c r="U3385">
        <v>35.75</v>
      </c>
      <c r="V3385">
        <v>0.73550724637681164</v>
      </c>
      <c r="W3385">
        <v>0.4</v>
      </c>
      <c r="X3385">
        <v>0.15584415584415584</v>
      </c>
      <c r="Y3385">
        <v>0.29220779220779219</v>
      </c>
      <c r="Z3385">
        <v>600</v>
      </c>
      <c r="AA3385">
        <v>0.6</v>
      </c>
      <c r="AB3385">
        <v>15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35</v>
      </c>
      <c r="AI3385">
        <v>3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50</v>
      </c>
      <c r="AR3385">
        <v>50</v>
      </c>
      <c r="AS3385" t="s">
        <v>755</v>
      </c>
    </row>
    <row r="3386" spans="1:45" x14ac:dyDescent="0.25">
      <c r="A3386">
        <v>3385</v>
      </c>
      <c r="B3386" t="s">
        <v>26</v>
      </c>
      <c r="C3386" t="s">
        <v>665</v>
      </c>
      <c r="D3386" t="s">
        <v>6</v>
      </c>
      <c r="E3386" t="s">
        <v>356</v>
      </c>
      <c r="F3386" s="138">
        <v>44108</v>
      </c>
      <c r="G3386" t="s">
        <v>684</v>
      </c>
      <c r="H3386" t="s">
        <v>667</v>
      </c>
      <c r="I3386" t="s">
        <v>668</v>
      </c>
      <c r="J3386" t="s">
        <v>169</v>
      </c>
      <c r="K3386" t="s">
        <v>669</v>
      </c>
      <c r="L3386">
        <v>1250</v>
      </c>
      <c r="M3386">
        <v>350</v>
      </c>
      <c r="N3386">
        <v>352</v>
      </c>
      <c r="P3386">
        <v>140</v>
      </c>
      <c r="Q3386">
        <v>37</v>
      </c>
      <c r="R3386">
        <v>68</v>
      </c>
      <c r="S3386">
        <v>92.399999999999991</v>
      </c>
      <c r="T3386">
        <v>14</v>
      </c>
      <c r="U3386">
        <v>69</v>
      </c>
      <c r="V3386">
        <v>0.79047619047619044</v>
      </c>
      <c r="W3386">
        <v>0.4</v>
      </c>
      <c r="X3386">
        <v>0.15016233766233766</v>
      </c>
      <c r="Y3386">
        <v>0.27597402597402598</v>
      </c>
      <c r="Z3386">
        <v>388</v>
      </c>
      <c r="AA3386">
        <v>0.7</v>
      </c>
      <c r="AB3386">
        <v>0</v>
      </c>
      <c r="AC3386">
        <v>0</v>
      </c>
      <c r="AD3386">
        <v>0</v>
      </c>
      <c r="AE3386">
        <v>28</v>
      </c>
      <c r="AF3386">
        <v>0</v>
      </c>
      <c r="AG3386">
        <v>0</v>
      </c>
      <c r="AH3386">
        <v>69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50</v>
      </c>
      <c r="AR3386">
        <v>50</v>
      </c>
      <c r="AS3386" t="s">
        <v>797</v>
      </c>
    </row>
    <row r="3387" spans="1:45" x14ac:dyDescent="0.25">
      <c r="A3387">
        <v>3386</v>
      </c>
      <c r="B3387" t="s">
        <v>26</v>
      </c>
      <c r="C3387" t="s">
        <v>665</v>
      </c>
      <c r="D3387" t="s">
        <v>6</v>
      </c>
      <c r="E3387" t="s">
        <v>356</v>
      </c>
      <c r="F3387" s="138">
        <v>44108</v>
      </c>
      <c r="G3387" t="s">
        <v>685</v>
      </c>
      <c r="H3387" t="s">
        <v>667</v>
      </c>
      <c r="I3387" t="s">
        <v>668</v>
      </c>
      <c r="J3387" t="s">
        <v>172</v>
      </c>
      <c r="K3387" t="s">
        <v>671</v>
      </c>
      <c r="L3387">
        <v>1000</v>
      </c>
      <c r="M3387">
        <v>200</v>
      </c>
      <c r="N3387">
        <v>196</v>
      </c>
      <c r="P3387">
        <v>80</v>
      </c>
      <c r="Q3387">
        <v>13</v>
      </c>
      <c r="R3387">
        <v>18</v>
      </c>
      <c r="S3387">
        <v>52.8</v>
      </c>
      <c r="T3387">
        <v>9.75</v>
      </c>
      <c r="U3387">
        <v>7.75</v>
      </c>
      <c r="V3387">
        <v>0.56451612903225812</v>
      </c>
      <c r="W3387">
        <v>0.4</v>
      </c>
      <c r="X3387">
        <v>9.4752186588921289E-2</v>
      </c>
      <c r="Y3387">
        <v>0.13119533527696794</v>
      </c>
      <c r="Z3387">
        <v>495</v>
      </c>
      <c r="AA3387">
        <v>0.7</v>
      </c>
      <c r="AB3387">
        <v>8</v>
      </c>
      <c r="AC3387">
        <v>1</v>
      </c>
      <c r="AD3387">
        <v>0</v>
      </c>
      <c r="AE3387">
        <v>3</v>
      </c>
      <c r="AF3387">
        <v>0</v>
      </c>
      <c r="AG3387">
        <v>0</v>
      </c>
      <c r="AH3387">
        <v>7</v>
      </c>
      <c r="AI3387">
        <v>1</v>
      </c>
      <c r="AJ3387">
        <v>0</v>
      </c>
      <c r="AK3387">
        <v>1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100</v>
      </c>
      <c r="AR3387">
        <v>100</v>
      </c>
      <c r="AS3387" t="s">
        <v>755</v>
      </c>
    </row>
    <row r="3388" spans="1:45" x14ac:dyDescent="0.25">
      <c r="A3388">
        <v>3387</v>
      </c>
      <c r="B3388" t="s">
        <v>26</v>
      </c>
      <c r="C3388" t="s">
        <v>665</v>
      </c>
      <c r="D3388" t="s">
        <v>6</v>
      </c>
      <c r="E3388" t="s">
        <v>356</v>
      </c>
      <c r="F3388" s="138">
        <v>44108</v>
      </c>
      <c r="G3388" t="s">
        <v>685</v>
      </c>
      <c r="H3388" t="s">
        <v>667</v>
      </c>
      <c r="I3388" t="s">
        <v>668</v>
      </c>
      <c r="J3388" t="s">
        <v>173</v>
      </c>
      <c r="K3388" t="s">
        <v>671</v>
      </c>
      <c r="L3388">
        <v>1000</v>
      </c>
      <c r="M3388">
        <v>200</v>
      </c>
      <c r="N3388">
        <v>224</v>
      </c>
      <c r="P3388">
        <v>80</v>
      </c>
      <c r="Q3388">
        <v>24</v>
      </c>
      <c r="R3388">
        <v>28</v>
      </c>
      <c r="S3388">
        <v>52.8</v>
      </c>
      <c r="T3388">
        <v>14</v>
      </c>
      <c r="U3388">
        <v>17</v>
      </c>
      <c r="V3388">
        <v>0.59615384615384615</v>
      </c>
      <c r="W3388">
        <v>0.4</v>
      </c>
      <c r="X3388">
        <v>0.15306122448979592</v>
      </c>
      <c r="Y3388">
        <v>0.1785714285714286</v>
      </c>
      <c r="Z3388">
        <v>350</v>
      </c>
      <c r="AA3388">
        <v>0.65</v>
      </c>
      <c r="AB3388">
        <v>13</v>
      </c>
      <c r="AC3388">
        <v>0</v>
      </c>
      <c r="AD3388">
        <v>0</v>
      </c>
      <c r="AE3388">
        <v>2</v>
      </c>
      <c r="AF3388">
        <v>0</v>
      </c>
      <c r="AG3388">
        <v>0</v>
      </c>
      <c r="AH3388">
        <v>16</v>
      </c>
      <c r="AI3388">
        <v>0</v>
      </c>
      <c r="AJ3388">
        <v>0</v>
      </c>
      <c r="AK3388">
        <v>2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100</v>
      </c>
      <c r="AR3388">
        <v>100</v>
      </c>
      <c r="AS3388" t="s">
        <v>755</v>
      </c>
    </row>
    <row r="3389" spans="1:45" x14ac:dyDescent="0.25">
      <c r="A3389">
        <v>3388</v>
      </c>
      <c r="B3389" t="s">
        <v>26</v>
      </c>
      <c r="C3389" t="s">
        <v>665</v>
      </c>
      <c r="D3389" t="s">
        <v>6</v>
      </c>
      <c r="E3389" t="s">
        <v>356</v>
      </c>
      <c r="F3389" s="138">
        <v>44108</v>
      </c>
      <c r="G3389" t="s">
        <v>685</v>
      </c>
      <c r="H3389" t="s">
        <v>667</v>
      </c>
      <c r="I3389" t="s">
        <v>668</v>
      </c>
      <c r="J3389" t="s">
        <v>174</v>
      </c>
      <c r="K3389" t="s">
        <v>671</v>
      </c>
      <c r="L3389">
        <v>1000</v>
      </c>
      <c r="M3389">
        <v>200</v>
      </c>
      <c r="N3389">
        <v>208</v>
      </c>
      <c r="P3389">
        <v>80</v>
      </c>
      <c r="Q3389">
        <v>13</v>
      </c>
      <c r="R3389">
        <v>27</v>
      </c>
      <c r="S3389">
        <v>52.8</v>
      </c>
      <c r="T3389">
        <v>6.75</v>
      </c>
      <c r="U3389">
        <v>29.875</v>
      </c>
      <c r="V3389">
        <v>0.91562500000000002</v>
      </c>
      <c r="W3389">
        <v>0.4</v>
      </c>
      <c r="X3389">
        <v>8.9285714285714288E-2</v>
      </c>
      <c r="Y3389">
        <v>0.18543956043956045</v>
      </c>
      <c r="Z3389">
        <v>386</v>
      </c>
      <c r="AA3389">
        <v>0.7</v>
      </c>
      <c r="AB3389">
        <v>5</v>
      </c>
      <c r="AC3389">
        <v>1</v>
      </c>
      <c r="AD3389">
        <v>0</v>
      </c>
      <c r="AE3389">
        <v>3</v>
      </c>
      <c r="AF3389">
        <v>0</v>
      </c>
      <c r="AG3389">
        <v>0</v>
      </c>
      <c r="AH3389">
        <v>27</v>
      </c>
      <c r="AI3389">
        <v>2</v>
      </c>
      <c r="AJ3389">
        <v>0</v>
      </c>
      <c r="AK3389">
        <v>4</v>
      </c>
      <c r="AL3389">
        <v>0</v>
      </c>
      <c r="AM3389">
        <v>0</v>
      </c>
      <c r="AN3389">
        <v>0</v>
      </c>
      <c r="AO3389">
        <v>1</v>
      </c>
      <c r="AP3389">
        <v>0</v>
      </c>
      <c r="AQ3389">
        <v>100</v>
      </c>
      <c r="AR3389">
        <v>100</v>
      </c>
      <c r="AS3389" t="s">
        <v>755</v>
      </c>
    </row>
    <row r="3390" spans="1:45" x14ac:dyDescent="0.25">
      <c r="A3390">
        <v>3389</v>
      </c>
      <c r="B3390" t="s">
        <v>26</v>
      </c>
      <c r="C3390" t="s">
        <v>665</v>
      </c>
      <c r="D3390" t="s">
        <v>6</v>
      </c>
      <c r="E3390" t="s">
        <v>356</v>
      </c>
      <c r="F3390" s="138">
        <v>44108</v>
      </c>
      <c r="G3390" t="s">
        <v>685</v>
      </c>
      <c r="H3390" t="s">
        <v>667</v>
      </c>
      <c r="I3390" t="s">
        <v>668</v>
      </c>
      <c r="J3390" t="s">
        <v>175</v>
      </c>
      <c r="K3390" t="s">
        <v>671</v>
      </c>
      <c r="L3390">
        <v>1000</v>
      </c>
      <c r="M3390">
        <v>280</v>
      </c>
      <c r="N3390">
        <v>306</v>
      </c>
      <c r="P3390">
        <v>112</v>
      </c>
      <c r="Q3390">
        <v>30</v>
      </c>
      <c r="R3390">
        <v>76</v>
      </c>
      <c r="S3390">
        <v>73.919999999999987</v>
      </c>
      <c r="T3390">
        <v>30.5</v>
      </c>
      <c r="U3390">
        <v>82.75</v>
      </c>
      <c r="V3390">
        <v>1.0683962264150944</v>
      </c>
      <c r="W3390">
        <v>0.4</v>
      </c>
      <c r="X3390">
        <v>0.14005602240896359</v>
      </c>
      <c r="Y3390">
        <v>0.35480859010270777</v>
      </c>
      <c r="Z3390">
        <v>628</v>
      </c>
      <c r="AA3390">
        <v>0.7</v>
      </c>
      <c r="AB3390">
        <v>28</v>
      </c>
      <c r="AC3390">
        <v>0</v>
      </c>
      <c r="AD3390">
        <v>0</v>
      </c>
      <c r="AE3390">
        <v>5</v>
      </c>
      <c r="AF3390">
        <v>0</v>
      </c>
      <c r="AG3390">
        <v>0</v>
      </c>
      <c r="AH3390">
        <v>76</v>
      </c>
      <c r="AI3390">
        <v>3</v>
      </c>
      <c r="AJ3390">
        <v>0</v>
      </c>
      <c r="AK3390">
        <v>12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100</v>
      </c>
      <c r="AR3390">
        <v>100</v>
      </c>
      <c r="AS3390" t="s">
        <v>797</v>
      </c>
    </row>
    <row r="3391" spans="1:45" x14ac:dyDescent="0.25">
      <c r="A3391">
        <v>3390</v>
      </c>
      <c r="B3391" t="s">
        <v>26</v>
      </c>
      <c r="C3391" t="s">
        <v>665</v>
      </c>
      <c r="D3391" t="s">
        <v>6</v>
      </c>
      <c r="E3391" t="s">
        <v>356</v>
      </c>
      <c r="F3391" s="138">
        <v>44108</v>
      </c>
      <c r="G3391" t="s">
        <v>712</v>
      </c>
      <c r="H3391" t="s">
        <v>687</v>
      </c>
      <c r="I3391" t="s">
        <v>668</v>
      </c>
      <c r="J3391" t="s">
        <v>466</v>
      </c>
      <c r="K3391" t="s">
        <v>711</v>
      </c>
      <c r="L3391">
        <v>320</v>
      </c>
      <c r="M3391">
        <v>144</v>
      </c>
      <c r="N3391">
        <v>144</v>
      </c>
      <c r="P3391">
        <v>34.56</v>
      </c>
      <c r="Q3391">
        <v>18</v>
      </c>
      <c r="R3391">
        <v>23</v>
      </c>
      <c r="S3391">
        <v>25.344000000000001</v>
      </c>
      <c r="T3391">
        <v>9</v>
      </c>
      <c r="U3391">
        <v>14</v>
      </c>
      <c r="V3391">
        <v>0.56097560975609762</v>
      </c>
      <c r="W3391">
        <v>0.24</v>
      </c>
      <c r="X3391">
        <v>0.17857142857142858</v>
      </c>
      <c r="Y3391">
        <v>0.22817460317460317</v>
      </c>
      <c r="Z3391">
        <v>344</v>
      </c>
      <c r="AA3391">
        <v>0.7</v>
      </c>
      <c r="AB3391">
        <v>9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14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50</v>
      </c>
      <c r="AR3391">
        <v>50</v>
      </c>
      <c r="AS3391" t="s">
        <v>755</v>
      </c>
    </row>
    <row r="3392" spans="1:45" x14ac:dyDescent="0.25">
      <c r="A3392">
        <v>3391</v>
      </c>
      <c r="B3392" t="s">
        <v>26</v>
      </c>
      <c r="C3392" t="s">
        <v>678</v>
      </c>
      <c r="D3392" t="s">
        <v>6</v>
      </c>
      <c r="E3392" t="s">
        <v>356</v>
      </c>
      <c r="F3392" s="138">
        <v>44108</v>
      </c>
      <c r="G3392" t="s">
        <v>676</v>
      </c>
      <c r="H3392" t="s">
        <v>667</v>
      </c>
      <c r="I3392" t="s">
        <v>679</v>
      </c>
      <c r="J3392" t="s">
        <v>380</v>
      </c>
      <c r="K3392" t="s">
        <v>669</v>
      </c>
      <c r="L3392">
        <v>1200</v>
      </c>
      <c r="M3392">
        <v>336</v>
      </c>
      <c r="N3392">
        <v>336</v>
      </c>
      <c r="P3392">
        <v>134.4</v>
      </c>
      <c r="Q3392">
        <v>39</v>
      </c>
      <c r="R3392">
        <v>33</v>
      </c>
      <c r="S3392">
        <v>88.703999999999994</v>
      </c>
      <c r="T3392">
        <v>24</v>
      </c>
      <c r="U3392">
        <v>22</v>
      </c>
      <c r="V3392">
        <v>0.63888888888888884</v>
      </c>
      <c r="W3392">
        <v>0.4</v>
      </c>
      <c r="X3392">
        <v>0.16581632653061226</v>
      </c>
      <c r="Y3392">
        <v>0.14030612244897961</v>
      </c>
      <c r="Z3392">
        <v>420</v>
      </c>
      <c r="AA3392">
        <v>0.7</v>
      </c>
      <c r="AB3392">
        <v>14</v>
      </c>
      <c r="AC3392">
        <v>0</v>
      </c>
      <c r="AD3392">
        <v>0</v>
      </c>
      <c r="AE3392">
        <v>20</v>
      </c>
      <c r="AF3392">
        <v>0</v>
      </c>
      <c r="AG3392">
        <v>0</v>
      </c>
      <c r="AH3392">
        <v>13</v>
      </c>
      <c r="AI3392">
        <v>0</v>
      </c>
      <c r="AJ3392">
        <v>0</v>
      </c>
      <c r="AK3392">
        <v>18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50</v>
      </c>
      <c r="AR3392">
        <v>50</v>
      </c>
      <c r="AS3392" t="s">
        <v>797</v>
      </c>
    </row>
    <row r="3393" spans="1:45" x14ac:dyDescent="0.25">
      <c r="A3393">
        <v>3392</v>
      </c>
      <c r="B3393" t="s">
        <v>26</v>
      </c>
      <c r="C3393" t="s">
        <v>678</v>
      </c>
      <c r="D3393" t="s">
        <v>6</v>
      </c>
      <c r="E3393" t="s">
        <v>356</v>
      </c>
      <c r="F3393" s="138">
        <v>44108</v>
      </c>
      <c r="G3393" t="s">
        <v>676</v>
      </c>
      <c r="H3393" t="s">
        <v>687</v>
      </c>
      <c r="I3393" t="s">
        <v>700</v>
      </c>
      <c r="J3393" t="s">
        <v>443</v>
      </c>
      <c r="K3393" t="s">
        <v>669</v>
      </c>
      <c r="L3393">
        <v>1200</v>
      </c>
      <c r="M3393">
        <v>240</v>
      </c>
      <c r="N3393">
        <v>256</v>
      </c>
      <c r="P3393">
        <v>96</v>
      </c>
      <c r="Q3393">
        <v>19</v>
      </c>
      <c r="R3393">
        <v>13</v>
      </c>
      <c r="S3393">
        <v>63.36</v>
      </c>
      <c r="T3393">
        <v>8.75</v>
      </c>
      <c r="U3393">
        <v>8</v>
      </c>
      <c r="V3393">
        <v>0.5234375</v>
      </c>
      <c r="W3393">
        <v>0.24</v>
      </c>
      <c r="X3393">
        <v>0.10602678571428573</v>
      </c>
      <c r="Y3393">
        <v>7.2544642857142863E-2</v>
      </c>
      <c r="Z3393">
        <v>200</v>
      </c>
      <c r="AA3393">
        <v>0.7</v>
      </c>
      <c r="AB3393">
        <v>6</v>
      </c>
      <c r="AC3393">
        <v>2</v>
      </c>
      <c r="AD3393">
        <v>0</v>
      </c>
      <c r="AE3393">
        <v>3</v>
      </c>
      <c r="AF3393">
        <v>1</v>
      </c>
      <c r="AG3393">
        <v>0</v>
      </c>
      <c r="AH3393">
        <v>7</v>
      </c>
      <c r="AI3393">
        <v>2</v>
      </c>
      <c r="AJ3393">
        <v>0</v>
      </c>
      <c r="AK3393">
        <v>1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50</v>
      </c>
      <c r="AR3393">
        <v>50</v>
      </c>
      <c r="AS3393" t="s">
        <v>755</v>
      </c>
    </row>
    <row r="3394" spans="1:45" x14ac:dyDescent="0.25">
      <c r="A3394">
        <v>3393</v>
      </c>
      <c r="B3394" t="s">
        <v>26</v>
      </c>
      <c r="C3394" t="s">
        <v>680</v>
      </c>
      <c r="D3394" t="s">
        <v>6</v>
      </c>
      <c r="E3394" t="s">
        <v>356</v>
      </c>
      <c r="F3394" s="138">
        <v>44108</v>
      </c>
      <c r="G3394" t="s">
        <v>666</v>
      </c>
      <c r="H3394" t="s">
        <v>667</v>
      </c>
      <c r="I3394" t="s">
        <v>681</v>
      </c>
      <c r="J3394" t="s">
        <v>236</v>
      </c>
      <c r="K3394" t="s">
        <v>669</v>
      </c>
      <c r="L3394">
        <v>2700</v>
      </c>
      <c r="M3394">
        <v>567</v>
      </c>
      <c r="N3394">
        <v>552</v>
      </c>
      <c r="P3394">
        <v>226</v>
      </c>
      <c r="Q3394">
        <v>112</v>
      </c>
      <c r="R3394">
        <v>208</v>
      </c>
      <c r="S3394">
        <v>147</v>
      </c>
      <c r="T3394">
        <v>93.075000000000003</v>
      </c>
      <c r="U3394">
        <v>194.92500000000001</v>
      </c>
      <c r="V3394">
        <v>0.9</v>
      </c>
      <c r="W3394">
        <v>0.4</v>
      </c>
      <c r="X3394">
        <v>0.28985507246376813</v>
      </c>
      <c r="Y3394">
        <v>0.5383022774327122</v>
      </c>
      <c r="Z3394">
        <v>557</v>
      </c>
      <c r="AA3394">
        <v>0.7</v>
      </c>
      <c r="AB3394">
        <v>76.7</v>
      </c>
      <c r="AC3394">
        <v>10</v>
      </c>
      <c r="AD3394">
        <v>5</v>
      </c>
      <c r="AE3394">
        <v>24</v>
      </c>
      <c r="AF3394">
        <v>0</v>
      </c>
      <c r="AG3394">
        <v>0</v>
      </c>
      <c r="AH3394">
        <v>178.8</v>
      </c>
      <c r="AI3394">
        <v>12</v>
      </c>
      <c r="AJ3394">
        <v>0</v>
      </c>
      <c r="AK3394">
        <v>21</v>
      </c>
      <c r="AL3394">
        <v>0</v>
      </c>
      <c r="AM3394">
        <v>0</v>
      </c>
      <c r="AN3394">
        <v>0</v>
      </c>
      <c r="AO3394">
        <v>7</v>
      </c>
      <c r="AP3394">
        <v>0</v>
      </c>
      <c r="AQ3394">
        <v>250</v>
      </c>
      <c r="AR3394">
        <v>250</v>
      </c>
      <c r="AS3394" t="s">
        <v>797</v>
      </c>
    </row>
    <row r="3395" spans="1:45" x14ac:dyDescent="0.25">
      <c r="A3395">
        <v>3394</v>
      </c>
      <c r="B3395" t="s">
        <v>26</v>
      </c>
      <c r="C3395" t="s">
        <v>680</v>
      </c>
      <c r="D3395" t="s">
        <v>6</v>
      </c>
      <c r="E3395" t="s">
        <v>356</v>
      </c>
      <c r="F3395" s="138">
        <v>44108</v>
      </c>
      <c r="G3395" t="s">
        <v>666</v>
      </c>
      <c r="H3395" t="s">
        <v>667</v>
      </c>
      <c r="I3395" t="s">
        <v>681</v>
      </c>
      <c r="J3395" t="s">
        <v>428</v>
      </c>
      <c r="K3395" t="s">
        <v>669</v>
      </c>
      <c r="L3395">
        <v>2700</v>
      </c>
      <c r="M3395">
        <v>567</v>
      </c>
      <c r="N3395">
        <v>640</v>
      </c>
      <c r="P3395">
        <v>226</v>
      </c>
      <c r="Q3395">
        <v>90</v>
      </c>
      <c r="R3395">
        <v>128</v>
      </c>
      <c r="S3395">
        <v>147</v>
      </c>
      <c r="T3395">
        <v>69.55</v>
      </c>
      <c r="U3395">
        <v>126.05</v>
      </c>
      <c r="V3395">
        <v>0.89724770642201834</v>
      </c>
      <c r="W3395">
        <v>0.4</v>
      </c>
      <c r="X3395">
        <v>0.20089285714285715</v>
      </c>
      <c r="Y3395">
        <v>0.2857142857142857</v>
      </c>
      <c r="Z3395">
        <v>644</v>
      </c>
      <c r="AA3395">
        <v>0.7</v>
      </c>
      <c r="AB3395">
        <v>63.8</v>
      </c>
      <c r="AC3395">
        <v>5</v>
      </c>
      <c r="AD3395">
        <v>0</v>
      </c>
      <c r="AE3395">
        <v>9</v>
      </c>
      <c r="AF3395">
        <v>0</v>
      </c>
      <c r="AG3395">
        <v>0</v>
      </c>
      <c r="AH3395">
        <v>115.3</v>
      </c>
      <c r="AI3395">
        <v>15</v>
      </c>
      <c r="AJ3395">
        <v>0</v>
      </c>
      <c r="AK3395">
        <v>14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250</v>
      </c>
      <c r="AR3395">
        <v>250</v>
      </c>
      <c r="AS3395" t="s">
        <v>797</v>
      </c>
    </row>
    <row r="3396" spans="1:45" x14ac:dyDescent="0.25">
      <c r="A3396">
        <v>3395</v>
      </c>
      <c r="B3396" t="s">
        <v>26</v>
      </c>
      <c r="C3396" t="s">
        <v>680</v>
      </c>
      <c r="D3396" t="s">
        <v>6</v>
      </c>
      <c r="E3396" t="s">
        <v>356</v>
      </c>
      <c r="F3396" s="138">
        <v>44108</v>
      </c>
      <c r="G3396" t="s">
        <v>670</v>
      </c>
      <c r="H3396" t="s">
        <v>667</v>
      </c>
      <c r="I3396" t="s">
        <v>681</v>
      </c>
      <c r="J3396" t="s">
        <v>375</v>
      </c>
      <c r="K3396" t="s">
        <v>671</v>
      </c>
      <c r="L3396">
        <v>1200</v>
      </c>
      <c r="M3396">
        <v>336</v>
      </c>
      <c r="N3396">
        <v>480</v>
      </c>
      <c r="P3396">
        <v>134</v>
      </c>
      <c r="Q3396">
        <v>95</v>
      </c>
      <c r="R3396">
        <v>62</v>
      </c>
      <c r="S3396">
        <v>88</v>
      </c>
      <c r="T3396">
        <v>78.25</v>
      </c>
      <c r="U3396">
        <v>43</v>
      </c>
      <c r="V3396">
        <v>0.77229299363057324</v>
      </c>
      <c r="W3396">
        <v>0.4</v>
      </c>
      <c r="X3396">
        <v>0.28273809523809523</v>
      </c>
      <c r="Y3396">
        <v>0.18452380952380953</v>
      </c>
      <c r="Z3396">
        <v>530</v>
      </c>
      <c r="AA3396">
        <v>0.7</v>
      </c>
      <c r="AB3396">
        <v>65</v>
      </c>
      <c r="AC3396">
        <v>1</v>
      </c>
      <c r="AD3396">
        <v>6</v>
      </c>
      <c r="AE3396">
        <v>20</v>
      </c>
      <c r="AF3396">
        <v>1</v>
      </c>
      <c r="AG3396">
        <v>0</v>
      </c>
      <c r="AH3396">
        <v>36</v>
      </c>
      <c r="AI3396">
        <v>6</v>
      </c>
      <c r="AJ3396">
        <v>0</v>
      </c>
      <c r="AK3396">
        <v>8</v>
      </c>
      <c r="AL3396">
        <v>0</v>
      </c>
      <c r="AM3396">
        <v>0</v>
      </c>
      <c r="AN3396">
        <v>0</v>
      </c>
      <c r="AO3396">
        <v>4</v>
      </c>
      <c r="AP3396">
        <v>0</v>
      </c>
      <c r="AQ3396">
        <v>150</v>
      </c>
      <c r="AR3396">
        <v>150</v>
      </c>
      <c r="AS3396" t="s">
        <v>797</v>
      </c>
    </row>
    <row r="3397" spans="1:45" x14ac:dyDescent="0.25">
      <c r="A3397">
        <v>3396</v>
      </c>
      <c r="B3397" t="s">
        <v>26</v>
      </c>
      <c r="C3397" t="s">
        <v>680</v>
      </c>
      <c r="D3397" t="s">
        <v>6</v>
      </c>
      <c r="E3397" t="s">
        <v>356</v>
      </c>
      <c r="F3397" s="138">
        <v>44108</v>
      </c>
      <c r="G3397" t="s">
        <v>670</v>
      </c>
      <c r="H3397" t="s">
        <v>667</v>
      </c>
      <c r="I3397" t="s">
        <v>681</v>
      </c>
      <c r="J3397" t="s">
        <v>373</v>
      </c>
      <c r="K3397" t="s">
        <v>671</v>
      </c>
      <c r="L3397">
        <v>1200</v>
      </c>
      <c r="M3397">
        <v>336</v>
      </c>
      <c r="N3397">
        <v>268</v>
      </c>
      <c r="P3397">
        <v>96</v>
      </c>
      <c r="Q3397">
        <v>62</v>
      </c>
      <c r="R3397">
        <v>15</v>
      </c>
      <c r="S3397">
        <v>88</v>
      </c>
      <c r="T3397">
        <v>59.5</v>
      </c>
      <c r="U3397">
        <v>8</v>
      </c>
      <c r="V3397">
        <v>0.87662337662337664</v>
      </c>
      <c r="W3397">
        <v>0.4</v>
      </c>
      <c r="X3397">
        <v>0.33049040511727079</v>
      </c>
      <c r="Y3397">
        <v>7.9957356076759065E-2</v>
      </c>
      <c r="Z3397">
        <v>270</v>
      </c>
      <c r="AA3397">
        <v>0.65</v>
      </c>
      <c r="AB3397">
        <v>58</v>
      </c>
      <c r="AC3397">
        <v>4</v>
      </c>
      <c r="AD3397">
        <v>0</v>
      </c>
      <c r="AE3397">
        <v>1</v>
      </c>
      <c r="AF3397">
        <v>0</v>
      </c>
      <c r="AG3397">
        <v>0</v>
      </c>
      <c r="AH3397">
        <v>5</v>
      </c>
      <c r="AI3397">
        <v>12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150</v>
      </c>
      <c r="AR3397">
        <v>150</v>
      </c>
      <c r="AS3397" t="s">
        <v>797</v>
      </c>
    </row>
    <row r="3398" spans="1:45" x14ac:dyDescent="0.25">
      <c r="A3398">
        <v>3397</v>
      </c>
      <c r="B3398" t="s">
        <v>26</v>
      </c>
      <c r="C3398" t="s">
        <v>680</v>
      </c>
      <c r="D3398" t="s">
        <v>6</v>
      </c>
      <c r="E3398" t="s">
        <v>356</v>
      </c>
      <c r="F3398" s="138">
        <v>44108</v>
      </c>
      <c r="G3398" t="s">
        <v>670</v>
      </c>
      <c r="H3398" t="s">
        <v>667</v>
      </c>
      <c r="I3398" t="s">
        <v>681</v>
      </c>
      <c r="J3398" t="s">
        <v>384</v>
      </c>
      <c r="K3398" t="s">
        <v>671</v>
      </c>
      <c r="L3398">
        <v>1200</v>
      </c>
      <c r="M3398">
        <v>240</v>
      </c>
      <c r="N3398">
        <v>220</v>
      </c>
      <c r="P3398">
        <v>96</v>
      </c>
      <c r="Q3398">
        <v>21</v>
      </c>
      <c r="R3398">
        <v>16</v>
      </c>
      <c r="S3398">
        <v>63</v>
      </c>
      <c r="T3398">
        <v>20.7</v>
      </c>
      <c r="U3398">
        <v>12.7</v>
      </c>
      <c r="V3398">
        <v>0.9027027027027027</v>
      </c>
      <c r="W3398">
        <v>0.4</v>
      </c>
      <c r="X3398">
        <v>0.13636363636363635</v>
      </c>
      <c r="Y3398">
        <v>0.1038961038961039</v>
      </c>
      <c r="Z3398">
        <v>250</v>
      </c>
      <c r="AA3398">
        <v>0.65</v>
      </c>
      <c r="AB3398">
        <v>19.2</v>
      </c>
      <c r="AC3398">
        <v>0</v>
      </c>
      <c r="AD3398">
        <v>0</v>
      </c>
      <c r="AE3398">
        <v>3</v>
      </c>
      <c r="AF3398">
        <v>0</v>
      </c>
      <c r="AG3398">
        <v>0</v>
      </c>
      <c r="AH3398">
        <v>11.7</v>
      </c>
      <c r="AI3398">
        <v>2</v>
      </c>
      <c r="AJ3398">
        <v>0</v>
      </c>
      <c r="AK3398">
        <v>1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150</v>
      </c>
      <c r="AR3398">
        <v>150</v>
      </c>
      <c r="AS3398" t="s">
        <v>755</v>
      </c>
    </row>
    <row r="3399" spans="1:45" x14ac:dyDescent="0.25">
      <c r="A3399">
        <v>3398</v>
      </c>
      <c r="B3399" t="s">
        <v>26</v>
      </c>
      <c r="C3399" t="s">
        <v>680</v>
      </c>
      <c r="D3399" t="s">
        <v>6</v>
      </c>
      <c r="E3399" t="s">
        <v>356</v>
      </c>
      <c r="F3399" s="138">
        <v>44108</v>
      </c>
      <c r="G3399" t="s">
        <v>670</v>
      </c>
      <c r="H3399" t="s">
        <v>667</v>
      </c>
      <c r="I3399" t="s">
        <v>681</v>
      </c>
      <c r="J3399" t="s">
        <v>386</v>
      </c>
      <c r="K3399" t="s">
        <v>671</v>
      </c>
      <c r="L3399">
        <v>1200</v>
      </c>
      <c r="M3399">
        <v>240</v>
      </c>
      <c r="N3399">
        <v>240</v>
      </c>
      <c r="P3399">
        <v>96</v>
      </c>
      <c r="Q3399">
        <v>43</v>
      </c>
      <c r="R3399">
        <v>65</v>
      </c>
      <c r="S3399">
        <v>63</v>
      </c>
      <c r="T3399">
        <v>29.1</v>
      </c>
      <c r="U3399">
        <v>43</v>
      </c>
      <c r="V3399">
        <v>0.66759259259259252</v>
      </c>
      <c r="W3399">
        <v>0.4</v>
      </c>
      <c r="X3399">
        <v>0.25595238095238093</v>
      </c>
      <c r="Y3399">
        <v>0.38690476190476192</v>
      </c>
      <c r="Z3399">
        <v>301</v>
      </c>
      <c r="AA3399">
        <v>0.65</v>
      </c>
      <c r="AB3399">
        <v>23.1</v>
      </c>
      <c r="AC3399">
        <v>0</v>
      </c>
      <c r="AD3399">
        <v>0</v>
      </c>
      <c r="AE3399">
        <v>12</v>
      </c>
      <c r="AF3399">
        <v>0</v>
      </c>
      <c r="AG3399">
        <v>0</v>
      </c>
      <c r="AH3399">
        <v>37.5</v>
      </c>
      <c r="AI3399">
        <v>0</v>
      </c>
      <c r="AJ3399">
        <v>0</v>
      </c>
      <c r="AK3399">
        <v>11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150</v>
      </c>
      <c r="AR3399">
        <v>150</v>
      </c>
      <c r="AS3399" t="s">
        <v>755</v>
      </c>
    </row>
    <row r="3400" spans="1:45" x14ac:dyDescent="0.25">
      <c r="A3400">
        <v>3399</v>
      </c>
      <c r="B3400" t="s">
        <v>26</v>
      </c>
      <c r="C3400" t="s">
        <v>680</v>
      </c>
      <c r="D3400" t="s">
        <v>6</v>
      </c>
      <c r="E3400" t="s">
        <v>356</v>
      </c>
      <c r="F3400" s="138">
        <v>44108</v>
      </c>
      <c r="G3400" t="s">
        <v>682</v>
      </c>
      <c r="H3400" t="s">
        <v>687</v>
      </c>
      <c r="I3400" t="s">
        <v>681</v>
      </c>
      <c r="J3400" t="s">
        <v>493</v>
      </c>
      <c r="K3400" t="s">
        <v>671</v>
      </c>
      <c r="L3400">
        <v>1000</v>
      </c>
      <c r="M3400">
        <v>200</v>
      </c>
      <c r="N3400">
        <v>160</v>
      </c>
      <c r="P3400">
        <v>52</v>
      </c>
      <c r="Q3400">
        <v>8</v>
      </c>
      <c r="R3400">
        <v>46</v>
      </c>
      <c r="S3400">
        <v>26</v>
      </c>
      <c r="T3400">
        <v>5.3</v>
      </c>
      <c r="U3400">
        <v>40.35</v>
      </c>
      <c r="V3400">
        <v>0.84537037037037033</v>
      </c>
      <c r="W3400">
        <v>0.24</v>
      </c>
      <c r="X3400">
        <v>7.1428571428571425E-2</v>
      </c>
      <c r="Y3400">
        <v>0.4107142857142857</v>
      </c>
      <c r="Z3400">
        <v>208</v>
      </c>
      <c r="AA3400">
        <v>0.65</v>
      </c>
      <c r="AB3400">
        <v>5.3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39.6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2</v>
      </c>
      <c r="AP3400">
        <v>0</v>
      </c>
      <c r="AQ3400">
        <v>150</v>
      </c>
      <c r="AR3400">
        <v>150</v>
      </c>
      <c r="AS3400" t="s">
        <v>755</v>
      </c>
    </row>
    <row r="3401" spans="1:45" x14ac:dyDescent="0.25">
      <c r="A3401">
        <v>3400</v>
      </c>
      <c r="B3401" t="s">
        <v>26</v>
      </c>
      <c r="C3401" t="s">
        <v>680</v>
      </c>
      <c r="D3401" t="s">
        <v>6</v>
      </c>
      <c r="E3401" t="s">
        <v>356</v>
      </c>
      <c r="F3401" s="138">
        <v>44108</v>
      </c>
      <c r="G3401" t="s">
        <v>676</v>
      </c>
      <c r="H3401" t="s">
        <v>667</v>
      </c>
      <c r="I3401" t="s">
        <v>681</v>
      </c>
      <c r="J3401" t="s">
        <v>379</v>
      </c>
      <c r="K3401" t="s">
        <v>669</v>
      </c>
      <c r="L3401">
        <v>1200</v>
      </c>
      <c r="M3401">
        <v>336</v>
      </c>
      <c r="N3401">
        <v>240</v>
      </c>
      <c r="P3401">
        <v>96</v>
      </c>
      <c r="Q3401">
        <v>41</v>
      </c>
      <c r="R3401">
        <v>73</v>
      </c>
      <c r="S3401">
        <v>88</v>
      </c>
      <c r="T3401">
        <v>25.05</v>
      </c>
      <c r="U3401">
        <v>47.5</v>
      </c>
      <c r="V3401">
        <v>0.63640350877192975</v>
      </c>
      <c r="W3401">
        <v>0.4</v>
      </c>
      <c r="X3401">
        <v>0.24404761904761904</v>
      </c>
      <c r="Y3401">
        <v>0.43452380952380953</v>
      </c>
      <c r="Z3401">
        <v>299</v>
      </c>
      <c r="AA3401">
        <v>0.65</v>
      </c>
      <c r="AB3401">
        <v>19.8</v>
      </c>
      <c r="AC3401">
        <v>3</v>
      </c>
      <c r="AD3401">
        <v>0</v>
      </c>
      <c r="AE3401">
        <v>9</v>
      </c>
      <c r="AF3401">
        <v>0</v>
      </c>
      <c r="AG3401">
        <v>0</v>
      </c>
      <c r="AH3401">
        <v>27.5</v>
      </c>
      <c r="AI3401">
        <v>6</v>
      </c>
      <c r="AJ3401">
        <v>0</v>
      </c>
      <c r="AK3401">
        <v>37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150</v>
      </c>
      <c r="AR3401">
        <v>150</v>
      </c>
      <c r="AS3401" t="s">
        <v>797</v>
      </c>
    </row>
    <row r="3402" spans="1:45" x14ac:dyDescent="0.25">
      <c r="A3402">
        <v>3401</v>
      </c>
      <c r="B3402" t="s">
        <v>26</v>
      </c>
      <c r="C3402" t="s">
        <v>680</v>
      </c>
      <c r="D3402" t="s">
        <v>6</v>
      </c>
      <c r="E3402" t="s">
        <v>356</v>
      </c>
      <c r="F3402" s="138">
        <v>44108</v>
      </c>
      <c r="G3402" t="s">
        <v>676</v>
      </c>
      <c r="H3402" t="s">
        <v>667</v>
      </c>
      <c r="I3402" t="s">
        <v>681</v>
      </c>
      <c r="J3402" t="s">
        <v>377</v>
      </c>
      <c r="K3402" t="s">
        <v>669</v>
      </c>
      <c r="L3402">
        <v>1200</v>
      </c>
      <c r="M3402">
        <v>336</v>
      </c>
      <c r="N3402">
        <v>217</v>
      </c>
      <c r="P3402">
        <v>96</v>
      </c>
      <c r="Q3402">
        <v>26</v>
      </c>
      <c r="R3402">
        <v>55</v>
      </c>
      <c r="S3402">
        <v>88</v>
      </c>
      <c r="T3402">
        <v>15</v>
      </c>
      <c r="U3402">
        <v>38.25</v>
      </c>
      <c r="V3402">
        <v>0.65740740740740744</v>
      </c>
      <c r="W3402">
        <v>0.4</v>
      </c>
      <c r="X3402">
        <v>0.17116524028966429</v>
      </c>
      <c r="Y3402">
        <v>0.36208031599736673</v>
      </c>
      <c r="Z3402">
        <v>254</v>
      </c>
      <c r="AA3402">
        <v>0.65</v>
      </c>
      <c r="AB3402">
        <v>9</v>
      </c>
      <c r="AC3402">
        <v>0</v>
      </c>
      <c r="AD3402">
        <v>0</v>
      </c>
      <c r="AE3402">
        <v>12</v>
      </c>
      <c r="AF3402">
        <v>0</v>
      </c>
      <c r="AG3402">
        <v>0</v>
      </c>
      <c r="AH3402">
        <v>14</v>
      </c>
      <c r="AI3402">
        <v>7</v>
      </c>
      <c r="AJ3402">
        <v>0</v>
      </c>
      <c r="AK3402">
        <v>45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150</v>
      </c>
      <c r="AR3402">
        <v>150</v>
      </c>
      <c r="AS3402" t="s">
        <v>797</v>
      </c>
    </row>
    <row r="3403" spans="1:45" x14ac:dyDescent="0.25">
      <c r="A3403">
        <v>3402</v>
      </c>
      <c r="B3403" t="s">
        <v>26</v>
      </c>
      <c r="C3403" t="s">
        <v>680</v>
      </c>
      <c r="D3403" t="s">
        <v>6</v>
      </c>
      <c r="E3403" t="s">
        <v>356</v>
      </c>
      <c r="F3403" s="138">
        <v>44108</v>
      </c>
      <c r="G3403" t="s">
        <v>676</v>
      </c>
      <c r="H3403" t="s">
        <v>667</v>
      </c>
      <c r="I3403" t="s">
        <v>681</v>
      </c>
      <c r="J3403" t="s">
        <v>378</v>
      </c>
      <c r="K3403" t="s">
        <v>669</v>
      </c>
      <c r="L3403">
        <v>1200</v>
      </c>
      <c r="M3403">
        <v>336</v>
      </c>
      <c r="N3403">
        <v>250</v>
      </c>
      <c r="P3403">
        <v>96</v>
      </c>
      <c r="Q3403">
        <v>31</v>
      </c>
      <c r="R3403">
        <v>102</v>
      </c>
      <c r="S3403">
        <v>88</v>
      </c>
      <c r="T3403">
        <v>31.3</v>
      </c>
      <c r="U3403">
        <v>60.3</v>
      </c>
      <c r="V3403">
        <v>0.68872180451127818</v>
      </c>
      <c r="W3403">
        <v>0.4</v>
      </c>
      <c r="X3403">
        <v>0.17714285714285713</v>
      </c>
      <c r="Y3403">
        <v>0.58285714285714285</v>
      </c>
      <c r="Z3403">
        <v>272</v>
      </c>
      <c r="AA3403">
        <v>0.65</v>
      </c>
      <c r="AB3403">
        <v>25.3</v>
      </c>
      <c r="AC3403">
        <v>0</v>
      </c>
      <c r="AD3403">
        <v>0</v>
      </c>
      <c r="AE3403">
        <v>12</v>
      </c>
      <c r="AF3403">
        <v>0</v>
      </c>
      <c r="AG3403">
        <v>0</v>
      </c>
      <c r="AH3403">
        <v>47.8</v>
      </c>
      <c r="AI3403">
        <v>0</v>
      </c>
      <c r="AJ3403">
        <v>0</v>
      </c>
      <c r="AK3403">
        <v>25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150</v>
      </c>
      <c r="AR3403">
        <v>150</v>
      </c>
      <c r="AS3403" t="s">
        <v>797</v>
      </c>
    </row>
    <row r="3404" spans="1:45" x14ac:dyDescent="0.25">
      <c r="A3404">
        <v>3403</v>
      </c>
      <c r="B3404" t="s">
        <v>26</v>
      </c>
      <c r="C3404" t="s">
        <v>680</v>
      </c>
      <c r="D3404" t="s">
        <v>6</v>
      </c>
      <c r="E3404" t="s">
        <v>356</v>
      </c>
      <c r="F3404" s="138">
        <v>44108</v>
      </c>
      <c r="G3404" t="s">
        <v>684</v>
      </c>
      <c r="H3404" t="s">
        <v>667</v>
      </c>
      <c r="I3404" t="s">
        <v>681</v>
      </c>
      <c r="J3404" t="s">
        <v>398</v>
      </c>
      <c r="K3404" t="s">
        <v>669</v>
      </c>
      <c r="L3404">
        <v>1250</v>
      </c>
      <c r="M3404">
        <v>250</v>
      </c>
      <c r="N3404">
        <v>288</v>
      </c>
      <c r="P3404">
        <v>100</v>
      </c>
      <c r="Q3404">
        <v>17</v>
      </c>
      <c r="R3404">
        <v>49</v>
      </c>
      <c r="S3404">
        <v>66</v>
      </c>
      <c r="T3404">
        <v>14.6</v>
      </c>
      <c r="U3404">
        <v>47.7</v>
      </c>
      <c r="V3404">
        <v>0.94393939393939397</v>
      </c>
      <c r="W3404">
        <v>0.4</v>
      </c>
      <c r="X3404">
        <v>8.4325396825396831E-2</v>
      </c>
      <c r="Y3404">
        <v>0.24305555555555555</v>
      </c>
      <c r="Z3404">
        <v>272</v>
      </c>
      <c r="AA3404">
        <v>0.65</v>
      </c>
      <c r="AB3404">
        <v>14.1</v>
      </c>
      <c r="AC3404">
        <v>2</v>
      </c>
      <c r="AD3404">
        <v>0</v>
      </c>
      <c r="AE3404">
        <v>0</v>
      </c>
      <c r="AF3404">
        <v>0</v>
      </c>
      <c r="AG3404">
        <v>0</v>
      </c>
      <c r="AH3404">
        <v>47.7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150</v>
      </c>
      <c r="AR3404">
        <v>150</v>
      </c>
      <c r="AS3404" t="s">
        <v>755</v>
      </c>
    </row>
    <row r="3405" spans="1:45" x14ac:dyDescent="0.25">
      <c r="A3405">
        <v>3404</v>
      </c>
      <c r="B3405" t="s">
        <v>26</v>
      </c>
      <c r="C3405" t="s">
        <v>680</v>
      </c>
      <c r="D3405" t="s">
        <v>6</v>
      </c>
      <c r="E3405" t="s">
        <v>356</v>
      </c>
      <c r="F3405" s="138">
        <v>44108</v>
      </c>
      <c r="G3405" t="s">
        <v>684</v>
      </c>
      <c r="H3405" t="s">
        <v>667</v>
      </c>
      <c r="I3405" t="s">
        <v>681</v>
      </c>
      <c r="J3405" t="s">
        <v>403</v>
      </c>
      <c r="K3405" t="s">
        <v>669</v>
      </c>
      <c r="L3405">
        <v>1250</v>
      </c>
      <c r="M3405">
        <v>350</v>
      </c>
      <c r="N3405">
        <v>320</v>
      </c>
      <c r="P3405">
        <v>140</v>
      </c>
      <c r="Q3405">
        <v>63</v>
      </c>
      <c r="R3405">
        <v>64</v>
      </c>
      <c r="S3405">
        <v>92</v>
      </c>
      <c r="T3405">
        <v>35.25</v>
      </c>
      <c r="U3405">
        <v>69.5</v>
      </c>
      <c r="V3405">
        <v>0.82480314960629919</v>
      </c>
      <c r="W3405">
        <v>0.4</v>
      </c>
      <c r="X3405">
        <v>0.28125</v>
      </c>
      <c r="Y3405">
        <v>0.2857142857142857</v>
      </c>
      <c r="Z3405">
        <v>341</v>
      </c>
      <c r="AA3405">
        <v>0.65</v>
      </c>
      <c r="AB3405">
        <v>33</v>
      </c>
      <c r="AC3405">
        <v>0</v>
      </c>
      <c r="AD3405">
        <v>6</v>
      </c>
      <c r="AE3405">
        <v>0</v>
      </c>
      <c r="AF3405">
        <v>0</v>
      </c>
      <c r="AG3405">
        <v>0</v>
      </c>
      <c r="AH3405">
        <v>68</v>
      </c>
      <c r="AI3405">
        <v>6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150</v>
      </c>
      <c r="AR3405">
        <v>150</v>
      </c>
      <c r="AS3405" t="s">
        <v>797</v>
      </c>
    </row>
    <row r="3406" spans="1:45" x14ac:dyDescent="0.25">
      <c r="A3406">
        <v>3405</v>
      </c>
      <c r="B3406" t="s">
        <v>26</v>
      </c>
      <c r="C3406" t="s">
        <v>680</v>
      </c>
      <c r="D3406" t="s">
        <v>6</v>
      </c>
      <c r="E3406" t="s">
        <v>356</v>
      </c>
      <c r="F3406" s="138">
        <v>44108</v>
      </c>
      <c r="G3406" t="s">
        <v>685</v>
      </c>
      <c r="H3406" t="s">
        <v>667</v>
      </c>
      <c r="I3406" t="s">
        <v>681</v>
      </c>
      <c r="J3406" t="s">
        <v>264</v>
      </c>
      <c r="K3406" t="s">
        <v>671</v>
      </c>
      <c r="L3406">
        <v>1000</v>
      </c>
      <c r="M3406">
        <v>200</v>
      </c>
      <c r="N3406">
        <v>160</v>
      </c>
      <c r="P3406">
        <v>80</v>
      </c>
      <c r="Q3406">
        <v>9</v>
      </c>
      <c r="R3406">
        <v>28</v>
      </c>
      <c r="S3406">
        <v>52</v>
      </c>
      <c r="T3406">
        <v>10</v>
      </c>
      <c r="U3406">
        <v>26.1</v>
      </c>
      <c r="V3406">
        <v>0.9756756756756757</v>
      </c>
      <c r="W3406">
        <v>0.4</v>
      </c>
      <c r="X3406">
        <v>8.0357142857142863E-2</v>
      </c>
      <c r="Y3406">
        <v>0.25</v>
      </c>
      <c r="Z3406">
        <v>180</v>
      </c>
      <c r="AA3406">
        <v>0.65</v>
      </c>
      <c r="AB3406">
        <v>9.5</v>
      </c>
      <c r="AC3406">
        <v>0</v>
      </c>
      <c r="AD3406">
        <v>0</v>
      </c>
      <c r="AE3406">
        <v>1</v>
      </c>
      <c r="AF3406">
        <v>0</v>
      </c>
      <c r="AG3406">
        <v>0</v>
      </c>
      <c r="AH3406">
        <v>25.6</v>
      </c>
      <c r="AI3406">
        <v>0</v>
      </c>
      <c r="AJ3406">
        <v>0</v>
      </c>
      <c r="AK3406">
        <v>1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150</v>
      </c>
      <c r="AR3406">
        <v>150</v>
      </c>
      <c r="AS3406" t="s">
        <v>755</v>
      </c>
    </row>
    <row r="3407" spans="1:45" x14ac:dyDescent="0.25">
      <c r="A3407">
        <v>3406</v>
      </c>
      <c r="B3407" t="s">
        <v>26</v>
      </c>
      <c r="C3407" t="s">
        <v>680</v>
      </c>
      <c r="D3407" t="s">
        <v>6</v>
      </c>
      <c r="E3407" t="s">
        <v>356</v>
      </c>
      <c r="F3407" s="138">
        <v>44108</v>
      </c>
      <c r="G3407" t="s">
        <v>685</v>
      </c>
      <c r="H3407" t="s">
        <v>667</v>
      </c>
      <c r="I3407" t="s">
        <v>681</v>
      </c>
      <c r="J3407" t="s">
        <v>260</v>
      </c>
      <c r="K3407" t="s">
        <v>671</v>
      </c>
      <c r="L3407">
        <v>1000</v>
      </c>
      <c r="M3407">
        <v>200</v>
      </c>
      <c r="N3407">
        <v>208</v>
      </c>
      <c r="P3407">
        <v>80</v>
      </c>
      <c r="Q3407">
        <v>16</v>
      </c>
      <c r="R3407">
        <v>36</v>
      </c>
      <c r="S3407">
        <v>52</v>
      </c>
      <c r="T3407">
        <v>19.350000000000001</v>
      </c>
      <c r="U3407">
        <v>45.6</v>
      </c>
      <c r="V3407">
        <v>1.2490384615384615</v>
      </c>
      <c r="W3407">
        <v>0.4</v>
      </c>
      <c r="X3407">
        <v>0.10989010989010989</v>
      </c>
      <c r="Y3407">
        <v>0.24725274725274726</v>
      </c>
      <c r="Z3407">
        <v>270</v>
      </c>
      <c r="AA3407">
        <v>0.65</v>
      </c>
      <c r="AB3407">
        <v>14.1</v>
      </c>
      <c r="AC3407">
        <v>13</v>
      </c>
      <c r="AD3407">
        <v>0</v>
      </c>
      <c r="AE3407">
        <v>4</v>
      </c>
      <c r="AF3407">
        <v>0</v>
      </c>
      <c r="AG3407">
        <v>0</v>
      </c>
      <c r="AH3407">
        <v>45.1</v>
      </c>
      <c r="AI3407">
        <v>0</v>
      </c>
      <c r="AJ3407">
        <v>0</v>
      </c>
      <c r="AK3407">
        <v>1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150</v>
      </c>
      <c r="AR3407">
        <v>150</v>
      </c>
      <c r="AS3407" t="s">
        <v>755</v>
      </c>
    </row>
    <row r="3408" spans="1:45" x14ac:dyDescent="0.25">
      <c r="A3408">
        <v>3407</v>
      </c>
      <c r="B3408" t="s">
        <v>26</v>
      </c>
      <c r="C3408" t="s">
        <v>680</v>
      </c>
      <c r="D3408" t="s">
        <v>6</v>
      </c>
      <c r="E3408" t="s">
        <v>356</v>
      </c>
      <c r="F3408" s="138">
        <v>44108</v>
      </c>
      <c r="G3408" t="s">
        <v>685</v>
      </c>
      <c r="H3408" t="s">
        <v>667</v>
      </c>
      <c r="I3408" t="s">
        <v>681</v>
      </c>
      <c r="J3408" t="s">
        <v>259</v>
      </c>
      <c r="K3408" t="s">
        <v>671</v>
      </c>
      <c r="L3408">
        <v>1000</v>
      </c>
      <c r="M3408">
        <v>200</v>
      </c>
      <c r="N3408">
        <v>144</v>
      </c>
      <c r="P3408">
        <v>80</v>
      </c>
      <c r="Q3408">
        <v>12</v>
      </c>
      <c r="R3408">
        <v>36</v>
      </c>
      <c r="S3408">
        <v>52</v>
      </c>
      <c r="T3408">
        <v>8.6</v>
      </c>
      <c r="U3408">
        <v>35.5</v>
      </c>
      <c r="V3408">
        <v>0.91875000000000007</v>
      </c>
      <c r="W3408">
        <v>0.4</v>
      </c>
      <c r="X3408">
        <v>0.11904761904761905</v>
      </c>
      <c r="Y3408">
        <v>0.35714285714285715</v>
      </c>
      <c r="Z3408">
        <v>175</v>
      </c>
      <c r="AA3408">
        <v>0.65</v>
      </c>
      <c r="AB3408">
        <v>8.6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35.5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150</v>
      </c>
      <c r="AR3408">
        <v>150</v>
      </c>
      <c r="AS3408" t="s">
        <v>755</v>
      </c>
    </row>
    <row r="3409" spans="1:45" x14ac:dyDescent="0.25">
      <c r="A3409">
        <v>3408</v>
      </c>
      <c r="B3409" t="s">
        <v>26</v>
      </c>
      <c r="C3409" t="s">
        <v>680</v>
      </c>
      <c r="D3409" t="s">
        <v>6</v>
      </c>
      <c r="E3409" t="s">
        <v>356</v>
      </c>
      <c r="F3409" s="138">
        <v>44108</v>
      </c>
      <c r="G3409" t="s">
        <v>685</v>
      </c>
      <c r="H3409" t="s">
        <v>667</v>
      </c>
      <c r="I3409" t="s">
        <v>681</v>
      </c>
      <c r="J3409" t="s">
        <v>251</v>
      </c>
      <c r="K3409" t="s">
        <v>671</v>
      </c>
      <c r="L3409">
        <v>1000</v>
      </c>
      <c r="M3409">
        <v>280</v>
      </c>
      <c r="N3409">
        <v>480</v>
      </c>
      <c r="P3409">
        <v>112</v>
      </c>
      <c r="Q3409">
        <v>5</v>
      </c>
      <c r="R3409">
        <v>76</v>
      </c>
      <c r="S3409">
        <v>73</v>
      </c>
      <c r="T3409">
        <v>4</v>
      </c>
      <c r="U3409">
        <v>74</v>
      </c>
      <c r="V3409">
        <v>0.96296296296296291</v>
      </c>
      <c r="W3409">
        <v>0.4</v>
      </c>
      <c r="X3409">
        <v>1.488095238095238E-2</v>
      </c>
      <c r="Y3409">
        <v>0.22619047619047619</v>
      </c>
      <c r="Z3409">
        <v>538</v>
      </c>
      <c r="AA3409">
        <v>0.7</v>
      </c>
      <c r="AB3409">
        <v>4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74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250</v>
      </c>
      <c r="AR3409">
        <v>250</v>
      </c>
      <c r="AS3409" t="s">
        <v>797</v>
      </c>
    </row>
    <row r="3410" spans="1:45" x14ac:dyDescent="0.25">
      <c r="A3410">
        <v>3409</v>
      </c>
      <c r="B3410" t="s">
        <v>26</v>
      </c>
      <c r="C3410" t="s">
        <v>680</v>
      </c>
      <c r="D3410" t="s">
        <v>6</v>
      </c>
      <c r="E3410" t="s">
        <v>356</v>
      </c>
      <c r="F3410" s="138">
        <v>44108</v>
      </c>
      <c r="G3410" t="s">
        <v>685</v>
      </c>
      <c r="H3410" t="s">
        <v>667</v>
      </c>
      <c r="I3410" t="s">
        <v>681</v>
      </c>
      <c r="J3410" t="s">
        <v>404</v>
      </c>
      <c r="K3410" t="s">
        <v>671</v>
      </c>
      <c r="L3410">
        <v>1000</v>
      </c>
      <c r="M3410">
        <v>280</v>
      </c>
      <c r="N3410">
        <v>180</v>
      </c>
      <c r="P3410">
        <v>112</v>
      </c>
      <c r="Q3410">
        <v>27</v>
      </c>
      <c r="R3410">
        <v>49</v>
      </c>
      <c r="S3410">
        <v>73</v>
      </c>
      <c r="T3410">
        <v>23</v>
      </c>
      <c r="U3410">
        <v>48.5</v>
      </c>
      <c r="V3410">
        <v>0.94078947368421051</v>
      </c>
      <c r="W3410">
        <v>0.4</v>
      </c>
      <c r="X3410">
        <v>0.2142857142857143</v>
      </c>
      <c r="Y3410">
        <v>0.38888888888888895</v>
      </c>
      <c r="Z3410">
        <v>237</v>
      </c>
      <c r="AA3410">
        <v>0.7</v>
      </c>
      <c r="AB3410">
        <v>22</v>
      </c>
      <c r="AC3410">
        <v>0</v>
      </c>
      <c r="AD3410">
        <v>0</v>
      </c>
      <c r="AE3410">
        <v>2</v>
      </c>
      <c r="AF3410">
        <v>0</v>
      </c>
      <c r="AG3410">
        <v>0</v>
      </c>
      <c r="AH3410">
        <v>47</v>
      </c>
      <c r="AI3410">
        <v>0</v>
      </c>
      <c r="AJ3410">
        <v>0</v>
      </c>
      <c r="AK3410">
        <v>3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150</v>
      </c>
      <c r="AR3410">
        <v>150</v>
      </c>
      <c r="AS3410" t="s">
        <v>797</v>
      </c>
    </row>
    <row r="3411" spans="1:45" x14ac:dyDescent="0.25">
      <c r="A3411">
        <v>3410</v>
      </c>
      <c r="B3411" t="s">
        <v>26</v>
      </c>
      <c r="C3411" t="s">
        <v>680</v>
      </c>
      <c r="D3411" t="s">
        <v>6</v>
      </c>
      <c r="E3411" t="s">
        <v>356</v>
      </c>
      <c r="F3411" s="138">
        <v>44108</v>
      </c>
      <c r="G3411" t="s">
        <v>685</v>
      </c>
      <c r="H3411" t="s">
        <v>667</v>
      </c>
      <c r="I3411" t="s">
        <v>681</v>
      </c>
      <c r="J3411" t="s">
        <v>413</v>
      </c>
      <c r="K3411" t="s">
        <v>671</v>
      </c>
      <c r="L3411">
        <v>1000</v>
      </c>
      <c r="M3411">
        <v>280</v>
      </c>
      <c r="N3411">
        <v>256</v>
      </c>
      <c r="P3411">
        <v>112</v>
      </c>
      <c r="Q3411">
        <v>12</v>
      </c>
      <c r="R3411">
        <v>42</v>
      </c>
      <c r="S3411">
        <v>73</v>
      </c>
      <c r="T3411">
        <v>17</v>
      </c>
      <c r="U3411">
        <v>47</v>
      </c>
      <c r="V3411">
        <v>1.1851851851851851</v>
      </c>
      <c r="W3411">
        <v>0.4</v>
      </c>
      <c r="X3411">
        <v>6.6964285714285712E-2</v>
      </c>
      <c r="Y3411">
        <v>0.23437500000000003</v>
      </c>
      <c r="Z3411">
        <v>350</v>
      </c>
      <c r="AA3411">
        <v>0.7</v>
      </c>
      <c r="AB3411">
        <v>17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47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150</v>
      </c>
      <c r="AR3411">
        <v>150</v>
      </c>
      <c r="AS3411" t="s">
        <v>797</v>
      </c>
    </row>
    <row r="3412" spans="1:45" x14ac:dyDescent="0.25">
      <c r="A3412">
        <v>3411</v>
      </c>
      <c r="B3412" t="s">
        <v>26</v>
      </c>
      <c r="C3412" t="s">
        <v>680</v>
      </c>
      <c r="D3412" t="s">
        <v>6</v>
      </c>
      <c r="E3412" t="s">
        <v>356</v>
      </c>
      <c r="F3412" s="138">
        <v>44108</v>
      </c>
      <c r="G3412" t="s">
        <v>685</v>
      </c>
      <c r="H3412" t="s">
        <v>667</v>
      </c>
      <c r="I3412" t="s">
        <v>681</v>
      </c>
      <c r="J3412" t="s">
        <v>446</v>
      </c>
      <c r="K3412" t="s">
        <v>671</v>
      </c>
      <c r="L3412">
        <v>1000</v>
      </c>
      <c r="M3412">
        <v>200</v>
      </c>
      <c r="N3412">
        <v>192</v>
      </c>
      <c r="P3412">
        <v>80</v>
      </c>
      <c r="Q3412">
        <v>17</v>
      </c>
      <c r="R3412">
        <v>25</v>
      </c>
      <c r="S3412">
        <v>52</v>
      </c>
      <c r="T3412">
        <v>16.25</v>
      </c>
      <c r="U3412">
        <v>28</v>
      </c>
      <c r="V3412">
        <v>1.0535714285714286</v>
      </c>
      <c r="W3412">
        <v>0.4</v>
      </c>
      <c r="X3412">
        <v>0.12648809523809526</v>
      </c>
      <c r="Y3412">
        <v>0.18601190476190479</v>
      </c>
      <c r="Z3412">
        <v>250</v>
      </c>
      <c r="AA3412">
        <v>0.65</v>
      </c>
      <c r="AB3412">
        <v>15</v>
      </c>
      <c r="AC3412">
        <v>1</v>
      </c>
      <c r="AD3412">
        <v>0</v>
      </c>
      <c r="AE3412">
        <v>2</v>
      </c>
      <c r="AF3412">
        <v>0</v>
      </c>
      <c r="AG3412">
        <v>0</v>
      </c>
      <c r="AH3412">
        <v>26</v>
      </c>
      <c r="AI3412">
        <v>2</v>
      </c>
      <c r="AJ3412">
        <v>0</v>
      </c>
      <c r="AK3412">
        <v>3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150</v>
      </c>
      <c r="AR3412">
        <v>150</v>
      </c>
      <c r="AS3412" t="s">
        <v>755</v>
      </c>
    </row>
    <row r="3413" spans="1:45" x14ac:dyDescent="0.25">
      <c r="A3413">
        <v>3412</v>
      </c>
      <c r="B3413" t="s">
        <v>26</v>
      </c>
      <c r="C3413" t="s">
        <v>680</v>
      </c>
      <c r="D3413" t="s">
        <v>6</v>
      </c>
      <c r="E3413" t="s">
        <v>356</v>
      </c>
      <c r="F3413" s="138">
        <v>44108</v>
      </c>
      <c r="G3413" t="s">
        <v>685</v>
      </c>
      <c r="H3413" t="s">
        <v>667</v>
      </c>
      <c r="I3413" t="s">
        <v>681</v>
      </c>
      <c r="J3413" t="s">
        <v>252</v>
      </c>
      <c r="K3413" t="s">
        <v>671</v>
      </c>
      <c r="L3413">
        <v>1000</v>
      </c>
      <c r="M3413">
        <v>200</v>
      </c>
      <c r="N3413">
        <v>220</v>
      </c>
      <c r="P3413">
        <v>112</v>
      </c>
      <c r="Q3413">
        <v>11</v>
      </c>
      <c r="R3413">
        <v>58</v>
      </c>
      <c r="S3413">
        <v>52</v>
      </c>
      <c r="T3413">
        <v>9</v>
      </c>
      <c r="U3413">
        <v>44.5</v>
      </c>
      <c r="V3413">
        <v>0.77536231884057971</v>
      </c>
      <c r="W3413">
        <v>0.4</v>
      </c>
      <c r="X3413">
        <v>7.1428571428571425E-2</v>
      </c>
      <c r="Y3413">
        <v>0.37662337662337664</v>
      </c>
      <c r="Z3413">
        <v>240</v>
      </c>
      <c r="AA3413">
        <v>0.65</v>
      </c>
      <c r="AB3413">
        <v>8</v>
      </c>
      <c r="AC3413">
        <v>0</v>
      </c>
      <c r="AD3413">
        <v>0</v>
      </c>
      <c r="AE3413">
        <v>2</v>
      </c>
      <c r="AF3413">
        <v>0</v>
      </c>
      <c r="AG3413">
        <v>0</v>
      </c>
      <c r="AH3413">
        <v>41</v>
      </c>
      <c r="AI3413">
        <v>0</v>
      </c>
      <c r="AJ3413">
        <v>0</v>
      </c>
      <c r="AK3413">
        <v>7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150</v>
      </c>
      <c r="AR3413">
        <v>150</v>
      </c>
      <c r="AS3413" t="s">
        <v>755</v>
      </c>
    </row>
    <row r="3414" spans="1:45" x14ac:dyDescent="0.25">
      <c r="A3414">
        <v>3413</v>
      </c>
      <c r="B3414" t="s">
        <v>26</v>
      </c>
      <c r="C3414" t="s">
        <v>680</v>
      </c>
      <c r="D3414" t="s">
        <v>6</v>
      </c>
      <c r="E3414" t="s">
        <v>356</v>
      </c>
      <c r="F3414" s="138">
        <v>44108</v>
      </c>
      <c r="G3414" t="s">
        <v>685</v>
      </c>
      <c r="H3414" t="s">
        <v>667</v>
      </c>
      <c r="I3414" t="s">
        <v>681</v>
      </c>
      <c r="J3414" t="s">
        <v>261</v>
      </c>
      <c r="K3414" t="s">
        <v>671</v>
      </c>
      <c r="L3414">
        <v>1000</v>
      </c>
      <c r="M3414">
        <v>200</v>
      </c>
      <c r="N3414">
        <v>288</v>
      </c>
      <c r="P3414">
        <v>80</v>
      </c>
      <c r="Q3414">
        <v>3</v>
      </c>
      <c r="R3414">
        <v>21</v>
      </c>
      <c r="S3414">
        <v>52</v>
      </c>
      <c r="T3414">
        <v>2</v>
      </c>
      <c r="U3414">
        <v>22</v>
      </c>
      <c r="V3414">
        <v>1</v>
      </c>
      <c r="W3414">
        <v>0.4</v>
      </c>
      <c r="X3414">
        <v>1.4880952380952382E-2</v>
      </c>
      <c r="Y3414">
        <v>0.10416666666666667</v>
      </c>
      <c r="Z3414">
        <v>291</v>
      </c>
      <c r="AA3414">
        <v>0.65</v>
      </c>
      <c r="AB3414">
        <v>2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22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150</v>
      </c>
      <c r="AR3414">
        <v>150</v>
      </c>
      <c r="AS3414" t="s">
        <v>755</v>
      </c>
    </row>
    <row r="3415" spans="1:45" x14ac:dyDescent="0.25">
      <c r="A3415">
        <v>3414</v>
      </c>
      <c r="B3415" t="s">
        <v>26</v>
      </c>
      <c r="C3415" t="s">
        <v>680</v>
      </c>
      <c r="D3415" t="s">
        <v>6</v>
      </c>
      <c r="E3415" t="s">
        <v>356</v>
      </c>
      <c r="F3415" s="138">
        <v>44108</v>
      </c>
      <c r="G3415" t="s">
        <v>685</v>
      </c>
      <c r="H3415" t="s">
        <v>667</v>
      </c>
      <c r="I3415" t="s">
        <v>681</v>
      </c>
      <c r="J3415" t="s">
        <v>258</v>
      </c>
      <c r="K3415" t="s">
        <v>671</v>
      </c>
      <c r="L3415">
        <v>1000</v>
      </c>
      <c r="M3415">
        <v>200</v>
      </c>
      <c r="N3415">
        <v>192</v>
      </c>
      <c r="P3415">
        <v>80</v>
      </c>
      <c r="Q3415">
        <v>10</v>
      </c>
      <c r="R3415">
        <v>38</v>
      </c>
      <c r="S3415">
        <v>52</v>
      </c>
      <c r="T3415">
        <v>4.5999999999999996</v>
      </c>
      <c r="U3415">
        <v>28.3</v>
      </c>
      <c r="V3415">
        <v>0.68541666666666667</v>
      </c>
      <c r="W3415">
        <v>0.4</v>
      </c>
      <c r="X3415">
        <v>7.4404761904761918E-2</v>
      </c>
      <c r="Y3415">
        <v>0.28273809523809529</v>
      </c>
      <c r="Z3415">
        <v>205</v>
      </c>
      <c r="AA3415">
        <v>0.65</v>
      </c>
      <c r="AB3415">
        <v>4.5999999999999996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28.3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150</v>
      </c>
      <c r="AR3415">
        <v>150</v>
      </c>
      <c r="AS3415" t="s">
        <v>755</v>
      </c>
    </row>
    <row r="3416" spans="1:45" x14ac:dyDescent="0.25">
      <c r="A3416">
        <v>3415</v>
      </c>
      <c r="B3416" t="s">
        <v>26</v>
      </c>
      <c r="C3416" t="s">
        <v>680</v>
      </c>
      <c r="D3416" t="s">
        <v>6</v>
      </c>
      <c r="E3416" t="s">
        <v>356</v>
      </c>
      <c r="F3416" s="138">
        <v>44108</v>
      </c>
      <c r="G3416" t="s">
        <v>685</v>
      </c>
      <c r="H3416" t="s">
        <v>667</v>
      </c>
      <c r="I3416" t="s">
        <v>681</v>
      </c>
      <c r="J3416" t="s">
        <v>417</v>
      </c>
      <c r="K3416" t="s">
        <v>671</v>
      </c>
      <c r="L3416">
        <v>1000</v>
      </c>
      <c r="M3416">
        <v>280</v>
      </c>
      <c r="N3416">
        <v>400</v>
      </c>
      <c r="P3416">
        <v>112</v>
      </c>
      <c r="Q3416">
        <v>12</v>
      </c>
      <c r="R3416">
        <v>93</v>
      </c>
      <c r="S3416">
        <v>73</v>
      </c>
      <c r="T3416">
        <v>15.5</v>
      </c>
      <c r="U3416">
        <v>125.375</v>
      </c>
      <c r="V3416">
        <v>1.3416666666666666</v>
      </c>
      <c r="W3416">
        <v>0.4</v>
      </c>
      <c r="X3416">
        <v>4.2857142857142858E-2</v>
      </c>
      <c r="Y3416">
        <v>0.33214285714285713</v>
      </c>
      <c r="Z3416">
        <v>485</v>
      </c>
      <c r="AA3416">
        <v>0.7</v>
      </c>
      <c r="AB3416">
        <v>12</v>
      </c>
      <c r="AC3416">
        <v>8</v>
      </c>
      <c r="AD3416">
        <v>0</v>
      </c>
      <c r="AE3416">
        <v>3</v>
      </c>
      <c r="AF3416">
        <v>0</v>
      </c>
      <c r="AG3416">
        <v>0</v>
      </c>
      <c r="AH3416">
        <v>113</v>
      </c>
      <c r="AI3416">
        <v>11</v>
      </c>
      <c r="AJ3416">
        <v>0</v>
      </c>
      <c r="AK3416">
        <v>11</v>
      </c>
      <c r="AL3416">
        <v>0</v>
      </c>
      <c r="AM3416">
        <v>0</v>
      </c>
      <c r="AN3416">
        <v>0</v>
      </c>
      <c r="AO3416">
        <v>11</v>
      </c>
      <c r="AP3416">
        <v>0</v>
      </c>
      <c r="AQ3416">
        <v>250</v>
      </c>
      <c r="AR3416">
        <v>250</v>
      </c>
      <c r="AS3416" t="s">
        <v>797</v>
      </c>
    </row>
    <row r="3417" spans="1:45" x14ac:dyDescent="0.25">
      <c r="A3417">
        <v>3416</v>
      </c>
      <c r="B3417" t="s">
        <v>26</v>
      </c>
      <c r="C3417" t="s">
        <v>680</v>
      </c>
      <c r="D3417" t="s">
        <v>6</v>
      </c>
      <c r="E3417" t="s">
        <v>356</v>
      </c>
      <c r="F3417" s="138">
        <v>44108</v>
      </c>
      <c r="G3417" t="s">
        <v>685</v>
      </c>
      <c r="H3417" t="s">
        <v>667</v>
      </c>
      <c r="I3417" t="s">
        <v>681</v>
      </c>
      <c r="J3417" t="s">
        <v>445</v>
      </c>
      <c r="K3417" t="s">
        <v>671</v>
      </c>
      <c r="L3417">
        <v>1000</v>
      </c>
      <c r="M3417">
        <v>200</v>
      </c>
      <c r="N3417">
        <v>240</v>
      </c>
      <c r="P3417">
        <v>80</v>
      </c>
      <c r="Q3417">
        <v>20</v>
      </c>
      <c r="R3417">
        <v>31</v>
      </c>
      <c r="S3417">
        <v>52</v>
      </c>
      <c r="T3417">
        <v>19</v>
      </c>
      <c r="U3417">
        <v>32.6</v>
      </c>
      <c r="V3417">
        <v>1.0117647058823529</v>
      </c>
      <c r="W3417">
        <v>0.4</v>
      </c>
      <c r="X3417">
        <v>0.11904761904761904</v>
      </c>
      <c r="Y3417">
        <v>0.18452380952380953</v>
      </c>
      <c r="Z3417">
        <v>297</v>
      </c>
      <c r="AA3417">
        <v>0.65</v>
      </c>
      <c r="AB3417">
        <v>19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31.6</v>
      </c>
      <c r="AI3417">
        <v>0</v>
      </c>
      <c r="AJ3417">
        <v>0</v>
      </c>
      <c r="AK3417">
        <v>2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150</v>
      </c>
      <c r="AR3417">
        <v>150</v>
      </c>
      <c r="AS3417" t="s">
        <v>755</v>
      </c>
    </row>
    <row r="3418" spans="1:45" x14ac:dyDescent="0.25">
      <c r="A3418">
        <v>3417</v>
      </c>
      <c r="B3418" t="s">
        <v>26</v>
      </c>
      <c r="C3418" t="s">
        <v>680</v>
      </c>
      <c r="D3418" t="s">
        <v>6</v>
      </c>
      <c r="E3418" t="s">
        <v>356</v>
      </c>
      <c r="F3418" s="138">
        <v>44108</v>
      </c>
      <c r="G3418" t="s">
        <v>670</v>
      </c>
      <c r="H3418" t="s">
        <v>687</v>
      </c>
      <c r="I3418" t="s">
        <v>692</v>
      </c>
      <c r="J3418" t="s">
        <v>383</v>
      </c>
      <c r="K3418" t="s">
        <v>671</v>
      </c>
      <c r="L3418">
        <v>1200</v>
      </c>
      <c r="M3418">
        <v>240</v>
      </c>
      <c r="N3418">
        <v>240</v>
      </c>
      <c r="P3418">
        <v>57</v>
      </c>
      <c r="Q3418">
        <v>35</v>
      </c>
      <c r="R3418">
        <v>46</v>
      </c>
      <c r="S3418">
        <v>21</v>
      </c>
      <c r="T3418">
        <v>22.25</v>
      </c>
      <c r="U3418">
        <v>34.25</v>
      </c>
      <c r="V3418">
        <v>0.69753086419753085</v>
      </c>
      <c r="W3418">
        <v>0.24</v>
      </c>
      <c r="X3418">
        <v>0.20833333333333334</v>
      </c>
      <c r="Y3418">
        <v>0.27380952380952384</v>
      </c>
      <c r="Z3418">
        <v>280</v>
      </c>
      <c r="AA3418">
        <v>0.6</v>
      </c>
      <c r="AB3418">
        <v>19</v>
      </c>
      <c r="AC3418">
        <v>3</v>
      </c>
      <c r="AD3418">
        <v>0</v>
      </c>
      <c r="AE3418">
        <v>5</v>
      </c>
      <c r="AF3418">
        <v>0</v>
      </c>
      <c r="AG3418">
        <v>0</v>
      </c>
      <c r="AH3418">
        <v>31</v>
      </c>
      <c r="AI3418">
        <v>5</v>
      </c>
      <c r="AJ3418">
        <v>0</v>
      </c>
      <c r="AK3418">
        <v>4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150</v>
      </c>
      <c r="AR3418">
        <v>150</v>
      </c>
      <c r="AS3418" t="s">
        <v>755</v>
      </c>
    </row>
    <row r="3419" spans="1:45" x14ac:dyDescent="0.25">
      <c r="A3419">
        <v>3418</v>
      </c>
      <c r="B3419" t="s">
        <v>26</v>
      </c>
      <c r="C3419" t="s">
        <v>680</v>
      </c>
      <c r="D3419" t="s">
        <v>6</v>
      </c>
      <c r="E3419" t="s">
        <v>356</v>
      </c>
      <c r="F3419" s="138">
        <v>44108</v>
      </c>
      <c r="G3419" t="s">
        <v>670</v>
      </c>
      <c r="H3419" t="s">
        <v>687</v>
      </c>
      <c r="I3419" t="s">
        <v>693</v>
      </c>
      <c r="J3419" t="s">
        <v>385</v>
      </c>
      <c r="K3419" t="s">
        <v>671</v>
      </c>
      <c r="L3419">
        <v>1200</v>
      </c>
      <c r="M3419">
        <v>240</v>
      </c>
      <c r="N3419">
        <v>288</v>
      </c>
      <c r="P3419">
        <v>57</v>
      </c>
      <c r="Q3419">
        <v>16</v>
      </c>
      <c r="R3419">
        <v>34</v>
      </c>
      <c r="S3419">
        <v>21</v>
      </c>
      <c r="T3419">
        <v>9</v>
      </c>
      <c r="U3419">
        <v>24</v>
      </c>
      <c r="V3419">
        <v>0.66</v>
      </c>
      <c r="W3419">
        <v>0.24</v>
      </c>
      <c r="X3419">
        <v>7.9365079365079361E-2</v>
      </c>
      <c r="Y3419">
        <v>0.16865079365079366</v>
      </c>
      <c r="Z3419">
        <v>350</v>
      </c>
      <c r="AA3419">
        <v>0.6</v>
      </c>
      <c r="AB3419">
        <v>9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22</v>
      </c>
      <c r="AI3419">
        <v>2</v>
      </c>
      <c r="AJ3419">
        <v>0</v>
      </c>
      <c r="AK3419">
        <v>3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150</v>
      </c>
      <c r="AR3419">
        <v>150</v>
      </c>
      <c r="AS3419" t="s">
        <v>755</v>
      </c>
    </row>
    <row r="3420" spans="1:45" x14ac:dyDescent="0.25">
      <c r="A3420">
        <v>3419</v>
      </c>
      <c r="B3420" t="s">
        <v>26</v>
      </c>
      <c r="C3420" t="s">
        <v>680</v>
      </c>
      <c r="D3420" t="s">
        <v>6</v>
      </c>
      <c r="E3420" t="s">
        <v>356</v>
      </c>
      <c r="F3420" s="138">
        <v>44108</v>
      </c>
      <c r="G3420" t="s">
        <v>670</v>
      </c>
      <c r="H3420" t="s">
        <v>687</v>
      </c>
      <c r="I3420" t="s">
        <v>691</v>
      </c>
      <c r="J3420" t="s">
        <v>390</v>
      </c>
      <c r="K3420" t="s">
        <v>671</v>
      </c>
      <c r="L3420">
        <v>1200</v>
      </c>
      <c r="M3420">
        <v>240</v>
      </c>
      <c r="N3420">
        <v>252</v>
      </c>
      <c r="P3420">
        <v>57</v>
      </c>
      <c r="Q3420">
        <v>17</v>
      </c>
      <c r="R3420">
        <v>20</v>
      </c>
      <c r="S3420">
        <v>21</v>
      </c>
      <c r="T3420">
        <v>16.75</v>
      </c>
      <c r="U3420">
        <v>16.875</v>
      </c>
      <c r="V3420">
        <v>0.90878378378378377</v>
      </c>
      <c r="W3420">
        <v>0.24</v>
      </c>
      <c r="X3420">
        <v>9.6371882086167815E-2</v>
      </c>
      <c r="Y3420">
        <v>0.11337868480725626</v>
      </c>
      <c r="Z3420">
        <v>285</v>
      </c>
      <c r="AA3420">
        <v>0.6</v>
      </c>
      <c r="AB3420">
        <v>16</v>
      </c>
      <c r="AC3420">
        <v>1</v>
      </c>
      <c r="AD3420">
        <v>0</v>
      </c>
      <c r="AE3420">
        <v>1</v>
      </c>
      <c r="AF3420">
        <v>0</v>
      </c>
      <c r="AG3420">
        <v>0</v>
      </c>
      <c r="AH3420">
        <v>12</v>
      </c>
      <c r="AI3420">
        <v>1</v>
      </c>
      <c r="AJ3420">
        <v>0</v>
      </c>
      <c r="AK3420">
        <v>4</v>
      </c>
      <c r="AL3420">
        <v>1</v>
      </c>
      <c r="AM3420">
        <v>0</v>
      </c>
      <c r="AN3420">
        <v>0</v>
      </c>
      <c r="AO3420">
        <v>5</v>
      </c>
      <c r="AP3420">
        <v>0</v>
      </c>
      <c r="AQ3420">
        <v>150</v>
      </c>
      <c r="AR3420">
        <v>150</v>
      </c>
      <c r="AS3420" t="s">
        <v>755</v>
      </c>
    </row>
    <row r="3421" spans="1:45" x14ac:dyDescent="0.25">
      <c r="A3421">
        <v>3420</v>
      </c>
      <c r="B3421" t="s">
        <v>26</v>
      </c>
      <c r="C3421" t="s">
        <v>680</v>
      </c>
      <c r="D3421" t="s">
        <v>6</v>
      </c>
      <c r="E3421" t="s">
        <v>356</v>
      </c>
      <c r="F3421" s="138">
        <v>44108</v>
      </c>
      <c r="G3421" t="s">
        <v>670</v>
      </c>
      <c r="H3421" t="s">
        <v>687</v>
      </c>
      <c r="I3421" t="s">
        <v>690</v>
      </c>
      <c r="J3421" t="s">
        <v>596</v>
      </c>
      <c r="K3421" t="s">
        <v>671</v>
      </c>
      <c r="L3421">
        <v>1200</v>
      </c>
      <c r="M3421">
        <v>240</v>
      </c>
      <c r="N3421">
        <v>240</v>
      </c>
      <c r="P3421">
        <v>57</v>
      </c>
      <c r="Q3421">
        <v>0</v>
      </c>
      <c r="R3421">
        <v>30</v>
      </c>
      <c r="S3421">
        <v>21</v>
      </c>
      <c r="T3421">
        <v>0</v>
      </c>
      <c r="U3421">
        <v>19.95</v>
      </c>
      <c r="V3421">
        <v>0.66499999999999992</v>
      </c>
      <c r="W3421">
        <v>0.24</v>
      </c>
      <c r="X3421">
        <v>0</v>
      </c>
      <c r="Y3421">
        <v>0.17857142857142858</v>
      </c>
      <c r="Z3421">
        <v>250</v>
      </c>
      <c r="AA3421">
        <v>0.6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14.7</v>
      </c>
      <c r="AI3421">
        <v>0</v>
      </c>
      <c r="AJ3421">
        <v>0</v>
      </c>
      <c r="AK3421">
        <v>0</v>
      </c>
      <c r="AL3421">
        <v>3</v>
      </c>
      <c r="AM3421">
        <v>3</v>
      </c>
      <c r="AN3421">
        <v>0</v>
      </c>
      <c r="AO3421">
        <v>0</v>
      </c>
      <c r="AP3421">
        <v>0</v>
      </c>
      <c r="AQ3421">
        <v>150</v>
      </c>
      <c r="AR3421">
        <v>150</v>
      </c>
      <c r="AS3421" t="s">
        <v>755</v>
      </c>
    </row>
    <row r="3422" spans="1:45" x14ac:dyDescent="0.25">
      <c r="A3422">
        <v>3421</v>
      </c>
      <c r="B3422" t="s">
        <v>26</v>
      </c>
      <c r="C3422" t="s">
        <v>680</v>
      </c>
      <c r="D3422" t="s">
        <v>6</v>
      </c>
      <c r="E3422" t="s">
        <v>356</v>
      </c>
      <c r="F3422" s="138">
        <v>44108</v>
      </c>
      <c r="G3422" t="s">
        <v>684</v>
      </c>
      <c r="H3422" t="s">
        <v>687</v>
      </c>
      <c r="I3422" t="s">
        <v>690</v>
      </c>
      <c r="J3422" t="s">
        <v>452</v>
      </c>
      <c r="K3422" t="s">
        <v>669</v>
      </c>
      <c r="L3422">
        <v>1250</v>
      </c>
      <c r="M3422">
        <v>250</v>
      </c>
      <c r="N3422">
        <v>256</v>
      </c>
      <c r="P3422">
        <v>60</v>
      </c>
      <c r="Q3422">
        <v>7</v>
      </c>
      <c r="R3422">
        <v>34</v>
      </c>
      <c r="S3422">
        <v>22</v>
      </c>
      <c r="T3422">
        <v>10.5</v>
      </c>
      <c r="U3422">
        <v>40.75</v>
      </c>
      <c r="V3422">
        <v>1.25</v>
      </c>
      <c r="W3422">
        <v>0.24</v>
      </c>
      <c r="X3422">
        <v>3.90625E-2</v>
      </c>
      <c r="Y3422">
        <v>0.18973214285714288</v>
      </c>
      <c r="Z3422">
        <v>300</v>
      </c>
      <c r="AA3422">
        <v>0.6</v>
      </c>
      <c r="AB3422">
        <v>6</v>
      </c>
      <c r="AC3422">
        <v>0</v>
      </c>
      <c r="AD3422">
        <v>0</v>
      </c>
      <c r="AE3422">
        <v>3</v>
      </c>
      <c r="AF3422">
        <v>4</v>
      </c>
      <c r="AG3422">
        <v>0</v>
      </c>
      <c r="AH3422">
        <v>0</v>
      </c>
      <c r="AI3422">
        <v>0</v>
      </c>
      <c r="AJ3422">
        <v>0</v>
      </c>
      <c r="AK3422">
        <v>9</v>
      </c>
      <c r="AL3422">
        <v>3</v>
      </c>
      <c r="AM3422">
        <v>34</v>
      </c>
      <c r="AN3422">
        <v>0</v>
      </c>
      <c r="AO3422">
        <v>0</v>
      </c>
      <c r="AP3422">
        <v>0</v>
      </c>
      <c r="AQ3422">
        <v>150</v>
      </c>
      <c r="AR3422">
        <v>150</v>
      </c>
      <c r="AS3422" t="s">
        <v>755</v>
      </c>
    </row>
    <row r="3423" spans="1:45" x14ac:dyDescent="0.25">
      <c r="A3423">
        <v>3422</v>
      </c>
      <c r="B3423" t="s">
        <v>26</v>
      </c>
      <c r="C3423" t="s">
        <v>680</v>
      </c>
      <c r="D3423" t="s">
        <v>6</v>
      </c>
      <c r="E3423" t="s">
        <v>356</v>
      </c>
      <c r="F3423" s="138">
        <v>44108</v>
      </c>
      <c r="G3423" t="s">
        <v>684</v>
      </c>
      <c r="H3423" t="s">
        <v>687</v>
      </c>
      <c r="I3423" t="s">
        <v>702</v>
      </c>
      <c r="J3423" t="s">
        <v>462</v>
      </c>
      <c r="K3423" t="s">
        <v>669</v>
      </c>
      <c r="L3423">
        <v>1250</v>
      </c>
      <c r="M3423">
        <v>250</v>
      </c>
      <c r="N3423">
        <v>240</v>
      </c>
      <c r="P3423">
        <v>60</v>
      </c>
      <c r="Q3423">
        <v>0</v>
      </c>
      <c r="R3423">
        <v>30</v>
      </c>
      <c r="S3423">
        <v>22</v>
      </c>
      <c r="T3423">
        <v>0</v>
      </c>
      <c r="U3423">
        <v>19.95</v>
      </c>
      <c r="V3423">
        <v>0.66499999999999992</v>
      </c>
      <c r="W3423">
        <v>0.24</v>
      </c>
      <c r="X3423">
        <v>0</v>
      </c>
      <c r="Y3423">
        <v>0.17857142857142858</v>
      </c>
      <c r="Z3423">
        <v>271</v>
      </c>
      <c r="AA3423">
        <v>0.6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14.7</v>
      </c>
      <c r="AI3423">
        <v>0</v>
      </c>
      <c r="AJ3423">
        <v>0</v>
      </c>
      <c r="AK3423">
        <v>0</v>
      </c>
      <c r="AL3423">
        <v>3</v>
      </c>
      <c r="AM3423">
        <v>3</v>
      </c>
      <c r="AN3423">
        <v>0</v>
      </c>
      <c r="AO3423">
        <v>0</v>
      </c>
      <c r="AP3423">
        <v>0</v>
      </c>
      <c r="AQ3423">
        <v>150</v>
      </c>
      <c r="AR3423">
        <v>150</v>
      </c>
      <c r="AS3423" t="s">
        <v>755</v>
      </c>
    </row>
    <row r="3424" spans="1:45" x14ac:dyDescent="0.25">
      <c r="A3424">
        <v>3423</v>
      </c>
      <c r="B3424" t="s">
        <v>26</v>
      </c>
      <c r="C3424" t="s">
        <v>665</v>
      </c>
      <c r="D3424" t="s">
        <v>6</v>
      </c>
      <c r="E3424" t="s">
        <v>357</v>
      </c>
      <c r="F3424" s="138">
        <v>44114</v>
      </c>
      <c r="G3424" t="s">
        <v>703</v>
      </c>
      <c r="H3424" t="s">
        <v>667</v>
      </c>
      <c r="I3424" t="s">
        <v>668</v>
      </c>
      <c r="J3424" t="s">
        <v>451</v>
      </c>
      <c r="K3424" t="s">
        <v>669</v>
      </c>
      <c r="L3424">
        <v>2700</v>
      </c>
      <c r="M3424">
        <v>504</v>
      </c>
      <c r="O3424">
        <v>496</v>
      </c>
      <c r="P3424">
        <v>201</v>
      </c>
      <c r="Q3424">
        <v>47</v>
      </c>
      <c r="R3424">
        <v>68</v>
      </c>
      <c r="S3424">
        <v>133</v>
      </c>
      <c r="T3424">
        <v>30.5</v>
      </c>
      <c r="U3424">
        <v>49</v>
      </c>
      <c r="V3424">
        <v>0.69130434782608696</v>
      </c>
      <c r="W3424">
        <v>0.4</v>
      </c>
      <c r="X3424">
        <v>0.13536866359447006</v>
      </c>
      <c r="Y3424">
        <v>0.19585253456221199</v>
      </c>
      <c r="Z3424">
        <v>532</v>
      </c>
      <c r="AA3424">
        <v>0.8</v>
      </c>
      <c r="AB3424">
        <v>18</v>
      </c>
      <c r="AC3424">
        <v>0</v>
      </c>
      <c r="AD3424">
        <v>0</v>
      </c>
      <c r="AE3424">
        <v>25</v>
      </c>
      <c r="AF3424">
        <v>0</v>
      </c>
      <c r="AG3424">
        <v>0</v>
      </c>
      <c r="AH3424">
        <v>36</v>
      </c>
      <c r="AI3424">
        <v>0</v>
      </c>
      <c r="AJ3424">
        <v>0</v>
      </c>
      <c r="AK3424">
        <v>26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100</v>
      </c>
      <c r="AR3424">
        <v>100</v>
      </c>
      <c r="AS3424" t="s">
        <v>797</v>
      </c>
    </row>
    <row r="3425" spans="1:45" x14ac:dyDescent="0.25">
      <c r="A3425">
        <v>3424</v>
      </c>
      <c r="B3425" t="s">
        <v>26</v>
      </c>
      <c r="C3425" t="s">
        <v>665</v>
      </c>
      <c r="D3425" t="s">
        <v>6</v>
      </c>
      <c r="E3425" t="s">
        <v>357</v>
      </c>
      <c r="F3425" s="138">
        <v>44114</v>
      </c>
      <c r="G3425" t="s">
        <v>670</v>
      </c>
      <c r="H3425" t="s">
        <v>667</v>
      </c>
      <c r="I3425" t="s">
        <v>668</v>
      </c>
      <c r="J3425" t="s">
        <v>138</v>
      </c>
      <c r="K3425" t="s">
        <v>669</v>
      </c>
      <c r="L3425">
        <v>1200</v>
      </c>
      <c r="M3425">
        <v>336</v>
      </c>
      <c r="O3425">
        <v>338</v>
      </c>
      <c r="P3425">
        <v>134.4</v>
      </c>
      <c r="Q3425">
        <v>39</v>
      </c>
      <c r="R3425">
        <v>96</v>
      </c>
      <c r="S3425">
        <v>88.703999999999994</v>
      </c>
      <c r="T3425">
        <v>18.25</v>
      </c>
      <c r="U3425">
        <v>73.5</v>
      </c>
      <c r="V3425">
        <v>0.67962962962962958</v>
      </c>
      <c r="W3425">
        <v>0.4</v>
      </c>
      <c r="X3425">
        <v>0.16483516483516483</v>
      </c>
      <c r="Y3425">
        <v>0.40574809805579037</v>
      </c>
      <c r="Z3425">
        <v>496</v>
      </c>
      <c r="AA3425">
        <v>0.8</v>
      </c>
      <c r="AB3425">
        <v>17</v>
      </c>
      <c r="AC3425">
        <v>3</v>
      </c>
      <c r="AD3425">
        <v>0</v>
      </c>
      <c r="AE3425">
        <v>1</v>
      </c>
      <c r="AF3425">
        <v>0</v>
      </c>
      <c r="AG3425">
        <v>0</v>
      </c>
      <c r="AH3425">
        <v>69</v>
      </c>
      <c r="AI3425">
        <v>4</v>
      </c>
      <c r="AJ3425">
        <v>0</v>
      </c>
      <c r="AK3425">
        <v>7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100</v>
      </c>
      <c r="AR3425">
        <v>100</v>
      </c>
      <c r="AS3425" t="s">
        <v>755</v>
      </c>
    </row>
    <row r="3426" spans="1:45" x14ac:dyDescent="0.25">
      <c r="A3426">
        <v>3425</v>
      </c>
      <c r="B3426" t="s">
        <v>26</v>
      </c>
      <c r="C3426" t="s">
        <v>665</v>
      </c>
      <c r="D3426" t="s">
        <v>6</v>
      </c>
      <c r="E3426" t="s">
        <v>357</v>
      </c>
      <c r="F3426" s="138">
        <v>44114</v>
      </c>
      <c r="G3426" t="s">
        <v>670</v>
      </c>
      <c r="H3426" t="s">
        <v>667</v>
      </c>
      <c r="I3426" t="s">
        <v>668</v>
      </c>
      <c r="J3426" t="s">
        <v>139</v>
      </c>
      <c r="K3426" t="s">
        <v>669</v>
      </c>
      <c r="L3426">
        <v>1200</v>
      </c>
      <c r="M3426">
        <v>240</v>
      </c>
      <c r="O3426">
        <v>220</v>
      </c>
      <c r="P3426">
        <v>96</v>
      </c>
      <c r="Q3426">
        <v>10</v>
      </c>
      <c r="R3426">
        <v>53</v>
      </c>
      <c r="S3426">
        <v>63.36</v>
      </c>
      <c r="T3426">
        <v>4</v>
      </c>
      <c r="U3426">
        <v>29</v>
      </c>
      <c r="V3426">
        <v>0.52380952380952384</v>
      </c>
      <c r="W3426">
        <v>0.4</v>
      </c>
      <c r="X3426">
        <v>6.4935064935064929E-2</v>
      </c>
      <c r="Y3426">
        <v>0.34415584415584416</v>
      </c>
      <c r="Z3426">
        <v>280</v>
      </c>
      <c r="AA3426">
        <v>0.8</v>
      </c>
      <c r="AB3426">
        <v>3</v>
      </c>
      <c r="AC3426">
        <v>0</v>
      </c>
      <c r="AD3426">
        <v>0</v>
      </c>
      <c r="AE3426">
        <v>2</v>
      </c>
      <c r="AF3426">
        <v>0</v>
      </c>
      <c r="AG3426">
        <v>0</v>
      </c>
      <c r="AH3426">
        <v>28</v>
      </c>
      <c r="AI3426">
        <v>0</v>
      </c>
      <c r="AJ3426">
        <v>0</v>
      </c>
      <c r="AK3426">
        <v>2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100</v>
      </c>
      <c r="AR3426">
        <v>100</v>
      </c>
      <c r="AS3426" t="s">
        <v>755</v>
      </c>
    </row>
    <row r="3427" spans="1:45" x14ac:dyDescent="0.25">
      <c r="A3427">
        <v>3426</v>
      </c>
      <c r="B3427" t="s">
        <v>26</v>
      </c>
      <c r="C3427" t="s">
        <v>665</v>
      </c>
      <c r="D3427" t="s">
        <v>6</v>
      </c>
      <c r="E3427" t="s">
        <v>357</v>
      </c>
      <c r="F3427" s="138">
        <v>44114</v>
      </c>
      <c r="G3427" t="s">
        <v>670</v>
      </c>
      <c r="H3427" t="s">
        <v>667</v>
      </c>
      <c r="I3427" t="s">
        <v>668</v>
      </c>
      <c r="J3427" t="s">
        <v>142</v>
      </c>
      <c r="K3427" t="s">
        <v>671</v>
      </c>
      <c r="L3427">
        <v>1200</v>
      </c>
      <c r="M3427">
        <v>336</v>
      </c>
      <c r="O3427">
        <v>336</v>
      </c>
      <c r="P3427">
        <v>134.4</v>
      </c>
      <c r="Q3427">
        <v>43</v>
      </c>
      <c r="R3427">
        <v>68</v>
      </c>
      <c r="S3427">
        <v>88.703999999999994</v>
      </c>
      <c r="T3427">
        <v>14.5</v>
      </c>
      <c r="U3427">
        <v>85.75</v>
      </c>
      <c r="V3427">
        <v>0.90315315315315314</v>
      </c>
      <c r="W3427">
        <v>0.4</v>
      </c>
      <c r="X3427">
        <v>0.18282312925170069</v>
      </c>
      <c r="Y3427">
        <v>0.28911564625850339</v>
      </c>
      <c r="Z3427">
        <v>367</v>
      </c>
      <c r="AA3427">
        <v>0.7</v>
      </c>
      <c r="AB3427">
        <v>14</v>
      </c>
      <c r="AC3427">
        <v>2</v>
      </c>
      <c r="AD3427">
        <v>0</v>
      </c>
      <c r="AE3427">
        <v>0</v>
      </c>
      <c r="AF3427">
        <v>0</v>
      </c>
      <c r="AG3427">
        <v>0</v>
      </c>
      <c r="AH3427">
        <v>74</v>
      </c>
      <c r="AI3427">
        <v>3</v>
      </c>
      <c r="AJ3427">
        <v>0</v>
      </c>
      <c r="AK3427">
        <v>22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50</v>
      </c>
      <c r="AR3427">
        <v>50</v>
      </c>
      <c r="AS3427" t="s">
        <v>797</v>
      </c>
    </row>
    <row r="3428" spans="1:45" x14ac:dyDescent="0.25">
      <c r="A3428">
        <v>3427</v>
      </c>
      <c r="B3428" t="s">
        <v>26</v>
      </c>
      <c r="C3428" t="s">
        <v>665</v>
      </c>
      <c r="D3428" t="s">
        <v>6</v>
      </c>
      <c r="E3428" t="s">
        <v>357</v>
      </c>
      <c r="F3428" s="138">
        <v>44114</v>
      </c>
      <c r="G3428" t="s">
        <v>670</v>
      </c>
      <c r="H3428" t="s">
        <v>667</v>
      </c>
      <c r="I3428" t="s">
        <v>668</v>
      </c>
      <c r="J3428" t="s">
        <v>143</v>
      </c>
      <c r="K3428" t="s">
        <v>671</v>
      </c>
      <c r="L3428">
        <v>1200</v>
      </c>
      <c r="M3428">
        <v>240</v>
      </c>
      <c r="O3428">
        <v>226</v>
      </c>
      <c r="P3428">
        <v>96</v>
      </c>
      <c r="Q3428">
        <v>7</v>
      </c>
      <c r="R3428">
        <v>38</v>
      </c>
      <c r="S3428">
        <v>63.36</v>
      </c>
      <c r="T3428">
        <v>4.75</v>
      </c>
      <c r="U3428">
        <v>22.5</v>
      </c>
      <c r="V3428">
        <v>0.60555555555555551</v>
      </c>
      <c r="W3428">
        <v>0.4</v>
      </c>
      <c r="X3428">
        <v>4.4247787610619475E-2</v>
      </c>
      <c r="Y3428">
        <v>0.24020227560050569</v>
      </c>
      <c r="Z3428">
        <v>317</v>
      </c>
      <c r="AA3428">
        <v>0.7</v>
      </c>
      <c r="AB3428">
        <v>4</v>
      </c>
      <c r="AC3428">
        <v>1</v>
      </c>
      <c r="AD3428">
        <v>0</v>
      </c>
      <c r="AE3428">
        <v>1</v>
      </c>
      <c r="AF3428">
        <v>0</v>
      </c>
      <c r="AG3428">
        <v>0</v>
      </c>
      <c r="AH3428">
        <v>15</v>
      </c>
      <c r="AI3428">
        <v>2</v>
      </c>
      <c r="AJ3428">
        <v>0</v>
      </c>
      <c r="AK3428">
        <v>14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50</v>
      </c>
      <c r="AR3428">
        <v>50</v>
      </c>
      <c r="AS3428" t="s">
        <v>755</v>
      </c>
    </row>
    <row r="3429" spans="1:45" x14ac:dyDescent="0.25">
      <c r="A3429">
        <v>3428</v>
      </c>
      <c r="B3429" t="s">
        <v>26</v>
      </c>
      <c r="C3429" t="s">
        <v>665</v>
      </c>
      <c r="D3429" t="s">
        <v>6</v>
      </c>
      <c r="E3429" t="s">
        <v>357</v>
      </c>
      <c r="F3429" s="138">
        <v>44114</v>
      </c>
      <c r="G3429" t="s">
        <v>670</v>
      </c>
      <c r="H3429" t="s">
        <v>667</v>
      </c>
      <c r="I3429" t="s">
        <v>668</v>
      </c>
      <c r="J3429" t="s">
        <v>145</v>
      </c>
      <c r="K3429" t="s">
        <v>671</v>
      </c>
      <c r="L3429">
        <v>1200</v>
      </c>
      <c r="M3429">
        <v>240</v>
      </c>
      <c r="O3429">
        <v>224</v>
      </c>
      <c r="P3429">
        <v>96</v>
      </c>
      <c r="Q3429">
        <v>19</v>
      </c>
      <c r="R3429">
        <v>42</v>
      </c>
      <c r="S3429">
        <v>63.36</v>
      </c>
      <c r="T3429">
        <v>14.5</v>
      </c>
      <c r="U3429">
        <v>32.33</v>
      </c>
      <c r="V3429">
        <v>0.76770491803278684</v>
      </c>
      <c r="W3429">
        <v>0.4</v>
      </c>
      <c r="X3429">
        <v>0.12117346938775511</v>
      </c>
      <c r="Y3429">
        <v>0.2678571428571429</v>
      </c>
      <c r="Z3429">
        <v>410</v>
      </c>
      <c r="AA3429">
        <v>0.7</v>
      </c>
      <c r="AB3429">
        <v>13.5</v>
      </c>
      <c r="AC3429">
        <v>2</v>
      </c>
      <c r="AD3429">
        <v>0</v>
      </c>
      <c r="AE3429">
        <v>1</v>
      </c>
      <c r="AF3429">
        <v>0</v>
      </c>
      <c r="AG3429">
        <v>0</v>
      </c>
      <c r="AH3429">
        <v>28.33</v>
      </c>
      <c r="AI3429">
        <v>8</v>
      </c>
      <c r="AJ3429">
        <v>0</v>
      </c>
      <c r="AK3429">
        <v>4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50</v>
      </c>
      <c r="AR3429">
        <v>50</v>
      </c>
      <c r="AS3429" t="s">
        <v>755</v>
      </c>
    </row>
    <row r="3430" spans="1:45" x14ac:dyDescent="0.25">
      <c r="A3430">
        <v>3429</v>
      </c>
      <c r="B3430" t="s">
        <v>26</v>
      </c>
      <c r="C3430" t="s">
        <v>665</v>
      </c>
      <c r="D3430" t="s">
        <v>6</v>
      </c>
      <c r="E3430" t="s">
        <v>357</v>
      </c>
      <c r="F3430" s="138">
        <v>44114</v>
      </c>
      <c r="G3430" t="s">
        <v>682</v>
      </c>
      <c r="H3430" t="s">
        <v>667</v>
      </c>
      <c r="I3430" t="s">
        <v>668</v>
      </c>
      <c r="J3430" t="s">
        <v>435</v>
      </c>
      <c r="K3430" t="s">
        <v>671</v>
      </c>
      <c r="L3430">
        <v>1200</v>
      </c>
      <c r="M3430">
        <v>200</v>
      </c>
      <c r="O3430">
        <v>190</v>
      </c>
      <c r="P3430">
        <v>80</v>
      </c>
      <c r="Q3430">
        <v>11</v>
      </c>
      <c r="R3430">
        <v>35</v>
      </c>
      <c r="S3430">
        <v>52.8</v>
      </c>
      <c r="T3430">
        <v>13.5</v>
      </c>
      <c r="U3430">
        <v>24.5</v>
      </c>
      <c r="V3430">
        <v>0.82608695652173914</v>
      </c>
      <c r="W3430">
        <v>0.4</v>
      </c>
      <c r="X3430">
        <v>8.2706766917293228E-2</v>
      </c>
      <c r="Y3430">
        <v>0.26315789473684209</v>
      </c>
      <c r="Z3430">
        <v>323</v>
      </c>
      <c r="AA3430">
        <v>0.7</v>
      </c>
      <c r="AB3430">
        <v>11</v>
      </c>
      <c r="AC3430">
        <v>0</v>
      </c>
      <c r="AD3430">
        <v>0</v>
      </c>
      <c r="AE3430">
        <v>5</v>
      </c>
      <c r="AF3430">
        <v>0</v>
      </c>
      <c r="AG3430">
        <v>0</v>
      </c>
      <c r="AH3430">
        <v>13</v>
      </c>
      <c r="AI3430">
        <v>0</v>
      </c>
      <c r="AJ3430">
        <v>0</v>
      </c>
      <c r="AK3430">
        <v>14</v>
      </c>
      <c r="AL3430">
        <v>0</v>
      </c>
      <c r="AM3430">
        <v>0</v>
      </c>
      <c r="AN3430">
        <v>0</v>
      </c>
      <c r="AO3430">
        <v>0</v>
      </c>
      <c r="AP3430">
        <v>9</v>
      </c>
      <c r="AQ3430">
        <v>50</v>
      </c>
      <c r="AR3430">
        <v>50</v>
      </c>
      <c r="AS3430" t="s">
        <v>755</v>
      </c>
    </row>
    <row r="3431" spans="1:45" x14ac:dyDescent="0.25">
      <c r="A3431">
        <v>3430</v>
      </c>
      <c r="B3431" t="s">
        <v>26</v>
      </c>
      <c r="C3431" t="s">
        <v>665</v>
      </c>
      <c r="D3431" t="s">
        <v>6</v>
      </c>
      <c r="E3431" t="s">
        <v>357</v>
      </c>
      <c r="F3431" s="138">
        <v>44114</v>
      </c>
      <c r="G3431" t="s">
        <v>682</v>
      </c>
      <c r="H3431" t="s">
        <v>667</v>
      </c>
      <c r="I3431" t="s">
        <v>668</v>
      </c>
      <c r="J3431" t="s">
        <v>436</v>
      </c>
      <c r="K3431" t="s">
        <v>671</v>
      </c>
      <c r="L3431">
        <v>1000</v>
      </c>
      <c r="M3431">
        <v>200</v>
      </c>
      <c r="O3431">
        <v>208</v>
      </c>
      <c r="P3431">
        <v>80</v>
      </c>
      <c r="Q3431">
        <v>10</v>
      </c>
      <c r="R3431">
        <v>32</v>
      </c>
      <c r="S3431">
        <v>52.8</v>
      </c>
      <c r="T3431">
        <v>15.5</v>
      </c>
      <c r="U3431">
        <v>16.350000000000001</v>
      </c>
      <c r="V3431">
        <v>0.75833333333333341</v>
      </c>
      <c r="W3431">
        <v>0.4</v>
      </c>
      <c r="X3431">
        <v>6.8681318681318687E-2</v>
      </c>
      <c r="Y3431">
        <v>0.21978021978021978</v>
      </c>
      <c r="Z3431">
        <v>580</v>
      </c>
      <c r="AA3431">
        <v>0.7</v>
      </c>
      <c r="AB3431">
        <v>10.5</v>
      </c>
      <c r="AC3431">
        <v>0</v>
      </c>
      <c r="AD3431">
        <v>0</v>
      </c>
      <c r="AE3431">
        <v>10</v>
      </c>
      <c r="AF3431">
        <v>0</v>
      </c>
      <c r="AG3431">
        <v>0</v>
      </c>
      <c r="AH3431">
        <v>11.6</v>
      </c>
      <c r="AI3431">
        <v>1</v>
      </c>
      <c r="AJ3431">
        <v>0</v>
      </c>
      <c r="AK3431">
        <v>9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50</v>
      </c>
      <c r="AR3431">
        <v>50</v>
      </c>
      <c r="AS3431" t="s">
        <v>755</v>
      </c>
    </row>
    <row r="3432" spans="1:45" x14ac:dyDescent="0.25">
      <c r="A3432">
        <v>3431</v>
      </c>
      <c r="B3432" t="s">
        <v>26</v>
      </c>
      <c r="C3432" t="s">
        <v>665</v>
      </c>
      <c r="D3432" t="s">
        <v>6</v>
      </c>
      <c r="E3432" t="s">
        <v>357</v>
      </c>
      <c r="F3432" s="138">
        <v>44114</v>
      </c>
      <c r="G3432" t="s">
        <v>682</v>
      </c>
      <c r="H3432" t="s">
        <v>667</v>
      </c>
      <c r="I3432" t="s">
        <v>668</v>
      </c>
      <c r="J3432" t="s">
        <v>148</v>
      </c>
      <c r="K3432" t="s">
        <v>671</v>
      </c>
      <c r="L3432">
        <v>1500</v>
      </c>
      <c r="M3432">
        <v>200</v>
      </c>
      <c r="O3432">
        <v>202</v>
      </c>
      <c r="P3432">
        <v>80</v>
      </c>
      <c r="Q3432">
        <v>7</v>
      </c>
      <c r="R3432">
        <v>25</v>
      </c>
      <c r="S3432">
        <v>52.8</v>
      </c>
      <c r="T3432">
        <v>2.5</v>
      </c>
      <c r="U3432">
        <v>15</v>
      </c>
      <c r="V3432">
        <v>0.546875</v>
      </c>
      <c r="W3432">
        <v>0.4</v>
      </c>
      <c r="X3432">
        <v>4.9504950495049514E-2</v>
      </c>
      <c r="Y3432">
        <v>0.17680339462517683</v>
      </c>
      <c r="Z3432">
        <v>260</v>
      </c>
      <c r="AA3432">
        <v>0.7</v>
      </c>
      <c r="AB3432">
        <v>2</v>
      </c>
      <c r="AC3432">
        <v>0</v>
      </c>
      <c r="AD3432">
        <v>0</v>
      </c>
      <c r="AE3432">
        <v>1</v>
      </c>
      <c r="AF3432">
        <v>0</v>
      </c>
      <c r="AG3432">
        <v>0</v>
      </c>
      <c r="AH3432">
        <v>14</v>
      </c>
      <c r="AI3432">
        <v>0</v>
      </c>
      <c r="AJ3432">
        <v>0</v>
      </c>
      <c r="AK3432">
        <v>2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50</v>
      </c>
      <c r="AR3432">
        <v>50</v>
      </c>
      <c r="AS3432" t="s">
        <v>755</v>
      </c>
    </row>
    <row r="3433" spans="1:45" x14ac:dyDescent="0.25">
      <c r="A3433">
        <v>3432</v>
      </c>
      <c r="B3433" t="s">
        <v>26</v>
      </c>
      <c r="C3433" t="s">
        <v>665</v>
      </c>
      <c r="D3433" t="s">
        <v>6</v>
      </c>
      <c r="E3433" t="s">
        <v>357</v>
      </c>
      <c r="F3433" s="138">
        <v>44114</v>
      </c>
      <c r="G3433" t="s">
        <v>682</v>
      </c>
      <c r="H3433" t="s">
        <v>667</v>
      </c>
      <c r="I3433" t="s">
        <v>668</v>
      </c>
      <c r="J3433" t="s">
        <v>396</v>
      </c>
      <c r="K3433" t="s">
        <v>671</v>
      </c>
      <c r="L3433">
        <v>2700</v>
      </c>
      <c r="M3433">
        <v>200</v>
      </c>
      <c r="O3433">
        <v>208</v>
      </c>
      <c r="P3433">
        <v>80</v>
      </c>
      <c r="Q3433">
        <v>33</v>
      </c>
      <c r="R3433">
        <v>59</v>
      </c>
      <c r="S3433">
        <v>52.8</v>
      </c>
      <c r="T3433">
        <v>22.5</v>
      </c>
      <c r="U3433">
        <v>45.5</v>
      </c>
      <c r="V3433">
        <v>0.73913043478260865</v>
      </c>
      <c r="W3433">
        <v>0.4</v>
      </c>
      <c r="X3433">
        <v>0.22664835164835165</v>
      </c>
      <c r="Y3433">
        <v>0.40521978021978022</v>
      </c>
      <c r="Z3433">
        <v>343</v>
      </c>
      <c r="AA3433">
        <v>0.8</v>
      </c>
      <c r="AB3433">
        <v>15</v>
      </c>
      <c r="AC3433">
        <v>0</v>
      </c>
      <c r="AD3433">
        <v>0</v>
      </c>
      <c r="AE3433">
        <v>15</v>
      </c>
      <c r="AF3433">
        <v>0</v>
      </c>
      <c r="AG3433">
        <v>0</v>
      </c>
      <c r="AH3433">
        <v>29</v>
      </c>
      <c r="AI3433">
        <v>0</v>
      </c>
      <c r="AJ3433">
        <v>0</v>
      </c>
      <c r="AK3433">
        <v>33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50</v>
      </c>
      <c r="AR3433">
        <v>50</v>
      </c>
      <c r="AS3433" t="s">
        <v>755</v>
      </c>
    </row>
    <row r="3434" spans="1:45" x14ac:dyDescent="0.25">
      <c r="A3434">
        <v>3433</v>
      </c>
      <c r="B3434" t="s">
        <v>26</v>
      </c>
      <c r="C3434" t="s">
        <v>665</v>
      </c>
      <c r="D3434" t="s">
        <v>6</v>
      </c>
      <c r="E3434" t="s">
        <v>357</v>
      </c>
      <c r="F3434" s="138">
        <v>44114</v>
      </c>
      <c r="G3434" t="s">
        <v>683</v>
      </c>
      <c r="H3434" t="s">
        <v>667</v>
      </c>
      <c r="I3434" t="s">
        <v>668</v>
      </c>
      <c r="J3434" t="s">
        <v>391</v>
      </c>
      <c r="K3434" t="s">
        <v>671</v>
      </c>
      <c r="L3434">
        <v>1500</v>
      </c>
      <c r="M3434">
        <v>420</v>
      </c>
      <c r="O3434">
        <v>420</v>
      </c>
      <c r="P3434">
        <v>168</v>
      </c>
      <c r="Q3434">
        <v>50</v>
      </c>
      <c r="R3434">
        <v>114</v>
      </c>
      <c r="S3434">
        <v>110.88</v>
      </c>
      <c r="T3434">
        <v>26.75</v>
      </c>
      <c r="U3434">
        <v>69.704999999999998</v>
      </c>
      <c r="V3434">
        <v>0.58814024390243902</v>
      </c>
      <c r="W3434">
        <v>0.4</v>
      </c>
      <c r="X3434">
        <v>0.17006802721088435</v>
      </c>
      <c r="Y3434">
        <v>0.38775510204081631</v>
      </c>
      <c r="Z3434">
        <v>452</v>
      </c>
      <c r="AA3434">
        <v>0.8</v>
      </c>
      <c r="AB3434">
        <v>18</v>
      </c>
      <c r="AC3434">
        <v>3</v>
      </c>
      <c r="AD3434">
        <v>0</v>
      </c>
      <c r="AE3434">
        <v>16</v>
      </c>
      <c r="AF3434">
        <v>0</v>
      </c>
      <c r="AG3434">
        <v>0</v>
      </c>
      <c r="AH3434">
        <v>49.83</v>
      </c>
      <c r="AI3434">
        <v>17</v>
      </c>
      <c r="AJ3434">
        <v>0</v>
      </c>
      <c r="AK3434">
        <v>29</v>
      </c>
      <c r="AL3434">
        <v>0</v>
      </c>
      <c r="AM3434">
        <v>0</v>
      </c>
      <c r="AN3434">
        <v>0</v>
      </c>
      <c r="AO3434">
        <v>3</v>
      </c>
      <c r="AP3434">
        <v>0</v>
      </c>
      <c r="AQ3434">
        <v>50</v>
      </c>
      <c r="AR3434">
        <v>50</v>
      </c>
      <c r="AS3434" t="s">
        <v>797</v>
      </c>
    </row>
    <row r="3435" spans="1:45" x14ac:dyDescent="0.25">
      <c r="A3435">
        <v>3434</v>
      </c>
      <c r="B3435" t="s">
        <v>26</v>
      </c>
      <c r="C3435" t="s">
        <v>665</v>
      </c>
      <c r="D3435" t="s">
        <v>6</v>
      </c>
      <c r="E3435" t="s">
        <v>357</v>
      </c>
      <c r="F3435" s="138">
        <v>44114</v>
      </c>
      <c r="G3435" t="s">
        <v>683</v>
      </c>
      <c r="H3435" t="s">
        <v>667</v>
      </c>
      <c r="I3435" t="s">
        <v>668</v>
      </c>
      <c r="J3435" t="s">
        <v>394</v>
      </c>
      <c r="K3435" t="s">
        <v>671</v>
      </c>
      <c r="L3435">
        <v>1500</v>
      </c>
      <c r="M3435">
        <v>420</v>
      </c>
      <c r="O3435">
        <v>410</v>
      </c>
      <c r="P3435">
        <v>168</v>
      </c>
      <c r="Q3435">
        <v>40</v>
      </c>
      <c r="R3435">
        <v>67</v>
      </c>
      <c r="S3435">
        <v>110.88</v>
      </c>
      <c r="T3435">
        <v>22.8</v>
      </c>
      <c r="U3435">
        <v>51.35</v>
      </c>
      <c r="V3435">
        <v>0.69299065420560757</v>
      </c>
      <c r="W3435">
        <v>0.4</v>
      </c>
      <c r="X3435">
        <v>0.13937282229965156</v>
      </c>
      <c r="Y3435">
        <v>0.23344947735191637</v>
      </c>
      <c r="Z3435">
        <v>535</v>
      </c>
      <c r="AA3435">
        <v>0.6</v>
      </c>
      <c r="AB3435">
        <v>14.8</v>
      </c>
      <c r="AC3435">
        <v>0</v>
      </c>
      <c r="AD3435">
        <v>0</v>
      </c>
      <c r="AE3435">
        <v>16</v>
      </c>
      <c r="AF3435">
        <v>0</v>
      </c>
      <c r="AG3435">
        <v>0</v>
      </c>
      <c r="AH3435">
        <v>29.6</v>
      </c>
      <c r="AI3435">
        <v>11</v>
      </c>
      <c r="AJ3435">
        <v>0</v>
      </c>
      <c r="AK3435">
        <v>35</v>
      </c>
      <c r="AL3435">
        <v>0</v>
      </c>
      <c r="AM3435">
        <v>0</v>
      </c>
      <c r="AN3435">
        <v>0</v>
      </c>
      <c r="AO3435">
        <v>4</v>
      </c>
      <c r="AP3435">
        <v>0</v>
      </c>
      <c r="AQ3435">
        <v>50</v>
      </c>
      <c r="AR3435">
        <v>50</v>
      </c>
      <c r="AS3435" t="s">
        <v>797</v>
      </c>
    </row>
    <row r="3436" spans="1:45" x14ac:dyDescent="0.25">
      <c r="A3436">
        <v>3435</v>
      </c>
      <c r="B3436" t="s">
        <v>26</v>
      </c>
      <c r="C3436" t="s">
        <v>665</v>
      </c>
      <c r="D3436" t="s">
        <v>6</v>
      </c>
      <c r="E3436" t="s">
        <v>357</v>
      </c>
      <c r="F3436" s="138">
        <v>44114</v>
      </c>
      <c r="G3436" t="s">
        <v>683</v>
      </c>
      <c r="H3436" t="s">
        <v>667</v>
      </c>
      <c r="I3436" t="s">
        <v>668</v>
      </c>
      <c r="J3436" t="s">
        <v>392</v>
      </c>
      <c r="K3436" t="s">
        <v>669</v>
      </c>
      <c r="L3436">
        <v>1500</v>
      </c>
      <c r="M3436">
        <v>420</v>
      </c>
      <c r="O3436">
        <v>432</v>
      </c>
      <c r="P3436">
        <v>168</v>
      </c>
      <c r="Q3436">
        <v>41</v>
      </c>
      <c r="R3436">
        <v>87</v>
      </c>
      <c r="S3436">
        <v>110.88</v>
      </c>
      <c r="T3436">
        <v>24</v>
      </c>
      <c r="U3436">
        <v>52.5</v>
      </c>
      <c r="V3436">
        <v>0.59765625</v>
      </c>
      <c r="W3436">
        <v>0.4</v>
      </c>
      <c r="X3436">
        <v>0.13558201058201058</v>
      </c>
      <c r="Y3436">
        <v>0.28769841269841273</v>
      </c>
      <c r="Z3436">
        <v>500</v>
      </c>
      <c r="AA3436">
        <v>0.6</v>
      </c>
      <c r="AB3436">
        <v>10</v>
      </c>
      <c r="AC3436">
        <v>0</v>
      </c>
      <c r="AD3436">
        <v>0</v>
      </c>
      <c r="AE3436">
        <v>28</v>
      </c>
      <c r="AF3436">
        <v>0</v>
      </c>
      <c r="AG3436">
        <v>0</v>
      </c>
      <c r="AH3436">
        <v>21</v>
      </c>
      <c r="AI3436">
        <v>0</v>
      </c>
      <c r="AJ3436">
        <v>0</v>
      </c>
      <c r="AK3436">
        <v>63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50</v>
      </c>
      <c r="AR3436">
        <v>50</v>
      </c>
      <c r="AS3436" t="s">
        <v>797</v>
      </c>
    </row>
    <row r="3437" spans="1:45" x14ac:dyDescent="0.25">
      <c r="A3437">
        <v>3436</v>
      </c>
      <c r="B3437" t="s">
        <v>26</v>
      </c>
      <c r="C3437" t="s">
        <v>665</v>
      </c>
      <c r="D3437" t="s">
        <v>6</v>
      </c>
      <c r="E3437" t="s">
        <v>357</v>
      </c>
      <c r="F3437" s="138">
        <v>44114</v>
      </c>
      <c r="G3437" t="s">
        <v>683</v>
      </c>
      <c r="H3437" t="s">
        <v>667</v>
      </c>
      <c r="I3437" t="s">
        <v>668</v>
      </c>
      <c r="J3437" t="s">
        <v>393</v>
      </c>
      <c r="K3437" t="s">
        <v>669</v>
      </c>
      <c r="L3437">
        <v>1500</v>
      </c>
      <c r="M3437">
        <v>420</v>
      </c>
      <c r="O3437">
        <v>384</v>
      </c>
      <c r="P3437">
        <v>168</v>
      </c>
      <c r="Q3437">
        <v>23</v>
      </c>
      <c r="R3437">
        <v>54</v>
      </c>
      <c r="S3437">
        <v>110.88</v>
      </c>
      <c r="T3437">
        <v>19.899999999999999</v>
      </c>
      <c r="U3437">
        <v>38.924999999999997</v>
      </c>
      <c r="V3437">
        <v>0.76396103896103895</v>
      </c>
      <c r="W3437">
        <v>0.4</v>
      </c>
      <c r="X3437">
        <v>8.5565476190476206E-2</v>
      </c>
      <c r="Y3437">
        <v>0.20089285714285718</v>
      </c>
      <c r="Z3437">
        <v>415</v>
      </c>
      <c r="AA3437">
        <v>0.6</v>
      </c>
      <c r="AB3437">
        <v>11.4</v>
      </c>
      <c r="AC3437">
        <v>16</v>
      </c>
      <c r="AD3437">
        <v>0</v>
      </c>
      <c r="AE3437">
        <v>9</v>
      </c>
      <c r="AF3437">
        <v>0</v>
      </c>
      <c r="AG3437">
        <v>0</v>
      </c>
      <c r="AH3437">
        <v>20.3</v>
      </c>
      <c r="AI3437">
        <v>0</v>
      </c>
      <c r="AJ3437">
        <v>0</v>
      </c>
      <c r="AK3437">
        <v>20</v>
      </c>
      <c r="AL3437">
        <v>0</v>
      </c>
      <c r="AM3437">
        <v>0</v>
      </c>
      <c r="AN3437">
        <v>0</v>
      </c>
      <c r="AO3437">
        <v>23</v>
      </c>
      <c r="AP3437">
        <v>0</v>
      </c>
      <c r="AQ3437">
        <v>50</v>
      </c>
      <c r="AR3437">
        <v>50</v>
      </c>
      <c r="AS3437" t="s">
        <v>797</v>
      </c>
    </row>
    <row r="3438" spans="1:45" x14ac:dyDescent="0.25">
      <c r="A3438">
        <v>3437</v>
      </c>
      <c r="B3438" t="s">
        <v>26</v>
      </c>
      <c r="C3438" t="s">
        <v>665</v>
      </c>
      <c r="D3438" t="s">
        <v>6</v>
      </c>
      <c r="E3438" t="s">
        <v>357</v>
      </c>
      <c r="F3438" s="138">
        <v>44114</v>
      </c>
      <c r="G3438" t="s">
        <v>684</v>
      </c>
      <c r="H3438" t="s">
        <v>667</v>
      </c>
      <c r="I3438" t="s">
        <v>668</v>
      </c>
      <c r="J3438" t="s">
        <v>170</v>
      </c>
      <c r="K3438" t="s">
        <v>669</v>
      </c>
      <c r="L3438">
        <v>1250</v>
      </c>
      <c r="M3438">
        <v>250</v>
      </c>
      <c r="O3438">
        <v>238</v>
      </c>
      <c r="P3438">
        <v>100</v>
      </c>
      <c r="Q3438">
        <v>19</v>
      </c>
      <c r="R3438">
        <v>29</v>
      </c>
      <c r="S3438">
        <v>92</v>
      </c>
      <c r="T3438">
        <v>12.5</v>
      </c>
      <c r="U3438">
        <v>24.05</v>
      </c>
      <c r="V3438">
        <v>0.76145833333333324</v>
      </c>
      <c r="W3438">
        <v>0.4</v>
      </c>
      <c r="X3438">
        <v>0.11404561824729892</v>
      </c>
      <c r="Y3438">
        <v>0.17406962785114047</v>
      </c>
      <c r="Z3438">
        <v>217</v>
      </c>
      <c r="AA3438">
        <v>0.7</v>
      </c>
      <c r="AB3438">
        <v>8</v>
      </c>
      <c r="AC3438">
        <v>2</v>
      </c>
      <c r="AD3438">
        <v>0</v>
      </c>
      <c r="AE3438">
        <v>8</v>
      </c>
      <c r="AF3438">
        <v>0</v>
      </c>
      <c r="AG3438">
        <v>0</v>
      </c>
      <c r="AH3438">
        <v>17.3</v>
      </c>
      <c r="AI3438">
        <v>3</v>
      </c>
      <c r="AJ3438">
        <v>0</v>
      </c>
      <c r="AK3438">
        <v>12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50</v>
      </c>
      <c r="AR3438">
        <v>50</v>
      </c>
      <c r="AS3438" t="s">
        <v>755</v>
      </c>
    </row>
    <row r="3439" spans="1:45" x14ac:dyDescent="0.25">
      <c r="A3439">
        <v>3438</v>
      </c>
      <c r="B3439" t="s">
        <v>26</v>
      </c>
      <c r="C3439" t="s">
        <v>665</v>
      </c>
      <c r="D3439" t="s">
        <v>6</v>
      </c>
      <c r="E3439" t="s">
        <v>357</v>
      </c>
      <c r="F3439" s="138">
        <v>44114</v>
      </c>
      <c r="G3439" t="s">
        <v>685</v>
      </c>
      <c r="H3439" t="s">
        <v>667</v>
      </c>
      <c r="I3439" t="s">
        <v>668</v>
      </c>
      <c r="J3439" t="s">
        <v>177</v>
      </c>
      <c r="K3439" t="s">
        <v>671</v>
      </c>
      <c r="L3439">
        <v>1000</v>
      </c>
      <c r="M3439">
        <v>200</v>
      </c>
      <c r="O3439">
        <v>180</v>
      </c>
      <c r="P3439">
        <v>80</v>
      </c>
      <c r="Q3439">
        <v>14</v>
      </c>
      <c r="R3439">
        <v>33</v>
      </c>
      <c r="S3439">
        <v>52.8</v>
      </c>
      <c r="T3439">
        <v>10.83</v>
      </c>
      <c r="U3439">
        <v>26</v>
      </c>
      <c r="V3439">
        <v>0.78361702127659572</v>
      </c>
      <c r="W3439">
        <v>0.4</v>
      </c>
      <c r="X3439">
        <v>0.11111111111111112</v>
      </c>
      <c r="Y3439">
        <v>0.26190476190476192</v>
      </c>
      <c r="Z3439">
        <v>328</v>
      </c>
      <c r="AA3439">
        <v>0.7</v>
      </c>
      <c r="AB3439">
        <v>10.83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26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100</v>
      </c>
      <c r="AR3439">
        <v>100</v>
      </c>
      <c r="AS3439" t="s">
        <v>755</v>
      </c>
    </row>
    <row r="3440" spans="1:45" x14ac:dyDescent="0.25">
      <c r="A3440">
        <v>3439</v>
      </c>
      <c r="B3440" t="s">
        <v>26</v>
      </c>
      <c r="C3440" t="s">
        <v>665</v>
      </c>
      <c r="D3440" t="s">
        <v>6</v>
      </c>
      <c r="E3440" t="s">
        <v>357</v>
      </c>
      <c r="F3440" s="138">
        <v>44114</v>
      </c>
      <c r="G3440" t="s">
        <v>685</v>
      </c>
      <c r="H3440" t="s">
        <v>667</v>
      </c>
      <c r="I3440" t="s">
        <v>668</v>
      </c>
      <c r="J3440" t="s">
        <v>173</v>
      </c>
      <c r="K3440" t="s">
        <v>671</v>
      </c>
      <c r="L3440">
        <v>1000</v>
      </c>
      <c r="M3440">
        <v>200</v>
      </c>
      <c r="O3440">
        <v>192</v>
      </c>
      <c r="P3440">
        <v>80</v>
      </c>
      <c r="Q3440">
        <v>11</v>
      </c>
      <c r="R3440">
        <v>32</v>
      </c>
      <c r="S3440">
        <v>52.8</v>
      </c>
      <c r="T3440">
        <v>1.5</v>
      </c>
      <c r="U3440">
        <v>20.5</v>
      </c>
      <c r="V3440">
        <v>0.51162790697674421</v>
      </c>
      <c r="W3440">
        <v>0.4</v>
      </c>
      <c r="X3440">
        <v>8.184523809523811E-2</v>
      </c>
      <c r="Y3440">
        <v>0.23809523809523814</v>
      </c>
      <c r="Z3440">
        <v>130</v>
      </c>
      <c r="AA3440">
        <v>0.65</v>
      </c>
      <c r="AB3440">
        <v>1</v>
      </c>
      <c r="AC3440">
        <v>0</v>
      </c>
      <c r="AD3440">
        <v>0</v>
      </c>
      <c r="AE3440">
        <v>1</v>
      </c>
      <c r="AF3440">
        <v>0</v>
      </c>
      <c r="AG3440">
        <v>0</v>
      </c>
      <c r="AH3440">
        <v>17</v>
      </c>
      <c r="AI3440">
        <v>2</v>
      </c>
      <c r="AJ3440">
        <v>0</v>
      </c>
      <c r="AK3440">
        <v>6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100</v>
      </c>
      <c r="AR3440">
        <v>100</v>
      </c>
      <c r="AS3440" t="s">
        <v>755</v>
      </c>
    </row>
    <row r="3441" spans="1:45" x14ac:dyDescent="0.25">
      <c r="A3441">
        <v>3440</v>
      </c>
      <c r="B3441" t="s">
        <v>26</v>
      </c>
      <c r="C3441" t="s">
        <v>665</v>
      </c>
      <c r="D3441" t="s">
        <v>6</v>
      </c>
      <c r="E3441" t="s">
        <v>357</v>
      </c>
      <c r="F3441" s="138">
        <v>44114</v>
      </c>
      <c r="G3441" t="s">
        <v>685</v>
      </c>
      <c r="H3441" t="s">
        <v>667</v>
      </c>
      <c r="I3441" t="s">
        <v>668</v>
      </c>
      <c r="J3441" t="s">
        <v>416</v>
      </c>
      <c r="K3441" t="s">
        <v>671</v>
      </c>
      <c r="L3441">
        <v>1000</v>
      </c>
      <c r="M3441">
        <v>280</v>
      </c>
      <c r="O3441">
        <v>288</v>
      </c>
      <c r="P3441">
        <v>112</v>
      </c>
      <c r="Q3441">
        <v>53</v>
      </c>
      <c r="R3441">
        <v>103</v>
      </c>
      <c r="S3441">
        <v>73.919999999999987</v>
      </c>
      <c r="T3441">
        <v>28.75</v>
      </c>
      <c r="U3441">
        <v>75.5</v>
      </c>
      <c r="V3441">
        <v>0.66826923076923073</v>
      </c>
      <c r="W3441">
        <v>0.4</v>
      </c>
      <c r="X3441">
        <v>0.26289682539682541</v>
      </c>
      <c r="Y3441">
        <v>0.51091269841269837</v>
      </c>
      <c r="Z3441">
        <v>800</v>
      </c>
      <c r="AA3441">
        <v>0.7</v>
      </c>
      <c r="AB3441">
        <v>23.5</v>
      </c>
      <c r="AC3441">
        <v>5</v>
      </c>
      <c r="AD3441">
        <v>0</v>
      </c>
      <c r="AE3441">
        <v>8</v>
      </c>
      <c r="AF3441">
        <v>0</v>
      </c>
      <c r="AG3441">
        <v>0</v>
      </c>
      <c r="AH3441">
        <v>66.5</v>
      </c>
      <c r="AI3441">
        <v>8</v>
      </c>
      <c r="AJ3441">
        <v>0</v>
      </c>
      <c r="AK3441">
        <v>14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100</v>
      </c>
      <c r="AR3441">
        <v>100</v>
      </c>
      <c r="AS3441" t="s">
        <v>797</v>
      </c>
    </row>
    <row r="3442" spans="1:45" x14ac:dyDescent="0.25">
      <c r="A3442">
        <v>3441</v>
      </c>
      <c r="B3442" t="s">
        <v>26</v>
      </c>
      <c r="C3442" t="s">
        <v>665</v>
      </c>
      <c r="D3442" t="s">
        <v>6</v>
      </c>
      <c r="E3442" t="s">
        <v>357</v>
      </c>
      <c r="F3442" s="138">
        <v>44114</v>
      </c>
      <c r="G3442" t="s">
        <v>685</v>
      </c>
      <c r="H3442" t="s">
        <v>667</v>
      </c>
      <c r="I3442" t="s">
        <v>668</v>
      </c>
      <c r="J3442" t="s">
        <v>175</v>
      </c>
      <c r="K3442" t="s">
        <v>671</v>
      </c>
      <c r="L3442">
        <v>1000</v>
      </c>
      <c r="M3442">
        <v>280</v>
      </c>
      <c r="O3442">
        <v>320</v>
      </c>
      <c r="P3442">
        <v>112</v>
      </c>
      <c r="Q3442">
        <v>70</v>
      </c>
      <c r="R3442">
        <v>85</v>
      </c>
      <c r="S3442">
        <v>73.919999999999987</v>
      </c>
      <c r="T3442">
        <v>30.5</v>
      </c>
      <c r="U3442">
        <v>71.375</v>
      </c>
      <c r="V3442">
        <v>0.657258064516129</v>
      </c>
      <c r="W3442">
        <v>0.4</v>
      </c>
      <c r="X3442">
        <v>0.3125</v>
      </c>
      <c r="Y3442">
        <v>0.3794642857142857</v>
      </c>
      <c r="Z3442">
        <v>833</v>
      </c>
      <c r="AA3442">
        <v>0.7</v>
      </c>
      <c r="AB3442">
        <v>20</v>
      </c>
      <c r="AC3442">
        <v>12</v>
      </c>
      <c r="AD3442">
        <v>0</v>
      </c>
      <c r="AE3442">
        <v>15</v>
      </c>
      <c r="AF3442">
        <v>0</v>
      </c>
      <c r="AG3442">
        <v>0</v>
      </c>
      <c r="AH3442">
        <v>55</v>
      </c>
      <c r="AI3442">
        <v>25</v>
      </c>
      <c r="AJ3442">
        <v>0</v>
      </c>
      <c r="AK3442">
        <v>15</v>
      </c>
      <c r="AL3442">
        <v>0</v>
      </c>
      <c r="AM3442">
        <v>0</v>
      </c>
      <c r="AN3442">
        <v>0</v>
      </c>
      <c r="AO3442">
        <v>7</v>
      </c>
      <c r="AP3442">
        <v>0</v>
      </c>
      <c r="AQ3442">
        <v>100</v>
      </c>
      <c r="AR3442">
        <v>100</v>
      </c>
      <c r="AS3442" t="s">
        <v>797</v>
      </c>
    </row>
    <row r="3443" spans="1:45" x14ac:dyDescent="0.25">
      <c r="A3443">
        <v>3442</v>
      </c>
      <c r="B3443" t="s">
        <v>26</v>
      </c>
      <c r="C3443" t="s">
        <v>665</v>
      </c>
      <c r="D3443" t="s">
        <v>6</v>
      </c>
      <c r="E3443" t="s">
        <v>357</v>
      </c>
      <c r="F3443" s="138">
        <v>44114</v>
      </c>
      <c r="G3443" t="s">
        <v>712</v>
      </c>
      <c r="H3443" t="s">
        <v>687</v>
      </c>
      <c r="I3443" t="s">
        <v>668</v>
      </c>
      <c r="J3443" t="s">
        <v>561</v>
      </c>
      <c r="K3443" t="s">
        <v>711</v>
      </c>
      <c r="L3443">
        <v>320</v>
      </c>
      <c r="M3443">
        <v>144</v>
      </c>
      <c r="O3443">
        <v>144</v>
      </c>
      <c r="P3443">
        <v>34.56</v>
      </c>
      <c r="Q3443">
        <v>10</v>
      </c>
      <c r="R3443">
        <v>12</v>
      </c>
      <c r="S3443">
        <v>25.344000000000001</v>
      </c>
      <c r="T3443">
        <v>4.5</v>
      </c>
      <c r="U3443">
        <v>14</v>
      </c>
      <c r="V3443">
        <v>0.84090909090909094</v>
      </c>
      <c r="W3443">
        <v>0.24</v>
      </c>
      <c r="X3443">
        <v>9.9206349206349215E-2</v>
      </c>
      <c r="Y3443">
        <v>0.11904761904761905</v>
      </c>
      <c r="Z3443">
        <v>315</v>
      </c>
      <c r="AA3443">
        <v>0.7</v>
      </c>
      <c r="AB3443">
        <v>4.5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14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50</v>
      </c>
      <c r="AR3443">
        <v>50</v>
      </c>
      <c r="AS3443" t="s">
        <v>755</v>
      </c>
    </row>
    <row r="3444" spans="1:45" x14ac:dyDescent="0.25">
      <c r="A3444">
        <v>3443</v>
      </c>
      <c r="B3444" t="s">
        <v>26</v>
      </c>
      <c r="C3444" t="s">
        <v>678</v>
      </c>
      <c r="D3444" t="s">
        <v>6</v>
      </c>
      <c r="E3444" t="s">
        <v>357</v>
      </c>
      <c r="F3444" s="138">
        <v>44114</v>
      </c>
      <c r="G3444" t="s">
        <v>670</v>
      </c>
      <c r="H3444" t="s">
        <v>687</v>
      </c>
      <c r="I3444" t="s">
        <v>688</v>
      </c>
      <c r="J3444" t="s">
        <v>430</v>
      </c>
      <c r="K3444" t="s">
        <v>671</v>
      </c>
      <c r="L3444">
        <v>1200</v>
      </c>
      <c r="M3444">
        <v>240</v>
      </c>
      <c r="O3444">
        <v>240</v>
      </c>
      <c r="P3444">
        <v>96</v>
      </c>
      <c r="Q3444">
        <v>26</v>
      </c>
      <c r="R3444">
        <v>43</v>
      </c>
      <c r="S3444">
        <v>63.36</v>
      </c>
      <c r="T3444">
        <v>21.5</v>
      </c>
      <c r="U3444">
        <v>27.25</v>
      </c>
      <c r="V3444">
        <v>0.70652173913043481</v>
      </c>
      <c r="W3444">
        <v>0.24</v>
      </c>
      <c r="X3444">
        <v>0.15476190476190477</v>
      </c>
      <c r="Y3444">
        <v>0.25595238095238093</v>
      </c>
      <c r="Z3444">
        <v>329</v>
      </c>
      <c r="AA3444">
        <v>0.7</v>
      </c>
      <c r="AB3444">
        <v>15</v>
      </c>
      <c r="AC3444">
        <v>4</v>
      </c>
      <c r="AD3444">
        <v>0</v>
      </c>
      <c r="AE3444">
        <v>11</v>
      </c>
      <c r="AF3444">
        <v>0</v>
      </c>
      <c r="AG3444">
        <v>0</v>
      </c>
      <c r="AH3444">
        <v>19</v>
      </c>
      <c r="AI3444">
        <v>9</v>
      </c>
      <c r="AJ3444">
        <v>0</v>
      </c>
      <c r="AK3444">
        <v>12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50</v>
      </c>
      <c r="AR3444">
        <v>50</v>
      </c>
      <c r="AS3444" t="s">
        <v>755</v>
      </c>
    </row>
    <row r="3445" spans="1:45" x14ac:dyDescent="0.25">
      <c r="A3445">
        <v>3444</v>
      </c>
      <c r="B3445" t="s">
        <v>26</v>
      </c>
      <c r="C3445" t="s">
        <v>678</v>
      </c>
      <c r="D3445" t="s">
        <v>6</v>
      </c>
      <c r="E3445" t="s">
        <v>357</v>
      </c>
      <c r="F3445" s="138">
        <v>44114</v>
      </c>
      <c r="G3445" t="s">
        <v>670</v>
      </c>
      <c r="H3445" t="s">
        <v>687</v>
      </c>
      <c r="I3445" t="s">
        <v>698</v>
      </c>
      <c r="J3445" t="s">
        <v>431</v>
      </c>
      <c r="K3445" t="s">
        <v>671</v>
      </c>
      <c r="L3445">
        <v>1200</v>
      </c>
      <c r="M3445">
        <v>240</v>
      </c>
      <c r="O3445">
        <v>240</v>
      </c>
      <c r="P3445">
        <v>96</v>
      </c>
      <c r="Q3445">
        <v>24</v>
      </c>
      <c r="R3445">
        <v>35</v>
      </c>
      <c r="S3445">
        <v>63.36</v>
      </c>
      <c r="T3445">
        <v>9</v>
      </c>
      <c r="U3445">
        <v>26.8</v>
      </c>
      <c r="V3445">
        <v>0.60677966101694913</v>
      </c>
      <c r="W3445">
        <v>0.24</v>
      </c>
      <c r="X3445">
        <v>0.14285714285714285</v>
      </c>
      <c r="Y3445">
        <v>0.20833333333333334</v>
      </c>
      <c r="Z3445">
        <v>300</v>
      </c>
      <c r="AA3445">
        <v>0.7</v>
      </c>
      <c r="AB3445">
        <v>5.5</v>
      </c>
      <c r="AC3445">
        <v>8</v>
      </c>
      <c r="AD3445">
        <v>0</v>
      </c>
      <c r="AE3445">
        <v>3</v>
      </c>
      <c r="AF3445">
        <v>0</v>
      </c>
      <c r="AG3445">
        <v>0</v>
      </c>
      <c r="AH3445">
        <v>17.3</v>
      </c>
      <c r="AI3445">
        <v>6</v>
      </c>
      <c r="AJ3445">
        <v>0</v>
      </c>
      <c r="AK3445">
        <v>16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50</v>
      </c>
      <c r="AR3445">
        <v>50</v>
      </c>
      <c r="AS3445" t="s">
        <v>755</v>
      </c>
    </row>
    <row r="3446" spans="1:45" x14ac:dyDescent="0.25">
      <c r="A3446">
        <v>3445</v>
      </c>
      <c r="B3446" t="s">
        <v>26</v>
      </c>
      <c r="C3446" t="s">
        <v>678</v>
      </c>
      <c r="D3446" t="s">
        <v>6</v>
      </c>
      <c r="E3446" t="s">
        <v>357</v>
      </c>
      <c r="F3446" s="138">
        <v>44114</v>
      </c>
      <c r="G3446" t="s">
        <v>670</v>
      </c>
      <c r="H3446" t="s">
        <v>687</v>
      </c>
      <c r="I3446" t="s">
        <v>713</v>
      </c>
      <c r="J3446" t="s">
        <v>508</v>
      </c>
      <c r="K3446" t="s">
        <v>671</v>
      </c>
      <c r="L3446">
        <v>1200</v>
      </c>
      <c r="M3446">
        <v>240</v>
      </c>
      <c r="O3446">
        <v>272</v>
      </c>
      <c r="P3446">
        <v>96</v>
      </c>
      <c r="Q3446">
        <v>14</v>
      </c>
      <c r="R3446">
        <v>34</v>
      </c>
      <c r="S3446">
        <v>63.36</v>
      </c>
      <c r="T3446">
        <v>10.5</v>
      </c>
      <c r="U3446">
        <v>25.5</v>
      </c>
      <c r="V3446">
        <v>0.75</v>
      </c>
      <c r="W3446">
        <v>0.24</v>
      </c>
      <c r="X3446">
        <v>7.3529411764705885E-2</v>
      </c>
      <c r="Y3446">
        <v>0.1785714285714286</v>
      </c>
      <c r="Z3446">
        <v>350</v>
      </c>
      <c r="AA3446">
        <v>0.7</v>
      </c>
      <c r="AB3446">
        <v>7</v>
      </c>
      <c r="AC3446">
        <v>14</v>
      </c>
      <c r="AD3446">
        <v>0</v>
      </c>
      <c r="AE3446">
        <v>0</v>
      </c>
      <c r="AF3446">
        <v>0</v>
      </c>
      <c r="AG3446">
        <v>0</v>
      </c>
      <c r="AH3446">
        <v>18</v>
      </c>
      <c r="AI3446">
        <v>8</v>
      </c>
      <c r="AJ3446">
        <v>0</v>
      </c>
      <c r="AK3446">
        <v>11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50</v>
      </c>
      <c r="AR3446">
        <v>50</v>
      </c>
      <c r="AS3446" t="s">
        <v>755</v>
      </c>
    </row>
    <row r="3447" spans="1:45" x14ac:dyDescent="0.25">
      <c r="A3447">
        <v>3446</v>
      </c>
      <c r="B3447" t="s">
        <v>26</v>
      </c>
      <c r="C3447" t="s">
        <v>678</v>
      </c>
      <c r="D3447" t="s">
        <v>6</v>
      </c>
      <c r="E3447" t="s">
        <v>357</v>
      </c>
      <c r="F3447" s="138">
        <v>44114</v>
      </c>
      <c r="G3447" t="s">
        <v>684</v>
      </c>
      <c r="H3447" t="s">
        <v>687</v>
      </c>
      <c r="I3447" t="s">
        <v>679</v>
      </c>
      <c r="J3447" t="s">
        <v>455</v>
      </c>
      <c r="K3447" t="s">
        <v>669</v>
      </c>
      <c r="L3447">
        <v>1250</v>
      </c>
      <c r="M3447">
        <v>250</v>
      </c>
      <c r="O3447">
        <v>224</v>
      </c>
      <c r="P3447">
        <v>100</v>
      </c>
      <c r="Q3447">
        <v>18</v>
      </c>
      <c r="R3447">
        <v>53</v>
      </c>
      <c r="S3447">
        <v>92</v>
      </c>
      <c r="T3447">
        <v>23.5</v>
      </c>
      <c r="U3447">
        <v>35.75</v>
      </c>
      <c r="V3447">
        <v>0.83450704225352113</v>
      </c>
      <c r="W3447">
        <v>0.24</v>
      </c>
      <c r="X3447">
        <v>0.11479591836734696</v>
      </c>
      <c r="Y3447">
        <v>0.33801020408163268</v>
      </c>
      <c r="Z3447">
        <v>331</v>
      </c>
      <c r="AA3447">
        <v>0.7</v>
      </c>
      <c r="AB3447">
        <v>17</v>
      </c>
      <c r="AC3447">
        <v>2</v>
      </c>
      <c r="AD3447">
        <v>0</v>
      </c>
      <c r="AE3447">
        <v>12</v>
      </c>
      <c r="AF3447">
        <v>0</v>
      </c>
      <c r="AG3447">
        <v>0</v>
      </c>
      <c r="AH3447">
        <v>27.5</v>
      </c>
      <c r="AI3447">
        <v>5</v>
      </c>
      <c r="AJ3447">
        <v>0</v>
      </c>
      <c r="AK3447">
        <v>14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50</v>
      </c>
      <c r="AR3447">
        <v>50</v>
      </c>
      <c r="AS3447" t="s">
        <v>755</v>
      </c>
    </row>
    <row r="3448" spans="1:45" x14ac:dyDescent="0.25">
      <c r="A3448">
        <v>3447</v>
      </c>
      <c r="B3448" t="s">
        <v>26</v>
      </c>
      <c r="C3448" t="s">
        <v>678</v>
      </c>
      <c r="D3448" t="s">
        <v>6</v>
      </c>
      <c r="E3448" t="s">
        <v>357</v>
      </c>
      <c r="F3448" s="138">
        <v>44114</v>
      </c>
      <c r="G3448" t="s">
        <v>684</v>
      </c>
      <c r="H3448" t="s">
        <v>687</v>
      </c>
      <c r="I3448" t="s">
        <v>688</v>
      </c>
      <c r="J3448" t="s">
        <v>457</v>
      </c>
      <c r="K3448" t="s">
        <v>669</v>
      </c>
      <c r="L3448">
        <v>1250</v>
      </c>
      <c r="M3448">
        <v>250</v>
      </c>
      <c r="O3448">
        <v>320</v>
      </c>
      <c r="P3448">
        <v>100</v>
      </c>
      <c r="Q3448">
        <v>15</v>
      </c>
      <c r="R3448">
        <v>37</v>
      </c>
      <c r="S3448">
        <v>92</v>
      </c>
      <c r="T3448">
        <v>14.75</v>
      </c>
      <c r="U3448">
        <v>25.75</v>
      </c>
      <c r="V3448">
        <v>0.77884615384615385</v>
      </c>
      <c r="W3448">
        <v>0.24</v>
      </c>
      <c r="X3448">
        <v>6.6964285714285712E-2</v>
      </c>
      <c r="Y3448">
        <v>0.16517857142857142</v>
      </c>
      <c r="Z3448">
        <v>313</v>
      </c>
      <c r="AA3448">
        <v>0.7</v>
      </c>
      <c r="AB3448">
        <v>9</v>
      </c>
      <c r="AC3448">
        <v>3</v>
      </c>
      <c r="AD3448">
        <v>0</v>
      </c>
      <c r="AE3448">
        <v>10</v>
      </c>
      <c r="AF3448">
        <v>0</v>
      </c>
      <c r="AG3448">
        <v>0</v>
      </c>
      <c r="AH3448">
        <v>18</v>
      </c>
      <c r="AI3448">
        <v>13</v>
      </c>
      <c r="AJ3448">
        <v>0</v>
      </c>
      <c r="AK3448">
        <v>9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50</v>
      </c>
      <c r="AR3448">
        <v>50</v>
      </c>
      <c r="AS3448" t="s">
        <v>755</v>
      </c>
    </row>
    <row r="3449" spans="1:45" x14ac:dyDescent="0.25">
      <c r="A3449">
        <v>3448</v>
      </c>
      <c r="B3449" t="s">
        <v>26</v>
      </c>
      <c r="C3449" t="s">
        <v>680</v>
      </c>
      <c r="D3449" t="s">
        <v>6</v>
      </c>
      <c r="E3449" t="s">
        <v>357</v>
      </c>
      <c r="F3449" s="138">
        <v>44114</v>
      </c>
      <c r="G3449" t="s">
        <v>670</v>
      </c>
      <c r="H3449" t="s">
        <v>667</v>
      </c>
      <c r="I3449" t="s">
        <v>681</v>
      </c>
      <c r="J3449" t="s">
        <v>375</v>
      </c>
      <c r="K3449" t="s">
        <v>671</v>
      </c>
      <c r="L3449">
        <v>1200</v>
      </c>
      <c r="M3449">
        <v>336</v>
      </c>
      <c r="O3449">
        <v>400</v>
      </c>
      <c r="P3449">
        <v>134</v>
      </c>
      <c r="Q3449">
        <v>58</v>
      </c>
      <c r="R3449">
        <v>148</v>
      </c>
      <c r="S3449">
        <v>88</v>
      </c>
      <c r="T3449">
        <v>50.5</v>
      </c>
      <c r="U3449">
        <v>122</v>
      </c>
      <c r="V3449">
        <v>0.83737864077669899</v>
      </c>
      <c r="W3449">
        <v>0.4</v>
      </c>
      <c r="X3449">
        <v>0.20714285714285716</v>
      </c>
      <c r="Y3449">
        <v>0.52857142857142858</v>
      </c>
      <c r="Z3449">
        <v>420</v>
      </c>
      <c r="AA3449">
        <v>0.7</v>
      </c>
      <c r="AB3449">
        <v>49</v>
      </c>
      <c r="AC3449">
        <v>0</v>
      </c>
      <c r="AD3449">
        <v>0</v>
      </c>
      <c r="AE3449">
        <v>3</v>
      </c>
      <c r="AF3449">
        <v>0</v>
      </c>
      <c r="AG3449">
        <v>0</v>
      </c>
      <c r="AH3449">
        <v>118</v>
      </c>
      <c r="AI3449">
        <v>2</v>
      </c>
      <c r="AJ3449">
        <v>0</v>
      </c>
      <c r="AK3449">
        <v>7</v>
      </c>
      <c r="AL3449">
        <v>0</v>
      </c>
      <c r="AM3449">
        <v>0</v>
      </c>
      <c r="AN3449">
        <v>0</v>
      </c>
      <c r="AO3449">
        <v>3</v>
      </c>
      <c r="AP3449">
        <v>0</v>
      </c>
      <c r="AQ3449">
        <v>250</v>
      </c>
      <c r="AR3449">
        <v>250</v>
      </c>
      <c r="AS3449" t="s">
        <v>797</v>
      </c>
    </row>
    <row r="3450" spans="1:45" x14ac:dyDescent="0.25">
      <c r="A3450">
        <v>3449</v>
      </c>
      <c r="B3450" t="s">
        <v>26</v>
      </c>
      <c r="C3450" t="s">
        <v>680</v>
      </c>
      <c r="D3450" t="s">
        <v>6</v>
      </c>
      <c r="E3450" t="s">
        <v>357</v>
      </c>
      <c r="F3450" s="138">
        <v>44114</v>
      </c>
      <c r="G3450" t="s">
        <v>670</v>
      </c>
      <c r="H3450" t="s">
        <v>667</v>
      </c>
      <c r="I3450" t="s">
        <v>681</v>
      </c>
      <c r="J3450" t="s">
        <v>376</v>
      </c>
      <c r="K3450" t="s">
        <v>671</v>
      </c>
      <c r="L3450">
        <v>1200</v>
      </c>
      <c r="M3450">
        <v>336</v>
      </c>
      <c r="O3450">
        <v>272</v>
      </c>
      <c r="P3450">
        <v>134</v>
      </c>
      <c r="Q3450">
        <v>23</v>
      </c>
      <c r="R3450">
        <v>43</v>
      </c>
      <c r="S3450">
        <v>88</v>
      </c>
      <c r="T3450">
        <v>31.55</v>
      </c>
      <c r="U3450">
        <v>76.099999999999994</v>
      </c>
      <c r="V3450">
        <v>1.6310606060606059</v>
      </c>
      <c r="W3450">
        <v>0.4</v>
      </c>
      <c r="X3450">
        <v>0.12079831932773111</v>
      </c>
      <c r="Y3450">
        <v>0.22584033613445381</v>
      </c>
      <c r="Z3450">
        <v>350</v>
      </c>
      <c r="AA3450">
        <v>0.7</v>
      </c>
      <c r="AB3450">
        <v>30.8</v>
      </c>
      <c r="AC3450">
        <v>1</v>
      </c>
      <c r="AD3450">
        <v>0</v>
      </c>
      <c r="AE3450">
        <v>1</v>
      </c>
      <c r="AF3450">
        <v>0</v>
      </c>
      <c r="AG3450">
        <v>0</v>
      </c>
      <c r="AH3450">
        <v>74.599999999999994</v>
      </c>
      <c r="AI3450">
        <v>0</v>
      </c>
      <c r="AJ3450">
        <v>0</v>
      </c>
      <c r="AK3450">
        <v>3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250</v>
      </c>
      <c r="AR3450">
        <v>250</v>
      </c>
      <c r="AS3450" t="s">
        <v>797</v>
      </c>
    </row>
    <row r="3451" spans="1:45" x14ac:dyDescent="0.25">
      <c r="A3451">
        <v>3450</v>
      </c>
      <c r="B3451" t="s">
        <v>26</v>
      </c>
      <c r="C3451" t="s">
        <v>680</v>
      </c>
      <c r="D3451" t="s">
        <v>6</v>
      </c>
      <c r="E3451" t="s">
        <v>357</v>
      </c>
      <c r="F3451" s="138">
        <v>44114</v>
      </c>
      <c r="G3451" t="s">
        <v>670</v>
      </c>
      <c r="H3451" t="s">
        <v>667</v>
      </c>
      <c r="I3451" t="s">
        <v>681</v>
      </c>
      <c r="J3451" t="s">
        <v>373</v>
      </c>
      <c r="K3451" t="s">
        <v>671</v>
      </c>
      <c r="L3451">
        <v>1200</v>
      </c>
      <c r="M3451">
        <v>336</v>
      </c>
      <c r="O3451">
        <v>360</v>
      </c>
      <c r="P3451">
        <v>134</v>
      </c>
      <c r="Q3451">
        <v>29</v>
      </c>
      <c r="R3451">
        <v>52</v>
      </c>
      <c r="S3451">
        <v>88</v>
      </c>
      <c r="T3451">
        <v>25.75</v>
      </c>
      <c r="U3451">
        <v>47.75</v>
      </c>
      <c r="V3451">
        <v>0.90740740740740744</v>
      </c>
      <c r="W3451">
        <v>0.4</v>
      </c>
      <c r="X3451">
        <v>0.11507936507936509</v>
      </c>
      <c r="Y3451">
        <v>0.20634920634920637</v>
      </c>
      <c r="Z3451">
        <v>350</v>
      </c>
      <c r="AA3451">
        <v>0.7</v>
      </c>
      <c r="AB3451">
        <v>24</v>
      </c>
      <c r="AC3451">
        <v>5</v>
      </c>
      <c r="AD3451">
        <v>0</v>
      </c>
      <c r="AE3451">
        <v>1</v>
      </c>
      <c r="AF3451">
        <v>0</v>
      </c>
      <c r="AG3451">
        <v>0</v>
      </c>
      <c r="AH3451">
        <v>47</v>
      </c>
      <c r="AI3451">
        <v>3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150</v>
      </c>
      <c r="AR3451">
        <v>150</v>
      </c>
      <c r="AS3451" t="s">
        <v>755</v>
      </c>
    </row>
    <row r="3452" spans="1:45" x14ac:dyDescent="0.25">
      <c r="A3452">
        <v>3451</v>
      </c>
      <c r="B3452" t="s">
        <v>26</v>
      </c>
      <c r="C3452" t="s">
        <v>680</v>
      </c>
      <c r="D3452" t="s">
        <v>6</v>
      </c>
      <c r="E3452" t="s">
        <v>357</v>
      </c>
      <c r="F3452" s="138">
        <v>44114</v>
      </c>
      <c r="G3452" t="s">
        <v>684</v>
      </c>
      <c r="H3452" t="s">
        <v>667</v>
      </c>
      <c r="I3452" t="s">
        <v>681</v>
      </c>
      <c r="J3452" t="s">
        <v>399</v>
      </c>
      <c r="K3452" t="s">
        <v>669</v>
      </c>
      <c r="L3452">
        <v>1250</v>
      </c>
      <c r="M3452">
        <v>250</v>
      </c>
      <c r="O3452">
        <v>160</v>
      </c>
      <c r="P3452">
        <v>100</v>
      </c>
      <c r="Q3452">
        <v>9</v>
      </c>
      <c r="R3452">
        <v>46</v>
      </c>
      <c r="S3452">
        <v>66</v>
      </c>
      <c r="T3452">
        <v>51</v>
      </c>
      <c r="U3452">
        <v>27.5</v>
      </c>
      <c r="V3452">
        <v>1.4272727272727272</v>
      </c>
      <c r="W3452">
        <v>0.4</v>
      </c>
      <c r="X3452">
        <v>8.0357142857142863E-2</v>
      </c>
      <c r="Y3452">
        <v>0.4107142857142857</v>
      </c>
      <c r="Z3452">
        <v>234</v>
      </c>
      <c r="AA3452">
        <v>0.65</v>
      </c>
      <c r="AB3452">
        <v>49</v>
      </c>
      <c r="AC3452">
        <v>2</v>
      </c>
      <c r="AD3452">
        <v>0</v>
      </c>
      <c r="AE3452">
        <v>3</v>
      </c>
      <c r="AF3452">
        <v>0</v>
      </c>
      <c r="AG3452">
        <v>0</v>
      </c>
      <c r="AH3452">
        <v>25</v>
      </c>
      <c r="AI3452">
        <v>4</v>
      </c>
      <c r="AJ3452">
        <v>0</v>
      </c>
      <c r="AK3452">
        <v>3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150</v>
      </c>
      <c r="AR3452">
        <v>150</v>
      </c>
      <c r="AS3452" t="s">
        <v>755</v>
      </c>
    </row>
    <row r="3453" spans="1:45" x14ac:dyDescent="0.25">
      <c r="A3453">
        <v>3452</v>
      </c>
      <c r="B3453" t="s">
        <v>26</v>
      </c>
      <c r="C3453" t="s">
        <v>680</v>
      </c>
      <c r="D3453" t="s">
        <v>6</v>
      </c>
      <c r="E3453" t="s">
        <v>357</v>
      </c>
      <c r="F3453" s="138">
        <v>44114</v>
      </c>
      <c r="G3453" t="s">
        <v>685</v>
      </c>
      <c r="H3453" t="s">
        <v>667</v>
      </c>
      <c r="I3453" t="s">
        <v>681</v>
      </c>
      <c r="J3453" t="s">
        <v>264</v>
      </c>
      <c r="K3453" t="s">
        <v>671</v>
      </c>
      <c r="L3453">
        <v>1000</v>
      </c>
      <c r="M3453">
        <v>200</v>
      </c>
      <c r="O3453">
        <v>228</v>
      </c>
      <c r="P3453">
        <v>80</v>
      </c>
      <c r="Q3453">
        <v>1</v>
      </c>
      <c r="R3453">
        <v>34</v>
      </c>
      <c r="S3453">
        <v>52</v>
      </c>
      <c r="T3453">
        <v>0.5</v>
      </c>
      <c r="U3453">
        <v>30.5</v>
      </c>
      <c r="V3453">
        <v>0.88571428571428568</v>
      </c>
      <c r="W3453">
        <v>0.4</v>
      </c>
      <c r="X3453">
        <v>6.265664160401003E-3</v>
      </c>
      <c r="Y3453">
        <v>0.2130325814536341</v>
      </c>
      <c r="Z3453">
        <v>228</v>
      </c>
      <c r="AA3453">
        <v>0.65</v>
      </c>
      <c r="AB3453">
        <v>0.5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30.5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150</v>
      </c>
      <c r="AR3453">
        <v>150</v>
      </c>
      <c r="AS3453" t="s">
        <v>755</v>
      </c>
    </row>
    <row r="3454" spans="1:45" x14ac:dyDescent="0.25">
      <c r="A3454">
        <v>3453</v>
      </c>
      <c r="B3454" t="s">
        <v>26</v>
      </c>
      <c r="C3454" t="s">
        <v>680</v>
      </c>
      <c r="D3454" t="s">
        <v>6</v>
      </c>
      <c r="E3454" t="s">
        <v>357</v>
      </c>
      <c r="F3454" s="138">
        <v>44114</v>
      </c>
      <c r="G3454" t="s">
        <v>685</v>
      </c>
      <c r="H3454" t="s">
        <v>667</v>
      </c>
      <c r="I3454" t="s">
        <v>681</v>
      </c>
      <c r="J3454" t="s">
        <v>410</v>
      </c>
      <c r="K3454" t="s">
        <v>671</v>
      </c>
      <c r="L3454">
        <v>1000</v>
      </c>
      <c r="M3454">
        <v>200</v>
      </c>
      <c r="O3454">
        <v>210</v>
      </c>
      <c r="P3454">
        <v>80</v>
      </c>
      <c r="Q3454">
        <v>6</v>
      </c>
      <c r="R3454">
        <v>30</v>
      </c>
      <c r="S3454">
        <v>52</v>
      </c>
      <c r="T3454">
        <v>4.3</v>
      </c>
      <c r="U3454">
        <v>34.299999999999997</v>
      </c>
      <c r="V3454">
        <v>1.072222222222222</v>
      </c>
      <c r="W3454">
        <v>0.4</v>
      </c>
      <c r="X3454">
        <v>4.0816326530612242E-2</v>
      </c>
      <c r="Y3454">
        <v>0.20408163265306123</v>
      </c>
      <c r="Z3454">
        <v>248</v>
      </c>
      <c r="AA3454">
        <v>0.65</v>
      </c>
      <c r="AB3454">
        <v>3.8</v>
      </c>
      <c r="AC3454">
        <v>0</v>
      </c>
      <c r="AD3454">
        <v>0</v>
      </c>
      <c r="AE3454">
        <v>1</v>
      </c>
      <c r="AF3454">
        <v>0</v>
      </c>
      <c r="AG3454">
        <v>0</v>
      </c>
      <c r="AH3454">
        <v>33.299999999999997</v>
      </c>
      <c r="AI3454">
        <v>0</v>
      </c>
      <c r="AJ3454">
        <v>0</v>
      </c>
      <c r="AK3454">
        <v>2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150</v>
      </c>
      <c r="AR3454">
        <v>150</v>
      </c>
      <c r="AS3454" t="s">
        <v>755</v>
      </c>
    </row>
    <row r="3455" spans="1:45" x14ac:dyDescent="0.25">
      <c r="A3455">
        <v>3454</v>
      </c>
      <c r="B3455" t="s">
        <v>26</v>
      </c>
      <c r="C3455" t="s">
        <v>680</v>
      </c>
      <c r="D3455" t="s">
        <v>6</v>
      </c>
      <c r="E3455" t="s">
        <v>357</v>
      </c>
      <c r="F3455" s="138">
        <v>44114</v>
      </c>
      <c r="G3455" t="s">
        <v>685</v>
      </c>
      <c r="H3455" t="s">
        <v>667</v>
      </c>
      <c r="I3455" t="s">
        <v>681</v>
      </c>
      <c r="J3455" t="s">
        <v>251</v>
      </c>
      <c r="K3455" t="s">
        <v>671</v>
      </c>
      <c r="L3455">
        <v>1000</v>
      </c>
      <c r="M3455">
        <v>280</v>
      </c>
      <c r="O3455">
        <v>400</v>
      </c>
      <c r="P3455">
        <v>112</v>
      </c>
      <c r="Q3455">
        <v>2</v>
      </c>
      <c r="R3455">
        <v>88</v>
      </c>
      <c r="S3455">
        <v>73</v>
      </c>
      <c r="T3455">
        <v>2</v>
      </c>
      <c r="U3455">
        <v>65</v>
      </c>
      <c r="V3455">
        <v>0.74444444444444446</v>
      </c>
      <c r="W3455">
        <v>0.4</v>
      </c>
      <c r="X3455">
        <v>7.1428571428571426E-3</v>
      </c>
      <c r="Y3455">
        <v>0.31428571428571428</v>
      </c>
      <c r="Z3455">
        <v>421</v>
      </c>
      <c r="AA3455">
        <v>0.65</v>
      </c>
      <c r="AB3455">
        <v>2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65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150</v>
      </c>
      <c r="AR3455">
        <v>150</v>
      </c>
      <c r="AS3455" t="s">
        <v>797</v>
      </c>
    </row>
    <row r="3456" spans="1:45" x14ac:dyDescent="0.25">
      <c r="A3456">
        <v>3455</v>
      </c>
      <c r="B3456" t="s">
        <v>26</v>
      </c>
      <c r="C3456" t="s">
        <v>680</v>
      </c>
      <c r="D3456" t="s">
        <v>6</v>
      </c>
      <c r="E3456" t="s">
        <v>357</v>
      </c>
      <c r="F3456" s="138">
        <v>44114</v>
      </c>
      <c r="G3456" t="s">
        <v>685</v>
      </c>
      <c r="H3456" t="s">
        <v>667</v>
      </c>
      <c r="I3456" t="s">
        <v>681</v>
      </c>
      <c r="J3456" t="s">
        <v>404</v>
      </c>
      <c r="K3456" t="s">
        <v>671</v>
      </c>
      <c r="L3456">
        <v>1000</v>
      </c>
      <c r="M3456">
        <v>280</v>
      </c>
      <c r="O3456">
        <v>280</v>
      </c>
      <c r="P3456">
        <v>112</v>
      </c>
      <c r="Q3456">
        <v>22</v>
      </c>
      <c r="R3456">
        <v>54</v>
      </c>
      <c r="S3456">
        <v>73</v>
      </c>
      <c r="T3456">
        <v>21.5</v>
      </c>
      <c r="U3456">
        <v>60.5</v>
      </c>
      <c r="V3456">
        <v>1.0789473684210527</v>
      </c>
      <c r="W3456">
        <v>0.4</v>
      </c>
      <c r="X3456">
        <v>0.11224489795918367</v>
      </c>
      <c r="Y3456">
        <v>0.27551020408163263</v>
      </c>
      <c r="Z3456">
        <v>287</v>
      </c>
      <c r="AA3456">
        <v>0.65</v>
      </c>
      <c r="AB3456">
        <v>20</v>
      </c>
      <c r="AC3456">
        <v>0</v>
      </c>
      <c r="AD3456">
        <v>0</v>
      </c>
      <c r="AE3456">
        <v>3</v>
      </c>
      <c r="AF3456">
        <v>0</v>
      </c>
      <c r="AG3456">
        <v>0</v>
      </c>
      <c r="AH3456">
        <v>58</v>
      </c>
      <c r="AI3456">
        <v>0</v>
      </c>
      <c r="AJ3456">
        <v>0</v>
      </c>
      <c r="AK3456">
        <v>5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150</v>
      </c>
      <c r="AR3456">
        <v>150</v>
      </c>
      <c r="AS3456" t="s">
        <v>797</v>
      </c>
    </row>
    <row r="3457" spans="1:45" x14ac:dyDescent="0.25">
      <c r="A3457">
        <v>3456</v>
      </c>
      <c r="B3457" t="s">
        <v>26</v>
      </c>
      <c r="C3457" t="s">
        <v>680</v>
      </c>
      <c r="D3457" t="s">
        <v>6</v>
      </c>
      <c r="E3457" t="s">
        <v>357</v>
      </c>
      <c r="F3457" s="138">
        <v>44114</v>
      </c>
      <c r="G3457" t="s">
        <v>685</v>
      </c>
      <c r="H3457" t="s">
        <v>667</v>
      </c>
      <c r="I3457" t="s">
        <v>681</v>
      </c>
      <c r="J3457" t="s">
        <v>448</v>
      </c>
      <c r="K3457" t="s">
        <v>671</v>
      </c>
      <c r="L3457">
        <v>1000</v>
      </c>
      <c r="M3457">
        <v>200</v>
      </c>
      <c r="O3457">
        <v>248</v>
      </c>
      <c r="P3457">
        <v>80</v>
      </c>
      <c r="Q3457">
        <v>20</v>
      </c>
      <c r="R3457">
        <v>54</v>
      </c>
      <c r="S3457">
        <v>52</v>
      </c>
      <c r="T3457">
        <v>11.5</v>
      </c>
      <c r="U3457">
        <v>40</v>
      </c>
      <c r="V3457">
        <v>0.69594594594594594</v>
      </c>
      <c r="W3457">
        <v>0.4</v>
      </c>
      <c r="X3457">
        <v>0.1152073732718894</v>
      </c>
      <c r="Y3457">
        <v>0.31105990783410137</v>
      </c>
      <c r="Z3457">
        <v>260</v>
      </c>
      <c r="AA3457">
        <v>0.65</v>
      </c>
      <c r="AB3457">
        <v>10</v>
      </c>
      <c r="AC3457">
        <v>0</v>
      </c>
      <c r="AD3457">
        <v>0</v>
      </c>
      <c r="AE3457">
        <v>3</v>
      </c>
      <c r="AF3457">
        <v>0</v>
      </c>
      <c r="AG3457">
        <v>0</v>
      </c>
      <c r="AH3457">
        <v>39</v>
      </c>
      <c r="AI3457">
        <v>2</v>
      </c>
      <c r="AJ3457">
        <v>0</v>
      </c>
      <c r="AK3457">
        <v>1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150</v>
      </c>
      <c r="AR3457">
        <v>150</v>
      </c>
      <c r="AS3457" t="s">
        <v>755</v>
      </c>
    </row>
    <row r="3458" spans="1:45" x14ac:dyDescent="0.25">
      <c r="A3458">
        <v>3457</v>
      </c>
      <c r="B3458" t="s">
        <v>26</v>
      </c>
      <c r="C3458" t="s">
        <v>680</v>
      </c>
      <c r="D3458" t="s">
        <v>6</v>
      </c>
      <c r="E3458" t="s">
        <v>357</v>
      </c>
      <c r="F3458" s="138">
        <v>44114</v>
      </c>
      <c r="G3458" t="s">
        <v>685</v>
      </c>
      <c r="H3458" t="s">
        <v>667</v>
      </c>
      <c r="I3458" t="s">
        <v>681</v>
      </c>
      <c r="J3458" t="s">
        <v>413</v>
      </c>
      <c r="K3458" t="s">
        <v>671</v>
      </c>
      <c r="L3458">
        <v>1000</v>
      </c>
      <c r="M3458">
        <v>280</v>
      </c>
      <c r="O3458">
        <v>288</v>
      </c>
      <c r="P3458">
        <v>112</v>
      </c>
      <c r="Q3458">
        <v>15</v>
      </c>
      <c r="R3458">
        <v>40</v>
      </c>
      <c r="S3458">
        <v>73</v>
      </c>
      <c r="T3458">
        <v>18</v>
      </c>
      <c r="U3458">
        <v>47</v>
      </c>
      <c r="V3458">
        <v>1.1818181818181819</v>
      </c>
      <c r="W3458">
        <v>0.4</v>
      </c>
      <c r="X3458">
        <v>7.4404761904761904E-2</v>
      </c>
      <c r="Y3458">
        <v>0.19841269841269843</v>
      </c>
      <c r="Z3458">
        <v>270</v>
      </c>
      <c r="AA3458">
        <v>0.65</v>
      </c>
      <c r="AB3458">
        <v>18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47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150</v>
      </c>
      <c r="AR3458">
        <v>150</v>
      </c>
      <c r="AS3458" t="s">
        <v>797</v>
      </c>
    </row>
    <row r="3459" spans="1:45" x14ac:dyDescent="0.25">
      <c r="A3459">
        <v>3458</v>
      </c>
      <c r="B3459" t="s">
        <v>26</v>
      </c>
      <c r="C3459" t="s">
        <v>680</v>
      </c>
      <c r="D3459" t="s">
        <v>6</v>
      </c>
      <c r="E3459" t="s">
        <v>357</v>
      </c>
      <c r="F3459" s="138">
        <v>44114</v>
      </c>
      <c r="G3459" t="s">
        <v>685</v>
      </c>
      <c r="H3459" t="s">
        <v>667</v>
      </c>
      <c r="I3459" t="s">
        <v>681</v>
      </c>
      <c r="J3459" t="s">
        <v>248</v>
      </c>
      <c r="K3459" t="s">
        <v>671</v>
      </c>
      <c r="L3459">
        <v>1000</v>
      </c>
      <c r="M3459">
        <v>200</v>
      </c>
      <c r="O3459">
        <v>192</v>
      </c>
      <c r="P3459">
        <v>80</v>
      </c>
      <c r="Q3459">
        <v>39</v>
      </c>
      <c r="R3459">
        <v>8</v>
      </c>
      <c r="S3459">
        <v>52</v>
      </c>
      <c r="T3459">
        <v>6.3</v>
      </c>
      <c r="U3459">
        <v>45.1</v>
      </c>
      <c r="V3459">
        <v>1.0936170212765957</v>
      </c>
      <c r="W3459">
        <v>0.4</v>
      </c>
      <c r="X3459">
        <v>0.29017857142857145</v>
      </c>
      <c r="Y3459">
        <v>5.9523809523809534E-2</v>
      </c>
      <c r="Z3459">
        <v>201</v>
      </c>
      <c r="AA3459">
        <v>0.65</v>
      </c>
      <c r="AB3459">
        <v>5.8</v>
      </c>
      <c r="AC3459">
        <v>2</v>
      </c>
      <c r="AD3459">
        <v>0</v>
      </c>
      <c r="AE3459">
        <v>0</v>
      </c>
      <c r="AF3459">
        <v>0</v>
      </c>
      <c r="AG3459">
        <v>0</v>
      </c>
      <c r="AH3459">
        <v>42.6</v>
      </c>
      <c r="AI3459">
        <v>2</v>
      </c>
      <c r="AJ3459">
        <v>0</v>
      </c>
      <c r="AK3459">
        <v>4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150</v>
      </c>
      <c r="AR3459">
        <v>150</v>
      </c>
      <c r="AS3459" t="s">
        <v>755</v>
      </c>
    </row>
    <row r="3460" spans="1:45" x14ac:dyDescent="0.25">
      <c r="A3460">
        <v>3459</v>
      </c>
      <c r="B3460" t="s">
        <v>26</v>
      </c>
      <c r="C3460" t="s">
        <v>680</v>
      </c>
      <c r="D3460" t="s">
        <v>6</v>
      </c>
      <c r="E3460" t="s">
        <v>357</v>
      </c>
      <c r="F3460" s="138">
        <v>44114</v>
      </c>
      <c r="G3460" t="s">
        <v>685</v>
      </c>
      <c r="H3460" t="s">
        <v>667</v>
      </c>
      <c r="I3460" t="s">
        <v>681</v>
      </c>
      <c r="J3460" t="s">
        <v>445</v>
      </c>
      <c r="K3460" t="s">
        <v>671</v>
      </c>
      <c r="L3460">
        <v>1000</v>
      </c>
      <c r="M3460">
        <v>200</v>
      </c>
      <c r="O3460">
        <v>228</v>
      </c>
      <c r="P3460">
        <v>80</v>
      </c>
      <c r="Q3460">
        <v>12</v>
      </c>
      <c r="R3460">
        <v>46</v>
      </c>
      <c r="S3460">
        <v>52</v>
      </c>
      <c r="T3460">
        <v>9.6999999999999993</v>
      </c>
      <c r="U3460">
        <v>45</v>
      </c>
      <c r="V3460">
        <v>0.94310344827586212</v>
      </c>
      <c r="W3460">
        <v>0.4</v>
      </c>
      <c r="X3460">
        <v>7.5187969924812026E-2</v>
      </c>
      <c r="Y3460">
        <v>0.2882205513784461</v>
      </c>
      <c r="Z3460">
        <v>275</v>
      </c>
      <c r="AA3460">
        <v>0.65</v>
      </c>
      <c r="AB3460">
        <v>9.1999999999999993</v>
      </c>
      <c r="AC3460">
        <v>0</v>
      </c>
      <c r="AD3460">
        <v>0</v>
      </c>
      <c r="AE3460">
        <v>1</v>
      </c>
      <c r="AF3460">
        <v>0</v>
      </c>
      <c r="AG3460">
        <v>0</v>
      </c>
      <c r="AH3460">
        <v>43.5</v>
      </c>
      <c r="AI3460">
        <v>0</v>
      </c>
      <c r="AJ3460">
        <v>0</v>
      </c>
      <c r="AK3460">
        <v>3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150</v>
      </c>
      <c r="AR3460">
        <v>150</v>
      </c>
      <c r="AS3460" t="s">
        <v>755</v>
      </c>
    </row>
    <row r="3461" spans="1:45" x14ac:dyDescent="0.25">
      <c r="A3461">
        <v>3460</v>
      </c>
      <c r="B3461" t="s">
        <v>26</v>
      </c>
      <c r="C3461" t="s">
        <v>680</v>
      </c>
      <c r="D3461" t="s">
        <v>6</v>
      </c>
      <c r="E3461" t="s">
        <v>357</v>
      </c>
      <c r="F3461" s="138">
        <v>44114</v>
      </c>
      <c r="G3461" t="s">
        <v>685</v>
      </c>
      <c r="H3461" t="s">
        <v>667</v>
      </c>
      <c r="I3461" t="s">
        <v>681</v>
      </c>
      <c r="J3461" t="s">
        <v>255</v>
      </c>
      <c r="K3461" t="s">
        <v>671</v>
      </c>
      <c r="L3461">
        <v>1000</v>
      </c>
      <c r="M3461">
        <v>200</v>
      </c>
      <c r="O3461">
        <v>160</v>
      </c>
      <c r="P3461">
        <v>80</v>
      </c>
      <c r="Q3461">
        <v>13</v>
      </c>
      <c r="R3461">
        <v>59</v>
      </c>
      <c r="S3461">
        <v>52</v>
      </c>
      <c r="T3461">
        <v>10.8</v>
      </c>
      <c r="U3461">
        <v>67.099999999999994</v>
      </c>
      <c r="V3461">
        <v>1.0819444444444444</v>
      </c>
      <c r="W3461">
        <v>0.4</v>
      </c>
      <c r="X3461">
        <v>0.11607142857142858</v>
      </c>
      <c r="Y3461">
        <v>0.5267857142857143</v>
      </c>
      <c r="Z3461">
        <v>205</v>
      </c>
      <c r="AA3461">
        <v>0.65</v>
      </c>
      <c r="AB3461">
        <v>9.3000000000000007</v>
      </c>
      <c r="AC3461">
        <v>0</v>
      </c>
      <c r="AD3461">
        <v>0</v>
      </c>
      <c r="AE3461">
        <v>3</v>
      </c>
      <c r="AF3461">
        <v>0</v>
      </c>
      <c r="AG3461">
        <v>0</v>
      </c>
      <c r="AH3461">
        <v>67.099999999999994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150</v>
      </c>
      <c r="AR3461">
        <v>150</v>
      </c>
      <c r="AS3461" t="s">
        <v>797</v>
      </c>
    </row>
    <row r="3462" spans="1:45" x14ac:dyDescent="0.25">
      <c r="A3462">
        <v>3461</v>
      </c>
      <c r="B3462" t="s">
        <v>26</v>
      </c>
      <c r="C3462" t="s">
        <v>680</v>
      </c>
      <c r="D3462" t="s">
        <v>6</v>
      </c>
      <c r="E3462" t="s">
        <v>357</v>
      </c>
      <c r="F3462" s="138">
        <v>44114</v>
      </c>
      <c r="G3462" t="s">
        <v>685</v>
      </c>
      <c r="H3462" t="s">
        <v>667</v>
      </c>
      <c r="I3462" t="s">
        <v>681</v>
      </c>
      <c r="J3462" t="s">
        <v>261</v>
      </c>
      <c r="K3462" t="s">
        <v>671</v>
      </c>
      <c r="L3462">
        <v>1000</v>
      </c>
      <c r="M3462">
        <v>200</v>
      </c>
      <c r="O3462">
        <v>160</v>
      </c>
      <c r="P3462">
        <v>80</v>
      </c>
      <c r="Q3462">
        <v>5</v>
      </c>
      <c r="R3462">
        <v>22</v>
      </c>
      <c r="S3462">
        <v>52</v>
      </c>
      <c r="T3462">
        <v>6</v>
      </c>
      <c r="U3462">
        <v>22</v>
      </c>
      <c r="V3462">
        <v>1.037037037037037</v>
      </c>
      <c r="W3462">
        <v>0.4</v>
      </c>
      <c r="X3462">
        <v>4.4642857142857144E-2</v>
      </c>
      <c r="Y3462">
        <v>0.19642857142857142</v>
      </c>
      <c r="Z3462">
        <v>170</v>
      </c>
      <c r="AA3462">
        <v>0.65</v>
      </c>
      <c r="AB3462">
        <v>6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22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150</v>
      </c>
      <c r="AR3462">
        <v>150</v>
      </c>
      <c r="AS3462" t="s">
        <v>755</v>
      </c>
    </row>
    <row r="3463" spans="1:45" x14ac:dyDescent="0.25">
      <c r="A3463">
        <v>3462</v>
      </c>
      <c r="B3463" t="s">
        <v>26</v>
      </c>
      <c r="C3463" t="s">
        <v>680</v>
      </c>
      <c r="D3463" t="s">
        <v>6</v>
      </c>
      <c r="E3463" t="s">
        <v>357</v>
      </c>
      <c r="F3463" s="138">
        <v>44114</v>
      </c>
      <c r="G3463" t="s">
        <v>685</v>
      </c>
      <c r="H3463" t="s">
        <v>667</v>
      </c>
      <c r="I3463" t="s">
        <v>681</v>
      </c>
      <c r="J3463" t="s">
        <v>252</v>
      </c>
      <c r="K3463" t="s">
        <v>671</v>
      </c>
      <c r="L3463">
        <v>1000</v>
      </c>
      <c r="M3463">
        <v>280</v>
      </c>
      <c r="O3463">
        <v>260</v>
      </c>
      <c r="P3463">
        <v>112</v>
      </c>
      <c r="Q3463">
        <v>8</v>
      </c>
      <c r="R3463">
        <v>38</v>
      </c>
      <c r="S3463">
        <v>73</v>
      </c>
      <c r="T3463">
        <v>8</v>
      </c>
      <c r="U3463">
        <v>49</v>
      </c>
      <c r="V3463">
        <v>1.2391304347826086</v>
      </c>
      <c r="W3463">
        <v>0.4</v>
      </c>
      <c r="X3463">
        <v>4.3956043956043959E-2</v>
      </c>
      <c r="Y3463">
        <v>0.2087912087912088</v>
      </c>
      <c r="Z3463">
        <v>290</v>
      </c>
      <c r="AA3463">
        <v>0.65</v>
      </c>
      <c r="AB3463">
        <v>8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46</v>
      </c>
      <c r="AI3463">
        <v>0</v>
      </c>
      <c r="AJ3463">
        <v>0</v>
      </c>
      <c r="AK3463">
        <v>6</v>
      </c>
      <c r="AL3463">
        <v>0</v>
      </c>
      <c r="AM3463">
        <v>0</v>
      </c>
      <c r="AN3463">
        <v>0</v>
      </c>
      <c r="AO3463">
        <v>3</v>
      </c>
      <c r="AP3463">
        <v>0</v>
      </c>
      <c r="AQ3463">
        <v>150</v>
      </c>
      <c r="AR3463">
        <v>150</v>
      </c>
      <c r="AS3463" t="s">
        <v>797</v>
      </c>
    </row>
    <row r="3464" spans="1:45" x14ac:dyDescent="0.25">
      <c r="A3464">
        <v>3463</v>
      </c>
      <c r="B3464" t="s">
        <v>26</v>
      </c>
      <c r="C3464" t="s">
        <v>680</v>
      </c>
      <c r="D3464" t="s">
        <v>6</v>
      </c>
      <c r="E3464" t="s">
        <v>357</v>
      </c>
      <c r="F3464" s="138">
        <v>44114</v>
      </c>
      <c r="G3464" t="s">
        <v>685</v>
      </c>
      <c r="H3464" t="s">
        <v>667</v>
      </c>
      <c r="I3464" t="s">
        <v>681</v>
      </c>
      <c r="J3464" t="s">
        <v>254</v>
      </c>
      <c r="K3464" t="s">
        <v>671</v>
      </c>
      <c r="L3464">
        <v>1000</v>
      </c>
      <c r="M3464">
        <v>200</v>
      </c>
      <c r="O3464">
        <v>160</v>
      </c>
      <c r="P3464">
        <v>80</v>
      </c>
      <c r="Q3464">
        <v>6</v>
      </c>
      <c r="R3464">
        <v>42</v>
      </c>
      <c r="S3464">
        <v>52</v>
      </c>
      <c r="T3464">
        <v>2</v>
      </c>
      <c r="U3464">
        <v>34</v>
      </c>
      <c r="V3464">
        <v>0.75</v>
      </c>
      <c r="W3464">
        <v>0.4</v>
      </c>
      <c r="X3464">
        <v>5.3571428571428568E-2</v>
      </c>
      <c r="Y3464">
        <v>0.375</v>
      </c>
      <c r="Z3464">
        <v>160</v>
      </c>
      <c r="AA3464">
        <v>0.7</v>
      </c>
      <c r="AB3464">
        <v>2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34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150</v>
      </c>
      <c r="AR3464">
        <v>150</v>
      </c>
      <c r="AS3464" t="s">
        <v>755</v>
      </c>
    </row>
    <row r="3465" spans="1:45" x14ac:dyDescent="0.25">
      <c r="A3465">
        <v>3464</v>
      </c>
      <c r="B3465" t="s">
        <v>26</v>
      </c>
      <c r="C3465" t="s">
        <v>680</v>
      </c>
      <c r="D3465" t="s">
        <v>6</v>
      </c>
      <c r="E3465" t="s">
        <v>357</v>
      </c>
      <c r="F3465" s="138">
        <v>44114</v>
      </c>
      <c r="G3465" t="s">
        <v>685</v>
      </c>
      <c r="H3465" t="s">
        <v>667</v>
      </c>
      <c r="I3465" t="s">
        <v>681</v>
      </c>
      <c r="J3465" t="s">
        <v>417</v>
      </c>
      <c r="K3465" t="s">
        <v>671</v>
      </c>
      <c r="L3465">
        <v>1000</v>
      </c>
      <c r="M3465">
        <v>280</v>
      </c>
      <c r="O3465">
        <v>392</v>
      </c>
      <c r="P3465">
        <v>112</v>
      </c>
      <c r="Q3465">
        <v>20</v>
      </c>
      <c r="R3465">
        <v>60</v>
      </c>
      <c r="S3465">
        <v>73</v>
      </c>
      <c r="T3465">
        <v>18</v>
      </c>
      <c r="U3465">
        <v>84</v>
      </c>
      <c r="V3465">
        <v>1.2749999999999999</v>
      </c>
      <c r="W3465">
        <v>0.4</v>
      </c>
      <c r="X3465">
        <v>7.2886297376093298E-2</v>
      </c>
      <c r="Y3465">
        <v>0.21865889212827991</v>
      </c>
      <c r="Z3465">
        <v>436</v>
      </c>
      <c r="AA3465">
        <v>0.7</v>
      </c>
      <c r="AB3465">
        <v>18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82</v>
      </c>
      <c r="AI3465">
        <v>8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5</v>
      </c>
      <c r="AP3465">
        <v>0</v>
      </c>
      <c r="AQ3465">
        <v>150</v>
      </c>
      <c r="AR3465">
        <v>150</v>
      </c>
      <c r="AS3465" t="s">
        <v>797</v>
      </c>
    </row>
    <row r="3466" spans="1:45" x14ac:dyDescent="0.25">
      <c r="A3466">
        <v>3465</v>
      </c>
      <c r="B3466" t="s">
        <v>26</v>
      </c>
      <c r="C3466" t="s">
        <v>680</v>
      </c>
      <c r="D3466" t="s">
        <v>6</v>
      </c>
      <c r="E3466" t="s">
        <v>357</v>
      </c>
      <c r="F3466" s="138">
        <v>44114</v>
      </c>
      <c r="G3466" t="s">
        <v>670</v>
      </c>
      <c r="H3466" t="s">
        <v>687</v>
      </c>
      <c r="I3466" t="s">
        <v>702</v>
      </c>
      <c r="J3466" t="s">
        <v>432</v>
      </c>
      <c r="K3466" t="s">
        <v>671</v>
      </c>
      <c r="L3466">
        <v>1200</v>
      </c>
      <c r="M3466">
        <v>240</v>
      </c>
      <c r="O3466">
        <v>288</v>
      </c>
      <c r="P3466">
        <v>57</v>
      </c>
      <c r="Q3466">
        <v>36</v>
      </c>
      <c r="R3466">
        <v>39</v>
      </c>
      <c r="S3466">
        <v>21</v>
      </c>
      <c r="T3466">
        <v>11.15</v>
      </c>
      <c r="U3466">
        <v>22</v>
      </c>
      <c r="V3466">
        <v>0.442</v>
      </c>
      <c r="W3466">
        <v>0.24</v>
      </c>
      <c r="X3466">
        <v>0.17857142857142858</v>
      </c>
      <c r="Y3466">
        <v>0.19345238095238096</v>
      </c>
      <c r="Z3466">
        <v>289</v>
      </c>
      <c r="AA3466">
        <v>0.7</v>
      </c>
      <c r="AB3466">
        <v>10.9</v>
      </c>
      <c r="AC3466">
        <v>1</v>
      </c>
      <c r="AD3466">
        <v>0</v>
      </c>
      <c r="AE3466">
        <v>0</v>
      </c>
      <c r="AF3466">
        <v>0</v>
      </c>
      <c r="AG3466">
        <v>0</v>
      </c>
      <c r="AH3466">
        <v>20</v>
      </c>
      <c r="AI3466">
        <v>2</v>
      </c>
      <c r="AJ3466">
        <v>0</v>
      </c>
      <c r="AK3466">
        <v>3</v>
      </c>
      <c r="AL3466">
        <v>0</v>
      </c>
      <c r="AM3466">
        <v>0</v>
      </c>
      <c r="AN3466">
        <v>0</v>
      </c>
      <c r="AO3466">
        <v>1</v>
      </c>
      <c r="AP3466">
        <v>0</v>
      </c>
      <c r="AQ3466">
        <v>150</v>
      </c>
      <c r="AR3466">
        <v>150</v>
      </c>
      <c r="AS3466" t="s">
        <v>755</v>
      </c>
    </row>
    <row r="3467" spans="1:45" x14ac:dyDescent="0.25">
      <c r="A3467">
        <v>3466</v>
      </c>
      <c r="B3467" t="s">
        <v>26</v>
      </c>
      <c r="C3467" t="s">
        <v>680</v>
      </c>
      <c r="D3467" t="s">
        <v>6</v>
      </c>
      <c r="E3467" t="s">
        <v>357</v>
      </c>
      <c r="F3467" s="138">
        <v>44114</v>
      </c>
      <c r="G3467" t="s">
        <v>670</v>
      </c>
      <c r="H3467" t="s">
        <v>667</v>
      </c>
      <c r="I3467" t="s">
        <v>689</v>
      </c>
      <c r="J3467" t="s">
        <v>307</v>
      </c>
      <c r="K3467" t="s">
        <v>671</v>
      </c>
      <c r="L3467">
        <v>1200</v>
      </c>
      <c r="M3467">
        <v>240</v>
      </c>
      <c r="O3467">
        <v>244</v>
      </c>
      <c r="P3467">
        <v>48</v>
      </c>
      <c r="Q3467">
        <v>18</v>
      </c>
      <c r="R3467">
        <v>70</v>
      </c>
      <c r="S3467">
        <v>63</v>
      </c>
      <c r="T3467">
        <v>29.75</v>
      </c>
      <c r="U3467">
        <v>55.25</v>
      </c>
      <c r="V3467">
        <v>0.96590909090909094</v>
      </c>
      <c r="W3467">
        <v>0.4</v>
      </c>
      <c r="X3467">
        <v>0.1053864168618267</v>
      </c>
      <c r="Y3467">
        <v>0.40983606557377056</v>
      </c>
      <c r="Z3467">
        <v>245</v>
      </c>
      <c r="AA3467">
        <v>0.65</v>
      </c>
      <c r="AB3467">
        <v>29</v>
      </c>
      <c r="AC3467">
        <v>1</v>
      </c>
      <c r="AD3467">
        <v>0</v>
      </c>
      <c r="AE3467">
        <v>1</v>
      </c>
      <c r="AF3467">
        <v>0</v>
      </c>
      <c r="AG3467">
        <v>0</v>
      </c>
      <c r="AH3467">
        <v>53</v>
      </c>
      <c r="AI3467">
        <v>3</v>
      </c>
      <c r="AJ3467">
        <v>0</v>
      </c>
      <c r="AK3467">
        <v>3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150</v>
      </c>
      <c r="AR3467">
        <v>150</v>
      </c>
      <c r="AS3467" t="s">
        <v>755</v>
      </c>
    </row>
    <row r="3468" spans="1:45" x14ac:dyDescent="0.25">
      <c r="A3468">
        <v>3467</v>
      </c>
      <c r="B3468" t="s">
        <v>26</v>
      </c>
      <c r="C3468" t="s">
        <v>680</v>
      </c>
      <c r="D3468" t="s">
        <v>6</v>
      </c>
      <c r="E3468" t="s">
        <v>357</v>
      </c>
      <c r="F3468" s="138">
        <v>44114</v>
      </c>
      <c r="G3468" t="s">
        <v>684</v>
      </c>
      <c r="H3468" t="s">
        <v>667</v>
      </c>
      <c r="I3468" t="s">
        <v>689</v>
      </c>
      <c r="J3468" t="s">
        <v>400</v>
      </c>
      <c r="K3468" t="s">
        <v>669</v>
      </c>
      <c r="L3468">
        <v>1250</v>
      </c>
      <c r="M3468">
        <v>350</v>
      </c>
      <c r="O3468">
        <v>260</v>
      </c>
      <c r="P3468">
        <v>100</v>
      </c>
      <c r="Q3468">
        <v>15</v>
      </c>
      <c r="R3468">
        <v>51</v>
      </c>
      <c r="S3468">
        <v>66</v>
      </c>
      <c r="T3468">
        <v>9</v>
      </c>
      <c r="U3468">
        <v>68</v>
      </c>
      <c r="V3468">
        <v>1.1666666666666667</v>
      </c>
      <c r="W3468">
        <v>0.4</v>
      </c>
      <c r="X3468">
        <v>8.2417582417582416E-2</v>
      </c>
      <c r="Y3468">
        <v>0.28021978021978022</v>
      </c>
      <c r="Z3468">
        <v>250</v>
      </c>
      <c r="AA3468">
        <v>0.65</v>
      </c>
      <c r="AB3468">
        <v>9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60</v>
      </c>
      <c r="AI3468">
        <v>0</v>
      </c>
      <c r="AJ3468">
        <v>0</v>
      </c>
      <c r="AK3468">
        <v>0</v>
      </c>
      <c r="AL3468">
        <v>0</v>
      </c>
      <c r="AM3468">
        <v>8</v>
      </c>
      <c r="AN3468">
        <v>0</v>
      </c>
      <c r="AO3468">
        <v>0</v>
      </c>
      <c r="AP3468">
        <v>0</v>
      </c>
      <c r="AQ3468">
        <v>150</v>
      </c>
      <c r="AR3468">
        <v>150</v>
      </c>
      <c r="AS3468" t="s">
        <v>797</v>
      </c>
    </row>
    <row r="3469" spans="1:45" x14ac:dyDescent="0.25">
      <c r="A3469">
        <v>3468</v>
      </c>
      <c r="B3469" t="s">
        <v>26</v>
      </c>
      <c r="C3469" t="s">
        <v>665</v>
      </c>
      <c r="D3469" t="s">
        <v>6</v>
      </c>
      <c r="E3469" t="s">
        <v>357</v>
      </c>
      <c r="F3469" s="138">
        <v>44115</v>
      </c>
      <c r="G3469" t="s">
        <v>703</v>
      </c>
      <c r="H3469" t="s">
        <v>667</v>
      </c>
      <c r="I3469" t="s">
        <v>668</v>
      </c>
      <c r="J3469" t="s">
        <v>451</v>
      </c>
      <c r="K3469" t="s">
        <v>669</v>
      </c>
      <c r="L3469">
        <v>2700</v>
      </c>
      <c r="M3469">
        <v>504</v>
      </c>
      <c r="N3469">
        <v>528</v>
      </c>
      <c r="P3469">
        <v>201</v>
      </c>
      <c r="Q3469">
        <v>40</v>
      </c>
      <c r="R3469">
        <v>69</v>
      </c>
      <c r="S3469">
        <v>133</v>
      </c>
      <c r="T3469">
        <v>30.5</v>
      </c>
      <c r="U3469">
        <v>40</v>
      </c>
      <c r="V3469">
        <v>0.64678899082568808</v>
      </c>
      <c r="W3469">
        <v>0.4</v>
      </c>
      <c r="X3469">
        <v>0.10822510822510824</v>
      </c>
      <c r="Y3469">
        <v>0.18668831168831171</v>
      </c>
      <c r="Z3469">
        <v>562</v>
      </c>
      <c r="AA3469">
        <v>0.8</v>
      </c>
      <c r="AB3469">
        <v>17</v>
      </c>
      <c r="AC3469">
        <v>0</v>
      </c>
      <c r="AD3469">
        <v>0</v>
      </c>
      <c r="AE3469">
        <v>19</v>
      </c>
      <c r="AF3469">
        <v>0</v>
      </c>
      <c r="AG3469">
        <v>4</v>
      </c>
      <c r="AH3469">
        <v>24.5</v>
      </c>
      <c r="AI3469">
        <v>0</v>
      </c>
      <c r="AJ3469">
        <v>0</v>
      </c>
      <c r="AK3469">
        <v>31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100</v>
      </c>
      <c r="AR3469">
        <v>100</v>
      </c>
      <c r="AS3469" t="s">
        <v>797</v>
      </c>
    </row>
    <row r="3470" spans="1:45" x14ac:dyDescent="0.25">
      <c r="A3470">
        <v>3469</v>
      </c>
      <c r="B3470" t="s">
        <v>26</v>
      </c>
      <c r="C3470" t="s">
        <v>665</v>
      </c>
      <c r="D3470" t="s">
        <v>6</v>
      </c>
      <c r="E3470" t="s">
        <v>357</v>
      </c>
      <c r="F3470" s="138">
        <v>44115</v>
      </c>
      <c r="G3470" t="s">
        <v>670</v>
      </c>
      <c r="H3470" t="s">
        <v>667</v>
      </c>
      <c r="I3470" t="s">
        <v>668</v>
      </c>
      <c r="J3470" t="s">
        <v>138</v>
      </c>
      <c r="K3470" t="s">
        <v>669</v>
      </c>
      <c r="L3470">
        <v>1200</v>
      </c>
      <c r="M3470">
        <v>336</v>
      </c>
      <c r="N3470">
        <v>336</v>
      </c>
      <c r="P3470">
        <v>134.4</v>
      </c>
      <c r="Q3470">
        <v>81</v>
      </c>
      <c r="R3470">
        <v>71</v>
      </c>
      <c r="S3470">
        <v>88.703999999999994</v>
      </c>
      <c r="T3470">
        <v>47.75</v>
      </c>
      <c r="U3470">
        <v>49.8</v>
      </c>
      <c r="V3470">
        <v>0.64177631578947369</v>
      </c>
      <c r="W3470">
        <v>0.4</v>
      </c>
      <c r="X3470">
        <v>0.34438775510204084</v>
      </c>
      <c r="Y3470">
        <v>0.30187074829931976</v>
      </c>
      <c r="Z3470">
        <v>346</v>
      </c>
      <c r="AA3470">
        <v>0.8</v>
      </c>
      <c r="AB3470">
        <v>41.5</v>
      </c>
      <c r="AC3470">
        <v>11</v>
      </c>
      <c r="AD3470">
        <v>0</v>
      </c>
      <c r="AE3470">
        <v>7</v>
      </c>
      <c r="AF3470">
        <v>0</v>
      </c>
      <c r="AG3470">
        <v>0</v>
      </c>
      <c r="AH3470">
        <v>40.799999999999997</v>
      </c>
      <c r="AI3470">
        <v>16</v>
      </c>
      <c r="AJ3470">
        <v>0</v>
      </c>
      <c r="AK3470">
        <v>10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100</v>
      </c>
      <c r="AR3470">
        <v>100</v>
      </c>
      <c r="AS3470" t="s">
        <v>755</v>
      </c>
    </row>
    <row r="3471" spans="1:45" x14ac:dyDescent="0.25">
      <c r="A3471">
        <v>3470</v>
      </c>
      <c r="B3471" t="s">
        <v>26</v>
      </c>
      <c r="C3471" t="s">
        <v>665</v>
      </c>
      <c r="D3471" t="s">
        <v>6</v>
      </c>
      <c r="E3471" t="s">
        <v>357</v>
      </c>
      <c r="F3471" s="138">
        <v>44115</v>
      </c>
      <c r="G3471" t="s">
        <v>670</v>
      </c>
      <c r="H3471" t="s">
        <v>667</v>
      </c>
      <c r="I3471" t="s">
        <v>668</v>
      </c>
      <c r="J3471" t="s">
        <v>139</v>
      </c>
      <c r="K3471" t="s">
        <v>669</v>
      </c>
      <c r="L3471">
        <v>1200</v>
      </c>
      <c r="M3471">
        <v>240</v>
      </c>
      <c r="N3471">
        <v>228</v>
      </c>
      <c r="P3471">
        <v>96</v>
      </c>
      <c r="Q3471">
        <v>41</v>
      </c>
      <c r="R3471">
        <v>57</v>
      </c>
      <c r="S3471">
        <v>63.36</v>
      </c>
      <c r="T3471">
        <v>20</v>
      </c>
      <c r="U3471">
        <v>30</v>
      </c>
      <c r="V3471">
        <v>0.51020408163265307</v>
      </c>
      <c r="W3471">
        <v>0.4</v>
      </c>
      <c r="X3471">
        <v>0.25689223057644112</v>
      </c>
      <c r="Y3471">
        <v>0.35714285714285715</v>
      </c>
      <c r="Z3471">
        <v>350</v>
      </c>
      <c r="AA3471">
        <v>0.8</v>
      </c>
      <c r="AB3471">
        <v>19</v>
      </c>
      <c r="AC3471">
        <v>0</v>
      </c>
      <c r="AD3471">
        <v>0</v>
      </c>
      <c r="AE3471">
        <v>2</v>
      </c>
      <c r="AF3471">
        <v>0</v>
      </c>
      <c r="AG3471">
        <v>0</v>
      </c>
      <c r="AH3471">
        <v>29</v>
      </c>
      <c r="AI3471">
        <v>0</v>
      </c>
      <c r="AJ3471">
        <v>0</v>
      </c>
      <c r="AK3471">
        <v>2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100</v>
      </c>
      <c r="AR3471">
        <v>100</v>
      </c>
      <c r="AS3471" t="s">
        <v>755</v>
      </c>
    </row>
    <row r="3472" spans="1:45" x14ac:dyDescent="0.25">
      <c r="A3472">
        <v>3471</v>
      </c>
      <c r="B3472" t="s">
        <v>26</v>
      </c>
      <c r="C3472" t="s">
        <v>665</v>
      </c>
      <c r="D3472" t="s">
        <v>6</v>
      </c>
      <c r="E3472" t="s">
        <v>357</v>
      </c>
      <c r="F3472" s="138">
        <v>44115</v>
      </c>
      <c r="G3472" t="s">
        <v>670</v>
      </c>
      <c r="H3472" t="s">
        <v>667</v>
      </c>
      <c r="I3472" t="s">
        <v>668</v>
      </c>
      <c r="J3472" t="s">
        <v>142</v>
      </c>
      <c r="K3472" t="s">
        <v>671</v>
      </c>
      <c r="L3472">
        <v>1200</v>
      </c>
      <c r="M3472">
        <v>336</v>
      </c>
      <c r="N3472">
        <v>334</v>
      </c>
      <c r="P3472">
        <v>134.4</v>
      </c>
      <c r="Q3472">
        <v>31</v>
      </c>
      <c r="R3472">
        <v>65</v>
      </c>
      <c r="S3472">
        <v>88.703999999999994</v>
      </c>
      <c r="T3472">
        <v>25.5</v>
      </c>
      <c r="U3472">
        <v>50.75</v>
      </c>
      <c r="V3472">
        <v>0.79427083333333337</v>
      </c>
      <c r="W3472">
        <v>0.4</v>
      </c>
      <c r="X3472">
        <v>0.13259195893926434</v>
      </c>
      <c r="Y3472">
        <v>0.27801539777587686</v>
      </c>
      <c r="Z3472">
        <v>468</v>
      </c>
      <c r="AA3472">
        <v>0.7</v>
      </c>
      <c r="AB3472">
        <v>23</v>
      </c>
      <c r="AC3472">
        <v>2</v>
      </c>
      <c r="AD3472">
        <v>0</v>
      </c>
      <c r="AE3472">
        <v>4</v>
      </c>
      <c r="AF3472">
        <v>0</v>
      </c>
      <c r="AG3472">
        <v>0</v>
      </c>
      <c r="AH3472">
        <v>49</v>
      </c>
      <c r="AI3472">
        <v>1</v>
      </c>
      <c r="AJ3472">
        <v>0</v>
      </c>
      <c r="AK3472">
        <v>3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50</v>
      </c>
      <c r="AR3472">
        <v>50</v>
      </c>
      <c r="AS3472" t="s">
        <v>797</v>
      </c>
    </row>
    <row r="3473" spans="1:45" x14ac:dyDescent="0.25">
      <c r="A3473">
        <v>3472</v>
      </c>
      <c r="B3473" t="s">
        <v>26</v>
      </c>
      <c r="C3473" t="s">
        <v>665</v>
      </c>
      <c r="D3473" t="s">
        <v>6</v>
      </c>
      <c r="E3473" t="s">
        <v>357</v>
      </c>
      <c r="F3473" s="138">
        <v>44115</v>
      </c>
      <c r="G3473" t="s">
        <v>670</v>
      </c>
      <c r="H3473" t="s">
        <v>667</v>
      </c>
      <c r="I3473" t="s">
        <v>668</v>
      </c>
      <c r="J3473" t="s">
        <v>143</v>
      </c>
      <c r="K3473" t="s">
        <v>671</v>
      </c>
      <c r="L3473">
        <v>1200</v>
      </c>
      <c r="M3473">
        <v>240</v>
      </c>
      <c r="N3473">
        <v>228</v>
      </c>
      <c r="P3473">
        <v>96</v>
      </c>
      <c r="Q3473">
        <v>20</v>
      </c>
      <c r="R3473">
        <v>29</v>
      </c>
      <c r="S3473">
        <v>63.36</v>
      </c>
      <c r="T3473">
        <v>15</v>
      </c>
      <c r="U3473">
        <v>14.75</v>
      </c>
      <c r="V3473">
        <v>0.6071428571428571</v>
      </c>
      <c r="W3473">
        <v>0.4</v>
      </c>
      <c r="X3473">
        <v>0.12531328320802004</v>
      </c>
      <c r="Y3473">
        <v>0.18170426065162909</v>
      </c>
      <c r="Z3473">
        <v>296</v>
      </c>
      <c r="AA3473">
        <v>0.7</v>
      </c>
      <c r="AB3473">
        <v>11</v>
      </c>
      <c r="AC3473">
        <v>2</v>
      </c>
      <c r="AD3473">
        <v>0</v>
      </c>
      <c r="AE3473">
        <v>7</v>
      </c>
      <c r="AF3473">
        <v>0</v>
      </c>
      <c r="AG3473">
        <v>0</v>
      </c>
      <c r="AH3473">
        <v>8</v>
      </c>
      <c r="AI3473">
        <v>5</v>
      </c>
      <c r="AJ3473">
        <v>0</v>
      </c>
      <c r="AK3473">
        <v>11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50</v>
      </c>
      <c r="AR3473">
        <v>50</v>
      </c>
      <c r="AS3473" t="s">
        <v>755</v>
      </c>
    </row>
    <row r="3474" spans="1:45" x14ac:dyDescent="0.25">
      <c r="A3474">
        <v>3473</v>
      </c>
      <c r="B3474" t="s">
        <v>26</v>
      </c>
      <c r="C3474" t="s">
        <v>665</v>
      </c>
      <c r="D3474" t="s">
        <v>6</v>
      </c>
      <c r="E3474" t="s">
        <v>357</v>
      </c>
      <c r="F3474" s="138">
        <v>44115</v>
      </c>
      <c r="G3474" t="s">
        <v>670</v>
      </c>
      <c r="H3474" t="s">
        <v>667</v>
      </c>
      <c r="I3474" t="s">
        <v>668</v>
      </c>
      <c r="J3474" t="s">
        <v>145</v>
      </c>
      <c r="K3474" t="s">
        <v>671</v>
      </c>
      <c r="L3474">
        <v>1200</v>
      </c>
      <c r="M3474">
        <v>240</v>
      </c>
      <c r="N3474">
        <v>244</v>
      </c>
      <c r="P3474">
        <v>96</v>
      </c>
      <c r="Q3474">
        <v>25</v>
      </c>
      <c r="R3474">
        <v>54</v>
      </c>
      <c r="S3474">
        <v>63.36</v>
      </c>
      <c r="T3474">
        <v>20.079999999999998</v>
      </c>
      <c r="U3474">
        <v>35.92</v>
      </c>
      <c r="V3474">
        <v>0.70886075949367089</v>
      </c>
      <c r="W3474">
        <v>0.4</v>
      </c>
      <c r="X3474">
        <v>0.14637002341920377</v>
      </c>
      <c r="Y3474">
        <v>0.31615925058548011</v>
      </c>
      <c r="Z3474">
        <v>440</v>
      </c>
      <c r="AA3474">
        <v>0.7</v>
      </c>
      <c r="AB3474">
        <v>16.329999999999998</v>
      </c>
      <c r="AC3474">
        <v>3</v>
      </c>
      <c r="AD3474">
        <v>0</v>
      </c>
      <c r="AE3474">
        <v>6</v>
      </c>
      <c r="AF3474">
        <v>0</v>
      </c>
      <c r="AG3474">
        <v>0</v>
      </c>
      <c r="AH3474">
        <v>31.67</v>
      </c>
      <c r="AI3474">
        <v>3</v>
      </c>
      <c r="AJ3474">
        <v>0</v>
      </c>
      <c r="AK3474">
        <v>7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50</v>
      </c>
      <c r="AR3474">
        <v>50</v>
      </c>
      <c r="AS3474" t="s">
        <v>755</v>
      </c>
    </row>
    <row r="3475" spans="1:45" x14ac:dyDescent="0.25">
      <c r="A3475">
        <v>3474</v>
      </c>
      <c r="B3475" t="s">
        <v>26</v>
      </c>
      <c r="C3475" t="s">
        <v>665</v>
      </c>
      <c r="D3475" t="s">
        <v>6</v>
      </c>
      <c r="E3475" t="s">
        <v>357</v>
      </c>
      <c r="F3475" s="138">
        <v>44115</v>
      </c>
      <c r="G3475" t="s">
        <v>682</v>
      </c>
      <c r="H3475" t="s">
        <v>667</v>
      </c>
      <c r="I3475" t="s">
        <v>668</v>
      </c>
      <c r="J3475" t="s">
        <v>435</v>
      </c>
      <c r="K3475" t="s">
        <v>671</v>
      </c>
      <c r="L3475">
        <v>1200</v>
      </c>
      <c r="M3475">
        <v>200</v>
      </c>
      <c r="N3475">
        <v>192</v>
      </c>
      <c r="P3475">
        <v>80</v>
      </c>
      <c r="Q3475">
        <v>14</v>
      </c>
      <c r="R3475">
        <v>28</v>
      </c>
      <c r="S3475">
        <v>52.8</v>
      </c>
      <c r="T3475">
        <v>14</v>
      </c>
      <c r="U3475">
        <v>16.625</v>
      </c>
      <c r="V3475">
        <v>0.72916666666666663</v>
      </c>
      <c r="W3475">
        <v>0.4</v>
      </c>
      <c r="X3475">
        <v>0.10416666666666669</v>
      </c>
      <c r="Y3475">
        <v>0.20833333333333337</v>
      </c>
      <c r="Z3475">
        <v>357</v>
      </c>
      <c r="AA3475">
        <v>0.7</v>
      </c>
      <c r="AB3475">
        <v>11</v>
      </c>
      <c r="AC3475">
        <v>0</v>
      </c>
      <c r="AD3475">
        <v>0</v>
      </c>
      <c r="AE3475">
        <v>6</v>
      </c>
      <c r="AF3475">
        <v>0</v>
      </c>
      <c r="AG3475">
        <v>0</v>
      </c>
      <c r="AH3475">
        <v>10</v>
      </c>
      <c r="AI3475">
        <v>0</v>
      </c>
      <c r="AJ3475">
        <v>0</v>
      </c>
      <c r="AK3475">
        <v>5</v>
      </c>
      <c r="AL3475">
        <v>0</v>
      </c>
      <c r="AM3475">
        <v>0</v>
      </c>
      <c r="AN3475">
        <v>0</v>
      </c>
      <c r="AO3475">
        <v>11</v>
      </c>
      <c r="AP3475">
        <v>0</v>
      </c>
      <c r="AQ3475">
        <v>50</v>
      </c>
      <c r="AR3475">
        <v>50</v>
      </c>
      <c r="AS3475" t="s">
        <v>755</v>
      </c>
    </row>
    <row r="3476" spans="1:45" x14ac:dyDescent="0.25">
      <c r="A3476">
        <v>3475</v>
      </c>
      <c r="B3476" t="s">
        <v>26</v>
      </c>
      <c r="C3476" t="s">
        <v>665</v>
      </c>
      <c r="D3476" t="s">
        <v>6</v>
      </c>
      <c r="E3476" t="s">
        <v>357</v>
      </c>
      <c r="F3476" s="138">
        <v>44115</v>
      </c>
      <c r="G3476" t="s">
        <v>682</v>
      </c>
      <c r="H3476" t="s">
        <v>667</v>
      </c>
      <c r="I3476" t="s">
        <v>668</v>
      </c>
      <c r="J3476" t="s">
        <v>436</v>
      </c>
      <c r="K3476" t="s">
        <v>671</v>
      </c>
      <c r="L3476">
        <v>1000</v>
      </c>
      <c r="M3476">
        <v>200</v>
      </c>
      <c r="N3476">
        <v>208</v>
      </c>
      <c r="P3476">
        <v>80</v>
      </c>
      <c r="Q3476">
        <v>26</v>
      </c>
      <c r="R3476">
        <v>29</v>
      </c>
      <c r="S3476">
        <v>52.8</v>
      </c>
      <c r="T3476">
        <v>18.25</v>
      </c>
      <c r="U3476">
        <v>19.100000000000001</v>
      </c>
      <c r="V3476">
        <v>0.67909090909090908</v>
      </c>
      <c r="W3476">
        <v>0.4</v>
      </c>
      <c r="X3476">
        <v>0.17857142857142858</v>
      </c>
      <c r="Y3476">
        <v>0.19917582417582419</v>
      </c>
      <c r="Z3476">
        <v>348</v>
      </c>
      <c r="AA3476">
        <v>0.7</v>
      </c>
      <c r="AB3476">
        <v>13</v>
      </c>
      <c r="AC3476">
        <v>1</v>
      </c>
      <c r="AD3476">
        <v>0</v>
      </c>
      <c r="AE3476">
        <v>10</v>
      </c>
      <c r="AF3476">
        <v>0</v>
      </c>
      <c r="AG3476">
        <v>0</v>
      </c>
      <c r="AH3476">
        <v>12.6</v>
      </c>
      <c r="AI3476">
        <v>0</v>
      </c>
      <c r="AJ3476">
        <v>0</v>
      </c>
      <c r="AK3476">
        <v>13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50</v>
      </c>
      <c r="AR3476">
        <v>50</v>
      </c>
      <c r="AS3476" t="s">
        <v>755</v>
      </c>
    </row>
    <row r="3477" spans="1:45" x14ac:dyDescent="0.25">
      <c r="A3477">
        <v>3476</v>
      </c>
      <c r="B3477" t="s">
        <v>26</v>
      </c>
      <c r="C3477" t="s">
        <v>665</v>
      </c>
      <c r="D3477" t="s">
        <v>6</v>
      </c>
      <c r="E3477" t="s">
        <v>357</v>
      </c>
      <c r="F3477" s="138">
        <v>44115</v>
      </c>
      <c r="G3477" t="s">
        <v>682</v>
      </c>
      <c r="H3477" t="s">
        <v>667</v>
      </c>
      <c r="I3477" t="s">
        <v>668</v>
      </c>
      <c r="J3477" t="s">
        <v>148</v>
      </c>
      <c r="K3477" t="s">
        <v>671</v>
      </c>
      <c r="L3477">
        <v>1500</v>
      </c>
      <c r="M3477">
        <v>200</v>
      </c>
      <c r="N3477">
        <v>189</v>
      </c>
      <c r="P3477">
        <v>80</v>
      </c>
      <c r="Q3477">
        <v>5</v>
      </c>
      <c r="R3477">
        <v>26</v>
      </c>
      <c r="S3477">
        <v>52.8</v>
      </c>
      <c r="T3477">
        <v>7</v>
      </c>
      <c r="U3477">
        <v>15.5</v>
      </c>
      <c r="V3477">
        <v>0.72580645161290325</v>
      </c>
      <c r="W3477">
        <v>0.4</v>
      </c>
      <c r="X3477">
        <v>3.779289493575208E-2</v>
      </c>
      <c r="Y3477">
        <v>0.19652305366591083</v>
      </c>
      <c r="Z3477">
        <v>188</v>
      </c>
      <c r="AA3477">
        <v>0.7</v>
      </c>
      <c r="AB3477">
        <v>6</v>
      </c>
      <c r="AC3477">
        <v>0</v>
      </c>
      <c r="AD3477">
        <v>0</v>
      </c>
      <c r="AE3477">
        <v>2</v>
      </c>
      <c r="AF3477">
        <v>0</v>
      </c>
      <c r="AG3477">
        <v>0</v>
      </c>
      <c r="AH3477">
        <v>9</v>
      </c>
      <c r="AI3477">
        <v>0</v>
      </c>
      <c r="AJ3477">
        <v>0</v>
      </c>
      <c r="AK3477">
        <v>13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50</v>
      </c>
      <c r="AR3477">
        <v>50</v>
      </c>
      <c r="AS3477" t="s">
        <v>755</v>
      </c>
    </row>
    <row r="3478" spans="1:45" x14ac:dyDescent="0.25">
      <c r="A3478">
        <v>3477</v>
      </c>
      <c r="B3478" t="s">
        <v>26</v>
      </c>
      <c r="C3478" t="s">
        <v>665</v>
      </c>
      <c r="D3478" t="s">
        <v>6</v>
      </c>
      <c r="E3478" t="s">
        <v>357</v>
      </c>
      <c r="F3478" s="138">
        <v>44115</v>
      </c>
      <c r="G3478" t="s">
        <v>682</v>
      </c>
      <c r="H3478" t="s">
        <v>667</v>
      </c>
      <c r="I3478" t="s">
        <v>668</v>
      </c>
      <c r="J3478" t="s">
        <v>396</v>
      </c>
      <c r="K3478" t="s">
        <v>671</v>
      </c>
      <c r="L3478">
        <v>2700</v>
      </c>
      <c r="M3478">
        <v>200</v>
      </c>
      <c r="N3478">
        <v>208</v>
      </c>
      <c r="P3478">
        <v>80</v>
      </c>
      <c r="Q3478">
        <v>65</v>
      </c>
      <c r="R3478">
        <v>56</v>
      </c>
      <c r="S3478">
        <v>52.8</v>
      </c>
      <c r="T3478">
        <v>44</v>
      </c>
      <c r="U3478">
        <v>39.5</v>
      </c>
      <c r="V3478">
        <v>0.69008264462809921</v>
      </c>
      <c r="W3478">
        <v>0.4</v>
      </c>
      <c r="X3478">
        <v>0.44642857142857145</v>
      </c>
      <c r="Y3478">
        <v>0.38461538461538464</v>
      </c>
      <c r="Z3478">
        <v>376</v>
      </c>
      <c r="AA3478">
        <v>0.8</v>
      </c>
      <c r="AB3478">
        <v>35</v>
      </c>
      <c r="AC3478">
        <v>0</v>
      </c>
      <c r="AD3478">
        <v>0</v>
      </c>
      <c r="AE3478">
        <v>18</v>
      </c>
      <c r="AF3478">
        <v>0</v>
      </c>
      <c r="AG3478">
        <v>0</v>
      </c>
      <c r="AH3478">
        <v>15</v>
      </c>
      <c r="AI3478">
        <v>0</v>
      </c>
      <c r="AJ3478">
        <v>0</v>
      </c>
      <c r="AK3478">
        <v>49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50</v>
      </c>
      <c r="AR3478">
        <v>50</v>
      </c>
      <c r="AS3478" t="s">
        <v>755</v>
      </c>
    </row>
    <row r="3479" spans="1:45" x14ac:dyDescent="0.25">
      <c r="A3479">
        <v>3478</v>
      </c>
      <c r="B3479" t="s">
        <v>26</v>
      </c>
      <c r="C3479" t="s">
        <v>665</v>
      </c>
      <c r="D3479" t="s">
        <v>6</v>
      </c>
      <c r="E3479" t="s">
        <v>357</v>
      </c>
      <c r="F3479" s="138">
        <v>44115</v>
      </c>
      <c r="G3479" t="s">
        <v>683</v>
      </c>
      <c r="H3479" t="s">
        <v>667</v>
      </c>
      <c r="I3479" t="s">
        <v>668</v>
      </c>
      <c r="J3479" t="s">
        <v>391</v>
      </c>
      <c r="K3479" t="s">
        <v>671</v>
      </c>
      <c r="L3479">
        <v>1500</v>
      </c>
      <c r="M3479">
        <v>420</v>
      </c>
      <c r="N3479">
        <v>422</v>
      </c>
      <c r="P3479">
        <v>168</v>
      </c>
      <c r="Q3479">
        <v>103</v>
      </c>
      <c r="R3479">
        <v>91</v>
      </c>
      <c r="S3479">
        <v>110.88</v>
      </c>
      <c r="T3479">
        <v>76.5</v>
      </c>
      <c r="U3479">
        <v>70.91</v>
      </c>
      <c r="V3479">
        <v>0.7598453608247423</v>
      </c>
      <c r="W3479">
        <v>0.4</v>
      </c>
      <c r="X3479">
        <v>0.34867975626269465</v>
      </c>
      <c r="Y3479">
        <v>0.30805687203791471</v>
      </c>
      <c r="Z3479">
        <v>617</v>
      </c>
      <c r="AA3479">
        <v>0.8</v>
      </c>
      <c r="AB3479">
        <v>61.5</v>
      </c>
      <c r="AC3479">
        <v>10</v>
      </c>
      <c r="AD3479">
        <v>0</v>
      </c>
      <c r="AE3479">
        <v>25</v>
      </c>
      <c r="AF3479">
        <v>0</v>
      </c>
      <c r="AG3479">
        <v>0</v>
      </c>
      <c r="AH3479">
        <v>56.16</v>
      </c>
      <c r="AI3479">
        <v>8</v>
      </c>
      <c r="AJ3479">
        <v>0</v>
      </c>
      <c r="AK3479">
        <v>24</v>
      </c>
      <c r="AL3479">
        <v>0</v>
      </c>
      <c r="AM3479">
        <v>0</v>
      </c>
      <c r="AN3479">
        <v>0</v>
      </c>
      <c r="AO3479">
        <v>2</v>
      </c>
      <c r="AP3479">
        <v>0</v>
      </c>
      <c r="AQ3479">
        <v>50</v>
      </c>
      <c r="AR3479">
        <v>50</v>
      </c>
      <c r="AS3479" t="s">
        <v>797</v>
      </c>
    </row>
    <row r="3480" spans="1:45" x14ac:dyDescent="0.25">
      <c r="A3480">
        <v>3479</v>
      </c>
      <c r="B3480" t="s">
        <v>26</v>
      </c>
      <c r="C3480" t="s">
        <v>665</v>
      </c>
      <c r="D3480" t="s">
        <v>6</v>
      </c>
      <c r="E3480" t="s">
        <v>357</v>
      </c>
      <c r="F3480" s="138">
        <v>44115</v>
      </c>
      <c r="G3480" t="s">
        <v>683</v>
      </c>
      <c r="H3480" t="s">
        <v>667</v>
      </c>
      <c r="I3480" t="s">
        <v>668</v>
      </c>
      <c r="J3480" t="s">
        <v>394</v>
      </c>
      <c r="K3480" t="s">
        <v>671</v>
      </c>
      <c r="L3480">
        <v>1500</v>
      </c>
      <c r="M3480">
        <v>420</v>
      </c>
      <c r="N3480">
        <v>396</v>
      </c>
      <c r="P3480">
        <v>168</v>
      </c>
      <c r="Q3480">
        <v>70</v>
      </c>
      <c r="R3480">
        <v>64</v>
      </c>
      <c r="S3480">
        <v>110.88</v>
      </c>
      <c r="T3480">
        <v>43</v>
      </c>
      <c r="U3480">
        <v>37.5</v>
      </c>
      <c r="V3480">
        <v>0.60074626865671643</v>
      </c>
      <c r="W3480">
        <v>0.4</v>
      </c>
      <c r="X3480">
        <v>0.25252525252525254</v>
      </c>
      <c r="Y3480">
        <v>0.23088023088023088</v>
      </c>
      <c r="Z3480">
        <v>600</v>
      </c>
      <c r="AA3480">
        <v>0.6</v>
      </c>
      <c r="AB3480">
        <v>31</v>
      </c>
      <c r="AC3480">
        <v>0</v>
      </c>
      <c r="AD3480">
        <v>0</v>
      </c>
      <c r="AE3480">
        <v>24</v>
      </c>
      <c r="AF3480">
        <v>0</v>
      </c>
      <c r="AG3480">
        <v>0</v>
      </c>
      <c r="AH3480">
        <v>29</v>
      </c>
      <c r="AI3480">
        <v>0</v>
      </c>
      <c r="AJ3480">
        <v>0</v>
      </c>
      <c r="AK3480">
        <v>17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50</v>
      </c>
      <c r="AR3480">
        <v>50</v>
      </c>
      <c r="AS3480" t="s">
        <v>797</v>
      </c>
    </row>
    <row r="3481" spans="1:45" x14ac:dyDescent="0.25">
      <c r="A3481">
        <v>3480</v>
      </c>
      <c r="B3481" t="s">
        <v>26</v>
      </c>
      <c r="C3481" t="s">
        <v>665</v>
      </c>
      <c r="D3481" t="s">
        <v>6</v>
      </c>
      <c r="E3481" t="s">
        <v>357</v>
      </c>
      <c r="F3481" s="138">
        <v>44115</v>
      </c>
      <c r="G3481" t="s">
        <v>683</v>
      </c>
      <c r="H3481" t="s">
        <v>667</v>
      </c>
      <c r="I3481" t="s">
        <v>668</v>
      </c>
      <c r="J3481" t="s">
        <v>392</v>
      </c>
      <c r="K3481" t="s">
        <v>669</v>
      </c>
      <c r="L3481">
        <v>1500</v>
      </c>
      <c r="M3481">
        <v>420</v>
      </c>
      <c r="N3481">
        <v>432</v>
      </c>
      <c r="P3481">
        <v>168</v>
      </c>
      <c r="Q3481">
        <v>80</v>
      </c>
      <c r="R3481">
        <v>64</v>
      </c>
      <c r="S3481">
        <v>110.88</v>
      </c>
      <c r="T3481">
        <v>49</v>
      </c>
      <c r="U3481">
        <v>49.075000000000003</v>
      </c>
      <c r="V3481">
        <v>0.68107638888888888</v>
      </c>
      <c r="W3481">
        <v>0.4</v>
      </c>
      <c r="X3481">
        <v>0.26455026455026459</v>
      </c>
      <c r="Y3481">
        <v>0.21164021164021166</v>
      </c>
      <c r="Z3481">
        <v>575</v>
      </c>
      <c r="AA3481">
        <v>0.6</v>
      </c>
      <c r="AB3481">
        <v>17</v>
      </c>
      <c r="AC3481">
        <v>0</v>
      </c>
      <c r="AD3481">
        <v>0</v>
      </c>
      <c r="AE3481">
        <v>64</v>
      </c>
      <c r="AF3481">
        <v>0</v>
      </c>
      <c r="AG3481">
        <v>0</v>
      </c>
      <c r="AH3481">
        <v>24.7</v>
      </c>
      <c r="AI3481">
        <v>0</v>
      </c>
      <c r="AJ3481">
        <v>0</v>
      </c>
      <c r="AK3481">
        <v>48</v>
      </c>
      <c r="AL3481">
        <v>0</v>
      </c>
      <c r="AM3481">
        <v>0</v>
      </c>
      <c r="AN3481">
        <v>0</v>
      </c>
      <c r="AO3481">
        <v>1</v>
      </c>
      <c r="AP3481">
        <v>0</v>
      </c>
      <c r="AQ3481">
        <v>50</v>
      </c>
      <c r="AR3481">
        <v>50</v>
      </c>
      <c r="AS3481" t="s">
        <v>797</v>
      </c>
    </row>
    <row r="3482" spans="1:45" x14ac:dyDescent="0.25">
      <c r="A3482">
        <v>3481</v>
      </c>
      <c r="B3482" t="s">
        <v>26</v>
      </c>
      <c r="C3482" t="s">
        <v>665</v>
      </c>
      <c r="D3482" t="s">
        <v>6</v>
      </c>
      <c r="E3482" t="s">
        <v>357</v>
      </c>
      <c r="F3482" s="138">
        <v>44115</v>
      </c>
      <c r="G3482" t="s">
        <v>683</v>
      </c>
      <c r="H3482" t="s">
        <v>667</v>
      </c>
      <c r="I3482" t="s">
        <v>668</v>
      </c>
      <c r="J3482" t="s">
        <v>393</v>
      </c>
      <c r="K3482" t="s">
        <v>669</v>
      </c>
      <c r="L3482">
        <v>1500</v>
      </c>
      <c r="M3482">
        <v>420</v>
      </c>
      <c r="N3482">
        <v>410</v>
      </c>
      <c r="P3482">
        <v>168</v>
      </c>
      <c r="Q3482">
        <v>36</v>
      </c>
      <c r="R3482">
        <v>54</v>
      </c>
      <c r="S3482">
        <v>110.88</v>
      </c>
      <c r="T3482">
        <v>21.7</v>
      </c>
      <c r="U3482">
        <v>49.924999999999997</v>
      </c>
      <c r="V3482">
        <v>0.79583333333333328</v>
      </c>
      <c r="W3482">
        <v>0.4</v>
      </c>
      <c r="X3482">
        <v>0.12543554006968641</v>
      </c>
      <c r="Y3482">
        <v>0.18815331010452963</v>
      </c>
      <c r="Z3482">
        <v>510</v>
      </c>
      <c r="AA3482">
        <v>0.6</v>
      </c>
      <c r="AB3482">
        <v>15.2</v>
      </c>
      <c r="AC3482">
        <v>0</v>
      </c>
      <c r="AD3482">
        <v>0</v>
      </c>
      <c r="AE3482">
        <v>13</v>
      </c>
      <c r="AF3482">
        <v>0</v>
      </c>
      <c r="AG3482">
        <v>0</v>
      </c>
      <c r="AH3482">
        <v>29.8</v>
      </c>
      <c r="AI3482">
        <v>0</v>
      </c>
      <c r="AJ3482">
        <v>0</v>
      </c>
      <c r="AK3482">
        <v>29</v>
      </c>
      <c r="AL3482">
        <v>0</v>
      </c>
      <c r="AM3482">
        <v>0</v>
      </c>
      <c r="AN3482">
        <v>0</v>
      </c>
      <c r="AO3482">
        <v>15</v>
      </c>
      <c r="AP3482">
        <v>0</v>
      </c>
      <c r="AQ3482">
        <v>50</v>
      </c>
      <c r="AR3482">
        <v>50</v>
      </c>
      <c r="AS3482" t="s">
        <v>797</v>
      </c>
    </row>
    <row r="3483" spans="1:45" x14ac:dyDescent="0.25">
      <c r="A3483">
        <v>3482</v>
      </c>
      <c r="B3483" t="s">
        <v>26</v>
      </c>
      <c r="C3483" t="s">
        <v>665</v>
      </c>
      <c r="D3483" t="s">
        <v>6</v>
      </c>
      <c r="E3483" t="s">
        <v>357</v>
      </c>
      <c r="F3483" s="138">
        <v>44115</v>
      </c>
      <c r="G3483" t="s">
        <v>684</v>
      </c>
      <c r="H3483" t="s">
        <v>667</v>
      </c>
      <c r="I3483" t="s">
        <v>668</v>
      </c>
      <c r="J3483" t="s">
        <v>170</v>
      </c>
      <c r="K3483" t="s">
        <v>669</v>
      </c>
      <c r="L3483">
        <v>1250</v>
      </c>
      <c r="M3483">
        <v>250</v>
      </c>
      <c r="N3483">
        <v>256</v>
      </c>
      <c r="P3483">
        <v>100</v>
      </c>
      <c r="Q3483">
        <v>17</v>
      </c>
      <c r="R3483">
        <v>36</v>
      </c>
      <c r="S3483">
        <v>92</v>
      </c>
      <c r="T3483">
        <v>13.25</v>
      </c>
      <c r="U3483">
        <v>21</v>
      </c>
      <c r="V3483">
        <v>0.64622641509433965</v>
      </c>
      <c r="W3483">
        <v>0.4</v>
      </c>
      <c r="X3483">
        <v>9.4866071428571438E-2</v>
      </c>
      <c r="Y3483">
        <v>0.20089285714285715</v>
      </c>
      <c r="Z3483">
        <v>271</v>
      </c>
      <c r="AA3483">
        <v>0.7</v>
      </c>
      <c r="AB3483">
        <v>11</v>
      </c>
      <c r="AC3483">
        <v>9</v>
      </c>
      <c r="AD3483">
        <v>0</v>
      </c>
      <c r="AE3483">
        <v>0</v>
      </c>
      <c r="AF3483">
        <v>0</v>
      </c>
      <c r="AG3483">
        <v>0</v>
      </c>
      <c r="AH3483">
        <v>15.5</v>
      </c>
      <c r="AI3483">
        <v>2</v>
      </c>
      <c r="AJ3483">
        <v>0</v>
      </c>
      <c r="AK3483">
        <v>10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50</v>
      </c>
      <c r="AR3483">
        <v>50</v>
      </c>
      <c r="AS3483" t="s">
        <v>755</v>
      </c>
    </row>
    <row r="3484" spans="1:45" x14ac:dyDescent="0.25">
      <c r="A3484">
        <v>3483</v>
      </c>
      <c r="B3484" t="s">
        <v>26</v>
      </c>
      <c r="C3484" t="s">
        <v>665</v>
      </c>
      <c r="D3484" t="s">
        <v>6</v>
      </c>
      <c r="E3484" t="s">
        <v>357</v>
      </c>
      <c r="F3484" s="138">
        <v>44115</v>
      </c>
      <c r="G3484" t="s">
        <v>685</v>
      </c>
      <c r="H3484" t="s">
        <v>667</v>
      </c>
      <c r="I3484" t="s">
        <v>668</v>
      </c>
      <c r="J3484" t="s">
        <v>177</v>
      </c>
      <c r="K3484" t="s">
        <v>671</v>
      </c>
      <c r="L3484">
        <v>1000</v>
      </c>
      <c r="M3484">
        <v>200</v>
      </c>
      <c r="N3484">
        <v>196</v>
      </c>
      <c r="P3484">
        <v>80</v>
      </c>
      <c r="Q3484">
        <v>18</v>
      </c>
      <c r="R3484">
        <v>27</v>
      </c>
      <c r="S3484">
        <v>52.8</v>
      </c>
      <c r="T3484">
        <v>6.3</v>
      </c>
      <c r="U3484">
        <v>17.16</v>
      </c>
      <c r="V3484">
        <v>0.52133333333333332</v>
      </c>
      <c r="W3484">
        <v>0.4</v>
      </c>
      <c r="X3484">
        <v>0.13119533527696794</v>
      </c>
      <c r="Y3484">
        <v>0.1967930029154519</v>
      </c>
      <c r="Z3484">
        <v>372</v>
      </c>
      <c r="AA3484">
        <v>0.7</v>
      </c>
      <c r="AB3484">
        <v>6.3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17.16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100</v>
      </c>
      <c r="AR3484">
        <v>100</v>
      </c>
      <c r="AS3484" t="s">
        <v>755</v>
      </c>
    </row>
    <row r="3485" spans="1:45" x14ac:dyDescent="0.25">
      <c r="A3485">
        <v>3484</v>
      </c>
      <c r="B3485" t="s">
        <v>26</v>
      </c>
      <c r="C3485" t="s">
        <v>665</v>
      </c>
      <c r="D3485" t="s">
        <v>6</v>
      </c>
      <c r="E3485" t="s">
        <v>357</v>
      </c>
      <c r="F3485" s="138">
        <v>44115</v>
      </c>
      <c r="G3485" t="s">
        <v>685</v>
      </c>
      <c r="H3485" t="s">
        <v>667</v>
      </c>
      <c r="I3485" t="s">
        <v>668</v>
      </c>
      <c r="J3485" t="s">
        <v>173</v>
      </c>
      <c r="K3485" t="s">
        <v>671</v>
      </c>
      <c r="L3485">
        <v>1000</v>
      </c>
      <c r="M3485">
        <v>200</v>
      </c>
      <c r="N3485">
        <v>187</v>
      </c>
      <c r="P3485">
        <v>80</v>
      </c>
      <c r="Q3485">
        <v>18</v>
      </c>
      <c r="R3485">
        <v>34</v>
      </c>
      <c r="S3485">
        <v>52.8</v>
      </c>
      <c r="T3485">
        <v>11.125</v>
      </c>
      <c r="U3485">
        <v>34.5</v>
      </c>
      <c r="V3485">
        <v>0.87740384615384615</v>
      </c>
      <c r="W3485">
        <v>0.4</v>
      </c>
      <c r="X3485">
        <v>0.13750954927425516</v>
      </c>
      <c r="Y3485">
        <v>0.25974025974025972</v>
      </c>
      <c r="Z3485">
        <v>202</v>
      </c>
      <c r="AA3485">
        <v>0.65</v>
      </c>
      <c r="AB3485">
        <v>8</v>
      </c>
      <c r="AC3485">
        <v>2</v>
      </c>
      <c r="AD3485">
        <v>1</v>
      </c>
      <c r="AE3485">
        <v>1</v>
      </c>
      <c r="AF3485">
        <v>1</v>
      </c>
      <c r="AG3485">
        <v>1</v>
      </c>
      <c r="AH3485">
        <v>31</v>
      </c>
      <c r="AI3485">
        <v>6</v>
      </c>
      <c r="AJ3485">
        <v>0</v>
      </c>
      <c r="AK3485">
        <v>4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100</v>
      </c>
      <c r="AR3485">
        <v>100</v>
      </c>
      <c r="AS3485" t="s">
        <v>755</v>
      </c>
    </row>
    <row r="3486" spans="1:45" x14ac:dyDescent="0.25">
      <c r="A3486">
        <v>3485</v>
      </c>
      <c r="B3486" t="s">
        <v>26</v>
      </c>
      <c r="C3486" t="s">
        <v>665</v>
      </c>
      <c r="D3486" t="s">
        <v>6</v>
      </c>
      <c r="E3486" t="s">
        <v>357</v>
      </c>
      <c r="F3486" s="138">
        <v>44115</v>
      </c>
      <c r="G3486" t="s">
        <v>685</v>
      </c>
      <c r="H3486" t="s">
        <v>667</v>
      </c>
      <c r="I3486" t="s">
        <v>668</v>
      </c>
      <c r="J3486" t="s">
        <v>416</v>
      </c>
      <c r="K3486" t="s">
        <v>671</v>
      </c>
      <c r="L3486">
        <v>1000</v>
      </c>
      <c r="M3486">
        <v>280</v>
      </c>
      <c r="N3486">
        <v>288</v>
      </c>
      <c r="P3486">
        <v>112</v>
      </c>
      <c r="Q3486">
        <v>87</v>
      </c>
      <c r="R3486">
        <v>86</v>
      </c>
      <c r="S3486">
        <v>73.919999999999987</v>
      </c>
      <c r="T3486">
        <v>56.7</v>
      </c>
      <c r="U3486">
        <v>40.950000000000003</v>
      </c>
      <c r="V3486">
        <v>0.56445086705202319</v>
      </c>
      <c r="W3486">
        <v>0.4</v>
      </c>
      <c r="X3486">
        <v>0.43154761904761907</v>
      </c>
      <c r="Y3486">
        <v>0.42658730158730163</v>
      </c>
      <c r="Z3486">
        <v>356</v>
      </c>
      <c r="AA3486">
        <v>0.7</v>
      </c>
      <c r="AB3486">
        <v>49.2</v>
      </c>
      <c r="AC3486">
        <v>10</v>
      </c>
      <c r="AD3486">
        <v>0</v>
      </c>
      <c r="AE3486">
        <v>10</v>
      </c>
      <c r="AF3486">
        <v>0</v>
      </c>
      <c r="AG3486">
        <v>0</v>
      </c>
      <c r="AH3486">
        <v>26.2</v>
      </c>
      <c r="AI3486">
        <v>23</v>
      </c>
      <c r="AJ3486">
        <v>0</v>
      </c>
      <c r="AK3486">
        <v>18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100</v>
      </c>
      <c r="AR3486">
        <v>100</v>
      </c>
      <c r="AS3486" t="s">
        <v>797</v>
      </c>
    </row>
    <row r="3487" spans="1:45" x14ac:dyDescent="0.25">
      <c r="A3487">
        <v>3486</v>
      </c>
      <c r="B3487" t="s">
        <v>26</v>
      </c>
      <c r="C3487" t="s">
        <v>665</v>
      </c>
      <c r="D3487" t="s">
        <v>6</v>
      </c>
      <c r="E3487" t="s">
        <v>357</v>
      </c>
      <c r="F3487" s="138">
        <v>44115</v>
      </c>
      <c r="G3487" t="s">
        <v>685</v>
      </c>
      <c r="H3487" t="s">
        <v>667</v>
      </c>
      <c r="I3487" t="s">
        <v>668</v>
      </c>
      <c r="J3487" t="s">
        <v>175</v>
      </c>
      <c r="K3487" t="s">
        <v>671</v>
      </c>
      <c r="L3487">
        <v>1000</v>
      </c>
      <c r="M3487">
        <v>280</v>
      </c>
      <c r="N3487">
        <v>304</v>
      </c>
      <c r="P3487">
        <v>112</v>
      </c>
      <c r="Q3487">
        <v>58</v>
      </c>
      <c r="R3487">
        <v>70</v>
      </c>
      <c r="S3487">
        <v>73.919999999999987</v>
      </c>
      <c r="T3487">
        <v>45.375</v>
      </c>
      <c r="U3487">
        <v>61.25</v>
      </c>
      <c r="V3487">
        <v>0.8330078125</v>
      </c>
      <c r="W3487">
        <v>0.4</v>
      </c>
      <c r="X3487">
        <v>0.27255639097744361</v>
      </c>
      <c r="Y3487">
        <v>0.32894736842105265</v>
      </c>
      <c r="Z3487">
        <v>856</v>
      </c>
      <c r="AA3487">
        <v>0.7</v>
      </c>
      <c r="AB3487">
        <v>35</v>
      </c>
      <c r="AC3487">
        <v>10</v>
      </c>
      <c r="AD3487">
        <v>5</v>
      </c>
      <c r="AE3487">
        <v>12</v>
      </c>
      <c r="AF3487">
        <v>0</v>
      </c>
      <c r="AG3487">
        <v>0</v>
      </c>
      <c r="AH3487">
        <v>48</v>
      </c>
      <c r="AI3487">
        <v>18</v>
      </c>
      <c r="AJ3487">
        <v>6</v>
      </c>
      <c r="AK3487">
        <v>10</v>
      </c>
      <c r="AL3487">
        <v>0</v>
      </c>
      <c r="AM3487">
        <v>0</v>
      </c>
      <c r="AN3487">
        <v>0</v>
      </c>
      <c r="AO3487">
        <v>4</v>
      </c>
      <c r="AP3487">
        <v>0</v>
      </c>
      <c r="AQ3487">
        <v>100</v>
      </c>
      <c r="AR3487">
        <v>100</v>
      </c>
      <c r="AS3487" t="s">
        <v>797</v>
      </c>
    </row>
    <row r="3488" spans="1:45" x14ac:dyDescent="0.25">
      <c r="A3488">
        <v>3487</v>
      </c>
      <c r="B3488" t="s">
        <v>26</v>
      </c>
      <c r="C3488" t="s">
        <v>665</v>
      </c>
      <c r="D3488" t="s">
        <v>6</v>
      </c>
      <c r="E3488" t="s">
        <v>357</v>
      </c>
      <c r="F3488" s="138">
        <v>44115</v>
      </c>
      <c r="G3488" t="s">
        <v>712</v>
      </c>
      <c r="H3488" t="s">
        <v>687</v>
      </c>
      <c r="I3488" t="s">
        <v>668</v>
      </c>
      <c r="J3488" t="s">
        <v>561</v>
      </c>
      <c r="K3488" t="s">
        <v>711</v>
      </c>
      <c r="L3488">
        <v>320</v>
      </c>
      <c r="M3488">
        <v>144</v>
      </c>
      <c r="N3488">
        <v>144</v>
      </c>
      <c r="P3488">
        <v>34.56</v>
      </c>
      <c r="Q3488">
        <v>15</v>
      </c>
      <c r="R3488">
        <v>20</v>
      </c>
      <c r="S3488">
        <v>25.344000000000001</v>
      </c>
      <c r="T3488">
        <v>7</v>
      </c>
      <c r="U3488">
        <v>15</v>
      </c>
      <c r="V3488">
        <v>0.62857142857142856</v>
      </c>
      <c r="W3488">
        <v>0.24</v>
      </c>
      <c r="X3488">
        <v>0.14880952380952381</v>
      </c>
      <c r="Y3488">
        <v>0.19841269841269843</v>
      </c>
      <c r="Z3488">
        <v>350</v>
      </c>
      <c r="AA3488">
        <v>0.7</v>
      </c>
      <c r="AB3488">
        <v>7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15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50</v>
      </c>
      <c r="AR3488">
        <v>50</v>
      </c>
      <c r="AS3488" t="s">
        <v>755</v>
      </c>
    </row>
    <row r="3489" spans="1:45" x14ac:dyDescent="0.25">
      <c r="A3489">
        <v>3488</v>
      </c>
      <c r="B3489" t="s">
        <v>26</v>
      </c>
      <c r="C3489" t="s">
        <v>678</v>
      </c>
      <c r="D3489" t="s">
        <v>6</v>
      </c>
      <c r="E3489" t="s">
        <v>357</v>
      </c>
      <c r="F3489" s="138">
        <v>44115</v>
      </c>
      <c r="G3489" t="s">
        <v>670</v>
      </c>
      <c r="H3489" t="s">
        <v>687</v>
      </c>
      <c r="I3489" t="s">
        <v>688</v>
      </c>
      <c r="J3489" t="s">
        <v>430</v>
      </c>
      <c r="K3489" t="s">
        <v>671</v>
      </c>
      <c r="L3489">
        <v>1200</v>
      </c>
      <c r="M3489">
        <v>240</v>
      </c>
      <c r="N3489">
        <v>220</v>
      </c>
      <c r="P3489">
        <v>96</v>
      </c>
      <c r="Q3489">
        <v>22</v>
      </c>
      <c r="R3489">
        <v>33</v>
      </c>
      <c r="S3489">
        <v>63.36</v>
      </c>
      <c r="T3489">
        <v>16.75</v>
      </c>
      <c r="U3489">
        <v>24</v>
      </c>
      <c r="V3489">
        <v>0.74090909090909096</v>
      </c>
      <c r="W3489">
        <v>0.24</v>
      </c>
      <c r="X3489">
        <v>0.14285714285714285</v>
      </c>
      <c r="Y3489">
        <v>0.21428571428571427</v>
      </c>
      <c r="Z3489">
        <v>334</v>
      </c>
      <c r="AA3489">
        <v>0.7</v>
      </c>
      <c r="AB3489">
        <v>10</v>
      </c>
      <c r="AC3489">
        <v>3</v>
      </c>
      <c r="AD3489">
        <v>0</v>
      </c>
      <c r="AE3489">
        <v>12</v>
      </c>
      <c r="AF3489">
        <v>0</v>
      </c>
      <c r="AG3489">
        <v>0</v>
      </c>
      <c r="AH3489">
        <v>21</v>
      </c>
      <c r="AI3489">
        <v>4</v>
      </c>
      <c r="AJ3489">
        <v>0</v>
      </c>
      <c r="AK3489">
        <v>4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50</v>
      </c>
      <c r="AR3489">
        <v>50</v>
      </c>
      <c r="AS3489" t="s">
        <v>755</v>
      </c>
    </row>
    <row r="3490" spans="1:45" x14ac:dyDescent="0.25">
      <c r="A3490">
        <v>3489</v>
      </c>
      <c r="B3490" t="s">
        <v>26</v>
      </c>
      <c r="C3490" t="s">
        <v>678</v>
      </c>
      <c r="D3490" t="s">
        <v>6</v>
      </c>
      <c r="E3490" t="s">
        <v>357</v>
      </c>
      <c r="F3490" s="138">
        <v>44115</v>
      </c>
      <c r="G3490" t="s">
        <v>670</v>
      </c>
      <c r="H3490" t="s">
        <v>687</v>
      </c>
      <c r="I3490" t="s">
        <v>698</v>
      </c>
      <c r="J3490" t="s">
        <v>431</v>
      </c>
      <c r="K3490" t="s">
        <v>671</v>
      </c>
      <c r="L3490">
        <v>1200</v>
      </c>
      <c r="M3490">
        <v>240</v>
      </c>
      <c r="N3490">
        <v>240</v>
      </c>
      <c r="P3490">
        <v>96</v>
      </c>
      <c r="Q3490">
        <v>26</v>
      </c>
      <c r="R3490">
        <v>40</v>
      </c>
      <c r="S3490">
        <v>63.36</v>
      </c>
      <c r="T3490">
        <v>15.3</v>
      </c>
      <c r="U3490">
        <v>19.350000000000001</v>
      </c>
      <c r="V3490">
        <v>0.52500000000000013</v>
      </c>
      <c r="W3490">
        <v>0.24</v>
      </c>
      <c r="X3490">
        <v>0.15476190476190477</v>
      </c>
      <c r="Y3490">
        <v>0.23809523809523808</v>
      </c>
      <c r="Z3490">
        <v>325</v>
      </c>
      <c r="AA3490">
        <v>0.7</v>
      </c>
      <c r="AB3490">
        <v>6.3</v>
      </c>
      <c r="AC3490">
        <v>6</v>
      </c>
      <c r="AD3490">
        <v>0</v>
      </c>
      <c r="AE3490">
        <v>15</v>
      </c>
      <c r="AF3490">
        <v>0</v>
      </c>
      <c r="AG3490">
        <v>0</v>
      </c>
      <c r="AH3490">
        <v>14.6</v>
      </c>
      <c r="AI3490">
        <v>9</v>
      </c>
      <c r="AJ3490">
        <v>0</v>
      </c>
      <c r="AK3490">
        <v>5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50</v>
      </c>
      <c r="AR3490">
        <v>50</v>
      </c>
      <c r="AS3490" t="s">
        <v>755</v>
      </c>
    </row>
    <row r="3491" spans="1:45" x14ac:dyDescent="0.25">
      <c r="A3491">
        <v>3490</v>
      </c>
      <c r="B3491" t="s">
        <v>26</v>
      </c>
      <c r="C3491" t="s">
        <v>678</v>
      </c>
      <c r="D3491" t="s">
        <v>6</v>
      </c>
      <c r="E3491" t="s">
        <v>357</v>
      </c>
      <c r="F3491" s="138">
        <v>44115</v>
      </c>
      <c r="G3491" t="s">
        <v>670</v>
      </c>
      <c r="H3491" t="s">
        <v>687</v>
      </c>
      <c r="I3491" t="s">
        <v>713</v>
      </c>
      <c r="J3491" t="s">
        <v>508</v>
      </c>
      <c r="K3491" t="s">
        <v>671</v>
      </c>
      <c r="L3491">
        <v>1200</v>
      </c>
      <c r="M3491">
        <v>240</v>
      </c>
      <c r="N3491">
        <v>240</v>
      </c>
      <c r="P3491">
        <v>96</v>
      </c>
      <c r="Q3491">
        <v>46</v>
      </c>
      <c r="R3491">
        <v>20</v>
      </c>
      <c r="S3491">
        <v>63.36</v>
      </c>
      <c r="T3491">
        <v>34.25</v>
      </c>
      <c r="U3491">
        <v>10.75</v>
      </c>
      <c r="V3491">
        <v>0.68181818181818177</v>
      </c>
      <c r="W3491">
        <v>0.24</v>
      </c>
      <c r="X3491">
        <v>0.27380952380952384</v>
      </c>
      <c r="Y3491">
        <v>0.11904761904761904</v>
      </c>
      <c r="Z3491">
        <v>360</v>
      </c>
      <c r="AA3491">
        <v>0.7</v>
      </c>
      <c r="AB3491">
        <v>33</v>
      </c>
      <c r="AC3491">
        <v>5</v>
      </c>
      <c r="AD3491">
        <v>0</v>
      </c>
      <c r="AE3491">
        <v>0</v>
      </c>
      <c r="AF3491">
        <v>0</v>
      </c>
      <c r="AG3491">
        <v>0</v>
      </c>
      <c r="AH3491">
        <v>5</v>
      </c>
      <c r="AI3491">
        <v>1</v>
      </c>
      <c r="AJ3491">
        <v>0</v>
      </c>
      <c r="AK3491">
        <v>11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50</v>
      </c>
      <c r="AR3491">
        <v>50</v>
      </c>
      <c r="AS3491" t="s">
        <v>755</v>
      </c>
    </row>
    <row r="3492" spans="1:45" x14ac:dyDescent="0.25">
      <c r="A3492">
        <v>3491</v>
      </c>
      <c r="B3492" t="s">
        <v>26</v>
      </c>
      <c r="C3492" t="s">
        <v>678</v>
      </c>
      <c r="D3492" t="s">
        <v>6</v>
      </c>
      <c r="E3492" t="s">
        <v>357</v>
      </c>
      <c r="F3492" s="138">
        <v>44115</v>
      </c>
      <c r="G3492" t="s">
        <v>684</v>
      </c>
      <c r="H3492" t="s">
        <v>687</v>
      </c>
      <c r="I3492" t="s">
        <v>679</v>
      </c>
      <c r="J3492" t="s">
        <v>455</v>
      </c>
      <c r="K3492" t="s">
        <v>669</v>
      </c>
      <c r="L3492">
        <v>1250</v>
      </c>
      <c r="M3492">
        <v>250</v>
      </c>
      <c r="N3492">
        <v>288</v>
      </c>
      <c r="P3492">
        <v>100</v>
      </c>
      <c r="Q3492">
        <v>19</v>
      </c>
      <c r="R3492">
        <v>44</v>
      </c>
      <c r="S3492">
        <v>92</v>
      </c>
      <c r="T3492">
        <v>24</v>
      </c>
      <c r="U3492">
        <v>30.75</v>
      </c>
      <c r="V3492">
        <v>0.86904761904761907</v>
      </c>
      <c r="W3492">
        <v>0.24</v>
      </c>
      <c r="X3492">
        <v>9.4246031746031744E-2</v>
      </c>
      <c r="Y3492">
        <v>0.21825396825396826</v>
      </c>
      <c r="Z3492">
        <v>575</v>
      </c>
      <c r="AA3492">
        <v>0.7</v>
      </c>
      <c r="AB3492">
        <v>19</v>
      </c>
      <c r="AC3492">
        <v>4</v>
      </c>
      <c r="AD3492">
        <v>0</v>
      </c>
      <c r="AE3492">
        <v>8</v>
      </c>
      <c r="AF3492">
        <v>0</v>
      </c>
      <c r="AG3492">
        <v>0</v>
      </c>
      <c r="AH3492">
        <v>19.5</v>
      </c>
      <c r="AI3492">
        <v>11</v>
      </c>
      <c r="AJ3492">
        <v>0</v>
      </c>
      <c r="AK3492">
        <v>17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50</v>
      </c>
      <c r="AR3492">
        <v>50</v>
      </c>
      <c r="AS3492" t="s">
        <v>755</v>
      </c>
    </row>
    <row r="3493" spans="1:45" x14ac:dyDescent="0.25">
      <c r="A3493">
        <v>3492</v>
      </c>
      <c r="B3493" t="s">
        <v>26</v>
      </c>
      <c r="C3493" t="s">
        <v>678</v>
      </c>
      <c r="D3493" t="s">
        <v>6</v>
      </c>
      <c r="E3493" t="s">
        <v>357</v>
      </c>
      <c r="F3493" s="138">
        <v>44115</v>
      </c>
      <c r="G3493" t="s">
        <v>684</v>
      </c>
      <c r="H3493" t="s">
        <v>687</v>
      </c>
      <c r="I3493" t="s">
        <v>688</v>
      </c>
      <c r="J3493" t="s">
        <v>457</v>
      </c>
      <c r="K3493" t="s">
        <v>669</v>
      </c>
      <c r="L3493">
        <v>1250</v>
      </c>
      <c r="M3493">
        <v>250</v>
      </c>
      <c r="N3493">
        <v>240</v>
      </c>
      <c r="P3493">
        <v>100</v>
      </c>
      <c r="Q3493">
        <v>19</v>
      </c>
      <c r="R3493">
        <v>39</v>
      </c>
      <c r="S3493">
        <v>92</v>
      </c>
      <c r="T3493">
        <v>12.25</v>
      </c>
      <c r="U3493">
        <v>22</v>
      </c>
      <c r="V3493">
        <v>0.59051724137931039</v>
      </c>
      <c r="W3493">
        <v>0.24</v>
      </c>
      <c r="X3493">
        <v>0.1130952380952381</v>
      </c>
      <c r="Y3493">
        <v>0.23214285714285715</v>
      </c>
      <c r="Z3493">
        <v>315</v>
      </c>
      <c r="AA3493">
        <v>0.7</v>
      </c>
      <c r="AB3493">
        <v>8</v>
      </c>
      <c r="AC3493">
        <v>3</v>
      </c>
      <c r="AD3493">
        <v>0</v>
      </c>
      <c r="AE3493">
        <v>7</v>
      </c>
      <c r="AF3493">
        <v>0</v>
      </c>
      <c r="AG3493">
        <v>0</v>
      </c>
      <c r="AH3493">
        <v>17</v>
      </c>
      <c r="AI3493">
        <v>2</v>
      </c>
      <c r="AJ3493">
        <v>0</v>
      </c>
      <c r="AK3493">
        <v>9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50</v>
      </c>
      <c r="AR3493">
        <v>50</v>
      </c>
      <c r="AS3493" t="s">
        <v>755</v>
      </c>
    </row>
    <row r="3494" spans="1:45" x14ac:dyDescent="0.25">
      <c r="A3494">
        <v>3493</v>
      </c>
      <c r="B3494" t="s">
        <v>26</v>
      </c>
      <c r="C3494" t="s">
        <v>680</v>
      </c>
      <c r="D3494" t="s">
        <v>6</v>
      </c>
      <c r="E3494" t="s">
        <v>357</v>
      </c>
      <c r="F3494" s="138">
        <v>44115</v>
      </c>
      <c r="G3494" t="s">
        <v>670</v>
      </c>
      <c r="H3494" t="s">
        <v>667</v>
      </c>
      <c r="I3494" t="s">
        <v>681</v>
      </c>
      <c r="J3494" t="s">
        <v>375</v>
      </c>
      <c r="K3494" t="s">
        <v>671</v>
      </c>
      <c r="L3494">
        <v>1200</v>
      </c>
      <c r="M3494">
        <v>336</v>
      </c>
      <c r="N3494">
        <v>560</v>
      </c>
      <c r="P3494">
        <v>134</v>
      </c>
      <c r="Q3494">
        <v>114</v>
      </c>
      <c r="R3494">
        <v>56</v>
      </c>
      <c r="S3494">
        <v>88</v>
      </c>
      <c r="T3494">
        <v>95.25</v>
      </c>
      <c r="U3494">
        <v>47.25</v>
      </c>
      <c r="V3494">
        <v>0.83823529411764708</v>
      </c>
      <c r="W3494">
        <v>0.4</v>
      </c>
      <c r="X3494">
        <v>0.29081632653061223</v>
      </c>
      <c r="Y3494">
        <v>0.14285714285714285</v>
      </c>
      <c r="Z3494">
        <v>646</v>
      </c>
      <c r="AA3494">
        <v>0.7</v>
      </c>
      <c r="AB3494">
        <v>89</v>
      </c>
      <c r="AC3494">
        <v>5</v>
      </c>
      <c r="AD3494">
        <v>0</v>
      </c>
      <c r="AE3494">
        <v>10</v>
      </c>
      <c r="AF3494">
        <v>0</v>
      </c>
      <c r="AG3494">
        <v>0</v>
      </c>
      <c r="AH3494">
        <v>45</v>
      </c>
      <c r="AI3494">
        <v>3</v>
      </c>
      <c r="AJ3494">
        <v>0</v>
      </c>
      <c r="AK3494">
        <v>3</v>
      </c>
      <c r="AL3494">
        <v>0</v>
      </c>
      <c r="AM3494">
        <v>0</v>
      </c>
      <c r="AN3494">
        <v>0</v>
      </c>
      <c r="AO3494">
        <v>1</v>
      </c>
      <c r="AP3494">
        <v>0</v>
      </c>
      <c r="AQ3494">
        <v>250</v>
      </c>
      <c r="AR3494">
        <v>250</v>
      </c>
      <c r="AS3494" t="s">
        <v>797</v>
      </c>
    </row>
    <row r="3495" spans="1:45" x14ac:dyDescent="0.25">
      <c r="A3495">
        <v>3494</v>
      </c>
      <c r="B3495" t="s">
        <v>26</v>
      </c>
      <c r="C3495" t="s">
        <v>680</v>
      </c>
      <c r="D3495" t="s">
        <v>6</v>
      </c>
      <c r="E3495" t="s">
        <v>357</v>
      </c>
      <c r="F3495" s="138">
        <v>44115</v>
      </c>
      <c r="G3495" t="s">
        <v>670</v>
      </c>
      <c r="H3495" t="s">
        <v>667</v>
      </c>
      <c r="I3495" t="s">
        <v>681</v>
      </c>
      <c r="J3495" t="s">
        <v>376</v>
      </c>
      <c r="K3495" t="s">
        <v>671</v>
      </c>
      <c r="L3495">
        <v>1200</v>
      </c>
      <c r="M3495">
        <v>336</v>
      </c>
      <c r="N3495">
        <v>260</v>
      </c>
      <c r="P3495">
        <v>134</v>
      </c>
      <c r="Q3495">
        <v>25</v>
      </c>
      <c r="R3495">
        <v>46</v>
      </c>
      <c r="S3495">
        <v>88</v>
      </c>
      <c r="T3495">
        <v>37.35</v>
      </c>
      <c r="U3495">
        <v>69</v>
      </c>
      <c r="V3495">
        <v>1.4978873239436619</v>
      </c>
      <c r="W3495">
        <v>0.4</v>
      </c>
      <c r="X3495">
        <v>0.13736263736263737</v>
      </c>
      <c r="Y3495">
        <v>0.25274725274725274</v>
      </c>
      <c r="Z3495">
        <v>280</v>
      </c>
      <c r="AA3495">
        <v>0.7</v>
      </c>
      <c r="AB3495">
        <v>36.6</v>
      </c>
      <c r="AC3495">
        <v>1</v>
      </c>
      <c r="AD3495">
        <v>0</v>
      </c>
      <c r="AE3495">
        <v>1</v>
      </c>
      <c r="AF3495">
        <v>0</v>
      </c>
      <c r="AG3495">
        <v>0</v>
      </c>
      <c r="AH3495">
        <v>68</v>
      </c>
      <c r="AI3495">
        <v>0</v>
      </c>
      <c r="AJ3495">
        <v>0</v>
      </c>
      <c r="AK3495">
        <v>2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250</v>
      </c>
      <c r="AR3495">
        <v>250</v>
      </c>
      <c r="AS3495" t="s">
        <v>797</v>
      </c>
    </row>
    <row r="3496" spans="1:45" x14ac:dyDescent="0.25">
      <c r="A3496">
        <v>3495</v>
      </c>
      <c r="B3496" t="s">
        <v>26</v>
      </c>
      <c r="C3496" t="s">
        <v>680</v>
      </c>
      <c r="D3496" t="s">
        <v>6</v>
      </c>
      <c r="E3496" t="s">
        <v>357</v>
      </c>
      <c r="F3496" s="138">
        <v>44115</v>
      </c>
      <c r="G3496" t="s">
        <v>670</v>
      </c>
      <c r="H3496" t="s">
        <v>667</v>
      </c>
      <c r="I3496" t="s">
        <v>681</v>
      </c>
      <c r="J3496" t="s">
        <v>373</v>
      </c>
      <c r="K3496" t="s">
        <v>671</v>
      </c>
      <c r="L3496">
        <v>1200</v>
      </c>
      <c r="M3496">
        <v>336</v>
      </c>
      <c r="N3496">
        <v>320</v>
      </c>
      <c r="P3496">
        <v>134</v>
      </c>
      <c r="Q3496">
        <v>42</v>
      </c>
      <c r="R3496">
        <v>26</v>
      </c>
      <c r="S3496">
        <v>88</v>
      </c>
      <c r="T3496">
        <v>40.85</v>
      </c>
      <c r="U3496">
        <v>20</v>
      </c>
      <c r="V3496">
        <v>0.89485294117647063</v>
      </c>
      <c r="W3496">
        <v>0.4</v>
      </c>
      <c r="X3496">
        <v>0.1875</v>
      </c>
      <c r="Y3496">
        <v>0.11607142857142858</v>
      </c>
      <c r="Z3496">
        <v>400</v>
      </c>
      <c r="AA3496">
        <v>0.7</v>
      </c>
      <c r="AB3496">
        <v>36.6</v>
      </c>
      <c r="AC3496">
        <v>3</v>
      </c>
      <c r="AD3496">
        <v>0</v>
      </c>
      <c r="AE3496">
        <v>7</v>
      </c>
      <c r="AF3496">
        <v>0</v>
      </c>
      <c r="AG3496">
        <v>0</v>
      </c>
      <c r="AH3496">
        <v>19</v>
      </c>
      <c r="AI3496">
        <v>4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1</v>
      </c>
      <c r="AP3496">
        <v>0</v>
      </c>
      <c r="AQ3496">
        <v>150</v>
      </c>
      <c r="AR3496">
        <v>150</v>
      </c>
      <c r="AS3496" t="s">
        <v>755</v>
      </c>
    </row>
    <row r="3497" spans="1:45" x14ac:dyDescent="0.25">
      <c r="A3497">
        <v>3496</v>
      </c>
      <c r="B3497" t="s">
        <v>26</v>
      </c>
      <c r="C3497" t="s">
        <v>680</v>
      </c>
      <c r="D3497" t="s">
        <v>6</v>
      </c>
      <c r="E3497" t="s">
        <v>357</v>
      </c>
      <c r="F3497" s="138">
        <v>44115</v>
      </c>
      <c r="G3497" t="s">
        <v>684</v>
      </c>
      <c r="H3497" t="s">
        <v>667</v>
      </c>
      <c r="I3497" t="s">
        <v>681</v>
      </c>
      <c r="J3497" t="s">
        <v>399</v>
      </c>
      <c r="K3497" t="s">
        <v>669</v>
      </c>
      <c r="L3497">
        <v>1250</v>
      </c>
      <c r="M3497">
        <v>250</v>
      </c>
      <c r="N3497">
        <v>160</v>
      </c>
      <c r="P3497">
        <v>100</v>
      </c>
      <c r="Q3497">
        <v>18</v>
      </c>
      <c r="R3497">
        <v>67</v>
      </c>
      <c r="S3497">
        <v>66</v>
      </c>
      <c r="T3497">
        <v>12.25</v>
      </c>
      <c r="U3497">
        <v>31.25</v>
      </c>
      <c r="V3497">
        <v>0.5117647058823529</v>
      </c>
      <c r="W3497">
        <v>0.4</v>
      </c>
      <c r="X3497">
        <v>0.16071428571428573</v>
      </c>
      <c r="Y3497">
        <v>0.5982142857142857</v>
      </c>
      <c r="Z3497">
        <v>270</v>
      </c>
      <c r="AA3497">
        <v>0.65</v>
      </c>
      <c r="AB3497">
        <v>11</v>
      </c>
      <c r="AC3497">
        <v>3</v>
      </c>
      <c r="AD3497">
        <v>0</v>
      </c>
      <c r="AE3497">
        <v>1</v>
      </c>
      <c r="AF3497">
        <v>0</v>
      </c>
      <c r="AG3497">
        <v>0</v>
      </c>
      <c r="AH3497">
        <v>26</v>
      </c>
      <c r="AI3497">
        <v>3</v>
      </c>
      <c r="AJ3497">
        <v>0</v>
      </c>
      <c r="AK3497">
        <v>9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150</v>
      </c>
      <c r="AR3497">
        <v>150</v>
      </c>
      <c r="AS3497" t="s">
        <v>755</v>
      </c>
    </row>
    <row r="3498" spans="1:45" x14ac:dyDescent="0.25">
      <c r="A3498">
        <v>3497</v>
      </c>
      <c r="B3498" t="s">
        <v>26</v>
      </c>
      <c r="C3498" t="s">
        <v>680</v>
      </c>
      <c r="D3498" t="s">
        <v>6</v>
      </c>
      <c r="E3498" t="s">
        <v>357</v>
      </c>
      <c r="F3498" s="138">
        <v>44115</v>
      </c>
      <c r="G3498" t="s">
        <v>685</v>
      </c>
      <c r="H3498" t="s">
        <v>667</v>
      </c>
      <c r="I3498" t="s">
        <v>681</v>
      </c>
      <c r="J3498" t="s">
        <v>264</v>
      </c>
      <c r="K3498" t="s">
        <v>671</v>
      </c>
      <c r="L3498">
        <v>1000</v>
      </c>
      <c r="M3498">
        <v>200</v>
      </c>
      <c r="N3498">
        <v>160</v>
      </c>
      <c r="P3498">
        <v>80</v>
      </c>
      <c r="Q3498">
        <v>15</v>
      </c>
      <c r="R3498">
        <v>25</v>
      </c>
      <c r="S3498">
        <v>52</v>
      </c>
      <c r="T3498">
        <v>11.175000000000001</v>
      </c>
      <c r="U3498">
        <v>21.6</v>
      </c>
      <c r="V3498">
        <v>0.81937500000000019</v>
      </c>
      <c r="W3498">
        <v>0.4</v>
      </c>
      <c r="X3498">
        <v>0.13392857142857142</v>
      </c>
      <c r="Y3498">
        <v>0.22321428571428573</v>
      </c>
      <c r="Z3498">
        <v>160</v>
      </c>
      <c r="AA3498">
        <v>0.65</v>
      </c>
      <c r="AB3498">
        <v>10.3</v>
      </c>
      <c r="AC3498">
        <v>0</v>
      </c>
      <c r="AD3498">
        <v>1</v>
      </c>
      <c r="AE3498">
        <v>1</v>
      </c>
      <c r="AF3498">
        <v>0</v>
      </c>
      <c r="AG3498">
        <v>0</v>
      </c>
      <c r="AH3498">
        <v>21.1</v>
      </c>
      <c r="AI3498">
        <v>0</v>
      </c>
      <c r="AJ3498">
        <v>0</v>
      </c>
      <c r="AK3498">
        <v>1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150</v>
      </c>
      <c r="AR3498">
        <v>150</v>
      </c>
      <c r="AS3498" t="s">
        <v>755</v>
      </c>
    </row>
    <row r="3499" spans="1:45" x14ac:dyDescent="0.25">
      <c r="A3499">
        <v>3498</v>
      </c>
      <c r="B3499" t="s">
        <v>26</v>
      </c>
      <c r="C3499" t="s">
        <v>680</v>
      </c>
      <c r="D3499" t="s">
        <v>6</v>
      </c>
      <c r="E3499" t="s">
        <v>357</v>
      </c>
      <c r="F3499" s="138">
        <v>44115</v>
      </c>
      <c r="G3499" t="s">
        <v>685</v>
      </c>
      <c r="H3499" t="s">
        <v>667</v>
      </c>
      <c r="I3499" t="s">
        <v>681</v>
      </c>
      <c r="J3499" t="s">
        <v>410</v>
      </c>
      <c r="K3499" t="s">
        <v>671</v>
      </c>
      <c r="L3499">
        <v>1000</v>
      </c>
      <c r="M3499">
        <v>200</v>
      </c>
      <c r="N3499">
        <v>128</v>
      </c>
      <c r="P3499">
        <v>80</v>
      </c>
      <c r="Q3499">
        <v>10</v>
      </c>
      <c r="R3499">
        <v>35</v>
      </c>
      <c r="S3499">
        <v>52</v>
      </c>
      <c r="T3499">
        <v>10.1</v>
      </c>
      <c r="U3499">
        <v>38.5</v>
      </c>
      <c r="V3499">
        <v>1.08</v>
      </c>
      <c r="W3499">
        <v>0.4</v>
      </c>
      <c r="X3499">
        <v>0.11160714285714286</v>
      </c>
      <c r="Y3499">
        <v>0.390625</v>
      </c>
      <c r="Z3499">
        <v>159</v>
      </c>
      <c r="AA3499">
        <v>0.65</v>
      </c>
      <c r="AB3499">
        <v>9.6</v>
      </c>
      <c r="AC3499">
        <v>0</v>
      </c>
      <c r="AD3499">
        <v>0</v>
      </c>
      <c r="AE3499">
        <v>1</v>
      </c>
      <c r="AF3499">
        <v>0</v>
      </c>
      <c r="AG3499">
        <v>0</v>
      </c>
      <c r="AH3499">
        <v>37.5</v>
      </c>
      <c r="AI3499">
        <v>0</v>
      </c>
      <c r="AJ3499">
        <v>0</v>
      </c>
      <c r="AK3499">
        <v>2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150</v>
      </c>
      <c r="AR3499">
        <v>150</v>
      </c>
      <c r="AS3499" t="s">
        <v>755</v>
      </c>
    </row>
    <row r="3500" spans="1:45" x14ac:dyDescent="0.25">
      <c r="A3500">
        <v>3499</v>
      </c>
      <c r="B3500" t="s">
        <v>26</v>
      </c>
      <c r="C3500" t="s">
        <v>680</v>
      </c>
      <c r="D3500" t="s">
        <v>6</v>
      </c>
      <c r="E3500" t="s">
        <v>357</v>
      </c>
      <c r="F3500" s="138">
        <v>44115</v>
      </c>
      <c r="G3500" t="s">
        <v>685</v>
      </c>
      <c r="H3500" t="s">
        <v>667</v>
      </c>
      <c r="I3500" t="s">
        <v>681</v>
      </c>
      <c r="J3500" t="s">
        <v>251</v>
      </c>
      <c r="K3500" t="s">
        <v>671</v>
      </c>
      <c r="L3500">
        <v>1000</v>
      </c>
      <c r="M3500">
        <v>280</v>
      </c>
      <c r="N3500">
        <v>400</v>
      </c>
      <c r="P3500">
        <v>112</v>
      </c>
      <c r="Q3500">
        <v>21</v>
      </c>
      <c r="R3500">
        <v>63</v>
      </c>
      <c r="S3500">
        <v>73</v>
      </c>
      <c r="T3500">
        <v>11</v>
      </c>
      <c r="U3500">
        <v>55</v>
      </c>
      <c r="V3500">
        <v>0.7857142857142857</v>
      </c>
      <c r="W3500">
        <v>0.4</v>
      </c>
      <c r="X3500">
        <v>7.4999999999999997E-2</v>
      </c>
      <c r="Y3500">
        <v>0.22500000000000001</v>
      </c>
      <c r="Z3500">
        <v>483</v>
      </c>
      <c r="AA3500">
        <v>0.65</v>
      </c>
      <c r="AB3500">
        <v>11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55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150</v>
      </c>
      <c r="AR3500">
        <v>150</v>
      </c>
      <c r="AS3500" t="s">
        <v>797</v>
      </c>
    </row>
    <row r="3501" spans="1:45" x14ac:dyDescent="0.25">
      <c r="A3501">
        <v>3500</v>
      </c>
      <c r="B3501" t="s">
        <v>26</v>
      </c>
      <c r="C3501" t="s">
        <v>680</v>
      </c>
      <c r="D3501" t="s">
        <v>6</v>
      </c>
      <c r="E3501" t="s">
        <v>357</v>
      </c>
      <c r="F3501" s="138">
        <v>44115</v>
      </c>
      <c r="G3501" t="s">
        <v>685</v>
      </c>
      <c r="H3501" t="s">
        <v>667</v>
      </c>
      <c r="I3501" t="s">
        <v>681</v>
      </c>
      <c r="J3501" t="s">
        <v>404</v>
      </c>
      <c r="K3501" t="s">
        <v>671</v>
      </c>
      <c r="L3501">
        <v>1000</v>
      </c>
      <c r="M3501">
        <v>280</v>
      </c>
      <c r="N3501">
        <v>180</v>
      </c>
      <c r="P3501">
        <v>112</v>
      </c>
      <c r="Q3501">
        <v>35</v>
      </c>
      <c r="R3501">
        <v>55</v>
      </c>
      <c r="S3501">
        <v>73</v>
      </c>
      <c r="T3501">
        <v>38</v>
      </c>
      <c r="U3501">
        <v>54</v>
      </c>
      <c r="V3501">
        <v>1.0222222222222221</v>
      </c>
      <c r="W3501">
        <v>0.4</v>
      </c>
      <c r="X3501">
        <v>0.27777777777777779</v>
      </c>
      <c r="Y3501">
        <v>0.43650793650793657</v>
      </c>
      <c r="Z3501">
        <v>259</v>
      </c>
      <c r="AA3501">
        <v>0.65</v>
      </c>
      <c r="AB3501">
        <v>35</v>
      </c>
      <c r="AC3501">
        <v>0</v>
      </c>
      <c r="AD3501">
        <v>0</v>
      </c>
      <c r="AE3501">
        <v>6</v>
      </c>
      <c r="AF3501">
        <v>0</v>
      </c>
      <c r="AG3501">
        <v>0</v>
      </c>
      <c r="AH3501">
        <v>52</v>
      </c>
      <c r="AI3501">
        <v>0</v>
      </c>
      <c r="AJ3501">
        <v>0</v>
      </c>
      <c r="AK3501">
        <v>4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150</v>
      </c>
      <c r="AR3501">
        <v>150</v>
      </c>
      <c r="AS3501" t="s">
        <v>797</v>
      </c>
    </row>
    <row r="3502" spans="1:45" x14ac:dyDescent="0.25">
      <c r="A3502">
        <v>3501</v>
      </c>
      <c r="B3502" t="s">
        <v>26</v>
      </c>
      <c r="C3502" t="s">
        <v>680</v>
      </c>
      <c r="D3502" t="s">
        <v>6</v>
      </c>
      <c r="E3502" t="s">
        <v>357</v>
      </c>
      <c r="F3502" s="138">
        <v>44115</v>
      </c>
      <c r="G3502" t="s">
        <v>685</v>
      </c>
      <c r="H3502" t="s">
        <v>667</v>
      </c>
      <c r="I3502" t="s">
        <v>681</v>
      </c>
      <c r="J3502" t="s">
        <v>448</v>
      </c>
      <c r="K3502" t="s">
        <v>671</v>
      </c>
      <c r="L3502">
        <v>1000</v>
      </c>
      <c r="M3502">
        <v>200</v>
      </c>
      <c r="N3502">
        <v>320</v>
      </c>
      <c r="P3502">
        <v>80</v>
      </c>
      <c r="Q3502">
        <v>38</v>
      </c>
      <c r="R3502">
        <v>43</v>
      </c>
      <c r="S3502">
        <v>52</v>
      </c>
      <c r="T3502">
        <v>26</v>
      </c>
      <c r="U3502">
        <v>33.75</v>
      </c>
      <c r="V3502">
        <v>0.73765432098765427</v>
      </c>
      <c r="W3502">
        <v>0.4</v>
      </c>
      <c r="X3502">
        <v>0.16964285714285715</v>
      </c>
      <c r="Y3502">
        <v>0.19196428571428573</v>
      </c>
      <c r="Z3502">
        <v>350</v>
      </c>
      <c r="AA3502">
        <v>0.65</v>
      </c>
      <c r="AB3502">
        <v>24</v>
      </c>
      <c r="AC3502">
        <v>0</v>
      </c>
      <c r="AD3502">
        <v>0</v>
      </c>
      <c r="AE3502">
        <v>4</v>
      </c>
      <c r="AF3502">
        <v>0</v>
      </c>
      <c r="AG3502">
        <v>0</v>
      </c>
      <c r="AH3502">
        <v>32</v>
      </c>
      <c r="AI3502">
        <v>3</v>
      </c>
      <c r="AJ3502">
        <v>0</v>
      </c>
      <c r="AK3502">
        <v>2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150</v>
      </c>
      <c r="AR3502">
        <v>150</v>
      </c>
      <c r="AS3502" t="s">
        <v>755</v>
      </c>
    </row>
    <row r="3503" spans="1:45" x14ac:dyDescent="0.25">
      <c r="A3503">
        <v>3502</v>
      </c>
      <c r="B3503" t="s">
        <v>26</v>
      </c>
      <c r="C3503" t="s">
        <v>680</v>
      </c>
      <c r="D3503" t="s">
        <v>6</v>
      </c>
      <c r="E3503" t="s">
        <v>357</v>
      </c>
      <c r="F3503" s="138">
        <v>44115</v>
      </c>
      <c r="G3503" t="s">
        <v>685</v>
      </c>
      <c r="H3503" t="s">
        <v>667</v>
      </c>
      <c r="I3503" t="s">
        <v>681</v>
      </c>
      <c r="J3503" t="s">
        <v>413</v>
      </c>
      <c r="K3503" t="s">
        <v>671</v>
      </c>
      <c r="L3503">
        <v>1000</v>
      </c>
      <c r="M3503">
        <v>280</v>
      </c>
      <c r="N3503">
        <v>336</v>
      </c>
      <c r="P3503">
        <v>112</v>
      </c>
      <c r="Q3503">
        <v>24</v>
      </c>
      <c r="R3503">
        <v>31</v>
      </c>
      <c r="S3503">
        <v>73</v>
      </c>
      <c r="T3503">
        <v>24.75</v>
      </c>
      <c r="U3503">
        <v>34</v>
      </c>
      <c r="V3503">
        <v>1.0681818181818181</v>
      </c>
      <c r="W3503">
        <v>0.4</v>
      </c>
      <c r="X3503">
        <v>0.10204081632653061</v>
      </c>
      <c r="Y3503">
        <v>0.13180272108843538</v>
      </c>
      <c r="Z3503">
        <v>400</v>
      </c>
      <c r="AA3503">
        <v>0.65</v>
      </c>
      <c r="AB3503">
        <v>24</v>
      </c>
      <c r="AC3503">
        <v>1</v>
      </c>
      <c r="AD3503">
        <v>0</v>
      </c>
      <c r="AE3503">
        <v>1</v>
      </c>
      <c r="AF3503">
        <v>0</v>
      </c>
      <c r="AG3503">
        <v>0</v>
      </c>
      <c r="AH3503">
        <v>34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150</v>
      </c>
      <c r="AR3503">
        <v>150</v>
      </c>
      <c r="AS3503" t="s">
        <v>797</v>
      </c>
    </row>
    <row r="3504" spans="1:45" x14ac:dyDescent="0.25">
      <c r="A3504">
        <v>3503</v>
      </c>
      <c r="B3504" t="s">
        <v>26</v>
      </c>
      <c r="C3504" t="s">
        <v>680</v>
      </c>
      <c r="D3504" t="s">
        <v>6</v>
      </c>
      <c r="E3504" t="s">
        <v>357</v>
      </c>
      <c r="F3504" s="138">
        <v>44115</v>
      </c>
      <c r="G3504" t="s">
        <v>685</v>
      </c>
      <c r="H3504" t="s">
        <v>667</v>
      </c>
      <c r="I3504" t="s">
        <v>681</v>
      </c>
      <c r="J3504" t="s">
        <v>248</v>
      </c>
      <c r="K3504" t="s">
        <v>671</v>
      </c>
      <c r="L3504">
        <v>1000</v>
      </c>
      <c r="M3504">
        <v>200</v>
      </c>
      <c r="N3504">
        <v>208</v>
      </c>
      <c r="P3504">
        <v>80</v>
      </c>
      <c r="Q3504">
        <v>9</v>
      </c>
      <c r="R3504">
        <v>40</v>
      </c>
      <c r="S3504">
        <v>52</v>
      </c>
      <c r="T3504">
        <v>9.5</v>
      </c>
      <c r="U3504">
        <v>43.3</v>
      </c>
      <c r="V3504">
        <v>1.0775510204081633</v>
      </c>
      <c r="W3504">
        <v>0.4</v>
      </c>
      <c r="X3504">
        <v>6.1813186813186816E-2</v>
      </c>
      <c r="Y3504">
        <v>0.27472527472527475</v>
      </c>
      <c r="Z3504">
        <v>201</v>
      </c>
      <c r="AA3504">
        <v>0.65</v>
      </c>
      <c r="AB3504">
        <v>8.5</v>
      </c>
      <c r="AC3504">
        <v>0</v>
      </c>
      <c r="AD3504">
        <v>0</v>
      </c>
      <c r="AE3504">
        <v>2</v>
      </c>
      <c r="AF3504">
        <v>0</v>
      </c>
      <c r="AG3504">
        <v>0</v>
      </c>
      <c r="AH3504">
        <v>40.799999999999997</v>
      </c>
      <c r="AI3504">
        <v>0</v>
      </c>
      <c r="AJ3504">
        <v>0</v>
      </c>
      <c r="AK3504">
        <v>5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150</v>
      </c>
      <c r="AR3504">
        <v>150</v>
      </c>
      <c r="AS3504" t="s">
        <v>755</v>
      </c>
    </row>
    <row r="3505" spans="1:45" x14ac:dyDescent="0.25">
      <c r="A3505">
        <v>3504</v>
      </c>
      <c r="B3505" t="s">
        <v>26</v>
      </c>
      <c r="C3505" t="s">
        <v>680</v>
      </c>
      <c r="D3505" t="s">
        <v>6</v>
      </c>
      <c r="E3505" t="s">
        <v>357</v>
      </c>
      <c r="F3505" s="138">
        <v>44115</v>
      </c>
      <c r="G3505" t="s">
        <v>685</v>
      </c>
      <c r="H3505" t="s">
        <v>667</v>
      </c>
      <c r="I3505" t="s">
        <v>681</v>
      </c>
      <c r="J3505" t="s">
        <v>445</v>
      </c>
      <c r="K3505" t="s">
        <v>671</v>
      </c>
      <c r="L3505">
        <v>1000</v>
      </c>
      <c r="M3505">
        <v>200</v>
      </c>
      <c r="N3505">
        <v>240</v>
      </c>
      <c r="P3505">
        <v>80</v>
      </c>
      <c r="Q3505">
        <v>17</v>
      </c>
      <c r="R3505">
        <v>41</v>
      </c>
      <c r="S3505">
        <v>52</v>
      </c>
      <c r="T3505">
        <v>15.5</v>
      </c>
      <c r="U3505">
        <v>38</v>
      </c>
      <c r="V3505">
        <v>0.92241379310344829</v>
      </c>
      <c r="W3505">
        <v>0.4</v>
      </c>
      <c r="X3505">
        <v>0.10119047619047619</v>
      </c>
      <c r="Y3505">
        <v>0.24404761904761904</v>
      </c>
      <c r="Z3505">
        <v>289</v>
      </c>
      <c r="AA3505">
        <v>0.65</v>
      </c>
      <c r="AB3505">
        <v>14.5</v>
      </c>
      <c r="AC3505">
        <v>0</v>
      </c>
      <c r="AD3505">
        <v>0</v>
      </c>
      <c r="AE3505">
        <v>2</v>
      </c>
      <c r="AF3505">
        <v>0</v>
      </c>
      <c r="AG3505">
        <v>0</v>
      </c>
      <c r="AH3505">
        <v>36.5</v>
      </c>
      <c r="AI3505">
        <v>0</v>
      </c>
      <c r="AJ3505">
        <v>0</v>
      </c>
      <c r="AK3505">
        <v>3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150</v>
      </c>
      <c r="AR3505">
        <v>150</v>
      </c>
      <c r="AS3505" t="s">
        <v>755</v>
      </c>
    </row>
    <row r="3506" spans="1:45" x14ac:dyDescent="0.25">
      <c r="A3506">
        <v>3505</v>
      </c>
      <c r="B3506" t="s">
        <v>26</v>
      </c>
      <c r="C3506" t="s">
        <v>680</v>
      </c>
      <c r="D3506" t="s">
        <v>6</v>
      </c>
      <c r="E3506" t="s">
        <v>357</v>
      </c>
      <c r="F3506" s="138">
        <v>44115</v>
      </c>
      <c r="G3506" t="s">
        <v>685</v>
      </c>
      <c r="H3506" t="s">
        <v>667</v>
      </c>
      <c r="I3506" t="s">
        <v>681</v>
      </c>
      <c r="J3506" t="s">
        <v>255</v>
      </c>
      <c r="K3506" t="s">
        <v>671</v>
      </c>
      <c r="L3506">
        <v>1000</v>
      </c>
      <c r="M3506">
        <v>200</v>
      </c>
      <c r="N3506">
        <v>240</v>
      </c>
      <c r="P3506">
        <v>80</v>
      </c>
      <c r="Q3506">
        <v>24</v>
      </c>
      <c r="R3506">
        <v>63</v>
      </c>
      <c r="S3506">
        <v>52</v>
      </c>
      <c r="T3506">
        <v>21.3</v>
      </c>
      <c r="U3506">
        <v>69.55</v>
      </c>
      <c r="V3506">
        <v>1.0442528735632184</v>
      </c>
      <c r="W3506">
        <v>0.4</v>
      </c>
      <c r="X3506">
        <v>0.14285714285714285</v>
      </c>
      <c r="Y3506">
        <v>0.375</v>
      </c>
      <c r="Z3506">
        <v>312</v>
      </c>
      <c r="AA3506">
        <v>0.65</v>
      </c>
      <c r="AB3506">
        <v>21.3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67.8</v>
      </c>
      <c r="AI3506">
        <v>3</v>
      </c>
      <c r="AJ3506">
        <v>0</v>
      </c>
      <c r="AK3506">
        <v>2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150</v>
      </c>
      <c r="AR3506">
        <v>150</v>
      </c>
      <c r="AS3506" t="s">
        <v>797</v>
      </c>
    </row>
    <row r="3507" spans="1:45" x14ac:dyDescent="0.25">
      <c r="A3507">
        <v>3506</v>
      </c>
      <c r="B3507" t="s">
        <v>26</v>
      </c>
      <c r="C3507" t="s">
        <v>680</v>
      </c>
      <c r="D3507" t="s">
        <v>6</v>
      </c>
      <c r="E3507" t="s">
        <v>357</v>
      </c>
      <c r="F3507" s="138">
        <v>44115</v>
      </c>
      <c r="G3507" t="s">
        <v>685</v>
      </c>
      <c r="H3507" t="s">
        <v>667</v>
      </c>
      <c r="I3507" t="s">
        <v>681</v>
      </c>
      <c r="J3507" t="s">
        <v>261</v>
      </c>
      <c r="K3507" t="s">
        <v>671</v>
      </c>
      <c r="L3507">
        <v>1000</v>
      </c>
      <c r="M3507">
        <v>200</v>
      </c>
      <c r="N3507">
        <v>160</v>
      </c>
      <c r="P3507">
        <v>80</v>
      </c>
      <c r="Q3507">
        <v>5</v>
      </c>
      <c r="R3507">
        <v>26</v>
      </c>
      <c r="S3507">
        <v>52</v>
      </c>
      <c r="T3507">
        <v>3</v>
      </c>
      <c r="U3507">
        <v>29</v>
      </c>
      <c r="V3507">
        <v>1.032258064516129</v>
      </c>
      <c r="W3507">
        <v>0.4</v>
      </c>
      <c r="X3507">
        <v>4.4642857142857144E-2</v>
      </c>
      <c r="Y3507">
        <v>0.23214285714285715</v>
      </c>
      <c r="Z3507">
        <v>171</v>
      </c>
      <c r="AA3507">
        <v>0.65</v>
      </c>
      <c r="AB3507">
        <v>3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29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150</v>
      </c>
      <c r="AR3507">
        <v>150</v>
      </c>
      <c r="AS3507" t="s">
        <v>755</v>
      </c>
    </row>
    <row r="3508" spans="1:45" x14ac:dyDescent="0.25">
      <c r="A3508">
        <v>3507</v>
      </c>
      <c r="B3508" t="s">
        <v>26</v>
      </c>
      <c r="C3508" t="s">
        <v>680</v>
      </c>
      <c r="D3508" t="s">
        <v>6</v>
      </c>
      <c r="E3508" t="s">
        <v>357</v>
      </c>
      <c r="F3508" s="138">
        <v>44115</v>
      </c>
      <c r="G3508" t="s">
        <v>685</v>
      </c>
      <c r="H3508" t="s">
        <v>667</v>
      </c>
      <c r="I3508" t="s">
        <v>681</v>
      </c>
      <c r="J3508" t="s">
        <v>252</v>
      </c>
      <c r="K3508" t="s">
        <v>671</v>
      </c>
      <c r="L3508">
        <v>1000</v>
      </c>
      <c r="M3508">
        <v>280</v>
      </c>
      <c r="N3508">
        <v>320</v>
      </c>
      <c r="P3508">
        <v>112</v>
      </c>
      <c r="Q3508">
        <v>15</v>
      </c>
      <c r="R3508">
        <v>32</v>
      </c>
      <c r="S3508">
        <v>73</v>
      </c>
      <c r="T3508">
        <v>15.5</v>
      </c>
      <c r="U3508">
        <v>39</v>
      </c>
      <c r="V3508">
        <v>1.1595744680851063</v>
      </c>
      <c r="W3508">
        <v>0.4</v>
      </c>
      <c r="X3508">
        <v>6.6964285714285712E-2</v>
      </c>
      <c r="Y3508">
        <v>0.14285714285714285</v>
      </c>
      <c r="Z3508">
        <v>380</v>
      </c>
      <c r="AA3508">
        <v>0.65</v>
      </c>
      <c r="AB3508">
        <v>15</v>
      </c>
      <c r="AC3508">
        <v>0</v>
      </c>
      <c r="AD3508">
        <v>0</v>
      </c>
      <c r="AE3508">
        <v>1</v>
      </c>
      <c r="AF3508">
        <v>0</v>
      </c>
      <c r="AG3508">
        <v>0</v>
      </c>
      <c r="AH3508">
        <v>36</v>
      </c>
      <c r="AI3508">
        <v>0</v>
      </c>
      <c r="AJ3508">
        <v>0</v>
      </c>
      <c r="AK3508">
        <v>6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150</v>
      </c>
      <c r="AR3508">
        <v>150</v>
      </c>
      <c r="AS3508" t="s">
        <v>797</v>
      </c>
    </row>
    <row r="3509" spans="1:45" x14ac:dyDescent="0.25">
      <c r="A3509">
        <v>3508</v>
      </c>
      <c r="B3509" t="s">
        <v>26</v>
      </c>
      <c r="C3509" t="s">
        <v>680</v>
      </c>
      <c r="D3509" t="s">
        <v>6</v>
      </c>
      <c r="E3509" t="s">
        <v>357</v>
      </c>
      <c r="F3509" s="138">
        <v>44115</v>
      </c>
      <c r="G3509" t="s">
        <v>685</v>
      </c>
      <c r="H3509" t="s">
        <v>667</v>
      </c>
      <c r="I3509" t="s">
        <v>681</v>
      </c>
      <c r="J3509" t="s">
        <v>254</v>
      </c>
      <c r="K3509" t="s">
        <v>671</v>
      </c>
      <c r="L3509">
        <v>1000</v>
      </c>
      <c r="M3509">
        <v>200</v>
      </c>
      <c r="N3509">
        <v>160</v>
      </c>
      <c r="P3509">
        <v>80</v>
      </c>
      <c r="Q3509">
        <v>8</v>
      </c>
      <c r="R3509">
        <v>45</v>
      </c>
      <c r="S3509">
        <v>52</v>
      </c>
      <c r="T3509">
        <v>6</v>
      </c>
      <c r="U3509">
        <v>32</v>
      </c>
      <c r="V3509">
        <v>0.71698113207547165</v>
      </c>
      <c r="W3509">
        <v>0.4</v>
      </c>
      <c r="X3509">
        <v>7.1428571428571425E-2</v>
      </c>
      <c r="Y3509">
        <v>0.4017857142857143</v>
      </c>
      <c r="Z3509">
        <v>200</v>
      </c>
      <c r="AA3509">
        <v>0.7</v>
      </c>
      <c r="AB3509">
        <v>6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32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250</v>
      </c>
      <c r="AR3509">
        <v>250</v>
      </c>
      <c r="AS3509" t="s">
        <v>755</v>
      </c>
    </row>
    <row r="3510" spans="1:45" x14ac:dyDescent="0.25">
      <c r="A3510">
        <v>3509</v>
      </c>
      <c r="B3510" t="s">
        <v>26</v>
      </c>
      <c r="C3510" t="s">
        <v>680</v>
      </c>
      <c r="D3510" t="s">
        <v>6</v>
      </c>
      <c r="E3510" t="s">
        <v>357</v>
      </c>
      <c r="F3510" s="138">
        <v>44115</v>
      </c>
      <c r="G3510" t="s">
        <v>685</v>
      </c>
      <c r="H3510" t="s">
        <v>667</v>
      </c>
      <c r="I3510" t="s">
        <v>681</v>
      </c>
      <c r="J3510" t="s">
        <v>417</v>
      </c>
      <c r="K3510" t="s">
        <v>671</v>
      </c>
      <c r="L3510">
        <v>1000</v>
      </c>
      <c r="M3510">
        <v>280</v>
      </c>
      <c r="N3510">
        <v>335</v>
      </c>
      <c r="P3510">
        <v>112</v>
      </c>
      <c r="Q3510">
        <v>45</v>
      </c>
      <c r="R3510">
        <v>91</v>
      </c>
      <c r="S3510">
        <v>73</v>
      </c>
      <c r="T3510">
        <v>43.5</v>
      </c>
      <c r="U3510">
        <v>123</v>
      </c>
      <c r="V3510">
        <v>1.224264705882353</v>
      </c>
      <c r="W3510">
        <v>0.4</v>
      </c>
      <c r="X3510">
        <v>0.19189765458422178</v>
      </c>
      <c r="Y3510">
        <v>0.38805970149253738</v>
      </c>
      <c r="Z3510">
        <v>545</v>
      </c>
      <c r="AA3510">
        <v>0.7</v>
      </c>
      <c r="AB3510">
        <v>40</v>
      </c>
      <c r="AC3510">
        <v>3</v>
      </c>
      <c r="AD3510">
        <v>2</v>
      </c>
      <c r="AE3510">
        <v>4</v>
      </c>
      <c r="AF3510">
        <v>0</v>
      </c>
      <c r="AG3510">
        <v>0</v>
      </c>
      <c r="AH3510">
        <v>119</v>
      </c>
      <c r="AI3510">
        <v>6</v>
      </c>
      <c r="AJ3510">
        <v>0</v>
      </c>
      <c r="AK3510">
        <v>5</v>
      </c>
      <c r="AL3510">
        <v>0</v>
      </c>
      <c r="AM3510">
        <v>0</v>
      </c>
      <c r="AN3510">
        <v>0</v>
      </c>
      <c r="AO3510">
        <v>4</v>
      </c>
      <c r="AP3510">
        <v>0</v>
      </c>
      <c r="AQ3510">
        <v>150</v>
      </c>
      <c r="AR3510">
        <v>150</v>
      </c>
      <c r="AS3510" t="s">
        <v>797</v>
      </c>
    </row>
    <row r="3511" spans="1:45" x14ac:dyDescent="0.25">
      <c r="A3511">
        <v>3510</v>
      </c>
      <c r="B3511" t="s">
        <v>26</v>
      </c>
      <c r="C3511" t="s">
        <v>680</v>
      </c>
      <c r="D3511" t="s">
        <v>6</v>
      </c>
      <c r="E3511" t="s">
        <v>357</v>
      </c>
      <c r="F3511" s="138">
        <v>44115</v>
      </c>
      <c r="G3511" t="s">
        <v>670</v>
      </c>
      <c r="H3511" t="s">
        <v>687</v>
      </c>
      <c r="I3511" t="s">
        <v>702</v>
      </c>
      <c r="J3511" t="s">
        <v>432</v>
      </c>
      <c r="K3511" t="s">
        <v>671</v>
      </c>
      <c r="L3511">
        <v>1200</v>
      </c>
      <c r="M3511">
        <v>240</v>
      </c>
      <c r="N3511">
        <v>320</v>
      </c>
      <c r="P3511">
        <v>57</v>
      </c>
      <c r="Q3511">
        <v>47</v>
      </c>
      <c r="R3511">
        <v>43</v>
      </c>
      <c r="S3511">
        <v>21</v>
      </c>
      <c r="T3511">
        <v>27.925000000000001</v>
      </c>
      <c r="U3511">
        <v>25.2</v>
      </c>
      <c r="V3511">
        <v>0.59027777777777779</v>
      </c>
      <c r="W3511">
        <v>0.24</v>
      </c>
      <c r="X3511">
        <v>0.20982142857142858</v>
      </c>
      <c r="Y3511">
        <v>0.19196428571428573</v>
      </c>
      <c r="Z3511">
        <v>336</v>
      </c>
      <c r="AA3511">
        <v>0.7</v>
      </c>
      <c r="AB3511">
        <v>22.8</v>
      </c>
      <c r="AC3511">
        <v>4</v>
      </c>
      <c r="AD3511">
        <v>3</v>
      </c>
      <c r="AE3511">
        <v>6</v>
      </c>
      <c r="AF3511">
        <v>0</v>
      </c>
      <c r="AG3511">
        <v>0</v>
      </c>
      <c r="AH3511">
        <v>22.2</v>
      </c>
      <c r="AI3511">
        <v>4</v>
      </c>
      <c r="AJ3511">
        <v>0</v>
      </c>
      <c r="AK3511">
        <v>4</v>
      </c>
      <c r="AL3511">
        <v>0</v>
      </c>
      <c r="AM3511">
        <v>0</v>
      </c>
      <c r="AN3511">
        <v>0</v>
      </c>
      <c r="AO3511">
        <v>2</v>
      </c>
      <c r="AP3511">
        <v>0</v>
      </c>
      <c r="AQ3511">
        <v>150</v>
      </c>
      <c r="AR3511">
        <v>150</v>
      </c>
      <c r="AS3511" t="s">
        <v>755</v>
      </c>
    </row>
    <row r="3512" spans="1:45" x14ac:dyDescent="0.25">
      <c r="A3512">
        <v>3511</v>
      </c>
      <c r="B3512" t="s">
        <v>26</v>
      </c>
      <c r="C3512" t="s">
        <v>680</v>
      </c>
      <c r="D3512" t="s">
        <v>6</v>
      </c>
      <c r="E3512" t="s">
        <v>357</v>
      </c>
      <c r="F3512" s="138">
        <v>44115</v>
      </c>
      <c r="G3512" t="s">
        <v>670</v>
      </c>
      <c r="H3512" t="s">
        <v>667</v>
      </c>
      <c r="I3512" t="s">
        <v>689</v>
      </c>
      <c r="J3512" t="s">
        <v>307</v>
      </c>
      <c r="K3512" t="s">
        <v>671</v>
      </c>
      <c r="L3512">
        <v>1200</v>
      </c>
      <c r="M3512">
        <v>240</v>
      </c>
      <c r="N3512">
        <v>238</v>
      </c>
      <c r="P3512">
        <v>48</v>
      </c>
      <c r="Q3512">
        <v>33</v>
      </c>
      <c r="R3512">
        <v>69</v>
      </c>
      <c r="S3512">
        <v>63</v>
      </c>
      <c r="T3512">
        <v>33</v>
      </c>
      <c r="U3512">
        <v>56</v>
      </c>
      <c r="V3512">
        <v>0.87254901960784315</v>
      </c>
      <c r="W3512">
        <v>0.4</v>
      </c>
      <c r="X3512">
        <v>0.19807923169267708</v>
      </c>
      <c r="Y3512">
        <v>0.41416566626650664</v>
      </c>
      <c r="Z3512">
        <v>248</v>
      </c>
      <c r="AA3512">
        <v>0.65</v>
      </c>
      <c r="AB3512">
        <v>31</v>
      </c>
      <c r="AC3512">
        <v>0</v>
      </c>
      <c r="AD3512">
        <v>0</v>
      </c>
      <c r="AE3512">
        <v>4</v>
      </c>
      <c r="AF3512">
        <v>0</v>
      </c>
      <c r="AG3512">
        <v>0</v>
      </c>
      <c r="AH3512">
        <v>53</v>
      </c>
      <c r="AI3512">
        <v>4</v>
      </c>
      <c r="AJ3512">
        <v>0</v>
      </c>
      <c r="AK3512">
        <v>4</v>
      </c>
      <c r="AL3512">
        <v>0</v>
      </c>
      <c r="AM3512">
        <v>0</v>
      </c>
      <c r="AN3512">
        <v>0</v>
      </c>
      <c r="AO3512">
        <v>2</v>
      </c>
      <c r="AP3512">
        <v>0</v>
      </c>
      <c r="AQ3512">
        <v>150</v>
      </c>
      <c r="AR3512">
        <v>150</v>
      </c>
      <c r="AS3512" t="s">
        <v>755</v>
      </c>
    </row>
    <row r="3513" spans="1:45" x14ac:dyDescent="0.25">
      <c r="A3513">
        <v>3512</v>
      </c>
      <c r="B3513" t="s">
        <v>26</v>
      </c>
      <c r="C3513" t="s">
        <v>680</v>
      </c>
      <c r="D3513" t="s">
        <v>6</v>
      </c>
      <c r="E3513" t="s">
        <v>357</v>
      </c>
      <c r="F3513" s="138">
        <v>44115</v>
      </c>
      <c r="G3513" t="s">
        <v>684</v>
      </c>
      <c r="H3513" t="s">
        <v>667</v>
      </c>
      <c r="I3513" t="s">
        <v>689</v>
      </c>
      <c r="J3513" t="s">
        <v>400</v>
      </c>
      <c r="K3513" t="s">
        <v>669</v>
      </c>
      <c r="L3513">
        <v>1250</v>
      </c>
      <c r="M3513">
        <v>350</v>
      </c>
      <c r="N3513">
        <v>292</v>
      </c>
      <c r="P3513">
        <v>100</v>
      </c>
      <c r="Q3513">
        <v>14</v>
      </c>
      <c r="R3513">
        <v>51</v>
      </c>
      <c r="S3513">
        <v>66</v>
      </c>
      <c r="T3513">
        <v>16</v>
      </c>
      <c r="U3513">
        <v>59</v>
      </c>
      <c r="V3513">
        <v>1.1538461538461537</v>
      </c>
      <c r="W3513">
        <v>0.4</v>
      </c>
      <c r="X3513">
        <v>6.8493150684931517E-2</v>
      </c>
      <c r="Y3513">
        <v>0.24951076320939336</v>
      </c>
      <c r="Z3513">
        <v>358</v>
      </c>
      <c r="AA3513">
        <v>0.65</v>
      </c>
      <c r="AB3513">
        <v>9</v>
      </c>
      <c r="AC3513">
        <v>0</v>
      </c>
      <c r="AD3513">
        <v>0</v>
      </c>
      <c r="AE3513">
        <v>0</v>
      </c>
      <c r="AF3513">
        <v>0</v>
      </c>
      <c r="AG3513">
        <v>7</v>
      </c>
      <c r="AH3513">
        <v>52</v>
      </c>
      <c r="AI3513">
        <v>0</v>
      </c>
      <c r="AJ3513">
        <v>0</v>
      </c>
      <c r="AK3513">
        <v>0</v>
      </c>
      <c r="AL3513">
        <v>0</v>
      </c>
      <c r="AM3513">
        <v>7</v>
      </c>
      <c r="AN3513">
        <v>0</v>
      </c>
      <c r="AO3513">
        <v>0</v>
      </c>
      <c r="AP3513">
        <v>0</v>
      </c>
      <c r="AQ3513">
        <v>150</v>
      </c>
      <c r="AR3513">
        <v>150</v>
      </c>
      <c r="AS3513" t="s">
        <v>797</v>
      </c>
    </row>
    <row r="3514" spans="1:45" x14ac:dyDescent="0.25">
      <c r="A3514">
        <v>3513</v>
      </c>
      <c r="B3514" t="s">
        <v>26</v>
      </c>
      <c r="C3514" t="s">
        <v>665</v>
      </c>
      <c r="D3514" t="s">
        <v>6</v>
      </c>
      <c r="E3514" t="s">
        <v>358</v>
      </c>
      <c r="F3514" s="138">
        <v>44121</v>
      </c>
      <c r="G3514" t="s">
        <v>666</v>
      </c>
      <c r="H3514" t="s">
        <v>667</v>
      </c>
      <c r="I3514" t="s">
        <v>668</v>
      </c>
      <c r="J3514" t="s">
        <v>129</v>
      </c>
      <c r="K3514" t="s">
        <v>669</v>
      </c>
      <c r="L3514">
        <v>2700</v>
      </c>
      <c r="M3514">
        <v>567</v>
      </c>
      <c r="O3514">
        <v>552</v>
      </c>
      <c r="P3514">
        <v>226.8</v>
      </c>
      <c r="Q3514">
        <v>66</v>
      </c>
      <c r="R3514">
        <v>147</v>
      </c>
      <c r="S3514">
        <v>149.68799999999999</v>
      </c>
      <c r="T3514">
        <v>52.25</v>
      </c>
      <c r="U3514">
        <v>107.25</v>
      </c>
      <c r="V3514">
        <v>0.74882629107981225</v>
      </c>
      <c r="W3514">
        <v>0.4</v>
      </c>
      <c r="X3514">
        <v>0.17080745341614909</v>
      </c>
      <c r="Y3514">
        <v>0.38043478260869568</v>
      </c>
      <c r="Z3514">
        <v>720</v>
      </c>
      <c r="AA3514">
        <v>0.8</v>
      </c>
      <c r="AB3514">
        <v>47</v>
      </c>
      <c r="AC3514">
        <v>7</v>
      </c>
      <c r="AD3514">
        <v>0</v>
      </c>
      <c r="AE3514">
        <v>7</v>
      </c>
      <c r="AF3514">
        <v>0</v>
      </c>
      <c r="AG3514">
        <v>0</v>
      </c>
      <c r="AH3514">
        <v>102</v>
      </c>
      <c r="AI3514">
        <v>7</v>
      </c>
      <c r="AJ3514">
        <v>0</v>
      </c>
      <c r="AK3514">
        <v>7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100</v>
      </c>
      <c r="AR3514">
        <v>100</v>
      </c>
      <c r="AS3514" t="s">
        <v>797</v>
      </c>
    </row>
    <row r="3515" spans="1:45" x14ac:dyDescent="0.25">
      <c r="A3515">
        <v>3514</v>
      </c>
      <c r="B3515" t="s">
        <v>26</v>
      </c>
      <c r="C3515" t="s">
        <v>665</v>
      </c>
      <c r="D3515" t="s">
        <v>6</v>
      </c>
      <c r="E3515" t="s">
        <v>358</v>
      </c>
      <c r="F3515" s="138">
        <v>44121</v>
      </c>
      <c r="G3515" t="s">
        <v>666</v>
      </c>
      <c r="H3515" t="s">
        <v>667</v>
      </c>
      <c r="I3515" t="s">
        <v>668</v>
      </c>
      <c r="J3515" t="s">
        <v>130</v>
      </c>
      <c r="K3515" t="s">
        <v>669</v>
      </c>
      <c r="L3515">
        <v>2700</v>
      </c>
      <c r="M3515">
        <v>567</v>
      </c>
      <c r="O3515">
        <v>580</v>
      </c>
      <c r="P3515">
        <v>226.8</v>
      </c>
      <c r="Q3515">
        <v>41</v>
      </c>
      <c r="R3515">
        <v>95</v>
      </c>
      <c r="S3515">
        <v>149.68799999999999</v>
      </c>
      <c r="T3515">
        <v>30.75</v>
      </c>
      <c r="U3515">
        <v>87</v>
      </c>
      <c r="V3515">
        <v>0.8658088235294118</v>
      </c>
      <c r="W3515">
        <v>0.4</v>
      </c>
      <c r="X3515">
        <v>0.10098522167487685</v>
      </c>
      <c r="Y3515">
        <v>0.23399014778325122</v>
      </c>
      <c r="Z3515">
        <v>791</v>
      </c>
      <c r="AA3515">
        <v>0.8</v>
      </c>
      <c r="AB3515">
        <v>21</v>
      </c>
      <c r="AC3515">
        <v>3</v>
      </c>
      <c r="AD3515">
        <v>0</v>
      </c>
      <c r="AE3515">
        <v>18</v>
      </c>
      <c r="AF3515">
        <v>0</v>
      </c>
      <c r="AG3515">
        <v>0</v>
      </c>
      <c r="AH3515">
        <v>78</v>
      </c>
      <c r="AI3515">
        <v>4</v>
      </c>
      <c r="AJ3515">
        <v>0</v>
      </c>
      <c r="AK3515">
        <v>16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100</v>
      </c>
      <c r="AR3515">
        <v>100</v>
      </c>
      <c r="AS3515" t="s">
        <v>797</v>
      </c>
    </row>
    <row r="3516" spans="1:45" x14ac:dyDescent="0.25">
      <c r="A3516">
        <v>3515</v>
      </c>
      <c r="B3516" t="s">
        <v>26</v>
      </c>
      <c r="C3516" t="s">
        <v>665</v>
      </c>
      <c r="D3516" t="s">
        <v>6</v>
      </c>
      <c r="E3516" t="s">
        <v>358</v>
      </c>
      <c r="F3516" s="138">
        <v>44121</v>
      </c>
      <c r="G3516" t="s">
        <v>666</v>
      </c>
      <c r="H3516" t="s">
        <v>667</v>
      </c>
      <c r="I3516" t="s">
        <v>672</v>
      </c>
      <c r="J3516" t="s">
        <v>189</v>
      </c>
      <c r="K3516" t="s">
        <v>669</v>
      </c>
      <c r="L3516">
        <v>2700</v>
      </c>
      <c r="M3516">
        <v>567</v>
      </c>
      <c r="O3516">
        <v>564</v>
      </c>
      <c r="P3516">
        <v>226.8</v>
      </c>
      <c r="Q3516">
        <v>134</v>
      </c>
      <c r="R3516">
        <v>160</v>
      </c>
      <c r="S3516">
        <v>149.68799999999999</v>
      </c>
      <c r="T3516">
        <v>48</v>
      </c>
      <c r="U3516">
        <v>108.5</v>
      </c>
      <c r="V3516">
        <v>0.53231292517006801</v>
      </c>
      <c r="W3516">
        <v>0.4</v>
      </c>
      <c r="X3516">
        <v>0.33941236068895647</v>
      </c>
      <c r="Y3516">
        <v>0.40526849037487339</v>
      </c>
      <c r="Z3516">
        <v>854</v>
      </c>
      <c r="AA3516">
        <v>0.8</v>
      </c>
      <c r="AB3516">
        <v>37.5</v>
      </c>
      <c r="AC3516">
        <v>24</v>
      </c>
      <c r="AD3516">
        <v>0</v>
      </c>
      <c r="AE3516">
        <v>9</v>
      </c>
      <c r="AF3516">
        <v>0</v>
      </c>
      <c r="AG3516">
        <v>0</v>
      </c>
      <c r="AH3516">
        <v>87.5</v>
      </c>
      <c r="AI3516">
        <v>22</v>
      </c>
      <c r="AJ3516">
        <v>0</v>
      </c>
      <c r="AK3516">
        <v>10</v>
      </c>
      <c r="AL3516">
        <v>0</v>
      </c>
      <c r="AM3516">
        <v>0</v>
      </c>
      <c r="AN3516">
        <v>0</v>
      </c>
      <c r="AO3516">
        <v>24</v>
      </c>
      <c r="AP3516">
        <v>3</v>
      </c>
      <c r="AQ3516">
        <v>100</v>
      </c>
      <c r="AR3516">
        <v>100</v>
      </c>
      <c r="AS3516" t="s">
        <v>797</v>
      </c>
    </row>
    <row r="3517" spans="1:45" x14ac:dyDescent="0.25">
      <c r="A3517">
        <v>3516</v>
      </c>
      <c r="B3517" t="s">
        <v>26</v>
      </c>
      <c r="C3517" t="s">
        <v>665</v>
      </c>
      <c r="D3517" t="s">
        <v>6</v>
      </c>
      <c r="E3517" t="s">
        <v>358</v>
      </c>
      <c r="F3517" s="138">
        <v>44121</v>
      </c>
      <c r="G3517" t="s">
        <v>670</v>
      </c>
      <c r="H3517" t="s">
        <v>667</v>
      </c>
      <c r="I3517" t="s">
        <v>668</v>
      </c>
      <c r="J3517" t="s">
        <v>137</v>
      </c>
      <c r="K3517" t="s">
        <v>671</v>
      </c>
      <c r="L3517">
        <v>1200</v>
      </c>
      <c r="M3517">
        <v>336</v>
      </c>
      <c r="O3517">
        <v>336</v>
      </c>
      <c r="P3517">
        <v>134.4</v>
      </c>
      <c r="Q3517">
        <v>31</v>
      </c>
      <c r="R3517">
        <v>64</v>
      </c>
      <c r="S3517">
        <v>88.703999999999994</v>
      </c>
      <c r="T3517">
        <v>38</v>
      </c>
      <c r="U3517">
        <v>45</v>
      </c>
      <c r="V3517">
        <v>0.87368421052631584</v>
      </c>
      <c r="W3517">
        <v>0.4</v>
      </c>
      <c r="X3517">
        <v>0.13180272108843538</v>
      </c>
      <c r="Y3517">
        <v>0.27210884353741499</v>
      </c>
      <c r="Z3517">
        <v>498</v>
      </c>
      <c r="AA3517">
        <v>0.7</v>
      </c>
      <c r="AB3517">
        <v>38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40</v>
      </c>
      <c r="AI3517">
        <v>8</v>
      </c>
      <c r="AJ3517">
        <v>0</v>
      </c>
      <c r="AK3517">
        <v>6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100</v>
      </c>
      <c r="AR3517">
        <v>100</v>
      </c>
      <c r="AS3517" t="s">
        <v>797</v>
      </c>
    </row>
    <row r="3518" spans="1:45" x14ac:dyDescent="0.25">
      <c r="A3518">
        <v>3517</v>
      </c>
      <c r="B3518" t="s">
        <v>26</v>
      </c>
      <c r="C3518" t="s">
        <v>665</v>
      </c>
      <c r="D3518" t="s">
        <v>6</v>
      </c>
      <c r="E3518" t="s">
        <v>358</v>
      </c>
      <c r="F3518" s="138">
        <v>44121</v>
      </c>
      <c r="G3518" t="s">
        <v>670</v>
      </c>
      <c r="H3518" t="s">
        <v>667</v>
      </c>
      <c r="I3518" t="s">
        <v>668</v>
      </c>
      <c r="J3518" t="s">
        <v>140</v>
      </c>
      <c r="K3518" t="s">
        <v>671</v>
      </c>
      <c r="L3518">
        <v>1200</v>
      </c>
      <c r="M3518">
        <v>336</v>
      </c>
      <c r="O3518">
        <v>329</v>
      </c>
      <c r="P3518">
        <v>134.4</v>
      </c>
      <c r="Q3518">
        <v>42</v>
      </c>
      <c r="R3518">
        <v>45</v>
      </c>
      <c r="S3518">
        <v>89.703999999999994</v>
      </c>
      <c r="T3518">
        <v>40.25</v>
      </c>
      <c r="U3518">
        <v>53.125</v>
      </c>
      <c r="V3518">
        <v>1.0732758620689655</v>
      </c>
      <c r="W3518">
        <v>0.4</v>
      </c>
      <c r="X3518">
        <v>0.18237082066869303</v>
      </c>
      <c r="Y3518">
        <v>0.19539730785931395</v>
      </c>
      <c r="Z3518">
        <v>625</v>
      </c>
      <c r="AA3518">
        <v>0.7</v>
      </c>
      <c r="AB3518">
        <v>35</v>
      </c>
      <c r="AC3518">
        <v>21</v>
      </c>
      <c r="AD3518">
        <v>0</v>
      </c>
      <c r="AE3518">
        <v>0</v>
      </c>
      <c r="AF3518">
        <v>0</v>
      </c>
      <c r="AG3518">
        <v>0</v>
      </c>
      <c r="AH3518">
        <v>38</v>
      </c>
      <c r="AI3518">
        <v>15</v>
      </c>
      <c r="AJ3518">
        <v>0</v>
      </c>
      <c r="AK3518">
        <v>19</v>
      </c>
      <c r="AL3518">
        <v>0</v>
      </c>
      <c r="AM3518">
        <v>0</v>
      </c>
      <c r="AN3518">
        <v>0</v>
      </c>
      <c r="AO3518">
        <v>5</v>
      </c>
      <c r="AP3518">
        <v>0</v>
      </c>
      <c r="AQ3518">
        <v>100</v>
      </c>
      <c r="AR3518">
        <v>100</v>
      </c>
      <c r="AS3518" t="s">
        <v>797</v>
      </c>
    </row>
    <row r="3519" spans="1:45" x14ac:dyDescent="0.25">
      <c r="A3519">
        <v>3518</v>
      </c>
      <c r="B3519" t="s">
        <v>26</v>
      </c>
      <c r="C3519" t="s">
        <v>665</v>
      </c>
      <c r="D3519" t="s">
        <v>6</v>
      </c>
      <c r="E3519" t="s">
        <v>358</v>
      </c>
      <c r="F3519" s="138">
        <v>44121</v>
      </c>
      <c r="G3519" t="s">
        <v>670</v>
      </c>
      <c r="H3519" t="s">
        <v>667</v>
      </c>
      <c r="I3519" t="s">
        <v>668</v>
      </c>
      <c r="J3519" t="s">
        <v>142</v>
      </c>
      <c r="K3519" t="s">
        <v>671</v>
      </c>
      <c r="L3519">
        <v>1200</v>
      </c>
      <c r="M3519">
        <v>336</v>
      </c>
      <c r="O3519">
        <v>336</v>
      </c>
      <c r="P3519">
        <v>134.4</v>
      </c>
      <c r="Q3519">
        <v>33</v>
      </c>
      <c r="R3519">
        <v>45</v>
      </c>
      <c r="S3519">
        <v>90.703999999999994</v>
      </c>
      <c r="T3519">
        <v>10.5</v>
      </c>
      <c r="U3519">
        <v>56.75</v>
      </c>
      <c r="V3519">
        <v>0.86217948717948723</v>
      </c>
      <c r="W3519">
        <v>0.4</v>
      </c>
      <c r="X3519">
        <v>0.14030612244897961</v>
      </c>
      <c r="Y3519">
        <v>0.19132653061224492</v>
      </c>
      <c r="Z3519">
        <v>435</v>
      </c>
      <c r="AA3519">
        <v>0.7</v>
      </c>
      <c r="AB3519">
        <v>0</v>
      </c>
      <c r="AC3519">
        <v>18</v>
      </c>
      <c r="AD3519">
        <v>0</v>
      </c>
      <c r="AE3519">
        <v>12</v>
      </c>
      <c r="AF3519">
        <v>0</v>
      </c>
      <c r="AG3519">
        <v>0</v>
      </c>
      <c r="AH3519">
        <v>42</v>
      </c>
      <c r="AI3519">
        <v>23</v>
      </c>
      <c r="AJ3519">
        <v>0</v>
      </c>
      <c r="AK3519">
        <v>18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100</v>
      </c>
      <c r="AR3519">
        <v>100</v>
      </c>
      <c r="AS3519" t="s">
        <v>797</v>
      </c>
    </row>
    <row r="3520" spans="1:45" x14ac:dyDescent="0.25">
      <c r="A3520">
        <v>3519</v>
      </c>
      <c r="B3520" t="s">
        <v>26</v>
      </c>
      <c r="C3520" t="s">
        <v>665</v>
      </c>
      <c r="D3520" t="s">
        <v>6</v>
      </c>
      <c r="E3520" t="s">
        <v>358</v>
      </c>
      <c r="F3520" s="138">
        <v>44121</v>
      </c>
      <c r="G3520" t="s">
        <v>670</v>
      </c>
      <c r="H3520" t="s">
        <v>667</v>
      </c>
      <c r="I3520" t="s">
        <v>677</v>
      </c>
      <c r="J3520" t="s">
        <v>195</v>
      </c>
      <c r="K3520" t="s">
        <v>671</v>
      </c>
      <c r="L3520">
        <v>1200</v>
      </c>
      <c r="M3520">
        <v>240</v>
      </c>
      <c r="O3520">
        <v>230</v>
      </c>
      <c r="P3520">
        <v>96</v>
      </c>
      <c r="Q3520">
        <v>25</v>
      </c>
      <c r="R3520">
        <v>50</v>
      </c>
      <c r="S3520">
        <v>63.36</v>
      </c>
      <c r="T3520">
        <v>20</v>
      </c>
      <c r="U3520">
        <v>50.75</v>
      </c>
      <c r="V3520">
        <v>0.94333333333333336</v>
      </c>
      <c r="W3520">
        <v>0.4</v>
      </c>
      <c r="X3520">
        <v>0.15527950310559005</v>
      </c>
      <c r="Y3520">
        <v>0.3105590062111801</v>
      </c>
      <c r="Z3520">
        <v>400</v>
      </c>
      <c r="AA3520">
        <v>0.8</v>
      </c>
      <c r="AB3520">
        <v>20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50</v>
      </c>
      <c r="AI3520">
        <v>3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50</v>
      </c>
      <c r="AR3520">
        <v>50</v>
      </c>
      <c r="AS3520" t="s">
        <v>755</v>
      </c>
    </row>
    <row r="3521" spans="1:45" x14ac:dyDescent="0.25">
      <c r="A3521">
        <v>3520</v>
      </c>
      <c r="B3521" t="s">
        <v>26</v>
      </c>
      <c r="C3521" t="s">
        <v>665</v>
      </c>
      <c r="D3521" t="s">
        <v>6</v>
      </c>
      <c r="E3521" t="s">
        <v>358</v>
      </c>
      <c r="F3521" s="138">
        <v>44121</v>
      </c>
      <c r="G3521" t="s">
        <v>670</v>
      </c>
      <c r="H3521" t="s">
        <v>667</v>
      </c>
      <c r="I3521" t="s">
        <v>677</v>
      </c>
      <c r="J3521" t="s">
        <v>196</v>
      </c>
      <c r="K3521" t="s">
        <v>671</v>
      </c>
      <c r="L3521">
        <v>1200</v>
      </c>
      <c r="M3521">
        <v>240</v>
      </c>
      <c r="O3521">
        <v>210</v>
      </c>
      <c r="P3521">
        <v>96</v>
      </c>
      <c r="Q3521">
        <v>25</v>
      </c>
      <c r="R3521">
        <v>60</v>
      </c>
      <c r="S3521">
        <v>64.36</v>
      </c>
      <c r="T3521">
        <v>25</v>
      </c>
      <c r="U3521">
        <v>63</v>
      </c>
      <c r="V3521">
        <v>1.0352941176470589</v>
      </c>
      <c r="W3521">
        <v>0.4</v>
      </c>
      <c r="X3521">
        <v>0.17006802721088435</v>
      </c>
      <c r="Y3521">
        <v>0.40816326530612246</v>
      </c>
      <c r="Z3521">
        <v>500</v>
      </c>
      <c r="AA3521">
        <v>0.8</v>
      </c>
      <c r="AB3521">
        <v>25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62</v>
      </c>
      <c r="AI3521">
        <v>4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50</v>
      </c>
      <c r="AR3521">
        <v>50</v>
      </c>
      <c r="AS3521" t="s">
        <v>755</v>
      </c>
    </row>
    <row r="3522" spans="1:45" x14ac:dyDescent="0.25">
      <c r="A3522">
        <v>3521</v>
      </c>
      <c r="B3522" t="s">
        <v>26</v>
      </c>
      <c r="C3522" t="s">
        <v>665</v>
      </c>
      <c r="D3522" t="s">
        <v>6</v>
      </c>
      <c r="E3522" t="s">
        <v>358</v>
      </c>
      <c r="F3522" s="138">
        <v>44121</v>
      </c>
      <c r="G3522" t="s">
        <v>670</v>
      </c>
      <c r="H3522" t="s">
        <v>667</v>
      </c>
      <c r="I3522" t="s">
        <v>674</v>
      </c>
      <c r="J3522" t="s">
        <v>371</v>
      </c>
      <c r="K3522" t="s">
        <v>671</v>
      </c>
      <c r="L3522">
        <v>1200</v>
      </c>
      <c r="M3522">
        <v>240</v>
      </c>
      <c r="O3522">
        <v>240</v>
      </c>
      <c r="P3522">
        <v>96</v>
      </c>
      <c r="Q3522">
        <v>39</v>
      </c>
      <c r="R3522">
        <v>45</v>
      </c>
      <c r="S3522">
        <v>65.36</v>
      </c>
      <c r="T3522">
        <v>36</v>
      </c>
      <c r="U3522">
        <v>48</v>
      </c>
      <c r="V3522">
        <v>1</v>
      </c>
      <c r="W3522">
        <v>0.4</v>
      </c>
      <c r="X3522">
        <v>0.23214285714285715</v>
      </c>
      <c r="Y3522">
        <v>0.26785714285714285</v>
      </c>
      <c r="Z3522">
        <v>339</v>
      </c>
      <c r="AA3522">
        <v>0.7</v>
      </c>
      <c r="AB3522">
        <v>36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48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50</v>
      </c>
      <c r="AR3522">
        <v>50</v>
      </c>
      <c r="AS3522" t="s">
        <v>755</v>
      </c>
    </row>
    <row r="3523" spans="1:45" x14ac:dyDescent="0.25">
      <c r="A3523">
        <v>3522</v>
      </c>
      <c r="B3523" t="s">
        <v>26</v>
      </c>
      <c r="C3523" t="s">
        <v>665</v>
      </c>
      <c r="D3523" t="s">
        <v>6</v>
      </c>
      <c r="E3523" t="s">
        <v>358</v>
      </c>
      <c r="F3523" s="138">
        <v>44121</v>
      </c>
      <c r="G3523" t="s">
        <v>670</v>
      </c>
      <c r="H3523" t="s">
        <v>667</v>
      </c>
      <c r="I3523" t="s">
        <v>673</v>
      </c>
      <c r="J3523" t="s">
        <v>370</v>
      </c>
      <c r="K3523" t="s">
        <v>671</v>
      </c>
      <c r="L3523">
        <v>1200</v>
      </c>
      <c r="M3523">
        <v>240</v>
      </c>
      <c r="O3523">
        <v>240</v>
      </c>
      <c r="P3523">
        <v>96</v>
      </c>
      <c r="Q3523">
        <v>17</v>
      </c>
      <c r="R3523">
        <v>46</v>
      </c>
      <c r="S3523">
        <v>66.36</v>
      </c>
      <c r="T3523">
        <v>21.5</v>
      </c>
      <c r="U3523">
        <v>26</v>
      </c>
      <c r="V3523">
        <v>0.75396825396825395</v>
      </c>
      <c r="W3523">
        <v>0.4</v>
      </c>
      <c r="X3523">
        <v>0.10119047619047619</v>
      </c>
      <c r="Y3523">
        <v>0.27380952380952384</v>
      </c>
      <c r="Z3523">
        <v>360</v>
      </c>
      <c r="AA3523">
        <v>0.7</v>
      </c>
      <c r="AB3523">
        <v>14</v>
      </c>
      <c r="AC3523">
        <v>4</v>
      </c>
      <c r="AD3523">
        <v>0</v>
      </c>
      <c r="AE3523">
        <v>13</v>
      </c>
      <c r="AF3523">
        <v>0</v>
      </c>
      <c r="AG3523">
        <v>0</v>
      </c>
      <c r="AH3523">
        <v>18</v>
      </c>
      <c r="AI3523">
        <v>12</v>
      </c>
      <c r="AJ3523">
        <v>0</v>
      </c>
      <c r="AK3523">
        <v>10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50</v>
      </c>
      <c r="AR3523">
        <v>50</v>
      </c>
      <c r="AS3523" t="s">
        <v>755</v>
      </c>
    </row>
    <row r="3524" spans="1:45" x14ac:dyDescent="0.25">
      <c r="A3524">
        <v>3523</v>
      </c>
      <c r="B3524" t="s">
        <v>26</v>
      </c>
      <c r="C3524" t="s">
        <v>665</v>
      </c>
      <c r="D3524" t="s">
        <v>6</v>
      </c>
      <c r="E3524" t="s">
        <v>358</v>
      </c>
      <c r="F3524" s="138">
        <v>44121</v>
      </c>
      <c r="G3524" t="s">
        <v>682</v>
      </c>
      <c r="H3524" t="s">
        <v>667</v>
      </c>
      <c r="I3524" t="s">
        <v>668</v>
      </c>
      <c r="J3524" t="s">
        <v>151</v>
      </c>
      <c r="K3524" t="s">
        <v>671</v>
      </c>
      <c r="L3524">
        <v>1200</v>
      </c>
      <c r="M3524">
        <v>200</v>
      </c>
      <c r="O3524">
        <v>224</v>
      </c>
      <c r="P3524">
        <v>80</v>
      </c>
      <c r="Q3524">
        <v>39</v>
      </c>
      <c r="R3524">
        <v>47</v>
      </c>
      <c r="S3524">
        <v>52.8</v>
      </c>
      <c r="T3524">
        <v>19.5</v>
      </c>
      <c r="U3524">
        <v>23.25</v>
      </c>
      <c r="V3524">
        <v>0.49709302325581395</v>
      </c>
      <c r="W3524">
        <v>0.4</v>
      </c>
      <c r="X3524">
        <v>0.24872448979591841</v>
      </c>
      <c r="Y3524">
        <v>0.29974489795918369</v>
      </c>
      <c r="Z3524">
        <v>427</v>
      </c>
      <c r="AA3524">
        <v>0.7</v>
      </c>
      <c r="AB3524">
        <v>0</v>
      </c>
      <c r="AC3524">
        <v>6</v>
      </c>
      <c r="AD3524">
        <v>0</v>
      </c>
      <c r="AE3524">
        <v>36</v>
      </c>
      <c r="AF3524">
        <v>0</v>
      </c>
      <c r="AG3524">
        <v>0</v>
      </c>
      <c r="AH3524">
        <v>1.5</v>
      </c>
      <c r="AI3524">
        <v>9</v>
      </c>
      <c r="AJ3524">
        <v>0</v>
      </c>
      <c r="AK3524">
        <v>39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50</v>
      </c>
      <c r="AR3524">
        <v>50</v>
      </c>
      <c r="AS3524" t="s">
        <v>755</v>
      </c>
    </row>
    <row r="3525" spans="1:45" x14ac:dyDescent="0.25">
      <c r="A3525">
        <v>3524</v>
      </c>
      <c r="B3525" t="s">
        <v>26</v>
      </c>
      <c r="C3525" t="s">
        <v>665</v>
      </c>
      <c r="D3525" t="s">
        <v>6</v>
      </c>
      <c r="E3525" t="s">
        <v>358</v>
      </c>
      <c r="F3525" s="138">
        <v>44121</v>
      </c>
      <c r="G3525" t="s">
        <v>682</v>
      </c>
      <c r="H3525" t="s">
        <v>667</v>
      </c>
      <c r="I3525" t="s">
        <v>668</v>
      </c>
      <c r="J3525" t="s">
        <v>147</v>
      </c>
      <c r="K3525" t="s">
        <v>671</v>
      </c>
      <c r="L3525">
        <v>1200</v>
      </c>
      <c r="M3525">
        <v>200</v>
      </c>
      <c r="O3525">
        <v>224</v>
      </c>
      <c r="P3525">
        <v>80</v>
      </c>
      <c r="Q3525">
        <v>19</v>
      </c>
      <c r="R3525">
        <v>23</v>
      </c>
      <c r="S3525">
        <v>52.8</v>
      </c>
      <c r="T3525">
        <v>12</v>
      </c>
      <c r="U3525">
        <v>23.25</v>
      </c>
      <c r="V3525">
        <v>0.8392857142857143</v>
      </c>
      <c r="W3525">
        <v>0.4</v>
      </c>
      <c r="X3525">
        <v>0.12117346938775511</v>
      </c>
      <c r="Y3525">
        <v>0.14668367346938777</v>
      </c>
      <c r="Z3525">
        <v>324</v>
      </c>
      <c r="AA3525">
        <v>0.7</v>
      </c>
      <c r="AB3525">
        <v>8</v>
      </c>
      <c r="AC3525">
        <v>8</v>
      </c>
      <c r="AD3525">
        <v>0</v>
      </c>
      <c r="AE3525">
        <v>4</v>
      </c>
      <c r="AF3525">
        <v>0</v>
      </c>
      <c r="AG3525">
        <v>0</v>
      </c>
      <c r="AH3525">
        <v>16.5</v>
      </c>
      <c r="AI3525">
        <v>1</v>
      </c>
      <c r="AJ3525">
        <v>0</v>
      </c>
      <c r="AK3525">
        <v>13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50</v>
      </c>
      <c r="AR3525">
        <v>50</v>
      </c>
      <c r="AS3525" t="s">
        <v>755</v>
      </c>
    </row>
    <row r="3526" spans="1:45" x14ac:dyDescent="0.25">
      <c r="A3526">
        <v>3525</v>
      </c>
      <c r="B3526" t="s">
        <v>26</v>
      </c>
      <c r="C3526" t="s">
        <v>665</v>
      </c>
      <c r="D3526" t="s">
        <v>6</v>
      </c>
      <c r="E3526" t="s">
        <v>358</v>
      </c>
      <c r="F3526" s="138">
        <v>44121</v>
      </c>
      <c r="G3526" t="s">
        <v>675</v>
      </c>
      <c r="H3526" t="s">
        <v>667</v>
      </c>
      <c r="I3526" t="s">
        <v>668</v>
      </c>
      <c r="J3526" t="s">
        <v>164</v>
      </c>
      <c r="K3526" t="s">
        <v>669</v>
      </c>
      <c r="L3526">
        <v>2700</v>
      </c>
      <c r="M3526">
        <v>630</v>
      </c>
      <c r="O3526">
        <v>704</v>
      </c>
      <c r="P3526">
        <v>353</v>
      </c>
      <c r="Q3526">
        <v>74</v>
      </c>
      <c r="R3526">
        <v>113</v>
      </c>
      <c r="S3526">
        <v>166</v>
      </c>
      <c r="T3526">
        <v>55.5</v>
      </c>
      <c r="U3526">
        <v>136</v>
      </c>
      <c r="V3526">
        <v>1.0240641711229947</v>
      </c>
      <c r="W3526">
        <v>0.4</v>
      </c>
      <c r="X3526">
        <v>0.15016233766233766</v>
      </c>
      <c r="Y3526">
        <v>0.22930194805194806</v>
      </c>
      <c r="Z3526">
        <v>762</v>
      </c>
      <c r="AA3526">
        <v>0.8</v>
      </c>
      <c r="AB3526">
        <v>48</v>
      </c>
      <c r="AC3526">
        <v>2</v>
      </c>
      <c r="AD3526">
        <v>0</v>
      </c>
      <c r="AE3526">
        <v>14</v>
      </c>
      <c r="AF3526">
        <v>0</v>
      </c>
      <c r="AG3526">
        <v>0</v>
      </c>
      <c r="AH3526">
        <v>106</v>
      </c>
      <c r="AI3526">
        <v>8</v>
      </c>
      <c r="AJ3526">
        <v>0</v>
      </c>
      <c r="AK3526">
        <v>56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50</v>
      </c>
      <c r="AR3526">
        <v>50</v>
      </c>
      <c r="AS3526" t="s">
        <v>797</v>
      </c>
    </row>
    <row r="3527" spans="1:45" x14ac:dyDescent="0.25">
      <c r="A3527">
        <v>3526</v>
      </c>
      <c r="B3527" t="s">
        <v>26</v>
      </c>
      <c r="C3527" t="s">
        <v>665</v>
      </c>
      <c r="D3527" t="s">
        <v>6</v>
      </c>
      <c r="E3527" t="s">
        <v>358</v>
      </c>
      <c r="F3527" s="138">
        <v>44121</v>
      </c>
      <c r="G3527" t="s">
        <v>676</v>
      </c>
      <c r="H3527" t="s">
        <v>667</v>
      </c>
      <c r="I3527" t="s">
        <v>668</v>
      </c>
      <c r="J3527" t="s">
        <v>165</v>
      </c>
      <c r="K3527" t="s">
        <v>669</v>
      </c>
      <c r="L3527">
        <v>1200</v>
      </c>
      <c r="M3527">
        <v>336</v>
      </c>
      <c r="O3527">
        <v>336</v>
      </c>
      <c r="P3527">
        <v>134.4</v>
      </c>
      <c r="Q3527">
        <v>60</v>
      </c>
      <c r="R3527">
        <v>50</v>
      </c>
      <c r="S3527">
        <v>88.703999999999994</v>
      </c>
      <c r="T3527">
        <v>33.5</v>
      </c>
      <c r="U3527">
        <v>52.5</v>
      </c>
      <c r="V3527">
        <v>0.78181818181818186</v>
      </c>
      <c r="W3527">
        <v>0.4</v>
      </c>
      <c r="X3527">
        <v>0.25510204081632654</v>
      </c>
      <c r="Y3527">
        <v>0.21258503401360546</v>
      </c>
      <c r="Z3527">
        <v>538</v>
      </c>
      <c r="AA3527">
        <v>0.8</v>
      </c>
      <c r="AB3527">
        <v>18</v>
      </c>
      <c r="AC3527">
        <v>0</v>
      </c>
      <c r="AD3527">
        <v>0</v>
      </c>
      <c r="AE3527">
        <v>31</v>
      </c>
      <c r="AF3527">
        <v>0</v>
      </c>
      <c r="AG3527">
        <v>0</v>
      </c>
      <c r="AH3527">
        <v>39</v>
      </c>
      <c r="AI3527">
        <v>0</v>
      </c>
      <c r="AJ3527">
        <v>0</v>
      </c>
      <c r="AK3527">
        <v>27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50</v>
      </c>
      <c r="AR3527">
        <v>50</v>
      </c>
      <c r="AS3527" t="s">
        <v>797</v>
      </c>
    </row>
    <row r="3528" spans="1:45" x14ac:dyDescent="0.25">
      <c r="A3528">
        <v>3527</v>
      </c>
      <c r="B3528" t="s">
        <v>26</v>
      </c>
      <c r="C3528" t="s">
        <v>665</v>
      </c>
      <c r="D3528" t="s">
        <v>6</v>
      </c>
      <c r="E3528" t="s">
        <v>358</v>
      </c>
      <c r="F3528" s="138">
        <v>44121</v>
      </c>
      <c r="G3528" t="s">
        <v>676</v>
      </c>
      <c r="H3528" t="s">
        <v>667</v>
      </c>
      <c r="I3528" t="s">
        <v>668</v>
      </c>
      <c r="J3528" t="s">
        <v>166</v>
      </c>
      <c r="K3528" t="s">
        <v>669</v>
      </c>
      <c r="L3528">
        <v>1200</v>
      </c>
      <c r="M3528">
        <v>336</v>
      </c>
      <c r="O3528">
        <v>336</v>
      </c>
      <c r="P3528">
        <v>134.4</v>
      </c>
      <c r="Q3528">
        <v>73</v>
      </c>
      <c r="R3528">
        <v>58</v>
      </c>
      <c r="S3528">
        <v>88.703999999999994</v>
      </c>
      <c r="T3528">
        <v>50.5</v>
      </c>
      <c r="U3528">
        <v>44.5</v>
      </c>
      <c r="V3528">
        <v>0.72519083969465647</v>
      </c>
      <c r="W3528">
        <v>0.4</v>
      </c>
      <c r="X3528">
        <v>0.31037414965986398</v>
      </c>
      <c r="Y3528">
        <v>0.24659863945578234</v>
      </c>
      <c r="Z3528">
        <v>460</v>
      </c>
      <c r="AA3528">
        <v>0.6</v>
      </c>
      <c r="AB3528">
        <v>13</v>
      </c>
      <c r="AC3528">
        <v>0</v>
      </c>
      <c r="AD3528">
        <v>0</v>
      </c>
      <c r="AE3528">
        <v>75</v>
      </c>
      <c r="AF3528">
        <v>0</v>
      </c>
      <c r="AG3528">
        <v>0</v>
      </c>
      <c r="AH3528">
        <v>30</v>
      </c>
      <c r="AI3528">
        <v>0</v>
      </c>
      <c r="AJ3528">
        <v>0</v>
      </c>
      <c r="AK3528">
        <v>29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100</v>
      </c>
      <c r="AR3528">
        <v>100</v>
      </c>
      <c r="AS3528" t="s">
        <v>797</v>
      </c>
    </row>
    <row r="3529" spans="1:45" x14ac:dyDescent="0.25">
      <c r="A3529">
        <v>3528</v>
      </c>
      <c r="B3529" t="s">
        <v>26</v>
      </c>
      <c r="C3529" t="s">
        <v>665</v>
      </c>
      <c r="D3529" t="s">
        <v>6</v>
      </c>
      <c r="E3529" t="s">
        <v>358</v>
      </c>
      <c r="F3529" s="138">
        <v>44121</v>
      </c>
      <c r="G3529" t="s">
        <v>676</v>
      </c>
      <c r="H3529" t="s">
        <v>667</v>
      </c>
      <c r="I3529" t="s">
        <v>697</v>
      </c>
      <c r="J3529" t="s">
        <v>441</v>
      </c>
      <c r="K3529" t="s">
        <v>669</v>
      </c>
      <c r="L3529">
        <v>1200</v>
      </c>
      <c r="M3529">
        <v>240</v>
      </c>
      <c r="O3529">
        <v>224</v>
      </c>
      <c r="P3529">
        <v>96</v>
      </c>
      <c r="Q3529">
        <v>20</v>
      </c>
      <c r="R3529">
        <v>30</v>
      </c>
      <c r="S3529">
        <v>63.36</v>
      </c>
      <c r="T3529">
        <v>22.5</v>
      </c>
      <c r="U3529">
        <v>35.75</v>
      </c>
      <c r="V3529">
        <v>1.165</v>
      </c>
      <c r="W3529">
        <v>0.4</v>
      </c>
      <c r="X3529">
        <v>0.12755102040816327</v>
      </c>
      <c r="Y3529">
        <v>0.19132653061224492</v>
      </c>
      <c r="Z3529">
        <v>500</v>
      </c>
      <c r="AA3529">
        <v>0.6</v>
      </c>
      <c r="AB3529">
        <v>10</v>
      </c>
      <c r="AC3529">
        <v>10</v>
      </c>
      <c r="AD3529">
        <v>0</v>
      </c>
      <c r="AE3529">
        <v>20</v>
      </c>
      <c r="AF3529">
        <v>0</v>
      </c>
      <c r="AG3529">
        <v>0</v>
      </c>
      <c r="AH3529">
        <v>20</v>
      </c>
      <c r="AI3529">
        <v>15</v>
      </c>
      <c r="AJ3529">
        <v>0</v>
      </c>
      <c r="AK3529">
        <v>24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50</v>
      </c>
      <c r="AR3529">
        <v>50</v>
      </c>
      <c r="AS3529" t="s">
        <v>755</v>
      </c>
    </row>
    <row r="3530" spans="1:45" x14ac:dyDescent="0.25">
      <c r="A3530">
        <v>3529</v>
      </c>
      <c r="B3530" t="s">
        <v>26</v>
      </c>
      <c r="C3530" t="s">
        <v>665</v>
      </c>
      <c r="D3530" t="s">
        <v>6</v>
      </c>
      <c r="E3530" t="s">
        <v>358</v>
      </c>
      <c r="F3530" s="138">
        <v>44121</v>
      </c>
      <c r="G3530" t="s">
        <v>676</v>
      </c>
      <c r="H3530" t="s">
        <v>687</v>
      </c>
      <c r="I3530" t="s">
        <v>673</v>
      </c>
      <c r="J3530" t="s">
        <v>439</v>
      </c>
      <c r="K3530" t="s">
        <v>669</v>
      </c>
      <c r="L3530">
        <v>1200</v>
      </c>
      <c r="M3530">
        <v>240</v>
      </c>
      <c r="O3530">
        <v>240</v>
      </c>
      <c r="P3530">
        <v>96</v>
      </c>
      <c r="Q3530">
        <v>21</v>
      </c>
      <c r="R3530">
        <v>29</v>
      </c>
      <c r="S3530">
        <v>63.36</v>
      </c>
      <c r="T3530">
        <v>11.25</v>
      </c>
      <c r="U3530">
        <v>24.5</v>
      </c>
      <c r="V3530">
        <v>0.71499999999999997</v>
      </c>
      <c r="W3530">
        <v>0.24</v>
      </c>
      <c r="X3530">
        <v>0.125</v>
      </c>
      <c r="Y3530">
        <v>0.17261904761904762</v>
      </c>
      <c r="Z3530">
        <v>324</v>
      </c>
      <c r="AA3530">
        <v>0.6</v>
      </c>
      <c r="AB3530">
        <v>11</v>
      </c>
      <c r="AC3530">
        <v>1</v>
      </c>
      <c r="AD3530">
        <v>0</v>
      </c>
      <c r="AE3530">
        <v>0</v>
      </c>
      <c r="AF3530">
        <v>0</v>
      </c>
      <c r="AG3530">
        <v>0</v>
      </c>
      <c r="AH3530">
        <v>19</v>
      </c>
      <c r="AI3530">
        <v>14</v>
      </c>
      <c r="AJ3530">
        <v>0</v>
      </c>
      <c r="AK3530">
        <v>4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50</v>
      </c>
      <c r="AR3530">
        <v>50</v>
      </c>
      <c r="AS3530" t="s">
        <v>755</v>
      </c>
    </row>
    <row r="3531" spans="1:45" x14ac:dyDescent="0.25">
      <c r="A3531">
        <v>3530</v>
      </c>
      <c r="B3531" t="s">
        <v>26</v>
      </c>
      <c r="C3531" t="s">
        <v>665</v>
      </c>
      <c r="D3531" t="s">
        <v>6</v>
      </c>
      <c r="E3531" t="s">
        <v>358</v>
      </c>
      <c r="F3531" s="138">
        <v>44121</v>
      </c>
      <c r="G3531" t="s">
        <v>684</v>
      </c>
      <c r="H3531" t="s">
        <v>667</v>
      </c>
      <c r="I3531" t="s">
        <v>668</v>
      </c>
      <c r="J3531" t="s">
        <v>171</v>
      </c>
      <c r="K3531" t="s">
        <v>669</v>
      </c>
      <c r="L3531">
        <v>1250</v>
      </c>
      <c r="M3531">
        <v>250</v>
      </c>
      <c r="O3531">
        <v>240</v>
      </c>
      <c r="P3531">
        <v>100</v>
      </c>
      <c r="Q3531">
        <v>17</v>
      </c>
      <c r="R3531">
        <v>32</v>
      </c>
      <c r="S3531">
        <v>92</v>
      </c>
      <c r="T3531">
        <v>18.75</v>
      </c>
      <c r="U3531">
        <v>22</v>
      </c>
      <c r="V3531">
        <v>0.83163265306122447</v>
      </c>
      <c r="W3531">
        <v>0.4</v>
      </c>
      <c r="X3531">
        <v>0.10119047619047619</v>
      </c>
      <c r="Y3531">
        <v>0.19047619047619047</v>
      </c>
      <c r="Z3531">
        <v>416</v>
      </c>
      <c r="AA3531">
        <v>0.7</v>
      </c>
      <c r="AB3531">
        <v>14</v>
      </c>
      <c r="AC3531">
        <v>3</v>
      </c>
      <c r="AD3531">
        <v>0</v>
      </c>
      <c r="AE3531">
        <v>8</v>
      </c>
      <c r="AF3531">
        <v>0</v>
      </c>
      <c r="AG3531">
        <v>0</v>
      </c>
      <c r="AH3531">
        <v>19</v>
      </c>
      <c r="AI3531">
        <v>6</v>
      </c>
      <c r="AJ3531">
        <v>0</v>
      </c>
      <c r="AK3531">
        <v>3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50</v>
      </c>
      <c r="AR3531">
        <v>50</v>
      </c>
      <c r="AS3531" t="s">
        <v>755</v>
      </c>
    </row>
    <row r="3532" spans="1:45" x14ac:dyDescent="0.25">
      <c r="A3532">
        <v>3531</v>
      </c>
      <c r="B3532" t="s">
        <v>26</v>
      </c>
      <c r="C3532" t="s">
        <v>665</v>
      </c>
      <c r="D3532" t="s">
        <v>6</v>
      </c>
      <c r="E3532" t="s">
        <v>358</v>
      </c>
      <c r="F3532" s="138">
        <v>44121</v>
      </c>
      <c r="G3532" t="s">
        <v>685</v>
      </c>
      <c r="H3532" t="s">
        <v>667</v>
      </c>
      <c r="I3532" t="s">
        <v>668</v>
      </c>
      <c r="J3532" t="s">
        <v>177</v>
      </c>
      <c r="K3532" t="s">
        <v>671</v>
      </c>
      <c r="L3532">
        <v>1000</v>
      </c>
      <c r="M3532">
        <v>200</v>
      </c>
      <c r="O3532">
        <v>208</v>
      </c>
      <c r="P3532">
        <v>80</v>
      </c>
      <c r="Q3532">
        <v>21</v>
      </c>
      <c r="R3532">
        <v>44</v>
      </c>
      <c r="S3532">
        <v>52.8</v>
      </c>
      <c r="T3532">
        <v>18.579999999999998</v>
      </c>
      <c r="U3532">
        <v>31.25</v>
      </c>
      <c r="V3532">
        <v>0.76661538461538459</v>
      </c>
      <c r="W3532">
        <v>0.4</v>
      </c>
      <c r="X3532">
        <v>0.14423076923076925</v>
      </c>
      <c r="Y3532">
        <v>0.30219780219780223</v>
      </c>
      <c r="Z3532">
        <v>416</v>
      </c>
      <c r="AA3532">
        <v>0.7</v>
      </c>
      <c r="AB3532">
        <v>18.329999999999998</v>
      </c>
      <c r="AC3532">
        <v>1</v>
      </c>
      <c r="AD3532">
        <v>0</v>
      </c>
      <c r="AE3532">
        <v>0</v>
      </c>
      <c r="AF3532">
        <v>0</v>
      </c>
      <c r="AG3532">
        <v>0</v>
      </c>
      <c r="AH3532">
        <v>26.5</v>
      </c>
      <c r="AI3532">
        <v>7</v>
      </c>
      <c r="AJ3532">
        <v>0</v>
      </c>
      <c r="AK3532">
        <v>6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50</v>
      </c>
      <c r="AR3532">
        <v>50</v>
      </c>
      <c r="AS3532" t="s">
        <v>755</v>
      </c>
    </row>
    <row r="3533" spans="1:45" x14ac:dyDescent="0.25">
      <c r="A3533">
        <v>3532</v>
      </c>
      <c r="B3533" t="s">
        <v>26</v>
      </c>
      <c r="C3533" t="s">
        <v>665</v>
      </c>
      <c r="D3533" t="s">
        <v>6</v>
      </c>
      <c r="E3533" t="s">
        <v>358</v>
      </c>
      <c r="F3533" s="138">
        <v>44121</v>
      </c>
      <c r="G3533" t="s">
        <v>685</v>
      </c>
      <c r="H3533" t="s">
        <v>667</v>
      </c>
      <c r="I3533" t="s">
        <v>668</v>
      </c>
      <c r="J3533" t="s">
        <v>173</v>
      </c>
      <c r="K3533" t="s">
        <v>671</v>
      </c>
      <c r="L3533">
        <v>1000</v>
      </c>
      <c r="M3533">
        <v>200</v>
      </c>
      <c r="O3533">
        <v>202</v>
      </c>
      <c r="P3533">
        <v>80</v>
      </c>
      <c r="Q3533">
        <v>24</v>
      </c>
      <c r="R3533">
        <v>34</v>
      </c>
      <c r="S3533">
        <v>52.8</v>
      </c>
      <c r="T3533">
        <v>16.75</v>
      </c>
      <c r="U3533">
        <v>23</v>
      </c>
      <c r="V3533">
        <v>0.68534482758620685</v>
      </c>
      <c r="W3533">
        <v>0.4</v>
      </c>
      <c r="X3533">
        <v>0.16973125884016976</v>
      </c>
      <c r="Y3533">
        <v>0.24045261669024048</v>
      </c>
      <c r="Z3533">
        <v>618</v>
      </c>
      <c r="AA3533">
        <v>0.65</v>
      </c>
      <c r="AB3533">
        <v>12</v>
      </c>
      <c r="AC3533">
        <v>5</v>
      </c>
      <c r="AD3533">
        <v>0</v>
      </c>
      <c r="AE3533">
        <v>7</v>
      </c>
      <c r="AF3533">
        <v>0</v>
      </c>
      <c r="AG3533">
        <v>0</v>
      </c>
      <c r="AH3533">
        <v>19</v>
      </c>
      <c r="AI3533">
        <v>4</v>
      </c>
      <c r="AJ3533">
        <v>0</v>
      </c>
      <c r="AK3533">
        <v>6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50</v>
      </c>
      <c r="AR3533">
        <v>50</v>
      </c>
      <c r="AS3533" t="s">
        <v>755</v>
      </c>
    </row>
    <row r="3534" spans="1:45" x14ac:dyDescent="0.25">
      <c r="A3534">
        <v>3533</v>
      </c>
      <c r="B3534" t="s">
        <v>26</v>
      </c>
      <c r="C3534" t="s">
        <v>665</v>
      </c>
      <c r="D3534" t="s">
        <v>6</v>
      </c>
      <c r="E3534" t="s">
        <v>358</v>
      </c>
      <c r="F3534" s="138">
        <v>44121</v>
      </c>
      <c r="G3534" t="s">
        <v>685</v>
      </c>
      <c r="H3534" t="s">
        <v>667</v>
      </c>
      <c r="I3534" t="s">
        <v>668</v>
      </c>
      <c r="J3534" t="s">
        <v>416</v>
      </c>
      <c r="K3534" t="s">
        <v>671</v>
      </c>
      <c r="L3534">
        <v>1000</v>
      </c>
      <c r="M3534">
        <v>280</v>
      </c>
      <c r="O3534">
        <v>272</v>
      </c>
      <c r="P3534">
        <v>111</v>
      </c>
      <c r="Q3534">
        <v>31</v>
      </c>
      <c r="R3534">
        <v>62</v>
      </c>
      <c r="S3534">
        <v>72.92</v>
      </c>
      <c r="T3534">
        <v>18.75</v>
      </c>
      <c r="U3534">
        <v>42</v>
      </c>
      <c r="V3534">
        <v>0.65322580645161288</v>
      </c>
      <c r="W3534">
        <v>0.4</v>
      </c>
      <c r="X3534">
        <v>0.1628151260504202</v>
      </c>
      <c r="Y3534">
        <v>0.3256302521008404</v>
      </c>
      <c r="Z3534">
        <v>333</v>
      </c>
      <c r="AA3534">
        <v>0.7</v>
      </c>
      <c r="AB3534">
        <v>16</v>
      </c>
      <c r="AC3534">
        <v>5</v>
      </c>
      <c r="AD3534">
        <v>0</v>
      </c>
      <c r="AE3534">
        <v>3</v>
      </c>
      <c r="AF3534">
        <v>0</v>
      </c>
      <c r="AG3534">
        <v>0</v>
      </c>
      <c r="AH3534">
        <v>42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100</v>
      </c>
      <c r="AR3534">
        <v>100</v>
      </c>
      <c r="AS3534" t="s">
        <v>797</v>
      </c>
    </row>
    <row r="3535" spans="1:45" x14ac:dyDescent="0.25">
      <c r="A3535">
        <v>3534</v>
      </c>
      <c r="B3535" t="s">
        <v>26</v>
      </c>
      <c r="C3535" t="s">
        <v>665</v>
      </c>
      <c r="D3535" t="s">
        <v>6</v>
      </c>
      <c r="E3535" t="s">
        <v>358</v>
      </c>
      <c r="F3535" s="138">
        <v>44121</v>
      </c>
      <c r="G3535" t="s">
        <v>685</v>
      </c>
      <c r="H3535" t="s">
        <v>667</v>
      </c>
      <c r="I3535" t="s">
        <v>668</v>
      </c>
      <c r="J3535" t="s">
        <v>175</v>
      </c>
      <c r="K3535" t="s">
        <v>671</v>
      </c>
      <c r="L3535">
        <v>1000</v>
      </c>
      <c r="M3535">
        <v>280</v>
      </c>
      <c r="O3535">
        <v>272</v>
      </c>
      <c r="P3535">
        <v>111</v>
      </c>
      <c r="Q3535">
        <v>59</v>
      </c>
      <c r="R3535">
        <v>48</v>
      </c>
      <c r="S3535">
        <v>73.919999999999987</v>
      </c>
      <c r="T3535">
        <v>10.17</v>
      </c>
      <c r="U3535">
        <v>74.099999999999994</v>
      </c>
      <c r="V3535">
        <v>0.78757009345794393</v>
      </c>
      <c r="W3535">
        <v>0.4</v>
      </c>
      <c r="X3535">
        <v>0.30987394957983194</v>
      </c>
      <c r="Y3535">
        <v>0.2521008403361345</v>
      </c>
      <c r="Z3535">
        <v>945</v>
      </c>
      <c r="AA3535">
        <v>0.7</v>
      </c>
      <c r="AB3535">
        <v>3.17</v>
      </c>
      <c r="AC3535">
        <v>4</v>
      </c>
      <c r="AD3535">
        <v>0</v>
      </c>
      <c r="AE3535">
        <v>12</v>
      </c>
      <c r="AF3535">
        <v>0</v>
      </c>
      <c r="AG3535">
        <v>0</v>
      </c>
      <c r="AH3535">
        <v>63.1</v>
      </c>
      <c r="AI3535">
        <v>2</v>
      </c>
      <c r="AJ3535">
        <v>0</v>
      </c>
      <c r="AK3535">
        <v>21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100</v>
      </c>
      <c r="AR3535">
        <v>100</v>
      </c>
      <c r="AS3535" t="s">
        <v>797</v>
      </c>
    </row>
    <row r="3536" spans="1:45" x14ac:dyDescent="0.25">
      <c r="A3536">
        <v>3535</v>
      </c>
      <c r="B3536" t="s">
        <v>26</v>
      </c>
      <c r="C3536" t="s">
        <v>665</v>
      </c>
      <c r="D3536" t="s">
        <v>6</v>
      </c>
      <c r="E3536" t="s">
        <v>358</v>
      </c>
      <c r="F3536" s="138">
        <v>44121</v>
      </c>
      <c r="G3536" t="s">
        <v>712</v>
      </c>
      <c r="H3536" t="s">
        <v>687</v>
      </c>
      <c r="I3536" t="s">
        <v>668</v>
      </c>
      <c r="J3536" t="s">
        <v>466</v>
      </c>
      <c r="K3536" t="s">
        <v>711</v>
      </c>
      <c r="L3536">
        <v>320</v>
      </c>
      <c r="M3536">
        <v>144</v>
      </c>
      <c r="O3536">
        <v>126</v>
      </c>
      <c r="P3536">
        <v>34.56</v>
      </c>
      <c r="Q3536">
        <v>15</v>
      </c>
      <c r="R3536">
        <v>18</v>
      </c>
      <c r="S3536">
        <v>25.344000000000001</v>
      </c>
      <c r="T3536">
        <v>8</v>
      </c>
      <c r="U3536">
        <v>14</v>
      </c>
      <c r="V3536">
        <v>0.66666666666666663</v>
      </c>
      <c r="W3536">
        <v>0.24</v>
      </c>
      <c r="X3536">
        <v>0.17006802721088438</v>
      </c>
      <c r="Y3536">
        <v>0.20408163265306126</v>
      </c>
      <c r="Z3536">
        <v>215</v>
      </c>
      <c r="AA3536">
        <v>0.7</v>
      </c>
      <c r="AB3536">
        <v>8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14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50</v>
      </c>
      <c r="AR3536">
        <v>50</v>
      </c>
      <c r="AS3536" t="s">
        <v>755</v>
      </c>
    </row>
    <row r="3537" spans="1:45" x14ac:dyDescent="0.25">
      <c r="A3537">
        <v>3536</v>
      </c>
      <c r="B3537" t="s">
        <v>26</v>
      </c>
      <c r="C3537" t="s">
        <v>678</v>
      </c>
      <c r="D3537" t="s">
        <v>6</v>
      </c>
      <c r="E3537" t="s">
        <v>358</v>
      </c>
      <c r="F3537" s="138">
        <v>44121</v>
      </c>
      <c r="G3537" t="s">
        <v>670</v>
      </c>
      <c r="H3537" t="s">
        <v>667</v>
      </c>
      <c r="I3537" t="s">
        <v>679</v>
      </c>
      <c r="J3537" t="s">
        <v>382</v>
      </c>
      <c r="K3537" t="s">
        <v>671</v>
      </c>
      <c r="L3537">
        <v>1200</v>
      </c>
      <c r="M3537">
        <v>336</v>
      </c>
      <c r="O3537">
        <v>329</v>
      </c>
      <c r="P3537">
        <v>134.4</v>
      </c>
      <c r="Q3537">
        <v>29</v>
      </c>
      <c r="R3537">
        <v>63</v>
      </c>
      <c r="S3537">
        <v>88.703999999999994</v>
      </c>
      <c r="T3537">
        <v>17.8</v>
      </c>
      <c r="U3537">
        <v>44.75</v>
      </c>
      <c r="V3537">
        <v>0.67989130434782608</v>
      </c>
      <c r="W3537">
        <v>0.4</v>
      </c>
      <c r="X3537">
        <v>0.12592270950933565</v>
      </c>
      <c r="Y3537">
        <v>0.27355623100303955</v>
      </c>
      <c r="Z3537">
        <v>674</v>
      </c>
      <c r="AA3537">
        <v>0.7</v>
      </c>
      <c r="AB3537">
        <v>15.3</v>
      </c>
      <c r="AC3537">
        <v>10</v>
      </c>
      <c r="AD3537">
        <v>0</v>
      </c>
      <c r="AE3537">
        <v>0</v>
      </c>
      <c r="AF3537">
        <v>0</v>
      </c>
      <c r="AG3537">
        <v>0</v>
      </c>
      <c r="AH3537">
        <v>29</v>
      </c>
      <c r="AI3537">
        <v>13</v>
      </c>
      <c r="AJ3537">
        <v>0</v>
      </c>
      <c r="AK3537">
        <v>25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50</v>
      </c>
      <c r="AR3537">
        <v>50</v>
      </c>
      <c r="AS3537" t="s">
        <v>797</v>
      </c>
    </row>
    <row r="3538" spans="1:45" x14ac:dyDescent="0.25">
      <c r="A3538">
        <v>3537</v>
      </c>
      <c r="B3538" t="s">
        <v>26</v>
      </c>
      <c r="C3538" t="s">
        <v>678</v>
      </c>
      <c r="D3538" t="s">
        <v>6</v>
      </c>
      <c r="E3538" t="s">
        <v>358</v>
      </c>
      <c r="F3538" s="138">
        <v>44121</v>
      </c>
      <c r="G3538" t="s">
        <v>682</v>
      </c>
      <c r="H3538" t="s">
        <v>687</v>
      </c>
      <c r="I3538" t="s">
        <v>679</v>
      </c>
      <c r="J3538" t="s">
        <v>437</v>
      </c>
      <c r="K3538" t="s">
        <v>671</v>
      </c>
      <c r="L3538">
        <v>1200</v>
      </c>
      <c r="M3538">
        <v>200</v>
      </c>
      <c r="O3538">
        <v>202</v>
      </c>
      <c r="P3538">
        <v>80</v>
      </c>
      <c r="Q3538">
        <v>25</v>
      </c>
      <c r="R3538">
        <v>35</v>
      </c>
      <c r="S3538">
        <v>52.8</v>
      </c>
      <c r="T3538">
        <v>20.5</v>
      </c>
      <c r="U3538">
        <v>25.25</v>
      </c>
      <c r="V3538">
        <v>0.76249999999999996</v>
      </c>
      <c r="W3538">
        <v>0.24</v>
      </c>
      <c r="X3538">
        <v>0.17680339462517683</v>
      </c>
      <c r="Y3538">
        <v>0.24752475247524758</v>
      </c>
      <c r="Z3538">
        <v>360</v>
      </c>
      <c r="AA3538">
        <v>0.7</v>
      </c>
      <c r="AB3538">
        <v>8.5</v>
      </c>
      <c r="AC3538">
        <v>0</v>
      </c>
      <c r="AD3538">
        <v>0</v>
      </c>
      <c r="AE3538">
        <v>24</v>
      </c>
      <c r="AF3538">
        <v>0</v>
      </c>
      <c r="AG3538">
        <v>0</v>
      </c>
      <c r="AH3538">
        <v>15.25</v>
      </c>
      <c r="AI3538">
        <v>0</v>
      </c>
      <c r="AJ3538">
        <v>0</v>
      </c>
      <c r="AK3538">
        <v>20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50</v>
      </c>
      <c r="AR3538">
        <v>50</v>
      </c>
      <c r="AS3538" t="s">
        <v>755</v>
      </c>
    </row>
    <row r="3539" spans="1:45" x14ac:dyDescent="0.25">
      <c r="A3539">
        <v>3538</v>
      </c>
      <c r="B3539" t="s">
        <v>26</v>
      </c>
      <c r="C3539" t="s">
        <v>678</v>
      </c>
      <c r="D3539" t="s">
        <v>6</v>
      </c>
      <c r="E3539" t="s">
        <v>358</v>
      </c>
      <c r="F3539" s="138">
        <v>44121</v>
      </c>
      <c r="G3539" t="s">
        <v>682</v>
      </c>
      <c r="H3539" t="s">
        <v>687</v>
      </c>
      <c r="I3539" t="s">
        <v>688</v>
      </c>
      <c r="J3539" t="s">
        <v>492</v>
      </c>
      <c r="K3539" t="s">
        <v>671</v>
      </c>
      <c r="L3539">
        <v>1200</v>
      </c>
      <c r="M3539">
        <v>200</v>
      </c>
      <c r="O3539">
        <v>216</v>
      </c>
      <c r="P3539">
        <v>80</v>
      </c>
      <c r="Q3539">
        <v>23</v>
      </c>
      <c r="R3539">
        <v>25</v>
      </c>
      <c r="S3539">
        <v>52.8</v>
      </c>
      <c r="T3539">
        <v>11.5</v>
      </c>
      <c r="U3539">
        <v>13</v>
      </c>
      <c r="V3539">
        <v>0.51041666666666663</v>
      </c>
      <c r="W3539">
        <v>0.24</v>
      </c>
      <c r="X3539">
        <v>0.15211640211640212</v>
      </c>
      <c r="Y3539">
        <v>0.16534391534391535</v>
      </c>
      <c r="Z3539">
        <v>270</v>
      </c>
      <c r="AA3539">
        <v>0.7</v>
      </c>
      <c r="AB3539">
        <v>0</v>
      </c>
      <c r="AC3539">
        <v>10</v>
      </c>
      <c r="AD3539">
        <v>0</v>
      </c>
      <c r="AE3539">
        <v>18</v>
      </c>
      <c r="AF3539">
        <v>0</v>
      </c>
      <c r="AG3539">
        <v>0</v>
      </c>
      <c r="AH3539">
        <v>0</v>
      </c>
      <c r="AI3539">
        <v>18</v>
      </c>
      <c r="AJ3539">
        <v>0</v>
      </c>
      <c r="AK3539">
        <v>17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50</v>
      </c>
      <c r="AR3539">
        <v>50</v>
      </c>
      <c r="AS3539" t="s">
        <v>755</v>
      </c>
    </row>
    <row r="3540" spans="1:45" x14ac:dyDescent="0.25">
      <c r="A3540">
        <v>3539</v>
      </c>
      <c r="B3540" t="s">
        <v>26</v>
      </c>
      <c r="C3540" t="s">
        <v>678</v>
      </c>
      <c r="D3540" t="s">
        <v>6</v>
      </c>
      <c r="E3540" t="s">
        <v>358</v>
      </c>
      <c r="F3540" s="138">
        <v>44121</v>
      </c>
      <c r="G3540" t="s">
        <v>676</v>
      </c>
      <c r="H3540" t="s">
        <v>667</v>
      </c>
      <c r="I3540" t="s">
        <v>679</v>
      </c>
      <c r="J3540" t="s">
        <v>380</v>
      </c>
      <c r="K3540" t="s">
        <v>669</v>
      </c>
      <c r="L3540">
        <v>1200</v>
      </c>
      <c r="M3540">
        <v>336</v>
      </c>
      <c r="O3540">
        <v>352</v>
      </c>
      <c r="P3540">
        <v>134.4</v>
      </c>
      <c r="Q3540">
        <v>28</v>
      </c>
      <c r="R3540">
        <v>75</v>
      </c>
      <c r="S3540">
        <v>88.703999999999994</v>
      </c>
      <c r="T3540">
        <v>16.5</v>
      </c>
      <c r="U3540">
        <v>40.5</v>
      </c>
      <c r="V3540">
        <v>0.55339805825242716</v>
      </c>
      <c r="W3540">
        <v>0.4</v>
      </c>
      <c r="X3540">
        <v>0.11363636363636365</v>
      </c>
      <c r="Y3540">
        <v>0.30438311688311692</v>
      </c>
      <c r="Z3540">
        <v>370</v>
      </c>
      <c r="AA3540">
        <v>0.7</v>
      </c>
      <c r="AB3540">
        <v>11</v>
      </c>
      <c r="AC3540">
        <v>0</v>
      </c>
      <c r="AD3540">
        <v>0</v>
      </c>
      <c r="AE3540">
        <v>11</v>
      </c>
      <c r="AF3540">
        <v>0</v>
      </c>
      <c r="AG3540">
        <v>0</v>
      </c>
      <c r="AH3540">
        <v>32</v>
      </c>
      <c r="AI3540">
        <v>0</v>
      </c>
      <c r="AJ3540">
        <v>0</v>
      </c>
      <c r="AK3540">
        <v>17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50</v>
      </c>
      <c r="AR3540">
        <v>50</v>
      </c>
      <c r="AS3540" t="s">
        <v>797</v>
      </c>
    </row>
    <row r="3541" spans="1:45" x14ac:dyDescent="0.25">
      <c r="A3541">
        <v>3540</v>
      </c>
      <c r="B3541" t="s">
        <v>26</v>
      </c>
      <c r="C3541" t="s">
        <v>678</v>
      </c>
      <c r="D3541" t="s">
        <v>6</v>
      </c>
      <c r="E3541" t="s">
        <v>358</v>
      </c>
      <c r="F3541" s="138">
        <v>44121</v>
      </c>
      <c r="G3541" t="s">
        <v>676</v>
      </c>
      <c r="H3541" t="s">
        <v>687</v>
      </c>
      <c r="I3541" t="s">
        <v>688</v>
      </c>
      <c r="J3541" t="s">
        <v>442</v>
      </c>
      <c r="K3541" t="s">
        <v>669</v>
      </c>
      <c r="L3541">
        <v>1200</v>
      </c>
      <c r="M3541">
        <v>240</v>
      </c>
      <c r="O3541">
        <v>256</v>
      </c>
      <c r="P3541">
        <v>96</v>
      </c>
      <c r="Q3541">
        <v>15</v>
      </c>
      <c r="R3541">
        <v>37</v>
      </c>
      <c r="S3541">
        <v>63.36</v>
      </c>
      <c r="T3541">
        <v>14.75</v>
      </c>
      <c r="U3541">
        <v>22.25</v>
      </c>
      <c r="V3541">
        <v>0.71153846153846156</v>
      </c>
      <c r="W3541">
        <v>0.24</v>
      </c>
      <c r="X3541">
        <v>8.3705357142857151E-2</v>
      </c>
      <c r="Y3541">
        <v>0.2064732142857143</v>
      </c>
      <c r="Z3541">
        <v>260</v>
      </c>
      <c r="AA3541">
        <v>0.6</v>
      </c>
      <c r="AB3541">
        <v>8</v>
      </c>
      <c r="AC3541">
        <v>3</v>
      </c>
      <c r="AD3541">
        <v>0</v>
      </c>
      <c r="AE3541">
        <v>12</v>
      </c>
      <c r="AF3541">
        <v>0</v>
      </c>
      <c r="AG3541">
        <v>0</v>
      </c>
      <c r="AH3541">
        <v>17</v>
      </c>
      <c r="AI3541">
        <v>3</v>
      </c>
      <c r="AJ3541">
        <v>0</v>
      </c>
      <c r="AK3541">
        <v>9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50</v>
      </c>
      <c r="AR3541">
        <v>50</v>
      </c>
      <c r="AS3541" t="s">
        <v>755</v>
      </c>
    </row>
    <row r="3542" spans="1:45" x14ac:dyDescent="0.25">
      <c r="A3542">
        <v>3541</v>
      </c>
      <c r="B3542" t="s">
        <v>26</v>
      </c>
      <c r="C3542" t="s">
        <v>678</v>
      </c>
      <c r="D3542" t="s">
        <v>6</v>
      </c>
      <c r="E3542" t="s">
        <v>358</v>
      </c>
      <c r="F3542" s="138">
        <v>44121</v>
      </c>
      <c r="G3542" t="s">
        <v>684</v>
      </c>
      <c r="H3542" t="s">
        <v>687</v>
      </c>
      <c r="I3542" t="s">
        <v>698</v>
      </c>
      <c r="J3542" t="s">
        <v>458</v>
      </c>
      <c r="K3542" t="s">
        <v>669</v>
      </c>
      <c r="L3542">
        <v>1250</v>
      </c>
      <c r="M3542">
        <v>250</v>
      </c>
      <c r="O3542">
        <v>250</v>
      </c>
      <c r="P3542">
        <v>100</v>
      </c>
      <c r="Q3542">
        <v>13</v>
      </c>
      <c r="R3542">
        <v>33</v>
      </c>
      <c r="S3542">
        <v>92</v>
      </c>
      <c r="T3542">
        <v>7</v>
      </c>
      <c r="U3542">
        <v>12.5</v>
      </c>
      <c r="V3542">
        <v>0.42391304347826086</v>
      </c>
      <c r="W3542">
        <v>0.24</v>
      </c>
      <c r="X3542">
        <v>7.4285714285714288E-2</v>
      </c>
      <c r="Y3542">
        <v>0.18857142857142858</v>
      </c>
      <c r="Z3542">
        <v>300</v>
      </c>
      <c r="AA3542">
        <v>0.7</v>
      </c>
      <c r="AB3542">
        <v>0</v>
      </c>
      <c r="AC3542">
        <v>0</v>
      </c>
      <c r="AD3542">
        <v>0</v>
      </c>
      <c r="AE3542">
        <v>14</v>
      </c>
      <c r="AF3542">
        <v>0</v>
      </c>
      <c r="AG3542">
        <v>0</v>
      </c>
      <c r="AH3542">
        <v>0</v>
      </c>
      <c r="AI3542">
        <v>12</v>
      </c>
      <c r="AJ3542">
        <v>0</v>
      </c>
      <c r="AK3542">
        <v>19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50</v>
      </c>
      <c r="AR3542">
        <v>50</v>
      </c>
      <c r="AS3542" t="s">
        <v>755</v>
      </c>
    </row>
    <row r="3543" spans="1:45" x14ac:dyDescent="0.25">
      <c r="A3543">
        <v>3542</v>
      </c>
      <c r="B3543" t="s">
        <v>26</v>
      </c>
      <c r="C3543" t="s">
        <v>680</v>
      </c>
      <c r="D3543" t="s">
        <v>6</v>
      </c>
      <c r="E3543" t="s">
        <v>358</v>
      </c>
      <c r="F3543" s="138">
        <v>44121</v>
      </c>
      <c r="G3543" t="s">
        <v>666</v>
      </c>
      <c r="H3543" t="s">
        <v>667</v>
      </c>
      <c r="I3543" t="s">
        <v>681</v>
      </c>
      <c r="J3543" t="s">
        <v>236</v>
      </c>
      <c r="K3543" t="s">
        <v>669</v>
      </c>
      <c r="L3543">
        <v>2700</v>
      </c>
      <c r="M3543">
        <v>567</v>
      </c>
      <c r="O3543">
        <v>612</v>
      </c>
      <c r="P3543">
        <v>226</v>
      </c>
      <c r="Q3543">
        <v>46</v>
      </c>
      <c r="R3543">
        <v>156</v>
      </c>
      <c r="S3543">
        <v>147</v>
      </c>
      <c r="T3543">
        <v>61.35</v>
      </c>
      <c r="U3543">
        <v>126.85</v>
      </c>
      <c r="V3543">
        <v>0.93168316831683162</v>
      </c>
      <c r="W3543">
        <v>0.4</v>
      </c>
      <c r="X3543">
        <v>0.10737628384687209</v>
      </c>
      <c r="Y3543">
        <v>0.36414565826330536</v>
      </c>
      <c r="Z3543">
        <v>613</v>
      </c>
      <c r="AA3543">
        <v>0.7</v>
      </c>
      <c r="AB3543">
        <v>52.1</v>
      </c>
      <c r="AC3543">
        <v>4</v>
      </c>
      <c r="AD3543">
        <v>2</v>
      </c>
      <c r="AE3543">
        <v>15</v>
      </c>
      <c r="AF3543">
        <v>0</v>
      </c>
      <c r="AG3543">
        <v>0</v>
      </c>
      <c r="AH3543">
        <v>114.6</v>
      </c>
      <c r="AI3543">
        <v>7</v>
      </c>
      <c r="AJ3543">
        <v>0</v>
      </c>
      <c r="AK3543">
        <v>21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250</v>
      </c>
      <c r="AR3543">
        <v>250</v>
      </c>
      <c r="AS3543" t="s">
        <v>797</v>
      </c>
    </row>
    <row r="3544" spans="1:45" x14ac:dyDescent="0.25">
      <c r="A3544">
        <v>3543</v>
      </c>
      <c r="B3544" t="s">
        <v>26</v>
      </c>
      <c r="C3544" t="s">
        <v>680</v>
      </c>
      <c r="D3544" t="s">
        <v>6</v>
      </c>
      <c r="E3544" t="s">
        <v>358</v>
      </c>
      <c r="F3544" s="138">
        <v>44121</v>
      </c>
      <c r="G3544" t="s">
        <v>666</v>
      </c>
      <c r="H3544" t="s">
        <v>667</v>
      </c>
      <c r="I3544" t="s">
        <v>681</v>
      </c>
      <c r="J3544" t="s">
        <v>428</v>
      </c>
      <c r="K3544" t="s">
        <v>669</v>
      </c>
      <c r="L3544">
        <v>2700</v>
      </c>
      <c r="M3544">
        <v>567</v>
      </c>
      <c r="O3544">
        <v>640</v>
      </c>
      <c r="P3544">
        <v>226</v>
      </c>
      <c r="Q3544">
        <v>35</v>
      </c>
      <c r="R3544">
        <v>103</v>
      </c>
      <c r="S3544">
        <v>147</v>
      </c>
      <c r="T3544">
        <v>26.3</v>
      </c>
      <c r="U3544">
        <v>90.75</v>
      </c>
      <c r="V3544">
        <v>0.84818840579710142</v>
      </c>
      <c r="W3544">
        <v>0.4</v>
      </c>
      <c r="X3544">
        <v>7.8125E-2</v>
      </c>
      <c r="Y3544">
        <v>0.22991071428571427</v>
      </c>
      <c r="Z3544">
        <v>620</v>
      </c>
      <c r="AA3544">
        <v>0.7</v>
      </c>
      <c r="AB3544">
        <v>24.8</v>
      </c>
      <c r="AC3544">
        <v>0</v>
      </c>
      <c r="AD3544">
        <v>0</v>
      </c>
      <c r="AE3544">
        <v>3</v>
      </c>
      <c r="AF3544">
        <v>0</v>
      </c>
      <c r="AG3544">
        <v>0</v>
      </c>
      <c r="AH3544">
        <v>85</v>
      </c>
      <c r="AI3544">
        <v>3</v>
      </c>
      <c r="AJ3544">
        <v>0</v>
      </c>
      <c r="AK3544">
        <v>10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250</v>
      </c>
      <c r="AR3544">
        <v>250</v>
      </c>
      <c r="AS3544" t="s">
        <v>797</v>
      </c>
    </row>
    <row r="3545" spans="1:45" x14ac:dyDescent="0.25">
      <c r="A3545">
        <v>3544</v>
      </c>
      <c r="B3545" t="s">
        <v>26</v>
      </c>
      <c r="C3545" t="s">
        <v>680</v>
      </c>
      <c r="D3545" t="s">
        <v>6</v>
      </c>
      <c r="E3545" t="s">
        <v>358</v>
      </c>
      <c r="F3545" s="138">
        <v>44121</v>
      </c>
      <c r="G3545" t="s">
        <v>676</v>
      </c>
      <c r="H3545" t="s">
        <v>667</v>
      </c>
      <c r="I3545" t="s">
        <v>681</v>
      </c>
      <c r="J3545" t="s">
        <v>377</v>
      </c>
      <c r="K3545" t="s">
        <v>669</v>
      </c>
      <c r="L3545">
        <v>1200</v>
      </c>
      <c r="M3545">
        <v>336</v>
      </c>
      <c r="O3545">
        <v>240</v>
      </c>
      <c r="P3545">
        <v>96</v>
      </c>
      <c r="Q3545">
        <v>23</v>
      </c>
      <c r="R3545">
        <v>38</v>
      </c>
      <c r="S3545">
        <v>88</v>
      </c>
      <c r="T3545">
        <v>39</v>
      </c>
      <c r="U3545">
        <v>41.5</v>
      </c>
      <c r="V3545">
        <v>1.319672131147541</v>
      </c>
      <c r="W3545">
        <v>0.4</v>
      </c>
      <c r="X3545">
        <v>0.13690476190476192</v>
      </c>
      <c r="Y3545">
        <v>0.22619047619047619</v>
      </c>
      <c r="Z3545">
        <v>280</v>
      </c>
      <c r="AA3545">
        <v>0.65</v>
      </c>
      <c r="AB3545">
        <v>21</v>
      </c>
      <c r="AC3545">
        <v>0</v>
      </c>
      <c r="AD3545">
        <v>0</v>
      </c>
      <c r="AE3545">
        <v>36</v>
      </c>
      <c r="AF3545">
        <v>0</v>
      </c>
      <c r="AG3545">
        <v>0</v>
      </c>
      <c r="AH3545">
        <v>35</v>
      </c>
      <c r="AI3545">
        <v>0</v>
      </c>
      <c r="AJ3545">
        <v>0</v>
      </c>
      <c r="AK3545">
        <v>13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150</v>
      </c>
      <c r="AR3545">
        <v>150</v>
      </c>
      <c r="AS3545" t="s">
        <v>797</v>
      </c>
    </row>
    <row r="3546" spans="1:45" x14ac:dyDescent="0.25">
      <c r="A3546">
        <v>3545</v>
      </c>
      <c r="B3546" t="s">
        <v>26</v>
      </c>
      <c r="C3546" t="s">
        <v>680</v>
      </c>
      <c r="D3546" t="s">
        <v>6</v>
      </c>
      <c r="E3546" t="s">
        <v>358</v>
      </c>
      <c r="F3546" s="138">
        <v>44121</v>
      </c>
      <c r="G3546" t="s">
        <v>676</v>
      </c>
      <c r="H3546" t="s">
        <v>667</v>
      </c>
      <c r="I3546" t="s">
        <v>681</v>
      </c>
      <c r="J3546" t="s">
        <v>379</v>
      </c>
      <c r="K3546" t="s">
        <v>669</v>
      </c>
      <c r="L3546">
        <v>1200</v>
      </c>
      <c r="M3546">
        <v>336</v>
      </c>
      <c r="O3546">
        <v>260</v>
      </c>
      <c r="P3546">
        <v>96</v>
      </c>
      <c r="Q3546">
        <v>36</v>
      </c>
      <c r="R3546">
        <v>45</v>
      </c>
      <c r="S3546">
        <v>88</v>
      </c>
      <c r="T3546">
        <v>36.700000000000003</v>
      </c>
      <c r="U3546">
        <v>37.799999999999997</v>
      </c>
      <c r="V3546">
        <v>0.91975308641975306</v>
      </c>
      <c r="W3546">
        <v>0.4</v>
      </c>
      <c r="X3546">
        <v>0.19780219780219779</v>
      </c>
      <c r="Y3546">
        <v>0.24725274725274726</v>
      </c>
      <c r="Z3546">
        <v>308</v>
      </c>
      <c r="AA3546">
        <v>0.65</v>
      </c>
      <c r="AB3546">
        <v>24.7</v>
      </c>
      <c r="AC3546">
        <v>0</v>
      </c>
      <c r="AD3546">
        <v>0</v>
      </c>
      <c r="AE3546">
        <v>24</v>
      </c>
      <c r="AF3546">
        <v>0</v>
      </c>
      <c r="AG3546">
        <v>0</v>
      </c>
      <c r="AH3546">
        <v>31.3</v>
      </c>
      <c r="AI3546">
        <v>0</v>
      </c>
      <c r="AJ3546">
        <v>0</v>
      </c>
      <c r="AK3546">
        <v>13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150</v>
      </c>
      <c r="AR3546">
        <v>150</v>
      </c>
      <c r="AS3546" t="s">
        <v>797</v>
      </c>
    </row>
    <row r="3547" spans="1:45" x14ac:dyDescent="0.25">
      <c r="A3547">
        <v>3546</v>
      </c>
      <c r="B3547" t="s">
        <v>26</v>
      </c>
      <c r="C3547" t="s">
        <v>680</v>
      </c>
      <c r="D3547" t="s">
        <v>6</v>
      </c>
      <c r="E3547" t="s">
        <v>358</v>
      </c>
      <c r="F3547" s="138">
        <v>44121</v>
      </c>
      <c r="G3547" t="s">
        <v>676</v>
      </c>
      <c r="H3547" t="s">
        <v>667</v>
      </c>
      <c r="I3547" t="s">
        <v>681</v>
      </c>
      <c r="J3547" t="s">
        <v>378</v>
      </c>
      <c r="K3547" t="s">
        <v>669</v>
      </c>
      <c r="L3547">
        <v>1200</v>
      </c>
      <c r="M3547">
        <v>336</v>
      </c>
      <c r="O3547">
        <v>256</v>
      </c>
      <c r="P3547">
        <v>96</v>
      </c>
      <c r="Q3547">
        <v>32</v>
      </c>
      <c r="R3547">
        <v>39</v>
      </c>
      <c r="S3547">
        <v>88</v>
      </c>
      <c r="T3547">
        <v>25</v>
      </c>
      <c r="U3547">
        <v>39.5</v>
      </c>
      <c r="V3547">
        <v>0.90845070422535212</v>
      </c>
      <c r="W3547">
        <v>0.4</v>
      </c>
      <c r="X3547">
        <v>0.17857142857142858</v>
      </c>
      <c r="Y3547">
        <v>0.21763392857142858</v>
      </c>
      <c r="Z3547">
        <v>272</v>
      </c>
      <c r="AA3547">
        <v>0.65</v>
      </c>
      <c r="AB3547">
        <v>21</v>
      </c>
      <c r="AC3547">
        <v>0</v>
      </c>
      <c r="AD3547">
        <v>0</v>
      </c>
      <c r="AE3547">
        <v>8</v>
      </c>
      <c r="AF3547">
        <v>0</v>
      </c>
      <c r="AG3547">
        <v>0</v>
      </c>
      <c r="AH3547">
        <v>39.5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150</v>
      </c>
      <c r="AR3547">
        <v>150</v>
      </c>
      <c r="AS3547" t="s">
        <v>797</v>
      </c>
    </row>
    <row r="3548" spans="1:45" x14ac:dyDescent="0.25">
      <c r="A3548">
        <v>3547</v>
      </c>
      <c r="B3548" t="s">
        <v>26</v>
      </c>
      <c r="C3548" t="s">
        <v>680</v>
      </c>
      <c r="D3548" t="s">
        <v>6</v>
      </c>
      <c r="E3548" t="s">
        <v>358</v>
      </c>
      <c r="F3548" s="138">
        <v>44121</v>
      </c>
      <c r="G3548" t="s">
        <v>684</v>
      </c>
      <c r="H3548" t="s">
        <v>667</v>
      </c>
      <c r="I3548" t="s">
        <v>681</v>
      </c>
      <c r="J3548" t="s">
        <v>403</v>
      </c>
      <c r="K3548" t="s">
        <v>669</v>
      </c>
      <c r="L3548">
        <v>1250</v>
      </c>
      <c r="M3548">
        <v>350</v>
      </c>
      <c r="O3548">
        <v>352</v>
      </c>
      <c r="P3548">
        <v>140</v>
      </c>
      <c r="Q3548">
        <v>30</v>
      </c>
      <c r="R3548">
        <v>76</v>
      </c>
      <c r="S3548">
        <v>92</v>
      </c>
      <c r="T3548">
        <v>29</v>
      </c>
      <c r="U3548">
        <v>73.25</v>
      </c>
      <c r="V3548">
        <v>0.964622641509434</v>
      </c>
      <c r="W3548">
        <v>0.4</v>
      </c>
      <c r="X3548">
        <v>0.12175324675324677</v>
      </c>
      <c r="Y3548">
        <v>0.30844155844155846</v>
      </c>
      <c r="Z3548">
        <v>392</v>
      </c>
      <c r="AA3548">
        <v>0.65</v>
      </c>
      <c r="AB3548">
        <v>27</v>
      </c>
      <c r="AC3548">
        <v>1</v>
      </c>
      <c r="AD3548">
        <v>2</v>
      </c>
      <c r="AE3548">
        <v>2</v>
      </c>
      <c r="AF3548">
        <v>0</v>
      </c>
      <c r="AG3548">
        <v>0</v>
      </c>
      <c r="AH3548">
        <v>71</v>
      </c>
      <c r="AI3548">
        <v>1</v>
      </c>
      <c r="AJ3548">
        <v>0</v>
      </c>
      <c r="AK3548">
        <v>4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150</v>
      </c>
      <c r="AR3548">
        <v>150</v>
      </c>
      <c r="AS3548" t="s">
        <v>797</v>
      </c>
    </row>
    <row r="3549" spans="1:45" x14ac:dyDescent="0.25">
      <c r="A3549">
        <v>3548</v>
      </c>
      <c r="B3549" t="s">
        <v>26</v>
      </c>
      <c r="C3549" t="s">
        <v>680</v>
      </c>
      <c r="D3549" t="s">
        <v>6</v>
      </c>
      <c r="E3549" t="s">
        <v>358</v>
      </c>
      <c r="F3549" s="138">
        <v>44121</v>
      </c>
      <c r="G3549" t="s">
        <v>684</v>
      </c>
      <c r="H3549" t="s">
        <v>667</v>
      </c>
      <c r="I3549" t="s">
        <v>681</v>
      </c>
      <c r="J3549" t="s">
        <v>398</v>
      </c>
      <c r="K3549" t="s">
        <v>669</v>
      </c>
      <c r="L3549">
        <v>1250</v>
      </c>
      <c r="M3549">
        <v>250</v>
      </c>
      <c r="O3549">
        <v>300</v>
      </c>
      <c r="P3549">
        <v>100</v>
      </c>
      <c r="Q3549">
        <v>14</v>
      </c>
      <c r="R3549">
        <v>34</v>
      </c>
      <c r="S3549">
        <v>66</v>
      </c>
      <c r="T3549">
        <v>15.95</v>
      </c>
      <c r="U3549">
        <v>31.8</v>
      </c>
      <c r="V3549">
        <v>0.99479166666666663</v>
      </c>
      <c r="W3549">
        <v>0.4</v>
      </c>
      <c r="X3549">
        <v>6.6666666666666666E-2</v>
      </c>
      <c r="Y3549">
        <v>0.16190476190476191</v>
      </c>
      <c r="Z3549">
        <v>304</v>
      </c>
      <c r="AA3549">
        <v>0.65</v>
      </c>
      <c r="AB3549">
        <v>15.7</v>
      </c>
      <c r="AC3549">
        <v>1</v>
      </c>
      <c r="AD3549">
        <v>0</v>
      </c>
      <c r="AE3549">
        <v>0</v>
      </c>
      <c r="AF3549">
        <v>0</v>
      </c>
      <c r="AG3549">
        <v>0</v>
      </c>
      <c r="AH3549">
        <v>31.8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150</v>
      </c>
      <c r="AR3549">
        <v>150</v>
      </c>
      <c r="AS3549" t="s">
        <v>755</v>
      </c>
    </row>
    <row r="3550" spans="1:45" x14ac:dyDescent="0.25">
      <c r="A3550">
        <v>3549</v>
      </c>
      <c r="B3550" t="s">
        <v>26</v>
      </c>
      <c r="C3550" t="s">
        <v>680</v>
      </c>
      <c r="D3550" t="s">
        <v>6</v>
      </c>
      <c r="E3550" t="s">
        <v>358</v>
      </c>
      <c r="F3550" s="138">
        <v>44121</v>
      </c>
      <c r="G3550" t="s">
        <v>685</v>
      </c>
      <c r="H3550" t="s">
        <v>667</v>
      </c>
      <c r="I3550" t="s">
        <v>681</v>
      </c>
      <c r="J3550" t="s">
        <v>261</v>
      </c>
      <c r="K3550" t="s">
        <v>671</v>
      </c>
      <c r="L3550">
        <v>1000</v>
      </c>
      <c r="M3550">
        <v>200</v>
      </c>
      <c r="O3550">
        <v>200</v>
      </c>
      <c r="P3550">
        <v>80</v>
      </c>
      <c r="Q3550">
        <v>3</v>
      </c>
      <c r="R3550">
        <v>23</v>
      </c>
      <c r="S3550">
        <v>52</v>
      </c>
      <c r="T3550">
        <v>2.2000000000000002</v>
      </c>
      <c r="U3550">
        <v>20.5</v>
      </c>
      <c r="V3550">
        <v>0.87307692307692308</v>
      </c>
      <c r="W3550">
        <v>0.4</v>
      </c>
      <c r="X3550">
        <v>2.1428571428571429E-2</v>
      </c>
      <c r="Y3550">
        <v>0.16428571428571428</v>
      </c>
      <c r="Z3550">
        <v>230</v>
      </c>
      <c r="AA3550">
        <v>0.65</v>
      </c>
      <c r="AB3550">
        <v>2.2000000000000002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20</v>
      </c>
      <c r="AI3550">
        <v>0</v>
      </c>
      <c r="AJ3550">
        <v>0</v>
      </c>
      <c r="AK3550">
        <v>1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150</v>
      </c>
      <c r="AR3550">
        <v>150</v>
      </c>
      <c r="AS3550" t="s">
        <v>755</v>
      </c>
    </row>
    <row r="3551" spans="1:45" x14ac:dyDescent="0.25">
      <c r="A3551">
        <v>3550</v>
      </c>
      <c r="B3551" t="s">
        <v>26</v>
      </c>
      <c r="C3551" t="s">
        <v>680</v>
      </c>
      <c r="D3551" t="s">
        <v>6</v>
      </c>
      <c r="E3551" t="s">
        <v>358</v>
      </c>
      <c r="F3551" s="138">
        <v>44121</v>
      </c>
      <c r="G3551" t="s">
        <v>685</v>
      </c>
      <c r="H3551" t="s">
        <v>667</v>
      </c>
      <c r="I3551" t="s">
        <v>681</v>
      </c>
      <c r="J3551" t="s">
        <v>410</v>
      </c>
      <c r="K3551" t="s">
        <v>671</v>
      </c>
      <c r="L3551">
        <v>1000</v>
      </c>
      <c r="M3551">
        <v>200</v>
      </c>
      <c r="O3551">
        <v>228</v>
      </c>
      <c r="P3551">
        <v>80</v>
      </c>
      <c r="Q3551">
        <v>13</v>
      </c>
      <c r="R3551">
        <v>31</v>
      </c>
      <c r="S3551">
        <v>52</v>
      </c>
      <c r="T3551">
        <v>9.8000000000000007</v>
      </c>
      <c r="U3551">
        <v>25.8</v>
      </c>
      <c r="V3551">
        <v>0.80909090909090908</v>
      </c>
      <c r="W3551">
        <v>0.4</v>
      </c>
      <c r="X3551">
        <v>8.1453634085213042E-2</v>
      </c>
      <c r="Y3551">
        <v>0.19423558897243109</v>
      </c>
      <c r="Z3551">
        <v>303</v>
      </c>
      <c r="AA3551">
        <v>0.65</v>
      </c>
      <c r="AB3551">
        <v>7.3</v>
      </c>
      <c r="AC3551">
        <v>0</v>
      </c>
      <c r="AD3551">
        <v>0</v>
      </c>
      <c r="AE3551">
        <v>5</v>
      </c>
      <c r="AF3551">
        <v>0</v>
      </c>
      <c r="AG3551">
        <v>0</v>
      </c>
      <c r="AH3551">
        <v>24.8</v>
      </c>
      <c r="AI3551">
        <v>0</v>
      </c>
      <c r="AJ3551">
        <v>0</v>
      </c>
      <c r="AK3551">
        <v>2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150</v>
      </c>
      <c r="AR3551">
        <v>150</v>
      </c>
      <c r="AS3551" t="s">
        <v>755</v>
      </c>
    </row>
    <row r="3552" spans="1:45" x14ac:dyDescent="0.25">
      <c r="A3552">
        <v>3551</v>
      </c>
      <c r="B3552" t="s">
        <v>26</v>
      </c>
      <c r="C3552" t="s">
        <v>680</v>
      </c>
      <c r="D3552" t="s">
        <v>6</v>
      </c>
      <c r="E3552" t="s">
        <v>358</v>
      </c>
      <c r="F3552" s="138">
        <v>44121</v>
      </c>
      <c r="G3552" t="s">
        <v>685</v>
      </c>
      <c r="H3552" t="s">
        <v>667</v>
      </c>
      <c r="I3552" t="s">
        <v>681</v>
      </c>
      <c r="J3552" t="s">
        <v>264</v>
      </c>
      <c r="K3552" t="s">
        <v>671</v>
      </c>
      <c r="L3552">
        <v>1000</v>
      </c>
      <c r="M3552">
        <v>200</v>
      </c>
      <c r="O3552">
        <v>216</v>
      </c>
      <c r="P3552">
        <v>80</v>
      </c>
      <c r="Q3552">
        <v>18</v>
      </c>
      <c r="R3552">
        <v>24</v>
      </c>
      <c r="S3552">
        <v>52</v>
      </c>
      <c r="T3552">
        <v>14.05</v>
      </c>
      <c r="U3552">
        <v>22.5</v>
      </c>
      <c r="V3552">
        <v>0.87023809523809514</v>
      </c>
      <c r="W3552">
        <v>0.4</v>
      </c>
      <c r="X3552">
        <v>0.11904761904761905</v>
      </c>
      <c r="Y3552">
        <v>0.15873015873015875</v>
      </c>
      <c r="Z3552">
        <v>230</v>
      </c>
      <c r="AA3552">
        <v>0.65</v>
      </c>
      <c r="AB3552">
        <v>13.3</v>
      </c>
      <c r="AC3552">
        <v>0</v>
      </c>
      <c r="AD3552">
        <v>2</v>
      </c>
      <c r="AE3552">
        <v>0</v>
      </c>
      <c r="AF3552">
        <v>0</v>
      </c>
      <c r="AG3552">
        <v>0</v>
      </c>
      <c r="AH3552">
        <v>22.5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150</v>
      </c>
      <c r="AR3552">
        <v>150</v>
      </c>
      <c r="AS3552" t="s">
        <v>755</v>
      </c>
    </row>
    <row r="3553" spans="1:45" x14ac:dyDescent="0.25">
      <c r="A3553">
        <v>3552</v>
      </c>
      <c r="B3553" t="s">
        <v>26</v>
      </c>
      <c r="C3553" t="s">
        <v>680</v>
      </c>
      <c r="D3553" t="s">
        <v>6</v>
      </c>
      <c r="E3553" t="s">
        <v>358</v>
      </c>
      <c r="F3553" s="138">
        <v>44121</v>
      </c>
      <c r="G3553" t="s">
        <v>685</v>
      </c>
      <c r="H3553" t="s">
        <v>667</v>
      </c>
      <c r="I3553" t="s">
        <v>681</v>
      </c>
      <c r="J3553" t="s">
        <v>404</v>
      </c>
      <c r="K3553" t="s">
        <v>671</v>
      </c>
      <c r="L3553">
        <v>1000</v>
      </c>
      <c r="M3553">
        <v>280</v>
      </c>
      <c r="O3553">
        <v>280</v>
      </c>
      <c r="P3553">
        <v>112</v>
      </c>
      <c r="Q3553">
        <v>29</v>
      </c>
      <c r="R3553">
        <v>41</v>
      </c>
      <c r="S3553">
        <v>73</v>
      </c>
      <c r="T3553">
        <v>26</v>
      </c>
      <c r="U3553">
        <v>43.5</v>
      </c>
      <c r="V3553">
        <v>0.99285714285714288</v>
      </c>
      <c r="W3553">
        <v>0.4</v>
      </c>
      <c r="X3553">
        <v>0.14795918367346939</v>
      </c>
      <c r="Y3553">
        <v>0.20918367346938777</v>
      </c>
      <c r="Z3553">
        <v>328</v>
      </c>
      <c r="AA3553">
        <v>0.7</v>
      </c>
      <c r="AB3553">
        <v>24</v>
      </c>
      <c r="AC3553">
        <v>0</v>
      </c>
      <c r="AD3553">
        <v>0</v>
      </c>
      <c r="AE3553">
        <v>4</v>
      </c>
      <c r="AF3553">
        <v>0</v>
      </c>
      <c r="AG3553">
        <v>0</v>
      </c>
      <c r="AH3553">
        <v>42</v>
      </c>
      <c r="AI3553">
        <v>0</v>
      </c>
      <c r="AJ3553">
        <v>0</v>
      </c>
      <c r="AK3553">
        <v>3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150</v>
      </c>
      <c r="AR3553">
        <v>150</v>
      </c>
      <c r="AS3553" t="s">
        <v>755</v>
      </c>
    </row>
    <row r="3554" spans="1:45" x14ac:dyDescent="0.25">
      <c r="A3554">
        <v>3553</v>
      </c>
      <c r="B3554" t="s">
        <v>26</v>
      </c>
      <c r="C3554" t="s">
        <v>680</v>
      </c>
      <c r="D3554" t="s">
        <v>6</v>
      </c>
      <c r="E3554" t="s">
        <v>358</v>
      </c>
      <c r="F3554" s="138">
        <v>44121</v>
      </c>
      <c r="G3554" t="s">
        <v>685</v>
      </c>
      <c r="H3554" t="s">
        <v>667</v>
      </c>
      <c r="I3554" t="s">
        <v>681</v>
      </c>
      <c r="J3554" t="s">
        <v>251</v>
      </c>
      <c r="K3554" t="s">
        <v>671</v>
      </c>
      <c r="L3554">
        <v>1000</v>
      </c>
      <c r="M3554">
        <v>280</v>
      </c>
      <c r="O3554">
        <v>440</v>
      </c>
      <c r="P3554">
        <v>112</v>
      </c>
      <c r="Q3554">
        <v>75</v>
      </c>
      <c r="R3554">
        <v>9</v>
      </c>
      <c r="S3554">
        <v>73</v>
      </c>
      <c r="T3554">
        <v>7</v>
      </c>
      <c r="U3554">
        <v>63</v>
      </c>
      <c r="V3554">
        <v>0.83333333333333337</v>
      </c>
      <c r="W3554">
        <v>0.4</v>
      </c>
      <c r="X3554">
        <v>0.2435064935064935</v>
      </c>
      <c r="Y3554">
        <v>2.922077922077922E-2</v>
      </c>
      <c r="Z3554">
        <v>478</v>
      </c>
      <c r="AA3554">
        <v>0.7</v>
      </c>
      <c r="AB3554">
        <v>7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63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150</v>
      </c>
      <c r="AR3554">
        <v>150</v>
      </c>
      <c r="AS3554" t="s">
        <v>797</v>
      </c>
    </row>
    <row r="3555" spans="1:45" x14ac:dyDescent="0.25">
      <c r="A3555">
        <v>3554</v>
      </c>
      <c r="B3555" t="s">
        <v>26</v>
      </c>
      <c r="C3555" t="s">
        <v>680</v>
      </c>
      <c r="D3555" t="s">
        <v>6</v>
      </c>
      <c r="E3555" t="s">
        <v>358</v>
      </c>
      <c r="F3555" s="138">
        <v>44121</v>
      </c>
      <c r="G3555" t="s">
        <v>685</v>
      </c>
      <c r="H3555" t="s">
        <v>667</v>
      </c>
      <c r="I3555" t="s">
        <v>681</v>
      </c>
      <c r="J3555" t="s">
        <v>254</v>
      </c>
      <c r="K3555" t="s">
        <v>671</v>
      </c>
      <c r="L3555">
        <v>1000</v>
      </c>
      <c r="M3555">
        <v>200</v>
      </c>
      <c r="O3555">
        <v>240</v>
      </c>
      <c r="P3555">
        <v>80</v>
      </c>
      <c r="Q3555">
        <v>11</v>
      </c>
      <c r="R3555">
        <v>34</v>
      </c>
      <c r="S3555">
        <v>52</v>
      </c>
      <c r="T3555">
        <v>9</v>
      </c>
      <c r="U3555">
        <v>34</v>
      </c>
      <c r="V3555">
        <v>0.9555555555555556</v>
      </c>
      <c r="W3555">
        <v>0.4</v>
      </c>
      <c r="X3555">
        <v>6.5476190476190479E-2</v>
      </c>
      <c r="Y3555">
        <v>0.20238095238095238</v>
      </c>
      <c r="Z3555">
        <v>250</v>
      </c>
      <c r="AA3555">
        <v>0.7</v>
      </c>
      <c r="AB3555">
        <v>9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34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150</v>
      </c>
      <c r="AR3555">
        <v>150</v>
      </c>
      <c r="AS3555" t="s">
        <v>797</v>
      </c>
    </row>
    <row r="3556" spans="1:45" x14ac:dyDescent="0.25">
      <c r="A3556">
        <v>3555</v>
      </c>
      <c r="B3556" t="s">
        <v>26</v>
      </c>
      <c r="C3556" t="s">
        <v>680</v>
      </c>
      <c r="D3556" t="s">
        <v>6</v>
      </c>
      <c r="E3556" t="s">
        <v>358</v>
      </c>
      <c r="F3556" s="138">
        <v>44121</v>
      </c>
      <c r="G3556" t="s">
        <v>685</v>
      </c>
      <c r="H3556" t="s">
        <v>667</v>
      </c>
      <c r="I3556" t="s">
        <v>681</v>
      </c>
      <c r="J3556" t="s">
        <v>252</v>
      </c>
      <c r="K3556" t="s">
        <v>671</v>
      </c>
      <c r="L3556">
        <v>1000</v>
      </c>
      <c r="M3556">
        <v>280</v>
      </c>
      <c r="O3556">
        <v>240</v>
      </c>
      <c r="P3556">
        <v>112</v>
      </c>
      <c r="Q3556">
        <v>10</v>
      </c>
      <c r="R3556">
        <v>35</v>
      </c>
      <c r="S3556">
        <v>73</v>
      </c>
      <c r="T3556">
        <v>11.5</v>
      </c>
      <c r="U3556">
        <v>38</v>
      </c>
      <c r="V3556">
        <v>1.1000000000000001</v>
      </c>
      <c r="W3556">
        <v>0.4</v>
      </c>
      <c r="X3556">
        <v>5.9523809523809521E-2</v>
      </c>
      <c r="Y3556">
        <v>0.20833333333333334</v>
      </c>
      <c r="Z3556">
        <v>310</v>
      </c>
      <c r="AA3556">
        <v>0.65</v>
      </c>
      <c r="AB3556">
        <v>9</v>
      </c>
      <c r="AC3556">
        <v>0</v>
      </c>
      <c r="AD3556">
        <v>0</v>
      </c>
      <c r="AE3556">
        <v>5</v>
      </c>
      <c r="AF3556">
        <v>0</v>
      </c>
      <c r="AG3556">
        <v>0</v>
      </c>
      <c r="AH3556">
        <v>35</v>
      </c>
      <c r="AI3556">
        <v>0</v>
      </c>
      <c r="AJ3556">
        <v>0</v>
      </c>
      <c r="AK3556">
        <v>6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150</v>
      </c>
      <c r="AR3556">
        <v>150</v>
      </c>
      <c r="AS3556" t="s">
        <v>755</v>
      </c>
    </row>
    <row r="3557" spans="1:45" x14ac:dyDescent="0.25">
      <c r="A3557">
        <v>3556</v>
      </c>
      <c r="B3557" t="s">
        <v>26</v>
      </c>
      <c r="C3557" t="s">
        <v>680</v>
      </c>
      <c r="D3557" t="s">
        <v>6</v>
      </c>
      <c r="E3557" t="s">
        <v>358</v>
      </c>
      <c r="F3557" s="138">
        <v>44121</v>
      </c>
      <c r="G3557" t="s">
        <v>685</v>
      </c>
      <c r="H3557" t="s">
        <v>667</v>
      </c>
      <c r="I3557" t="s">
        <v>681</v>
      </c>
      <c r="J3557" t="s">
        <v>448</v>
      </c>
      <c r="K3557" t="s">
        <v>671</v>
      </c>
      <c r="L3557">
        <v>1000</v>
      </c>
      <c r="M3557">
        <v>200</v>
      </c>
      <c r="O3557">
        <v>206</v>
      </c>
      <c r="P3557">
        <v>80</v>
      </c>
      <c r="Q3557">
        <v>28</v>
      </c>
      <c r="R3557">
        <v>49</v>
      </c>
      <c r="S3557">
        <v>52</v>
      </c>
      <c r="T3557">
        <v>18.5</v>
      </c>
      <c r="U3557">
        <v>37.5</v>
      </c>
      <c r="V3557">
        <v>0.72727272727272729</v>
      </c>
      <c r="W3557">
        <v>0.4</v>
      </c>
      <c r="X3557">
        <v>0.19417475728155342</v>
      </c>
      <c r="Y3557">
        <v>0.33980582524271846</v>
      </c>
      <c r="Z3557">
        <v>300</v>
      </c>
      <c r="AA3557">
        <v>0.65</v>
      </c>
      <c r="AB3557">
        <v>16</v>
      </c>
      <c r="AC3557">
        <v>2</v>
      </c>
      <c r="AD3557">
        <v>0</v>
      </c>
      <c r="AE3557">
        <v>4</v>
      </c>
      <c r="AF3557">
        <v>0</v>
      </c>
      <c r="AG3557">
        <v>0</v>
      </c>
      <c r="AH3557">
        <v>34</v>
      </c>
      <c r="AI3557">
        <v>4</v>
      </c>
      <c r="AJ3557">
        <v>0</v>
      </c>
      <c r="AK3557">
        <v>5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150</v>
      </c>
      <c r="AR3557">
        <v>150</v>
      </c>
      <c r="AS3557" t="s">
        <v>755</v>
      </c>
    </row>
    <row r="3558" spans="1:45" x14ac:dyDescent="0.25">
      <c r="A3558">
        <v>3557</v>
      </c>
      <c r="B3558" t="s">
        <v>26</v>
      </c>
      <c r="C3558" t="s">
        <v>680</v>
      </c>
      <c r="D3558" t="s">
        <v>6</v>
      </c>
      <c r="E3558" t="s">
        <v>358</v>
      </c>
      <c r="F3558" s="138">
        <v>44121</v>
      </c>
      <c r="G3558" t="s">
        <v>685</v>
      </c>
      <c r="H3558" t="s">
        <v>667</v>
      </c>
      <c r="I3558" t="s">
        <v>681</v>
      </c>
      <c r="J3558" t="s">
        <v>413</v>
      </c>
      <c r="K3558" t="s">
        <v>671</v>
      </c>
      <c r="L3558">
        <v>1000</v>
      </c>
      <c r="M3558">
        <v>280</v>
      </c>
      <c r="O3558">
        <v>292</v>
      </c>
      <c r="P3558">
        <v>112</v>
      </c>
      <c r="Q3558">
        <v>21</v>
      </c>
      <c r="R3558">
        <v>31</v>
      </c>
      <c r="S3558">
        <v>73</v>
      </c>
      <c r="T3558">
        <v>26.5</v>
      </c>
      <c r="U3558">
        <v>36</v>
      </c>
      <c r="V3558">
        <v>1.2019230769230769</v>
      </c>
      <c r="W3558">
        <v>0.4</v>
      </c>
      <c r="X3558">
        <v>0.10273972602739727</v>
      </c>
      <c r="Y3558">
        <v>0.15166340508806264</v>
      </c>
      <c r="Z3558">
        <v>350</v>
      </c>
      <c r="AA3558">
        <v>0.65</v>
      </c>
      <c r="AB3558">
        <v>25</v>
      </c>
      <c r="AC3558">
        <v>2</v>
      </c>
      <c r="AD3558">
        <v>0</v>
      </c>
      <c r="AE3558">
        <v>2</v>
      </c>
      <c r="AF3558">
        <v>0</v>
      </c>
      <c r="AG3558">
        <v>0</v>
      </c>
      <c r="AH3558">
        <v>35</v>
      </c>
      <c r="AI3558">
        <v>0</v>
      </c>
      <c r="AJ3558">
        <v>0</v>
      </c>
      <c r="AK3558">
        <v>2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250</v>
      </c>
      <c r="AR3558">
        <v>250</v>
      </c>
      <c r="AS3558" t="s">
        <v>797</v>
      </c>
    </row>
    <row r="3559" spans="1:45" x14ac:dyDescent="0.25">
      <c r="A3559">
        <v>3558</v>
      </c>
      <c r="B3559" t="s">
        <v>26</v>
      </c>
      <c r="C3559" t="s">
        <v>680</v>
      </c>
      <c r="D3559" t="s">
        <v>6</v>
      </c>
      <c r="E3559" t="s">
        <v>358</v>
      </c>
      <c r="F3559" s="138">
        <v>44121</v>
      </c>
      <c r="G3559" t="s">
        <v>685</v>
      </c>
      <c r="H3559" t="s">
        <v>667</v>
      </c>
      <c r="I3559" t="s">
        <v>681</v>
      </c>
      <c r="J3559" t="s">
        <v>417</v>
      </c>
      <c r="K3559" t="s">
        <v>671</v>
      </c>
      <c r="L3559">
        <v>1000</v>
      </c>
      <c r="M3559">
        <v>280</v>
      </c>
      <c r="O3559">
        <v>468</v>
      </c>
      <c r="P3559">
        <v>112</v>
      </c>
      <c r="Q3559">
        <v>21</v>
      </c>
      <c r="R3559">
        <v>71</v>
      </c>
      <c r="S3559">
        <v>73</v>
      </c>
      <c r="T3559">
        <v>20</v>
      </c>
      <c r="U3559">
        <v>85.5</v>
      </c>
      <c r="V3559">
        <v>1.1467391304347827</v>
      </c>
      <c r="W3559">
        <v>0.4</v>
      </c>
      <c r="X3559">
        <v>6.4102564102564111E-2</v>
      </c>
      <c r="Y3559">
        <v>0.21672771672771676</v>
      </c>
      <c r="Z3559">
        <v>589</v>
      </c>
      <c r="AA3559">
        <v>0.65</v>
      </c>
      <c r="AB3559">
        <v>17</v>
      </c>
      <c r="AC3559">
        <v>2</v>
      </c>
      <c r="AD3559">
        <v>0</v>
      </c>
      <c r="AE3559">
        <v>5</v>
      </c>
      <c r="AF3559">
        <v>0</v>
      </c>
      <c r="AG3559">
        <v>0</v>
      </c>
      <c r="AH3559">
        <v>76</v>
      </c>
      <c r="AI3559">
        <v>8</v>
      </c>
      <c r="AJ3559">
        <v>0</v>
      </c>
      <c r="AK3559">
        <v>15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150</v>
      </c>
      <c r="AR3559">
        <v>150</v>
      </c>
      <c r="AS3559" t="s">
        <v>797</v>
      </c>
    </row>
    <row r="3560" spans="1:45" x14ac:dyDescent="0.25">
      <c r="A3560">
        <v>3559</v>
      </c>
      <c r="B3560" t="s">
        <v>26</v>
      </c>
      <c r="C3560" t="s">
        <v>680</v>
      </c>
      <c r="D3560" t="s">
        <v>6</v>
      </c>
      <c r="E3560" t="s">
        <v>358</v>
      </c>
      <c r="F3560" s="138">
        <v>44121</v>
      </c>
      <c r="G3560" t="s">
        <v>685</v>
      </c>
      <c r="H3560" t="s">
        <v>667</v>
      </c>
      <c r="I3560" t="s">
        <v>681</v>
      </c>
      <c r="J3560" t="s">
        <v>248</v>
      </c>
      <c r="K3560" t="s">
        <v>671</v>
      </c>
      <c r="L3560">
        <v>1000</v>
      </c>
      <c r="M3560">
        <v>200</v>
      </c>
      <c r="O3560">
        <v>200</v>
      </c>
      <c r="P3560">
        <v>80</v>
      </c>
      <c r="Q3560">
        <v>8</v>
      </c>
      <c r="R3560">
        <v>40</v>
      </c>
      <c r="S3560">
        <v>52</v>
      </c>
      <c r="T3560">
        <v>6.1</v>
      </c>
      <c r="U3560">
        <v>42.8</v>
      </c>
      <c r="V3560">
        <v>1.01875</v>
      </c>
      <c r="W3560">
        <v>0.4</v>
      </c>
      <c r="X3560">
        <v>5.7142857142857141E-2</v>
      </c>
      <c r="Y3560">
        <v>0.2857142857142857</v>
      </c>
      <c r="Z3560">
        <v>200</v>
      </c>
      <c r="AA3560">
        <v>0.7</v>
      </c>
      <c r="AB3560">
        <v>4.0999999999999996</v>
      </c>
      <c r="AC3560">
        <v>0</v>
      </c>
      <c r="AD3560">
        <v>0</v>
      </c>
      <c r="AE3560">
        <v>4</v>
      </c>
      <c r="AF3560">
        <v>0</v>
      </c>
      <c r="AG3560">
        <v>0</v>
      </c>
      <c r="AH3560">
        <v>41.8</v>
      </c>
      <c r="AI3560">
        <v>0</v>
      </c>
      <c r="AJ3560">
        <v>0</v>
      </c>
      <c r="AK3560">
        <v>2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150</v>
      </c>
      <c r="AR3560">
        <v>150</v>
      </c>
      <c r="AS3560" t="s">
        <v>755</v>
      </c>
    </row>
    <row r="3561" spans="1:45" x14ac:dyDescent="0.25">
      <c r="A3561">
        <v>3560</v>
      </c>
      <c r="B3561" t="s">
        <v>26</v>
      </c>
      <c r="C3561" t="s">
        <v>680</v>
      </c>
      <c r="D3561" t="s">
        <v>6</v>
      </c>
      <c r="E3561" t="s">
        <v>358</v>
      </c>
      <c r="F3561" s="138">
        <v>44121</v>
      </c>
      <c r="G3561" t="s">
        <v>685</v>
      </c>
      <c r="H3561" t="s">
        <v>667</v>
      </c>
      <c r="I3561" t="s">
        <v>681</v>
      </c>
      <c r="J3561" t="s">
        <v>255</v>
      </c>
      <c r="K3561" t="s">
        <v>671</v>
      </c>
      <c r="L3561">
        <v>1000</v>
      </c>
      <c r="M3561">
        <v>280</v>
      </c>
      <c r="O3561">
        <v>200</v>
      </c>
      <c r="P3561">
        <v>112</v>
      </c>
      <c r="Q3561">
        <v>11</v>
      </c>
      <c r="R3561">
        <v>25</v>
      </c>
      <c r="S3561">
        <v>73</v>
      </c>
      <c r="T3561">
        <v>9.25</v>
      </c>
      <c r="U3561">
        <v>25.6</v>
      </c>
      <c r="V3561">
        <v>0.96805555555555556</v>
      </c>
      <c r="W3561">
        <v>0.4</v>
      </c>
      <c r="X3561">
        <v>7.857142857142857E-2</v>
      </c>
      <c r="Y3561">
        <v>0.17857142857142858</v>
      </c>
      <c r="Z3561">
        <v>255</v>
      </c>
      <c r="AA3561">
        <v>0.65</v>
      </c>
      <c r="AB3561">
        <v>8.5</v>
      </c>
      <c r="AC3561">
        <v>3</v>
      </c>
      <c r="AD3561">
        <v>0</v>
      </c>
      <c r="AE3561">
        <v>0</v>
      </c>
      <c r="AF3561">
        <v>0</v>
      </c>
      <c r="AG3561">
        <v>0</v>
      </c>
      <c r="AH3561">
        <v>24.6</v>
      </c>
      <c r="AI3561">
        <v>2</v>
      </c>
      <c r="AJ3561">
        <v>0</v>
      </c>
      <c r="AK3561">
        <v>1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150</v>
      </c>
      <c r="AR3561">
        <v>150</v>
      </c>
      <c r="AS3561" t="s">
        <v>755</v>
      </c>
    </row>
    <row r="3562" spans="1:45" x14ac:dyDescent="0.25">
      <c r="A3562">
        <v>3561</v>
      </c>
      <c r="B3562" t="s">
        <v>26</v>
      </c>
      <c r="C3562" t="s">
        <v>680</v>
      </c>
      <c r="D3562" t="s">
        <v>6</v>
      </c>
      <c r="E3562" t="s">
        <v>358</v>
      </c>
      <c r="F3562" s="138">
        <v>44121</v>
      </c>
      <c r="G3562" t="s">
        <v>685</v>
      </c>
      <c r="H3562" t="s">
        <v>667</v>
      </c>
      <c r="I3562" t="s">
        <v>681</v>
      </c>
      <c r="J3562" t="s">
        <v>445</v>
      </c>
      <c r="K3562" t="s">
        <v>671</v>
      </c>
      <c r="L3562">
        <v>1000</v>
      </c>
      <c r="M3562">
        <v>200</v>
      </c>
      <c r="O3562">
        <v>212</v>
      </c>
      <c r="P3562">
        <v>80</v>
      </c>
      <c r="Q3562">
        <v>12</v>
      </c>
      <c r="R3562">
        <v>44</v>
      </c>
      <c r="S3562">
        <v>52</v>
      </c>
      <c r="T3562">
        <v>8.3000000000000007</v>
      </c>
      <c r="U3562">
        <v>35</v>
      </c>
      <c r="V3562">
        <v>0.77321428571428563</v>
      </c>
      <c r="W3562">
        <v>0.4</v>
      </c>
      <c r="X3562">
        <v>8.086253369272238E-2</v>
      </c>
      <c r="Y3562">
        <v>0.29649595687331542</v>
      </c>
      <c r="Z3562">
        <v>287</v>
      </c>
      <c r="AA3562">
        <v>0.6</v>
      </c>
      <c r="AB3562">
        <v>8.3000000000000007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34.5</v>
      </c>
      <c r="AI3562">
        <v>0</v>
      </c>
      <c r="AJ3562">
        <v>0</v>
      </c>
      <c r="AK3562">
        <v>1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150</v>
      </c>
      <c r="AR3562">
        <v>150</v>
      </c>
      <c r="AS3562" t="s">
        <v>755</v>
      </c>
    </row>
    <row r="3563" spans="1:45" x14ac:dyDescent="0.25">
      <c r="A3563">
        <v>3562</v>
      </c>
      <c r="B3563" t="s">
        <v>26</v>
      </c>
      <c r="C3563" t="s">
        <v>680</v>
      </c>
      <c r="D3563" t="s">
        <v>6</v>
      </c>
      <c r="E3563" t="s">
        <v>358</v>
      </c>
      <c r="F3563" s="138">
        <v>44121</v>
      </c>
      <c r="G3563" t="s">
        <v>682</v>
      </c>
      <c r="H3563" t="s">
        <v>667</v>
      </c>
      <c r="I3563" t="s">
        <v>689</v>
      </c>
      <c r="J3563" t="s">
        <v>438</v>
      </c>
      <c r="K3563" t="s">
        <v>671</v>
      </c>
      <c r="L3563">
        <v>1000</v>
      </c>
      <c r="M3563">
        <v>200</v>
      </c>
      <c r="O3563">
        <v>256</v>
      </c>
      <c r="P3563">
        <v>40</v>
      </c>
      <c r="Q3563">
        <v>14</v>
      </c>
      <c r="R3563">
        <v>64</v>
      </c>
      <c r="S3563">
        <v>52</v>
      </c>
      <c r="T3563">
        <v>17.3</v>
      </c>
      <c r="U3563">
        <v>60.6</v>
      </c>
      <c r="V3563">
        <v>0.99871794871794883</v>
      </c>
      <c r="W3563">
        <v>0.4</v>
      </c>
      <c r="X3563">
        <v>7.8125E-2</v>
      </c>
      <c r="Y3563">
        <v>0.35714285714285715</v>
      </c>
      <c r="Z3563">
        <v>321</v>
      </c>
      <c r="AA3563">
        <v>0.6</v>
      </c>
      <c r="AB3563">
        <v>17.3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58.6</v>
      </c>
      <c r="AI3563">
        <v>0</v>
      </c>
      <c r="AJ3563">
        <v>0</v>
      </c>
      <c r="AK3563">
        <v>4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150</v>
      </c>
      <c r="AR3563">
        <v>150</v>
      </c>
      <c r="AS3563" t="s">
        <v>755</v>
      </c>
    </row>
    <row r="3564" spans="1:45" x14ac:dyDescent="0.25">
      <c r="A3564">
        <v>3563</v>
      </c>
      <c r="B3564" t="s">
        <v>26</v>
      </c>
      <c r="C3564" t="s">
        <v>665</v>
      </c>
      <c r="D3564" t="s">
        <v>6</v>
      </c>
      <c r="E3564" t="s">
        <v>358</v>
      </c>
      <c r="F3564" s="138">
        <v>44122</v>
      </c>
      <c r="G3564" t="s">
        <v>666</v>
      </c>
      <c r="H3564" t="s">
        <v>667</v>
      </c>
      <c r="I3564" t="s">
        <v>668</v>
      </c>
      <c r="J3564" t="s">
        <v>129</v>
      </c>
      <c r="K3564" t="s">
        <v>669</v>
      </c>
      <c r="L3564">
        <v>2700</v>
      </c>
      <c r="M3564">
        <v>567</v>
      </c>
      <c r="N3564">
        <v>560</v>
      </c>
      <c r="P3564">
        <v>226.8</v>
      </c>
      <c r="Q3564">
        <v>105</v>
      </c>
      <c r="R3564">
        <v>179</v>
      </c>
      <c r="S3564">
        <v>149.68799999999999</v>
      </c>
      <c r="T3564">
        <v>75</v>
      </c>
      <c r="U3564">
        <v>136.5</v>
      </c>
      <c r="V3564">
        <v>0.74471830985915488</v>
      </c>
      <c r="W3564">
        <v>0.4</v>
      </c>
      <c r="X3564">
        <v>0.26785714285714285</v>
      </c>
      <c r="Y3564">
        <v>0.45663265306122447</v>
      </c>
      <c r="Z3564">
        <v>728</v>
      </c>
      <c r="AA3564">
        <v>0.8</v>
      </c>
      <c r="AB3564">
        <v>70</v>
      </c>
      <c r="AC3564">
        <v>6</v>
      </c>
      <c r="AD3564">
        <v>0</v>
      </c>
      <c r="AE3564">
        <v>7</v>
      </c>
      <c r="AF3564">
        <v>0</v>
      </c>
      <c r="AG3564">
        <v>0</v>
      </c>
      <c r="AH3564">
        <v>135</v>
      </c>
      <c r="AI3564">
        <v>6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100</v>
      </c>
      <c r="AR3564">
        <v>100</v>
      </c>
      <c r="AS3564" t="s">
        <v>797</v>
      </c>
    </row>
    <row r="3565" spans="1:45" x14ac:dyDescent="0.25">
      <c r="A3565">
        <v>3564</v>
      </c>
      <c r="B3565" t="s">
        <v>26</v>
      </c>
      <c r="C3565" t="s">
        <v>665</v>
      </c>
      <c r="D3565" t="s">
        <v>6</v>
      </c>
      <c r="E3565" t="s">
        <v>358</v>
      </c>
      <c r="F3565" s="138">
        <v>44122</v>
      </c>
      <c r="G3565" t="s">
        <v>666</v>
      </c>
      <c r="H3565" t="s">
        <v>667</v>
      </c>
      <c r="I3565" t="s">
        <v>668</v>
      </c>
      <c r="J3565" t="s">
        <v>130</v>
      </c>
      <c r="K3565" t="s">
        <v>669</v>
      </c>
      <c r="L3565">
        <v>2700</v>
      </c>
      <c r="M3565">
        <v>567</v>
      </c>
      <c r="N3565">
        <v>566</v>
      </c>
      <c r="P3565">
        <v>226.8</v>
      </c>
      <c r="Q3565">
        <v>65</v>
      </c>
      <c r="R3565">
        <v>95</v>
      </c>
      <c r="S3565">
        <v>149.68799999999999</v>
      </c>
      <c r="T3565">
        <v>38.75</v>
      </c>
      <c r="U3565">
        <v>86.5</v>
      </c>
      <c r="V3565">
        <v>0.78281250000000002</v>
      </c>
      <c r="W3565">
        <v>0.4</v>
      </c>
      <c r="X3565">
        <v>0.1640585562847047</v>
      </c>
      <c r="Y3565">
        <v>0.23977788995456842</v>
      </c>
      <c r="Z3565">
        <v>510</v>
      </c>
      <c r="AA3565">
        <v>0.8</v>
      </c>
      <c r="AB3565">
        <v>28</v>
      </c>
      <c r="AC3565">
        <v>5</v>
      </c>
      <c r="AD3565">
        <v>0</v>
      </c>
      <c r="AE3565">
        <v>19</v>
      </c>
      <c r="AF3565">
        <v>0</v>
      </c>
      <c r="AG3565">
        <v>0</v>
      </c>
      <c r="AH3565">
        <v>69</v>
      </c>
      <c r="AI3565">
        <v>6</v>
      </c>
      <c r="AJ3565">
        <v>0</v>
      </c>
      <c r="AK3565">
        <v>32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100</v>
      </c>
      <c r="AR3565">
        <v>100</v>
      </c>
      <c r="AS3565" t="s">
        <v>797</v>
      </c>
    </row>
    <row r="3566" spans="1:45" x14ac:dyDescent="0.25">
      <c r="A3566">
        <v>3565</v>
      </c>
      <c r="B3566" t="s">
        <v>26</v>
      </c>
      <c r="C3566" t="s">
        <v>665</v>
      </c>
      <c r="D3566" t="s">
        <v>6</v>
      </c>
      <c r="E3566" t="s">
        <v>358</v>
      </c>
      <c r="F3566" s="138">
        <v>44122</v>
      </c>
      <c r="G3566" t="s">
        <v>666</v>
      </c>
      <c r="H3566" t="s">
        <v>667</v>
      </c>
      <c r="I3566" t="s">
        <v>672</v>
      </c>
      <c r="J3566" t="s">
        <v>189</v>
      </c>
      <c r="K3566" t="s">
        <v>669</v>
      </c>
      <c r="L3566">
        <v>2700</v>
      </c>
      <c r="M3566">
        <v>567</v>
      </c>
      <c r="N3566">
        <v>552</v>
      </c>
      <c r="P3566">
        <v>226.8</v>
      </c>
      <c r="Q3566">
        <v>76</v>
      </c>
      <c r="R3566">
        <v>91</v>
      </c>
      <c r="S3566">
        <v>149.68799999999999</v>
      </c>
      <c r="T3566">
        <v>36.25</v>
      </c>
      <c r="U3566">
        <v>86.375</v>
      </c>
      <c r="V3566">
        <v>0.73428143712574845</v>
      </c>
      <c r="W3566">
        <v>0.4</v>
      </c>
      <c r="X3566">
        <v>0.19668737060041408</v>
      </c>
      <c r="Y3566">
        <v>0.23550724637681161</v>
      </c>
      <c r="Z3566">
        <v>828</v>
      </c>
      <c r="AA3566">
        <v>0.8</v>
      </c>
      <c r="AB3566">
        <v>22.5</v>
      </c>
      <c r="AC3566">
        <v>21</v>
      </c>
      <c r="AD3566">
        <v>0</v>
      </c>
      <c r="AE3566">
        <v>17</v>
      </c>
      <c r="AF3566">
        <v>0</v>
      </c>
      <c r="AG3566">
        <v>0</v>
      </c>
      <c r="AH3566">
        <v>68.5</v>
      </c>
      <c r="AI3566">
        <v>22</v>
      </c>
      <c r="AJ3566">
        <v>0</v>
      </c>
      <c r="AK3566">
        <v>15</v>
      </c>
      <c r="AL3566">
        <v>0</v>
      </c>
      <c r="AM3566">
        <v>0</v>
      </c>
      <c r="AN3566">
        <v>0</v>
      </c>
      <c r="AO3566">
        <v>13</v>
      </c>
      <c r="AP3566">
        <v>0</v>
      </c>
      <c r="AQ3566">
        <v>100</v>
      </c>
      <c r="AR3566">
        <v>100</v>
      </c>
      <c r="AS3566" t="s">
        <v>797</v>
      </c>
    </row>
    <row r="3567" spans="1:45" x14ac:dyDescent="0.25">
      <c r="A3567">
        <v>3566</v>
      </c>
      <c r="B3567" t="s">
        <v>26</v>
      </c>
      <c r="C3567" t="s">
        <v>665</v>
      </c>
      <c r="D3567" t="s">
        <v>6</v>
      </c>
      <c r="E3567" t="s">
        <v>358</v>
      </c>
      <c r="F3567" s="138">
        <v>44122</v>
      </c>
      <c r="G3567" t="s">
        <v>670</v>
      </c>
      <c r="H3567" t="s">
        <v>667</v>
      </c>
      <c r="I3567" t="s">
        <v>668</v>
      </c>
      <c r="J3567" t="s">
        <v>137</v>
      </c>
      <c r="K3567" t="s">
        <v>671</v>
      </c>
      <c r="L3567">
        <v>1200</v>
      </c>
      <c r="M3567">
        <v>336</v>
      </c>
      <c r="N3567">
        <v>336</v>
      </c>
      <c r="P3567">
        <v>134.4</v>
      </c>
      <c r="Q3567">
        <v>60</v>
      </c>
      <c r="R3567">
        <v>56</v>
      </c>
      <c r="S3567">
        <v>88.703999999999994</v>
      </c>
      <c r="T3567">
        <v>48</v>
      </c>
      <c r="U3567">
        <v>29</v>
      </c>
      <c r="V3567">
        <v>0.66379310344827591</v>
      </c>
      <c r="W3567">
        <v>0.4</v>
      </c>
      <c r="X3567">
        <v>0.25510204081632654</v>
      </c>
      <c r="Y3567">
        <v>0.23809523809523811</v>
      </c>
      <c r="Z3567">
        <v>400</v>
      </c>
      <c r="AA3567">
        <v>0.7</v>
      </c>
      <c r="AB3567">
        <v>48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19</v>
      </c>
      <c r="AI3567">
        <v>24</v>
      </c>
      <c r="AJ3567">
        <v>0</v>
      </c>
      <c r="AK3567">
        <v>8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100</v>
      </c>
      <c r="AR3567">
        <v>100</v>
      </c>
      <c r="AS3567" t="s">
        <v>797</v>
      </c>
    </row>
    <row r="3568" spans="1:45" x14ac:dyDescent="0.25">
      <c r="A3568">
        <v>3567</v>
      </c>
      <c r="B3568" t="s">
        <v>26</v>
      </c>
      <c r="C3568" t="s">
        <v>665</v>
      </c>
      <c r="D3568" t="s">
        <v>6</v>
      </c>
      <c r="E3568" t="s">
        <v>358</v>
      </c>
      <c r="F3568" s="138">
        <v>44122</v>
      </c>
      <c r="G3568" t="s">
        <v>670</v>
      </c>
      <c r="H3568" t="s">
        <v>667</v>
      </c>
      <c r="I3568" t="s">
        <v>668</v>
      </c>
      <c r="J3568" t="s">
        <v>140</v>
      </c>
      <c r="K3568" t="s">
        <v>671</v>
      </c>
      <c r="L3568">
        <v>1200</v>
      </c>
      <c r="M3568">
        <v>336</v>
      </c>
      <c r="N3568">
        <v>370</v>
      </c>
      <c r="P3568">
        <v>134.4</v>
      </c>
      <c r="Q3568">
        <v>42</v>
      </c>
      <c r="R3568">
        <v>86</v>
      </c>
      <c r="S3568">
        <v>89.703999999999994</v>
      </c>
      <c r="T3568">
        <v>37.75</v>
      </c>
      <c r="U3568">
        <v>42.75</v>
      </c>
      <c r="V3568">
        <v>0.62890625</v>
      </c>
      <c r="W3568">
        <v>0.4</v>
      </c>
      <c r="X3568">
        <v>0.16216216216216217</v>
      </c>
      <c r="Y3568">
        <v>0.33204633204633205</v>
      </c>
      <c r="Z3568">
        <v>450</v>
      </c>
      <c r="AA3568">
        <v>0.7</v>
      </c>
      <c r="AB3568">
        <v>28</v>
      </c>
      <c r="AC3568">
        <v>9</v>
      </c>
      <c r="AD3568">
        <v>0</v>
      </c>
      <c r="AE3568">
        <v>15</v>
      </c>
      <c r="AF3568">
        <v>0</v>
      </c>
      <c r="AG3568">
        <v>0</v>
      </c>
      <c r="AH3568">
        <v>32</v>
      </c>
      <c r="AI3568">
        <v>5</v>
      </c>
      <c r="AJ3568">
        <v>0</v>
      </c>
      <c r="AK3568">
        <v>19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100</v>
      </c>
      <c r="AR3568">
        <v>100</v>
      </c>
      <c r="AS3568" t="s">
        <v>797</v>
      </c>
    </row>
    <row r="3569" spans="1:45" x14ac:dyDescent="0.25">
      <c r="A3569">
        <v>3568</v>
      </c>
      <c r="B3569" t="s">
        <v>26</v>
      </c>
      <c r="C3569" t="s">
        <v>665</v>
      </c>
      <c r="D3569" t="s">
        <v>6</v>
      </c>
      <c r="E3569" t="s">
        <v>358</v>
      </c>
      <c r="F3569" s="138">
        <v>44122</v>
      </c>
      <c r="G3569" t="s">
        <v>670</v>
      </c>
      <c r="H3569" t="s">
        <v>667</v>
      </c>
      <c r="I3569" t="s">
        <v>668</v>
      </c>
      <c r="J3569" t="s">
        <v>142</v>
      </c>
      <c r="K3569" t="s">
        <v>671</v>
      </c>
      <c r="L3569">
        <v>1200</v>
      </c>
      <c r="M3569">
        <v>336</v>
      </c>
      <c r="N3569">
        <v>336</v>
      </c>
      <c r="P3569">
        <v>134.4</v>
      </c>
      <c r="Q3569">
        <v>60</v>
      </c>
      <c r="R3569">
        <v>89</v>
      </c>
      <c r="S3569">
        <v>90.703999999999994</v>
      </c>
      <c r="T3569">
        <v>41.75</v>
      </c>
      <c r="U3569">
        <v>61</v>
      </c>
      <c r="V3569">
        <v>0.68959731543624159</v>
      </c>
      <c r="W3569">
        <v>0.4</v>
      </c>
      <c r="X3569">
        <v>0.25510204081632654</v>
      </c>
      <c r="Y3569">
        <v>0.37840136054421769</v>
      </c>
      <c r="Z3569">
        <v>623</v>
      </c>
      <c r="AA3569">
        <v>0.7</v>
      </c>
      <c r="AB3569">
        <v>30</v>
      </c>
      <c r="AC3569">
        <v>11</v>
      </c>
      <c r="AD3569">
        <v>0</v>
      </c>
      <c r="AE3569">
        <v>18</v>
      </c>
      <c r="AF3569">
        <v>0</v>
      </c>
      <c r="AG3569">
        <v>0</v>
      </c>
      <c r="AH3569">
        <v>45</v>
      </c>
      <c r="AI3569">
        <v>24</v>
      </c>
      <c r="AJ3569">
        <v>0</v>
      </c>
      <c r="AK3569">
        <v>20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100</v>
      </c>
      <c r="AR3569">
        <v>100</v>
      </c>
      <c r="AS3569" t="s">
        <v>797</v>
      </c>
    </row>
    <row r="3570" spans="1:45" x14ac:dyDescent="0.25">
      <c r="A3570">
        <v>3569</v>
      </c>
      <c r="B3570" t="s">
        <v>26</v>
      </c>
      <c r="C3570" t="s">
        <v>665</v>
      </c>
      <c r="D3570" t="s">
        <v>6</v>
      </c>
      <c r="E3570" t="s">
        <v>358</v>
      </c>
      <c r="F3570" s="138">
        <v>44122</v>
      </c>
      <c r="G3570" t="s">
        <v>670</v>
      </c>
      <c r="H3570" t="s">
        <v>667</v>
      </c>
      <c r="I3570" t="s">
        <v>677</v>
      </c>
      <c r="J3570" t="s">
        <v>195</v>
      </c>
      <c r="K3570" t="s">
        <v>671</v>
      </c>
      <c r="L3570">
        <v>1200</v>
      </c>
      <c r="M3570">
        <v>240</v>
      </c>
      <c r="N3570">
        <v>220</v>
      </c>
      <c r="P3570">
        <v>96</v>
      </c>
      <c r="Q3570">
        <v>20</v>
      </c>
      <c r="R3570">
        <v>40</v>
      </c>
      <c r="S3570">
        <v>63.36</v>
      </c>
      <c r="T3570">
        <v>20</v>
      </c>
      <c r="U3570">
        <v>47</v>
      </c>
      <c r="V3570">
        <v>1.1166666666666667</v>
      </c>
      <c r="W3570">
        <v>0.4</v>
      </c>
      <c r="X3570">
        <v>0.12987012987012986</v>
      </c>
      <c r="Y3570">
        <v>0.25974025974025972</v>
      </c>
      <c r="Z3570">
        <v>300</v>
      </c>
      <c r="AA3570">
        <v>0.8</v>
      </c>
      <c r="AB3570">
        <v>20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45</v>
      </c>
      <c r="AI3570">
        <v>0</v>
      </c>
      <c r="AJ3570">
        <v>0</v>
      </c>
      <c r="AK3570">
        <v>4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50</v>
      </c>
      <c r="AR3570">
        <v>50</v>
      </c>
      <c r="AS3570" t="s">
        <v>755</v>
      </c>
    </row>
    <row r="3571" spans="1:45" x14ac:dyDescent="0.25">
      <c r="A3571">
        <v>3570</v>
      </c>
      <c r="B3571" t="s">
        <v>26</v>
      </c>
      <c r="C3571" t="s">
        <v>665</v>
      </c>
      <c r="D3571" t="s">
        <v>6</v>
      </c>
      <c r="E3571" t="s">
        <v>358</v>
      </c>
      <c r="F3571" s="138">
        <v>44122</v>
      </c>
      <c r="G3571" t="s">
        <v>670</v>
      </c>
      <c r="H3571" t="s">
        <v>667</v>
      </c>
      <c r="I3571" t="s">
        <v>677</v>
      </c>
      <c r="J3571" t="s">
        <v>196</v>
      </c>
      <c r="K3571" t="s">
        <v>671</v>
      </c>
      <c r="L3571">
        <v>1200</v>
      </c>
      <c r="M3571">
        <v>240</v>
      </c>
      <c r="N3571">
        <v>220</v>
      </c>
      <c r="P3571">
        <v>96</v>
      </c>
      <c r="Q3571">
        <v>30</v>
      </c>
      <c r="R3571">
        <v>60</v>
      </c>
      <c r="S3571">
        <v>64.36</v>
      </c>
      <c r="T3571">
        <v>20</v>
      </c>
      <c r="U3571">
        <v>60</v>
      </c>
      <c r="V3571">
        <v>0.88888888888888884</v>
      </c>
      <c r="W3571">
        <v>0.4</v>
      </c>
      <c r="X3571">
        <v>0.19480519480519481</v>
      </c>
      <c r="Y3571">
        <v>0.38961038961038963</v>
      </c>
      <c r="Z3571">
        <v>600</v>
      </c>
      <c r="AA3571">
        <v>0.8</v>
      </c>
      <c r="AB3571">
        <v>20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60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50</v>
      </c>
      <c r="AR3571">
        <v>50</v>
      </c>
      <c r="AS3571" t="s">
        <v>755</v>
      </c>
    </row>
    <row r="3572" spans="1:45" x14ac:dyDescent="0.25">
      <c r="A3572">
        <v>3571</v>
      </c>
      <c r="B3572" t="s">
        <v>26</v>
      </c>
      <c r="C3572" t="s">
        <v>665</v>
      </c>
      <c r="D3572" t="s">
        <v>6</v>
      </c>
      <c r="E3572" t="s">
        <v>358</v>
      </c>
      <c r="F3572" s="138">
        <v>44122</v>
      </c>
      <c r="G3572" t="s">
        <v>670</v>
      </c>
      <c r="H3572" t="s">
        <v>667</v>
      </c>
      <c r="I3572" t="s">
        <v>674</v>
      </c>
      <c r="J3572" t="s">
        <v>371</v>
      </c>
      <c r="K3572" t="s">
        <v>671</v>
      </c>
      <c r="L3572">
        <v>1200</v>
      </c>
      <c r="M3572">
        <v>240</v>
      </c>
      <c r="N3572">
        <v>240</v>
      </c>
      <c r="P3572">
        <v>96</v>
      </c>
      <c r="Q3572">
        <v>20</v>
      </c>
      <c r="R3572">
        <v>40</v>
      </c>
      <c r="S3572">
        <v>65.36</v>
      </c>
      <c r="T3572">
        <v>20</v>
      </c>
      <c r="U3572">
        <v>51</v>
      </c>
      <c r="V3572">
        <v>1.1833333333333333</v>
      </c>
      <c r="W3572">
        <v>0.4</v>
      </c>
      <c r="X3572">
        <v>0.11904761904761904</v>
      </c>
      <c r="Y3572">
        <v>0.23809523809523808</v>
      </c>
      <c r="Z3572">
        <v>363</v>
      </c>
      <c r="AA3572">
        <v>0.8</v>
      </c>
      <c r="AB3572">
        <v>20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51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50</v>
      </c>
      <c r="AR3572">
        <v>50</v>
      </c>
      <c r="AS3572" t="s">
        <v>755</v>
      </c>
    </row>
    <row r="3573" spans="1:45" x14ac:dyDescent="0.25">
      <c r="A3573">
        <v>3572</v>
      </c>
      <c r="B3573" t="s">
        <v>26</v>
      </c>
      <c r="C3573" t="s">
        <v>665</v>
      </c>
      <c r="D3573" t="s">
        <v>6</v>
      </c>
      <c r="E3573" t="s">
        <v>358</v>
      </c>
      <c r="F3573" s="138">
        <v>44122</v>
      </c>
      <c r="G3573" t="s">
        <v>670</v>
      </c>
      <c r="H3573" t="s">
        <v>667</v>
      </c>
      <c r="I3573" t="s">
        <v>673</v>
      </c>
      <c r="J3573" t="s">
        <v>370</v>
      </c>
      <c r="K3573" t="s">
        <v>671</v>
      </c>
      <c r="L3573">
        <v>1200</v>
      </c>
      <c r="M3573">
        <v>240</v>
      </c>
      <c r="N3573">
        <v>240</v>
      </c>
      <c r="P3573">
        <v>96</v>
      </c>
      <c r="Q3573">
        <v>28</v>
      </c>
      <c r="R3573">
        <v>48</v>
      </c>
      <c r="S3573">
        <v>66.36</v>
      </c>
      <c r="T3573">
        <v>19.75</v>
      </c>
      <c r="U3573">
        <v>24.75</v>
      </c>
      <c r="V3573">
        <v>0.58552631578947367</v>
      </c>
      <c r="W3573">
        <v>0.4</v>
      </c>
      <c r="X3573">
        <v>0.16666666666666666</v>
      </c>
      <c r="Y3573">
        <v>0.2857142857142857</v>
      </c>
      <c r="Z3573">
        <v>466</v>
      </c>
      <c r="AA3573">
        <v>0.8</v>
      </c>
      <c r="AB3573">
        <v>14</v>
      </c>
      <c r="AC3573">
        <v>13</v>
      </c>
      <c r="AD3573">
        <v>0</v>
      </c>
      <c r="AE3573">
        <v>5</v>
      </c>
      <c r="AF3573">
        <v>0</v>
      </c>
      <c r="AG3573">
        <v>0</v>
      </c>
      <c r="AH3573">
        <v>19</v>
      </c>
      <c r="AI3573">
        <v>13</v>
      </c>
      <c r="AJ3573">
        <v>0</v>
      </c>
      <c r="AK3573">
        <v>5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50</v>
      </c>
      <c r="AR3573">
        <v>50</v>
      </c>
      <c r="AS3573" t="s">
        <v>755</v>
      </c>
    </row>
    <row r="3574" spans="1:45" x14ac:dyDescent="0.25">
      <c r="A3574">
        <v>3573</v>
      </c>
      <c r="B3574" t="s">
        <v>26</v>
      </c>
      <c r="C3574" t="s">
        <v>665</v>
      </c>
      <c r="D3574" t="s">
        <v>6</v>
      </c>
      <c r="E3574" t="s">
        <v>358</v>
      </c>
      <c r="F3574" s="138">
        <v>44122</v>
      </c>
      <c r="G3574" t="s">
        <v>682</v>
      </c>
      <c r="H3574" t="s">
        <v>667</v>
      </c>
      <c r="I3574" t="s">
        <v>668</v>
      </c>
      <c r="J3574" t="s">
        <v>151</v>
      </c>
      <c r="K3574" t="s">
        <v>671</v>
      </c>
      <c r="L3574">
        <v>1200</v>
      </c>
      <c r="M3574">
        <v>200</v>
      </c>
      <c r="N3574">
        <v>224</v>
      </c>
      <c r="P3574">
        <v>80</v>
      </c>
      <c r="Q3574">
        <v>61</v>
      </c>
      <c r="R3574">
        <v>58</v>
      </c>
      <c r="S3574">
        <v>52.8</v>
      </c>
      <c r="T3574">
        <v>31.75</v>
      </c>
      <c r="U3574">
        <v>29.25</v>
      </c>
      <c r="V3574">
        <v>0.51260504201680668</v>
      </c>
      <c r="W3574">
        <v>0.4</v>
      </c>
      <c r="X3574">
        <v>0.38903061224489799</v>
      </c>
      <c r="Y3574">
        <v>0.36989795918367352</v>
      </c>
      <c r="Z3574">
        <v>542</v>
      </c>
      <c r="AA3574">
        <v>0.7</v>
      </c>
      <c r="AB3574">
        <v>0</v>
      </c>
      <c r="AC3574">
        <v>11</v>
      </c>
      <c r="AD3574">
        <v>0</v>
      </c>
      <c r="AE3574">
        <v>58</v>
      </c>
      <c r="AF3574">
        <v>0</v>
      </c>
      <c r="AG3574">
        <v>0</v>
      </c>
      <c r="AH3574">
        <v>1.5</v>
      </c>
      <c r="AI3574">
        <v>11</v>
      </c>
      <c r="AJ3574">
        <v>0</v>
      </c>
      <c r="AK3574">
        <v>50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50</v>
      </c>
      <c r="AR3574">
        <v>50</v>
      </c>
      <c r="AS3574" t="s">
        <v>755</v>
      </c>
    </row>
    <row r="3575" spans="1:45" x14ac:dyDescent="0.25">
      <c r="A3575">
        <v>3574</v>
      </c>
      <c r="B3575" t="s">
        <v>26</v>
      </c>
      <c r="C3575" t="s">
        <v>665</v>
      </c>
      <c r="D3575" t="s">
        <v>6</v>
      </c>
      <c r="E3575" t="s">
        <v>358</v>
      </c>
      <c r="F3575" s="138">
        <v>44122</v>
      </c>
      <c r="G3575" t="s">
        <v>682</v>
      </c>
      <c r="H3575" t="s">
        <v>667</v>
      </c>
      <c r="I3575" t="s">
        <v>668</v>
      </c>
      <c r="J3575" t="s">
        <v>147</v>
      </c>
      <c r="K3575" t="s">
        <v>671</v>
      </c>
      <c r="L3575">
        <v>1200</v>
      </c>
      <c r="M3575">
        <v>200</v>
      </c>
      <c r="N3575">
        <v>224</v>
      </c>
      <c r="P3575">
        <v>80</v>
      </c>
      <c r="Q3575">
        <v>18</v>
      </c>
      <c r="R3575">
        <v>19</v>
      </c>
      <c r="S3575">
        <v>52.8</v>
      </c>
      <c r="T3575">
        <v>9.35</v>
      </c>
      <c r="U3575">
        <v>9.1</v>
      </c>
      <c r="V3575">
        <v>0.49864864864864861</v>
      </c>
      <c r="W3575">
        <v>0.4</v>
      </c>
      <c r="X3575">
        <v>0.11479591836734696</v>
      </c>
      <c r="Y3575">
        <v>0.12117346938775511</v>
      </c>
      <c r="Z3575">
        <v>559</v>
      </c>
      <c r="AA3575">
        <v>0.7</v>
      </c>
      <c r="AB3575">
        <v>8.1</v>
      </c>
      <c r="AC3575">
        <v>1</v>
      </c>
      <c r="AD3575">
        <v>0</v>
      </c>
      <c r="AE3575">
        <v>2</v>
      </c>
      <c r="AF3575">
        <v>0</v>
      </c>
      <c r="AG3575">
        <v>0</v>
      </c>
      <c r="AH3575">
        <v>7.6</v>
      </c>
      <c r="AI3575">
        <v>4</v>
      </c>
      <c r="AJ3575">
        <v>0</v>
      </c>
      <c r="AK3575">
        <v>1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50</v>
      </c>
      <c r="AR3575">
        <v>50</v>
      </c>
      <c r="AS3575" t="s">
        <v>755</v>
      </c>
    </row>
    <row r="3576" spans="1:45" x14ac:dyDescent="0.25">
      <c r="A3576">
        <v>3575</v>
      </c>
      <c r="B3576" t="s">
        <v>26</v>
      </c>
      <c r="C3576" t="s">
        <v>665</v>
      </c>
      <c r="D3576" t="s">
        <v>6</v>
      </c>
      <c r="E3576" t="s">
        <v>358</v>
      </c>
      <c r="F3576" s="138">
        <v>44122</v>
      </c>
      <c r="G3576" t="s">
        <v>675</v>
      </c>
      <c r="H3576" t="s">
        <v>667</v>
      </c>
      <c r="I3576" t="s">
        <v>668</v>
      </c>
      <c r="J3576" t="s">
        <v>164</v>
      </c>
      <c r="K3576" t="s">
        <v>669</v>
      </c>
      <c r="L3576">
        <v>2700</v>
      </c>
      <c r="M3576">
        <v>630</v>
      </c>
      <c r="N3576">
        <v>688</v>
      </c>
      <c r="P3576">
        <v>353</v>
      </c>
      <c r="Q3576">
        <v>73</v>
      </c>
      <c r="R3576">
        <v>132</v>
      </c>
      <c r="S3576">
        <v>166</v>
      </c>
      <c r="T3576">
        <v>47</v>
      </c>
      <c r="U3576">
        <v>98</v>
      </c>
      <c r="V3576">
        <v>0.70731707317073167</v>
      </c>
      <c r="W3576">
        <v>0.4</v>
      </c>
      <c r="X3576">
        <v>0.151578073089701</v>
      </c>
      <c r="Y3576">
        <v>0.27408637873754155</v>
      </c>
      <c r="Z3576">
        <v>832</v>
      </c>
      <c r="AA3576">
        <v>0.8</v>
      </c>
      <c r="AB3576">
        <v>37</v>
      </c>
      <c r="AC3576">
        <v>0</v>
      </c>
      <c r="AD3576">
        <v>0</v>
      </c>
      <c r="AE3576">
        <v>20</v>
      </c>
      <c r="AF3576">
        <v>0</v>
      </c>
      <c r="AG3576">
        <v>0</v>
      </c>
      <c r="AH3576">
        <v>76</v>
      </c>
      <c r="AI3576">
        <v>2</v>
      </c>
      <c r="AJ3576">
        <v>0</v>
      </c>
      <c r="AK3576">
        <v>43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50</v>
      </c>
      <c r="AR3576">
        <v>50</v>
      </c>
      <c r="AS3576" t="s">
        <v>797</v>
      </c>
    </row>
    <row r="3577" spans="1:45" x14ac:dyDescent="0.25">
      <c r="A3577">
        <v>3576</v>
      </c>
      <c r="B3577" t="s">
        <v>26</v>
      </c>
      <c r="C3577" t="s">
        <v>665</v>
      </c>
      <c r="D3577" t="s">
        <v>6</v>
      </c>
      <c r="E3577" t="s">
        <v>358</v>
      </c>
      <c r="F3577" s="138">
        <v>44122</v>
      </c>
      <c r="G3577" t="s">
        <v>676</v>
      </c>
      <c r="H3577" t="s">
        <v>667</v>
      </c>
      <c r="I3577" t="s">
        <v>668</v>
      </c>
      <c r="J3577" t="s">
        <v>165</v>
      </c>
      <c r="K3577" t="s">
        <v>669</v>
      </c>
      <c r="L3577">
        <v>1200</v>
      </c>
      <c r="M3577">
        <v>336</v>
      </c>
      <c r="N3577">
        <v>336</v>
      </c>
      <c r="P3577">
        <v>134.4</v>
      </c>
      <c r="Q3577">
        <v>70</v>
      </c>
      <c r="R3577">
        <v>35</v>
      </c>
      <c r="S3577">
        <v>88.703999999999994</v>
      </c>
      <c r="T3577">
        <v>38.5</v>
      </c>
      <c r="U3577">
        <v>38</v>
      </c>
      <c r="V3577">
        <v>0.72857142857142854</v>
      </c>
      <c r="W3577">
        <v>0.4</v>
      </c>
      <c r="X3577">
        <v>0.29761904761904762</v>
      </c>
      <c r="Y3577">
        <v>0.14880952380952381</v>
      </c>
      <c r="Z3577">
        <v>622</v>
      </c>
      <c r="AA3577">
        <v>0.8</v>
      </c>
      <c r="AB3577">
        <v>7</v>
      </c>
      <c r="AC3577">
        <v>0</v>
      </c>
      <c r="AD3577">
        <v>0</v>
      </c>
      <c r="AE3577">
        <v>63</v>
      </c>
      <c r="AF3577">
        <v>0</v>
      </c>
      <c r="AG3577">
        <v>0</v>
      </c>
      <c r="AH3577">
        <v>27</v>
      </c>
      <c r="AI3577">
        <v>0</v>
      </c>
      <c r="AJ3577">
        <v>0</v>
      </c>
      <c r="AK3577">
        <v>22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100</v>
      </c>
      <c r="AR3577">
        <v>100</v>
      </c>
      <c r="AS3577" t="s">
        <v>797</v>
      </c>
    </row>
    <row r="3578" spans="1:45" x14ac:dyDescent="0.25">
      <c r="A3578">
        <v>3577</v>
      </c>
      <c r="B3578" t="s">
        <v>26</v>
      </c>
      <c r="C3578" t="s">
        <v>665</v>
      </c>
      <c r="D3578" t="s">
        <v>6</v>
      </c>
      <c r="E3578" t="s">
        <v>358</v>
      </c>
      <c r="F3578" s="138">
        <v>44122</v>
      </c>
      <c r="G3578" t="s">
        <v>676</v>
      </c>
      <c r="H3578" t="s">
        <v>667</v>
      </c>
      <c r="I3578" t="s">
        <v>668</v>
      </c>
      <c r="J3578" t="s">
        <v>166</v>
      </c>
      <c r="K3578" t="s">
        <v>669</v>
      </c>
      <c r="L3578">
        <v>1200</v>
      </c>
      <c r="M3578">
        <v>336</v>
      </c>
      <c r="N3578">
        <v>336</v>
      </c>
      <c r="P3578">
        <v>134.4</v>
      </c>
      <c r="Q3578">
        <v>103</v>
      </c>
      <c r="R3578">
        <v>65</v>
      </c>
      <c r="S3578">
        <v>88.703999999999994</v>
      </c>
      <c r="T3578">
        <v>88.5</v>
      </c>
      <c r="U3578">
        <v>63.5</v>
      </c>
      <c r="V3578">
        <v>0.90476190476190477</v>
      </c>
      <c r="W3578">
        <v>0.4</v>
      </c>
      <c r="X3578">
        <v>0.43792517006802723</v>
      </c>
      <c r="Y3578">
        <v>0.27636054421768708</v>
      </c>
      <c r="Z3578">
        <v>327</v>
      </c>
      <c r="AA3578">
        <v>0.6</v>
      </c>
      <c r="AB3578">
        <v>47</v>
      </c>
      <c r="AC3578">
        <v>0</v>
      </c>
      <c r="AD3578">
        <v>0</v>
      </c>
      <c r="AE3578">
        <v>83</v>
      </c>
      <c r="AF3578">
        <v>0</v>
      </c>
      <c r="AG3578">
        <v>0</v>
      </c>
      <c r="AH3578">
        <v>46</v>
      </c>
      <c r="AI3578">
        <v>0</v>
      </c>
      <c r="AJ3578">
        <v>0</v>
      </c>
      <c r="AK3578">
        <v>35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100</v>
      </c>
      <c r="AR3578">
        <v>100</v>
      </c>
      <c r="AS3578" t="s">
        <v>797</v>
      </c>
    </row>
    <row r="3579" spans="1:45" x14ac:dyDescent="0.25">
      <c r="A3579">
        <v>3578</v>
      </c>
      <c r="B3579" t="s">
        <v>26</v>
      </c>
      <c r="C3579" t="s">
        <v>665</v>
      </c>
      <c r="D3579" t="s">
        <v>6</v>
      </c>
      <c r="E3579" t="s">
        <v>358</v>
      </c>
      <c r="F3579" s="138">
        <v>44122</v>
      </c>
      <c r="G3579" t="s">
        <v>676</v>
      </c>
      <c r="H3579" t="s">
        <v>667</v>
      </c>
      <c r="I3579" t="s">
        <v>697</v>
      </c>
      <c r="J3579" t="s">
        <v>441</v>
      </c>
      <c r="K3579" t="s">
        <v>669</v>
      </c>
      <c r="L3579">
        <v>1200</v>
      </c>
      <c r="M3579">
        <v>240</v>
      </c>
      <c r="N3579">
        <v>224</v>
      </c>
      <c r="P3579">
        <v>96</v>
      </c>
      <c r="Q3579">
        <v>30</v>
      </c>
      <c r="R3579">
        <v>40</v>
      </c>
      <c r="S3579">
        <v>63.36</v>
      </c>
      <c r="T3579">
        <v>28</v>
      </c>
      <c r="U3579">
        <v>48</v>
      </c>
      <c r="V3579">
        <v>1.0857142857142856</v>
      </c>
      <c r="W3579">
        <v>0.4</v>
      </c>
      <c r="X3579">
        <v>0.19132653061224492</v>
      </c>
      <c r="Y3579">
        <v>0.25510204081632654</v>
      </c>
      <c r="Z3579">
        <v>650</v>
      </c>
      <c r="AA3579">
        <v>0.6</v>
      </c>
      <c r="AB3579">
        <v>18</v>
      </c>
      <c r="AC3579">
        <v>0</v>
      </c>
      <c r="AD3579">
        <v>0</v>
      </c>
      <c r="AE3579">
        <v>20</v>
      </c>
      <c r="AF3579">
        <v>0</v>
      </c>
      <c r="AG3579">
        <v>0</v>
      </c>
      <c r="AH3579">
        <v>30</v>
      </c>
      <c r="AI3579">
        <v>20</v>
      </c>
      <c r="AJ3579">
        <v>0</v>
      </c>
      <c r="AK3579">
        <v>26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50</v>
      </c>
      <c r="AR3579">
        <v>50</v>
      </c>
      <c r="AS3579" t="s">
        <v>755</v>
      </c>
    </row>
    <row r="3580" spans="1:45" x14ac:dyDescent="0.25">
      <c r="A3580">
        <v>3579</v>
      </c>
      <c r="B3580" t="s">
        <v>26</v>
      </c>
      <c r="C3580" t="s">
        <v>665</v>
      </c>
      <c r="D3580" t="s">
        <v>6</v>
      </c>
      <c r="E3580" t="s">
        <v>358</v>
      </c>
      <c r="F3580" s="138">
        <v>44122</v>
      </c>
      <c r="G3580" t="s">
        <v>676</v>
      </c>
      <c r="H3580" t="s">
        <v>687</v>
      </c>
      <c r="I3580" t="s">
        <v>673</v>
      </c>
      <c r="J3580" t="s">
        <v>439</v>
      </c>
      <c r="K3580" t="s">
        <v>669</v>
      </c>
      <c r="L3580">
        <v>1200</v>
      </c>
      <c r="M3580">
        <v>240</v>
      </c>
      <c r="N3580">
        <v>240</v>
      </c>
      <c r="P3580">
        <v>96</v>
      </c>
      <c r="Q3580">
        <v>12</v>
      </c>
      <c r="R3580">
        <v>63</v>
      </c>
      <c r="S3580">
        <v>63.36</v>
      </c>
      <c r="T3580">
        <v>7.25</v>
      </c>
      <c r="U3580">
        <v>14.75</v>
      </c>
      <c r="V3580">
        <v>0.29333333333333333</v>
      </c>
      <c r="W3580">
        <v>0.24</v>
      </c>
      <c r="X3580">
        <v>7.1428571428571425E-2</v>
      </c>
      <c r="Y3580">
        <v>0.375</v>
      </c>
      <c r="Z3580">
        <v>430</v>
      </c>
      <c r="AA3580">
        <v>0.6</v>
      </c>
      <c r="AB3580">
        <v>5</v>
      </c>
      <c r="AC3580">
        <v>9</v>
      </c>
      <c r="AD3580">
        <v>0</v>
      </c>
      <c r="AE3580">
        <v>0</v>
      </c>
      <c r="AF3580">
        <v>0</v>
      </c>
      <c r="AG3580">
        <v>0</v>
      </c>
      <c r="AH3580">
        <v>11</v>
      </c>
      <c r="AI3580">
        <v>9</v>
      </c>
      <c r="AJ3580">
        <v>0</v>
      </c>
      <c r="AK3580">
        <v>3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50</v>
      </c>
      <c r="AR3580">
        <v>50</v>
      </c>
      <c r="AS3580" t="s">
        <v>755</v>
      </c>
    </row>
    <row r="3581" spans="1:45" x14ac:dyDescent="0.25">
      <c r="A3581">
        <v>3580</v>
      </c>
      <c r="B3581" t="s">
        <v>26</v>
      </c>
      <c r="C3581" t="s">
        <v>665</v>
      </c>
      <c r="D3581" t="s">
        <v>6</v>
      </c>
      <c r="E3581" t="s">
        <v>358</v>
      </c>
      <c r="F3581" s="138">
        <v>44122</v>
      </c>
      <c r="G3581" t="s">
        <v>684</v>
      </c>
      <c r="H3581" t="s">
        <v>667</v>
      </c>
      <c r="I3581" t="s">
        <v>668</v>
      </c>
      <c r="J3581" t="s">
        <v>171</v>
      </c>
      <c r="K3581" t="s">
        <v>669</v>
      </c>
      <c r="L3581">
        <v>1250</v>
      </c>
      <c r="M3581">
        <v>250</v>
      </c>
      <c r="N3581">
        <v>256</v>
      </c>
      <c r="P3581">
        <v>100</v>
      </c>
      <c r="Q3581">
        <v>22</v>
      </c>
      <c r="R3581">
        <v>28</v>
      </c>
      <c r="S3581">
        <v>92</v>
      </c>
      <c r="T3581">
        <v>19</v>
      </c>
      <c r="U3581">
        <v>28.25</v>
      </c>
      <c r="V3581">
        <v>0.94499999999999995</v>
      </c>
      <c r="W3581">
        <v>0.4</v>
      </c>
      <c r="X3581">
        <v>0.12276785714285715</v>
      </c>
      <c r="Y3581">
        <v>0.15625</v>
      </c>
      <c r="Z3581">
        <v>313</v>
      </c>
      <c r="AA3581">
        <v>0.7</v>
      </c>
      <c r="AB3581">
        <v>14</v>
      </c>
      <c r="AC3581">
        <v>6</v>
      </c>
      <c r="AD3581">
        <v>0</v>
      </c>
      <c r="AE3581">
        <v>7</v>
      </c>
      <c r="AF3581">
        <v>0</v>
      </c>
      <c r="AG3581">
        <v>0</v>
      </c>
      <c r="AH3581">
        <v>19</v>
      </c>
      <c r="AI3581">
        <v>5</v>
      </c>
      <c r="AJ3581">
        <v>0</v>
      </c>
      <c r="AK3581">
        <v>16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50</v>
      </c>
      <c r="AR3581">
        <v>50</v>
      </c>
      <c r="AS3581" t="s">
        <v>755</v>
      </c>
    </row>
    <row r="3582" spans="1:45" x14ac:dyDescent="0.25">
      <c r="A3582">
        <v>3581</v>
      </c>
      <c r="B3582" t="s">
        <v>26</v>
      </c>
      <c r="C3582" t="s">
        <v>665</v>
      </c>
      <c r="D3582" t="s">
        <v>6</v>
      </c>
      <c r="E3582" t="s">
        <v>358</v>
      </c>
      <c r="F3582" s="138">
        <v>44122</v>
      </c>
      <c r="G3582" t="s">
        <v>685</v>
      </c>
      <c r="H3582" t="s">
        <v>667</v>
      </c>
      <c r="I3582" t="s">
        <v>668</v>
      </c>
      <c r="J3582" t="s">
        <v>177</v>
      </c>
      <c r="K3582" t="s">
        <v>671</v>
      </c>
      <c r="L3582">
        <v>1000</v>
      </c>
      <c r="M3582">
        <v>200</v>
      </c>
      <c r="N3582">
        <v>208</v>
      </c>
      <c r="P3582">
        <v>80</v>
      </c>
      <c r="Q3582">
        <v>22</v>
      </c>
      <c r="R3582">
        <v>39</v>
      </c>
      <c r="S3582">
        <v>52.8</v>
      </c>
      <c r="T3582">
        <v>9.5</v>
      </c>
      <c r="U3582">
        <v>33</v>
      </c>
      <c r="V3582">
        <v>0.69672131147540983</v>
      </c>
      <c r="W3582">
        <v>0.4</v>
      </c>
      <c r="X3582">
        <v>0.15109890109890112</v>
      </c>
      <c r="Y3582">
        <v>0.26785714285714285</v>
      </c>
      <c r="Z3582">
        <v>397</v>
      </c>
      <c r="AA3582">
        <v>0.7</v>
      </c>
      <c r="AB3582">
        <v>9.5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19.5</v>
      </c>
      <c r="AI3582">
        <v>4</v>
      </c>
      <c r="AJ3582">
        <v>0</v>
      </c>
      <c r="AK3582">
        <v>25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50</v>
      </c>
      <c r="AR3582">
        <v>50</v>
      </c>
      <c r="AS3582" t="s">
        <v>755</v>
      </c>
    </row>
    <row r="3583" spans="1:45" x14ac:dyDescent="0.25">
      <c r="A3583">
        <v>3582</v>
      </c>
      <c r="B3583" t="s">
        <v>26</v>
      </c>
      <c r="C3583" t="s">
        <v>665</v>
      </c>
      <c r="D3583" t="s">
        <v>6</v>
      </c>
      <c r="E3583" t="s">
        <v>358</v>
      </c>
      <c r="F3583" s="138">
        <v>44122</v>
      </c>
      <c r="G3583" t="s">
        <v>685</v>
      </c>
      <c r="H3583" t="s">
        <v>667</v>
      </c>
      <c r="I3583" t="s">
        <v>668</v>
      </c>
      <c r="J3583" t="s">
        <v>173</v>
      </c>
      <c r="K3583" t="s">
        <v>671</v>
      </c>
      <c r="L3583">
        <v>1000</v>
      </c>
      <c r="M3583">
        <v>200</v>
      </c>
      <c r="N3583">
        <v>226</v>
      </c>
      <c r="P3583">
        <v>80</v>
      </c>
      <c r="Q3583">
        <v>26</v>
      </c>
      <c r="R3583">
        <v>24</v>
      </c>
      <c r="S3583">
        <v>52.8</v>
      </c>
      <c r="T3583">
        <v>27.75</v>
      </c>
      <c r="U3583">
        <v>21.25</v>
      </c>
      <c r="V3583">
        <v>0.98</v>
      </c>
      <c r="W3583">
        <v>0.4</v>
      </c>
      <c r="X3583">
        <v>0.16434892541087232</v>
      </c>
      <c r="Y3583">
        <v>0.15170670037926676</v>
      </c>
      <c r="Z3583">
        <v>680</v>
      </c>
      <c r="AA3583">
        <v>0.65</v>
      </c>
      <c r="AB3583">
        <v>22</v>
      </c>
      <c r="AC3583">
        <v>3</v>
      </c>
      <c r="AD3583">
        <v>0</v>
      </c>
      <c r="AE3583">
        <v>10</v>
      </c>
      <c r="AF3583">
        <v>0</v>
      </c>
      <c r="AG3583">
        <v>0</v>
      </c>
      <c r="AH3583">
        <v>19</v>
      </c>
      <c r="AI3583">
        <v>1</v>
      </c>
      <c r="AJ3583">
        <v>0</v>
      </c>
      <c r="AK3583">
        <v>4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50</v>
      </c>
      <c r="AR3583">
        <v>50</v>
      </c>
      <c r="AS3583" t="s">
        <v>755</v>
      </c>
    </row>
    <row r="3584" spans="1:45" x14ac:dyDescent="0.25">
      <c r="A3584">
        <v>3583</v>
      </c>
      <c r="B3584" t="s">
        <v>26</v>
      </c>
      <c r="C3584" t="s">
        <v>665</v>
      </c>
      <c r="D3584" t="s">
        <v>6</v>
      </c>
      <c r="E3584" t="s">
        <v>358</v>
      </c>
      <c r="F3584" s="138">
        <v>44122</v>
      </c>
      <c r="G3584" t="s">
        <v>685</v>
      </c>
      <c r="H3584" t="s">
        <v>667</v>
      </c>
      <c r="I3584" t="s">
        <v>668</v>
      </c>
      <c r="J3584" t="s">
        <v>416</v>
      </c>
      <c r="K3584" t="s">
        <v>671</v>
      </c>
      <c r="L3584">
        <v>1000</v>
      </c>
      <c r="M3584">
        <v>280</v>
      </c>
      <c r="N3584">
        <v>288</v>
      </c>
      <c r="P3584">
        <v>111</v>
      </c>
      <c r="Q3584">
        <v>35</v>
      </c>
      <c r="R3584">
        <v>63</v>
      </c>
      <c r="S3584">
        <v>72.92</v>
      </c>
      <c r="T3584">
        <v>19.75</v>
      </c>
      <c r="U3584">
        <v>48</v>
      </c>
      <c r="V3584">
        <v>0.69132653061224492</v>
      </c>
      <c r="W3584">
        <v>0.4</v>
      </c>
      <c r="X3584">
        <v>0.1736111111111111</v>
      </c>
      <c r="Y3584">
        <v>0.3125</v>
      </c>
      <c r="Z3584">
        <v>391</v>
      </c>
      <c r="AA3584">
        <v>0.7</v>
      </c>
      <c r="AB3584">
        <v>17</v>
      </c>
      <c r="AC3584">
        <v>5</v>
      </c>
      <c r="AD3584">
        <v>0</v>
      </c>
      <c r="AE3584">
        <v>3</v>
      </c>
      <c r="AF3584">
        <v>0</v>
      </c>
      <c r="AG3584">
        <v>0</v>
      </c>
      <c r="AH3584">
        <v>43</v>
      </c>
      <c r="AI3584">
        <v>10</v>
      </c>
      <c r="AJ3584">
        <v>0</v>
      </c>
      <c r="AK3584">
        <v>5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100</v>
      </c>
      <c r="AR3584">
        <v>100</v>
      </c>
      <c r="AS3584" t="s">
        <v>797</v>
      </c>
    </row>
    <row r="3585" spans="1:45" x14ac:dyDescent="0.25">
      <c r="A3585">
        <v>3584</v>
      </c>
      <c r="B3585" t="s">
        <v>26</v>
      </c>
      <c r="C3585" t="s">
        <v>665</v>
      </c>
      <c r="D3585" t="s">
        <v>6</v>
      </c>
      <c r="E3585" t="s">
        <v>358</v>
      </c>
      <c r="F3585" s="138">
        <v>44122</v>
      </c>
      <c r="G3585" t="s">
        <v>685</v>
      </c>
      <c r="H3585" t="s">
        <v>667</v>
      </c>
      <c r="I3585" t="s">
        <v>668</v>
      </c>
      <c r="J3585" t="s">
        <v>175</v>
      </c>
      <c r="K3585" t="s">
        <v>671</v>
      </c>
      <c r="L3585">
        <v>1000</v>
      </c>
      <c r="M3585">
        <v>280</v>
      </c>
      <c r="N3585">
        <v>288</v>
      </c>
      <c r="P3585">
        <v>111</v>
      </c>
      <c r="Q3585">
        <v>65</v>
      </c>
      <c r="R3585">
        <v>92</v>
      </c>
      <c r="S3585">
        <v>73.919999999999987</v>
      </c>
      <c r="T3585">
        <v>77.5</v>
      </c>
      <c r="U3585">
        <v>85.875</v>
      </c>
      <c r="V3585">
        <v>1.0406050955414012</v>
      </c>
      <c r="W3585">
        <v>0.4</v>
      </c>
      <c r="X3585">
        <v>0.32242063492063494</v>
      </c>
      <c r="Y3585">
        <v>0.45634920634920634</v>
      </c>
      <c r="Z3585">
        <v>930</v>
      </c>
      <c r="AA3585">
        <v>0.7</v>
      </c>
      <c r="AB3585">
        <v>65</v>
      </c>
      <c r="AC3585">
        <v>10</v>
      </c>
      <c r="AD3585">
        <v>0</v>
      </c>
      <c r="AE3585">
        <v>20</v>
      </c>
      <c r="AF3585">
        <v>0</v>
      </c>
      <c r="AG3585">
        <v>0</v>
      </c>
      <c r="AH3585">
        <v>70</v>
      </c>
      <c r="AI3585">
        <v>12</v>
      </c>
      <c r="AJ3585">
        <v>0</v>
      </c>
      <c r="AK3585">
        <v>22</v>
      </c>
      <c r="AL3585">
        <v>0</v>
      </c>
      <c r="AM3585">
        <v>0</v>
      </c>
      <c r="AN3585">
        <v>0</v>
      </c>
      <c r="AO3585">
        <v>5</v>
      </c>
      <c r="AP3585">
        <v>0</v>
      </c>
      <c r="AQ3585">
        <v>100</v>
      </c>
      <c r="AR3585">
        <v>100</v>
      </c>
      <c r="AS3585" t="s">
        <v>797</v>
      </c>
    </row>
    <row r="3586" spans="1:45" x14ac:dyDescent="0.25">
      <c r="A3586">
        <v>3585</v>
      </c>
      <c r="B3586" t="s">
        <v>26</v>
      </c>
      <c r="C3586" t="s">
        <v>665</v>
      </c>
      <c r="D3586" t="s">
        <v>6</v>
      </c>
      <c r="E3586" t="s">
        <v>358</v>
      </c>
      <c r="F3586" s="138">
        <v>44122</v>
      </c>
      <c r="G3586" t="s">
        <v>712</v>
      </c>
      <c r="H3586" t="s">
        <v>687</v>
      </c>
      <c r="I3586" t="s">
        <v>668</v>
      </c>
      <c r="J3586" t="s">
        <v>466</v>
      </c>
      <c r="K3586" t="s">
        <v>711</v>
      </c>
      <c r="L3586">
        <v>320</v>
      </c>
      <c r="M3586">
        <v>144</v>
      </c>
      <c r="N3586">
        <v>144</v>
      </c>
      <c r="P3586">
        <v>34.56</v>
      </c>
      <c r="Q3586">
        <v>24</v>
      </c>
      <c r="R3586">
        <v>15</v>
      </c>
      <c r="S3586">
        <v>25.344000000000001</v>
      </c>
      <c r="T3586">
        <v>4</v>
      </c>
      <c r="U3586">
        <v>7</v>
      </c>
      <c r="V3586">
        <v>0.28205128205128205</v>
      </c>
      <c r="W3586">
        <v>0.24</v>
      </c>
      <c r="X3586">
        <v>0.23809523809523811</v>
      </c>
      <c r="Y3586">
        <v>0.14880952380952381</v>
      </c>
      <c r="Z3586">
        <v>179</v>
      </c>
      <c r="AA3586">
        <v>0.7</v>
      </c>
      <c r="AB3586">
        <v>4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7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50</v>
      </c>
      <c r="AR3586">
        <v>50</v>
      </c>
      <c r="AS3586" t="s">
        <v>755</v>
      </c>
    </row>
    <row r="3587" spans="1:45" x14ac:dyDescent="0.25">
      <c r="A3587">
        <v>3586</v>
      </c>
      <c r="B3587" t="s">
        <v>26</v>
      </c>
      <c r="C3587" t="s">
        <v>678</v>
      </c>
      <c r="D3587" t="s">
        <v>6</v>
      </c>
      <c r="E3587" t="s">
        <v>358</v>
      </c>
      <c r="F3587" s="138">
        <v>44122</v>
      </c>
      <c r="G3587" t="s">
        <v>670</v>
      </c>
      <c r="H3587" t="s">
        <v>667</v>
      </c>
      <c r="I3587" t="s">
        <v>679</v>
      </c>
      <c r="J3587" t="s">
        <v>382</v>
      </c>
      <c r="K3587" t="s">
        <v>671</v>
      </c>
      <c r="L3587">
        <v>1200</v>
      </c>
      <c r="M3587">
        <v>336</v>
      </c>
      <c r="N3587">
        <v>346</v>
      </c>
      <c r="P3587">
        <v>134.4</v>
      </c>
      <c r="Q3587">
        <v>55</v>
      </c>
      <c r="R3587">
        <v>93</v>
      </c>
      <c r="S3587">
        <v>88.703999999999994</v>
      </c>
      <c r="T3587">
        <v>21.43</v>
      </c>
      <c r="U3587">
        <v>53.75</v>
      </c>
      <c r="V3587">
        <v>0.50797297297297306</v>
      </c>
      <c r="W3587">
        <v>0.4</v>
      </c>
      <c r="X3587">
        <v>0.22708505367464907</v>
      </c>
      <c r="Y3587">
        <v>0.38398018166804293</v>
      </c>
      <c r="Z3587">
        <v>929</v>
      </c>
      <c r="AA3587">
        <v>0.7</v>
      </c>
      <c r="AB3587">
        <v>17.68</v>
      </c>
      <c r="AC3587">
        <v>15</v>
      </c>
      <c r="AD3587">
        <v>0</v>
      </c>
      <c r="AE3587">
        <v>0</v>
      </c>
      <c r="AF3587">
        <v>0</v>
      </c>
      <c r="AG3587">
        <v>0</v>
      </c>
      <c r="AH3587">
        <v>35</v>
      </c>
      <c r="AI3587">
        <v>13</v>
      </c>
      <c r="AJ3587">
        <v>0</v>
      </c>
      <c r="AK3587">
        <v>31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50</v>
      </c>
      <c r="AR3587">
        <v>50</v>
      </c>
      <c r="AS3587" t="s">
        <v>797</v>
      </c>
    </row>
    <row r="3588" spans="1:45" x14ac:dyDescent="0.25">
      <c r="A3588">
        <v>3587</v>
      </c>
      <c r="B3588" t="s">
        <v>26</v>
      </c>
      <c r="C3588" t="s">
        <v>678</v>
      </c>
      <c r="D3588" t="s">
        <v>6</v>
      </c>
      <c r="E3588" t="s">
        <v>358</v>
      </c>
      <c r="F3588" s="138">
        <v>44122</v>
      </c>
      <c r="G3588" t="s">
        <v>682</v>
      </c>
      <c r="H3588" t="s">
        <v>687</v>
      </c>
      <c r="I3588" t="s">
        <v>679</v>
      </c>
      <c r="J3588" t="s">
        <v>437</v>
      </c>
      <c r="K3588" t="s">
        <v>671</v>
      </c>
      <c r="L3588">
        <v>1200</v>
      </c>
      <c r="M3588">
        <v>200</v>
      </c>
      <c r="N3588">
        <v>218</v>
      </c>
      <c r="P3588">
        <v>80</v>
      </c>
      <c r="Q3588">
        <v>34</v>
      </c>
      <c r="R3588">
        <v>37</v>
      </c>
      <c r="S3588">
        <v>52.8</v>
      </c>
      <c r="T3588">
        <v>17.3</v>
      </c>
      <c r="U3588">
        <v>21</v>
      </c>
      <c r="V3588">
        <v>0.53943661971830981</v>
      </c>
      <c r="W3588">
        <v>0.24</v>
      </c>
      <c r="X3588">
        <v>0.22280471821756226</v>
      </c>
      <c r="Y3588">
        <v>0.24246395806028834</v>
      </c>
      <c r="Z3588">
        <v>380</v>
      </c>
      <c r="AA3588">
        <v>0.7</v>
      </c>
      <c r="AB3588">
        <v>13.3</v>
      </c>
      <c r="AC3588">
        <v>0</v>
      </c>
      <c r="AD3588">
        <v>0</v>
      </c>
      <c r="AE3588">
        <v>8</v>
      </c>
      <c r="AF3588">
        <v>0</v>
      </c>
      <c r="AG3588">
        <v>0</v>
      </c>
      <c r="AH3588">
        <v>15</v>
      </c>
      <c r="AI3588">
        <v>0</v>
      </c>
      <c r="AJ3588">
        <v>0</v>
      </c>
      <c r="AK3588">
        <v>12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50</v>
      </c>
      <c r="AR3588">
        <v>50</v>
      </c>
      <c r="AS3588" t="s">
        <v>755</v>
      </c>
    </row>
    <row r="3589" spans="1:45" x14ac:dyDescent="0.25">
      <c r="A3589">
        <v>3588</v>
      </c>
      <c r="B3589" t="s">
        <v>26</v>
      </c>
      <c r="C3589" t="s">
        <v>678</v>
      </c>
      <c r="D3589" t="s">
        <v>6</v>
      </c>
      <c r="E3589" t="s">
        <v>358</v>
      </c>
      <c r="F3589" s="138">
        <v>44122</v>
      </c>
      <c r="G3589" t="s">
        <v>682</v>
      </c>
      <c r="H3589" t="s">
        <v>687</v>
      </c>
      <c r="I3589" t="s">
        <v>688</v>
      </c>
      <c r="J3589" t="s">
        <v>492</v>
      </c>
      <c r="K3589" t="s">
        <v>671</v>
      </c>
      <c r="L3589">
        <v>1200</v>
      </c>
      <c r="M3589">
        <v>200</v>
      </c>
      <c r="N3589">
        <v>216</v>
      </c>
      <c r="P3589">
        <v>80</v>
      </c>
      <c r="Q3589">
        <v>16</v>
      </c>
      <c r="R3589">
        <v>32</v>
      </c>
      <c r="S3589">
        <v>52.8</v>
      </c>
      <c r="T3589">
        <v>10.75</v>
      </c>
      <c r="U3589">
        <v>14.75</v>
      </c>
      <c r="V3589">
        <v>0.53125</v>
      </c>
      <c r="W3589">
        <v>0.24</v>
      </c>
      <c r="X3589">
        <v>0.10582010582010583</v>
      </c>
      <c r="Y3589">
        <v>0.21164021164021166</v>
      </c>
      <c r="Z3589">
        <v>275</v>
      </c>
      <c r="AA3589">
        <v>0.7</v>
      </c>
      <c r="AB3589">
        <v>0</v>
      </c>
      <c r="AC3589">
        <v>9</v>
      </c>
      <c r="AD3589">
        <v>0</v>
      </c>
      <c r="AE3589">
        <v>17</v>
      </c>
      <c r="AF3589">
        <v>0</v>
      </c>
      <c r="AG3589">
        <v>0</v>
      </c>
      <c r="AH3589">
        <v>0</v>
      </c>
      <c r="AI3589">
        <v>27</v>
      </c>
      <c r="AJ3589">
        <v>0</v>
      </c>
      <c r="AK3589">
        <v>16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50</v>
      </c>
      <c r="AR3589">
        <v>50</v>
      </c>
      <c r="AS3589" t="s">
        <v>755</v>
      </c>
    </row>
    <row r="3590" spans="1:45" x14ac:dyDescent="0.25">
      <c r="A3590">
        <v>3589</v>
      </c>
      <c r="B3590" t="s">
        <v>26</v>
      </c>
      <c r="C3590" t="s">
        <v>678</v>
      </c>
      <c r="D3590" t="s">
        <v>6</v>
      </c>
      <c r="E3590" t="s">
        <v>358</v>
      </c>
      <c r="F3590" s="138">
        <v>44122</v>
      </c>
      <c r="G3590" t="s">
        <v>676</v>
      </c>
      <c r="H3590" t="s">
        <v>667</v>
      </c>
      <c r="I3590" t="s">
        <v>679</v>
      </c>
      <c r="J3590" t="s">
        <v>380</v>
      </c>
      <c r="K3590" t="s">
        <v>669</v>
      </c>
      <c r="L3590">
        <v>1200</v>
      </c>
      <c r="M3590">
        <v>336</v>
      </c>
      <c r="N3590">
        <v>368</v>
      </c>
      <c r="P3590">
        <v>134.4</v>
      </c>
      <c r="Q3590">
        <v>84</v>
      </c>
      <c r="R3590">
        <v>28</v>
      </c>
      <c r="S3590">
        <v>88.703999999999994</v>
      </c>
      <c r="T3590">
        <v>56.2</v>
      </c>
      <c r="U3590">
        <v>29.8</v>
      </c>
      <c r="V3590">
        <v>0.7678571428571429</v>
      </c>
      <c r="W3590">
        <v>0.4</v>
      </c>
      <c r="X3590">
        <v>0.32608695652173919</v>
      </c>
      <c r="Y3590">
        <v>0.10869565217391305</v>
      </c>
      <c r="Z3590">
        <v>380</v>
      </c>
      <c r="AA3590">
        <v>0.7</v>
      </c>
      <c r="AB3590">
        <v>14.2</v>
      </c>
      <c r="AC3590">
        <v>0</v>
      </c>
      <c r="AD3590">
        <v>0</v>
      </c>
      <c r="AE3590">
        <v>84</v>
      </c>
      <c r="AF3590">
        <v>0</v>
      </c>
      <c r="AG3590">
        <v>0</v>
      </c>
      <c r="AH3590">
        <v>17.8</v>
      </c>
      <c r="AI3590">
        <v>0</v>
      </c>
      <c r="AJ3590">
        <v>0</v>
      </c>
      <c r="AK3590">
        <v>24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50</v>
      </c>
      <c r="AR3590">
        <v>50</v>
      </c>
      <c r="AS3590" t="s">
        <v>797</v>
      </c>
    </row>
    <row r="3591" spans="1:45" x14ac:dyDescent="0.25">
      <c r="A3591">
        <v>3590</v>
      </c>
      <c r="B3591" t="s">
        <v>26</v>
      </c>
      <c r="C3591" t="s">
        <v>678</v>
      </c>
      <c r="D3591" t="s">
        <v>6</v>
      </c>
      <c r="E3591" t="s">
        <v>358</v>
      </c>
      <c r="F3591" s="138">
        <v>44122</v>
      </c>
      <c r="G3591" t="s">
        <v>676</v>
      </c>
      <c r="H3591" t="s">
        <v>687</v>
      </c>
      <c r="I3591" t="s">
        <v>688</v>
      </c>
      <c r="J3591" t="s">
        <v>442</v>
      </c>
      <c r="K3591" t="s">
        <v>669</v>
      </c>
      <c r="L3591">
        <v>1200</v>
      </c>
      <c r="M3591">
        <v>240</v>
      </c>
      <c r="N3591">
        <v>256</v>
      </c>
      <c r="P3591">
        <v>96</v>
      </c>
      <c r="Q3591">
        <v>18</v>
      </c>
      <c r="R3591">
        <v>25</v>
      </c>
      <c r="S3591">
        <v>63.36</v>
      </c>
      <c r="T3591">
        <v>9.75</v>
      </c>
      <c r="U3591">
        <v>23.25</v>
      </c>
      <c r="V3591">
        <v>0.76744186046511631</v>
      </c>
      <c r="W3591">
        <v>0.24</v>
      </c>
      <c r="X3591">
        <v>0.10044642857142858</v>
      </c>
      <c r="Y3591">
        <v>0.13950892857142858</v>
      </c>
      <c r="Z3591">
        <v>260</v>
      </c>
      <c r="AA3591">
        <v>0.6</v>
      </c>
      <c r="AB3591">
        <v>8</v>
      </c>
      <c r="AC3591">
        <v>3</v>
      </c>
      <c r="AD3591">
        <v>0</v>
      </c>
      <c r="AE3591">
        <v>2</v>
      </c>
      <c r="AF3591">
        <v>0</v>
      </c>
      <c r="AG3591">
        <v>0</v>
      </c>
      <c r="AH3591">
        <v>17</v>
      </c>
      <c r="AI3591">
        <v>3</v>
      </c>
      <c r="AJ3591">
        <v>0</v>
      </c>
      <c r="AK3591">
        <v>11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50</v>
      </c>
      <c r="AR3591">
        <v>50</v>
      </c>
      <c r="AS3591" t="s">
        <v>755</v>
      </c>
    </row>
    <row r="3592" spans="1:45" x14ac:dyDescent="0.25">
      <c r="A3592">
        <v>3591</v>
      </c>
      <c r="B3592" t="s">
        <v>26</v>
      </c>
      <c r="C3592" t="s">
        <v>678</v>
      </c>
      <c r="D3592" t="s">
        <v>6</v>
      </c>
      <c r="E3592" t="s">
        <v>358</v>
      </c>
      <c r="F3592" s="138">
        <v>44122</v>
      </c>
      <c r="G3592" t="s">
        <v>684</v>
      </c>
      <c r="H3592" t="s">
        <v>687</v>
      </c>
      <c r="I3592" t="s">
        <v>698</v>
      </c>
      <c r="J3592" t="s">
        <v>458</v>
      </c>
      <c r="K3592" t="s">
        <v>669</v>
      </c>
      <c r="L3592">
        <v>1250</v>
      </c>
      <c r="M3592">
        <v>250</v>
      </c>
      <c r="N3592">
        <v>220</v>
      </c>
      <c r="P3592">
        <v>100</v>
      </c>
      <c r="Q3592">
        <v>15</v>
      </c>
      <c r="R3592">
        <v>25</v>
      </c>
      <c r="S3592">
        <v>92</v>
      </c>
      <c r="T3592">
        <v>5</v>
      </c>
      <c r="U3592">
        <v>9.75</v>
      </c>
      <c r="V3592">
        <v>0.36875000000000002</v>
      </c>
      <c r="W3592">
        <v>0.24</v>
      </c>
      <c r="X3592">
        <v>9.7402597402597407E-2</v>
      </c>
      <c r="Y3592">
        <v>0.16233766233766234</v>
      </c>
      <c r="Z3592">
        <v>360</v>
      </c>
      <c r="AA3592">
        <v>0.7</v>
      </c>
      <c r="AB3592">
        <v>0</v>
      </c>
      <c r="AC3592">
        <v>0</v>
      </c>
      <c r="AD3592">
        <v>0</v>
      </c>
      <c r="AE3592">
        <v>10</v>
      </c>
      <c r="AF3592">
        <v>0</v>
      </c>
      <c r="AG3592">
        <v>0</v>
      </c>
      <c r="AH3592">
        <v>0</v>
      </c>
      <c r="AI3592">
        <v>15</v>
      </c>
      <c r="AJ3592">
        <v>0</v>
      </c>
      <c r="AK3592">
        <v>12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50</v>
      </c>
      <c r="AR3592">
        <v>50</v>
      </c>
      <c r="AS3592" t="s">
        <v>755</v>
      </c>
    </row>
    <row r="3593" spans="1:45" x14ac:dyDescent="0.25">
      <c r="A3593">
        <v>3592</v>
      </c>
      <c r="B3593" t="s">
        <v>26</v>
      </c>
      <c r="C3593" t="s">
        <v>680</v>
      </c>
      <c r="D3593" t="s">
        <v>6</v>
      </c>
      <c r="E3593" t="s">
        <v>358</v>
      </c>
      <c r="F3593" s="138">
        <v>44122</v>
      </c>
      <c r="G3593" t="s">
        <v>666</v>
      </c>
      <c r="H3593" t="s">
        <v>667</v>
      </c>
      <c r="I3593" t="s">
        <v>681</v>
      </c>
      <c r="J3593" t="s">
        <v>236</v>
      </c>
      <c r="K3593" t="s">
        <v>669</v>
      </c>
      <c r="L3593">
        <v>2700</v>
      </c>
      <c r="M3593">
        <v>567</v>
      </c>
      <c r="N3593">
        <v>488</v>
      </c>
      <c r="P3593">
        <v>226</v>
      </c>
      <c r="Q3593">
        <v>92</v>
      </c>
      <c r="R3593">
        <v>194</v>
      </c>
      <c r="S3593">
        <v>147</v>
      </c>
      <c r="T3593">
        <v>80.75</v>
      </c>
      <c r="U3593">
        <v>166.75</v>
      </c>
      <c r="V3593">
        <v>0.86538461538461542</v>
      </c>
      <c r="W3593">
        <v>0.4</v>
      </c>
      <c r="X3593">
        <v>0.26932084309133492</v>
      </c>
      <c r="Y3593">
        <v>0.56791569086651061</v>
      </c>
      <c r="Z3593">
        <v>549</v>
      </c>
      <c r="AA3593">
        <v>0.7</v>
      </c>
      <c r="AB3593">
        <v>68.5</v>
      </c>
      <c r="AC3593">
        <v>7</v>
      </c>
      <c r="AD3593">
        <v>0</v>
      </c>
      <c r="AE3593">
        <v>21</v>
      </c>
      <c r="AF3593">
        <v>0</v>
      </c>
      <c r="AG3593">
        <v>0</v>
      </c>
      <c r="AH3593">
        <v>153</v>
      </c>
      <c r="AI3593">
        <v>9</v>
      </c>
      <c r="AJ3593">
        <v>0</v>
      </c>
      <c r="AK3593">
        <v>23</v>
      </c>
      <c r="AL3593">
        <v>0</v>
      </c>
      <c r="AM3593">
        <v>0</v>
      </c>
      <c r="AN3593">
        <v>0</v>
      </c>
      <c r="AO3593">
        <v>7</v>
      </c>
      <c r="AP3593">
        <v>0</v>
      </c>
      <c r="AQ3593">
        <v>250</v>
      </c>
      <c r="AR3593">
        <v>250</v>
      </c>
      <c r="AS3593" t="s">
        <v>797</v>
      </c>
    </row>
    <row r="3594" spans="1:45" x14ac:dyDescent="0.25">
      <c r="A3594">
        <v>3593</v>
      </c>
      <c r="B3594" t="s">
        <v>26</v>
      </c>
      <c r="C3594" t="s">
        <v>680</v>
      </c>
      <c r="D3594" t="s">
        <v>6</v>
      </c>
      <c r="E3594" t="s">
        <v>358</v>
      </c>
      <c r="F3594" s="138">
        <v>44122</v>
      </c>
      <c r="G3594" t="s">
        <v>666</v>
      </c>
      <c r="H3594" t="s">
        <v>667</v>
      </c>
      <c r="I3594" t="s">
        <v>681</v>
      </c>
      <c r="J3594" t="s">
        <v>428</v>
      </c>
      <c r="K3594" t="s">
        <v>669</v>
      </c>
      <c r="L3594">
        <v>2700</v>
      </c>
      <c r="M3594">
        <v>567</v>
      </c>
      <c r="N3594">
        <v>440</v>
      </c>
      <c r="P3594">
        <v>226</v>
      </c>
      <c r="Q3594">
        <v>46</v>
      </c>
      <c r="R3594">
        <v>102</v>
      </c>
      <c r="S3594">
        <v>147</v>
      </c>
      <c r="T3594">
        <v>33</v>
      </c>
      <c r="U3594">
        <v>89.05</v>
      </c>
      <c r="V3594">
        <v>0.82466216216216215</v>
      </c>
      <c r="W3594">
        <v>0.4</v>
      </c>
      <c r="X3594">
        <v>0.14935064935064934</v>
      </c>
      <c r="Y3594">
        <v>0.33116883116883117</v>
      </c>
      <c r="Z3594">
        <v>698</v>
      </c>
      <c r="AA3594">
        <v>0.7</v>
      </c>
      <c r="AB3594">
        <v>29</v>
      </c>
      <c r="AC3594">
        <v>4</v>
      </c>
      <c r="AD3594">
        <v>0</v>
      </c>
      <c r="AE3594">
        <v>6</v>
      </c>
      <c r="AF3594">
        <v>0</v>
      </c>
      <c r="AG3594">
        <v>0</v>
      </c>
      <c r="AH3594">
        <v>85.8</v>
      </c>
      <c r="AI3594">
        <v>3</v>
      </c>
      <c r="AJ3594">
        <v>0</v>
      </c>
      <c r="AK3594">
        <v>5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250</v>
      </c>
      <c r="AR3594">
        <v>250</v>
      </c>
      <c r="AS3594" t="s">
        <v>797</v>
      </c>
    </row>
    <row r="3595" spans="1:45" x14ac:dyDescent="0.25">
      <c r="A3595">
        <v>3594</v>
      </c>
      <c r="B3595" t="s">
        <v>26</v>
      </c>
      <c r="C3595" t="s">
        <v>680</v>
      </c>
      <c r="D3595" t="s">
        <v>6</v>
      </c>
      <c r="E3595" t="s">
        <v>358</v>
      </c>
      <c r="F3595" s="138">
        <v>44122</v>
      </c>
      <c r="G3595" t="s">
        <v>676</v>
      </c>
      <c r="H3595" t="s">
        <v>667</v>
      </c>
      <c r="I3595" t="s">
        <v>681</v>
      </c>
      <c r="J3595" t="s">
        <v>377</v>
      </c>
      <c r="K3595" t="s">
        <v>669</v>
      </c>
      <c r="L3595">
        <v>1200</v>
      </c>
      <c r="M3595">
        <v>336</v>
      </c>
      <c r="N3595">
        <v>240</v>
      </c>
      <c r="P3595">
        <v>96</v>
      </c>
      <c r="Q3595">
        <v>29</v>
      </c>
      <c r="R3595">
        <v>41</v>
      </c>
      <c r="S3595">
        <v>88</v>
      </c>
      <c r="T3595">
        <v>37</v>
      </c>
      <c r="U3595">
        <v>42.25</v>
      </c>
      <c r="V3595">
        <v>1.1321428571428571</v>
      </c>
      <c r="W3595">
        <v>0.4</v>
      </c>
      <c r="X3595">
        <v>0.17261904761904762</v>
      </c>
      <c r="Y3595">
        <v>0.24404761904761904</v>
      </c>
      <c r="Z3595">
        <v>310</v>
      </c>
      <c r="AA3595">
        <v>0.65</v>
      </c>
      <c r="AB3595">
        <v>20</v>
      </c>
      <c r="AC3595">
        <v>0</v>
      </c>
      <c r="AD3595">
        <v>0</v>
      </c>
      <c r="AE3595">
        <v>34</v>
      </c>
      <c r="AF3595">
        <v>0</v>
      </c>
      <c r="AG3595">
        <v>0</v>
      </c>
      <c r="AH3595">
        <v>37</v>
      </c>
      <c r="AI3595">
        <v>3</v>
      </c>
      <c r="AJ3595">
        <v>0</v>
      </c>
      <c r="AK3595">
        <v>9</v>
      </c>
      <c r="AL3595">
        <v>0</v>
      </c>
      <c r="AM3595">
        <v>0</v>
      </c>
      <c r="AN3595">
        <v>0</v>
      </c>
      <c r="AO3595">
        <v>4</v>
      </c>
      <c r="AP3595">
        <v>0</v>
      </c>
      <c r="AQ3595">
        <v>150</v>
      </c>
      <c r="AR3595">
        <v>150</v>
      </c>
      <c r="AS3595" t="s">
        <v>797</v>
      </c>
    </row>
    <row r="3596" spans="1:45" x14ac:dyDescent="0.25">
      <c r="A3596">
        <v>3595</v>
      </c>
      <c r="B3596" t="s">
        <v>26</v>
      </c>
      <c r="C3596" t="s">
        <v>680</v>
      </c>
      <c r="D3596" t="s">
        <v>6</v>
      </c>
      <c r="E3596" t="s">
        <v>358</v>
      </c>
      <c r="F3596" s="138">
        <v>44122</v>
      </c>
      <c r="G3596" t="s">
        <v>676</v>
      </c>
      <c r="H3596" t="s">
        <v>667</v>
      </c>
      <c r="I3596" t="s">
        <v>681</v>
      </c>
      <c r="J3596" t="s">
        <v>379</v>
      </c>
      <c r="K3596" t="s">
        <v>669</v>
      </c>
      <c r="L3596">
        <v>1200</v>
      </c>
      <c r="M3596">
        <v>336</v>
      </c>
      <c r="N3596">
        <v>240</v>
      </c>
      <c r="P3596">
        <v>96</v>
      </c>
      <c r="Q3596">
        <v>42</v>
      </c>
      <c r="R3596">
        <v>48</v>
      </c>
      <c r="S3596">
        <v>88</v>
      </c>
      <c r="T3596">
        <v>30.6</v>
      </c>
      <c r="U3596">
        <v>35.5</v>
      </c>
      <c r="V3596">
        <v>0.73444444444444434</v>
      </c>
      <c r="W3596">
        <v>0.4</v>
      </c>
      <c r="X3596">
        <v>0.25</v>
      </c>
      <c r="Y3596">
        <v>0.2857142857142857</v>
      </c>
      <c r="Z3596">
        <v>290</v>
      </c>
      <c r="AA3596">
        <v>0.65</v>
      </c>
      <c r="AB3596">
        <v>13.6</v>
      </c>
      <c r="AC3596">
        <v>0</v>
      </c>
      <c r="AD3596">
        <v>0</v>
      </c>
      <c r="AE3596">
        <v>34</v>
      </c>
      <c r="AF3596">
        <v>0</v>
      </c>
      <c r="AG3596">
        <v>0</v>
      </c>
      <c r="AH3596">
        <v>25</v>
      </c>
      <c r="AI3596">
        <v>0</v>
      </c>
      <c r="AJ3596">
        <v>0</v>
      </c>
      <c r="AK3596">
        <v>21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150</v>
      </c>
      <c r="AR3596">
        <v>150</v>
      </c>
      <c r="AS3596" t="s">
        <v>797</v>
      </c>
    </row>
    <row r="3597" spans="1:45" x14ac:dyDescent="0.25">
      <c r="A3597">
        <v>3596</v>
      </c>
      <c r="B3597" t="s">
        <v>26</v>
      </c>
      <c r="C3597" t="s">
        <v>680</v>
      </c>
      <c r="D3597" t="s">
        <v>6</v>
      </c>
      <c r="E3597" t="s">
        <v>358</v>
      </c>
      <c r="F3597" s="138">
        <v>44122</v>
      </c>
      <c r="G3597" t="s">
        <v>676</v>
      </c>
      <c r="H3597" t="s">
        <v>667</v>
      </c>
      <c r="I3597" t="s">
        <v>681</v>
      </c>
      <c r="J3597" t="s">
        <v>378</v>
      </c>
      <c r="K3597" t="s">
        <v>669</v>
      </c>
      <c r="L3597">
        <v>1200</v>
      </c>
      <c r="M3597">
        <v>336</v>
      </c>
      <c r="N3597">
        <v>240</v>
      </c>
      <c r="P3597">
        <v>96</v>
      </c>
      <c r="Q3597">
        <v>32</v>
      </c>
      <c r="R3597">
        <v>56</v>
      </c>
      <c r="S3597">
        <v>88</v>
      </c>
      <c r="T3597">
        <v>25.8</v>
      </c>
      <c r="U3597">
        <v>48.3</v>
      </c>
      <c r="V3597">
        <v>0.84204545454545443</v>
      </c>
      <c r="W3597">
        <v>0.4</v>
      </c>
      <c r="X3597">
        <v>0.19047619047619047</v>
      </c>
      <c r="Y3597">
        <v>0.33333333333333331</v>
      </c>
      <c r="Z3597">
        <v>287</v>
      </c>
      <c r="AA3597">
        <v>0.65</v>
      </c>
      <c r="AB3597">
        <v>21.8</v>
      </c>
      <c r="AC3597">
        <v>0</v>
      </c>
      <c r="AD3597">
        <v>0</v>
      </c>
      <c r="AE3597">
        <v>8</v>
      </c>
      <c r="AF3597">
        <v>0</v>
      </c>
      <c r="AG3597">
        <v>0</v>
      </c>
      <c r="AH3597">
        <v>41.8</v>
      </c>
      <c r="AI3597">
        <v>0</v>
      </c>
      <c r="AJ3597">
        <v>0</v>
      </c>
      <c r="AK3597">
        <v>13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150</v>
      </c>
      <c r="AR3597">
        <v>150</v>
      </c>
      <c r="AS3597" t="s">
        <v>797</v>
      </c>
    </row>
    <row r="3598" spans="1:45" x14ac:dyDescent="0.25">
      <c r="A3598">
        <v>3597</v>
      </c>
      <c r="B3598" t="s">
        <v>26</v>
      </c>
      <c r="C3598" t="s">
        <v>680</v>
      </c>
      <c r="D3598" t="s">
        <v>6</v>
      </c>
      <c r="E3598" t="s">
        <v>358</v>
      </c>
      <c r="F3598" s="138">
        <v>44122</v>
      </c>
      <c r="G3598" t="s">
        <v>684</v>
      </c>
      <c r="H3598" t="s">
        <v>667</v>
      </c>
      <c r="I3598" t="s">
        <v>681</v>
      </c>
      <c r="J3598" t="s">
        <v>403</v>
      </c>
      <c r="K3598" t="s">
        <v>669</v>
      </c>
      <c r="L3598">
        <v>1250</v>
      </c>
      <c r="M3598">
        <v>350</v>
      </c>
      <c r="N3598">
        <v>352</v>
      </c>
      <c r="P3598">
        <v>140</v>
      </c>
      <c r="Q3598">
        <v>42</v>
      </c>
      <c r="R3598">
        <v>55</v>
      </c>
      <c r="S3598">
        <v>92</v>
      </c>
      <c r="T3598">
        <v>53.875</v>
      </c>
      <c r="U3598">
        <v>58.5</v>
      </c>
      <c r="V3598">
        <v>1.1585051546391754</v>
      </c>
      <c r="W3598">
        <v>0.4</v>
      </c>
      <c r="X3598">
        <v>0.17045454545454547</v>
      </c>
      <c r="Y3598">
        <v>0.22321428571428573</v>
      </c>
      <c r="Z3598">
        <v>497</v>
      </c>
      <c r="AA3598">
        <v>0.65</v>
      </c>
      <c r="AB3598">
        <v>51</v>
      </c>
      <c r="AC3598">
        <v>2</v>
      </c>
      <c r="AD3598">
        <v>1</v>
      </c>
      <c r="AE3598">
        <v>4</v>
      </c>
      <c r="AF3598">
        <v>0</v>
      </c>
      <c r="AG3598">
        <v>0</v>
      </c>
      <c r="AH3598">
        <v>57</v>
      </c>
      <c r="AI3598">
        <v>2</v>
      </c>
      <c r="AJ3598">
        <v>0</v>
      </c>
      <c r="AK3598">
        <v>2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150</v>
      </c>
      <c r="AR3598">
        <v>150</v>
      </c>
      <c r="AS3598" t="s">
        <v>797</v>
      </c>
    </row>
    <row r="3599" spans="1:45" x14ac:dyDescent="0.25">
      <c r="A3599">
        <v>3598</v>
      </c>
      <c r="B3599" t="s">
        <v>26</v>
      </c>
      <c r="C3599" t="s">
        <v>680</v>
      </c>
      <c r="D3599" t="s">
        <v>6</v>
      </c>
      <c r="E3599" t="s">
        <v>358</v>
      </c>
      <c r="F3599" s="138">
        <v>44122</v>
      </c>
      <c r="G3599" t="s">
        <v>684</v>
      </c>
      <c r="H3599" t="s">
        <v>667</v>
      </c>
      <c r="I3599" t="s">
        <v>681</v>
      </c>
      <c r="J3599" t="s">
        <v>398</v>
      </c>
      <c r="K3599" t="s">
        <v>669</v>
      </c>
      <c r="L3599">
        <v>1250</v>
      </c>
      <c r="M3599">
        <v>250</v>
      </c>
      <c r="N3599">
        <v>260</v>
      </c>
      <c r="P3599">
        <v>100</v>
      </c>
      <c r="Q3599">
        <v>12</v>
      </c>
      <c r="R3599">
        <v>31</v>
      </c>
      <c r="S3599">
        <v>66</v>
      </c>
      <c r="T3599">
        <v>10.5</v>
      </c>
      <c r="U3599">
        <v>27.5</v>
      </c>
      <c r="V3599">
        <v>0.88372093023255816</v>
      </c>
      <c r="W3599">
        <v>0.4</v>
      </c>
      <c r="X3599">
        <v>6.5934065934065936E-2</v>
      </c>
      <c r="Y3599">
        <v>0.17032967032967034</v>
      </c>
      <c r="Z3599">
        <v>271</v>
      </c>
      <c r="AA3599">
        <v>0.65</v>
      </c>
      <c r="AB3599">
        <v>10.5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27.5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2</v>
      </c>
      <c r="AP3599">
        <v>0</v>
      </c>
      <c r="AQ3599">
        <v>150</v>
      </c>
      <c r="AR3599">
        <v>150</v>
      </c>
      <c r="AS3599" t="s">
        <v>755</v>
      </c>
    </row>
    <row r="3600" spans="1:45" x14ac:dyDescent="0.25">
      <c r="A3600">
        <v>3599</v>
      </c>
      <c r="B3600" t="s">
        <v>26</v>
      </c>
      <c r="C3600" t="s">
        <v>680</v>
      </c>
      <c r="D3600" t="s">
        <v>6</v>
      </c>
      <c r="E3600" t="s">
        <v>358</v>
      </c>
      <c r="F3600" s="138">
        <v>44122</v>
      </c>
      <c r="G3600" t="s">
        <v>685</v>
      </c>
      <c r="H3600" t="s">
        <v>667</v>
      </c>
      <c r="I3600" t="s">
        <v>681</v>
      </c>
      <c r="J3600" t="s">
        <v>261</v>
      </c>
      <c r="K3600" t="s">
        <v>671</v>
      </c>
      <c r="L3600">
        <v>1000</v>
      </c>
      <c r="M3600">
        <v>200</v>
      </c>
      <c r="N3600">
        <v>228</v>
      </c>
      <c r="P3600">
        <v>80</v>
      </c>
      <c r="Q3600">
        <v>7</v>
      </c>
      <c r="R3600">
        <v>23</v>
      </c>
      <c r="S3600">
        <v>52</v>
      </c>
      <c r="T3600">
        <v>5.5</v>
      </c>
      <c r="U3600">
        <v>21.1</v>
      </c>
      <c r="V3600">
        <v>0.88666666666666671</v>
      </c>
      <c r="W3600">
        <v>0.4</v>
      </c>
      <c r="X3600">
        <v>4.3859649122807022E-2</v>
      </c>
      <c r="Y3600">
        <v>0.14411027568922305</v>
      </c>
      <c r="Z3600">
        <v>240</v>
      </c>
      <c r="AA3600">
        <v>0.65</v>
      </c>
      <c r="AB3600">
        <v>5.5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20.6</v>
      </c>
      <c r="AI3600">
        <v>0</v>
      </c>
      <c r="AJ3600">
        <v>0</v>
      </c>
      <c r="AK3600">
        <v>1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150</v>
      </c>
      <c r="AR3600">
        <v>150</v>
      </c>
      <c r="AS3600" t="s">
        <v>755</v>
      </c>
    </row>
    <row r="3601" spans="1:45" x14ac:dyDescent="0.25">
      <c r="A3601">
        <v>3600</v>
      </c>
      <c r="B3601" t="s">
        <v>26</v>
      </c>
      <c r="C3601" t="s">
        <v>680</v>
      </c>
      <c r="D3601" t="s">
        <v>6</v>
      </c>
      <c r="E3601" t="s">
        <v>358</v>
      </c>
      <c r="F3601" s="138">
        <v>44122</v>
      </c>
      <c r="G3601" t="s">
        <v>685</v>
      </c>
      <c r="H3601" t="s">
        <v>667</v>
      </c>
      <c r="I3601" t="s">
        <v>681</v>
      </c>
      <c r="J3601" t="s">
        <v>410</v>
      </c>
      <c r="K3601" t="s">
        <v>671</v>
      </c>
      <c r="L3601">
        <v>1000</v>
      </c>
      <c r="M3601">
        <v>200</v>
      </c>
      <c r="N3601">
        <v>244</v>
      </c>
      <c r="P3601">
        <v>80</v>
      </c>
      <c r="Q3601">
        <v>26</v>
      </c>
      <c r="R3601">
        <v>38</v>
      </c>
      <c r="S3601">
        <v>52</v>
      </c>
      <c r="T3601">
        <v>25.3</v>
      </c>
      <c r="U3601">
        <v>41.5</v>
      </c>
      <c r="V3601">
        <v>1.04375</v>
      </c>
      <c r="W3601">
        <v>0.4</v>
      </c>
      <c r="X3601">
        <v>0.1522248243559719</v>
      </c>
      <c r="Y3601">
        <v>0.22248243559718972</v>
      </c>
      <c r="Z3601">
        <v>288</v>
      </c>
      <c r="AA3601">
        <v>0.65</v>
      </c>
      <c r="AB3601">
        <v>20.8</v>
      </c>
      <c r="AC3601">
        <v>0</v>
      </c>
      <c r="AD3601">
        <v>0</v>
      </c>
      <c r="AE3601">
        <v>9</v>
      </c>
      <c r="AF3601">
        <v>0</v>
      </c>
      <c r="AG3601">
        <v>0</v>
      </c>
      <c r="AH3601">
        <v>38</v>
      </c>
      <c r="AI3601">
        <v>0</v>
      </c>
      <c r="AJ3601">
        <v>0</v>
      </c>
      <c r="AK3601">
        <v>7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150</v>
      </c>
      <c r="AR3601">
        <v>150</v>
      </c>
      <c r="AS3601" t="s">
        <v>755</v>
      </c>
    </row>
    <row r="3602" spans="1:45" x14ac:dyDescent="0.25">
      <c r="A3602">
        <v>3601</v>
      </c>
      <c r="B3602" t="s">
        <v>26</v>
      </c>
      <c r="C3602" t="s">
        <v>680</v>
      </c>
      <c r="D3602" t="s">
        <v>6</v>
      </c>
      <c r="E3602" t="s">
        <v>358</v>
      </c>
      <c r="F3602" s="138">
        <v>44122</v>
      </c>
      <c r="G3602" t="s">
        <v>685</v>
      </c>
      <c r="H3602" t="s">
        <v>667</v>
      </c>
      <c r="I3602" t="s">
        <v>681</v>
      </c>
      <c r="J3602" t="s">
        <v>264</v>
      </c>
      <c r="K3602" t="s">
        <v>671</v>
      </c>
      <c r="L3602">
        <v>1000</v>
      </c>
      <c r="M3602">
        <v>200</v>
      </c>
      <c r="N3602">
        <v>228</v>
      </c>
      <c r="P3602">
        <v>80</v>
      </c>
      <c r="Q3602">
        <v>16</v>
      </c>
      <c r="R3602">
        <v>30</v>
      </c>
      <c r="S3602">
        <v>52</v>
      </c>
      <c r="T3602">
        <v>14.975</v>
      </c>
      <c r="U3602">
        <v>38</v>
      </c>
      <c r="V3602">
        <v>1.1516304347826087</v>
      </c>
      <c r="W3602">
        <v>0.4</v>
      </c>
      <c r="X3602">
        <v>0.10025062656641605</v>
      </c>
      <c r="Y3602">
        <v>0.18796992481203009</v>
      </c>
      <c r="Z3602">
        <v>250</v>
      </c>
      <c r="AA3602">
        <v>0.65</v>
      </c>
      <c r="AB3602">
        <v>14.1</v>
      </c>
      <c r="AC3602">
        <v>0</v>
      </c>
      <c r="AD3602">
        <v>1</v>
      </c>
      <c r="AE3602">
        <v>1</v>
      </c>
      <c r="AF3602">
        <v>0</v>
      </c>
      <c r="AG3602">
        <v>0</v>
      </c>
      <c r="AH3602">
        <v>37.5</v>
      </c>
      <c r="AI3602">
        <v>0</v>
      </c>
      <c r="AJ3602">
        <v>0</v>
      </c>
      <c r="AK3602">
        <v>1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150</v>
      </c>
      <c r="AR3602">
        <v>150</v>
      </c>
      <c r="AS3602" t="s">
        <v>755</v>
      </c>
    </row>
    <row r="3603" spans="1:45" x14ac:dyDescent="0.25">
      <c r="A3603">
        <v>3602</v>
      </c>
      <c r="B3603" t="s">
        <v>26</v>
      </c>
      <c r="C3603" t="s">
        <v>680</v>
      </c>
      <c r="D3603" t="s">
        <v>6</v>
      </c>
      <c r="E3603" t="s">
        <v>358</v>
      </c>
      <c r="F3603" s="138">
        <v>44122</v>
      </c>
      <c r="G3603" t="s">
        <v>685</v>
      </c>
      <c r="H3603" t="s">
        <v>667</v>
      </c>
      <c r="I3603" t="s">
        <v>681</v>
      </c>
      <c r="J3603" t="s">
        <v>404</v>
      </c>
      <c r="K3603" t="s">
        <v>671</v>
      </c>
      <c r="L3603">
        <v>1000</v>
      </c>
      <c r="M3603">
        <v>280</v>
      </c>
      <c r="N3603">
        <v>280</v>
      </c>
      <c r="P3603">
        <v>112</v>
      </c>
      <c r="Q3603">
        <v>30</v>
      </c>
      <c r="R3603">
        <v>50</v>
      </c>
      <c r="S3603">
        <v>73</v>
      </c>
      <c r="T3603">
        <v>31.5</v>
      </c>
      <c r="U3603">
        <v>46.5</v>
      </c>
      <c r="V3603">
        <v>0.97499999999999998</v>
      </c>
      <c r="W3603">
        <v>0.4</v>
      </c>
      <c r="X3603">
        <v>0.15306122448979592</v>
      </c>
      <c r="Y3603">
        <v>0.25510204081632654</v>
      </c>
      <c r="Z3603">
        <v>339</v>
      </c>
      <c r="AA3603">
        <v>0.7</v>
      </c>
      <c r="AB3603">
        <v>29</v>
      </c>
      <c r="AC3603">
        <v>0</v>
      </c>
      <c r="AD3603">
        <v>0</v>
      </c>
      <c r="AE3603">
        <v>5</v>
      </c>
      <c r="AF3603">
        <v>0</v>
      </c>
      <c r="AG3603">
        <v>0</v>
      </c>
      <c r="AH3603">
        <v>45</v>
      </c>
      <c r="AI3603">
        <v>0</v>
      </c>
      <c r="AJ3603">
        <v>0</v>
      </c>
      <c r="AK3603">
        <v>3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150</v>
      </c>
      <c r="AR3603">
        <v>150</v>
      </c>
      <c r="AS3603" t="s">
        <v>755</v>
      </c>
    </row>
    <row r="3604" spans="1:45" x14ac:dyDescent="0.25">
      <c r="A3604">
        <v>3603</v>
      </c>
      <c r="B3604" t="s">
        <v>26</v>
      </c>
      <c r="C3604" t="s">
        <v>680</v>
      </c>
      <c r="D3604" t="s">
        <v>6</v>
      </c>
      <c r="E3604" t="s">
        <v>358</v>
      </c>
      <c r="F3604" s="138">
        <v>44122</v>
      </c>
      <c r="G3604" t="s">
        <v>685</v>
      </c>
      <c r="H3604" t="s">
        <v>667</v>
      </c>
      <c r="I3604" t="s">
        <v>681</v>
      </c>
      <c r="J3604" t="s">
        <v>251</v>
      </c>
      <c r="K3604" t="s">
        <v>671</v>
      </c>
      <c r="L3604">
        <v>1000</v>
      </c>
      <c r="M3604">
        <v>280</v>
      </c>
      <c r="N3604">
        <v>440</v>
      </c>
      <c r="P3604">
        <v>112</v>
      </c>
      <c r="Q3604">
        <v>18</v>
      </c>
      <c r="R3604">
        <v>86</v>
      </c>
      <c r="S3604">
        <v>73</v>
      </c>
      <c r="T3604">
        <v>11</v>
      </c>
      <c r="U3604">
        <v>62</v>
      </c>
      <c r="V3604">
        <v>0.70192307692307687</v>
      </c>
      <c r="W3604">
        <v>0.4</v>
      </c>
      <c r="X3604">
        <v>5.844155844155844E-2</v>
      </c>
      <c r="Y3604">
        <v>0.2792207792207792</v>
      </c>
      <c r="Z3604">
        <v>451</v>
      </c>
      <c r="AA3604">
        <v>0.7</v>
      </c>
      <c r="AB3604">
        <v>11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62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150</v>
      </c>
      <c r="AR3604">
        <v>150</v>
      </c>
      <c r="AS3604" t="s">
        <v>797</v>
      </c>
    </row>
    <row r="3605" spans="1:45" x14ac:dyDescent="0.25">
      <c r="A3605">
        <v>3604</v>
      </c>
      <c r="B3605" t="s">
        <v>26</v>
      </c>
      <c r="C3605" t="s">
        <v>680</v>
      </c>
      <c r="D3605" t="s">
        <v>6</v>
      </c>
      <c r="E3605" t="s">
        <v>358</v>
      </c>
      <c r="F3605" s="138">
        <v>44122</v>
      </c>
      <c r="G3605" t="s">
        <v>685</v>
      </c>
      <c r="H3605" t="s">
        <v>667</v>
      </c>
      <c r="I3605" t="s">
        <v>681</v>
      </c>
      <c r="J3605" t="s">
        <v>254</v>
      </c>
      <c r="K3605" t="s">
        <v>671</v>
      </c>
      <c r="L3605">
        <v>1000</v>
      </c>
      <c r="M3605">
        <v>200</v>
      </c>
      <c r="N3605">
        <v>240</v>
      </c>
      <c r="P3605">
        <v>80</v>
      </c>
      <c r="Q3605">
        <v>20</v>
      </c>
      <c r="R3605">
        <v>39</v>
      </c>
      <c r="S3605">
        <v>52</v>
      </c>
      <c r="T3605">
        <v>21</v>
      </c>
      <c r="U3605">
        <v>44</v>
      </c>
      <c r="V3605">
        <v>1.1016949152542372</v>
      </c>
      <c r="W3605">
        <v>0.4</v>
      </c>
      <c r="X3605">
        <v>0.11904761904761904</v>
      </c>
      <c r="Y3605">
        <v>0.23214285714285715</v>
      </c>
      <c r="Z3605">
        <v>350</v>
      </c>
      <c r="AA3605">
        <v>0.7</v>
      </c>
      <c r="AB3605">
        <v>21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44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150</v>
      </c>
      <c r="AR3605">
        <v>150</v>
      </c>
      <c r="AS3605" t="s">
        <v>797</v>
      </c>
    </row>
    <row r="3606" spans="1:45" x14ac:dyDescent="0.25">
      <c r="A3606">
        <v>3605</v>
      </c>
      <c r="B3606" t="s">
        <v>26</v>
      </c>
      <c r="C3606" t="s">
        <v>680</v>
      </c>
      <c r="D3606" t="s">
        <v>6</v>
      </c>
      <c r="E3606" t="s">
        <v>358</v>
      </c>
      <c r="F3606" s="138">
        <v>44122</v>
      </c>
      <c r="G3606" t="s">
        <v>685</v>
      </c>
      <c r="H3606" t="s">
        <v>667</v>
      </c>
      <c r="I3606" t="s">
        <v>681</v>
      </c>
      <c r="J3606" t="s">
        <v>252</v>
      </c>
      <c r="K3606" t="s">
        <v>671</v>
      </c>
      <c r="L3606">
        <v>1000</v>
      </c>
      <c r="M3606">
        <v>280</v>
      </c>
      <c r="N3606">
        <v>240</v>
      </c>
      <c r="P3606">
        <v>112</v>
      </c>
      <c r="Q3606">
        <v>15</v>
      </c>
      <c r="R3606">
        <v>32</v>
      </c>
      <c r="S3606">
        <v>73</v>
      </c>
      <c r="T3606">
        <v>23</v>
      </c>
      <c r="U3606">
        <v>40.5</v>
      </c>
      <c r="V3606">
        <v>1.3510638297872339</v>
      </c>
      <c r="W3606">
        <v>0.4</v>
      </c>
      <c r="X3606">
        <v>8.9285714285714288E-2</v>
      </c>
      <c r="Y3606">
        <v>0.19047619047619047</v>
      </c>
      <c r="Z3606">
        <v>370</v>
      </c>
      <c r="AA3606">
        <v>0.65</v>
      </c>
      <c r="AB3606">
        <v>22</v>
      </c>
      <c r="AC3606">
        <v>0</v>
      </c>
      <c r="AD3606">
        <v>0</v>
      </c>
      <c r="AE3606">
        <v>2</v>
      </c>
      <c r="AF3606">
        <v>0</v>
      </c>
      <c r="AG3606">
        <v>0</v>
      </c>
      <c r="AH3606">
        <v>35</v>
      </c>
      <c r="AI3606">
        <v>0</v>
      </c>
      <c r="AJ3606">
        <v>0</v>
      </c>
      <c r="AK3606">
        <v>11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150</v>
      </c>
      <c r="AR3606">
        <v>150</v>
      </c>
      <c r="AS3606" t="s">
        <v>755</v>
      </c>
    </row>
    <row r="3607" spans="1:45" x14ac:dyDescent="0.25">
      <c r="A3607">
        <v>3606</v>
      </c>
      <c r="B3607" t="s">
        <v>26</v>
      </c>
      <c r="C3607" t="s">
        <v>680</v>
      </c>
      <c r="D3607" t="s">
        <v>6</v>
      </c>
      <c r="E3607" t="s">
        <v>358</v>
      </c>
      <c r="F3607" s="138">
        <v>44122</v>
      </c>
      <c r="G3607" t="s">
        <v>685</v>
      </c>
      <c r="H3607" t="s">
        <v>667</v>
      </c>
      <c r="I3607" t="s">
        <v>681</v>
      </c>
      <c r="J3607" t="s">
        <v>448</v>
      </c>
      <c r="K3607" t="s">
        <v>671</v>
      </c>
      <c r="L3607">
        <v>1000</v>
      </c>
      <c r="M3607">
        <v>200</v>
      </c>
      <c r="N3607">
        <v>276</v>
      </c>
      <c r="P3607">
        <v>80</v>
      </c>
      <c r="Q3607">
        <v>22</v>
      </c>
      <c r="R3607">
        <v>29</v>
      </c>
      <c r="S3607">
        <v>52</v>
      </c>
      <c r="T3607">
        <v>10</v>
      </c>
      <c r="U3607">
        <v>20.75</v>
      </c>
      <c r="V3607">
        <v>0.6029411764705882</v>
      </c>
      <c r="W3607">
        <v>0.4</v>
      </c>
      <c r="X3607">
        <v>0.11387163561076605</v>
      </c>
      <c r="Y3607">
        <v>0.15010351966873706</v>
      </c>
      <c r="Z3607">
        <v>300</v>
      </c>
      <c r="AA3607">
        <v>0.65</v>
      </c>
      <c r="AB3607">
        <v>8</v>
      </c>
      <c r="AC3607">
        <v>4</v>
      </c>
      <c r="AD3607">
        <v>0</v>
      </c>
      <c r="AE3607">
        <v>2</v>
      </c>
      <c r="AF3607">
        <v>0</v>
      </c>
      <c r="AG3607">
        <v>0</v>
      </c>
      <c r="AH3607">
        <v>18</v>
      </c>
      <c r="AI3607">
        <v>3</v>
      </c>
      <c r="AJ3607">
        <v>0</v>
      </c>
      <c r="AK3607">
        <v>4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150</v>
      </c>
      <c r="AR3607">
        <v>150</v>
      </c>
      <c r="AS3607" t="s">
        <v>755</v>
      </c>
    </row>
    <row r="3608" spans="1:45" x14ac:dyDescent="0.25">
      <c r="A3608">
        <v>3607</v>
      </c>
      <c r="B3608" t="s">
        <v>26</v>
      </c>
      <c r="C3608" t="s">
        <v>680</v>
      </c>
      <c r="D3608" t="s">
        <v>6</v>
      </c>
      <c r="E3608" t="s">
        <v>358</v>
      </c>
      <c r="F3608" s="138">
        <v>44122</v>
      </c>
      <c r="G3608" t="s">
        <v>685</v>
      </c>
      <c r="H3608" t="s">
        <v>667</v>
      </c>
      <c r="I3608" t="s">
        <v>681</v>
      </c>
      <c r="J3608" t="s">
        <v>413</v>
      </c>
      <c r="K3608" t="s">
        <v>671</v>
      </c>
      <c r="L3608">
        <v>1000</v>
      </c>
      <c r="M3608">
        <v>280</v>
      </c>
      <c r="N3608">
        <v>272</v>
      </c>
      <c r="P3608">
        <v>112</v>
      </c>
      <c r="Q3608">
        <v>12</v>
      </c>
      <c r="R3608">
        <v>24</v>
      </c>
      <c r="S3608">
        <v>73</v>
      </c>
      <c r="T3608">
        <v>13</v>
      </c>
      <c r="U3608">
        <v>29</v>
      </c>
      <c r="V3608">
        <v>1.1666666666666667</v>
      </c>
      <c r="W3608">
        <v>0.4</v>
      </c>
      <c r="X3608">
        <v>6.3025210084033625E-2</v>
      </c>
      <c r="Y3608">
        <v>0.12605042016806725</v>
      </c>
      <c r="Z3608">
        <v>300</v>
      </c>
      <c r="AA3608">
        <v>0.65</v>
      </c>
      <c r="AB3608">
        <v>12</v>
      </c>
      <c r="AC3608">
        <v>0</v>
      </c>
      <c r="AD3608">
        <v>0</v>
      </c>
      <c r="AE3608">
        <v>2</v>
      </c>
      <c r="AF3608">
        <v>0</v>
      </c>
      <c r="AG3608">
        <v>0</v>
      </c>
      <c r="AH3608">
        <v>28</v>
      </c>
      <c r="AI3608">
        <v>2</v>
      </c>
      <c r="AJ3608">
        <v>0</v>
      </c>
      <c r="AK3608">
        <v>1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250</v>
      </c>
      <c r="AR3608">
        <v>250</v>
      </c>
      <c r="AS3608" t="s">
        <v>797</v>
      </c>
    </row>
    <row r="3609" spans="1:45" x14ac:dyDescent="0.25">
      <c r="A3609">
        <v>3608</v>
      </c>
      <c r="B3609" t="s">
        <v>26</v>
      </c>
      <c r="C3609" t="s">
        <v>680</v>
      </c>
      <c r="D3609" t="s">
        <v>6</v>
      </c>
      <c r="E3609" t="s">
        <v>358</v>
      </c>
      <c r="F3609" s="138">
        <v>44122</v>
      </c>
      <c r="G3609" t="s">
        <v>685</v>
      </c>
      <c r="H3609" t="s">
        <v>667</v>
      </c>
      <c r="I3609" t="s">
        <v>681</v>
      </c>
      <c r="J3609" t="s">
        <v>417</v>
      </c>
      <c r="K3609" t="s">
        <v>671</v>
      </c>
      <c r="L3609">
        <v>1000</v>
      </c>
      <c r="M3609">
        <v>280</v>
      </c>
      <c r="N3609">
        <v>440</v>
      </c>
      <c r="P3609">
        <v>112</v>
      </c>
      <c r="Q3609">
        <v>49</v>
      </c>
      <c r="R3609">
        <v>103</v>
      </c>
      <c r="S3609">
        <v>73</v>
      </c>
      <c r="T3609">
        <v>36.125</v>
      </c>
      <c r="U3609">
        <v>95.75</v>
      </c>
      <c r="V3609">
        <v>0.86759868421052633</v>
      </c>
      <c r="W3609">
        <v>0.4</v>
      </c>
      <c r="X3609">
        <v>0.15909090909090909</v>
      </c>
      <c r="Y3609">
        <v>0.33441558441558439</v>
      </c>
      <c r="Z3609">
        <v>580</v>
      </c>
      <c r="AA3609">
        <v>0.65</v>
      </c>
      <c r="AB3609">
        <v>29</v>
      </c>
      <c r="AC3609">
        <v>9</v>
      </c>
      <c r="AD3609">
        <v>13</v>
      </c>
      <c r="AE3609">
        <v>0</v>
      </c>
      <c r="AF3609">
        <v>0</v>
      </c>
      <c r="AG3609">
        <v>0</v>
      </c>
      <c r="AH3609">
        <v>87</v>
      </c>
      <c r="AI3609">
        <v>13</v>
      </c>
      <c r="AJ3609">
        <v>0</v>
      </c>
      <c r="AK3609">
        <v>11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150</v>
      </c>
      <c r="AR3609">
        <v>150</v>
      </c>
      <c r="AS3609" t="s">
        <v>797</v>
      </c>
    </row>
    <row r="3610" spans="1:45" x14ac:dyDescent="0.25">
      <c r="A3610">
        <v>3609</v>
      </c>
      <c r="B3610" t="s">
        <v>26</v>
      </c>
      <c r="C3610" t="s">
        <v>680</v>
      </c>
      <c r="D3610" t="s">
        <v>6</v>
      </c>
      <c r="E3610" t="s">
        <v>358</v>
      </c>
      <c r="F3610" s="138">
        <v>44122</v>
      </c>
      <c r="G3610" t="s">
        <v>685</v>
      </c>
      <c r="H3610" t="s">
        <v>667</v>
      </c>
      <c r="I3610" t="s">
        <v>681</v>
      </c>
      <c r="J3610" t="s">
        <v>248</v>
      </c>
      <c r="K3610" t="s">
        <v>671</v>
      </c>
      <c r="L3610">
        <v>1000</v>
      </c>
      <c r="M3610">
        <v>200</v>
      </c>
      <c r="N3610">
        <v>260</v>
      </c>
      <c r="P3610">
        <v>80</v>
      </c>
      <c r="Q3610">
        <v>9</v>
      </c>
      <c r="R3610">
        <v>39</v>
      </c>
      <c r="S3610">
        <v>52</v>
      </c>
      <c r="T3610">
        <v>7.6</v>
      </c>
      <c r="U3610">
        <v>42.3</v>
      </c>
      <c r="V3610">
        <v>1.0395833333333333</v>
      </c>
      <c r="W3610">
        <v>0.4</v>
      </c>
      <c r="X3610">
        <v>4.9450549450549448E-2</v>
      </c>
      <c r="Y3610">
        <v>0.21428571428571427</v>
      </c>
      <c r="Z3610">
        <v>299</v>
      </c>
      <c r="AA3610">
        <v>0.7</v>
      </c>
      <c r="AB3610">
        <v>5.6</v>
      </c>
      <c r="AC3610">
        <v>0</v>
      </c>
      <c r="AD3610">
        <v>0</v>
      </c>
      <c r="AE3610">
        <v>4</v>
      </c>
      <c r="AF3610">
        <v>0</v>
      </c>
      <c r="AG3610">
        <v>0</v>
      </c>
      <c r="AH3610">
        <v>41.3</v>
      </c>
      <c r="AI3610">
        <v>0</v>
      </c>
      <c r="AJ3610">
        <v>0</v>
      </c>
      <c r="AK3610">
        <v>2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150</v>
      </c>
      <c r="AR3610">
        <v>150</v>
      </c>
      <c r="AS3610" t="s">
        <v>755</v>
      </c>
    </row>
    <row r="3611" spans="1:45" x14ac:dyDescent="0.25">
      <c r="A3611">
        <v>3610</v>
      </c>
      <c r="B3611" t="s">
        <v>26</v>
      </c>
      <c r="C3611" t="s">
        <v>680</v>
      </c>
      <c r="D3611" t="s">
        <v>6</v>
      </c>
      <c r="E3611" t="s">
        <v>358</v>
      </c>
      <c r="F3611" s="138">
        <v>44122</v>
      </c>
      <c r="G3611" t="s">
        <v>685</v>
      </c>
      <c r="H3611" t="s">
        <v>667</v>
      </c>
      <c r="I3611" t="s">
        <v>681</v>
      </c>
      <c r="J3611" t="s">
        <v>255</v>
      </c>
      <c r="K3611" t="s">
        <v>671</v>
      </c>
      <c r="L3611">
        <v>1000</v>
      </c>
      <c r="M3611">
        <v>280</v>
      </c>
      <c r="N3611">
        <v>228</v>
      </c>
      <c r="P3611">
        <v>112</v>
      </c>
      <c r="Q3611">
        <v>17</v>
      </c>
      <c r="R3611">
        <v>27</v>
      </c>
      <c r="S3611">
        <v>73</v>
      </c>
      <c r="T3611">
        <v>16.5</v>
      </c>
      <c r="U3611">
        <v>27.25</v>
      </c>
      <c r="V3611">
        <v>0.99431818181818177</v>
      </c>
      <c r="W3611">
        <v>0.4</v>
      </c>
      <c r="X3611">
        <v>0.10651629072681705</v>
      </c>
      <c r="Y3611">
        <v>0.16917293233082709</v>
      </c>
      <c r="Z3611">
        <v>262</v>
      </c>
      <c r="AA3611">
        <v>0.65</v>
      </c>
      <c r="AB3611">
        <v>14</v>
      </c>
      <c r="AC3611">
        <v>2</v>
      </c>
      <c r="AD3611">
        <v>0</v>
      </c>
      <c r="AE3611">
        <v>4</v>
      </c>
      <c r="AF3611">
        <v>0</v>
      </c>
      <c r="AG3611">
        <v>0</v>
      </c>
      <c r="AH3611">
        <v>25.5</v>
      </c>
      <c r="AI3611">
        <v>3</v>
      </c>
      <c r="AJ3611">
        <v>0</v>
      </c>
      <c r="AK3611">
        <v>2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150</v>
      </c>
      <c r="AR3611">
        <v>150</v>
      </c>
      <c r="AS3611" t="s">
        <v>755</v>
      </c>
    </row>
    <row r="3612" spans="1:45" x14ac:dyDescent="0.25">
      <c r="A3612">
        <v>3611</v>
      </c>
      <c r="B3612" t="s">
        <v>26</v>
      </c>
      <c r="C3612" t="s">
        <v>680</v>
      </c>
      <c r="D3612" t="s">
        <v>6</v>
      </c>
      <c r="E3612" t="s">
        <v>358</v>
      </c>
      <c r="F3612" s="138">
        <v>44122</v>
      </c>
      <c r="G3612" t="s">
        <v>685</v>
      </c>
      <c r="H3612" t="s">
        <v>667</v>
      </c>
      <c r="I3612" t="s">
        <v>681</v>
      </c>
      <c r="J3612" t="s">
        <v>445</v>
      </c>
      <c r="K3612" t="s">
        <v>671</v>
      </c>
      <c r="L3612">
        <v>1000</v>
      </c>
      <c r="M3612">
        <v>200</v>
      </c>
      <c r="N3612">
        <v>260</v>
      </c>
      <c r="P3612">
        <v>80</v>
      </c>
      <c r="Q3612">
        <v>10</v>
      </c>
      <c r="R3612">
        <v>43</v>
      </c>
      <c r="S3612">
        <v>52</v>
      </c>
      <c r="T3612">
        <v>10</v>
      </c>
      <c r="U3612">
        <v>32.1</v>
      </c>
      <c r="V3612">
        <v>0.79433962264150948</v>
      </c>
      <c r="W3612">
        <v>0.24</v>
      </c>
      <c r="X3612">
        <v>5.4945054945054944E-2</v>
      </c>
      <c r="Y3612">
        <v>0.23626373626373626</v>
      </c>
      <c r="Z3612">
        <v>349</v>
      </c>
      <c r="AA3612">
        <v>0.6</v>
      </c>
      <c r="AB3612">
        <v>10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30.1</v>
      </c>
      <c r="AI3612">
        <v>0</v>
      </c>
      <c r="AJ3612">
        <v>0</v>
      </c>
      <c r="AK3612">
        <v>4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150</v>
      </c>
      <c r="AR3612">
        <v>150</v>
      </c>
      <c r="AS3612" t="s">
        <v>755</v>
      </c>
    </row>
    <row r="3613" spans="1:45" x14ac:dyDescent="0.25">
      <c r="A3613">
        <v>3612</v>
      </c>
      <c r="B3613" t="s">
        <v>26</v>
      </c>
      <c r="C3613" t="s">
        <v>680</v>
      </c>
      <c r="D3613" t="s">
        <v>6</v>
      </c>
      <c r="E3613" t="s">
        <v>358</v>
      </c>
      <c r="F3613" s="138">
        <v>44122</v>
      </c>
      <c r="G3613" t="s">
        <v>682</v>
      </c>
      <c r="H3613" t="s">
        <v>667</v>
      </c>
      <c r="I3613" t="s">
        <v>689</v>
      </c>
      <c r="J3613" t="s">
        <v>438</v>
      </c>
      <c r="K3613" t="s">
        <v>671</v>
      </c>
      <c r="L3613">
        <v>1000</v>
      </c>
      <c r="M3613">
        <v>200</v>
      </c>
      <c r="N3613">
        <v>256</v>
      </c>
      <c r="P3613">
        <v>40</v>
      </c>
      <c r="Q3613">
        <v>14</v>
      </c>
      <c r="R3613">
        <v>60</v>
      </c>
      <c r="S3613">
        <v>52</v>
      </c>
      <c r="T3613">
        <v>11</v>
      </c>
      <c r="U3613">
        <v>53</v>
      </c>
      <c r="V3613">
        <v>0.86486486486486491</v>
      </c>
      <c r="W3613">
        <v>0.24</v>
      </c>
      <c r="X3613">
        <v>7.8125E-2</v>
      </c>
      <c r="Y3613">
        <v>0.3348214285714286</v>
      </c>
      <c r="Z3613">
        <v>321</v>
      </c>
      <c r="AA3613">
        <v>0.6</v>
      </c>
      <c r="AB3613">
        <v>11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51</v>
      </c>
      <c r="AI3613">
        <v>0</v>
      </c>
      <c r="AJ3613">
        <v>0</v>
      </c>
      <c r="AK3613">
        <v>4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150</v>
      </c>
      <c r="AR3613">
        <v>150</v>
      </c>
      <c r="AS3613" t="s">
        <v>755</v>
      </c>
    </row>
    <row r="3614" spans="1:45" x14ac:dyDescent="0.25">
      <c r="A3614">
        <v>3613</v>
      </c>
      <c r="B3614" t="s">
        <v>26</v>
      </c>
      <c r="C3614" t="s">
        <v>665</v>
      </c>
      <c r="D3614" t="s">
        <v>6</v>
      </c>
      <c r="E3614" t="s">
        <v>359</v>
      </c>
      <c r="F3614" s="138">
        <v>44128</v>
      </c>
      <c r="G3614" t="s">
        <v>666</v>
      </c>
      <c r="H3614" t="s">
        <v>667</v>
      </c>
      <c r="I3614" t="s">
        <v>668</v>
      </c>
      <c r="J3614" t="s">
        <v>129</v>
      </c>
      <c r="K3614" t="s">
        <v>669</v>
      </c>
      <c r="L3614">
        <v>2700</v>
      </c>
      <c r="M3614">
        <v>567</v>
      </c>
      <c r="O3614">
        <v>564</v>
      </c>
      <c r="P3614">
        <v>226.8</v>
      </c>
      <c r="Q3614">
        <v>82</v>
      </c>
      <c r="R3614">
        <v>145</v>
      </c>
      <c r="S3614">
        <v>149.68799999999999</v>
      </c>
      <c r="T3614">
        <v>43.75</v>
      </c>
      <c r="U3614">
        <v>85</v>
      </c>
      <c r="V3614">
        <v>0.56718061674008813</v>
      </c>
      <c r="W3614">
        <v>0.4</v>
      </c>
      <c r="X3614">
        <v>0.2077001013171226</v>
      </c>
      <c r="Y3614">
        <v>0.36727456940222902</v>
      </c>
      <c r="Z3614">
        <v>479</v>
      </c>
      <c r="AA3614">
        <v>0.8</v>
      </c>
      <c r="AB3614">
        <v>39</v>
      </c>
      <c r="AC3614">
        <v>3</v>
      </c>
      <c r="AD3614">
        <v>0</v>
      </c>
      <c r="AE3614">
        <v>8</v>
      </c>
      <c r="AF3614">
        <v>0</v>
      </c>
      <c r="AG3614">
        <v>0</v>
      </c>
      <c r="AH3614">
        <v>81</v>
      </c>
      <c r="AI3614">
        <v>4</v>
      </c>
      <c r="AJ3614">
        <v>0</v>
      </c>
      <c r="AK3614">
        <v>6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100</v>
      </c>
      <c r="AR3614">
        <v>100</v>
      </c>
      <c r="AS3614" t="s">
        <v>797</v>
      </c>
    </row>
    <row r="3615" spans="1:45" x14ac:dyDescent="0.25">
      <c r="A3615">
        <v>3614</v>
      </c>
      <c r="B3615" t="s">
        <v>26</v>
      </c>
      <c r="C3615" t="s">
        <v>665</v>
      </c>
      <c r="D3615" t="s">
        <v>6</v>
      </c>
      <c r="E3615" t="s">
        <v>359</v>
      </c>
      <c r="F3615" s="138">
        <v>44128</v>
      </c>
      <c r="G3615" t="s">
        <v>666</v>
      </c>
      <c r="H3615" t="s">
        <v>667</v>
      </c>
      <c r="I3615" t="s">
        <v>668</v>
      </c>
      <c r="J3615" t="s">
        <v>130</v>
      </c>
      <c r="K3615" t="s">
        <v>669</v>
      </c>
      <c r="L3615">
        <v>2700</v>
      </c>
      <c r="M3615">
        <v>567</v>
      </c>
      <c r="O3615">
        <v>576</v>
      </c>
      <c r="P3615">
        <v>226.8</v>
      </c>
      <c r="Q3615">
        <v>30</v>
      </c>
      <c r="R3615">
        <v>90</v>
      </c>
      <c r="S3615">
        <v>149.68799999999999</v>
      </c>
      <c r="T3615">
        <v>32</v>
      </c>
      <c r="U3615">
        <v>79.875</v>
      </c>
      <c r="V3615">
        <v>0.93229166666666663</v>
      </c>
      <c r="W3615">
        <v>0.4</v>
      </c>
      <c r="X3615">
        <v>7.4404761904761904E-2</v>
      </c>
      <c r="Y3615">
        <v>0.22321428571428573</v>
      </c>
      <c r="Z3615">
        <v>700</v>
      </c>
      <c r="AA3615">
        <v>0.8</v>
      </c>
      <c r="AB3615">
        <v>31</v>
      </c>
      <c r="AC3615">
        <v>4</v>
      </c>
      <c r="AD3615">
        <v>0</v>
      </c>
      <c r="AE3615">
        <v>0</v>
      </c>
      <c r="AF3615">
        <v>0</v>
      </c>
      <c r="AG3615">
        <v>0</v>
      </c>
      <c r="AH3615">
        <v>75</v>
      </c>
      <c r="AI3615">
        <v>5</v>
      </c>
      <c r="AJ3615">
        <v>0</v>
      </c>
      <c r="AK3615">
        <v>5</v>
      </c>
      <c r="AL3615">
        <v>0</v>
      </c>
      <c r="AM3615">
        <v>0</v>
      </c>
      <c r="AN3615">
        <v>0</v>
      </c>
      <c r="AO3615">
        <v>3</v>
      </c>
      <c r="AP3615">
        <v>0</v>
      </c>
      <c r="AQ3615">
        <v>100</v>
      </c>
      <c r="AR3615">
        <v>100</v>
      </c>
      <c r="AS3615" t="s">
        <v>797</v>
      </c>
    </row>
    <row r="3616" spans="1:45" x14ac:dyDescent="0.25">
      <c r="A3616">
        <v>3615</v>
      </c>
      <c r="B3616" t="s">
        <v>26</v>
      </c>
      <c r="C3616" t="s">
        <v>665</v>
      </c>
      <c r="D3616" t="s">
        <v>6</v>
      </c>
      <c r="E3616" t="s">
        <v>359</v>
      </c>
      <c r="F3616" s="138">
        <v>44128</v>
      </c>
      <c r="G3616" t="s">
        <v>666</v>
      </c>
      <c r="H3616" t="s">
        <v>667</v>
      </c>
      <c r="I3616" t="s">
        <v>672</v>
      </c>
      <c r="J3616" t="s">
        <v>189</v>
      </c>
      <c r="K3616" t="s">
        <v>669</v>
      </c>
      <c r="L3616">
        <v>2700</v>
      </c>
      <c r="M3616">
        <v>567</v>
      </c>
      <c r="O3616">
        <v>580</v>
      </c>
      <c r="P3616">
        <v>226.8</v>
      </c>
      <c r="Q3616">
        <v>52</v>
      </c>
      <c r="R3616">
        <v>109</v>
      </c>
      <c r="S3616">
        <v>149.68799999999999</v>
      </c>
      <c r="T3616">
        <v>27</v>
      </c>
      <c r="U3616">
        <v>78.7</v>
      </c>
      <c r="V3616">
        <v>0.65652173913043477</v>
      </c>
      <c r="W3616">
        <v>0.4</v>
      </c>
      <c r="X3616">
        <v>0.12807881773399016</v>
      </c>
      <c r="Y3616">
        <v>0.26847290640394089</v>
      </c>
      <c r="Z3616">
        <v>547</v>
      </c>
      <c r="AA3616">
        <v>0.8</v>
      </c>
      <c r="AB3616">
        <v>21</v>
      </c>
      <c r="AC3616">
        <v>6</v>
      </c>
      <c r="AD3616">
        <v>0</v>
      </c>
      <c r="AE3616">
        <v>9</v>
      </c>
      <c r="AF3616">
        <v>0</v>
      </c>
      <c r="AG3616">
        <v>0</v>
      </c>
      <c r="AH3616">
        <v>68.7</v>
      </c>
      <c r="AI3616">
        <v>0</v>
      </c>
      <c r="AJ3616">
        <v>0</v>
      </c>
      <c r="AK3616">
        <v>20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100</v>
      </c>
      <c r="AR3616">
        <v>100</v>
      </c>
      <c r="AS3616" t="s">
        <v>797</v>
      </c>
    </row>
    <row r="3617" spans="1:45" x14ac:dyDescent="0.25">
      <c r="A3617">
        <v>3616</v>
      </c>
      <c r="B3617" t="s">
        <v>26</v>
      </c>
      <c r="C3617" t="s">
        <v>665</v>
      </c>
      <c r="D3617" t="s">
        <v>6</v>
      </c>
      <c r="E3617" t="s">
        <v>359</v>
      </c>
      <c r="F3617" s="138">
        <v>44128</v>
      </c>
      <c r="G3617" t="s">
        <v>703</v>
      </c>
      <c r="H3617" t="s">
        <v>667</v>
      </c>
      <c r="I3617" t="s">
        <v>668</v>
      </c>
      <c r="J3617" t="s">
        <v>451</v>
      </c>
      <c r="K3617" t="s">
        <v>669</v>
      </c>
      <c r="L3617">
        <v>2700</v>
      </c>
      <c r="M3617">
        <v>504</v>
      </c>
      <c r="O3617">
        <v>476</v>
      </c>
      <c r="P3617">
        <v>201</v>
      </c>
      <c r="Q3617">
        <v>14</v>
      </c>
      <c r="R3617">
        <v>77</v>
      </c>
      <c r="S3617">
        <v>133</v>
      </c>
      <c r="T3617">
        <v>13.5</v>
      </c>
      <c r="U3617">
        <v>76.5</v>
      </c>
      <c r="V3617">
        <v>0.98901098901098905</v>
      </c>
      <c r="W3617">
        <v>0.4</v>
      </c>
      <c r="X3617">
        <v>4.2016806722689079E-2</v>
      </c>
      <c r="Y3617">
        <v>0.23109243697478993</v>
      </c>
      <c r="Z3617">
        <v>400</v>
      </c>
      <c r="AA3617">
        <v>0.8</v>
      </c>
      <c r="AB3617">
        <v>13</v>
      </c>
      <c r="AC3617">
        <v>0</v>
      </c>
      <c r="AD3617">
        <v>0</v>
      </c>
      <c r="AE3617">
        <v>1</v>
      </c>
      <c r="AF3617">
        <v>0</v>
      </c>
      <c r="AG3617">
        <v>0</v>
      </c>
      <c r="AH3617">
        <v>76</v>
      </c>
      <c r="AI3617">
        <v>0</v>
      </c>
      <c r="AJ3617">
        <v>0</v>
      </c>
      <c r="AK3617">
        <v>1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100</v>
      </c>
      <c r="AR3617">
        <v>100</v>
      </c>
      <c r="AS3617" t="s">
        <v>797</v>
      </c>
    </row>
    <row r="3618" spans="1:45" x14ac:dyDescent="0.25">
      <c r="A3618">
        <v>3617</v>
      </c>
      <c r="B3618" t="s">
        <v>26</v>
      </c>
      <c r="C3618" t="s">
        <v>665</v>
      </c>
      <c r="D3618" t="s">
        <v>6</v>
      </c>
      <c r="E3618" t="s">
        <v>359</v>
      </c>
      <c r="F3618" s="138">
        <v>44128</v>
      </c>
      <c r="G3618" t="s">
        <v>670</v>
      </c>
      <c r="H3618" t="s">
        <v>667</v>
      </c>
      <c r="I3618" t="s">
        <v>668</v>
      </c>
      <c r="J3618" t="s">
        <v>138</v>
      </c>
      <c r="K3618" t="s">
        <v>669</v>
      </c>
      <c r="L3618">
        <v>1200</v>
      </c>
      <c r="M3618">
        <v>336</v>
      </c>
      <c r="O3618">
        <v>324</v>
      </c>
      <c r="P3618">
        <v>134.4</v>
      </c>
      <c r="Q3618">
        <v>60</v>
      </c>
      <c r="R3618">
        <v>99</v>
      </c>
      <c r="S3618">
        <v>88.703999999999994</v>
      </c>
      <c r="T3618">
        <v>46</v>
      </c>
      <c r="U3618">
        <v>84.75</v>
      </c>
      <c r="V3618">
        <v>0.82232704402515722</v>
      </c>
      <c r="W3618">
        <v>0.4</v>
      </c>
      <c r="X3618">
        <v>0.26455026455026459</v>
      </c>
      <c r="Y3618">
        <v>0.43650793650793657</v>
      </c>
      <c r="Z3618">
        <v>389</v>
      </c>
      <c r="AA3618">
        <v>0.8</v>
      </c>
      <c r="AB3618">
        <v>40</v>
      </c>
      <c r="AC3618">
        <v>10</v>
      </c>
      <c r="AD3618">
        <v>0</v>
      </c>
      <c r="AE3618">
        <v>7</v>
      </c>
      <c r="AF3618">
        <v>0</v>
      </c>
      <c r="AG3618">
        <v>0</v>
      </c>
      <c r="AH3618">
        <v>78</v>
      </c>
      <c r="AI3618">
        <v>11</v>
      </c>
      <c r="AJ3618">
        <v>0</v>
      </c>
      <c r="AK3618">
        <v>8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100</v>
      </c>
      <c r="AR3618">
        <v>100</v>
      </c>
      <c r="AS3618" t="s">
        <v>797</v>
      </c>
    </row>
    <row r="3619" spans="1:45" x14ac:dyDescent="0.25">
      <c r="A3619">
        <v>3618</v>
      </c>
      <c r="B3619" t="s">
        <v>26</v>
      </c>
      <c r="C3619" t="s">
        <v>665</v>
      </c>
      <c r="D3619" t="s">
        <v>6</v>
      </c>
      <c r="E3619" t="s">
        <v>359</v>
      </c>
      <c r="F3619" s="138">
        <v>44128</v>
      </c>
      <c r="G3619" t="s">
        <v>670</v>
      </c>
      <c r="H3619" t="s">
        <v>667</v>
      </c>
      <c r="I3619" t="s">
        <v>668</v>
      </c>
      <c r="J3619" t="s">
        <v>139</v>
      </c>
      <c r="K3619" t="s">
        <v>669</v>
      </c>
      <c r="L3619">
        <v>1200</v>
      </c>
      <c r="M3619">
        <v>240</v>
      </c>
      <c r="O3619">
        <v>220</v>
      </c>
      <c r="P3619">
        <v>96</v>
      </c>
      <c r="Q3619">
        <v>27</v>
      </c>
      <c r="R3619">
        <v>39</v>
      </c>
      <c r="S3619">
        <v>63.36</v>
      </c>
      <c r="T3619">
        <v>22.25</v>
      </c>
      <c r="U3619">
        <v>31.25</v>
      </c>
      <c r="V3619">
        <v>0.81060606060606055</v>
      </c>
      <c r="W3619">
        <v>0.4</v>
      </c>
      <c r="X3619">
        <v>0.17532467532467533</v>
      </c>
      <c r="Y3619">
        <v>0.25324675324675322</v>
      </c>
      <c r="Z3619">
        <v>368</v>
      </c>
      <c r="AA3619">
        <v>0.8</v>
      </c>
      <c r="AB3619">
        <v>17</v>
      </c>
      <c r="AC3619">
        <v>9</v>
      </c>
      <c r="AD3619">
        <v>0</v>
      </c>
      <c r="AE3619">
        <v>6</v>
      </c>
      <c r="AF3619">
        <v>0</v>
      </c>
      <c r="AG3619">
        <v>0</v>
      </c>
      <c r="AH3619">
        <v>27</v>
      </c>
      <c r="AI3619">
        <v>1</v>
      </c>
      <c r="AJ3619">
        <v>0</v>
      </c>
      <c r="AK3619">
        <v>5</v>
      </c>
      <c r="AL3619">
        <v>0</v>
      </c>
      <c r="AM3619">
        <v>0</v>
      </c>
      <c r="AN3619">
        <v>0</v>
      </c>
      <c r="AO3619">
        <v>4</v>
      </c>
      <c r="AP3619">
        <v>0</v>
      </c>
      <c r="AQ3619">
        <v>100</v>
      </c>
      <c r="AR3619">
        <v>100</v>
      </c>
      <c r="AS3619" t="s">
        <v>755</v>
      </c>
    </row>
    <row r="3620" spans="1:45" x14ac:dyDescent="0.25">
      <c r="A3620">
        <v>3619</v>
      </c>
      <c r="B3620" t="s">
        <v>26</v>
      </c>
      <c r="C3620" t="s">
        <v>665</v>
      </c>
      <c r="D3620" t="s">
        <v>6</v>
      </c>
      <c r="E3620" t="s">
        <v>359</v>
      </c>
      <c r="F3620" s="138">
        <v>44128</v>
      </c>
      <c r="G3620" t="s">
        <v>670</v>
      </c>
      <c r="H3620" t="s">
        <v>667</v>
      </c>
      <c r="I3620" t="s">
        <v>668</v>
      </c>
      <c r="J3620" t="s">
        <v>142</v>
      </c>
      <c r="K3620" t="s">
        <v>671</v>
      </c>
      <c r="L3620">
        <v>1200</v>
      </c>
      <c r="M3620">
        <v>336</v>
      </c>
      <c r="O3620">
        <v>320</v>
      </c>
      <c r="P3620">
        <v>134.4</v>
      </c>
      <c r="Q3620">
        <v>39</v>
      </c>
      <c r="R3620">
        <v>82</v>
      </c>
      <c r="S3620">
        <v>88.703999999999994</v>
      </c>
      <c r="T3620">
        <v>33.5</v>
      </c>
      <c r="U3620">
        <v>60.75</v>
      </c>
      <c r="V3620">
        <v>0.77892561983471076</v>
      </c>
      <c r="W3620">
        <v>0.4</v>
      </c>
      <c r="X3620">
        <v>0.17410714285714285</v>
      </c>
      <c r="Y3620">
        <v>0.36607142857142855</v>
      </c>
      <c r="Z3620">
        <v>711</v>
      </c>
      <c r="AA3620">
        <v>0.7</v>
      </c>
      <c r="AB3620">
        <v>23</v>
      </c>
      <c r="AC3620">
        <v>8</v>
      </c>
      <c r="AD3620">
        <v>0</v>
      </c>
      <c r="AE3620">
        <v>17</v>
      </c>
      <c r="AF3620">
        <v>0</v>
      </c>
      <c r="AG3620">
        <v>0</v>
      </c>
      <c r="AH3620">
        <v>48</v>
      </c>
      <c r="AI3620">
        <v>9</v>
      </c>
      <c r="AJ3620">
        <v>0</v>
      </c>
      <c r="AK3620">
        <v>21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50</v>
      </c>
      <c r="AR3620">
        <v>50</v>
      </c>
      <c r="AS3620" t="s">
        <v>797</v>
      </c>
    </row>
    <row r="3621" spans="1:45" x14ac:dyDescent="0.25">
      <c r="A3621">
        <v>3620</v>
      </c>
      <c r="B3621" t="s">
        <v>26</v>
      </c>
      <c r="C3621" t="s">
        <v>665</v>
      </c>
      <c r="D3621" t="s">
        <v>6</v>
      </c>
      <c r="E3621" t="s">
        <v>359</v>
      </c>
      <c r="F3621" s="138">
        <v>44128</v>
      </c>
      <c r="G3621" t="s">
        <v>670</v>
      </c>
      <c r="H3621" t="s">
        <v>667</v>
      </c>
      <c r="I3621" t="s">
        <v>668</v>
      </c>
      <c r="J3621" t="s">
        <v>143</v>
      </c>
      <c r="K3621" t="s">
        <v>671</v>
      </c>
      <c r="L3621">
        <v>1200</v>
      </c>
      <c r="M3621">
        <v>240</v>
      </c>
      <c r="O3621">
        <v>216</v>
      </c>
      <c r="P3621">
        <v>96</v>
      </c>
      <c r="Q3621">
        <v>40</v>
      </c>
      <c r="R3621">
        <v>35</v>
      </c>
      <c r="S3621">
        <v>63.36</v>
      </c>
      <c r="T3621">
        <v>24.25</v>
      </c>
      <c r="U3621">
        <v>19.75</v>
      </c>
      <c r="V3621">
        <v>0.58666666666666667</v>
      </c>
      <c r="W3621">
        <v>0.4</v>
      </c>
      <c r="X3621">
        <v>0.26455026455026459</v>
      </c>
      <c r="Y3621">
        <v>0.23148148148148151</v>
      </c>
      <c r="Z3621">
        <v>410</v>
      </c>
      <c r="AA3621">
        <v>0.7</v>
      </c>
      <c r="AB3621">
        <v>20</v>
      </c>
      <c r="AC3621">
        <v>5</v>
      </c>
      <c r="AD3621">
        <v>0</v>
      </c>
      <c r="AE3621">
        <v>6</v>
      </c>
      <c r="AF3621">
        <v>0</v>
      </c>
      <c r="AG3621">
        <v>0</v>
      </c>
      <c r="AH3621">
        <v>15</v>
      </c>
      <c r="AI3621">
        <v>7</v>
      </c>
      <c r="AJ3621">
        <v>0</v>
      </c>
      <c r="AK3621">
        <v>6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50</v>
      </c>
      <c r="AR3621">
        <v>50</v>
      </c>
      <c r="AS3621" t="s">
        <v>755</v>
      </c>
    </row>
    <row r="3622" spans="1:45" x14ac:dyDescent="0.25">
      <c r="A3622">
        <v>3621</v>
      </c>
      <c r="B3622" t="s">
        <v>26</v>
      </c>
      <c r="C3622" t="s">
        <v>665</v>
      </c>
      <c r="D3622" t="s">
        <v>6</v>
      </c>
      <c r="E3622" t="s">
        <v>359</v>
      </c>
      <c r="F3622" s="138">
        <v>44128</v>
      </c>
      <c r="G3622" t="s">
        <v>670</v>
      </c>
      <c r="H3622" t="s">
        <v>667</v>
      </c>
      <c r="I3622" t="s">
        <v>668</v>
      </c>
      <c r="J3622" t="s">
        <v>145</v>
      </c>
      <c r="K3622" t="s">
        <v>671</v>
      </c>
      <c r="L3622">
        <v>1200</v>
      </c>
      <c r="M3622">
        <v>240</v>
      </c>
      <c r="O3622">
        <v>256</v>
      </c>
      <c r="P3622">
        <v>96</v>
      </c>
      <c r="Q3622">
        <v>19</v>
      </c>
      <c r="R3622">
        <v>44</v>
      </c>
      <c r="S3622">
        <v>63.36</v>
      </c>
      <c r="T3622">
        <v>7</v>
      </c>
      <c r="U3622">
        <v>22.625</v>
      </c>
      <c r="V3622">
        <v>0.47023809523809523</v>
      </c>
      <c r="W3622">
        <v>0.4</v>
      </c>
      <c r="X3622">
        <v>0.10602678571428573</v>
      </c>
      <c r="Y3622">
        <v>0.2455357142857143</v>
      </c>
      <c r="Z3622">
        <v>431</v>
      </c>
      <c r="AA3622">
        <v>0.7</v>
      </c>
      <c r="AB3622">
        <v>3</v>
      </c>
      <c r="AC3622">
        <v>0</v>
      </c>
      <c r="AD3622">
        <v>0</v>
      </c>
      <c r="AE3622">
        <v>8</v>
      </c>
      <c r="AF3622">
        <v>0</v>
      </c>
      <c r="AG3622">
        <v>0</v>
      </c>
      <c r="AH3622">
        <v>12</v>
      </c>
      <c r="AI3622">
        <v>16</v>
      </c>
      <c r="AJ3622">
        <v>0</v>
      </c>
      <c r="AK3622">
        <v>11</v>
      </c>
      <c r="AL3622">
        <v>0</v>
      </c>
      <c r="AM3622">
        <v>0</v>
      </c>
      <c r="AN3622">
        <v>0</v>
      </c>
      <c r="AO3622">
        <v>3</v>
      </c>
      <c r="AP3622">
        <v>0</v>
      </c>
      <c r="AQ3622">
        <v>50</v>
      </c>
      <c r="AR3622">
        <v>50</v>
      </c>
      <c r="AS3622" t="s">
        <v>755</v>
      </c>
    </row>
    <row r="3623" spans="1:45" x14ac:dyDescent="0.25">
      <c r="A3623">
        <v>3622</v>
      </c>
      <c r="B3623" t="s">
        <v>26</v>
      </c>
      <c r="C3623" t="s">
        <v>665</v>
      </c>
      <c r="D3623" t="s">
        <v>6</v>
      </c>
      <c r="E3623" t="s">
        <v>359</v>
      </c>
      <c r="F3623" s="138">
        <v>44128</v>
      </c>
      <c r="G3623" t="s">
        <v>670</v>
      </c>
      <c r="H3623" t="s">
        <v>667</v>
      </c>
      <c r="I3623" t="s">
        <v>672</v>
      </c>
      <c r="J3623" t="s">
        <v>190</v>
      </c>
      <c r="K3623" t="s">
        <v>671</v>
      </c>
      <c r="L3623">
        <v>1200</v>
      </c>
      <c r="M3623">
        <v>240</v>
      </c>
      <c r="O3623">
        <v>276</v>
      </c>
      <c r="P3623">
        <v>96</v>
      </c>
      <c r="Q3623">
        <v>21</v>
      </c>
      <c r="R3623">
        <v>57</v>
      </c>
      <c r="S3623">
        <v>63.36</v>
      </c>
      <c r="T3623">
        <v>14.75</v>
      </c>
      <c r="U3623">
        <v>14</v>
      </c>
      <c r="V3623">
        <v>0.36858974358974361</v>
      </c>
      <c r="W3623">
        <v>0.4</v>
      </c>
      <c r="X3623">
        <v>0.10869565217391305</v>
      </c>
      <c r="Y3623">
        <v>0.29503105590062112</v>
      </c>
      <c r="Z3623">
        <v>392</v>
      </c>
      <c r="AA3623">
        <v>0.7</v>
      </c>
      <c r="AB3623">
        <v>14</v>
      </c>
      <c r="AC3623">
        <v>3</v>
      </c>
      <c r="AD3623">
        <v>0</v>
      </c>
      <c r="AE3623">
        <v>0</v>
      </c>
      <c r="AF3623">
        <v>0</v>
      </c>
      <c r="AG3623">
        <v>0</v>
      </c>
      <c r="AH3623">
        <v>13.5</v>
      </c>
      <c r="AI3623">
        <v>2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50</v>
      </c>
      <c r="AR3623">
        <v>50</v>
      </c>
      <c r="AS3623" t="s">
        <v>755</v>
      </c>
    </row>
    <row r="3624" spans="1:45" x14ac:dyDescent="0.25">
      <c r="A3624">
        <v>3623</v>
      </c>
      <c r="B3624" t="s">
        <v>26</v>
      </c>
      <c r="C3624" t="s">
        <v>665</v>
      </c>
      <c r="D3624" t="s">
        <v>6</v>
      </c>
      <c r="E3624" t="s">
        <v>359</v>
      </c>
      <c r="F3624" s="138">
        <v>44128</v>
      </c>
      <c r="G3624" t="s">
        <v>670</v>
      </c>
      <c r="H3624" t="s">
        <v>667</v>
      </c>
      <c r="I3624" t="s">
        <v>672</v>
      </c>
      <c r="J3624" t="s">
        <v>191</v>
      </c>
      <c r="K3624" t="s">
        <v>671</v>
      </c>
      <c r="L3624">
        <v>1200</v>
      </c>
      <c r="M3624">
        <v>240</v>
      </c>
      <c r="O3624">
        <v>240</v>
      </c>
      <c r="P3624">
        <v>96</v>
      </c>
      <c r="Q3624">
        <v>31</v>
      </c>
      <c r="R3624">
        <v>50</v>
      </c>
      <c r="S3624">
        <v>63.36</v>
      </c>
      <c r="T3624">
        <v>39</v>
      </c>
      <c r="U3624">
        <v>34</v>
      </c>
      <c r="V3624">
        <v>0.90123456790123457</v>
      </c>
      <c r="W3624">
        <v>0.4</v>
      </c>
      <c r="X3624">
        <v>0.18452380952380953</v>
      </c>
      <c r="Y3624">
        <v>0.29761904761904762</v>
      </c>
      <c r="Z3624">
        <v>305</v>
      </c>
      <c r="AA3624">
        <v>0.7</v>
      </c>
      <c r="AB3624">
        <v>34</v>
      </c>
      <c r="AC3624">
        <v>12</v>
      </c>
      <c r="AD3624">
        <v>0</v>
      </c>
      <c r="AE3624">
        <v>4</v>
      </c>
      <c r="AF3624">
        <v>0</v>
      </c>
      <c r="AG3624">
        <v>0</v>
      </c>
      <c r="AH3624">
        <v>27.5</v>
      </c>
      <c r="AI3624">
        <v>10</v>
      </c>
      <c r="AJ3624">
        <v>0</v>
      </c>
      <c r="AK3624">
        <v>8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50</v>
      </c>
      <c r="AR3624">
        <v>50</v>
      </c>
      <c r="AS3624" t="s">
        <v>755</v>
      </c>
    </row>
    <row r="3625" spans="1:45" x14ac:dyDescent="0.25">
      <c r="A3625">
        <v>3624</v>
      </c>
      <c r="B3625" t="s">
        <v>26</v>
      </c>
      <c r="C3625" t="s">
        <v>665</v>
      </c>
      <c r="D3625" t="s">
        <v>6</v>
      </c>
      <c r="E3625" t="s">
        <v>359</v>
      </c>
      <c r="F3625" s="138">
        <v>44128</v>
      </c>
      <c r="G3625" t="s">
        <v>670</v>
      </c>
      <c r="H3625" t="s">
        <v>667</v>
      </c>
      <c r="I3625" t="s">
        <v>668</v>
      </c>
      <c r="J3625" t="s">
        <v>144</v>
      </c>
      <c r="K3625" t="s">
        <v>671</v>
      </c>
      <c r="L3625">
        <v>1200</v>
      </c>
      <c r="M3625">
        <v>240</v>
      </c>
      <c r="O3625">
        <v>196</v>
      </c>
      <c r="P3625">
        <v>96</v>
      </c>
      <c r="Q3625">
        <v>43</v>
      </c>
      <c r="R3625">
        <v>91</v>
      </c>
      <c r="S3625">
        <v>63.36</v>
      </c>
      <c r="T3625">
        <v>26.75</v>
      </c>
      <c r="U3625">
        <v>50.75</v>
      </c>
      <c r="V3625">
        <v>0.57835820895522383</v>
      </c>
      <c r="W3625">
        <v>0.4</v>
      </c>
      <c r="X3625">
        <v>0.3134110787172012</v>
      </c>
      <c r="Y3625">
        <v>0.66326530612244905</v>
      </c>
      <c r="Z3625">
        <v>347</v>
      </c>
      <c r="AA3625">
        <v>0.8</v>
      </c>
      <c r="AB3625">
        <v>23</v>
      </c>
      <c r="AC3625">
        <v>1</v>
      </c>
      <c r="AD3625">
        <v>0</v>
      </c>
      <c r="AE3625">
        <v>7</v>
      </c>
      <c r="AF3625">
        <v>0</v>
      </c>
      <c r="AG3625">
        <v>0</v>
      </c>
      <c r="AH3625">
        <v>44</v>
      </c>
      <c r="AI3625">
        <v>5</v>
      </c>
      <c r="AJ3625">
        <v>0</v>
      </c>
      <c r="AK3625">
        <v>11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50</v>
      </c>
      <c r="AR3625">
        <v>50</v>
      </c>
      <c r="AS3625" t="s">
        <v>755</v>
      </c>
    </row>
    <row r="3626" spans="1:45" x14ac:dyDescent="0.25">
      <c r="A3626">
        <v>3625</v>
      </c>
      <c r="B3626" t="s">
        <v>26</v>
      </c>
      <c r="C3626" t="s">
        <v>665</v>
      </c>
      <c r="D3626" t="s">
        <v>6</v>
      </c>
      <c r="E3626" t="s">
        <v>359</v>
      </c>
      <c r="F3626" s="138">
        <v>44128</v>
      </c>
      <c r="G3626" t="s">
        <v>670</v>
      </c>
      <c r="H3626" t="s">
        <v>687</v>
      </c>
      <c r="I3626" t="s">
        <v>714</v>
      </c>
      <c r="J3626" t="s">
        <v>523</v>
      </c>
      <c r="K3626" t="s">
        <v>671</v>
      </c>
      <c r="L3626">
        <v>1200</v>
      </c>
      <c r="M3626">
        <v>240</v>
      </c>
      <c r="O3626">
        <v>240</v>
      </c>
      <c r="P3626">
        <v>96</v>
      </c>
      <c r="Q3626">
        <v>21</v>
      </c>
      <c r="R3626">
        <v>44</v>
      </c>
      <c r="S3626">
        <v>63.36</v>
      </c>
      <c r="T3626">
        <v>12.25</v>
      </c>
      <c r="U3626">
        <v>28</v>
      </c>
      <c r="V3626">
        <v>0.61923076923076925</v>
      </c>
      <c r="W3626">
        <v>0.24</v>
      </c>
      <c r="X3626">
        <v>0.125</v>
      </c>
      <c r="Y3626">
        <v>0.26190476190476192</v>
      </c>
      <c r="Z3626">
        <v>480</v>
      </c>
      <c r="AA3626">
        <v>0.8</v>
      </c>
      <c r="AB3626">
        <v>12</v>
      </c>
      <c r="AC3626">
        <v>1</v>
      </c>
      <c r="AD3626">
        <v>0</v>
      </c>
      <c r="AE3626">
        <v>0</v>
      </c>
      <c r="AF3626">
        <v>0</v>
      </c>
      <c r="AG3626">
        <v>0</v>
      </c>
      <c r="AH3626">
        <v>22</v>
      </c>
      <c r="AI3626">
        <v>6</v>
      </c>
      <c r="AJ3626">
        <v>0</v>
      </c>
      <c r="AK3626">
        <v>9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50</v>
      </c>
      <c r="AR3626">
        <v>50</v>
      </c>
      <c r="AS3626" t="s">
        <v>755</v>
      </c>
    </row>
    <row r="3627" spans="1:45" x14ac:dyDescent="0.25">
      <c r="A3627">
        <v>3626</v>
      </c>
      <c r="B3627" t="s">
        <v>26</v>
      </c>
      <c r="C3627" t="s">
        <v>665</v>
      </c>
      <c r="D3627" t="s">
        <v>6</v>
      </c>
      <c r="E3627" t="s">
        <v>359</v>
      </c>
      <c r="F3627" s="138">
        <v>44128</v>
      </c>
      <c r="G3627" t="s">
        <v>682</v>
      </c>
      <c r="H3627" t="s">
        <v>667</v>
      </c>
      <c r="I3627" t="s">
        <v>668</v>
      </c>
      <c r="J3627" t="s">
        <v>149</v>
      </c>
      <c r="K3627" t="s">
        <v>671</v>
      </c>
      <c r="L3627">
        <v>1200</v>
      </c>
      <c r="M3627">
        <v>200</v>
      </c>
      <c r="O3627">
        <v>208</v>
      </c>
      <c r="P3627">
        <v>80</v>
      </c>
      <c r="Q3627">
        <v>28</v>
      </c>
      <c r="R3627">
        <v>32</v>
      </c>
      <c r="S3627">
        <v>52.8</v>
      </c>
      <c r="T3627">
        <v>22.5</v>
      </c>
      <c r="U3627">
        <v>20</v>
      </c>
      <c r="V3627">
        <v>0.70833333333333337</v>
      </c>
      <c r="W3627">
        <v>0.4</v>
      </c>
      <c r="X3627">
        <v>0.19230769230769232</v>
      </c>
      <c r="Y3627">
        <v>0.21978021978021978</v>
      </c>
      <c r="Z3627">
        <v>528</v>
      </c>
      <c r="AA3627">
        <v>0.7</v>
      </c>
      <c r="AB3627">
        <v>14</v>
      </c>
      <c r="AC3627">
        <v>8</v>
      </c>
      <c r="AD3627">
        <v>0</v>
      </c>
      <c r="AE3627">
        <v>13</v>
      </c>
      <c r="AF3627">
        <v>0</v>
      </c>
      <c r="AG3627">
        <v>0</v>
      </c>
      <c r="AH3627">
        <v>12</v>
      </c>
      <c r="AI3627">
        <v>8</v>
      </c>
      <c r="AJ3627">
        <v>0</v>
      </c>
      <c r="AK3627">
        <v>12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50</v>
      </c>
      <c r="AR3627">
        <v>50</v>
      </c>
      <c r="AS3627" t="s">
        <v>755</v>
      </c>
    </row>
    <row r="3628" spans="1:45" x14ac:dyDescent="0.25">
      <c r="A3628">
        <v>3627</v>
      </c>
      <c r="B3628" t="s">
        <v>26</v>
      </c>
      <c r="C3628" t="s">
        <v>665</v>
      </c>
      <c r="D3628" t="s">
        <v>6</v>
      </c>
      <c r="E3628" t="s">
        <v>359</v>
      </c>
      <c r="F3628" s="138">
        <v>44128</v>
      </c>
      <c r="G3628" t="s">
        <v>682</v>
      </c>
      <c r="H3628" t="s">
        <v>667</v>
      </c>
      <c r="I3628" t="s">
        <v>668</v>
      </c>
      <c r="J3628" t="s">
        <v>152</v>
      </c>
      <c r="K3628" t="s">
        <v>671</v>
      </c>
      <c r="L3628">
        <v>1200</v>
      </c>
      <c r="M3628">
        <v>200</v>
      </c>
      <c r="O3628">
        <v>208</v>
      </c>
      <c r="P3628">
        <v>80</v>
      </c>
      <c r="Q3628">
        <v>51</v>
      </c>
      <c r="R3628">
        <v>50</v>
      </c>
      <c r="S3628">
        <v>52.8</v>
      </c>
      <c r="T3628">
        <v>28.5</v>
      </c>
      <c r="U3628">
        <v>29.33</v>
      </c>
      <c r="V3628">
        <v>0.57257425742574253</v>
      </c>
      <c r="W3628">
        <v>0.4</v>
      </c>
      <c r="X3628">
        <v>0.35027472527472531</v>
      </c>
      <c r="Y3628">
        <v>0.34340659340659341</v>
      </c>
      <c r="Z3628">
        <v>316</v>
      </c>
      <c r="AA3628">
        <v>0.7</v>
      </c>
      <c r="AB3628">
        <v>22.5</v>
      </c>
      <c r="AC3628">
        <v>0</v>
      </c>
      <c r="AD3628">
        <v>0</v>
      </c>
      <c r="AE3628">
        <v>12</v>
      </c>
      <c r="AF3628">
        <v>0</v>
      </c>
      <c r="AG3628">
        <v>0</v>
      </c>
      <c r="AH3628">
        <v>23.83</v>
      </c>
      <c r="AI3628">
        <v>0</v>
      </c>
      <c r="AJ3628">
        <v>0</v>
      </c>
      <c r="AK3628">
        <v>11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50</v>
      </c>
      <c r="AR3628">
        <v>50</v>
      </c>
      <c r="AS3628" t="s">
        <v>755</v>
      </c>
    </row>
    <row r="3629" spans="1:45" x14ac:dyDescent="0.25">
      <c r="A3629">
        <v>3628</v>
      </c>
      <c r="B3629" t="s">
        <v>26</v>
      </c>
      <c r="C3629" t="s">
        <v>665</v>
      </c>
      <c r="D3629" t="s">
        <v>6</v>
      </c>
      <c r="E3629" t="s">
        <v>359</v>
      </c>
      <c r="F3629" s="138">
        <v>44128</v>
      </c>
      <c r="G3629" t="s">
        <v>682</v>
      </c>
      <c r="H3629" t="s">
        <v>667</v>
      </c>
      <c r="I3629" t="s">
        <v>668</v>
      </c>
      <c r="J3629" t="s">
        <v>153</v>
      </c>
      <c r="K3629" t="s">
        <v>671</v>
      </c>
      <c r="L3629">
        <v>1200</v>
      </c>
      <c r="M3629">
        <v>200</v>
      </c>
      <c r="O3629">
        <v>208</v>
      </c>
      <c r="P3629">
        <v>80</v>
      </c>
      <c r="Q3629">
        <v>40</v>
      </c>
      <c r="R3629">
        <v>50</v>
      </c>
      <c r="S3629">
        <v>52.8</v>
      </c>
      <c r="T3629">
        <v>24.25</v>
      </c>
      <c r="U3629">
        <v>35.375</v>
      </c>
      <c r="V3629">
        <v>0.66249999999999998</v>
      </c>
      <c r="W3629">
        <v>0.4</v>
      </c>
      <c r="X3629">
        <v>0.27472527472527475</v>
      </c>
      <c r="Y3629">
        <v>0.34340659340659341</v>
      </c>
      <c r="Z3629">
        <v>576</v>
      </c>
      <c r="AA3629">
        <v>0.7</v>
      </c>
      <c r="AB3629">
        <v>18</v>
      </c>
      <c r="AC3629">
        <v>5</v>
      </c>
      <c r="AD3629">
        <v>0</v>
      </c>
      <c r="AE3629">
        <v>10</v>
      </c>
      <c r="AF3629">
        <v>0</v>
      </c>
      <c r="AG3629">
        <v>0</v>
      </c>
      <c r="AH3629">
        <v>25</v>
      </c>
      <c r="AI3629">
        <v>10</v>
      </c>
      <c r="AJ3629">
        <v>0</v>
      </c>
      <c r="AK3629">
        <v>12</v>
      </c>
      <c r="AL3629">
        <v>0</v>
      </c>
      <c r="AM3629">
        <v>0</v>
      </c>
      <c r="AN3629">
        <v>0</v>
      </c>
      <c r="AO3629">
        <v>5</v>
      </c>
      <c r="AP3629">
        <v>0</v>
      </c>
      <c r="AQ3629">
        <v>50</v>
      </c>
      <c r="AR3629">
        <v>50</v>
      </c>
      <c r="AS3629" t="s">
        <v>755</v>
      </c>
    </row>
    <row r="3630" spans="1:45" x14ac:dyDescent="0.25">
      <c r="A3630">
        <v>3629</v>
      </c>
      <c r="B3630" t="s">
        <v>26</v>
      </c>
      <c r="C3630" t="s">
        <v>665</v>
      </c>
      <c r="D3630" t="s">
        <v>6</v>
      </c>
      <c r="E3630" t="s">
        <v>359</v>
      </c>
      <c r="F3630" s="138">
        <v>44128</v>
      </c>
      <c r="G3630" t="s">
        <v>682</v>
      </c>
      <c r="H3630" t="s">
        <v>667</v>
      </c>
      <c r="I3630" t="s">
        <v>668</v>
      </c>
      <c r="J3630" t="s">
        <v>154</v>
      </c>
      <c r="K3630" t="s">
        <v>671</v>
      </c>
      <c r="L3630">
        <v>1200</v>
      </c>
      <c r="M3630">
        <v>200</v>
      </c>
      <c r="O3630">
        <v>228</v>
      </c>
      <c r="P3630">
        <v>80</v>
      </c>
      <c r="Q3630">
        <v>14</v>
      </c>
      <c r="R3630">
        <v>35</v>
      </c>
      <c r="S3630">
        <v>52.8</v>
      </c>
      <c r="T3630">
        <v>15.5</v>
      </c>
      <c r="U3630">
        <v>26.75</v>
      </c>
      <c r="V3630">
        <v>0.86224489795918369</v>
      </c>
      <c r="W3630">
        <v>0.4</v>
      </c>
      <c r="X3630">
        <v>8.7719298245614044E-2</v>
      </c>
      <c r="Y3630">
        <v>0.2192982456140351</v>
      </c>
      <c r="Z3630">
        <v>337</v>
      </c>
      <c r="AA3630">
        <v>0.7</v>
      </c>
      <c r="AB3630">
        <v>12</v>
      </c>
      <c r="AC3630">
        <v>0</v>
      </c>
      <c r="AD3630">
        <v>0</v>
      </c>
      <c r="AE3630">
        <v>7</v>
      </c>
      <c r="AF3630">
        <v>0</v>
      </c>
      <c r="AG3630">
        <v>0</v>
      </c>
      <c r="AH3630">
        <v>19</v>
      </c>
      <c r="AI3630">
        <v>1</v>
      </c>
      <c r="AJ3630">
        <v>0</v>
      </c>
      <c r="AK3630">
        <v>12</v>
      </c>
      <c r="AL3630">
        <v>0</v>
      </c>
      <c r="AM3630">
        <v>0</v>
      </c>
      <c r="AN3630">
        <v>0</v>
      </c>
      <c r="AO3630">
        <v>4</v>
      </c>
      <c r="AP3630">
        <v>0</v>
      </c>
      <c r="AQ3630">
        <v>50</v>
      </c>
      <c r="AR3630">
        <v>50</v>
      </c>
      <c r="AS3630" t="s">
        <v>755</v>
      </c>
    </row>
    <row r="3631" spans="1:45" x14ac:dyDescent="0.25">
      <c r="A3631">
        <v>3630</v>
      </c>
      <c r="B3631" t="s">
        <v>26</v>
      </c>
      <c r="C3631" t="s">
        <v>665</v>
      </c>
      <c r="D3631" t="s">
        <v>6</v>
      </c>
      <c r="E3631" t="s">
        <v>359</v>
      </c>
      <c r="F3631" s="138">
        <v>44128</v>
      </c>
      <c r="G3631" t="s">
        <v>682</v>
      </c>
      <c r="H3631" t="s">
        <v>667</v>
      </c>
      <c r="I3631" t="s">
        <v>668</v>
      </c>
      <c r="J3631" t="s">
        <v>146</v>
      </c>
      <c r="K3631" t="s">
        <v>671</v>
      </c>
      <c r="L3631">
        <v>1200</v>
      </c>
      <c r="M3631">
        <v>200</v>
      </c>
      <c r="O3631">
        <v>336</v>
      </c>
      <c r="P3631">
        <v>80</v>
      </c>
      <c r="Q3631">
        <v>42</v>
      </c>
      <c r="R3631">
        <v>67</v>
      </c>
      <c r="S3631">
        <v>52.8</v>
      </c>
      <c r="T3631">
        <v>30</v>
      </c>
      <c r="U3631">
        <v>40.125</v>
      </c>
      <c r="V3631">
        <v>0.64334862385321101</v>
      </c>
      <c r="W3631">
        <v>0.4</v>
      </c>
      <c r="X3631">
        <v>0.17857142857142858</v>
      </c>
      <c r="Y3631">
        <v>0.2848639455782313</v>
      </c>
      <c r="Z3631">
        <v>344</v>
      </c>
      <c r="AA3631">
        <v>0.7</v>
      </c>
      <c r="AB3631">
        <v>9</v>
      </c>
      <c r="AC3631">
        <v>18</v>
      </c>
      <c r="AD3631">
        <v>0</v>
      </c>
      <c r="AE3631">
        <v>33</v>
      </c>
      <c r="AF3631">
        <v>0</v>
      </c>
      <c r="AG3631">
        <v>0</v>
      </c>
      <c r="AH3631">
        <v>12</v>
      </c>
      <c r="AI3631">
        <v>20</v>
      </c>
      <c r="AJ3631">
        <v>0</v>
      </c>
      <c r="AK3631">
        <v>44</v>
      </c>
      <c r="AL3631">
        <v>0</v>
      </c>
      <c r="AM3631">
        <v>0</v>
      </c>
      <c r="AN3631">
        <v>0</v>
      </c>
      <c r="AO3631">
        <v>3</v>
      </c>
      <c r="AP3631">
        <v>0</v>
      </c>
      <c r="AQ3631">
        <v>50</v>
      </c>
      <c r="AR3631">
        <v>50</v>
      </c>
      <c r="AS3631" t="s">
        <v>755</v>
      </c>
    </row>
    <row r="3632" spans="1:45" x14ac:dyDescent="0.25">
      <c r="A3632">
        <v>3631</v>
      </c>
      <c r="B3632" t="s">
        <v>26</v>
      </c>
      <c r="C3632" t="s">
        <v>665</v>
      </c>
      <c r="D3632" t="s">
        <v>6</v>
      </c>
      <c r="E3632" t="s">
        <v>359</v>
      </c>
      <c r="F3632" s="138">
        <v>44128</v>
      </c>
      <c r="G3632" t="s">
        <v>682</v>
      </c>
      <c r="H3632" t="s">
        <v>667</v>
      </c>
      <c r="I3632" t="s">
        <v>668</v>
      </c>
      <c r="J3632" t="s">
        <v>395</v>
      </c>
      <c r="K3632" t="s">
        <v>671</v>
      </c>
      <c r="L3632">
        <v>1200</v>
      </c>
      <c r="M3632">
        <v>200</v>
      </c>
      <c r="O3632">
        <v>192</v>
      </c>
      <c r="P3632">
        <v>80</v>
      </c>
      <c r="Q3632">
        <v>21</v>
      </c>
      <c r="R3632">
        <v>38</v>
      </c>
      <c r="S3632">
        <v>52.8</v>
      </c>
      <c r="T3632">
        <v>12.5</v>
      </c>
      <c r="U3632">
        <v>22</v>
      </c>
      <c r="V3632">
        <v>0.5847457627118644</v>
      </c>
      <c r="W3632">
        <v>0.4</v>
      </c>
      <c r="X3632">
        <v>0.15625000000000003</v>
      </c>
      <c r="Y3632">
        <v>0.28273809523809529</v>
      </c>
      <c r="Z3632">
        <v>415</v>
      </c>
      <c r="AA3632">
        <v>0.7</v>
      </c>
      <c r="AB3632">
        <v>10</v>
      </c>
      <c r="AC3632">
        <v>0</v>
      </c>
      <c r="AD3632">
        <v>0</v>
      </c>
      <c r="AE3632">
        <v>5</v>
      </c>
      <c r="AF3632">
        <v>0</v>
      </c>
      <c r="AG3632">
        <v>0</v>
      </c>
      <c r="AH3632">
        <v>18</v>
      </c>
      <c r="AI3632">
        <v>0</v>
      </c>
      <c r="AJ3632">
        <v>0</v>
      </c>
      <c r="AK3632">
        <v>8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50</v>
      </c>
      <c r="AR3632">
        <v>50</v>
      </c>
      <c r="AS3632" t="s">
        <v>755</v>
      </c>
    </row>
    <row r="3633" spans="1:45" x14ac:dyDescent="0.25">
      <c r="A3633">
        <v>3632</v>
      </c>
      <c r="B3633" t="s">
        <v>26</v>
      </c>
      <c r="C3633" t="s">
        <v>665</v>
      </c>
      <c r="D3633" t="s">
        <v>6</v>
      </c>
      <c r="E3633" t="s">
        <v>359</v>
      </c>
      <c r="F3633" s="138">
        <v>44128</v>
      </c>
      <c r="G3633" t="s">
        <v>682</v>
      </c>
      <c r="H3633" t="s">
        <v>667</v>
      </c>
      <c r="I3633" t="s">
        <v>668</v>
      </c>
      <c r="J3633" t="s">
        <v>396</v>
      </c>
      <c r="K3633" t="s">
        <v>671</v>
      </c>
      <c r="L3633">
        <v>1200</v>
      </c>
      <c r="M3633">
        <v>200</v>
      </c>
      <c r="O3633">
        <v>208</v>
      </c>
      <c r="P3633">
        <v>80</v>
      </c>
      <c r="Q3633">
        <v>50</v>
      </c>
      <c r="R3633">
        <v>80</v>
      </c>
      <c r="S3633">
        <v>52.8</v>
      </c>
      <c r="T3633">
        <v>27.5</v>
      </c>
      <c r="U3633">
        <v>46.5</v>
      </c>
      <c r="V3633">
        <v>0.56923076923076921</v>
      </c>
      <c r="W3633">
        <v>0.4</v>
      </c>
      <c r="X3633">
        <v>0.34340659340659341</v>
      </c>
      <c r="Y3633">
        <v>0.5494505494505495</v>
      </c>
      <c r="Z3633">
        <v>478</v>
      </c>
      <c r="AA3633">
        <v>0.7</v>
      </c>
      <c r="AB3633">
        <v>12</v>
      </c>
      <c r="AC3633">
        <v>0</v>
      </c>
      <c r="AD3633">
        <v>0</v>
      </c>
      <c r="AE3633">
        <v>31</v>
      </c>
      <c r="AF3633">
        <v>0</v>
      </c>
      <c r="AG3633">
        <v>0</v>
      </c>
      <c r="AH3633">
        <v>18</v>
      </c>
      <c r="AI3633">
        <v>0</v>
      </c>
      <c r="AJ3633">
        <v>0</v>
      </c>
      <c r="AK3633">
        <v>57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50</v>
      </c>
      <c r="AR3633">
        <v>50</v>
      </c>
      <c r="AS3633" t="s">
        <v>755</v>
      </c>
    </row>
    <row r="3634" spans="1:45" x14ac:dyDescent="0.25">
      <c r="A3634">
        <v>3633</v>
      </c>
      <c r="B3634" t="s">
        <v>26</v>
      </c>
      <c r="C3634" t="s">
        <v>665</v>
      </c>
      <c r="D3634" t="s">
        <v>6</v>
      </c>
      <c r="E3634" t="s">
        <v>359</v>
      </c>
      <c r="F3634" s="138">
        <v>44128</v>
      </c>
      <c r="G3634" t="s">
        <v>682</v>
      </c>
      <c r="H3634" t="s">
        <v>687</v>
      </c>
      <c r="I3634" t="s">
        <v>668</v>
      </c>
      <c r="J3634" t="s">
        <v>472</v>
      </c>
      <c r="K3634" t="s">
        <v>671</v>
      </c>
      <c r="L3634">
        <v>1200</v>
      </c>
      <c r="M3634">
        <v>200</v>
      </c>
      <c r="O3634">
        <v>176</v>
      </c>
      <c r="P3634">
        <v>80</v>
      </c>
      <c r="Q3634">
        <v>18</v>
      </c>
      <c r="R3634">
        <v>26</v>
      </c>
      <c r="S3634">
        <v>52.8</v>
      </c>
      <c r="T3634">
        <v>20</v>
      </c>
      <c r="U3634">
        <v>14.5</v>
      </c>
      <c r="V3634">
        <v>0.78409090909090906</v>
      </c>
      <c r="W3634">
        <v>0.4</v>
      </c>
      <c r="X3634">
        <v>0.14610389610389612</v>
      </c>
      <c r="Y3634">
        <v>0.21103896103896105</v>
      </c>
      <c r="Z3634">
        <v>326</v>
      </c>
      <c r="AA3634">
        <v>0.7</v>
      </c>
      <c r="AB3634">
        <v>19</v>
      </c>
      <c r="AC3634">
        <v>0</v>
      </c>
      <c r="AD3634">
        <v>0</v>
      </c>
      <c r="AE3634">
        <v>2</v>
      </c>
      <c r="AF3634">
        <v>0</v>
      </c>
      <c r="AG3634">
        <v>0</v>
      </c>
      <c r="AH3634">
        <v>14</v>
      </c>
      <c r="AI3634">
        <v>0</v>
      </c>
      <c r="AJ3634">
        <v>0</v>
      </c>
      <c r="AK3634">
        <v>1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50</v>
      </c>
      <c r="AR3634">
        <v>50</v>
      </c>
      <c r="AS3634" t="s">
        <v>755</v>
      </c>
    </row>
    <row r="3635" spans="1:45" x14ac:dyDescent="0.25">
      <c r="A3635">
        <v>3634</v>
      </c>
      <c r="B3635" t="s">
        <v>26</v>
      </c>
      <c r="C3635" t="s">
        <v>665</v>
      </c>
      <c r="D3635" t="s">
        <v>6</v>
      </c>
      <c r="E3635" t="s">
        <v>359</v>
      </c>
      <c r="F3635" s="138">
        <v>44128</v>
      </c>
      <c r="G3635" t="s">
        <v>683</v>
      </c>
      <c r="H3635" t="s">
        <v>667</v>
      </c>
      <c r="I3635" t="s">
        <v>668</v>
      </c>
      <c r="J3635" t="s">
        <v>391</v>
      </c>
      <c r="K3635" t="s">
        <v>671</v>
      </c>
      <c r="L3635">
        <v>1500</v>
      </c>
      <c r="M3635">
        <v>420</v>
      </c>
      <c r="O3635">
        <v>420</v>
      </c>
      <c r="P3635">
        <v>168</v>
      </c>
      <c r="Q3635">
        <v>46</v>
      </c>
      <c r="R3635">
        <v>78</v>
      </c>
      <c r="S3635">
        <v>110.88</v>
      </c>
      <c r="T3635">
        <v>36.17</v>
      </c>
      <c r="U3635">
        <v>77</v>
      </c>
      <c r="V3635">
        <v>0.9126612903225807</v>
      </c>
      <c r="W3635">
        <v>0.4</v>
      </c>
      <c r="X3635">
        <v>0.15646258503401361</v>
      </c>
      <c r="Y3635">
        <v>0.26530612244897961</v>
      </c>
      <c r="Z3635">
        <v>778</v>
      </c>
      <c r="AA3635">
        <v>0.8</v>
      </c>
      <c r="AB3635">
        <v>8.67</v>
      </c>
      <c r="AC3635">
        <v>0</v>
      </c>
      <c r="AD3635">
        <v>0</v>
      </c>
      <c r="AE3635">
        <v>55</v>
      </c>
      <c r="AF3635">
        <v>0</v>
      </c>
      <c r="AG3635">
        <v>0</v>
      </c>
      <c r="AH3635">
        <v>47.5</v>
      </c>
      <c r="AI3635">
        <v>0</v>
      </c>
      <c r="AJ3635">
        <v>0</v>
      </c>
      <c r="AK3635">
        <v>59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50</v>
      </c>
      <c r="AR3635">
        <v>50</v>
      </c>
      <c r="AS3635" t="s">
        <v>797</v>
      </c>
    </row>
    <row r="3636" spans="1:45" x14ac:dyDescent="0.25">
      <c r="A3636">
        <v>3635</v>
      </c>
      <c r="B3636" t="s">
        <v>26</v>
      </c>
      <c r="C3636" t="s">
        <v>665</v>
      </c>
      <c r="D3636" t="s">
        <v>6</v>
      </c>
      <c r="E3636" t="s">
        <v>359</v>
      </c>
      <c r="F3636" s="138">
        <v>44128</v>
      </c>
      <c r="G3636" t="s">
        <v>683</v>
      </c>
      <c r="H3636" t="s">
        <v>667</v>
      </c>
      <c r="I3636" t="s">
        <v>668</v>
      </c>
      <c r="J3636" t="s">
        <v>392</v>
      </c>
      <c r="K3636" t="s">
        <v>669</v>
      </c>
      <c r="L3636">
        <v>1500</v>
      </c>
      <c r="M3636">
        <v>420</v>
      </c>
      <c r="O3636">
        <v>418</v>
      </c>
      <c r="P3636">
        <v>168</v>
      </c>
      <c r="Q3636">
        <v>43</v>
      </c>
      <c r="R3636">
        <v>91</v>
      </c>
      <c r="S3636">
        <v>110.88</v>
      </c>
      <c r="T3636">
        <v>29.5</v>
      </c>
      <c r="U3636">
        <v>49.5</v>
      </c>
      <c r="V3636">
        <v>0.58955223880597019</v>
      </c>
      <c r="W3636">
        <v>0.4</v>
      </c>
      <c r="X3636">
        <v>0.1469583048530417</v>
      </c>
      <c r="Y3636">
        <v>0.31100478468899523</v>
      </c>
      <c r="Z3636">
        <v>430</v>
      </c>
      <c r="AA3636">
        <v>0.6</v>
      </c>
      <c r="AB3636">
        <v>17</v>
      </c>
      <c r="AC3636">
        <v>0</v>
      </c>
      <c r="AD3636">
        <v>0</v>
      </c>
      <c r="AE3636">
        <v>25</v>
      </c>
      <c r="AF3636">
        <v>0</v>
      </c>
      <c r="AG3636">
        <v>0</v>
      </c>
      <c r="AH3636">
        <v>16</v>
      </c>
      <c r="AI3636">
        <v>0</v>
      </c>
      <c r="AJ3636">
        <v>0</v>
      </c>
      <c r="AK3636">
        <v>67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50</v>
      </c>
      <c r="AR3636">
        <v>50</v>
      </c>
      <c r="AS3636" t="s">
        <v>797</v>
      </c>
    </row>
    <row r="3637" spans="1:45" x14ac:dyDescent="0.25">
      <c r="A3637">
        <v>3636</v>
      </c>
      <c r="B3637" t="s">
        <v>26</v>
      </c>
      <c r="C3637" t="s">
        <v>665</v>
      </c>
      <c r="D3637" t="s">
        <v>6</v>
      </c>
      <c r="E3637" t="s">
        <v>359</v>
      </c>
      <c r="F3637" s="138">
        <v>44128</v>
      </c>
      <c r="G3637" t="s">
        <v>683</v>
      </c>
      <c r="H3637" t="s">
        <v>667</v>
      </c>
      <c r="I3637" t="s">
        <v>668</v>
      </c>
      <c r="J3637" t="s">
        <v>393</v>
      </c>
      <c r="K3637" t="s">
        <v>669</v>
      </c>
      <c r="L3637">
        <v>1500</v>
      </c>
      <c r="M3637">
        <v>420</v>
      </c>
      <c r="O3637">
        <v>452</v>
      </c>
      <c r="P3637">
        <v>168</v>
      </c>
      <c r="Q3637">
        <v>86</v>
      </c>
      <c r="R3637">
        <v>99</v>
      </c>
      <c r="S3637">
        <v>110.88</v>
      </c>
      <c r="T3637">
        <v>21.5</v>
      </c>
      <c r="U3637">
        <v>26</v>
      </c>
      <c r="V3637">
        <v>0.25675675675675674</v>
      </c>
      <c r="W3637">
        <v>0.4</v>
      </c>
      <c r="X3637">
        <v>0.27180783817951959</v>
      </c>
      <c r="Y3637">
        <v>0.31289506953223772</v>
      </c>
      <c r="Z3637">
        <v>298</v>
      </c>
      <c r="AA3637">
        <v>0.6</v>
      </c>
      <c r="AB3637">
        <v>7</v>
      </c>
      <c r="AC3637">
        <v>0</v>
      </c>
      <c r="AD3637">
        <v>0</v>
      </c>
      <c r="AE3637">
        <v>29</v>
      </c>
      <c r="AF3637">
        <v>0</v>
      </c>
      <c r="AG3637">
        <v>0</v>
      </c>
      <c r="AH3637">
        <v>11</v>
      </c>
      <c r="AI3637">
        <v>0</v>
      </c>
      <c r="AJ3637">
        <v>0</v>
      </c>
      <c r="AK3637">
        <v>30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50</v>
      </c>
      <c r="AR3637">
        <v>50</v>
      </c>
      <c r="AS3637" t="s">
        <v>797</v>
      </c>
    </row>
    <row r="3638" spans="1:45" x14ac:dyDescent="0.25">
      <c r="A3638">
        <v>3637</v>
      </c>
      <c r="B3638" t="s">
        <v>26</v>
      </c>
      <c r="C3638" t="s">
        <v>665</v>
      </c>
      <c r="D3638" t="s">
        <v>6</v>
      </c>
      <c r="E3638" t="s">
        <v>359</v>
      </c>
      <c r="F3638" s="138">
        <v>44128</v>
      </c>
      <c r="G3638" t="s">
        <v>676</v>
      </c>
      <c r="H3638" t="s">
        <v>667</v>
      </c>
      <c r="I3638" t="s">
        <v>668</v>
      </c>
      <c r="J3638" t="s">
        <v>165</v>
      </c>
      <c r="K3638" t="s">
        <v>669</v>
      </c>
      <c r="L3638">
        <v>1200</v>
      </c>
      <c r="M3638">
        <v>336</v>
      </c>
      <c r="O3638">
        <v>336</v>
      </c>
      <c r="P3638">
        <v>134.4</v>
      </c>
      <c r="Q3638">
        <v>30</v>
      </c>
      <c r="R3638">
        <v>67</v>
      </c>
      <c r="S3638">
        <v>88.703999999999994</v>
      </c>
      <c r="T3638">
        <v>24</v>
      </c>
      <c r="U3638">
        <v>42.5</v>
      </c>
      <c r="V3638">
        <v>0.68556701030927836</v>
      </c>
      <c r="W3638">
        <v>0.4</v>
      </c>
      <c r="X3638">
        <v>0.12755102040816327</v>
      </c>
      <c r="Y3638">
        <v>0.2848639455782313</v>
      </c>
      <c r="Z3638">
        <v>666</v>
      </c>
      <c r="AA3638">
        <v>0.8</v>
      </c>
      <c r="AB3638">
        <v>15</v>
      </c>
      <c r="AC3638">
        <v>0</v>
      </c>
      <c r="AD3638">
        <v>0</v>
      </c>
      <c r="AE3638">
        <v>18</v>
      </c>
      <c r="AF3638">
        <v>0</v>
      </c>
      <c r="AG3638">
        <v>0</v>
      </c>
      <c r="AH3638">
        <v>35</v>
      </c>
      <c r="AI3638">
        <v>0</v>
      </c>
      <c r="AJ3638">
        <v>0</v>
      </c>
      <c r="AK3638">
        <v>15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100</v>
      </c>
      <c r="AR3638">
        <v>100</v>
      </c>
      <c r="AS3638" t="s">
        <v>797</v>
      </c>
    </row>
    <row r="3639" spans="1:45" x14ac:dyDescent="0.25">
      <c r="A3639">
        <v>3638</v>
      </c>
      <c r="B3639" t="s">
        <v>26</v>
      </c>
      <c r="C3639" t="s">
        <v>665</v>
      </c>
      <c r="D3639" t="s">
        <v>6</v>
      </c>
      <c r="E3639" t="s">
        <v>359</v>
      </c>
      <c r="F3639" s="138">
        <v>44128</v>
      </c>
      <c r="G3639" t="s">
        <v>676</v>
      </c>
      <c r="H3639" t="s">
        <v>667</v>
      </c>
      <c r="I3639" t="s">
        <v>668</v>
      </c>
      <c r="J3639" t="s">
        <v>166</v>
      </c>
      <c r="K3639" t="s">
        <v>669</v>
      </c>
      <c r="L3639">
        <v>1200</v>
      </c>
      <c r="M3639">
        <v>336</v>
      </c>
      <c r="O3639">
        <v>328</v>
      </c>
      <c r="P3639">
        <v>134.4</v>
      </c>
      <c r="Q3639">
        <v>57</v>
      </c>
      <c r="R3639">
        <v>84</v>
      </c>
      <c r="S3639">
        <v>88.703999999999994</v>
      </c>
      <c r="T3639">
        <v>27</v>
      </c>
      <c r="U3639">
        <v>52.5</v>
      </c>
      <c r="V3639">
        <v>0.56382978723404253</v>
      </c>
      <c r="W3639">
        <v>0.4</v>
      </c>
      <c r="X3639">
        <v>0.24825783972125437</v>
      </c>
      <c r="Y3639">
        <v>0.36585365853658536</v>
      </c>
      <c r="Z3639">
        <v>341</v>
      </c>
      <c r="AA3639">
        <v>0.6</v>
      </c>
      <c r="AB3639">
        <v>22</v>
      </c>
      <c r="AC3639">
        <v>0</v>
      </c>
      <c r="AD3639">
        <v>0</v>
      </c>
      <c r="AE3639">
        <v>10</v>
      </c>
      <c r="AF3639">
        <v>0</v>
      </c>
      <c r="AG3639">
        <v>0</v>
      </c>
      <c r="AH3639">
        <v>45</v>
      </c>
      <c r="AI3639">
        <v>0</v>
      </c>
      <c r="AJ3639">
        <v>0</v>
      </c>
      <c r="AK3639">
        <v>15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100</v>
      </c>
      <c r="AR3639">
        <v>100</v>
      </c>
      <c r="AS3639" t="s">
        <v>797</v>
      </c>
    </row>
    <row r="3640" spans="1:45" x14ac:dyDescent="0.25">
      <c r="A3640">
        <v>3639</v>
      </c>
      <c r="B3640" t="s">
        <v>26</v>
      </c>
      <c r="C3640" t="s">
        <v>665</v>
      </c>
      <c r="D3640" t="s">
        <v>6</v>
      </c>
      <c r="E3640" t="s">
        <v>359</v>
      </c>
      <c r="F3640" s="138">
        <v>44128</v>
      </c>
      <c r="G3640" t="s">
        <v>684</v>
      </c>
      <c r="H3640" t="s">
        <v>667</v>
      </c>
      <c r="I3640" t="s">
        <v>672</v>
      </c>
      <c r="J3640" t="s">
        <v>402</v>
      </c>
      <c r="K3640" t="s">
        <v>669</v>
      </c>
      <c r="L3640">
        <v>1250</v>
      </c>
      <c r="M3640">
        <v>250</v>
      </c>
      <c r="O3640">
        <v>244</v>
      </c>
      <c r="P3640">
        <v>100</v>
      </c>
      <c r="Q3640">
        <v>15</v>
      </c>
      <c r="R3640">
        <v>42</v>
      </c>
      <c r="S3640">
        <v>92</v>
      </c>
      <c r="T3640">
        <v>16</v>
      </c>
      <c r="U3640">
        <v>31</v>
      </c>
      <c r="V3640">
        <v>0.82456140350877194</v>
      </c>
      <c r="W3640">
        <v>0.4</v>
      </c>
      <c r="X3640">
        <v>8.7822014051522262E-2</v>
      </c>
      <c r="Y3640">
        <v>0.24590163934426232</v>
      </c>
      <c r="Z3640">
        <v>247</v>
      </c>
      <c r="AA3640">
        <v>0.7</v>
      </c>
      <c r="AB3640">
        <v>12</v>
      </c>
      <c r="AC3640">
        <v>0</v>
      </c>
      <c r="AD3640">
        <v>0</v>
      </c>
      <c r="AE3640">
        <v>8</v>
      </c>
      <c r="AF3640">
        <v>0</v>
      </c>
      <c r="AG3640">
        <v>0</v>
      </c>
      <c r="AH3640">
        <v>31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50</v>
      </c>
      <c r="AR3640">
        <v>50</v>
      </c>
      <c r="AS3640" t="s">
        <v>755</v>
      </c>
    </row>
    <row r="3641" spans="1:45" x14ac:dyDescent="0.25">
      <c r="A3641">
        <v>3640</v>
      </c>
      <c r="B3641" t="s">
        <v>26</v>
      </c>
      <c r="C3641" t="s">
        <v>665</v>
      </c>
      <c r="D3641" t="s">
        <v>6</v>
      </c>
      <c r="E3641" t="s">
        <v>359</v>
      </c>
      <c r="F3641" s="138">
        <v>44128</v>
      </c>
      <c r="G3641" t="s">
        <v>684</v>
      </c>
      <c r="H3641" t="s">
        <v>667</v>
      </c>
      <c r="I3641" t="s">
        <v>677</v>
      </c>
      <c r="J3641" t="s">
        <v>401</v>
      </c>
      <c r="K3641" t="s">
        <v>669</v>
      </c>
      <c r="L3641">
        <v>1250</v>
      </c>
      <c r="M3641">
        <v>250</v>
      </c>
      <c r="O3641">
        <v>240</v>
      </c>
      <c r="P3641">
        <v>100</v>
      </c>
      <c r="Q3641">
        <v>50</v>
      </c>
      <c r="R3641">
        <v>70</v>
      </c>
      <c r="S3641">
        <v>92</v>
      </c>
      <c r="T3641">
        <v>16</v>
      </c>
      <c r="U3641">
        <v>32.25</v>
      </c>
      <c r="V3641">
        <v>0.40208333333333335</v>
      </c>
      <c r="W3641">
        <v>0.4</v>
      </c>
      <c r="X3641">
        <v>0.29761904761904762</v>
      </c>
      <c r="Y3641">
        <v>0.41666666666666669</v>
      </c>
      <c r="Z3641">
        <v>650</v>
      </c>
      <c r="AA3641">
        <v>0.7</v>
      </c>
      <c r="AB3641">
        <v>16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21</v>
      </c>
      <c r="AI3641">
        <v>15</v>
      </c>
      <c r="AJ3641">
        <v>0</v>
      </c>
      <c r="AK3641">
        <v>15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50</v>
      </c>
      <c r="AR3641">
        <v>50</v>
      </c>
      <c r="AS3641" t="s">
        <v>755</v>
      </c>
    </row>
    <row r="3642" spans="1:45" x14ac:dyDescent="0.25">
      <c r="A3642">
        <v>3641</v>
      </c>
      <c r="B3642" t="s">
        <v>26</v>
      </c>
      <c r="C3642" t="s">
        <v>665</v>
      </c>
      <c r="D3642" t="s">
        <v>6</v>
      </c>
      <c r="E3642" t="s">
        <v>359</v>
      </c>
      <c r="F3642" s="138">
        <v>44128</v>
      </c>
      <c r="G3642" t="s">
        <v>684</v>
      </c>
      <c r="H3642" t="s">
        <v>687</v>
      </c>
      <c r="I3642" t="s">
        <v>673</v>
      </c>
      <c r="J3642" t="s">
        <v>454</v>
      </c>
      <c r="K3642" t="s">
        <v>669</v>
      </c>
      <c r="L3642">
        <v>1250</v>
      </c>
      <c r="M3642">
        <v>250</v>
      </c>
      <c r="O3642">
        <v>240</v>
      </c>
      <c r="P3642">
        <v>60</v>
      </c>
      <c r="Q3642">
        <v>12</v>
      </c>
      <c r="R3642">
        <v>35</v>
      </c>
      <c r="S3642">
        <v>22</v>
      </c>
      <c r="T3642">
        <v>16.5</v>
      </c>
      <c r="U3642">
        <v>29</v>
      </c>
      <c r="V3642">
        <v>0.96808510638297873</v>
      </c>
      <c r="W3642">
        <v>0.24</v>
      </c>
      <c r="X3642">
        <v>7.1428571428571425E-2</v>
      </c>
      <c r="Y3642">
        <v>0.20833333333333334</v>
      </c>
      <c r="Z3642">
        <v>252</v>
      </c>
      <c r="AA3642">
        <v>0.7</v>
      </c>
      <c r="AB3642">
        <v>14</v>
      </c>
      <c r="AC3642">
        <v>0</v>
      </c>
      <c r="AD3642">
        <v>0</v>
      </c>
      <c r="AE3642">
        <v>5</v>
      </c>
      <c r="AF3642">
        <v>0</v>
      </c>
      <c r="AG3642">
        <v>0</v>
      </c>
      <c r="AH3642">
        <v>22</v>
      </c>
      <c r="AI3642">
        <v>0</v>
      </c>
      <c r="AJ3642">
        <v>0</v>
      </c>
      <c r="AK3642">
        <v>14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50</v>
      </c>
      <c r="AR3642">
        <v>50</v>
      </c>
      <c r="AS3642" t="s">
        <v>755</v>
      </c>
    </row>
    <row r="3643" spans="1:45" x14ac:dyDescent="0.25">
      <c r="A3643">
        <v>3642</v>
      </c>
      <c r="B3643" t="s">
        <v>26</v>
      </c>
      <c r="C3643" t="s">
        <v>665</v>
      </c>
      <c r="D3643" t="s">
        <v>6</v>
      </c>
      <c r="E3643" t="s">
        <v>359</v>
      </c>
      <c r="F3643" s="138">
        <v>44128</v>
      </c>
      <c r="G3643" t="s">
        <v>684</v>
      </c>
      <c r="H3643" t="s">
        <v>687</v>
      </c>
      <c r="I3643" t="s">
        <v>704</v>
      </c>
      <c r="J3643" t="s">
        <v>453</v>
      </c>
      <c r="K3643" t="s">
        <v>669</v>
      </c>
      <c r="L3643">
        <v>1250</v>
      </c>
      <c r="M3643">
        <v>250</v>
      </c>
      <c r="O3643">
        <v>240</v>
      </c>
      <c r="P3643">
        <v>60</v>
      </c>
      <c r="Q3643">
        <v>13</v>
      </c>
      <c r="R3643">
        <v>32</v>
      </c>
      <c r="S3643">
        <v>22</v>
      </c>
      <c r="T3643">
        <v>4</v>
      </c>
      <c r="U3643">
        <v>19.75</v>
      </c>
      <c r="V3643">
        <v>0.52777777777777779</v>
      </c>
      <c r="W3643">
        <v>0.24</v>
      </c>
      <c r="X3643">
        <v>7.7380952380952384E-2</v>
      </c>
      <c r="Y3643">
        <v>0.19047619047619047</v>
      </c>
      <c r="Z3643">
        <v>624</v>
      </c>
      <c r="AA3643">
        <v>0.7</v>
      </c>
      <c r="AB3643">
        <v>3</v>
      </c>
      <c r="AC3643">
        <v>0</v>
      </c>
      <c r="AD3643">
        <v>0</v>
      </c>
      <c r="AE3643">
        <v>2</v>
      </c>
      <c r="AF3643">
        <v>0</v>
      </c>
      <c r="AG3643">
        <v>0</v>
      </c>
      <c r="AH3643">
        <v>16</v>
      </c>
      <c r="AI3643">
        <v>5</v>
      </c>
      <c r="AJ3643">
        <v>0</v>
      </c>
      <c r="AK3643">
        <v>5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50</v>
      </c>
      <c r="AR3643">
        <v>50</v>
      </c>
      <c r="AS3643" t="s">
        <v>755</v>
      </c>
    </row>
    <row r="3644" spans="1:45" x14ac:dyDescent="0.25">
      <c r="A3644">
        <v>3643</v>
      </c>
      <c r="B3644" t="s">
        <v>26</v>
      </c>
      <c r="C3644" t="s">
        <v>665</v>
      </c>
      <c r="D3644" t="s">
        <v>6</v>
      </c>
      <c r="E3644" t="s">
        <v>359</v>
      </c>
      <c r="F3644" s="138">
        <v>44128</v>
      </c>
      <c r="G3644" t="s">
        <v>684</v>
      </c>
      <c r="H3644" t="s">
        <v>687</v>
      </c>
      <c r="I3644" t="s">
        <v>705</v>
      </c>
      <c r="J3644" t="s">
        <v>459</v>
      </c>
      <c r="K3644" t="s">
        <v>669</v>
      </c>
      <c r="L3644">
        <v>1250</v>
      </c>
      <c r="M3644">
        <v>250</v>
      </c>
      <c r="O3644">
        <v>240</v>
      </c>
      <c r="P3644">
        <v>60</v>
      </c>
      <c r="Q3644">
        <v>0</v>
      </c>
      <c r="R3644">
        <v>35</v>
      </c>
      <c r="S3644">
        <v>22</v>
      </c>
      <c r="T3644">
        <v>0</v>
      </c>
      <c r="U3644">
        <v>26</v>
      </c>
      <c r="V3644">
        <v>0.74285714285714288</v>
      </c>
      <c r="W3644">
        <v>0.24</v>
      </c>
      <c r="X3644">
        <v>0</v>
      </c>
      <c r="Y3644">
        <v>0.20833333333333334</v>
      </c>
      <c r="Z3644">
        <v>248</v>
      </c>
      <c r="AA3644">
        <v>0.7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19</v>
      </c>
      <c r="AI3644">
        <v>6</v>
      </c>
      <c r="AJ3644">
        <v>0</v>
      </c>
      <c r="AK3644">
        <v>11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50</v>
      </c>
      <c r="AR3644">
        <v>50</v>
      </c>
      <c r="AS3644" t="s">
        <v>755</v>
      </c>
    </row>
    <row r="3645" spans="1:45" x14ac:dyDescent="0.25">
      <c r="A3645">
        <v>3644</v>
      </c>
      <c r="B3645" t="s">
        <v>26</v>
      </c>
      <c r="C3645" t="s">
        <v>665</v>
      </c>
      <c r="D3645" t="s">
        <v>6</v>
      </c>
      <c r="E3645" t="s">
        <v>359</v>
      </c>
      <c r="F3645" s="138">
        <v>44128</v>
      </c>
      <c r="G3645" t="s">
        <v>684</v>
      </c>
      <c r="H3645" t="s">
        <v>687</v>
      </c>
      <c r="I3645" t="s">
        <v>697</v>
      </c>
      <c r="J3645" t="s">
        <v>460</v>
      </c>
      <c r="K3645" t="s">
        <v>669</v>
      </c>
      <c r="L3645">
        <v>1250</v>
      </c>
      <c r="M3645">
        <v>250</v>
      </c>
      <c r="O3645">
        <v>270</v>
      </c>
      <c r="P3645">
        <v>60</v>
      </c>
      <c r="Q3645">
        <v>24</v>
      </c>
      <c r="R3645">
        <v>31</v>
      </c>
      <c r="S3645">
        <v>22</v>
      </c>
      <c r="T3645">
        <v>11.5</v>
      </c>
      <c r="U3645">
        <v>22</v>
      </c>
      <c r="V3645">
        <v>0.60909090909090913</v>
      </c>
      <c r="W3645">
        <v>0.24</v>
      </c>
      <c r="X3645">
        <v>0.12698412698412698</v>
      </c>
      <c r="Y3645">
        <v>0.16402116402116401</v>
      </c>
      <c r="Z3645">
        <v>360</v>
      </c>
      <c r="AA3645">
        <v>0.7</v>
      </c>
      <c r="AB3645">
        <v>10</v>
      </c>
      <c r="AC3645">
        <v>0</v>
      </c>
      <c r="AD3645">
        <v>0</v>
      </c>
      <c r="AE3645">
        <v>3</v>
      </c>
      <c r="AF3645">
        <v>0</v>
      </c>
      <c r="AG3645">
        <v>0</v>
      </c>
      <c r="AH3645">
        <v>20</v>
      </c>
      <c r="AI3645">
        <v>0</v>
      </c>
      <c r="AJ3645">
        <v>0</v>
      </c>
      <c r="AK3645">
        <v>4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50</v>
      </c>
      <c r="AR3645">
        <v>50</v>
      </c>
      <c r="AS3645" t="s">
        <v>755</v>
      </c>
    </row>
    <row r="3646" spans="1:45" x14ac:dyDescent="0.25">
      <c r="A3646">
        <v>3645</v>
      </c>
      <c r="B3646" t="s">
        <v>26</v>
      </c>
      <c r="C3646" t="s">
        <v>665</v>
      </c>
      <c r="D3646" t="s">
        <v>6</v>
      </c>
      <c r="E3646" t="s">
        <v>359</v>
      </c>
      <c r="F3646" s="138">
        <v>44128</v>
      </c>
      <c r="G3646" t="s">
        <v>685</v>
      </c>
      <c r="H3646" t="s">
        <v>667</v>
      </c>
      <c r="I3646" t="s">
        <v>668</v>
      </c>
      <c r="J3646" t="s">
        <v>172</v>
      </c>
      <c r="K3646" t="s">
        <v>671</v>
      </c>
      <c r="L3646">
        <v>1000</v>
      </c>
      <c r="M3646">
        <v>200</v>
      </c>
      <c r="O3646">
        <v>216</v>
      </c>
      <c r="P3646">
        <v>80</v>
      </c>
      <c r="Q3646">
        <v>14</v>
      </c>
      <c r="R3646">
        <v>29</v>
      </c>
      <c r="S3646">
        <v>52.8</v>
      </c>
      <c r="T3646">
        <v>16.5</v>
      </c>
      <c r="U3646">
        <v>16.25</v>
      </c>
      <c r="V3646">
        <v>0.76162790697674421</v>
      </c>
      <c r="W3646">
        <v>0.4</v>
      </c>
      <c r="X3646">
        <v>9.2592592592592601E-2</v>
      </c>
      <c r="Y3646">
        <v>0.1917989417989418</v>
      </c>
      <c r="Z3646">
        <v>587</v>
      </c>
      <c r="AA3646">
        <v>0.7</v>
      </c>
      <c r="AB3646">
        <v>9</v>
      </c>
      <c r="AC3646">
        <v>4</v>
      </c>
      <c r="AD3646">
        <v>0</v>
      </c>
      <c r="AE3646">
        <v>13</v>
      </c>
      <c r="AF3646">
        <v>0</v>
      </c>
      <c r="AG3646">
        <v>0</v>
      </c>
      <c r="AH3646">
        <v>12</v>
      </c>
      <c r="AI3646">
        <v>3</v>
      </c>
      <c r="AJ3646">
        <v>0</v>
      </c>
      <c r="AK3646">
        <v>7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50</v>
      </c>
      <c r="AR3646">
        <v>50</v>
      </c>
      <c r="AS3646" t="s">
        <v>755</v>
      </c>
    </row>
    <row r="3647" spans="1:45" x14ac:dyDescent="0.25">
      <c r="A3647">
        <v>3646</v>
      </c>
      <c r="B3647" t="s">
        <v>26</v>
      </c>
      <c r="C3647" t="s">
        <v>665</v>
      </c>
      <c r="D3647" t="s">
        <v>6</v>
      </c>
      <c r="E3647" t="s">
        <v>359</v>
      </c>
      <c r="F3647" s="138">
        <v>44128</v>
      </c>
      <c r="G3647" t="s">
        <v>685</v>
      </c>
      <c r="H3647" t="s">
        <v>667</v>
      </c>
      <c r="I3647" t="s">
        <v>668</v>
      </c>
      <c r="J3647" t="s">
        <v>174</v>
      </c>
      <c r="K3647" t="s">
        <v>671</v>
      </c>
      <c r="L3647">
        <v>1000</v>
      </c>
      <c r="M3647">
        <v>200</v>
      </c>
      <c r="O3647">
        <v>208</v>
      </c>
      <c r="P3647">
        <v>80</v>
      </c>
      <c r="Q3647">
        <v>18</v>
      </c>
      <c r="R3647">
        <v>41</v>
      </c>
      <c r="S3647">
        <v>52.8</v>
      </c>
      <c r="T3647">
        <v>8.5</v>
      </c>
      <c r="U3647">
        <v>26.08</v>
      </c>
      <c r="V3647">
        <v>0.58610169491525421</v>
      </c>
      <c r="W3647">
        <v>0.4</v>
      </c>
      <c r="X3647">
        <v>0.12362637362637363</v>
      </c>
      <c r="Y3647">
        <v>0.28159340659340659</v>
      </c>
      <c r="Z3647">
        <v>329</v>
      </c>
      <c r="AA3647">
        <v>0.7</v>
      </c>
      <c r="AB3647">
        <v>7</v>
      </c>
      <c r="AC3647">
        <v>2</v>
      </c>
      <c r="AD3647">
        <v>0</v>
      </c>
      <c r="AE3647">
        <v>2</v>
      </c>
      <c r="AF3647">
        <v>0</v>
      </c>
      <c r="AG3647">
        <v>0</v>
      </c>
      <c r="AH3647">
        <v>23.33</v>
      </c>
      <c r="AI3647">
        <v>3</v>
      </c>
      <c r="AJ3647">
        <v>0</v>
      </c>
      <c r="AK3647">
        <v>4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50</v>
      </c>
      <c r="AR3647">
        <v>50</v>
      </c>
      <c r="AS3647" t="s">
        <v>755</v>
      </c>
    </row>
    <row r="3648" spans="1:45" x14ac:dyDescent="0.25">
      <c r="A3648">
        <v>3647</v>
      </c>
      <c r="B3648" t="s">
        <v>26</v>
      </c>
      <c r="C3648" t="s">
        <v>665</v>
      </c>
      <c r="D3648" t="s">
        <v>6</v>
      </c>
      <c r="E3648" t="s">
        <v>359</v>
      </c>
      <c r="F3648" s="138">
        <v>44128</v>
      </c>
      <c r="G3648" t="s">
        <v>685</v>
      </c>
      <c r="H3648" t="s">
        <v>667</v>
      </c>
      <c r="I3648" t="s">
        <v>668</v>
      </c>
      <c r="J3648" t="s">
        <v>176</v>
      </c>
      <c r="K3648" t="s">
        <v>671</v>
      </c>
      <c r="L3648">
        <v>1000</v>
      </c>
      <c r="M3648">
        <v>200</v>
      </c>
      <c r="O3648">
        <v>208</v>
      </c>
      <c r="P3648">
        <v>80</v>
      </c>
      <c r="Q3648">
        <v>32</v>
      </c>
      <c r="R3648">
        <v>54</v>
      </c>
      <c r="S3648">
        <v>52.8</v>
      </c>
      <c r="T3648">
        <v>11.75</v>
      </c>
      <c r="U3648">
        <v>33.5</v>
      </c>
      <c r="V3648">
        <v>0.52616279069767447</v>
      </c>
      <c r="W3648">
        <v>0.4</v>
      </c>
      <c r="X3648">
        <v>0.21978021978021978</v>
      </c>
      <c r="Y3648">
        <v>0.37087912087912089</v>
      </c>
      <c r="Z3648">
        <v>346</v>
      </c>
      <c r="AA3648">
        <v>0.7</v>
      </c>
      <c r="AB3648">
        <v>9</v>
      </c>
      <c r="AC3648">
        <v>5</v>
      </c>
      <c r="AD3648">
        <v>0</v>
      </c>
      <c r="AE3648">
        <v>3</v>
      </c>
      <c r="AF3648">
        <v>0</v>
      </c>
      <c r="AG3648">
        <v>0</v>
      </c>
      <c r="AH3648">
        <v>29</v>
      </c>
      <c r="AI3648">
        <v>8</v>
      </c>
      <c r="AJ3648">
        <v>0</v>
      </c>
      <c r="AK3648">
        <v>5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50</v>
      </c>
      <c r="AR3648">
        <v>50</v>
      </c>
      <c r="AS3648" t="s">
        <v>755</v>
      </c>
    </row>
    <row r="3649" spans="1:45" x14ac:dyDescent="0.25">
      <c r="A3649">
        <v>3648</v>
      </c>
      <c r="B3649" t="s">
        <v>26</v>
      </c>
      <c r="C3649" t="s">
        <v>665</v>
      </c>
      <c r="D3649" t="s">
        <v>6</v>
      </c>
      <c r="E3649" t="s">
        <v>359</v>
      </c>
      <c r="F3649" s="138">
        <v>44128</v>
      </c>
      <c r="G3649" t="s">
        <v>685</v>
      </c>
      <c r="H3649" t="s">
        <v>667</v>
      </c>
      <c r="I3649" t="s">
        <v>668</v>
      </c>
      <c r="J3649" t="s">
        <v>187</v>
      </c>
      <c r="K3649" t="s">
        <v>671</v>
      </c>
      <c r="L3649">
        <v>1000</v>
      </c>
      <c r="M3649">
        <v>200</v>
      </c>
      <c r="O3649">
        <v>196</v>
      </c>
      <c r="P3649">
        <v>80</v>
      </c>
      <c r="Q3649">
        <v>14</v>
      </c>
      <c r="R3649">
        <v>34</v>
      </c>
      <c r="S3649">
        <v>52.8</v>
      </c>
      <c r="T3649">
        <v>12</v>
      </c>
      <c r="U3649">
        <v>26.5</v>
      </c>
      <c r="V3649">
        <v>0.80208333333333337</v>
      </c>
      <c r="W3649">
        <v>0.4</v>
      </c>
      <c r="X3649">
        <v>0.10204081632653061</v>
      </c>
      <c r="Y3649">
        <v>0.24781341107871721</v>
      </c>
      <c r="Z3649">
        <v>320</v>
      </c>
      <c r="AA3649">
        <v>0.7</v>
      </c>
      <c r="AB3649">
        <v>12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24</v>
      </c>
      <c r="AI3649">
        <v>0</v>
      </c>
      <c r="AJ3649">
        <v>0</v>
      </c>
      <c r="AK3649">
        <v>5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50</v>
      </c>
      <c r="AR3649">
        <v>50</v>
      </c>
      <c r="AS3649" t="s">
        <v>755</v>
      </c>
    </row>
    <row r="3650" spans="1:45" x14ac:dyDescent="0.25">
      <c r="A3650">
        <v>3649</v>
      </c>
      <c r="B3650" t="s">
        <v>26</v>
      </c>
      <c r="C3650" t="s">
        <v>665</v>
      </c>
      <c r="D3650" t="s">
        <v>6</v>
      </c>
      <c r="E3650" t="s">
        <v>359</v>
      </c>
      <c r="F3650" s="138">
        <v>44128</v>
      </c>
      <c r="G3650" t="s">
        <v>685</v>
      </c>
      <c r="H3650" t="s">
        <v>667</v>
      </c>
      <c r="I3650" t="s">
        <v>668</v>
      </c>
      <c r="J3650" t="s">
        <v>186</v>
      </c>
      <c r="K3650" t="s">
        <v>671</v>
      </c>
      <c r="L3650">
        <v>1000</v>
      </c>
      <c r="M3650">
        <v>200</v>
      </c>
      <c r="O3650">
        <v>198</v>
      </c>
      <c r="P3650">
        <v>80</v>
      </c>
      <c r="Q3650">
        <v>23</v>
      </c>
      <c r="R3650">
        <v>19</v>
      </c>
      <c r="S3650">
        <v>52.8</v>
      </c>
      <c r="T3650">
        <v>15</v>
      </c>
      <c r="U3650">
        <v>12</v>
      </c>
      <c r="V3650">
        <v>0.6428571428571429</v>
      </c>
      <c r="W3650">
        <v>0.4</v>
      </c>
      <c r="X3650">
        <v>0.16594516594516595</v>
      </c>
      <c r="Y3650">
        <v>0.13708513708513709</v>
      </c>
      <c r="Z3650">
        <v>350</v>
      </c>
      <c r="AA3650">
        <v>0.7</v>
      </c>
      <c r="AB3650">
        <v>8</v>
      </c>
      <c r="AC3650">
        <v>0</v>
      </c>
      <c r="AD3650">
        <v>0</v>
      </c>
      <c r="AE3650">
        <v>14</v>
      </c>
      <c r="AF3650">
        <v>0</v>
      </c>
      <c r="AG3650">
        <v>0</v>
      </c>
      <c r="AH3650">
        <v>9</v>
      </c>
      <c r="AI3650">
        <v>0</v>
      </c>
      <c r="AJ3650">
        <v>0</v>
      </c>
      <c r="AK3650">
        <v>6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50</v>
      </c>
      <c r="AR3650">
        <v>50</v>
      </c>
      <c r="AS3650" t="s">
        <v>755</v>
      </c>
    </row>
    <row r="3651" spans="1:45" x14ac:dyDescent="0.25">
      <c r="A3651">
        <v>3650</v>
      </c>
      <c r="B3651" t="s">
        <v>26</v>
      </c>
      <c r="C3651" t="s">
        <v>665</v>
      </c>
      <c r="D3651" t="s">
        <v>6</v>
      </c>
      <c r="E3651" t="s">
        <v>359</v>
      </c>
      <c r="F3651" s="138">
        <v>44128</v>
      </c>
      <c r="G3651" t="s">
        <v>685</v>
      </c>
      <c r="H3651" t="s">
        <v>667</v>
      </c>
      <c r="I3651" t="s">
        <v>668</v>
      </c>
      <c r="J3651" t="s">
        <v>179</v>
      </c>
      <c r="K3651" t="s">
        <v>671</v>
      </c>
      <c r="L3651">
        <v>1000</v>
      </c>
      <c r="M3651">
        <v>200</v>
      </c>
      <c r="O3651">
        <v>160</v>
      </c>
      <c r="P3651">
        <v>80</v>
      </c>
      <c r="Q3651">
        <v>12</v>
      </c>
      <c r="R3651">
        <v>38</v>
      </c>
      <c r="S3651">
        <v>52.8</v>
      </c>
      <c r="T3651">
        <v>9</v>
      </c>
      <c r="U3651">
        <v>23</v>
      </c>
      <c r="V3651">
        <v>0.64</v>
      </c>
      <c r="W3651">
        <v>0.4</v>
      </c>
      <c r="X3651">
        <v>0.10714285714285714</v>
      </c>
      <c r="Y3651">
        <v>0.3392857142857143</v>
      </c>
      <c r="Z3651">
        <v>293</v>
      </c>
      <c r="AA3651">
        <v>0.7</v>
      </c>
      <c r="AB3651">
        <v>9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17</v>
      </c>
      <c r="AI3651">
        <v>0</v>
      </c>
      <c r="AJ3651">
        <v>0</v>
      </c>
      <c r="AK3651">
        <v>12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50</v>
      </c>
      <c r="AR3651">
        <v>50</v>
      </c>
      <c r="AS3651" t="s">
        <v>755</v>
      </c>
    </row>
    <row r="3652" spans="1:45" x14ac:dyDescent="0.25">
      <c r="A3652">
        <v>3651</v>
      </c>
      <c r="B3652" t="s">
        <v>26</v>
      </c>
      <c r="C3652" t="s">
        <v>665</v>
      </c>
      <c r="D3652" t="s">
        <v>6</v>
      </c>
      <c r="E3652" t="s">
        <v>359</v>
      </c>
      <c r="F3652" s="138">
        <v>44128</v>
      </c>
      <c r="G3652" t="s">
        <v>685</v>
      </c>
      <c r="H3652" t="s">
        <v>667</v>
      </c>
      <c r="I3652" t="s">
        <v>668</v>
      </c>
      <c r="J3652" t="s">
        <v>571</v>
      </c>
      <c r="K3652" t="s">
        <v>671</v>
      </c>
      <c r="L3652">
        <v>1000</v>
      </c>
      <c r="M3652">
        <v>200</v>
      </c>
      <c r="O3652">
        <v>160</v>
      </c>
      <c r="P3652">
        <v>80</v>
      </c>
      <c r="Q3652">
        <v>10</v>
      </c>
      <c r="R3652">
        <v>25</v>
      </c>
      <c r="S3652">
        <v>52.8</v>
      </c>
      <c r="T3652">
        <v>10.83</v>
      </c>
      <c r="U3652">
        <v>13.5</v>
      </c>
      <c r="V3652">
        <v>0.69514285714285706</v>
      </c>
      <c r="W3652">
        <v>0.4</v>
      </c>
      <c r="X3652">
        <v>8.9285714285714288E-2</v>
      </c>
      <c r="Y3652">
        <v>0.22321428571428573</v>
      </c>
      <c r="Z3652">
        <v>324</v>
      </c>
      <c r="AA3652">
        <v>0.7</v>
      </c>
      <c r="AB3652">
        <v>6.83</v>
      </c>
      <c r="AC3652">
        <v>0</v>
      </c>
      <c r="AD3652">
        <v>0</v>
      </c>
      <c r="AE3652">
        <v>8</v>
      </c>
      <c r="AF3652">
        <v>0</v>
      </c>
      <c r="AG3652">
        <v>0</v>
      </c>
      <c r="AH3652">
        <v>13</v>
      </c>
      <c r="AI3652">
        <v>2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50</v>
      </c>
      <c r="AR3652">
        <v>50</v>
      </c>
      <c r="AS3652" t="s">
        <v>755</v>
      </c>
    </row>
    <row r="3653" spans="1:45" x14ac:dyDescent="0.25">
      <c r="A3653">
        <v>3652</v>
      </c>
      <c r="B3653" t="s">
        <v>26</v>
      </c>
      <c r="C3653" t="s">
        <v>665</v>
      </c>
      <c r="D3653" t="s">
        <v>6</v>
      </c>
      <c r="E3653" t="s">
        <v>359</v>
      </c>
      <c r="F3653" s="138">
        <v>44128</v>
      </c>
      <c r="G3653" t="s">
        <v>685</v>
      </c>
      <c r="H3653" t="s">
        <v>667</v>
      </c>
      <c r="I3653" t="s">
        <v>668</v>
      </c>
      <c r="J3653" t="s">
        <v>607</v>
      </c>
      <c r="K3653" t="s">
        <v>671</v>
      </c>
      <c r="L3653">
        <v>1000</v>
      </c>
      <c r="M3653">
        <v>200</v>
      </c>
      <c r="O3653">
        <v>198</v>
      </c>
      <c r="P3653">
        <v>80</v>
      </c>
      <c r="Q3653">
        <v>18</v>
      </c>
      <c r="R3653">
        <v>25</v>
      </c>
      <c r="S3653">
        <v>52.8</v>
      </c>
      <c r="T3653">
        <v>9</v>
      </c>
      <c r="U3653">
        <v>19</v>
      </c>
      <c r="V3653">
        <v>0.65116279069767447</v>
      </c>
      <c r="W3653">
        <v>0.4</v>
      </c>
      <c r="X3653">
        <v>0.12987012987012989</v>
      </c>
      <c r="Y3653">
        <v>0.18037518037518038</v>
      </c>
      <c r="Z3653">
        <v>245</v>
      </c>
      <c r="AA3653">
        <v>0.7</v>
      </c>
      <c r="AB3653">
        <v>9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18</v>
      </c>
      <c r="AI3653">
        <v>0</v>
      </c>
      <c r="AJ3653">
        <v>0</v>
      </c>
      <c r="AK3653">
        <v>2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50</v>
      </c>
      <c r="AR3653">
        <v>50</v>
      </c>
      <c r="AS3653" t="s">
        <v>755</v>
      </c>
    </row>
    <row r="3654" spans="1:45" x14ac:dyDescent="0.25">
      <c r="A3654">
        <v>3653</v>
      </c>
      <c r="B3654" t="s">
        <v>26</v>
      </c>
      <c r="C3654" t="s">
        <v>665</v>
      </c>
      <c r="D3654" t="s">
        <v>6</v>
      </c>
      <c r="E3654" t="s">
        <v>359</v>
      </c>
      <c r="F3654" s="138">
        <v>44128</v>
      </c>
      <c r="G3654" t="s">
        <v>685</v>
      </c>
      <c r="H3654" t="s">
        <v>667</v>
      </c>
      <c r="I3654" t="s">
        <v>668</v>
      </c>
      <c r="J3654" t="s">
        <v>181</v>
      </c>
      <c r="K3654" t="s">
        <v>671</v>
      </c>
      <c r="L3654">
        <v>1000</v>
      </c>
      <c r="M3654">
        <v>200</v>
      </c>
      <c r="O3654">
        <v>218</v>
      </c>
      <c r="P3654">
        <v>80</v>
      </c>
      <c r="Q3654">
        <v>9</v>
      </c>
      <c r="R3654">
        <v>24</v>
      </c>
      <c r="S3654">
        <v>52.8</v>
      </c>
      <c r="T3654">
        <v>18.75</v>
      </c>
      <c r="U3654">
        <v>15</v>
      </c>
      <c r="V3654">
        <v>1.0227272727272727</v>
      </c>
      <c r="W3654">
        <v>0.4</v>
      </c>
      <c r="X3654">
        <v>5.8977719528178249E-2</v>
      </c>
      <c r="Y3654">
        <v>0.15727391874180865</v>
      </c>
      <c r="Z3654">
        <v>330</v>
      </c>
      <c r="AA3654">
        <v>0.7</v>
      </c>
      <c r="AB3654">
        <v>18</v>
      </c>
      <c r="AC3654">
        <v>1</v>
      </c>
      <c r="AD3654">
        <v>0</v>
      </c>
      <c r="AE3654">
        <v>1</v>
      </c>
      <c r="AF3654">
        <v>0</v>
      </c>
      <c r="AG3654">
        <v>0</v>
      </c>
      <c r="AH3654">
        <v>14</v>
      </c>
      <c r="AI3654">
        <v>0</v>
      </c>
      <c r="AJ3654">
        <v>0</v>
      </c>
      <c r="AK3654">
        <v>1</v>
      </c>
      <c r="AL3654">
        <v>0</v>
      </c>
      <c r="AM3654">
        <v>0</v>
      </c>
      <c r="AN3654">
        <v>0</v>
      </c>
      <c r="AO3654">
        <v>0</v>
      </c>
      <c r="AP3654">
        <v>1</v>
      </c>
      <c r="AQ3654">
        <v>50</v>
      </c>
      <c r="AR3654">
        <v>50</v>
      </c>
      <c r="AS3654" t="s">
        <v>755</v>
      </c>
    </row>
    <row r="3655" spans="1:45" x14ac:dyDescent="0.25">
      <c r="A3655">
        <v>3654</v>
      </c>
      <c r="B3655" t="s">
        <v>26</v>
      </c>
      <c r="C3655" t="s">
        <v>665</v>
      </c>
      <c r="D3655" t="s">
        <v>6</v>
      </c>
      <c r="E3655" t="s">
        <v>359</v>
      </c>
      <c r="F3655" s="138">
        <v>44128</v>
      </c>
      <c r="G3655" t="s">
        <v>685</v>
      </c>
      <c r="H3655" t="s">
        <v>667</v>
      </c>
      <c r="I3655" t="s">
        <v>668</v>
      </c>
      <c r="J3655" t="s">
        <v>608</v>
      </c>
      <c r="K3655" t="s">
        <v>671</v>
      </c>
      <c r="L3655">
        <v>1000</v>
      </c>
      <c r="M3655">
        <v>200</v>
      </c>
      <c r="O3655">
        <v>192</v>
      </c>
      <c r="P3655">
        <v>80</v>
      </c>
      <c r="Q3655">
        <v>13</v>
      </c>
      <c r="R3655">
        <v>17</v>
      </c>
      <c r="S3655">
        <v>52.8</v>
      </c>
      <c r="T3655">
        <v>4.75</v>
      </c>
      <c r="U3655">
        <v>16.625</v>
      </c>
      <c r="V3655">
        <v>0.71250000000000002</v>
      </c>
      <c r="W3655">
        <v>0.4</v>
      </c>
      <c r="X3655">
        <v>9.6726190476190493E-2</v>
      </c>
      <c r="Y3655">
        <v>0.12648809523809526</v>
      </c>
      <c r="Z3655">
        <v>256</v>
      </c>
      <c r="AA3655">
        <v>0.7</v>
      </c>
      <c r="AB3655">
        <v>3</v>
      </c>
      <c r="AC3655">
        <v>7</v>
      </c>
      <c r="AD3655">
        <v>0</v>
      </c>
      <c r="AE3655">
        <v>0</v>
      </c>
      <c r="AF3655">
        <v>0</v>
      </c>
      <c r="AG3655">
        <v>0</v>
      </c>
      <c r="AH3655">
        <v>13</v>
      </c>
      <c r="AI3655">
        <v>0</v>
      </c>
      <c r="AJ3655">
        <v>0</v>
      </c>
      <c r="AK3655">
        <v>5</v>
      </c>
      <c r="AL3655">
        <v>0</v>
      </c>
      <c r="AM3655">
        <v>0</v>
      </c>
      <c r="AN3655">
        <v>0</v>
      </c>
      <c r="AO3655">
        <v>3</v>
      </c>
      <c r="AP3655">
        <v>0</v>
      </c>
      <c r="AQ3655">
        <v>50</v>
      </c>
      <c r="AR3655">
        <v>50</v>
      </c>
      <c r="AS3655" t="s">
        <v>755</v>
      </c>
    </row>
    <row r="3656" spans="1:45" x14ac:dyDescent="0.25">
      <c r="A3656">
        <v>3655</v>
      </c>
      <c r="B3656" t="s">
        <v>26</v>
      </c>
      <c r="C3656" t="s">
        <v>665</v>
      </c>
      <c r="D3656" t="s">
        <v>6</v>
      </c>
      <c r="E3656" t="s">
        <v>359</v>
      </c>
      <c r="F3656" s="138">
        <v>44128</v>
      </c>
      <c r="G3656" t="s">
        <v>685</v>
      </c>
      <c r="H3656" t="s">
        <v>667</v>
      </c>
      <c r="I3656" t="s">
        <v>668</v>
      </c>
      <c r="J3656" t="s">
        <v>180</v>
      </c>
      <c r="K3656" t="s">
        <v>671</v>
      </c>
      <c r="L3656">
        <v>1000</v>
      </c>
      <c r="M3656">
        <v>200</v>
      </c>
      <c r="O3656">
        <v>196</v>
      </c>
      <c r="P3656">
        <v>80</v>
      </c>
      <c r="Q3656">
        <v>11</v>
      </c>
      <c r="R3656">
        <v>34</v>
      </c>
      <c r="S3656">
        <v>52.8</v>
      </c>
      <c r="T3656">
        <v>11</v>
      </c>
      <c r="U3656">
        <v>17</v>
      </c>
      <c r="V3656">
        <v>0.62222222222222223</v>
      </c>
      <c r="W3656">
        <v>0.4</v>
      </c>
      <c r="X3656">
        <v>8.0174927113702624E-2</v>
      </c>
      <c r="Y3656">
        <v>0.24781341107871721</v>
      </c>
      <c r="Z3656">
        <v>270</v>
      </c>
      <c r="AA3656">
        <v>0.7</v>
      </c>
      <c r="AB3656">
        <v>11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17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50</v>
      </c>
      <c r="AR3656">
        <v>50</v>
      </c>
      <c r="AS3656" t="s">
        <v>755</v>
      </c>
    </row>
    <row r="3657" spans="1:45" x14ac:dyDescent="0.25">
      <c r="A3657">
        <v>3656</v>
      </c>
      <c r="B3657" t="s">
        <v>26</v>
      </c>
      <c r="C3657" t="s">
        <v>665</v>
      </c>
      <c r="D3657" t="s">
        <v>6</v>
      </c>
      <c r="E3657" t="s">
        <v>359</v>
      </c>
      <c r="F3657" s="138">
        <v>44128</v>
      </c>
      <c r="G3657" t="s">
        <v>685</v>
      </c>
      <c r="H3657" t="s">
        <v>687</v>
      </c>
      <c r="I3657" t="s">
        <v>677</v>
      </c>
      <c r="J3657" t="s">
        <v>529</v>
      </c>
      <c r="K3657" t="s">
        <v>671</v>
      </c>
      <c r="L3657">
        <v>1000</v>
      </c>
      <c r="M3657">
        <v>200</v>
      </c>
      <c r="O3657">
        <v>192</v>
      </c>
      <c r="P3657">
        <v>80</v>
      </c>
      <c r="Q3657">
        <v>30</v>
      </c>
      <c r="R3657">
        <v>45</v>
      </c>
      <c r="S3657">
        <v>52.8</v>
      </c>
      <c r="T3657">
        <v>32.5</v>
      </c>
      <c r="U3657">
        <v>52.5</v>
      </c>
      <c r="V3657">
        <v>1.1333333333333333</v>
      </c>
      <c r="W3657">
        <v>0.4</v>
      </c>
      <c r="X3657">
        <v>0.22321428571428575</v>
      </c>
      <c r="Y3657">
        <v>0.3348214285714286</v>
      </c>
      <c r="Z3657">
        <v>600</v>
      </c>
      <c r="AA3657">
        <v>0.7</v>
      </c>
      <c r="AB3657">
        <v>30</v>
      </c>
      <c r="AC3657">
        <v>10</v>
      </c>
      <c r="AD3657">
        <v>0</v>
      </c>
      <c r="AE3657">
        <v>0</v>
      </c>
      <c r="AF3657">
        <v>0</v>
      </c>
      <c r="AG3657">
        <v>0</v>
      </c>
      <c r="AH3657">
        <v>50</v>
      </c>
      <c r="AI3657">
        <v>10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50</v>
      </c>
      <c r="AR3657">
        <v>50</v>
      </c>
      <c r="AS3657" t="s">
        <v>755</v>
      </c>
    </row>
    <row r="3658" spans="1:45" x14ac:dyDescent="0.25">
      <c r="A3658">
        <v>3657</v>
      </c>
      <c r="B3658" t="s">
        <v>26</v>
      </c>
      <c r="C3658" t="s">
        <v>665</v>
      </c>
      <c r="D3658" t="s">
        <v>6</v>
      </c>
      <c r="E3658" t="s">
        <v>359</v>
      </c>
      <c r="F3658" s="138">
        <v>44128</v>
      </c>
      <c r="G3658" t="s">
        <v>685</v>
      </c>
      <c r="H3658" t="s">
        <v>667</v>
      </c>
      <c r="I3658" t="s">
        <v>672</v>
      </c>
      <c r="J3658" t="s">
        <v>407</v>
      </c>
      <c r="K3658" t="s">
        <v>671</v>
      </c>
      <c r="L3658">
        <v>1000</v>
      </c>
      <c r="M3658">
        <v>200</v>
      </c>
      <c r="O3658">
        <v>180</v>
      </c>
      <c r="P3658">
        <v>80</v>
      </c>
      <c r="Q3658">
        <v>20</v>
      </c>
      <c r="R3658">
        <v>46</v>
      </c>
      <c r="S3658">
        <v>52.8</v>
      </c>
      <c r="T3658">
        <v>15.3</v>
      </c>
      <c r="U3658">
        <v>32.5</v>
      </c>
      <c r="V3658">
        <v>0.72424242424242424</v>
      </c>
      <c r="W3658">
        <v>0.4</v>
      </c>
      <c r="X3658">
        <v>0.15873015873015875</v>
      </c>
      <c r="Y3658">
        <v>0.36507936507936511</v>
      </c>
      <c r="Z3658">
        <v>236</v>
      </c>
      <c r="AA3658">
        <v>0.65</v>
      </c>
      <c r="AB3658">
        <v>15.3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32.5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50</v>
      </c>
      <c r="AR3658">
        <v>50</v>
      </c>
      <c r="AS3658" t="s">
        <v>755</v>
      </c>
    </row>
    <row r="3659" spans="1:45" x14ac:dyDescent="0.25">
      <c r="A3659">
        <v>3658</v>
      </c>
      <c r="B3659" t="s">
        <v>26</v>
      </c>
      <c r="C3659" t="s">
        <v>665</v>
      </c>
      <c r="D3659" t="s">
        <v>6</v>
      </c>
      <c r="E3659" t="s">
        <v>359</v>
      </c>
      <c r="F3659" s="138">
        <v>44128</v>
      </c>
      <c r="G3659" t="s">
        <v>685</v>
      </c>
      <c r="H3659" t="s">
        <v>667</v>
      </c>
      <c r="I3659" t="s">
        <v>668</v>
      </c>
      <c r="J3659" t="s">
        <v>405</v>
      </c>
      <c r="K3659" t="s">
        <v>671</v>
      </c>
      <c r="L3659">
        <v>1000</v>
      </c>
      <c r="M3659">
        <v>200</v>
      </c>
      <c r="O3659">
        <v>190</v>
      </c>
      <c r="P3659">
        <v>80</v>
      </c>
      <c r="Q3659">
        <v>30</v>
      </c>
      <c r="R3659">
        <v>50</v>
      </c>
      <c r="S3659">
        <v>52.8</v>
      </c>
      <c r="T3659">
        <v>20</v>
      </c>
      <c r="U3659">
        <v>52.5</v>
      </c>
      <c r="V3659">
        <v>0.90625</v>
      </c>
      <c r="W3659">
        <v>0.4</v>
      </c>
      <c r="X3659">
        <v>0.22556390977443608</v>
      </c>
      <c r="Y3659">
        <v>0.37593984962406013</v>
      </c>
      <c r="Z3659">
        <v>400</v>
      </c>
      <c r="AA3659">
        <v>0.7</v>
      </c>
      <c r="AB3659">
        <v>20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50</v>
      </c>
      <c r="AI3659">
        <v>10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100</v>
      </c>
      <c r="AR3659">
        <v>100</v>
      </c>
      <c r="AS3659" t="s">
        <v>755</v>
      </c>
    </row>
    <row r="3660" spans="1:45" x14ac:dyDescent="0.25">
      <c r="A3660">
        <v>3659</v>
      </c>
      <c r="B3660" t="s">
        <v>26</v>
      </c>
      <c r="C3660" t="s">
        <v>665</v>
      </c>
      <c r="D3660" t="s">
        <v>6</v>
      </c>
      <c r="E3660" t="s">
        <v>359</v>
      </c>
      <c r="F3660" s="138">
        <v>44128</v>
      </c>
      <c r="G3660" t="s">
        <v>712</v>
      </c>
      <c r="H3660" t="s">
        <v>687</v>
      </c>
      <c r="I3660" t="s">
        <v>668</v>
      </c>
      <c r="J3660" t="s">
        <v>561</v>
      </c>
      <c r="K3660" t="s">
        <v>711</v>
      </c>
      <c r="L3660">
        <v>320</v>
      </c>
      <c r="M3660">
        <v>144</v>
      </c>
      <c r="O3660">
        <v>132</v>
      </c>
      <c r="P3660">
        <v>34.56</v>
      </c>
      <c r="Q3660">
        <v>16</v>
      </c>
      <c r="R3660">
        <v>12</v>
      </c>
      <c r="S3660">
        <v>25.344000000000001</v>
      </c>
      <c r="T3660">
        <v>7</v>
      </c>
      <c r="U3660">
        <v>12</v>
      </c>
      <c r="V3660">
        <v>0.6785714285714286</v>
      </c>
      <c r="W3660">
        <v>0.24</v>
      </c>
      <c r="X3660">
        <v>0.17316017316017318</v>
      </c>
      <c r="Y3660">
        <v>0.12987012987012989</v>
      </c>
      <c r="Z3660">
        <v>190</v>
      </c>
      <c r="AA3660">
        <v>0.7</v>
      </c>
      <c r="AB3660">
        <v>7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12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50</v>
      </c>
      <c r="AR3660">
        <v>50</v>
      </c>
      <c r="AS3660" t="s">
        <v>755</v>
      </c>
    </row>
    <row r="3661" spans="1:45" x14ac:dyDescent="0.25">
      <c r="A3661">
        <v>3660</v>
      </c>
      <c r="B3661" t="s">
        <v>26</v>
      </c>
      <c r="C3661" t="s">
        <v>678</v>
      </c>
      <c r="D3661" t="s">
        <v>6</v>
      </c>
      <c r="E3661" t="s">
        <v>359</v>
      </c>
      <c r="F3661" s="138">
        <v>44128</v>
      </c>
      <c r="G3661" t="s">
        <v>670</v>
      </c>
      <c r="H3661" t="s">
        <v>667</v>
      </c>
      <c r="I3661" t="s">
        <v>686</v>
      </c>
      <c r="J3661" t="s">
        <v>233</v>
      </c>
      <c r="K3661" t="s">
        <v>671</v>
      </c>
      <c r="L3661">
        <v>1200</v>
      </c>
      <c r="M3661">
        <v>336</v>
      </c>
      <c r="O3661">
        <v>324</v>
      </c>
      <c r="P3661">
        <v>134.4</v>
      </c>
      <c r="Q3661">
        <v>15</v>
      </c>
      <c r="R3661">
        <v>56</v>
      </c>
      <c r="S3661">
        <v>88.703999999999994</v>
      </c>
      <c r="T3661">
        <v>12.5</v>
      </c>
      <c r="U3661">
        <v>21.8</v>
      </c>
      <c r="V3661">
        <v>0.48309859154929574</v>
      </c>
      <c r="W3661">
        <v>0.4</v>
      </c>
      <c r="X3661">
        <v>6.6137566137566148E-2</v>
      </c>
      <c r="Y3661">
        <v>0.24691358024691359</v>
      </c>
      <c r="Z3661">
        <v>100</v>
      </c>
      <c r="AA3661">
        <v>0.7</v>
      </c>
      <c r="AB3661">
        <v>5</v>
      </c>
      <c r="AC3661">
        <v>10</v>
      </c>
      <c r="AD3661">
        <v>0</v>
      </c>
      <c r="AE3661">
        <v>10</v>
      </c>
      <c r="AF3661">
        <v>0</v>
      </c>
      <c r="AG3661">
        <v>0</v>
      </c>
      <c r="AH3661">
        <v>13.3</v>
      </c>
      <c r="AI3661">
        <v>10</v>
      </c>
      <c r="AJ3661">
        <v>0</v>
      </c>
      <c r="AK3661">
        <v>12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50</v>
      </c>
      <c r="AR3661">
        <v>50</v>
      </c>
      <c r="AS3661" t="s">
        <v>755</v>
      </c>
    </row>
    <row r="3662" spans="1:45" x14ac:dyDescent="0.25">
      <c r="A3662">
        <v>3661</v>
      </c>
      <c r="B3662" t="s">
        <v>26</v>
      </c>
      <c r="C3662" t="s">
        <v>678</v>
      </c>
      <c r="D3662" t="s">
        <v>6</v>
      </c>
      <c r="E3662" t="s">
        <v>359</v>
      </c>
      <c r="F3662" s="138">
        <v>44128</v>
      </c>
      <c r="G3662" t="s">
        <v>670</v>
      </c>
      <c r="H3662" t="s">
        <v>687</v>
      </c>
      <c r="I3662" t="s">
        <v>706</v>
      </c>
      <c r="J3662" t="s">
        <v>562</v>
      </c>
      <c r="K3662" t="s">
        <v>671</v>
      </c>
      <c r="L3662">
        <v>1200</v>
      </c>
      <c r="M3662">
        <v>200</v>
      </c>
      <c r="O3662">
        <v>256</v>
      </c>
      <c r="P3662">
        <v>80</v>
      </c>
      <c r="Q3662">
        <v>40</v>
      </c>
      <c r="R3662">
        <v>28</v>
      </c>
      <c r="S3662">
        <v>52.8</v>
      </c>
      <c r="T3662">
        <v>23.25</v>
      </c>
      <c r="U3662">
        <v>17</v>
      </c>
      <c r="V3662">
        <v>0.59191176470588236</v>
      </c>
      <c r="W3662">
        <v>0.24</v>
      </c>
      <c r="X3662">
        <v>0.22321428571428573</v>
      </c>
      <c r="Y3662">
        <v>0.15625</v>
      </c>
      <c r="Z3662">
        <v>350</v>
      </c>
      <c r="AA3662">
        <v>0.7</v>
      </c>
      <c r="AB3662">
        <v>18</v>
      </c>
      <c r="AC3662">
        <v>5</v>
      </c>
      <c r="AD3662">
        <v>0</v>
      </c>
      <c r="AE3662">
        <v>8</v>
      </c>
      <c r="AF3662">
        <v>0</v>
      </c>
      <c r="AG3662">
        <v>0</v>
      </c>
      <c r="AH3662">
        <v>14</v>
      </c>
      <c r="AI3662">
        <v>2</v>
      </c>
      <c r="AJ3662">
        <v>0</v>
      </c>
      <c r="AK3662">
        <v>5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50</v>
      </c>
      <c r="AR3662">
        <v>50</v>
      </c>
      <c r="AS3662" t="s">
        <v>755</v>
      </c>
    </row>
    <row r="3663" spans="1:45" x14ac:dyDescent="0.25">
      <c r="A3663">
        <v>3662</v>
      </c>
      <c r="B3663" t="s">
        <v>26</v>
      </c>
      <c r="C3663" t="s">
        <v>678</v>
      </c>
      <c r="D3663" t="s">
        <v>6</v>
      </c>
      <c r="E3663" t="s">
        <v>359</v>
      </c>
      <c r="F3663" s="138">
        <v>44128</v>
      </c>
      <c r="G3663" t="s">
        <v>670</v>
      </c>
      <c r="H3663" t="s">
        <v>687</v>
      </c>
      <c r="I3663" t="s">
        <v>699</v>
      </c>
      <c r="J3663" t="s">
        <v>429</v>
      </c>
      <c r="K3663" t="s">
        <v>671</v>
      </c>
      <c r="L3663">
        <v>1200</v>
      </c>
      <c r="M3663">
        <v>200</v>
      </c>
      <c r="O3663">
        <v>220</v>
      </c>
      <c r="P3663">
        <v>80</v>
      </c>
      <c r="Q3663">
        <v>11</v>
      </c>
      <c r="R3663">
        <v>47</v>
      </c>
      <c r="S3663">
        <v>52.8</v>
      </c>
      <c r="T3663">
        <v>11.25</v>
      </c>
      <c r="U3663">
        <v>18.55</v>
      </c>
      <c r="V3663">
        <v>0.51379310344827589</v>
      </c>
      <c r="W3663">
        <v>0.24</v>
      </c>
      <c r="X3663">
        <v>7.1428571428571425E-2</v>
      </c>
      <c r="Y3663">
        <v>0.30519480519480519</v>
      </c>
      <c r="Z3663">
        <v>348</v>
      </c>
      <c r="AA3663">
        <v>0.7</v>
      </c>
      <c r="AB3663">
        <v>5.5</v>
      </c>
      <c r="AC3663">
        <v>9</v>
      </c>
      <c r="AD3663">
        <v>0</v>
      </c>
      <c r="AE3663">
        <v>7</v>
      </c>
      <c r="AF3663">
        <v>0</v>
      </c>
      <c r="AG3663">
        <v>0</v>
      </c>
      <c r="AH3663">
        <v>12.3</v>
      </c>
      <c r="AI3663">
        <v>11</v>
      </c>
      <c r="AJ3663">
        <v>0</v>
      </c>
      <c r="AK3663">
        <v>7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50</v>
      </c>
      <c r="AR3663">
        <v>50</v>
      </c>
      <c r="AS3663" t="s">
        <v>755</v>
      </c>
    </row>
    <row r="3664" spans="1:45" x14ac:dyDescent="0.25">
      <c r="A3664">
        <v>3663</v>
      </c>
      <c r="B3664" t="s">
        <v>26</v>
      </c>
      <c r="C3664" t="s">
        <v>678</v>
      </c>
      <c r="D3664" t="s">
        <v>6</v>
      </c>
      <c r="E3664" t="s">
        <v>359</v>
      </c>
      <c r="F3664" s="138">
        <v>44128</v>
      </c>
      <c r="G3664" t="s">
        <v>676</v>
      </c>
      <c r="H3664" t="s">
        <v>667</v>
      </c>
      <c r="I3664" t="s">
        <v>679</v>
      </c>
      <c r="J3664" t="s">
        <v>380</v>
      </c>
      <c r="K3664" t="s">
        <v>669</v>
      </c>
      <c r="L3664">
        <v>1200</v>
      </c>
      <c r="M3664">
        <v>336</v>
      </c>
      <c r="O3664">
        <v>282</v>
      </c>
      <c r="P3664">
        <v>134.4</v>
      </c>
      <c r="Q3664">
        <v>42</v>
      </c>
      <c r="R3664">
        <v>48</v>
      </c>
      <c r="S3664">
        <v>88.703999999999994</v>
      </c>
      <c r="T3664">
        <v>22.8</v>
      </c>
      <c r="U3664">
        <v>24</v>
      </c>
      <c r="V3664">
        <v>0.52</v>
      </c>
      <c r="W3664">
        <v>0.4</v>
      </c>
      <c r="X3664">
        <v>0.21276595744680854</v>
      </c>
      <c r="Y3664">
        <v>0.24316109422492405</v>
      </c>
      <c r="Z3664">
        <v>290</v>
      </c>
      <c r="AA3664">
        <v>0.7</v>
      </c>
      <c r="AB3664">
        <v>12.8</v>
      </c>
      <c r="AC3664">
        <v>0</v>
      </c>
      <c r="AD3664">
        <v>0</v>
      </c>
      <c r="AE3664">
        <v>20</v>
      </c>
      <c r="AF3664">
        <v>0</v>
      </c>
      <c r="AG3664">
        <v>0</v>
      </c>
      <c r="AH3664">
        <v>13</v>
      </c>
      <c r="AI3664">
        <v>0</v>
      </c>
      <c r="AJ3664">
        <v>0</v>
      </c>
      <c r="AK3664">
        <v>22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50</v>
      </c>
      <c r="AR3664">
        <v>50</v>
      </c>
      <c r="AS3664" t="s">
        <v>797</v>
      </c>
    </row>
    <row r="3665" spans="1:45" x14ac:dyDescent="0.25">
      <c r="A3665">
        <v>3664</v>
      </c>
      <c r="B3665" t="s">
        <v>26</v>
      </c>
      <c r="C3665" t="s">
        <v>678</v>
      </c>
      <c r="D3665" t="s">
        <v>6</v>
      </c>
      <c r="E3665" t="s">
        <v>359</v>
      </c>
      <c r="F3665" s="138">
        <v>44128</v>
      </c>
      <c r="G3665" t="s">
        <v>685</v>
      </c>
      <c r="H3665" t="s">
        <v>667</v>
      </c>
      <c r="I3665" t="s">
        <v>679</v>
      </c>
      <c r="J3665" t="s">
        <v>444</v>
      </c>
      <c r="K3665" t="s">
        <v>671</v>
      </c>
      <c r="L3665">
        <v>1000</v>
      </c>
      <c r="M3665">
        <v>200</v>
      </c>
      <c r="O3665">
        <v>224</v>
      </c>
      <c r="P3665">
        <v>80</v>
      </c>
      <c r="Q3665">
        <v>16</v>
      </c>
      <c r="R3665">
        <v>57</v>
      </c>
      <c r="S3665">
        <v>52.8</v>
      </c>
      <c r="T3665">
        <v>9.1</v>
      </c>
      <c r="U3665">
        <v>36.049999999999997</v>
      </c>
      <c r="V3665">
        <v>0.61849315068493149</v>
      </c>
      <c r="W3665">
        <v>0.24</v>
      </c>
      <c r="X3665">
        <v>0.10204081632653063</v>
      </c>
      <c r="Y3665">
        <v>0.36352040816326536</v>
      </c>
      <c r="Z3665">
        <v>801</v>
      </c>
      <c r="AA3665">
        <v>0.65</v>
      </c>
      <c r="AB3665">
        <v>8.1</v>
      </c>
      <c r="AC3665">
        <v>4</v>
      </c>
      <c r="AD3665">
        <v>0</v>
      </c>
      <c r="AE3665">
        <v>0</v>
      </c>
      <c r="AF3665">
        <v>0</v>
      </c>
      <c r="AG3665">
        <v>0</v>
      </c>
      <c r="AH3665">
        <v>31.8</v>
      </c>
      <c r="AI3665">
        <v>1</v>
      </c>
      <c r="AJ3665">
        <v>0</v>
      </c>
      <c r="AK3665">
        <v>8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50</v>
      </c>
      <c r="AR3665">
        <v>50</v>
      </c>
      <c r="AS3665" t="s">
        <v>755</v>
      </c>
    </row>
    <row r="3666" spans="1:45" x14ac:dyDescent="0.25">
      <c r="A3666">
        <v>3665</v>
      </c>
      <c r="B3666" t="s">
        <v>26</v>
      </c>
      <c r="C3666" t="s">
        <v>678</v>
      </c>
      <c r="D3666" t="s">
        <v>6</v>
      </c>
      <c r="E3666" t="s">
        <v>359</v>
      </c>
      <c r="F3666" s="138">
        <v>44128</v>
      </c>
      <c r="G3666" t="s">
        <v>685</v>
      </c>
      <c r="H3666" t="s">
        <v>667</v>
      </c>
      <c r="I3666" t="s">
        <v>686</v>
      </c>
      <c r="J3666" t="s">
        <v>234</v>
      </c>
      <c r="K3666" t="s">
        <v>671</v>
      </c>
      <c r="L3666">
        <v>1000</v>
      </c>
      <c r="M3666">
        <v>200</v>
      </c>
      <c r="O3666">
        <v>224</v>
      </c>
      <c r="P3666">
        <v>80</v>
      </c>
      <c r="Q3666">
        <v>7</v>
      </c>
      <c r="R3666">
        <v>50</v>
      </c>
      <c r="S3666">
        <v>52.8</v>
      </c>
      <c r="T3666">
        <v>2</v>
      </c>
      <c r="U3666">
        <v>34</v>
      </c>
      <c r="V3666">
        <v>0.63157894736842102</v>
      </c>
      <c r="W3666">
        <v>0.24</v>
      </c>
      <c r="X3666">
        <v>4.4642857142857151E-2</v>
      </c>
      <c r="Y3666">
        <v>0.31887755102040821</v>
      </c>
      <c r="Z3666">
        <v>350</v>
      </c>
      <c r="AA3666">
        <v>0.7</v>
      </c>
      <c r="AB3666">
        <v>0</v>
      </c>
      <c r="AC3666">
        <v>0</v>
      </c>
      <c r="AD3666">
        <v>0</v>
      </c>
      <c r="AE3666">
        <v>4</v>
      </c>
      <c r="AF3666">
        <v>0</v>
      </c>
      <c r="AG3666">
        <v>0</v>
      </c>
      <c r="AH3666">
        <v>28</v>
      </c>
      <c r="AI3666">
        <v>0</v>
      </c>
      <c r="AJ3666">
        <v>0</v>
      </c>
      <c r="AK3666">
        <v>12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100</v>
      </c>
      <c r="AR3666">
        <v>100</v>
      </c>
      <c r="AS3666" t="s">
        <v>755</v>
      </c>
    </row>
    <row r="3667" spans="1:45" x14ac:dyDescent="0.25">
      <c r="A3667">
        <v>3666</v>
      </c>
      <c r="B3667" t="s">
        <v>26</v>
      </c>
      <c r="C3667" t="s">
        <v>680</v>
      </c>
      <c r="D3667" t="s">
        <v>6</v>
      </c>
      <c r="E3667" t="s">
        <v>359</v>
      </c>
      <c r="F3667" s="138">
        <v>44128</v>
      </c>
      <c r="G3667" t="s">
        <v>666</v>
      </c>
      <c r="H3667" t="s">
        <v>667</v>
      </c>
      <c r="I3667" t="s">
        <v>681</v>
      </c>
      <c r="J3667" t="s">
        <v>236</v>
      </c>
      <c r="K3667" t="s">
        <v>669</v>
      </c>
      <c r="L3667">
        <v>2700</v>
      </c>
      <c r="M3667">
        <v>567</v>
      </c>
      <c r="O3667">
        <v>420</v>
      </c>
      <c r="P3667">
        <v>226</v>
      </c>
      <c r="Q3667">
        <v>36</v>
      </c>
      <c r="R3667">
        <v>90</v>
      </c>
      <c r="S3667">
        <v>147</v>
      </c>
      <c r="T3667">
        <v>36.799999999999997</v>
      </c>
      <c r="U3667">
        <v>120.3</v>
      </c>
      <c r="V3667">
        <v>1.2468253968253968</v>
      </c>
      <c r="W3667">
        <v>0.4</v>
      </c>
      <c r="X3667">
        <v>0.12244897959183673</v>
      </c>
      <c r="Y3667">
        <v>0.30612244897959184</v>
      </c>
      <c r="Z3667">
        <v>480</v>
      </c>
      <c r="AA3667">
        <v>0.7</v>
      </c>
      <c r="AB3667">
        <v>32.299999999999997</v>
      </c>
      <c r="AC3667">
        <v>0</v>
      </c>
      <c r="AD3667">
        <v>0</v>
      </c>
      <c r="AE3667">
        <v>9</v>
      </c>
      <c r="AF3667">
        <v>0</v>
      </c>
      <c r="AG3667">
        <v>0</v>
      </c>
      <c r="AH3667">
        <v>108.3</v>
      </c>
      <c r="AI3667">
        <v>0</v>
      </c>
      <c r="AJ3667">
        <v>0</v>
      </c>
      <c r="AK3667">
        <v>24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250</v>
      </c>
      <c r="AR3667">
        <v>250</v>
      </c>
      <c r="AS3667" t="s">
        <v>797</v>
      </c>
    </row>
    <row r="3668" spans="1:45" x14ac:dyDescent="0.25">
      <c r="A3668">
        <v>3667</v>
      </c>
      <c r="B3668" t="s">
        <v>26</v>
      </c>
      <c r="C3668" t="s">
        <v>680</v>
      </c>
      <c r="D3668" t="s">
        <v>6</v>
      </c>
      <c r="E3668" t="s">
        <v>359</v>
      </c>
      <c r="F3668" s="138">
        <v>44128</v>
      </c>
      <c r="G3668" t="s">
        <v>666</v>
      </c>
      <c r="H3668" t="s">
        <v>667</v>
      </c>
      <c r="I3668" t="s">
        <v>681</v>
      </c>
      <c r="J3668" t="s">
        <v>428</v>
      </c>
      <c r="K3668" t="s">
        <v>669</v>
      </c>
      <c r="L3668">
        <v>2700</v>
      </c>
      <c r="M3668">
        <v>567</v>
      </c>
      <c r="O3668">
        <v>440</v>
      </c>
      <c r="P3668">
        <v>226</v>
      </c>
      <c r="Q3668">
        <v>22</v>
      </c>
      <c r="R3668">
        <v>109</v>
      </c>
      <c r="S3668">
        <v>147</v>
      </c>
      <c r="T3668">
        <v>31.5</v>
      </c>
      <c r="U3668">
        <v>134.55000000000001</v>
      </c>
      <c r="V3668">
        <v>1.2675572519083971</v>
      </c>
      <c r="W3668">
        <v>0.4</v>
      </c>
      <c r="X3668">
        <v>7.1428571428571425E-2</v>
      </c>
      <c r="Y3668">
        <v>0.35389610389610388</v>
      </c>
      <c r="Z3668">
        <v>512</v>
      </c>
      <c r="AA3668">
        <v>0.7</v>
      </c>
      <c r="AB3668">
        <v>28</v>
      </c>
      <c r="AC3668">
        <v>0</v>
      </c>
      <c r="AD3668">
        <v>0</v>
      </c>
      <c r="AE3668">
        <v>7</v>
      </c>
      <c r="AF3668">
        <v>0</v>
      </c>
      <c r="AG3668">
        <v>0</v>
      </c>
      <c r="AH3668">
        <v>127.3</v>
      </c>
      <c r="AI3668">
        <v>9</v>
      </c>
      <c r="AJ3668">
        <v>0</v>
      </c>
      <c r="AK3668">
        <v>10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150</v>
      </c>
      <c r="AR3668">
        <v>150</v>
      </c>
      <c r="AS3668" t="s">
        <v>797</v>
      </c>
    </row>
    <row r="3669" spans="1:45" x14ac:dyDescent="0.25">
      <c r="A3669">
        <v>3668</v>
      </c>
      <c r="B3669" t="s">
        <v>26</v>
      </c>
      <c r="C3669" t="s">
        <v>680</v>
      </c>
      <c r="D3669" t="s">
        <v>6</v>
      </c>
      <c r="E3669" t="s">
        <v>359</v>
      </c>
      <c r="F3669" s="138">
        <v>44128</v>
      </c>
      <c r="G3669" t="s">
        <v>670</v>
      </c>
      <c r="H3669" t="s">
        <v>667</v>
      </c>
      <c r="I3669" t="s">
        <v>681</v>
      </c>
      <c r="J3669" t="s">
        <v>375</v>
      </c>
      <c r="K3669" t="s">
        <v>671</v>
      </c>
      <c r="L3669">
        <v>1200</v>
      </c>
      <c r="M3669">
        <v>336</v>
      </c>
      <c r="O3669">
        <v>400</v>
      </c>
      <c r="P3669">
        <v>134</v>
      </c>
      <c r="Q3669">
        <v>74</v>
      </c>
      <c r="R3669">
        <v>106</v>
      </c>
      <c r="S3669">
        <v>88</v>
      </c>
      <c r="T3669">
        <v>73.5</v>
      </c>
      <c r="U3669">
        <v>102.25</v>
      </c>
      <c r="V3669">
        <v>0.97638888888888886</v>
      </c>
      <c r="W3669">
        <v>0.4</v>
      </c>
      <c r="X3669">
        <v>0.26428571428571429</v>
      </c>
      <c r="Y3669">
        <v>0.37857142857142856</v>
      </c>
      <c r="Z3669">
        <v>397</v>
      </c>
      <c r="AA3669">
        <v>0.7</v>
      </c>
      <c r="AB3669">
        <v>71</v>
      </c>
      <c r="AC3669">
        <v>2</v>
      </c>
      <c r="AD3669">
        <v>0</v>
      </c>
      <c r="AE3669">
        <v>4</v>
      </c>
      <c r="AF3669">
        <v>0</v>
      </c>
      <c r="AG3669">
        <v>0</v>
      </c>
      <c r="AH3669">
        <v>100</v>
      </c>
      <c r="AI3669">
        <v>3</v>
      </c>
      <c r="AJ3669">
        <v>0</v>
      </c>
      <c r="AK3669">
        <v>3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150</v>
      </c>
      <c r="AR3669">
        <v>150</v>
      </c>
      <c r="AS3669" t="s">
        <v>797</v>
      </c>
    </row>
    <row r="3670" spans="1:45" x14ac:dyDescent="0.25">
      <c r="A3670">
        <v>3669</v>
      </c>
      <c r="B3670" t="s">
        <v>26</v>
      </c>
      <c r="C3670" t="s">
        <v>680</v>
      </c>
      <c r="D3670" t="s">
        <v>6</v>
      </c>
      <c r="E3670" t="s">
        <v>359</v>
      </c>
      <c r="F3670" s="138">
        <v>44128</v>
      </c>
      <c r="G3670" t="s">
        <v>670</v>
      </c>
      <c r="H3670" t="s">
        <v>667</v>
      </c>
      <c r="I3670" t="s">
        <v>681</v>
      </c>
      <c r="J3670" t="s">
        <v>376</v>
      </c>
      <c r="K3670" t="s">
        <v>671</v>
      </c>
      <c r="L3670">
        <v>1200</v>
      </c>
      <c r="M3670">
        <v>336</v>
      </c>
      <c r="O3670">
        <v>240</v>
      </c>
      <c r="P3670">
        <v>134</v>
      </c>
      <c r="Q3670">
        <v>29</v>
      </c>
      <c r="R3670">
        <v>73</v>
      </c>
      <c r="S3670">
        <v>88</v>
      </c>
      <c r="T3670">
        <v>27.25</v>
      </c>
      <c r="U3670">
        <v>88.1</v>
      </c>
      <c r="V3670">
        <v>1.1308823529411764</v>
      </c>
      <c r="W3670">
        <v>0.4</v>
      </c>
      <c r="X3670">
        <v>0.17261904761904762</v>
      </c>
      <c r="Y3670">
        <v>0.43452380952380953</v>
      </c>
      <c r="Z3670">
        <v>283</v>
      </c>
      <c r="AA3670">
        <v>0.7</v>
      </c>
      <c r="AB3670">
        <v>26</v>
      </c>
      <c r="AC3670">
        <v>1</v>
      </c>
      <c r="AD3670">
        <v>0</v>
      </c>
      <c r="AE3670">
        <v>2</v>
      </c>
      <c r="AF3670">
        <v>0</v>
      </c>
      <c r="AG3670">
        <v>0</v>
      </c>
      <c r="AH3670">
        <v>85.6</v>
      </c>
      <c r="AI3670">
        <v>2</v>
      </c>
      <c r="AJ3670">
        <v>0</v>
      </c>
      <c r="AK3670">
        <v>4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150</v>
      </c>
      <c r="AR3670">
        <v>150</v>
      </c>
      <c r="AS3670" t="s">
        <v>797</v>
      </c>
    </row>
    <row r="3671" spans="1:45" x14ac:dyDescent="0.25">
      <c r="A3671">
        <v>3670</v>
      </c>
      <c r="B3671" t="s">
        <v>26</v>
      </c>
      <c r="C3671" t="s">
        <v>680</v>
      </c>
      <c r="D3671" t="s">
        <v>6</v>
      </c>
      <c r="E3671" t="s">
        <v>359</v>
      </c>
      <c r="F3671" s="138">
        <v>44128</v>
      </c>
      <c r="G3671" t="s">
        <v>670</v>
      </c>
      <c r="H3671" t="s">
        <v>667</v>
      </c>
      <c r="I3671" t="s">
        <v>681</v>
      </c>
      <c r="J3671" t="s">
        <v>369</v>
      </c>
      <c r="K3671" t="s">
        <v>671</v>
      </c>
      <c r="L3671">
        <v>1200</v>
      </c>
      <c r="M3671">
        <v>336</v>
      </c>
      <c r="O3671">
        <v>292</v>
      </c>
      <c r="P3671">
        <v>134</v>
      </c>
      <c r="Q3671">
        <v>27</v>
      </c>
      <c r="R3671">
        <v>53</v>
      </c>
      <c r="S3671">
        <v>88</v>
      </c>
      <c r="T3671">
        <v>20.350000000000001</v>
      </c>
      <c r="U3671">
        <v>42.85</v>
      </c>
      <c r="V3671">
        <v>0.79</v>
      </c>
      <c r="W3671">
        <v>0.4</v>
      </c>
      <c r="X3671">
        <v>0.1320939334637965</v>
      </c>
      <c r="Y3671">
        <v>0.25929549902152643</v>
      </c>
      <c r="Z3671">
        <v>279</v>
      </c>
      <c r="AA3671">
        <v>0.7</v>
      </c>
      <c r="AB3671">
        <v>19.600000000000001</v>
      </c>
      <c r="AC3671">
        <v>3</v>
      </c>
      <c r="AD3671">
        <v>0</v>
      </c>
      <c r="AE3671">
        <v>0</v>
      </c>
      <c r="AF3671">
        <v>0</v>
      </c>
      <c r="AG3671">
        <v>0</v>
      </c>
      <c r="AH3671">
        <v>41.6</v>
      </c>
      <c r="AI3671">
        <v>1</v>
      </c>
      <c r="AJ3671">
        <v>0</v>
      </c>
      <c r="AK3671">
        <v>2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150</v>
      </c>
      <c r="AR3671">
        <v>150</v>
      </c>
      <c r="AS3671" t="s">
        <v>755</v>
      </c>
    </row>
    <row r="3672" spans="1:45" x14ac:dyDescent="0.25">
      <c r="A3672">
        <v>3671</v>
      </c>
      <c r="B3672" t="s">
        <v>26</v>
      </c>
      <c r="C3672" t="s">
        <v>680</v>
      </c>
      <c r="D3672" t="s">
        <v>6</v>
      </c>
      <c r="E3672" t="s">
        <v>359</v>
      </c>
      <c r="F3672" s="138">
        <v>44128</v>
      </c>
      <c r="G3672" t="s">
        <v>670</v>
      </c>
      <c r="H3672" t="s">
        <v>667</v>
      </c>
      <c r="I3672" t="s">
        <v>681</v>
      </c>
      <c r="J3672" t="s">
        <v>373</v>
      </c>
      <c r="K3672" t="s">
        <v>671</v>
      </c>
      <c r="L3672">
        <v>1200</v>
      </c>
      <c r="M3672">
        <v>336</v>
      </c>
      <c r="O3672">
        <v>224</v>
      </c>
      <c r="P3672">
        <v>134</v>
      </c>
      <c r="Q3672">
        <v>16</v>
      </c>
      <c r="R3672">
        <v>41</v>
      </c>
      <c r="S3672">
        <v>88</v>
      </c>
      <c r="T3672">
        <v>15.25</v>
      </c>
      <c r="U3672">
        <v>46.75</v>
      </c>
      <c r="V3672">
        <v>1.0877192982456141</v>
      </c>
      <c r="W3672">
        <v>0.4</v>
      </c>
      <c r="X3672">
        <v>0.10204081632653063</v>
      </c>
      <c r="Y3672">
        <v>0.26147959183673475</v>
      </c>
      <c r="Z3672">
        <v>250</v>
      </c>
      <c r="AA3672">
        <v>0.7</v>
      </c>
      <c r="AB3672">
        <v>15</v>
      </c>
      <c r="AC3672">
        <v>1</v>
      </c>
      <c r="AD3672">
        <v>0</v>
      </c>
      <c r="AE3672">
        <v>0</v>
      </c>
      <c r="AF3672">
        <v>0</v>
      </c>
      <c r="AG3672">
        <v>0</v>
      </c>
      <c r="AH3672">
        <v>45</v>
      </c>
      <c r="AI3672">
        <v>1</v>
      </c>
      <c r="AJ3672">
        <v>0</v>
      </c>
      <c r="AK3672">
        <v>3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150</v>
      </c>
      <c r="AR3672">
        <v>150</v>
      </c>
      <c r="AS3672" t="s">
        <v>797</v>
      </c>
    </row>
    <row r="3673" spans="1:45" x14ac:dyDescent="0.25">
      <c r="A3673">
        <v>3672</v>
      </c>
      <c r="B3673" t="s">
        <v>26</v>
      </c>
      <c r="C3673" t="s">
        <v>680</v>
      </c>
      <c r="D3673" t="s">
        <v>6</v>
      </c>
      <c r="E3673" t="s">
        <v>359</v>
      </c>
      <c r="F3673" s="138">
        <v>44128</v>
      </c>
      <c r="G3673" t="s">
        <v>670</v>
      </c>
      <c r="H3673" t="s">
        <v>667</v>
      </c>
      <c r="I3673" t="s">
        <v>681</v>
      </c>
      <c r="J3673" t="s">
        <v>386</v>
      </c>
      <c r="K3673" t="s">
        <v>671</v>
      </c>
      <c r="L3673">
        <v>1200</v>
      </c>
      <c r="M3673">
        <v>240</v>
      </c>
      <c r="O3673">
        <v>200</v>
      </c>
      <c r="P3673">
        <v>96</v>
      </c>
      <c r="Q3673">
        <v>19</v>
      </c>
      <c r="R3673">
        <v>36</v>
      </c>
      <c r="S3673">
        <v>63</v>
      </c>
      <c r="T3673">
        <v>12</v>
      </c>
      <c r="U3673">
        <v>26</v>
      </c>
      <c r="V3673">
        <v>0.69090909090909092</v>
      </c>
      <c r="W3673">
        <v>0.4</v>
      </c>
      <c r="X3673">
        <v>0.1357142857142857</v>
      </c>
      <c r="Y3673">
        <v>0.25714285714285712</v>
      </c>
      <c r="Z3673">
        <v>260</v>
      </c>
      <c r="AA3673">
        <v>0.65</v>
      </c>
      <c r="AB3673">
        <v>12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25.5</v>
      </c>
      <c r="AI3673">
        <v>0</v>
      </c>
      <c r="AJ3673">
        <v>0</v>
      </c>
      <c r="AK3673">
        <v>1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150</v>
      </c>
      <c r="AR3673">
        <v>150</v>
      </c>
      <c r="AS3673" t="s">
        <v>755</v>
      </c>
    </row>
    <row r="3674" spans="1:45" x14ac:dyDescent="0.25">
      <c r="A3674">
        <v>3673</v>
      </c>
      <c r="B3674" t="s">
        <v>26</v>
      </c>
      <c r="C3674" t="s">
        <v>680</v>
      </c>
      <c r="D3674" t="s">
        <v>6</v>
      </c>
      <c r="E3674" t="s">
        <v>359</v>
      </c>
      <c r="F3674" s="138">
        <v>44128</v>
      </c>
      <c r="G3674" t="s">
        <v>670</v>
      </c>
      <c r="H3674" t="s">
        <v>667</v>
      </c>
      <c r="I3674" t="s">
        <v>681</v>
      </c>
      <c r="J3674" t="s">
        <v>384</v>
      </c>
      <c r="K3674" t="s">
        <v>671</v>
      </c>
      <c r="L3674">
        <v>1200</v>
      </c>
      <c r="M3674">
        <v>240</v>
      </c>
      <c r="O3674">
        <v>206</v>
      </c>
      <c r="P3674">
        <v>96</v>
      </c>
      <c r="Q3674">
        <v>13</v>
      </c>
      <c r="R3674">
        <v>16</v>
      </c>
      <c r="S3674">
        <v>63</v>
      </c>
      <c r="T3674">
        <v>9.9499999999999993</v>
      </c>
      <c r="U3674">
        <v>10.8</v>
      </c>
      <c r="V3674">
        <v>0.71551724137931039</v>
      </c>
      <c r="W3674">
        <v>0.4</v>
      </c>
      <c r="X3674">
        <v>9.0152565880721222E-2</v>
      </c>
      <c r="Y3674">
        <v>0.11095700416088766</v>
      </c>
      <c r="Z3674">
        <v>225</v>
      </c>
      <c r="AA3674">
        <v>0.65</v>
      </c>
      <c r="AB3674">
        <v>9.6999999999999993</v>
      </c>
      <c r="AC3674">
        <v>1</v>
      </c>
      <c r="AD3674">
        <v>0</v>
      </c>
      <c r="AE3674">
        <v>0</v>
      </c>
      <c r="AF3674">
        <v>0</v>
      </c>
      <c r="AG3674">
        <v>0</v>
      </c>
      <c r="AH3674">
        <v>10.3</v>
      </c>
      <c r="AI3674">
        <v>2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150</v>
      </c>
      <c r="AR3674">
        <v>150</v>
      </c>
      <c r="AS3674" t="s">
        <v>755</v>
      </c>
    </row>
    <row r="3675" spans="1:45" x14ac:dyDescent="0.25">
      <c r="A3675">
        <v>3674</v>
      </c>
      <c r="B3675" t="s">
        <v>26</v>
      </c>
      <c r="C3675" t="s">
        <v>680</v>
      </c>
      <c r="D3675" t="s">
        <v>6</v>
      </c>
      <c r="E3675" t="s">
        <v>359</v>
      </c>
      <c r="F3675" s="138">
        <v>44128</v>
      </c>
      <c r="G3675" t="s">
        <v>682</v>
      </c>
      <c r="H3675" t="s">
        <v>687</v>
      </c>
      <c r="I3675" t="s">
        <v>681</v>
      </c>
      <c r="J3675" t="s">
        <v>493</v>
      </c>
      <c r="K3675" t="s">
        <v>671</v>
      </c>
      <c r="L3675">
        <v>1000</v>
      </c>
      <c r="M3675">
        <v>200</v>
      </c>
      <c r="O3675">
        <v>244</v>
      </c>
      <c r="P3675">
        <v>80</v>
      </c>
      <c r="Q3675">
        <v>4</v>
      </c>
      <c r="R3675">
        <v>41</v>
      </c>
      <c r="S3675">
        <v>52</v>
      </c>
      <c r="T3675">
        <v>2</v>
      </c>
      <c r="U3675">
        <v>37.6</v>
      </c>
      <c r="V3675">
        <v>0.88</v>
      </c>
      <c r="W3675">
        <v>0.24</v>
      </c>
      <c r="X3675">
        <v>2.3419203747072601E-2</v>
      </c>
      <c r="Y3675">
        <v>0.24004683840749416</v>
      </c>
      <c r="Z3675">
        <v>289</v>
      </c>
      <c r="AA3675">
        <v>0.65</v>
      </c>
      <c r="AB3675">
        <v>1.5</v>
      </c>
      <c r="AC3675">
        <v>0</v>
      </c>
      <c r="AD3675">
        <v>0</v>
      </c>
      <c r="AE3675">
        <v>1</v>
      </c>
      <c r="AF3675">
        <v>0</v>
      </c>
      <c r="AG3675">
        <v>0</v>
      </c>
      <c r="AH3675">
        <v>36.6</v>
      </c>
      <c r="AI3675">
        <v>0</v>
      </c>
      <c r="AJ3675">
        <v>0</v>
      </c>
      <c r="AK3675">
        <v>2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150</v>
      </c>
      <c r="AR3675">
        <v>150</v>
      </c>
      <c r="AS3675" t="s">
        <v>755</v>
      </c>
    </row>
    <row r="3676" spans="1:45" x14ac:dyDescent="0.25">
      <c r="A3676">
        <v>3675</v>
      </c>
      <c r="B3676" t="s">
        <v>26</v>
      </c>
      <c r="C3676" t="s">
        <v>680</v>
      </c>
      <c r="D3676" t="s">
        <v>6</v>
      </c>
      <c r="E3676" t="s">
        <v>359</v>
      </c>
      <c r="F3676" s="138">
        <v>44128</v>
      </c>
      <c r="G3676" t="s">
        <v>682</v>
      </c>
      <c r="H3676" t="s">
        <v>667</v>
      </c>
      <c r="I3676" t="s">
        <v>681</v>
      </c>
      <c r="J3676" t="s">
        <v>397</v>
      </c>
      <c r="K3676" t="s">
        <v>671</v>
      </c>
      <c r="L3676">
        <v>1000</v>
      </c>
      <c r="M3676">
        <v>200</v>
      </c>
      <c r="O3676">
        <v>196</v>
      </c>
      <c r="P3676">
        <v>80</v>
      </c>
      <c r="Q3676">
        <v>0</v>
      </c>
      <c r="R3676">
        <v>26</v>
      </c>
      <c r="S3676">
        <v>52</v>
      </c>
      <c r="T3676">
        <v>0</v>
      </c>
      <c r="U3676">
        <v>19.5</v>
      </c>
      <c r="V3676">
        <v>0.75</v>
      </c>
      <c r="W3676">
        <v>0.4</v>
      </c>
      <c r="X3676">
        <v>0</v>
      </c>
      <c r="Y3676">
        <v>0.18950437317784258</v>
      </c>
      <c r="Z3676">
        <v>207</v>
      </c>
      <c r="AA3676">
        <v>0.65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19</v>
      </c>
      <c r="AI3676">
        <v>0</v>
      </c>
      <c r="AJ3676">
        <v>0</v>
      </c>
      <c r="AK3676">
        <v>1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150</v>
      </c>
      <c r="AR3676">
        <v>150</v>
      </c>
      <c r="AS3676" t="s">
        <v>755</v>
      </c>
    </row>
    <row r="3677" spans="1:45" x14ac:dyDescent="0.25">
      <c r="A3677">
        <v>3676</v>
      </c>
      <c r="B3677" t="s">
        <v>26</v>
      </c>
      <c r="C3677" t="s">
        <v>680</v>
      </c>
      <c r="D3677" t="s">
        <v>6</v>
      </c>
      <c r="E3677" t="s">
        <v>359</v>
      </c>
      <c r="F3677" s="138">
        <v>44128</v>
      </c>
      <c r="G3677" t="s">
        <v>676</v>
      </c>
      <c r="H3677" t="s">
        <v>667</v>
      </c>
      <c r="I3677" t="s">
        <v>681</v>
      </c>
      <c r="J3677" t="s">
        <v>378</v>
      </c>
      <c r="K3677" t="s">
        <v>669</v>
      </c>
      <c r="L3677">
        <v>1200</v>
      </c>
      <c r="M3677">
        <v>336</v>
      </c>
      <c r="O3677">
        <v>192</v>
      </c>
      <c r="P3677">
        <v>134</v>
      </c>
      <c r="Q3677">
        <v>32</v>
      </c>
      <c r="R3677">
        <v>56</v>
      </c>
      <c r="S3677">
        <v>88</v>
      </c>
      <c r="T3677">
        <v>25.8</v>
      </c>
      <c r="U3677">
        <v>48.8</v>
      </c>
      <c r="V3677">
        <v>0.84772727272727266</v>
      </c>
      <c r="W3677">
        <v>0.4</v>
      </c>
      <c r="X3677">
        <v>0.23809523809523814</v>
      </c>
      <c r="Y3677">
        <v>0.41666666666666674</v>
      </c>
      <c r="Z3677">
        <v>187</v>
      </c>
      <c r="AA3677">
        <v>0.65</v>
      </c>
      <c r="AB3677">
        <v>21.8</v>
      </c>
      <c r="AC3677">
        <v>0</v>
      </c>
      <c r="AD3677">
        <v>0</v>
      </c>
      <c r="AE3677">
        <v>8</v>
      </c>
      <c r="AF3677">
        <v>0</v>
      </c>
      <c r="AG3677">
        <v>0</v>
      </c>
      <c r="AH3677">
        <v>41.8</v>
      </c>
      <c r="AI3677">
        <v>2</v>
      </c>
      <c r="AJ3677">
        <v>0</v>
      </c>
      <c r="AK3677">
        <v>13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150</v>
      </c>
      <c r="AR3677">
        <v>150</v>
      </c>
      <c r="AS3677" t="s">
        <v>797</v>
      </c>
    </row>
    <row r="3678" spans="1:45" x14ac:dyDescent="0.25">
      <c r="A3678">
        <v>3677</v>
      </c>
      <c r="B3678" t="s">
        <v>26</v>
      </c>
      <c r="C3678" t="s">
        <v>680</v>
      </c>
      <c r="D3678" t="s">
        <v>6</v>
      </c>
      <c r="E3678" t="s">
        <v>359</v>
      </c>
      <c r="F3678" s="138">
        <v>44128</v>
      </c>
      <c r="G3678" t="s">
        <v>676</v>
      </c>
      <c r="H3678" t="s">
        <v>667</v>
      </c>
      <c r="I3678" t="s">
        <v>681</v>
      </c>
      <c r="J3678" t="s">
        <v>379</v>
      </c>
      <c r="K3678" t="s">
        <v>669</v>
      </c>
      <c r="L3678">
        <v>1200</v>
      </c>
      <c r="M3678">
        <v>336</v>
      </c>
      <c r="O3678">
        <v>260</v>
      </c>
      <c r="P3678">
        <v>134</v>
      </c>
      <c r="Q3678">
        <v>27</v>
      </c>
      <c r="R3678">
        <v>61</v>
      </c>
      <c r="S3678">
        <v>88</v>
      </c>
      <c r="T3678">
        <v>16.25</v>
      </c>
      <c r="U3678">
        <v>48</v>
      </c>
      <c r="V3678">
        <v>0.73011363636363635</v>
      </c>
      <c r="W3678">
        <v>0.4</v>
      </c>
      <c r="X3678">
        <v>0.14835164835164835</v>
      </c>
      <c r="Y3678">
        <v>0.33516483516483514</v>
      </c>
      <c r="Z3678">
        <v>285</v>
      </c>
      <c r="AA3678">
        <v>0.65</v>
      </c>
      <c r="AB3678">
        <v>9</v>
      </c>
      <c r="AC3678">
        <v>3</v>
      </c>
      <c r="AD3678">
        <v>0</v>
      </c>
      <c r="AE3678">
        <v>13</v>
      </c>
      <c r="AF3678">
        <v>0</v>
      </c>
      <c r="AG3678">
        <v>0</v>
      </c>
      <c r="AH3678">
        <v>38</v>
      </c>
      <c r="AI3678">
        <v>12</v>
      </c>
      <c r="AJ3678">
        <v>0</v>
      </c>
      <c r="AK3678">
        <v>14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150</v>
      </c>
      <c r="AR3678">
        <v>150</v>
      </c>
      <c r="AS3678" t="s">
        <v>797</v>
      </c>
    </row>
    <row r="3679" spans="1:45" x14ac:dyDescent="0.25">
      <c r="A3679">
        <v>3678</v>
      </c>
      <c r="B3679" t="s">
        <v>26</v>
      </c>
      <c r="C3679" t="s">
        <v>680</v>
      </c>
      <c r="D3679" t="s">
        <v>6</v>
      </c>
      <c r="E3679" t="s">
        <v>359</v>
      </c>
      <c r="F3679" s="138">
        <v>44128</v>
      </c>
      <c r="G3679" t="s">
        <v>676</v>
      </c>
      <c r="H3679" t="s">
        <v>667</v>
      </c>
      <c r="I3679" t="s">
        <v>681</v>
      </c>
      <c r="J3679" t="s">
        <v>377</v>
      </c>
      <c r="K3679" t="s">
        <v>669</v>
      </c>
      <c r="L3679">
        <v>1200</v>
      </c>
      <c r="M3679">
        <v>336</v>
      </c>
      <c r="O3679">
        <v>260</v>
      </c>
      <c r="P3679">
        <v>134</v>
      </c>
      <c r="Q3679">
        <v>3</v>
      </c>
      <c r="R3679">
        <v>57</v>
      </c>
      <c r="S3679">
        <v>88</v>
      </c>
      <c r="T3679">
        <v>4</v>
      </c>
      <c r="U3679">
        <v>54</v>
      </c>
      <c r="V3679">
        <v>0.96666666666666667</v>
      </c>
      <c r="W3679">
        <v>0.4</v>
      </c>
      <c r="X3679">
        <v>1.6483516483516484E-2</v>
      </c>
      <c r="Y3679">
        <v>0.31318681318681318</v>
      </c>
      <c r="Z3679">
        <v>310</v>
      </c>
      <c r="AA3679">
        <v>0.65</v>
      </c>
      <c r="AB3679">
        <v>2</v>
      </c>
      <c r="AC3679">
        <v>0</v>
      </c>
      <c r="AD3679">
        <v>0</v>
      </c>
      <c r="AE3679">
        <v>4</v>
      </c>
      <c r="AF3679">
        <v>0</v>
      </c>
      <c r="AG3679">
        <v>0</v>
      </c>
      <c r="AH3679">
        <v>50</v>
      </c>
      <c r="AI3679">
        <v>0</v>
      </c>
      <c r="AJ3679">
        <v>0</v>
      </c>
      <c r="AK3679">
        <v>8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150</v>
      </c>
      <c r="AR3679">
        <v>150</v>
      </c>
      <c r="AS3679" t="s">
        <v>797</v>
      </c>
    </row>
    <row r="3680" spans="1:45" x14ac:dyDescent="0.25">
      <c r="A3680">
        <v>3679</v>
      </c>
      <c r="B3680" t="s">
        <v>26</v>
      </c>
      <c r="C3680" t="s">
        <v>680</v>
      </c>
      <c r="D3680" t="s">
        <v>6</v>
      </c>
      <c r="E3680" t="s">
        <v>359</v>
      </c>
      <c r="F3680" s="138">
        <v>44128</v>
      </c>
      <c r="G3680" t="s">
        <v>684</v>
      </c>
      <c r="H3680" t="s">
        <v>687</v>
      </c>
      <c r="I3680" t="s">
        <v>681</v>
      </c>
      <c r="J3680" t="s">
        <v>461</v>
      </c>
      <c r="K3680" t="s">
        <v>669</v>
      </c>
      <c r="L3680">
        <v>1250</v>
      </c>
      <c r="M3680">
        <v>250</v>
      </c>
      <c r="O3680">
        <v>260</v>
      </c>
      <c r="P3680">
        <v>140</v>
      </c>
      <c r="Q3680">
        <v>21</v>
      </c>
      <c r="R3680">
        <v>31</v>
      </c>
      <c r="S3680">
        <v>65</v>
      </c>
      <c r="T3680">
        <v>20</v>
      </c>
      <c r="U3680">
        <v>30</v>
      </c>
      <c r="V3680">
        <v>0.96153846153846156</v>
      </c>
      <c r="W3680">
        <v>0.4</v>
      </c>
      <c r="X3680">
        <v>0.11538461538461539</v>
      </c>
      <c r="Y3680">
        <v>0.17032967032967034</v>
      </c>
      <c r="Z3680">
        <v>322</v>
      </c>
      <c r="AA3680">
        <v>0.65</v>
      </c>
      <c r="AB3680">
        <v>20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30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150</v>
      </c>
      <c r="AR3680">
        <v>150</v>
      </c>
      <c r="AS3680" t="s">
        <v>797</v>
      </c>
    </row>
    <row r="3681" spans="1:45" x14ac:dyDescent="0.25">
      <c r="A3681">
        <v>3680</v>
      </c>
      <c r="B3681" t="s">
        <v>26</v>
      </c>
      <c r="C3681" t="s">
        <v>680</v>
      </c>
      <c r="D3681" t="s">
        <v>6</v>
      </c>
      <c r="E3681" t="s">
        <v>359</v>
      </c>
      <c r="F3681" s="138">
        <v>44128</v>
      </c>
      <c r="G3681" t="s">
        <v>684</v>
      </c>
      <c r="H3681" t="s">
        <v>667</v>
      </c>
      <c r="I3681" t="s">
        <v>681</v>
      </c>
      <c r="J3681" t="s">
        <v>399</v>
      </c>
      <c r="K3681" t="s">
        <v>669</v>
      </c>
      <c r="L3681">
        <v>1250</v>
      </c>
      <c r="M3681">
        <v>250</v>
      </c>
      <c r="O3681">
        <v>260</v>
      </c>
      <c r="P3681">
        <v>140</v>
      </c>
      <c r="Q3681">
        <v>15</v>
      </c>
      <c r="R3681">
        <v>36</v>
      </c>
      <c r="S3681">
        <v>65</v>
      </c>
      <c r="T3681">
        <v>12</v>
      </c>
      <c r="U3681">
        <v>37.799999999999997</v>
      </c>
      <c r="V3681">
        <v>0.97647058823529409</v>
      </c>
      <c r="W3681">
        <v>0.4</v>
      </c>
      <c r="X3681">
        <v>8.2417582417582416E-2</v>
      </c>
      <c r="Y3681">
        <v>0.19780219780219779</v>
      </c>
      <c r="Z3681">
        <v>295</v>
      </c>
      <c r="AA3681">
        <v>0.65</v>
      </c>
      <c r="AB3681">
        <v>12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36.299999999999997</v>
      </c>
      <c r="AI3681">
        <v>0</v>
      </c>
      <c r="AJ3681">
        <v>0</v>
      </c>
      <c r="AK3681">
        <v>3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150</v>
      </c>
      <c r="AR3681">
        <v>150</v>
      </c>
      <c r="AS3681" t="s">
        <v>755</v>
      </c>
    </row>
    <row r="3682" spans="1:45" x14ac:dyDescent="0.25">
      <c r="A3682">
        <v>3681</v>
      </c>
      <c r="B3682" t="s">
        <v>26</v>
      </c>
      <c r="C3682" t="s">
        <v>680</v>
      </c>
      <c r="D3682" t="s">
        <v>6</v>
      </c>
      <c r="E3682" t="s">
        <v>359</v>
      </c>
      <c r="F3682" s="138">
        <v>44128</v>
      </c>
      <c r="G3682" t="s">
        <v>685</v>
      </c>
      <c r="H3682" t="s">
        <v>667</v>
      </c>
      <c r="I3682" t="s">
        <v>681</v>
      </c>
      <c r="J3682" t="s">
        <v>600</v>
      </c>
      <c r="K3682" t="s">
        <v>671</v>
      </c>
      <c r="L3682">
        <v>1000</v>
      </c>
      <c r="M3682">
        <v>200</v>
      </c>
      <c r="O3682">
        <v>160</v>
      </c>
      <c r="P3682">
        <v>80</v>
      </c>
      <c r="Q3682">
        <v>19</v>
      </c>
      <c r="R3682">
        <v>14</v>
      </c>
      <c r="S3682">
        <v>52</v>
      </c>
      <c r="T3682">
        <v>18.8</v>
      </c>
      <c r="U3682">
        <v>11.1</v>
      </c>
      <c r="V3682">
        <v>0.90606060606060601</v>
      </c>
      <c r="W3682">
        <v>0.4</v>
      </c>
      <c r="X3682">
        <v>0.16964285714285715</v>
      </c>
      <c r="Y3682">
        <v>0.125</v>
      </c>
      <c r="Z3682">
        <v>223</v>
      </c>
      <c r="AA3682">
        <v>0.65</v>
      </c>
      <c r="AB3682">
        <v>18.8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10.6</v>
      </c>
      <c r="AI3682">
        <v>0</v>
      </c>
      <c r="AJ3682">
        <v>0</v>
      </c>
      <c r="AK3682">
        <v>1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150</v>
      </c>
      <c r="AR3682">
        <v>150</v>
      </c>
      <c r="AS3682" t="s">
        <v>755</v>
      </c>
    </row>
    <row r="3683" spans="1:45" x14ac:dyDescent="0.25">
      <c r="A3683">
        <v>3682</v>
      </c>
      <c r="B3683" t="s">
        <v>26</v>
      </c>
      <c r="C3683" t="s">
        <v>680</v>
      </c>
      <c r="D3683" t="s">
        <v>6</v>
      </c>
      <c r="E3683" t="s">
        <v>359</v>
      </c>
      <c r="F3683" s="138">
        <v>44128</v>
      </c>
      <c r="G3683" t="s">
        <v>685</v>
      </c>
      <c r="H3683" t="s">
        <v>667</v>
      </c>
      <c r="I3683" t="s">
        <v>681</v>
      </c>
      <c r="J3683" t="s">
        <v>420</v>
      </c>
      <c r="K3683" t="s">
        <v>671</v>
      </c>
      <c r="L3683">
        <v>1000</v>
      </c>
      <c r="M3683">
        <v>200</v>
      </c>
      <c r="O3683">
        <v>160</v>
      </c>
      <c r="P3683">
        <v>80</v>
      </c>
      <c r="Q3683">
        <v>22</v>
      </c>
      <c r="R3683">
        <v>28</v>
      </c>
      <c r="S3683">
        <v>52</v>
      </c>
      <c r="T3683">
        <v>23.5</v>
      </c>
      <c r="U3683">
        <v>29.5</v>
      </c>
      <c r="V3683">
        <v>1.06</v>
      </c>
      <c r="W3683">
        <v>0.4</v>
      </c>
      <c r="X3683">
        <v>0.19642857142857142</v>
      </c>
      <c r="Y3683">
        <v>0.25</v>
      </c>
      <c r="Z3683">
        <v>263</v>
      </c>
      <c r="AA3683">
        <v>0.65</v>
      </c>
      <c r="AB3683">
        <v>21</v>
      </c>
      <c r="AC3683">
        <v>0</v>
      </c>
      <c r="AD3683">
        <v>0</v>
      </c>
      <c r="AE3683">
        <v>5</v>
      </c>
      <c r="AF3683">
        <v>0</v>
      </c>
      <c r="AG3683">
        <v>0</v>
      </c>
      <c r="AH3683">
        <v>28</v>
      </c>
      <c r="AI3683">
        <v>0</v>
      </c>
      <c r="AJ3683">
        <v>0</v>
      </c>
      <c r="AK3683">
        <v>3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150</v>
      </c>
      <c r="AR3683">
        <v>150</v>
      </c>
      <c r="AS3683" t="s">
        <v>755</v>
      </c>
    </row>
    <row r="3684" spans="1:45" x14ac:dyDescent="0.25">
      <c r="A3684">
        <v>3683</v>
      </c>
      <c r="B3684" t="s">
        <v>26</v>
      </c>
      <c r="C3684" t="s">
        <v>680</v>
      </c>
      <c r="D3684" t="s">
        <v>6</v>
      </c>
      <c r="E3684" t="s">
        <v>359</v>
      </c>
      <c r="F3684" s="138">
        <v>44128</v>
      </c>
      <c r="G3684" t="s">
        <v>685</v>
      </c>
      <c r="H3684" t="s">
        <v>667</v>
      </c>
      <c r="I3684" t="s">
        <v>681</v>
      </c>
      <c r="J3684" t="s">
        <v>630</v>
      </c>
      <c r="K3684" t="s">
        <v>671</v>
      </c>
      <c r="L3684">
        <v>1000</v>
      </c>
      <c r="M3684">
        <v>200</v>
      </c>
      <c r="O3684">
        <v>160</v>
      </c>
      <c r="P3684">
        <v>80</v>
      </c>
      <c r="Q3684">
        <v>13</v>
      </c>
      <c r="R3684">
        <v>18</v>
      </c>
      <c r="S3684">
        <v>52</v>
      </c>
      <c r="T3684">
        <v>12.75</v>
      </c>
      <c r="U3684">
        <v>18.100000000000001</v>
      </c>
      <c r="V3684">
        <v>0.99516129032258072</v>
      </c>
      <c r="W3684">
        <v>0.4</v>
      </c>
      <c r="X3684">
        <v>0.11607142857142858</v>
      </c>
      <c r="Y3684">
        <v>0.16071428571428573</v>
      </c>
      <c r="Z3684">
        <v>230</v>
      </c>
      <c r="AA3684">
        <v>0.65</v>
      </c>
      <c r="AB3684">
        <v>12</v>
      </c>
      <c r="AC3684">
        <v>1</v>
      </c>
      <c r="AD3684">
        <v>0</v>
      </c>
      <c r="AE3684">
        <v>1</v>
      </c>
      <c r="AF3684">
        <v>0</v>
      </c>
      <c r="AG3684">
        <v>0</v>
      </c>
      <c r="AH3684">
        <v>16.600000000000001</v>
      </c>
      <c r="AI3684">
        <v>0</v>
      </c>
      <c r="AJ3684">
        <v>0</v>
      </c>
      <c r="AK3684">
        <v>3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150</v>
      </c>
      <c r="AR3684">
        <v>150</v>
      </c>
      <c r="AS3684" t="s">
        <v>755</v>
      </c>
    </row>
    <row r="3685" spans="1:45" x14ac:dyDescent="0.25">
      <c r="A3685">
        <v>3684</v>
      </c>
      <c r="B3685" t="s">
        <v>26</v>
      </c>
      <c r="C3685" t="s">
        <v>680</v>
      </c>
      <c r="D3685" t="s">
        <v>6</v>
      </c>
      <c r="E3685" t="s">
        <v>359</v>
      </c>
      <c r="F3685" s="138">
        <v>44128</v>
      </c>
      <c r="G3685" t="s">
        <v>685</v>
      </c>
      <c r="H3685" t="s">
        <v>667</v>
      </c>
      <c r="I3685" t="s">
        <v>681</v>
      </c>
      <c r="J3685" t="s">
        <v>427</v>
      </c>
      <c r="K3685" t="s">
        <v>671</v>
      </c>
      <c r="L3685">
        <v>1000</v>
      </c>
      <c r="M3685">
        <v>200</v>
      </c>
      <c r="O3685">
        <v>160</v>
      </c>
      <c r="P3685">
        <v>80</v>
      </c>
      <c r="Q3685">
        <v>16</v>
      </c>
      <c r="R3685">
        <v>25</v>
      </c>
      <c r="S3685">
        <v>52</v>
      </c>
      <c r="T3685">
        <v>15.6</v>
      </c>
      <c r="U3685">
        <v>26.25</v>
      </c>
      <c r="V3685">
        <v>1.0207317073170732</v>
      </c>
      <c r="W3685">
        <v>0.4</v>
      </c>
      <c r="X3685">
        <v>0.14285714285714285</v>
      </c>
      <c r="Y3685">
        <v>0.22321428571428573</v>
      </c>
      <c r="Z3685">
        <v>214</v>
      </c>
      <c r="AA3685">
        <v>0.65</v>
      </c>
      <c r="AB3685">
        <v>15.1</v>
      </c>
      <c r="AC3685">
        <v>0</v>
      </c>
      <c r="AD3685">
        <v>0</v>
      </c>
      <c r="AE3685">
        <v>1</v>
      </c>
      <c r="AF3685">
        <v>0</v>
      </c>
      <c r="AG3685">
        <v>0</v>
      </c>
      <c r="AH3685">
        <v>26</v>
      </c>
      <c r="AI3685">
        <v>1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150</v>
      </c>
      <c r="AR3685">
        <v>150</v>
      </c>
      <c r="AS3685" t="s">
        <v>755</v>
      </c>
    </row>
    <row r="3686" spans="1:45" x14ac:dyDescent="0.25">
      <c r="A3686">
        <v>3685</v>
      </c>
      <c r="B3686" t="s">
        <v>26</v>
      </c>
      <c r="C3686" t="s">
        <v>680</v>
      </c>
      <c r="D3686" t="s">
        <v>6</v>
      </c>
      <c r="E3686" t="s">
        <v>359</v>
      </c>
      <c r="F3686" s="138">
        <v>44128</v>
      </c>
      <c r="G3686" t="s">
        <v>685</v>
      </c>
      <c r="H3686" t="s">
        <v>667</v>
      </c>
      <c r="I3686" t="s">
        <v>681</v>
      </c>
      <c r="J3686" t="s">
        <v>251</v>
      </c>
      <c r="K3686" t="s">
        <v>671</v>
      </c>
      <c r="L3686">
        <v>1000</v>
      </c>
      <c r="M3686">
        <v>280</v>
      </c>
      <c r="O3686">
        <v>376</v>
      </c>
      <c r="P3686">
        <v>112</v>
      </c>
      <c r="Q3686">
        <v>55</v>
      </c>
      <c r="R3686">
        <v>23</v>
      </c>
      <c r="S3686">
        <v>73</v>
      </c>
      <c r="T3686">
        <v>51</v>
      </c>
      <c r="U3686">
        <v>23</v>
      </c>
      <c r="V3686">
        <v>0.94871794871794868</v>
      </c>
      <c r="W3686">
        <v>0.4</v>
      </c>
      <c r="X3686">
        <v>0.20896656534954408</v>
      </c>
      <c r="Y3686">
        <v>8.7386018237082072E-2</v>
      </c>
      <c r="Z3686">
        <v>399</v>
      </c>
      <c r="AA3686">
        <v>0.7</v>
      </c>
      <c r="AB3686">
        <v>51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21</v>
      </c>
      <c r="AI3686">
        <v>0</v>
      </c>
      <c r="AJ3686">
        <v>0</v>
      </c>
      <c r="AK3686">
        <v>4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150</v>
      </c>
      <c r="AR3686">
        <v>150</v>
      </c>
      <c r="AS3686" t="s">
        <v>797</v>
      </c>
    </row>
    <row r="3687" spans="1:45" x14ac:dyDescent="0.25">
      <c r="A3687">
        <v>3686</v>
      </c>
      <c r="B3687" t="s">
        <v>26</v>
      </c>
      <c r="C3687" t="s">
        <v>680</v>
      </c>
      <c r="D3687" t="s">
        <v>6</v>
      </c>
      <c r="E3687" t="s">
        <v>359</v>
      </c>
      <c r="F3687" s="138">
        <v>44128</v>
      </c>
      <c r="G3687" t="s">
        <v>685</v>
      </c>
      <c r="H3687" t="s">
        <v>667</v>
      </c>
      <c r="I3687" t="s">
        <v>681</v>
      </c>
      <c r="J3687" t="s">
        <v>422</v>
      </c>
      <c r="K3687" t="s">
        <v>671</v>
      </c>
      <c r="L3687">
        <v>1000</v>
      </c>
      <c r="M3687">
        <v>200</v>
      </c>
      <c r="O3687">
        <v>160</v>
      </c>
      <c r="P3687">
        <v>80</v>
      </c>
      <c r="Q3687">
        <v>3</v>
      </c>
      <c r="R3687">
        <v>21</v>
      </c>
      <c r="S3687">
        <v>52</v>
      </c>
      <c r="T3687">
        <v>2.5</v>
      </c>
      <c r="U3687">
        <v>23.5</v>
      </c>
      <c r="V3687">
        <v>1.0833333333333333</v>
      </c>
      <c r="W3687">
        <v>0.4</v>
      </c>
      <c r="X3687">
        <v>2.6785714285714284E-2</v>
      </c>
      <c r="Y3687">
        <v>0.1875</v>
      </c>
      <c r="Z3687">
        <v>235</v>
      </c>
      <c r="AA3687">
        <v>0.65</v>
      </c>
      <c r="AB3687">
        <v>2.5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23.5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150</v>
      </c>
      <c r="AR3687">
        <v>150</v>
      </c>
      <c r="AS3687" t="s">
        <v>755</v>
      </c>
    </row>
    <row r="3688" spans="1:45" x14ac:dyDescent="0.25">
      <c r="A3688">
        <v>3687</v>
      </c>
      <c r="B3688" t="s">
        <v>26</v>
      </c>
      <c r="C3688" t="s">
        <v>680</v>
      </c>
      <c r="D3688" t="s">
        <v>6</v>
      </c>
      <c r="E3688" t="s">
        <v>359</v>
      </c>
      <c r="F3688" s="138">
        <v>44128</v>
      </c>
      <c r="G3688" t="s">
        <v>685</v>
      </c>
      <c r="H3688" t="s">
        <v>667</v>
      </c>
      <c r="I3688" t="s">
        <v>681</v>
      </c>
      <c r="J3688" t="s">
        <v>421</v>
      </c>
      <c r="K3688" t="s">
        <v>671</v>
      </c>
      <c r="L3688">
        <v>1000</v>
      </c>
      <c r="M3688">
        <v>200</v>
      </c>
      <c r="O3688">
        <v>160</v>
      </c>
      <c r="P3688">
        <v>80</v>
      </c>
      <c r="Q3688">
        <v>27</v>
      </c>
      <c r="R3688">
        <v>14</v>
      </c>
      <c r="S3688">
        <v>52</v>
      </c>
      <c r="T3688">
        <v>27.5</v>
      </c>
      <c r="U3688">
        <v>9</v>
      </c>
      <c r="V3688">
        <v>0.8902439024390244</v>
      </c>
      <c r="W3688">
        <v>0.4</v>
      </c>
      <c r="X3688">
        <v>0.24107142857142858</v>
      </c>
      <c r="Y3688">
        <v>0.125</v>
      </c>
      <c r="Z3688">
        <v>240</v>
      </c>
      <c r="AA3688">
        <v>0.65</v>
      </c>
      <c r="AB3688">
        <v>26</v>
      </c>
      <c r="AC3688">
        <v>0</v>
      </c>
      <c r="AD3688">
        <v>0</v>
      </c>
      <c r="AE3688">
        <v>3</v>
      </c>
      <c r="AF3688">
        <v>0</v>
      </c>
      <c r="AG3688">
        <v>0</v>
      </c>
      <c r="AH3688">
        <v>7</v>
      </c>
      <c r="AI3688">
        <v>2</v>
      </c>
      <c r="AJ3688">
        <v>0</v>
      </c>
      <c r="AK3688">
        <v>3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250</v>
      </c>
      <c r="AR3688">
        <v>250</v>
      </c>
      <c r="AS3688" t="s">
        <v>755</v>
      </c>
    </row>
    <row r="3689" spans="1:45" x14ac:dyDescent="0.25">
      <c r="A3689">
        <v>3688</v>
      </c>
      <c r="B3689" t="s">
        <v>26</v>
      </c>
      <c r="C3689" t="s">
        <v>680</v>
      </c>
      <c r="D3689" t="s">
        <v>6</v>
      </c>
      <c r="E3689" t="s">
        <v>359</v>
      </c>
      <c r="F3689" s="138">
        <v>44128</v>
      </c>
      <c r="G3689" t="s">
        <v>685</v>
      </c>
      <c r="H3689" t="s">
        <v>667</v>
      </c>
      <c r="I3689" t="s">
        <v>681</v>
      </c>
      <c r="J3689" t="s">
        <v>409</v>
      </c>
      <c r="K3689" t="s">
        <v>671</v>
      </c>
      <c r="L3689">
        <v>1000</v>
      </c>
      <c r="M3689">
        <v>200</v>
      </c>
      <c r="O3689">
        <v>160</v>
      </c>
      <c r="P3689">
        <v>80</v>
      </c>
      <c r="Q3689">
        <v>19</v>
      </c>
      <c r="R3689">
        <v>30</v>
      </c>
      <c r="S3689">
        <v>52</v>
      </c>
      <c r="T3689">
        <v>28</v>
      </c>
      <c r="U3689">
        <v>13.25</v>
      </c>
      <c r="V3689">
        <v>0.84183673469387754</v>
      </c>
      <c r="W3689">
        <v>0.4</v>
      </c>
      <c r="X3689">
        <v>0.16964285714285715</v>
      </c>
      <c r="Y3689">
        <v>0.26785714285714285</v>
      </c>
      <c r="Z3689">
        <v>240</v>
      </c>
      <c r="AA3689">
        <v>0.65</v>
      </c>
      <c r="AB3689">
        <v>26</v>
      </c>
      <c r="AC3689">
        <v>2</v>
      </c>
      <c r="AD3689">
        <v>0</v>
      </c>
      <c r="AE3689">
        <v>3</v>
      </c>
      <c r="AF3689">
        <v>0</v>
      </c>
      <c r="AG3689">
        <v>0</v>
      </c>
      <c r="AH3689">
        <v>9</v>
      </c>
      <c r="AI3689">
        <v>3</v>
      </c>
      <c r="AJ3689">
        <v>0</v>
      </c>
      <c r="AK3689">
        <v>7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150</v>
      </c>
      <c r="AR3689">
        <v>150</v>
      </c>
      <c r="AS3689" t="s">
        <v>755</v>
      </c>
    </row>
    <row r="3690" spans="1:45" x14ac:dyDescent="0.25">
      <c r="A3690">
        <v>3689</v>
      </c>
      <c r="B3690" t="s">
        <v>26</v>
      </c>
      <c r="C3690" t="s">
        <v>680</v>
      </c>
      <c r="D3690" t="s">
        <v>6</v>
      </c>
      <c r="E3690" t="s">
        <v>359</v>
      </c>
      <c r="F3690" s="138">
        <v>44128</v>
      </c>
      <c r="G3690" t="s">
        <v>685</v>
      </c>
      <c r="H3690" t="s">
        <v>667</v>
      </c>
      <c r="I3690" t="s">
        <v>681</v>
      </c>
      <c r="J3690" t="s">
        <v>415</v>
      </c>
      <c r="K3690" t="s">
        <v>671</v>
      </c>
      <c r="L3690">
        <v>1000</v>
      </c>
      <c r="M3690">
        <v>200</v>
      </c>
      <c r="O3690">
        <v>160</v>
      </c>
      <c r="P3690">
        <v>80</v>
      </c>
      <c r="Q3690">
        <v>23</v>
      </c>
      <c r="R3690">
        <v>40</v>
      </c>
      <c r="S3690">
        <v>52</v>
      </c>
      <c r="T3690">
        <v>30.75</v>
      </c>
      <c r="U3690">
        <v>15</v>
      </c>
      <c r="V3690">
        <v>0.72619047619047616</v>
      </c>
      <c r="W3690">
        <v>0.4</v>
      </c>
      <c r="X3690">
        <v>0.20535714285714285</v>
      </c>
      <c r="Y3690">
        <v>0.35714285714285715</v>
      </c>
      <c r="Z3690">
        <v>250</v>
      </c>
      <c r="AA3690">
        <v>0.65</v>
      </c>
      <c r="AB3690">
        <v>29</v>
      </c>
      <c r="AC3690">
        <v>3</v>
      </c>
      <c r="AD3690">
        <v>0</v>
      </c>
      <c r="AE3690">
        <v>2</v>
      </c>
      <c r="AF3690">
        <v>0</v>
      </c>
      <c r="AG3690">
        <v>0</v>
      </c>
      <c r="AH3690">
        <v>14</v>
      </c>
      <c r="AI3690">
        <v>0</v>
      </c>
      <c r="AJ3690">
        <v>0</v>
      </c>
      <c r="AK3690">
        <v>2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150</v>
      </c>
      <c r="AR3690">
        <v>150</v>
      </c>
      <c r="AS3690" t="s">
        <v>755</v>
      </c>
    </row>
    <row r="3691" spans="1:45" x14ac:dyDescent="0.25">
      <c r="A3691">
        <v>3690</v>
      </c>
      <c r="B3691" t="s">
        <v>26</v>
      </c>
      <c r="C3691" t="s">
        <v>680</v>
      </c>
      <c r="D3691" t="s">
        <v>6</v>
      </c>
      <c r="E3691" t="s">
        <v>359</v>
      </c>
      <c r="F3691" s="138">
        <v>44128</v>
      </c>
      <c r="G3691" t="s">
        <v>685</v>
      </c>
      <c r="H3691" t="s">
        <v>667</v>
      </c>
      <c r="I3691" t="s">
        <v>681</v>
      </c>
      <c r="J3691" t="s">
        <v>419</v>
      </c>
      <c r="K3691" t="s">
        <v>671</v>
      </c>
      <c r="L3691">
        <v>1000</v>
      </c>
      <c r="M3691">
        <v>200</v>
      </c>
      <c r="O3691">
        <v>160</v>
      </c>
      <c r="P3691">
        <v>80</v>
      </c>
      <c r="Q3691">
        <v>18</v>
      </c>
      <c r="R3691">
        <v>30</v>
      </c>
      <c r="S3691">
        <v>52</v>
      </c>
      <c r="T3691">
        <v>22</v>
      </c>
      <c r="U3691">
        <v>25</v>
      </c>
      <c r="V3691">
        <v>0.97916666666666663</v>
      </c>
      <c r="W3691">
        <v>0.4</v>
      </c>
      <c r="X3691">
        <v>0.16071428571428573</v>
      </c>
      <c r="Y3691">
        <v>0.26785714285714285</v>
      </c>
      <c r="Z3691">
        <v>248</v>
      </c>
      <c r="AA3691">
        <v>0.65</v>
      </c>
      <c r="AB3691">
        <v>22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24</v>
      </c>
      <c r="AI3691">
        <v>4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150</v>
      </c>
      <c r="AR3691">
        <v>150</v>
      </c>
      <c r="AS3691" t="s">
        <v>755</v>
      </c>
    </row>
    <row r="3692" spans="1:45" x14ac:dyDescent="0.25">
      <c r="A3692">
        <v>3691</v>
      </c>
      <c r="B3692" t="s">
        <v>26</v>
      </c>
      <c r="C3692" t="s">
        <v>680</v>
      </c>
      <c r="D3692" t="s">
        <v>6</v>
      </c>
      <c r="E3692" t="s">
        <v>359</v>
      </c>
      <c r="F3692" s="138">
        <v>44128</v>
      </c>
      <c r="G3692" t="s">
        <v>685</v>
      </c>
      <c r="H3692" t="s">
        <v>667</v>
      </c>
      <c r="I3692" t="s">
        <v>681</v>
      </c>
      <c r="J3692" t="s">
        <v>631</v>
      </c>
      <c r="K3692" t="s">
        <v>671</v>
      </c>
      <c r="L3692">
        <v>1000</v>
      </c>
      <c r="M3692">
        <v>200</v>
      </c>
      <c r="O3692">
        <v>180</v>
      </c>
      <c r="P3692">
        <v>80</v>
      </c>
      <c r="Q3692">
        <v>26</v>
      </c>
      <c r="R3692">
        <v>21</v>
      </c>
      <c r="S3692">
        <v>52</v>
      </c>
      <c r="T3692">
        <v>10.75</v>
      </c>
      <c r="U3692">
        <v>15</v>
      </c>
      <c r="V3692">
        <v>0.5478723404255319</v>
      </c>
      <c r="W3692">
        <v>0.4</v>
      </c>
      <c r="X3692">
        <v>0.20634920634920637</v>
      </c>
      <c r="Y3692">
        <v>0.16666666666666669</v>
      </c>
      <c r="Z3692">
        <v>238</v>
      </c>
      <c r="AA3692">
        <v>0.65</v>
      </c>
      <c r="AB3692">
        <v>9</v>
      </c>
      <c r="AC3692">
        <v>3</v>
      </c>
      <c r="AD3692">
        <v>0</v>
      </c>
      <c r="AE3692">
        <v>2</v>
      </c>
      <c r="AF3692">
        <v>0</v>
      </c>
      <c r="AG3692">
        <v>0</v>
      </c>
      <c r="AH3692">
        <v>14</v>
      </c>
      <c r="AI3692">
        <v>2</v>
      </c>
      <c r="AJ3692">
        <v>0</v>
      </c>
      <c r="AK3692">
        <v>1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150</v>
      </c>
      <c r="AR3692">
        <v>150</v>
      </c>
      <c r="AS3692" t="s">
        <v>755</v>
      </c>
    </row>
    <row r="3693" spans="1:45" x14ac:dyDescent="0.25">
      <c r="A3693">
        <v>3692</v>
      </c>
      <c r="B3693" t="s">
        <v>26</v>
      </c>
      <c r="C3693" t="s">
        <v>680</v>
      </c>
      <c r="D3693" t="s">
        <v>6</v>
      </c>
      <c r="E3693" t="s">
        <v>359</v>
      </c>
      <c r="F3693" s="138">
        <v>44128</v>
      </c>
      <c r="G3693" t="s">
        <v>685</v>
      </c>
      <c r="H3693" t="s">
        <v>667</v>
      </c>
      <c r="I3693" t="s">
        <v>681</v>
      </c>
      <c r="J3693" t="s">
        <v>406</v>
      </c>
      <c r="K3693" t="s">
        <v>671</v>
      </c>
      <c r="L3693">
        <v>1000</v>
      </c>
      <c r="M3693">
        <v>200</v>
      </c>
      <c r="O3693">
        <v>260</v>
      </c>
      <c r="P3693">
        <v>80</v>
      </c>
      <c r="Q3693">
        <v>13</v>
      </c>
      <c r="R3693">
        <v>10</v>
      </c>
      <c r="S3693">
        <v>52</v>
      </c>
      <c r="T3693">
        <v>44.5</v>
      </c>
      <c r="U3693">
        <v>39.5</v>
      </c>
      <c r="V3693">
        <v>3.652173913043478</v>
      </c>
      <c r="W3693">
        <v>0.4</v>
      </c>
      <c r="X3693">
        <v>7.1428571428571425E-2</v>
      </c>
      <c r="Y3693">
        <v>5.4945054945054944E-2</v>
      </c>
      <c r="Z3693">
        <v>280</v>
      </c>
      <c r="AA3693">
        <v>0.65</v>
      </c>
      <c r="AB3693">
        <v>38</v>
      </c>
      <c r="AC3693">
        <v>8</v>
      </c>
      <c r="AD3693">
        <v>0</v>
      </c>
      <c r="AE3693">
        <v>9</v>
      </c>
      <c r="AF3693">
        <v>0</v>
      </c>
      <c r="AG3693">
        <v>0</v>
      </c>
      <c r="AH3693">
        <v>35</v>
      </c>
      <c r="AI3693">
        <v>6</v>
      </c>
      <c r="AJ3693">
        <v>0</v>
      </c>
      <c r="AK3693">
        <v>6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150</v>
      </c>
      <c r="AR3693">
        <v>150</v>
      </c>
      <c r="AS3693" t="s">
        <v>755</v>
      </c>
    </row>
    <row r="3694" spans="1:45" x14ac:dyDescent="0.25">
      <c r="A3694">
        <v>3693</v>
      </c>
      <c r="B3694" t="s">
        <v>26</v>
      </c>
      <c r="C3694" t="s">
        <v>680</v>
      </c>
      <c r="D3694" t="s">
        <v>6</v>
      </c>
      <c r="E3694" t="s">
        <v>359</v>
      </c>
      <c r="F3694" s="138">
        <v>44128</v>
      </c>
      <c r="G3694" t="s">
        <v>685</v>
      </c>
      <c r="H3694" t="s">
        <v>667</v>
      </c>
      <c r="I3694" t="s">
        <v>681</v>
      </c>
      <c r="J3694" t="s">
        <v>579</v>
      </c>
      <c r="K3694" t="s">
        <v>671</v>
      </c>
      <c r="L3694">
        <v>1000</v>
      </c>
      <c r="M3694">
        <v>200</v>
      </c>
      <c r="O3694">
        <v>160</v>
      </c>
      <c r="P3694">
        <v>80</v>
      </c>
      <c r="Q3694">
        <v>28</v>
      </c>
      <c r="R3694">
        <v>45</v>
      </c>
      <c r="S3694">
        <v>52</v>
      </c>
      <c r="T3694">
        <v>26.75</v>
      </c>
      <c r="U3694">
        <v>31.25</v>
      </c>
      <c r="V3694">
        <v>0.79452054794520544</v>
      </c>
      <c r="W3694">
        <v>0.4</v>
      </c>
      <c r="X3694">
        <v>0.25</v>
      </c>
      <c r="Y3694">
        <v>0.4017857142857143</v>
      </c>
      <c r="Z3694">
        <v>175</v>
      </c>
      <c r="AA3694">
        <v>0.65</v>
      </c>
      <c r="AB3694">
        <v>20</v>
      </c>
      <c r="AC3694">
        <v>11</v>
      </c>
      <c r="AD3694">
        <v>0</v>
      </c>
      <c r="AE3694">
        <v>8</v>
      </c>
      <c r="AF3694">
        <v>0</v>
      </c>
      <c r="AG3694">
        <v>0</v>
      </c>
      <c r="AH3694">
        <v>27</v>
      </c>
      <c r="AI3694">
        <v>7</v>
      </c>
      <c r="AJ3694">
        <v>0</v>
      </c>
      <c r="AK3694">
        <v>5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150</v>
      </c>
      <c r="AR3694">
        <v>150</v>
      </c>
      <c r="AS3694" t="s">
        <v>755</v>
      </c>
    </row>
    <row r="3695" spans="1:45" x14ac:dyDescent="0.25">
      <c r="A3695">
        <v>3694</v>
      </c>
      <c r="B3695" t="s">
        <v>26</v>
      </c>
      <c r="C3695" t="s">
        <v>680</v>
      </c>
      <c r="D3695" t="s">
        <v>6</v>
      </c>
      <c r="E3695" t="s">
        <v>359</v>
      </c>
      <c r="F3695" s="138">
        <v>44128</v>
      </c>
      <c r="G3695" t="s">
        <v>685</v>
      </c>
      <c r="H3695" t="s">
        <v>667</v>
      </c>
      <c r="I3695" t="s">
        <v>681</v>
      </c>
      <c r="J3695" t="s">
        <v>408</v>
      </c>
      <c r="K3695" t="s">
        <v>671</v>
      </c>
      <c r="L3695">
        <v>1000</v>
      </c>
      <c r="M3695">
        <v>200</v>
      </c>
      <c r="O3695">
        <v>160</v>
      </c>
      <c r="P3695">
        <v>80</v>
      </c>
      <c r="Q3695">
        <v>20</v>
      </c>
      <c r="R3695">
        <v>1</v>
      </c>
      <c r="S3695">
        <v>52</v>
      </c>
      <c r="T3695">
        <v>21</v>
      </c>
      <c r="U3695">
        <v>1</v>
      </c>
      <c r="V3695">
        <v>1.0476190476190477</v>
      </c>
      <c r="W3695">
        <v>0.4</v>
      </c>
      <c r="X3695">
        <v>0.17857142857142858</v>
      </c>
      <c r="Y3695">
        <v>8.9285714285714281E-3</v>
      </c>
      <c r="Z3695">
        <v>210</v>
      </c>
      <c r="AA3695">
        <v>0.65</v>
      </c>
      <c r="AB3695">
        <v>20</v>
      </c>
      <c r="AC3695">
        <v>0</v>
      </c>
      <c r="AD3695">
        <v>0</v>
      </c>
      <c r="AE3695">
        <v>2</v>
      </c>
      <c r="AF3695">
        <v>0</v>
      </c>
      <c r="AG3695">
        <v>0</v>
      </c>
      <c r="AH3695">
        <v>1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150</v>
      </c>
      <c r="AR3695">
        <v>150</v>
      </c>
      <c r="AS3695" t="s">
        <v>755</v>
      </c>
    </row>
    <row r="3696" spans="1:45" x14ac:dyDescent="0.25">
      <c r="A3696">
        <v>3695</v>
      </c>
      <c r="B3696" t="s">
        <v>26</v>
      </c>
      <c r="C3696" t="s">
        <v>680</v>
      </c>
      <c r="D3696" t="s">
        <v>6</v>
      </c>
      <c r="E3696" t="s">
        <v>359</v>
      </c>
      <c r="F3696" s="138">
        <v>44128</v>
      </c>
      <c r="G3696" t="s">
        <v>685</v>
      </c>
      <c r="H3696" t="s">
        <v>667</v>
      </c>
      <c r="I3696" t="s">
        <v>681</v>
      </c>
      <c r="J3696" t="s">
        <v>411</v>
      </c>
      <c r="K3696" t="s">
        <v>671</v>
      </c>
      <c r="L3696">
        <v>1000</v>
      </c>
      <c r="M3696">
        <v>200</v>
      </c>
      <c r="O3696">
        <v>160</v>
      </c>
      <c r="P3696">
        <v>80</v>
      </c>
      <c r="Q3696">
        <v>40</v>
      </c>
      <c r="R3696">
        <v>50</v>
      </c>
      <c r="S3696">
        <v>52</v>
      </c>
      <c r="T3696">
        <v>29</v>
      </c>
      <c r="U3696">
        <v>31.6</v>
      </c>
      <c r="V3696">
        <v>0.67333333333333334</v>
      </c>
      <c r="W3696">
        <v>0.4</v>
      </c>
      <c r="X3696">
        <v>0.35714285714285715</v>
      </c>
      <c r="Y3696">
        <v>0.44642857142857145</v>
      </c>
      <c r="Z3696">
        <v>215</v>
      </c>
      <c r="AA3696">
        <v>0.65</v>
      </c>
      <c r="AB3696">
        <v>29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31.6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150</v>
      </c>
      <c r="AR3696">
        <v>150</v>
      </c>
      <c r="AS3696" t="s">
        <v>755</v>
      </c>
    </row>
    <row r="3697" spans="1:45" x14ac:dyDescent="0.25">
      <c r="A3697">
        <v>3696</v>
      </c>
      <c r="B3697" t="s">
        <v>26</v>
      </c>
      <c r="C3697" t="s">
        <v>680</v>
      </c>
      <c r="D3697" t="s">
        <v>6</v>
      </c>
      <c r="E3697" t="s">
        <v>359</v>
      </c>
      <c r="F3697" s="138">
        <v>44128</v>
      </c>
      <c r="G3697" t="s">
        <v>685</v>
      </c>
      <c r="H3697" t="s">
        <v>667</v>
      </c>
      <c r="I3697" t="s">
        <v>681</v>
      </c>
      <c r="J3697" t="s">
        <v>447</v>
      </c>
      <c r="K3697" t="s">
        <v>671</v>
      </c>
      <c r="L3697">
        <v>1000</v>
      </c>
      <c r="M3697">
        <v>200</v>
      </c>
      <c r="O3697">
        <v>160</v>
      </c>
      <c r="P3697">
        <v>80</v>
      </c>
      <c r="Q3697">
        <v>20</v>
      </c>
      <c r="R3697">
        <v>30</v>
      </c>
      <c r="S3697">
        <v>52</v>
      </c>
      <c r="T3697">
        <v>16.5</v>
      </c>
      <c r="U3697">
        <v>34.25</v>
      </c>
      <c r="V3697">
        <v>1.0149999999999999</v>
      </c>
      <c r="W3697">
        <v>0.4</v>
      </c>
      <c r="X3697">
        <v>0.17857142857142858</v>
      </c>
      <c r="Y3697">
        <v>0.26785714285714285</v>
      </c>
      <c r="Z3697">
        <v>310</v>
      </c>
      <c r="AA3697">
        <v>0.65</v>
      </c>
      <c r="AB3697">
        <v>15</v>
      </c>
      <c r="AC3697">
        <v>2</v>
      </c>
      <c r="AD3697">
        <v>0</v>
      </c>
      <c r="AE3697">
        <v>2</v>
      </c>
      <c r="AF3697">
        <v>0</v>
      </c>
      <c r="AG3697">
        <v>0</v>
      </c>
      <c r="AH3697">
        <v>31</v>
      </c>
      <c r="AI3697">
        <v>5</v>
      </c>
      <c r="AJ3697">
        <v>0</v>
      </c>
      <c r="AK3697">
        <v>4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150</v>
      </c>
      <c r="AR3697">
        <v>150</v>
      </c>
      <c r="AS3697" t="s">
        <v>755</v>
      </c>
    </row>
    <row r="3698" spans="1:45" x14ac:dyDescent="0.25">
      <c r="A3698">
        <v>3697</v>
      </c>
      <c r="B3698" t="s">
        <v>26</v>
      </c>
      <c r="C3698" t="s">
        <v>680</v>
      </c>
      <c r="D3698" t="s">
        <v>6</v>
      </c>
      <c r="E3698" t="s">
        <v>359</v>
      </c>
      <c r="F3698" s="138">
        <v>44128</v>
      </c>
      <c r="G3698" t="s">
        <v>670</v>
      </c>
      <c r="H3698" t="s">
        <v>687</v>
      </c>
      <c r="I3698" t="s">
        <v>701</v>
      </c>
      <c r="J3698" t="s">
        <v>433</v>
      </c>
      <c r="K3698" t="s">
        <v>671</v>
      </c>
      <c r="L3698">
        <v>1200</v>
      </c>
      <c r="M3698">
        <v>240</v>
      </c>
      <c r="O3698">
        <v>220</v>
      </c>
      <c r="P3698">
        <v>57</v>
      </c>
      <c r="Q3698">
        <v>5</v>
      </c>
      <c r="R3698">
        <v>34</v>
      </c>
      <c r="S3698">
        <v>21</v>
      </c>
      <c r="T3698">
        <v>4</v>
      </c>
      <c r="U3698">
        <v>24</v>
      </c>
      <c r="V3698">
        <v>0.71794871794871795</v>
      </c>
      <c r="W3698">
        <v>0.24</v>
      </c>
      <c r="X3698">
        <v>3.2467532467532464E-2</v>
      </c>
      <c r="Y3698">
        <v>0.22077922077922077</v>
      </c>
      <c r="Z3698">
        <v>270</v>
      </c>
      <c r="AA3698">
        <v>0.6</v>
      </c>
      <c r="AB3698">
        <v>4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24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150</v>
      </c>
      <c r="AR3698">
        <v>150</v>
      </c>
      <c r="AS3698" t="s">
        <v>755</v>
      </c>
    </row>
    <row r="3699" spans="1:45" x14ac:dyDescent="0.25">
      <c r="A3699">
        <v>3698</v>
      </c>
      <c r="B3699" t="s">
        <v>26</v>
      </c>
      <c r="C3699" t="s">
        <v>680</v>
      </c>
      <c r="D3699" t="s">
        <v>6</v>
      </c>
      <c r="E3699" t="s">
        <v>359</v>
      </c>
      <c r="F3699" s="138">
        <v>44128</v>
      </c>
      <c r="G3699" t="s">
        <v>670</v>
      </c>
      <c r="H3699" t="s">
        <v>687</v>
      </c>
      <c r="I3699" t="s">
        <v>696</v>
      </c>
      <c r="J3699" t="s">
        <v>389</v>
      </c>
      <c r="K3699" t="s">
        <v>671</v>
      </c>
      <c r="L3699">
        <v>1200</v>
      </c>
      <c r="M3699">
        <v>240</v>
      </c>
      <c r="O3699">
        <v>336</v>
      </c>
      <c r="P3699">
        <v>57</v>
      </c>
      <c r="Q3699">
        <v>12</v>
      </c>
      <c r="R3699">
        <v>18</v>
      </c>
      <c r="S3699">
        <v>21</v>
      </c>
      <c r="T3699">
        <v>14.25</v>
      </c>
      <c r="U3699">
        <v>17.5</v>
      </c>
      <c r="V3699">
        <v>1.0583333333333333</v>
      </c>
      <c r="W3699">
        <v>0.24</v>
      </c>
      <c r="X3699">
        <v>5.1020408163265307E-2</v>
      </c>
      <c r="Y3699">
        <v>7.6530612244897961E-2</v>
      </c>
      <c r="Z3699">
        <v>305</v>
      </c>
      <c r="AA3699">
        <v>0.6</v>
      </c>
      <c r="AB3699">
        <v>14</v>
      </c>
      <c r="AC3699">
        <v>1</v>
      </c>
      <c r="AD3699">
        <v>0</v>
      </c>
      <c r="AE3699">
        <v>0</v>
      </c>
      <c r="AF3699">
        <v>0</v>
      </c>
      <c r="AG3699">
        <v>0</v>
      </c>
      <c r="AH3699">
        <v>17</v>
      </c>
      <c r="AI3699">
        <v>2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150</v>
      </c>
      <c r="AR3699">
        <v>150</v>
      </c>
      <c r="AS3699" t="s">
        <v>755</v>
      </c>
    </row>
    <row r="3700" spans="1:45" x14ac:dyDescent="0.25">
      <c r="A3700">
        <v>3699</v>
      </c>
      <c r="B3700" t="s">
        <v>26</v>
      </c>
      <c r="C3700" t="s">
        <v>680</v>
      </c>
      <c r="D3700" t="s">
        <v>6</v>
      </c>
      <c r="E3700" t="s">
        <v>359</v>
      </c>
      <c r="F3700" s="138">
        <v>44128</v>
      </c>
      <c r="G3700" t="s">
        <v>670</v>
      </c>
      <c r="H3700" t="s">
        <v>687</v>
      </c>
      <c r="I3700" t="s">
        <v>695</v>
      </c>
      <c r="J3700" t="s">
        <v>387</v>
      </c>
      <c r="K3700" t="s">
        <v>671</v>
      </c>
      <c r="L3700">
        <v>1200</v>
      </c>
      <c r="M3700">
        <v>240</v>
      </c>
      <c r="O3700">
        <v>320</v>
      </c>
      <c r="P3700">
        <v>57</v>
      </c>
      <c r="Q3700">
        <v>14</v>
      </c>
      <c r="R3700">
        <v>17</v>
      </c>
      <c r="S3700">
        <v>21</v>
      </c>
      <c r="T3700">
        <v>14.25</v>
      </c>
      <c r="U3700">
        <v>12.5</v>
      </c>
      <c r="V3700">
        <v>0.86290322580645162</v>
      </c>
      <c r="W3700">
        <v>0.24</v>
      </c>
      <c r="X3700">
        <v>6.25E-2</v>
      </c>
      <c r="Y3700">
        <v>7.5892857142857137E-2</v>
      </c>
      <c r="Z3700">
        <v>325</v>
      </c>
      <c r="AA3700">
        <v>0.6</v>
      </c>
      <c r="AB3700">
        <v>11</v>
      </c>
      <c r="AC3700">
        <v>1</v>
      </c>
      <c r="AD3700">
        <v>0</v>
      </c>
      <c r="AE3700">
        <v>6</v>
      </c>
      <c r="AF3700">
        <v>0</v>
      </c>
      <c r="AG3700">
        <v>0</v>
      </c>
      <c r="AH3700">
        <v>12</v>
      </c>
      <c r="AI3700">
        <v>0</v>
      </c>
      <c r="AJ3700">
        <v>0</v>
      </c>
      <c r="AK3700">
        <v>1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150</v>
      </c>
      <c r="AR3700">
        <v>150</v>
      </c>
      <c r="AS3700" t="s">
        <v>755</v>
      </c>
    </row>
    <row r="3701" spans="1:45" x14ac:dyDescent="0.25">
      <c r="A3701">
        <v>3700</v>
      </c>
      <c r="B3701" t="s">
        <v>26</v>
      </c>
      <c r="C3701" t="s">
        <v>680</v>
      </c>
      <c r="D3701" t="s">
        <v>6</v>
      </c>
      <c r="E3701" t="s">
        <v>359</v>
      </c>
      <c r="F3701" s="138">
        <v>44128</v>
      </c>
      <c r="G3701" t="s">
        <v>670</v>
      </c>
      <c r="H3701" t="s">
        <v>687</v>
      </c>
      <c r="I3701" t="s">
        <v>694</v>
      </c>
      <c r="J3701" t="s">
        <v>381</v>
      </c>
      <c r="K3701" t="s">
        <v>671</v>
      </c>
      <c r="L3701">
        <v>1200</v>
      </c>
      <c r="M3701">
        <v>240</v>
      </c>
      <c r="O3701">
        <v>250</v>
      </c>
      <c r="P3701">
        <v>57</v>
      </c>
      <c r="Q3701">
        <v>16</v>
      </c>
      <c r="R3701">
        <v>18</v>
      </c>
      <c r="S3701">
        <v>21</v>
      </c>
      <c r="T3701">
        <v>10</v>
      </c>
      <c r="U3701">
        <v>21</v>
      </c>
      <c r="V3701">
        <v>0.91176470588235292</v>
      </c>
      <c r="W3701">
        <v>0.24</v>
      </c>
      <c r="X3701">
        <v>9.1428571428571428E-2</v>
      </c>
      <c r="Y3701">
        <v>0.10285714285714286</v>
      </c>
      <c r="Z3701">
        <v>260</v>
      </c>
      <c r="AA3701">
        <v>0.6</v>
      </c>
      <c r="AB3701">
        <v>10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21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150</v>
      </c>
      <c r="AR3701">
        <v>150</v>
      </c>
      <c r="AS3701" t="s">
        <v>755</v>
      </c>
    </row>
    <row r="3702" spans="1:45" x14ac:dyDescent="0.25">
      <c r="A3702">
        <v>3701</v>
      </c>
      <c r="B3702" t="s">
        <v>26</v>
      </c>
      <c r="C3702" t="s">
        <v>680</v>
      </c>
      <c r="D3702" t="s">
        <v>6</v>
      </c>
      <c r="E3702" t="s">
        <v>359</v>
      </c>
      <c r="F3702" s="138">
        <v>44128</v>
      </c>
      <c r="G3702" t="s">
        <v>670</v>
      </c>
      <c r="H3702" t="s">
        <v>667</v>
      </c>
      <c r="I3702" t="s">
        <v>690</v>
      </c>
      <c r="J3702" t="s">
        <v>596</v>
      </c>
      <c r="K3702" t="s">
        <v>671</v>
      </c>
      <c r="L3702">
        <v>1200</v>
      </c>
      <c r="M3702">
        <v>240</v>
      </c>
      <c r="O3702">
        <v>276</v>
      </c>
      <c r="P3702">
        <v>96</v>
      </c>
      <c r="Q3702">
        <v>36</v>
      </c>
      <c r="R3702">
        <v>37</v>
      </c>
      <c r="S3702">
        <v>21</v>
      </c>
      <c r="T3702">
        <v>21.9</v>
      </c>
      <c r="U3702">
        <v>33</v>
      </c>
      <c r="V3702">
        <v>0.75205479452054791</v>
      </c>
      <c r="W3702">
        <v>0.4</v>
      </c>
      <c r="X3702">
        <v>0.18633540372670809</v>
      </c>
      <c r="Y3702">
        <v>0.19151138716356109</v>
      </c>
      <c r="Z3702">
        <v>380</v>
      </c>
      <c r="AA3702">
        <v>0.65</v>
      </c>
      <c r="AB3702">
        <v>21.4</v>
      </c>
      <c r="AC3702">
        <v>0</v>
      </c>
      <c r="AD3702">
        <v>0</v>
      </c>
      <c r="AE3702">
        <v>1</v>
      </c>
      <c r="AF3702">
        <v>0</v>
      </c>
      <c r="AG3702">
        <v>0</v>
      </c>
      <c r="AH3702">
        <v>31</v>
      </c>
      <c r="AI3702">
        <v>0</v>
      </c>
      <c r="AJ3702">
        <v>0</v>
      </c>
      <c r="AK3702">
        <v>4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250</v>
      </c>
      <c r="AR3702">
        <v>250</v>
      </c>
      <c r="AS3702" t="s">
        <v>755</v>
      </c>
    </row>
    <row r="3703" spans="1:45" x14ac:dyDescent="0.25">
      <c r="A3703">
        <v>3702</v>
      </c>
      <c r="B3703" t="s">
        <v>26</v>
      </c>
      <c r="C3703" t="s">
        <v>680</v>
      </c>
      <c r="D3703" t="s">
        <v>6</v>
      </c>
      <c r="E3703" t="s">
        <v>359</v>
      </c>
      <c r="F3703" s="138">
        <v>44128</v>
      </c>
      <c r="G3703" t="s">
        <v>685</v>
      </c>
      <c r="H3703" t="s">
        <v>667</v>
      </c>
      <c r="I3703" t="s">
        <v>690</v>
      </c>
      <c r="J3703" t="s">
        <v>309</v>
      </c>
      <c r="K3703" t="s">
        <v>671</v>
      </c>
      <c r="L3703">
        <v>1000</v>
      </c>
      <c r="M3703">
        <v>280</v>
      </c>
      <c r="O3703">
        <v>276</v>
      </c>
      <c r="P3703">
        <v>112</v>
      </c>
      <c r="Q3703">
        <v>17</v>
      </c>
      <c r="R3703">
        <v>25</v>
      </c>
      <c r="S3703">
        <v>73</v>
      </c>
      <c r="T3703">
        <v>10.4</v>
      </c>
      <c r="U3703">
        <v>17.25</v>
      </c>
      <c r="V3703">
        <v>0.65833333333333333</v>
      </c>
      <c r="W3703">
        <v>0.4</v>
      </c>
      <c r="X3703">
        <v>8.7991718426501039E-2</v>
      </c>
      <c r="Y3703">
        <v>0.12939958592132506</v>
      </c>
      <c r="Z3703">
        <v>400</v>
      </c>
      <c r="AA3703">
        <v>0.65</v>
      </c>
      <c r="AB3703">
        <v>8.4</v>
      </c>
      <c r="AC3703">
        <v>4</v>
      </c>
      <c r="AD3703">
        <v>0</v>
      </c>
      <c r="AE3703">
        <v>2</v>
      </c>
      <c r="AF3703">
        <v>0</v>
      </c>
      <c r="AG3703">
        <v>0</v>
      </c>
      <c r="AH3703">
        <v>15</v>
      </c>
      <c r="AI3703">
        <v>7</v>
      </c>
      <c r="AJ3703">
        <v>0</v>
      </c>
      <c r="AK3703">
        <v>1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150</v>
      </c>
      <c r="AR3703">
        <v>150</v>
      </c>
      <c r="AS3703" t="s">
        <v>755</v>
      </c>
    </row>
    <row r="3704" spans="1:45" x14ac:dyDescent="0.25">
      <c r="A3704">
        <v>3703</v>
      </c>
      <c r="B3704" t="s">
        <v>26</v>
      </c>
      <c r="C3704" t="s">
        <v>680</v>
      </c>
      <c r="D3704" t="s">
        <v>6</v>
      </c>
      <c r="E3704" t="s">
        <v>359</v>
      </c>
      <c r="F3704" s="138">
        <v>44128</v>
      </c>
      <c r="G3704" t="s">
        <v>684</v>
      </c>
      <c r="H3704" t="s">
        <v>667</v>
      </c>
      <c r="I3704" t="s">
        <v>689</v>
      </c>
      <c r="J3704" t="s">
        <v>400</v>
      </c>
      <c r="K3704" t="s">
        <v>669</v>
      </c>
      <c r="L3704">
        <v>1250</v>
      </c>
      <c r="M3704">
        <v>350</v>
      </c>
      <c r="O3704">
        <v>276</v>
      </c>
      <c r="P3704">
        <v>140</v>
      </c>
      <c r="Q3704">
        <v>25</v>
      </c>
      <c r="R3704">
        <v>29</v>
      </c>
      <c r="S3704">
        <v>92</v>
      </c>
      <c r="T3704">
        <v>35.75</v>
      </c>
      <c r="U3704">
        <v>42</v>
      </c>
      <c r="V3704">
        <v>1.4398148148148149</v>
      </c>
      <c r="W3704">
        <v>0.4</v>
      </c>
      <c r="X3704">
        <v>0.12939958592132506</v>
      </c>
      <c r="Y3704">
        <v>0.15010351966873706</v>
      </c>
      <c r="Z3704">
        <v>355</v>
      </c>
      <c r="AA3704">
        <v>0.65</v>
      </c>
      <c r="AB3704">
        <v>33</v>
      </c>
      <c r="AC3704">
        <v>3</v>
      </c>
      <c r="AD3704">
        <v>0</v>
      </c>
      <c r="AE3704">
        <v>4</v>
      </c>
      <c r="AF3704">
        <v>0</v>
      </c>
      <c r="AG3704">
        <v>0</v>
      </c>
      <c r="AH3704">
        <v>42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150</v>
      </c>
      <c r="AR3704">
        <v>150</v>
      </c>
      <c r="AS3704" t="s">
        <v>755</v>
      </c>
    </row>
    <row r="3705" spans="1:45" x14ac:dyDescent="0.25">
      <c r="A3705">
        <v>3704</v>
      </c>
      <c r="B3705" t="s">
        <v>26</v>
      </c>
      <c r="C3705" t="s">
        <v>680</v>
      </c>
      <c r="D3705" t="s">
        <v>6</v>
      </c>
      <c r="E3705" t="s">
        <v>359</v>
      </c>
      <c r="F3705" s="138">
        <v>44128</v>
      </c>
      <c r="G3705" t="s">
        <v>685</v>
      </c>
      <c r="H3705" t="s">
        <v>667</v>
      </c>
      <c r="I3705" t="s">
        <v>689</v>
      </c>
      <c r="J3705" t="s">
        <v>423</v>
      </c>
      <c r="K3705" t="s">
        <v>671</v>
      </c>
      <c r="L3705">
        <v>1000</v>
      </c>
      <c r="M3705">
        <v>280</v>
      </c>
      <c r="O3705">
        <v>256</v>
      </c>
      <c r="P3705">
        <v>112</v>
      </c>
      <c r="Q3705">
        <v>21</v>
      </c>
      <c r="R3705">
        <v>53</v>
      </c>
      <c r="S3705">
        <v>73</v>
      </c>
      <c r="T3705">
        <v>22</v>
      </c>
      <c r="U3705">
        <v>53.5</v>
      </c>
      <c r="V3705">
        <v>1.0202702702702702</v>
      </c>
      <c r="W3705">
        <v>0.4</v>
      </c>
      <c r="X3705">
        <v>0.11718750000000001</v>
      </c>
      <c r="Y3705">
        <v>0.2957589285714286</v>
      </c>
      <c r="Z3705">
        <v>334</v>
      </c>
      <c r="AA3705">
        <v>0.65</v>
      </c>
      <c r="AB3705">
        <v>20.5</v>
      </c>
      <c r="AC3705">
        <v>6</v>
      </c>
      <c r="AD3705">
        <v>0</v>
      </c>
      <c r="AE3705">
        <v>0</v>
      </c>
      <c r="AF3705">
        <v>0</v>
      </c>
      <c r="AG3705">
        <v>0</v>
      </c>
      <c r="AH3705">
        <v>52</v>
      </c>
      <c r="AI3705">
        <v>0</v>
      </c>
      <c r="AJ3705">
        <v>0</v>
      </c>
      <c r="AK3705">
        <v>3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150</v>
      </c>
      <c r="AR3705">
        <v>150</v>
      </c>
      <c r="AS3705" t="s">
        <v>755</v>
      </c>
    </row>
    <row r="3706" spans="1:45" x14ac:dyDescent="0.25">
      <c r="A3706">
        <v>3705</v>
      </c>
      <c r="B3706" t="s">
        <v>26</v>
      </c>
      <c r="C3706" t="s">
        <v>680</v>
      </c>
      <c r="D3706" t="s">
        <v>6</v>
      </c>
      <c r="E3706" t="s">
        <v>359</v>
      </c>
      <c r="F3706" s="138">
        <v>44128</v>
      </c>
      <c r="G3706" t="s">
        <v>685</v>
      </c>
      <c r="H3706" t="s">
        <v>667</v>
      </c>
      <c r="I3706" t="s">
        <v>689</v>
      </c>
      <c r="J3706" t="s">
        <v>425</v>
      </c>
      <c r="K3706" t="s">
        <v>671</v>
      </c>
      <c r="L3706">
        <v>1000</v>
      </c>
      <c r="M3706">
        <v>280</v>
      </c>
      <c r="O3706">
        <v>256</v>
      </c>
      <c r="P3706">
        <v>112</v>
      </c>
      <c r="Q3706">
        <v>19</v>
      </c>
      <c r="R3706">
        <v>51</v>
      </c>
      <c r="S3706">
        <v>73</v>
      </c>
      <c r="T3706">
        <v>18.75</v>
      </c>
      <c r="U3706">
        <v>48.5</v>
      </c>
      <c r="V3706">
        <v>0.96071428571428574</v>
      </c>
      <c r="W3706">
        <v>0.4</v>
      </c>
      <c r="X3706">
        <v>0.10602678571428573</v>
      </c>
      <c r="Y3706">
        <v>0.2845982142857143</v>
      </c>
      <c r="Z3706">
        <v>327</v>
      </c>
      <c r="AA3706">
        <v>0.65</v>
      </c>
      <c r="AB3706">
        <v>18</v>
      </c>
      <c r="AC3706">
        <v>3</v>
      </c>
      <c r="AD3706">
        <v>0</v>
      </c>
      <c r="AE3706">
        <v>0</v>
      </c>
      <c r="AF3706">
        <v>0</v>
      </c>
      <c r="AG3706">
        <v>0</v>
      </c>
      <c r="AH3706">
        <v>47.5</v>
      </c>
      <c r="AI3706">
        <v>4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150</v>
      </c>
      <c r="AR3706">
        <v>150</v>
      </c>
      <c r="AS3706" t="s">
        <v>755</v>
      </c>
    </row>
    <row r="3707" spans="1:45" x14ac:dyDescent="0.25">
      <c r="A3707">
        <v>3706</v>
      </c>
      <c r="B3707" t="s">
        <v>26</v>
      </c>
      <c r="C3707" t="s">
        <v>665</v>
      </c>
      <c r="D3707" t="s">
        <v>6</v>
      </c>
      <c r="E3707" t="s">
        <v>359</v>
      </c>
      <c r="F3707" s="138">
        <v>44129</v>
      </c>
      <c r="G3707" t="s">
        <v>666</v>
      </c>
      <c r="H3707" t="s">
        <v>667</v>
      </c>
      <c r="I3707" t="s">
        <v>668</v>
      </c>
      <c r="J3707" t="s">
        <v>129</v>
      </c>
      <c r="K3707" t="s">
        <v>669</v>
      </c>
      <c r="L3707">
        <v>2700</v>
      </c>
      <c r="M3707">
        <v>567</v>
      </c>
      <c r="N3707">
        <v>562</v>
      </c>
      <c r="P3707">
        <v>226.8</v>
      </c>
      <c r="Q3707">
        <v>85</v>
      </c>
      <c r="R3707">
        <v>129</v>
      </c>
      <c r="S3707">
        <v>149.68799999999999</v>
      </c>
      <c r="T3707">
        <v>52</v>
      </c>
      <c r="U3707">
        <v>91.75</v>
      </c>
      <c r="V3707">
        <v>0.67172897196261683</v>
      </c>
      <c r="W3707">
        <v>0.4</v>
      </c>
      <c r="X3707">
        <v>0.21606507371631928</v>
      </c>
      <c r="Y3707">
        <v>0.32791052364006101</v>
      </c>
      <c r="Z3707">
        <v>550</v>
      </c>
      <c r="AA3707">
        <v>0.8</v>
      </c>
      <c r="AB3707">
        <v>47</v>
      </c>
      <c r="AC3707">
        <v>2</v>
      </c>
      <c r="AD3707">
        <v>0</v>
      </c>
      <c r="AE3707">
        <v>9</v>
      </c>
      <c r="AF3707">
        <v>0</v>
      </c>
      <c r="AG3707">
        <v>0</v>
      </c>
      <c r="AH3707">
        <v>89</v>
      </c>
      <c r="AI3707">
        <v>5</v>
      </c>
      <c r="AJ3707">
        <v>0</v>
      </c>
      <c r="AK3707">
        <v>3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100</v>
      </c>
      <c r="AR3707">
        <v>100</v>
      </c>
      <c r="AS3707" t="s">
        <v>797</v>
      </c>
    </row>
    <row r="3708" spans="1:45" x14ac:dyDescent="0.25">
      <c r="A3708">
        <v>3707</v>
      </c>
      <c r="B3708" t="s">
        <v>26</v>
      </c>
      <c r="C3708" t="s">
        <v>665</v>
      </c>
      <c r="D3708" t="s">
        <v>6</v>
      </c>
      <c r="E3708" t="s">
        <v>359</v>
      </c>
      <c r="F3708" s="138">
        <v>44129</v>
      </c>
      <c r="G3708" t="s">
        <v>666</v>
      </c>
      <c r="H3708" t="s">
        <v>667</v>
      </c>
      <c r="I3708" t="s">
        <v>668</v>
      </c>
      <c r="J3708" t="s">
        <v>130</v>
      </c>
      <c r="K3708" t="s">
        <v>669</v>
      </c>
      <c r="L3708">
        <v>2700</v>
      </c>
      <c r="M3708">
        <v>567</v>
      </c>
      <c r="N3708">
        <v>604</v>
      </c>
      <c r="P3708">
        <v>226.8</v>
      </c>
      <c r="Q3708">
        <v>60</v>
      </c>
      <c r="R3708">
        <v>98</v>
      </c>
      <c r="S3708">
        <v>149.68799999999999</v>
      </c>
      <c r="T3708">
        <v>53.75</v>
      </c>
      <c r="U3708">
        <v>64.25</v>
      </c>
      <c r="V3708">
        <v>0.74683544303797467</v>
      </c>
      <c r="W3708">
        <v>0.4</v>
      </c>
      <c r="X3708">
        <v>0.14191106906338696</v>
      </c>
      <c r="Y3708">
        <v>0.23178807947019869</v>
      </c>
      <c r="Z3708">
        <v>712</v>
      </c>
      <c r="AA3708">
        <v>0.8</v>
      </c>
      <c r="AB3708">
        <v>45</v>
      </c>
      <c r="AC3708">
        <v>5</v>
      </c>
      <c r="AD3708">
        <v>0</v>
      </c>
      <c r="AE3708">
        <v>15</v>
      </c>
      <c r="AF3708">
        <v>0</v>
      </c>
      <c r="AG3708">
        <v>0</v>
      </c>
      <c r="AH3708">
        <v>55</v>
      </c>
      <c r="AI3708">
        <v>15</v>
      </c>
      <c r="AJ3708">
        <v>0</v>
      </c>
      <c r="AK3708">
        <v>11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100</v>
      </c>
      <c r="AR3708">
        <v>100</v>
      </c>
      <c r="AS3708" t="s">
        <v>797</v>
      </c>
    </row>
    <row r="3709" spans="1:45" x14ac:dyDescent="0.25">
      <c r="A3709">
        <v>3708</v>
      </c>
      <c r="B3709" t="s">
        <v>26</v>
      </c>
      <c r="C3709" t="s">
        <v>665</v>
      </c>
      <c r="D3709" t="s">
        <v>6</v>
      </c>
      <c r="E3709" t="s">
        <v>359</v>
      </c>
      <c r="F3709" s="138">
        <v>44129</v>
      </c>
      <c r="G3709" t="s">
        <v>666</v>
      </c>
      <c r="H3709" t="s">
        <v>667</v>
      </c>
      <c r="I3709" t="s">
        <v>672</v>
      </c>
      <c r="J3709" t="s">
        <v>189</v>
      </c>
      <c r="K3709" t="s">
        <v>669</v>
      </c>
      <c r="L3709">
        <v>2700</v>
      </c>
      <c r="M3709">
        <v>567</v>
      </c>
      <c r="N3709">
        <v>536</v>
      </c>
      <c r="P3709">
        <v>226.8</v>
      </c>
      <c r="Q3709">
        <v>76</v>
      </c>
      <c r="R3709">
        <v>127</v>
      </c>
      <c r="S3709">
        <v>149.68799999999999</v>
      </c>
      <c r="T3709">
        <v>51.5</v>
      </c>
      <c r="U3709">
        <v>61.5</v>
      </c>
      <c r="V3709">
        <v>0.55665024630541871</v>
      </c>
      <c r="W3709">
        <v>0.4</v>
      </c>
      <c r="X3709">
        <v>0.20255863539445629</v>
      </c>
      <c r="Y3709">
        <v>0.3384861407249467</v>
      </c>
      <c r="Z3709">
        <v>459</v>
      </c>
      <c r="AA3709">
        <v>0.8</v>
      </c>
      <c r="AB3709">
        <v>42</v>
      </c>
      <c r="AC3709">
        <v>6</v>
      </c>
      <c r="AD3709">
        <v>0</v>
      </c>
      <c r="AE3709">
        <v>16</v>
      </c>
      <c r="AF3709">
        <v>0</v>
      </c>
      <c r="AG3709">
        <v>0</v>
      </c>
      <c r="AH3709">
        <v>51</v>
      </c>
      <c r="AI3709">
        <v>2</v>
      </c>
      <c r="AJ3709">
        <v>0</v>
      </c>
      <c r="AK3709">
        <v>20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100</v>
      </c>
      <c r="AR3709">
        <v>100</v>
      </c>
      <c r="AS3709" t="s">
        <v>797</v>
      </c>
    </row>
    <row r="3710" spans="1:45" x14ac:dyDescent="0.25">
      <c r="A3710">
        <v>3709</v>
      </c>
      <c r="B3710" t="s">
        <v>26</v>
      </c>
      <c r="C3710" t="s">
        <v>665</v>
      </c>
      <c r="D3710" t="s">
        <v>6</v>
      </c>
      <c r="E3710" t="s">
        <v>359</v>
      </c>
      <c r="F3710" s="138">
        <v>44129</v>
      </c>
      <c r="G3710" t="s">
        <v>703</v>
      </c>
      <c r="H3710" t="s">
        <v>667</v>
      </c>
      <c r="I3710" t="s">
        <v>668</v>
      </c>
      <c r="J3710" t="s">
        <v>451</v>
      </c>
      <c r="K3710" t="s">
        <v>669</v>
      </c>
      <c r="L3710">
        <v>2700</v>
      </c>
      <c r="M3710">
        <v>504</v>
      </c>
      <c r="N3710">
        <v>476</v>
      </c>
      <c r="P3710">
        <v>201</v>
      </c>
      <c r="Q3710">
        <v>22</v>
      </c>
      <c r="R3710">
        <v>118</v>
      </c>
      <c r="S3710">
        <v>133</v>
      </c>
      <c r="T3710">
        <v>14.25</v>
      </c>
      <c r="U3710">
        <v>87.75</v>
      </c>
      <c r="V3710">
        <v>0.72857142857142854</v>
      </c>
      <c r="W3710">
        <v>0.4</v>
      </c>
      <c r="X3710">
        <v>6.6026410564225688E-2</v>
      </c>
      <c r="Y3710">
        <v>0.35414165666266506</v>
      </c>
      <c r="Z3710">
        <v>560</v>
      </c>
      <c r="AA3710">
        <v>0.8</v>
      </c>
      <c r="AB3710">
        <v>11</v>
      </c>
      <c r="AC3710">
        <v>1</v>
      </c>
      <c r="AD3710">
        <v>0</v>
      </c>
      <c r="AE3710">
        <v>6</v>
      </c>
      <c r="AF3710">
        <v>0</v>
      </c>
      <c r="AG3710">
        <v>0</v>
      </c>
      <c r="AH3710">
        <v>81</v>
      </c>
      <c r="AI3710">
        <v>1</v>
      </c>
      <c r="AJ3710">
        <v>0</v>
      </c>
      <c r="AK3710">
        <v>13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100</v>
      </c>
      <c r="AR3710">
        <v>100</v>
      </c>
      <c r="AS3710" t="s">
        <v>797</v>
      </c>
    </row>
    <row r="3711" spans="1:45" x14ac:dyDescent="0.25">
      <c r="A3711">
        <v>3710</v>
      </c>
      <c r="B3711" t="s">
        <v>26</v>
      </c>
      <c r="C3711" t="s">
        <v>665</v>
      </c>
      <c r="D3711" t="s">
        <v>6</v>
      </c>
      <c r="E3711" t="s">
        <v>359</v>
      </c>
      <c r="F3711" s="138">
        <v>44129</v>
      </c>
      <c r="G3711" t="s">
        <v>670</v>
      </c>
      <c r="H3711" t="s">
        <v>667</v>
      </c>
      <c r="I3711" t="s">
        <v>668</v>
      </c>
      <c r="J3711" t="s">
        <v>138</v>
      </c>
      <c r="K3711" t="s">
        <v>669</v>
      </c>
      <c r="L3711">
        <v>1200</v>
      </c>
      <c r="M3711">
        <v>336</v>
      </c>
      <c r="N3711">
        <v>320</v>
      </c>
      <c r="P3711">
        <v>134.4</v>
      </c>
      <c r="Q3711">
        <v>64</v>
      </c>
      <c r="R3711">
        <v>91</v>
      </c>
      <c r="S3711">
        <v>88.703999999999994</v>
      </c>
      <c r="T3711">
        <v>47</v>
      </c>
      <c r="U3711">
        <v>87.5</v>
      </c>
      <c r="V3711">
        <v>0.86774193548387102</v>
      </c>
      <c r="W3711">
        <v>0.4</v>
      </c>
      <c r="X3711">
        <v>0.2857142857142857</v>
      </c>
      <c r="Y3711">
        <v>0.40625</v>
      </c>
      <c r="Z3711">
        <v>324</v>
      </c>
      <c r="AA3711">
        <v>0.8</v>
      </c>
      <c r="AB3711">
        <v>41</v>
      </c>
      <c r="AC3711">
        <v>6</v>
      </c>
      <c r="AD3711">
        <v>0</v>
      </c>
      <c r="AE3711">
        <v>9</v>
      </c>
      <c r="AF3711">
        <v>0</v>
      </c>
      <c r="AG3711">
        <v>0</v>
      </c>
      <c r="AH3711">
        <v>82</v>
      </c>
      <c r="AI3711">
        <v>10</v>
      </c>
      <c r="AJ3711">
        <v>0</v>
      </c>
      <c r="AK3711">
        <v>6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100</v>
      </c>
      <c r="AR3711">
        <v>100</v>
      </c>
      <c r="AS3711" t="s">
        <v>797</v>
      </c>
    </row>
    <row r="3712" spans="1:45" x14ac:dyDescent="0.25">
      <c r="A3712">
        <v>3711</v>
      </c>
      <c r="B3712" t="s">
        <v>26</v>
      </c>
      <c r="C3712" t="s">
        <v>665</v>
      </c>
      <c r="D3712" t="s">
        <v>6</v>
      </c>
      <c r="E3712" t="s">
        <v>359</v>
      </c>
      <c r="F3712" s="138">
        <v>44129</v>
      </c>
      <c r="G3712" t="s">
        <v>670</v>
      </c>
      <c r="H3712" t="s">
        <v>667</v>
      </c>
      <c r="I3712" t="s">
        <v>668</v>
      </c>
      <c r="J3712" t="s">
        <v>139</v>
      </c>
      <c r="K3712" t="s">
        <v>669</v>
      </c>
      <c r="L3712">
        <v>1200</v>
      </c>
      <c r="M3712">
        <v>240</v>
      </c>
      <c r="N3712">
        <v>216</v>
      </c>
      <c r="P3712">
        <v>96</v>
      </c>
      <c r="Q3712">
        <v>33</v>
      </c>
      <c r="R3712">
        <v>55</v>
      </c>
      <c r="S3712">
        <v>63.36</v>
      </c>
      <c r="T3712">
        <v>36.75</v>
      </c>
      <c r="U3712">
        <v>42.5</v>
      </c>
      <c r="V3712">
        <v>0.90056818181818177</v>
      </c>
      <c r="W3712">
        <v>0.4</v>
      </c>
      <c r="X3712">
        <v>0.21825396825396828</v>
      </c>
      <c r="Y3712">
        <v>0.36375661375661378</v>
      </c>
      <c r="Z3712">
        <v>450</v>
      </c>
      <c r="AA3712">
        <v>0.8</v>
      </c>
      <c r="AB3712">
        <v>30</v>
      </c>
      <c r="AC3712">
        <v>9</v>
      </c>
      <c r="AD3712">
        <v>0</v>
      </c>
      <c r="AE3712">
        <v>9</v>
      </c>
      <c r="AF3712">
        <v>0</v>
      </c>
      <c r="AG3712">
        <v>0</v>
      </c>
      <c r="AH3712">
        <v>34</v>
      </c>
      <c r="AI3712">
        <v>8</v>
      </c>
      <c r="AJ3712">
        <v>0</v>
      </c>
      <c r="AK3712">
        <v>13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100</v>
      </c>
      <c r="AR3712">
        <v>100</v>
      </c>
      <c r="AS3712" t="s">
        <v>755</v>
      </c>
    </row>
    <row r="3713" spans="1:45" x14ac:dyDescent="0.25">
      <c r="A3713">
        <v>3712</v>
      </c>
      <c r="B3713" t="s">
        <v>26</v>
      </c>
      <c r="C3713" t="s">
        <v>665</v>
      </c>
      <c r="D3713" t="s">
        <v>6</v>
      </c>
      <c r="E3713" t="s">
        <v>359</v>
      </c>
      <c r="F3713" s="138">
        <v>44129</v>
      </c>
      <c r="G3713" t="s">
        <v>670</v>
      </c>
      <c r="H3713" t="s">
        <v>667</v>
      </c>
      <c r="I3713" t="s">
        <v>668</v>
      </c>
      <c r="J3713" t="s">
        <v>142</v>
      </c>
      <c r="K3713" t="s">
        <v>671</v>
      </c>
      <c r="L3713">
        <v>1200</v>
      </c>
      <c r="M3713">
        <v>336</v>
      </c>
      <c r="N3713">
        <v>332</v>
      </c>
      <c r="P3713">
        <v>134.4</v>
      </c>
      <c r="Q3713">
        <v>83</v>
      </c>
      <c r="R3713">
        <v>108</v>
      </c>
      <c r="S3713">
        <v>88.703999999999994</v>
      </c>
      <c r="T3713">
        <v>36.75</v>
      </c>
      <c r="U3713">
        <v>52.5</v>
      </c>
      <c r="V3713">
        <v>0.46727748691099474</v>
      </c>
      <c r="W3713">
        <v>0.4</v>
      </c>
      <c r="X3713">
        <v>0.35714285714285715</v>
      </c>
      <c r="Y3713">
        <v>0.46471600688468162</v>
      </c>
      <c r="Z3713">
        <v>873</v>
      </c>
      <c r="AA3713">
        <v>0.7</v>
      </c>
      <c r="AB3713">
        <v>32</v>
      </c>
      <c r="AC3713">
        <v>5</v>
      </c>
      <c r="AD3713">
        <v>0</v>
      </c>
      <c r="AE3713">
        <v>7</v>
      </c>
      <c r="AF3713">
        <v>0</v>
      </c>
      <c r="AG3713">
        <v>0</v>
      </c>
      <c r="AH3713">
        <v>48</v>
      </c>
      <c r="AI3713">
        <v>4</v>
      </c>
      <c r="AJ3713">
        <v>0</v>
      </c>
      <c r="AK3713">
        <v>7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50</v>
      </c>
      <c r="AR3713">
        <v>50</v>
      </c>
      <c r="AS3713" t="s">
        <v>797</v>
      </c>
    </row>
    <row r="3714" spans="1:45" x14ac:dyDescent="0.25">
      <c r="A3714">
        <v>3713</v>
      </c>
      <c r="B3714" t="s">
        <v>26</v>
      </c>
      <c r="C3714" t="s">
        <v>665</v>
      </c>
      <c r="D3714" t="s">
        <v>6</v>
      </c>
      <c r="E3714" t="s">
        <v>359</v>
      </c>
      <c r="F3714" s="138">
        <v>44129</v>
      </c>
      <c r="G3714" t="s">
        <v>670</v>
      </c>
      <c r="H3714" t="s">
        <v>667</v>
      </c>
      <c r="I3714" t="s">
        <v>668</v>
      </c>
      <c r="J3714" t="s">
        <v>143</v>
      </c>
      <c r="K3714" t="s">
        <v>671</v>
      </c>
      <c r="L3714">
        <v>1200</v>
      </c>
      <c r="M3714">
        <v>240</v>
      </c>
      <c r="N3714">
        <v>216</v>
      </c>
      <c r="P3714">
        <v>96</v>
      </c>
      <c r="Q3714">
        <v>45</v>
      </c>
      <c r="R3714">
        <v>40</v>
      </c>
      <c r="S3714">
        <v>63.36</v>
      </c>
      <c r="T3714">
        <v>19.5</v>
      </c>
      <c r="U3714">
        <v>17</v>
      </c>
      <c r="V3714">
        <v>0.42941176470588233</v>
      </c>
      <c r="W3714">
        <v>0.4</v>
      </c>
      <c r="X3714">
        <v>0.29761904761904762</v>
      </c>
      <c r="Y3714">
        <v>0.26455026455026459</v>
      </c>
      <c r="Z3714">
        <v>280</v>
      </c>
      <c r="AA3714">
        <v>0.7</v>
      </c>
      <c r="AB3714">
        <v>12</v>
      </c>
      <c r="AC3714">
        <v>12</v>
      </c>
      <c r="AD3714">
        <v>0</v>
      </c>
      <c r="AE3714">
        <v>9</v>
      </c>
      <c r="AF3714">
        <v>0</v>
      </c>
      <c r="AG3714">
        <v>0</v>
      </c>
      <c r="AH3714">
        <v>7</v>
      </c>
      <c r="AI3714">
        <v>10</v>
      </c>
      <c r="AJ3714">
        <v>0</v>
      </c>
      <c r="AK3714">
        <v>15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50</v>
      </c>
      <c r="AR3714">
        <v>50</v>
      </c>
      <c r="AS3714" t="s">
        <v>755</v>
      </c>
    </row>
    <row r="3715" spans="1:45" x14ac:dyDescent="0.25">
      <c r="A3715">
        <v>3714</v>
      </c>
      <c r="B3715" t="s">
        <v>26</v>
      </c>
      <c r="C3715" t="s">
        <v>665</v>
      </c>
      <c r="D3715" t="s">
        <v>6</v>
      </c>
      <c r="E3715" t="s">
        <v>359</v>
      </c>
      <c r="F3715" s="138">
        <v>44129</v>
      </c>
      <c r="G3715" t="s">
        <v>670</v>
      </c>
      <c r="H3715" t="s">
        <v>667</v>
      </c>
      <c r="I3715" t="s">
        <v>668</v>
      </c>
      <c r="J3715" t="s">
        <v>145</v>
      </c>
      <c r="K3715" t="s">
        <v>671</v>
      </c>
      <c r="L3715">
        <v>1200</v>
      </c>
      <c r="M3715">
        <v>240</v>
      </c>
      <c r="N3715">
        <v>234</v>
      </c>
      <c r="P3715">
        <v>96</v>
      </c>
      <c r="Q3715">
        <v>40</v>
      </c>
      <c r="R3715">
        <v>70</v>
      </c>
      <c r="S3715">
        <v>63.36</v>
      </c>
      <c r="T3715">
        <v>9.25</v>
      </c>
      <c r="U3715">
        <v>20.5</v>
      </c>
      <c r="V3715">
        <v>0.27045454545454545</v>
      </c>
      <c r="W3715">
        <v>0.4</v>
      </c>
      <c r="X3715">
        <v>0.24420024420024422</v>
      </c>
      <c r="Y3715">
        <v>0.42735042735042739</v>
      </c>
      <c r="Z3715">
        <v>512</v>
      </c>
      <c r="AA3715">
        <v>0.7</v>
      </c>
      <c r="AB3715">
        <v>0</v>
      </c>
      <c r="AC3715">
        <v>15</v>
      </c>
      <c r="AD3715">
        <v>0</v>
      </c>
      <c r="AE3715">
        <v>11</v>
      </c>
      <c r="AF3715">
        <v>0</v>
      </c>
      <c r="AG3715">
        <v>0</v>
      </c>
      <c r="AH3715">
        <v>12</v>
      </c>
      <c r="AI3715">
        <v>4</v>
      </c>
      <c r="AJ3715">
        <v>0</v>
      </c>
      <c r="AK3715">
        <v>15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50</v>
      </c>
      <c r="AR3715">
        <v>50</v>
      </c>
      <c r="AS3715" t="s">
        <v>755</v>
      </c>
    </row>
    <row r="3716" spans="1:45" x14ac:dyDescent="0.25">
      <c r="A3716">
        <v>3715</v>
      </c>
      <c r="B3716" t="s">
        <v>26</v>
      </c>
      <c r="C3716" t="s">
        <v>665</v>
      </c>
      <c r="D3716" t="s">
        <v>6</v>
      </c>
      <c r="E3716" t="s">
        <v>359</v>
      </c>
      <c r="F3716" s="138">
        <v>44129</v>
      </c>
      <c r="G3716" t="s">
        <v>670</v>
      </c>
      <c r="H3716" t="s">
        <v>667</v>
      </c>
      <c r="I3716" t="s">
        <v>672</v>
      </c>
      <c r="J3716" t="s">
        <v>190</v>
      </c>
      <c r="K3716" t="s">
        <v>671</v>
      </c>
      <c r="L3716">
        <v>1200</v>
      </c>
      <c r="M3716">
        <v>240</v>
      </c>
      <c r="N3716">
        <v>240</v>
      </c>
      <c r="P3716">
        <v>96</v>
      </c>
      <c r="Q3716">
        <v>25</v>
      </c>
      <c r="R3716">
        <v>36</v>
      </c>
      <c r="S3716">
        <v>63.36</v>
      </c>
      <c r="T3716">
        <v>15.5</v>
      </c>
      <c r="U3716">
        <v>13</v>
      </c>
      <c r="V3716">
        <v>0.46721311475409838</v>
      </c>
      <c r="W3716">
        <v>0.4</v>
      </c>
      <c r="X3716">
        <v>0.14880952380952381</v>
      </c>
      <c r="Y3716">
        <v>0.21428571428571427</v>
      </c>
      <c r="Z3716">
        <v>316</v>
      </c>
      <c r="AA3716">
        <v>0.7</v>
      </c>
      <c r="AB3716">
        <v>8.5</v>
      </c>
      <c r="AC3716">
        <v>0</v>
      </c>
      <c r="AD3716">
        <v>0</v>
      </c>
      <c r="AE3716">
        <v>14</v>
      </c>
      <c r="AF3716">
        <v>0</v>
      </c>
      <c r="AG3716">
        <v>0</v>
      </c>
      <c r="AH3716">
        <v>12.5</v>
      </c>
      <c r="AI3716">
        <v>2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50</v>
      </c>
      <c r="AR3716">
        <v>50</v>
      </c>
      <c r="AS3716" t="s">
        <v>755</v>
      </c>
    </row>
    <row r="3717" spans="1:45" x14ac:dyDescent="0.25">
      <c r="A3717">
        <v>3716</v>
      </c>
      <c r="B3717" t="s">
        <v>26</v>
      </c>
      <c r="C3717" t="s">
        <v>665</v>
      </c>
      <c r="D3717" t="s">
        <v>6</v>
      </c>
      <c r="E3717" t="s">
        <v>359</v>
      </c>
      <c r="F3717" s="138">
        <v>44129</v>
      </c>
      <c r="G3717" t="s">
        <v>670</v>
      </c>
      <c r="H3717" t="s">
        <v>667</v>
      </c>
      <c r="I3717" t="s">
        <v>672</v>
      </c>
      <c r="J3717" t="s">
        <v>191</v>
      </c>
      <c r="K3717" t="s">
        <v>671</v>
      </c>
      <c r="L3717">
        <v>1200</v>
      </c>
      <c r="M3717">
        <v>240</v>
      </c>
      <c r="N3717">
        <v>240</v>
      </c>
      <c r="P3717">
        <v>96</v>
      </c>
      <c r="Q3717">
        <v>32</v>
      </c>
      <c r="R3717">
        <v>42</v>
      </c>
      <c r="S3717">
        <v>63.36</v>
      </c>
      <c r="T3717">
        <v>16.579999999999998</v>
      </c>
      <c r="U3717">
        <v>19.420000000000002</v>
      </c>
      <c r="V3717">
        <v>0.48648648648648651</v>
      </c>
      <c r="W3717">
        <v>0.4</v>
      </c>
      <c r="X3717">
        <v>0.19047619047619047</v>
      </c>
      <c r="Y3717">
        <v>0.25</v>
      </c>
      <c r="Z3717">
        <v>310</v>
      </c>
      <c r="AA3717">
        <v>0.7</v>
      </c>
      <c r="AB3717">
        <v>10.83</v>
      </c>
      <c r="AC3717">
        <v>13</v>
      </c>
      <c r="AD3717">
        <v>0</v>
      </c>
      <c r="AE3717">
        <v>5</v>
      </c>
      <c r="AF3717">
        <v>0</v>
      </c>
      <c r="AG3717">
        <v>0</v>
      </c>
      <c r="AH3717">
        <v>13.67</v>
      </c>
      <c r="AI3717">
        <v>13</v>
      </c>
      <c r="AJ3717">
        <v>0</v>
      </c>
      <c r="AK3717">
        <v>5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50</v>
      </c>
      <c r="AR3717">
        <v>50</v>
      </c>
      <c r="AS3717" t="s">
        <v>755</v>
      </c>
    </row>
    <row r="3718" spans="1:45" x14ac:dyDescent="0.25">
      <c r="A3718">
        <v>3717</v>
      </c>
      <c r="B3718" t="s">
        <v>26</v>
      </c>
      <c r="C3718" t="s">
        <v>665</v>
      </c>
      <c r="D3718" t="s">
        <v>6</v>
      </c>
      <c r="E3718" t="s">
        <v>359</v>
      </c>
      <c r="F3718" s="138">
        <v>44129</v>
      </c>
      <c r="G3718" t="s">
        <v>670</v>
      </c>
      <c r="H3718" t="s">
        <v>667</v>
      </c>
      <c r="I3718" t="s">
        <v>668</v>
      </c>
      <c r="J3718" t="s">
        <v>144</v>
      </c>
      <c r="K3718" t="s">
        <v>671</v>
      </c>
      <c r="L3718">
        <v>1200</v>
      </c>
      <c r="M3718">
        <v>240</v>
      </c>
      <c r="N3718">
        <v>228</v>
      </c>
      <c r="P3718">
        <v>96</v>
      </c>
      <c r="Q3718">
        <v>55</v>
      </c>
      <c r="R3718">
        <v>88</v>
      </c>
      <c r="S3718">
        <v>63.36</v>
      </c>
      <c r="T3718">
        <v>26</v>
      </c>
      <c r="U3718">
        <v>43.75</v>
      </c>
      <c r="V3718">
        <v>0.48776223776223776</v>
      </c>
      <c r="W3718">
        <v>0.4</v>
      </c>
      <c r="X3718">
        <v>0.34461152882205515</v>
      </c>
      <c r="Y3718">
        <v>0.55137844611528819</v>
      </c>
      <c r="Z3718">
        <v>532</v>
      </c>
      <c r="AA3718">
        <v>0.8</v>
      </c>
      <c r="AB3718">
        <v>22</v>
      </c>
      <c r="AC3718">
        <v>0</v>
      </c>
      <c r="AD3718">
        <v>0</v>
      </c>
      <c r="AE3718">
        <v>8</v>
      </c>
      <c r="AF3718">
        <v>0</v>
      </c>
      <c r="AG3718">
        <v>0</v>
      </c>
      <c r="AH3718">
        <v>38</v>
      </c>
      <c r="AI3718">
        <v>1</v>
      </c>
      <c r="AJ3718">
        <v>0</v>
      </c>
      <c r="AK3718">
        <v>11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50</v>
      </c>
      <c r="AR3718">
        <v>50</v>
      </c>
      <c r="AS3718" t="s">
        <v>755</v>
      </c>
    </row>
    <row r="3719" spans="1:45" x14ac:dyDescent="0.25">
      <c r="A3719">
        <v>3718</v>
      </c>
      <c r="B3719" t="s">
        <v>26</v>
      </c>
      <c r="C3719" t="s">
        <v>665</v>
      </c>
      <c r="D3719" t="s">
        <v>6</v>
      </c>
      <c r="E3719" t="s">
        <v>359</v>
      </c>
      <c r="F3719" s="138">
        <v>44129</v>
      </c>
      <c r="G3719" t="s">
        <v>670</v>
      </c>
      <c r="H3719" t="s">
        <v>687</v>
      </c>
      <c r="I3719" t="s">
        <v>714</v>
      </c>
      <c r="J3719" t="s">
        <v>523</v>
      </c>
      <c r="K3719" t="s">
        <v>671</v>
      </c>
      <c r="L3719">
        <v>1200</v>
      </c>
      <c r="M3719">
        <v>240</v>
      </c>
      <c r="N3719">
        <v>240</v>
      </c>
      <c r="P3719">
        <v>57</v>
      </c>
      <c r="Q3719">
        <v>21</v>
      </c>
      <c r="R3719">
        <v>15</v>
      </c>
      <c r="S3719">
        <v>21</v>
      </c>
      <c r="T3719">
        <v>14.5</v>
      </c>
      <c r="U3719">
        <v>8.25</v>
      </c>
      <c r="V3719">
        <v>0.63194444444444442</v>
      </c>
      <c r="W3719">
        <v>0.4</v>
      </c>
      <c r="X3719">
        <v>0.125</v>
      </c>
      <c r="Y3719">
        <v>8.9285714285714288E-2</v>
      </c>
      <c r="Z3719">
        <v>437</v>
      </c>
      <c r="AA3719">
        <v>0.8</v>
      </c>
      <c r="AB3719">
        <v>14</v>
      </c>
      <c r="AC3719">
        <v>0</v>
      </c>
      <c r="AD3719">
        <v>0</v>
      </c>
      <c r="AE3719">
        <v>1</v>
      </c>
      <c r="AF3719">
        <v>0</v>
      </c>
      <c r="AG3719">
        <v>0</v>
      </c>
      <c r="AH3719">
        <v>7</v>
      </c>
      <c r="AI3719">
        <v>3</v>
      </c>
      <c r="AJ3719">
        <v>0</v>
      </c>
      <c r="AK3719">
        <v>1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50</v>
      </c>
      <c r="AR3719">
        <v>50</v>
      </c>
      <c r="AS3719" t="s">
        <v>755</v>
      </c>
    </row>
    <row r="3720" spans="1:45" x14ac:dyDescent="0.25">
      <c r="A3720">
        <v>3719</v>
      </c>
      <c r="B3720" t="s">
        <v>26</v>
      </c>
      <c r="C3720" t="s">
        <v>665</v>
      </c>
      <c r="D3720" t="s">
        <v>6</v>
      </c>
      <c r="E3720" t="s">
        <v>359</v>
      </c>
      <c r="F3720" s="138">
        <v>44129</v>
      </c>
      <c r="G3720" t="s">
        <v>682</v>
      </c>
      <c r="H3720" t="s">
        <v>667</v>
      </c>
      <c r="I3720" t="s">
        <v>668</v>
      </c>
      <c r="J3720" t="s">
        <v>149</v>
      </c>
      <c r="K3720" t="s">
        <v>671</v>
      </c>
      <c r="L3720">
        <v>1200</v>
      </c>
      <c r="M3720">
        <v>200</v>
      </c>
      <c r="N3720">
        <v>208</v>
      </c>
      <c r="P3720">
        <v>80</v>
      </c>
      <c r="Q3720">
        <v>38</v>
      </c>
      <c r="R3720">
        <v>42</v>
      </c>
      <c r="S3720">
        <v>52.8</v>
      </c>
      <c r="T3720">
        <v>44.75</v>
      </c>
      <c r="U3720">
        <v>45.25</v>
      </c>
      <c r="V3720">
        <v>1.125</v>
      </c>
      <c r="W3720">
        <v>0.4</v>
      </c>
      <c r="X3720">
        <v>0.26098901098901101</v>
      </c>
      <c r="Y3720">
        <v>0.28846153846153849</v>
      </c>
      <c r="Z3720">
        <v>563</v>
      </c>
      <c r="AA3720">
        <v>0.7</v>
      </c>
      <c r="AB3720">
        <v>32</v>
      </c>
      <c r="AC3720">
        <v>15</v>
      </c>
      <c r="AD3720">
        <v>0</v>
      </c>
      <c r="AE3720">
        <v>18</v>
      </c>
      <c r="AF3720">
        <v>0</v>
      </c>
      <c r="AG3720">
        <v>0</v>
      </c>
      <c r="AH3720">
        <v>29</v>
      </c>
      <c r="AI3720">
        <v>13</v>
      </c>
      <c r="AJ3720">
        <v>0</v>
      </c>
      <c r="AK3720">
        <v>26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50</v>
      </c>
      <c r="AR3720">
        <v>50</v>
      </c>
      <c r="AS3720" t="s">
        <v>755</v>
      </c>
    </row>
    <row r="3721" spans="1:45" x14ac:dyDescent="0.25">
      <c r="A3721">
        <v>3720</v>
      </c>
      <c r="B3721" t="s">
        <v>26</v>
      </c>
      <c r="C3721" t="s">
        <v>665</v>
      </c>
      <c r="D3721" t="s">
        <v>6</v>
      </c>
      <c r="E3721" t="s">
        <v>359</v>
      </c>
      <c r="F3721" s="138">
        <v>44129</v>
      </c>
      <c r="G3721" t="s">
        <v>682</v>
      </c>
      <c r="H3721" t="s">
        <v>667</v>
      </c>
      <c r="I3721" t="s">
        <v>668</v>
      </c>
      <c r="J3721" t="s">
        <v>152</v>
      </c>
      <c r="K3721" t="s">
        <v>671</v>
      </c>
      <c r="L3721">
        <v>1200</v>
      </c>
      <c r="M3721">
        <v>200</v>
      </c>
      <c r="N3721">
        <v>208</v>
      </c>
      <c r="P3721">
        <v>80</v>
      </c>
      <c r="Q3721">
        <v>57</v>
      </c>
      <c r="R3721">
        <v>51</v>
      </c>
      <c r="S3721">
        <v>52.8</v>
      </c>
      <c r="T3721">
        <v>25.3</v>
      </c>
      <c r="U3721">
        <v>24.8</v>
      </c>
      <c r="V3721">
        <v>0.46388888888888891</v>
      </c>
      <c r="W3721">
        <v>0.4</v>
      </c>
      <c r="X3721">
        <v>0.39148351648351648</v>
      </c>
      <c r="Y3721">
        <v>0.35027472527472531</v>
      </c>
      <c r="Z3721">
        <v>404</v>
      </c>
      <c r="AA3721">
        <v>0.7</v>
      </c>
      <c r="AB3721">
        <v>20.8</v>
      </c>
      <c r="AC3721">
        <v>0</v>
      </c>
      <c r="AD3721">
        <v>0</v>
      </c>
      <c r="AE3721">
        <v>9</v>
      </c>
      <c r="AF3721">
        <v>0</v>
      </c>
      <c r="AG3721">
        <v>0</v>
      </c>
      <c r="AH3721">
        <v>18.3</v>
      </c>
      <c r="AI3721">
        <v>0</v>
      </c>
      <c r="AJ3721">
        <v>0</v>
      </c>
      <c r="AK3721">
        <v>13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50</v>
      </c>
      <c r="AR3721">
        <v>50</v>
      </c>
      <c r="AS3721" t="s">
        <v>755</v>
      </c>
    </row>
    <row r="3722" spans="1:45" x14ac:dyDescent="0.25">
      <c r="A3722">
        <v>3721</v>
      </c>
      <c r="B3722" t="s">
        <v>26</v>
      </c>
      <c r="C3722" t="s">
        <v>665</v>
      </c>
      <c r="D3722" t="s">
        <v>6</v>
      </c>
      <c r="E3722" t="s">
        <v>359</v>
      </c>
      <c r="F3722" s="138">
        <v>44129</v>
      </c>
      <c r="G3722" t="s">
        <v>682</v>
      </c>
      <c r="H3722" t="s">
        <v>667</v>
      </c>
      <c r="I3722" t="s">
        <v>668</v>
      </c>
      <c r="J3722" t="s">
        <v>153</v>
      </c>
      <c r="K3722" t="s">
        <v>671</v>
      </c>
      <c r="L3722">
        <v>1200</v>
      </c>
      <c r="M3722">
        <v>200</v>
      </c>
      <c r="N3722">
        <v>212</v>
      </c>
      <c r="P3722">
        <v>80</v>
      </c>
      <c r="Q3722">
        <v>40</v>
      </c>
      <c r="R3722">
        <v>62</v>
      </c>
      <c r="S3722">
        <v>52.8</v>
      </c>
      <c r="T3722">
        <v>24.25</v>
      </c>
      <c r="U3722">
        <v>29</v>
      </c>
      <c r="V3722">
        <v>0.5220588235294118</v>
      </c>
      <c r="W3722">
        <v>0.4</v>
      </c>
      <c r="X3722">
        <v>0.26954177897574128</v>
      </c>
      <c r="Y3722">
        <v>0.41778975741239899</v>
      </c>
      <c r="Z3722">
        <v>603</v>
      </c>
      <c r="AA3722">
        <v>0.7</v>
      </c>
      <c r="AB3722">
        <v>19</v>
      </c>
      <c r="AC3722">
        <v>5</v>
      </c>
      <c r="AD3722">
        <v>0</v>
      </c>
      <c r="AE3722">
        <v>8</v>
      </c>
      <c r="AF3722">
        <v>0</v>
      </c>
      <c r="AG3722">
        <v>0</v>
      </c>
      <c r="AH3722">
        <v>25</v>
      </c>
      <c r="AI3722">
        <v>8</v>
      </c>
      <c r="AJ3722">
        <v>0</v>
      </c>
      <c r="AK3722">
        <v>4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50</v>
      </c>
      <c r="AR3722">
        <v>50</v>
      </c>
      <c r="AS3722" t="s">
        <v>755</v>
      </c>
    </row>
    <row r="3723" spans="1:45" x14ac:dyDescent="0.25">
      <c r="A3723">
        <v>3722</v>
      </c>
      <c r="B3723" t="s">
        <v>26</v>
      </c>
      <c r="C3723" t="s">
        <v>665</v>
      </c>
      <c r="D3723" t="s">
        <v>6</v>
      </c>
      <c r="E3723" t="s">
        <v>359</v>
      </c>
      <c r="F3723" s="138">
        <v>44129</v>
      </c>
      <c r="G3723" t="s">
        <v>682</v>
      </c>
      <c r="H3723" t="s">
        <v>667</v>
      </c>
      <c r="I3723" t="s">
        <v>668</v>
      </c>
      <c r="J3723" t="s">
        <v>154</v>
      </c>
      <c r="K3723" t="s">
        <v>671</v>
      </c>
      <c r="L3723">
        <v>1200</v>
      </c>
      <c r="M3723">
        <v>200</v>
      </c>
      <c r="N3723">
        <v>204</v>
      </c>
      <c r="P3723">
        <v>80</v>
      </c>
      <c r="Q3723">
        <v>15</v>
      </c>
      <c r="R3723">
        <v>36</v>
      </c>
      <c r="S3723">
        <v>52.8</v>
      </c>
      <c r="T3723">
        <v>9</v>
      </c>
      <c r="U3723">
        <v>23</v>
      </c>
      <c r="V3723">
        <v>0.62745098039215685</v>
      </c>
      <c r="W3723">
        <v>0.4</v>
      </c>
      <c r="X3723">
        <v>0.1050420168067227</v>
      </c>
      <c r="Y3723">
        <v>0.2521008403361345</v>
      </c>
      <c r="Z3723">
        <v>105</v>
      </c>
      <c r="AA3723">
        <v>0.7</v>
      </c>
      <c r="AB3723">
        <v>0</v>
      </c>
      <c r="AC3723">
        <v>0</v>
      </c>
      <c r="AD3723">
        <v>0</v>
      </c>
      <c r="AE3723">
        <v>18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46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50</v>
      </c>
      <c r="AR3723">
        <v>50</v>
      </c>
      <c r="AS3723" t="s">
        <v>755</v>
      </c>
    </row>
    <row r="3724" spans="1:45" x14ac:dyDescent="0.25">
      <c r="A3724">
        <v>3723</v>
      </c>
      <c r="B3724" t="s">
        <v>26</v>
      </c>
      <c r="C3724" t="s">
        <v>665</v>
      </c>
      <c r="D3724" t="s">
        <v>6</v>
      </c>
      <c r="E3724" t="s">
        <v>359</v>
      </c>
      <c r="F3724" s="138">
        <v>44129</v>
      </c>
      <c r="G3724" t="s">
        <v>682</v>
      </c>
      <c r="H3724" t="s">
        <v>667</v>
      </c>
      <c r="I3724" t="s">
        <v>668</v>
      </c>
      <c r="J3724" t="s">
        <v>146</v>
      </c>
      <c r="K3724" t="s">
        <v>671</v>
      </c>
      <c r="L3724">
        <v>1200</v>
      </c>
      <c r="M3724">
        <v>200</v>
      </c>
      <c r="N3724">
        <v>206</v>
      </c>
      <c r="P3724">
        <v>80</v>
      </c>
      <c r="Q3724">
        <v>37</v>
      </c>
      <c r="R3724">
        <v>58</v>
      </c>
      <c r="S3724">
        <v>52.8</v>
      </c>
      <c r="T3724">
        <v>33</v>
      </c>
      <c r="U3724">
        <v>43.5</v>
      </c>
      <c r="V3724">
        <v>0.80526315789473679</v>
      </c>
      <c r="W3724">
        <v>0.4</v>
      </c>
      <c r="X3724">
        <v>0.2565880721220527</v>
      </c>
      <c r="Y3724">
        <v>0.4022191400832178</v>
      </c>
      <c r="Z3724">
        <v>311</v>
      </c>
      <c r="AA3724">
        <v>0.7</v>
      </c>
      <c r="AB3724">
        <v>13</v>
      </c>
      <c r="AC3724">
        <v>12</v>
      </c>
      <c r="AD3724">
        <v>0</v>
      </c>
      <c r="AE3724">
        <v>34</v>
      </c>
      <c r="AF3724">
        <v>0</v>
      </c>
      <c r="AG3724">
        <v>0</v>
      </c>
      <c r="AH3724">
        <v>13</v>
      </c>
      <c r="AI3724">
        <v>12</v>
      </c>
      <c r="AJ3724">
        <v>0</v>
      </c>
      <c r="AK3724">
        <v>55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50</v>
      </c>
      <c r="AR3724">
        <v>50</v>
      </c>
      <c r="AS3724" t="s">
        <v>755</v>
      </c>
    </row>
    <row r="3725" spans="1:45" x14ac:dyDescent="0.25">
      <c r="A3725">
        <v>3724</v>
      </c>
      <c r="B3725" t="s">
        <v>26</v>
      </c>
      <c r="C3725" t="s">
        <v>665</v>
      </c>
      <c r="D3725" t="s">
        <v>6</v>
      </c>
      <c r="E3725" t="s">
        <v>359</v>
      </c>
      <c r="F3725" s="138">
        <v>44129</v>
      </c>
      <c r="G3725" t="s">
        <v>682</v>
      </c>
      <c r="H3725" t="s">
        <v>667</v>
      </c>
      <c r="I3725" t="s">
        <v>668</v>
      </c>
      <c r="J3725" t="s">
        <v>395</v>
      </c>
      <c r="K3725" t="s">
        <v>671</v>
      </c>
      <c r="L3725">
        <v>1200</v>
      </c>
      <c r="M3725">
        <v>200</v>
      </c>
      <c r="N3725">
        <v>190</v>
      </c>
      <c r="P3725">
        <v>80</v>
      </c>
      <c r="Q3725">
        <v>11</v>
      </c>
      <c r="R3725">
        <v>41</v>
      </c>
      <c r="S3725">
        <v>52.8</v>
      </c>
      <c r="T3725">
        <v>15.5</v>
      </c>
      <c r="U3725">
        <v>13</v>
      </c>
      <c r="V3725">
        <v>0.54807692307692313</v>
      </c>
      <c r="W3725">
        <v>0.4</v>
      </c>
      <c r="X3725">
        <v>8.2706766917293228E-2</v>
      </c>
      <c r="Y3725">
        <v>0.30827067669172931</v>
      </c>
      <c r="Z3725">
        <v>288</v>
      </c>
      <c r="AA3725">
        <v>0.7</v>
      </c>
      <c r="AB3725" t="s">
        <v>798</v>
      </c>
      <c r="AC3725">
        <v>0</v>
      </c>
      <c r="AD3725">
        <v>0</v>
      </c>
      <c r="AE3725">
        <v>16</v>
      </c>
      <c r="AF3725">
        <v>0</v>
      </c>
      <c r="AG3725">
        <v>0</v>
      </c>
      <c r="AH3725">
        <v>12</v>
      </c>
      <c r="AI3725">
        <v>0</v>
      </c>
      <c r="AJ3725">
        <v>0</v>
      </c>
      <c r="AK3725">
        <v>2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50</v>
      </c>
      <c r="AR3725">
        <v>50</v>
      </c>
      <c r="AS3725" t="s">
        <v>755</v>
      </c>
    </row>
    <row r="3726" spans="1:45" x14ac:dyDescent="0.25">
      <c r="A3726">
        <v>3725</v>
      </c>
      <c r="B3726" t="s">
        <v>26</v>
      </c>
      <c r="C3726" t="s">
        <v>665</v>
      </c>
      <c r="D3726" t="s">
        <v>6</v>
      </c>
      <c r="E3726" t="s">
        <v>359</v>
      </c>
      <c r="F3726" s="138">
        <v>44129</v>
      </c>
      <c r="G3726" t="s">
        <v>682</v>
      </c>
      <c r="H3726" t="s">
        <v>667</v>
      </c>
      <c r="I3726" t="s">
        <v>668</v>
      </c>
      <c r="J3726" t="s">
        <v>396</v>
      </c>
      <c r="K3726" t="s">
        <v>671</v>
      </c>
      <c r="L3726">
        <v>1200</v>
      </c>
      <c r="M3726">
        <v>200</v>
      </c>
      <c r="N3726">
        <v>204</v>
      </c>
      <c r="P3726">
        <v>80</v>
      </c>
      <c r="Q3726">
        <v>61</v>
      </c>
      <c r="R3726">
        <v>37</v>
      </c>
      <c r="S3726">
        <v>52.8</v>
      </c>
      <c r="T3726">
        <v>34</v>
      </c>
      <c r="U3726">
        <v>22.5</v>
      </c>
      <c r="V3726">
        <v>0.57653061224489799</v>
      </c>
      <c r="W3726">
        <v>0.4</v>
      </c>
      <c r="X3726">
        <v>0.42717086834733897</v>
      </c>
      <c r="Y3726">
        <v>0.25910364145658266</v>
      </c>
      <c r="Z3726">
        <v>362</v>
      </c>
      <c r="AA3726">
        <v>0.7</v>
      </c>
      <c r="AB3726">
        <v>11</v>
      </c>
      <c r="AC3726">
        <v>0</v>
      </c>
      <c r="AD3726">
        <v>0</v>
      </c>
      <c r="AE3726">
        <v>46</v>
      </c>
      <c r="AF3726">
        <v>0</v>
      </c>
      <c r="AG3726">
        <v>0</v>
      </c>
      <c r="AH3726">
        <v>14</v>
      </c>
      <c r="AI3726">
        <v>0</v>
      </c>
      <c r="AJ3726">
        <v>0</v>
      </c>
      <c r="AK3726">
        <v>17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50</v>
      </c>
      <c r="AR3726">
        <v>50</v>
      </c>
      <c r="AS3726" t="s">
        <v>755</v>
      </c>
    </row>
    <row r="3727" spans="1:45" x14ac:dyDescent="0.25">
      <c r="A3727">
        <v>3726</v>
      </c>
      <c r="B3727" t="s">
        <v>26</v>
      </c>
      <c r="C3727" t="s">
        <v>665</v>
      </c>
      <c r="D3727" t="s">
        <v>6</v>
      </c>
      <c r="E3727" t="s">
        <v>359</v>
      </c>
      <c r="F3727" s="138">
        <v>44129</v>
      </c>
      <c r="G3727" t="s">
        <v>682</v>
      </c>
      <c r="H3727" t="s">
        <v>687</v>
      </c>
      <c r="I3727" t="s">
        <v>668</v>
      </c>
      <c r="J3727" t="s">
        <v>472</v>
      </c>
      <c r="K3727" t="s">
        <v>671</v>
      </c>
      <c r="L3727">
        <v>1200</v>
      </c>
      <c r="M3727">
        <v>200</v>
      </c>
      <c r="N3727">
        <v>210</v>
      </c>
      <c r="P3727">
        <v>80</v>
      </c>
      <c r="Q3727">
        <v>18</v>
      </c>
      <c r="R3727">
        <v>44</v>
      </c>
      <c r="S3727">
        <v>52.8</v>
      </c>
      <c r="T3727">
        <v>10.5</v>
      </c>
      <c r="U3727">
        <v>16</v>
      </c>
      <c r="V3727">
        <v>0.42741935483870969</v>
      </c>
      <c r="W3727">
        <v>0.4</v>
      </c>
      <c r="X3727">
        <v>0.12244897959183673</v>
      </c>
      <c r="Y3727">
        <v>0.29931972789115646</v>
      </c>
      <c r="Z3727">
        <v>312</v>
      </c>
      <c r="AA3727">
        <v>0.7</v>
      </c>
      <c r="AB3727">
        <v>9</v>
      </c>
      <c r="AC3727">
        <v>0</v>
      </c>
      <c r="AD3727">
        <v>0</v>
      </c>
      <c r="AE3727">
        <v>3</v>
      </c>
      <c r="AF3727">
        <v>0</v>
      </c>
      <c r="AG3727">
        <v>0</v>
      </c>
      <c r="AH3727">
        <v>12</v>
      </c>
      <c r="AI3727">
        <v>0</v>
      </c>
      <c r="AJ3727">
        <v>0</v>
      </c>
      <c r="AK3727">
        <v>8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50</v>
      </c>
      <c r="AR3727">
        <v>50</v>
      </c>
      <c r="AS3727" t="s">
        <v>755</v>
      </c>
    </row>
    <row r="3728" spans="1:45" x14ac:dyDescent="0.25">
      <c r="A3728">
        <v>3727</v>
      </c>
      <c r="B3728" t="s">
        <v>26</v>
      </c>
      <c r="C3728" t="s">
        <v>665</v>
      </c>
      <c r="D3728" t="s">
        <v>6</v>
      </c>
      <c r="E3728" t="s">
        <v>359</v>
      </c>
      <c r="F3728" s="138">
        <v>44129</v>
      </c>
      <c r="G3728" t="s">
        <v>683</v>
      </c>
      <c r="H3728" t="s">
        <v>667</v>
      </c>
      <c r="I3728" t="s">
        <v>668</v>
      </c>
      <c r="J3728" t="s">
        <v>391</v>
      </c>
      <c r="K3728" t="s">
        <v>671</v>
      </c>
      <c r="L3728">
        <v>1500</v>
      </c>
      <c r="M3728">
        <v>420</v>
      </c>
      <c r="N3728">
        <v>396</v>
      </c>
      <c r="P3728">
        <v>168</v>
      </c>
      <c r="Q3728">
        <v>60</v>
      </c>
      <c r="R3728">
        <v>93</v>
      </c>
      <c r="S3728">
        <v>110.88</v>
      </c>
      <c r="T3728">
        <v>82.5</v>
      </c>
      <c r="U3728">
        <v>90.1</v>
      </c>
      <c r="V3728">
        <v>1.1281045751633987</v>
      </c>
      <c r="W3728">
        <v>0.4</v>
      </c>
      <c r="X3728">
        <v>0.21645021645021645</v>
      </c>
      <c r="Y3728">
        <v>0.33549783549783552</v>
      </c>
      <c r="Z3728">
        <v>798</v>
      </c>
      <c r="AA3728">
        <v>0.8</v>
      </c>
      <c r="AB3728">
        <v>50.5</v>
      </c>
      <c r="AC3728">
        <v>0</v>
      </c>
      <c r="AD3728">
        <v>0</v>
      </c>
      <c r="AE3728">
        <v>64</v>
      </c>
      <c r="AF3728">
        <v>0</v>
      </c>
      <c r="AG3728">
        <v>0</v>
      </c>
      <c r="AH3728">
        <v>48.1</v>
      </c>
      <c r="AI3728">
        <v>0</v>
      </c>
      <c r="AJ3728">
        <v>0</v>
      </c>
      <c r="AK3728">
        <v>84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50</v>
      </c>
      <c r="AR3728">
        <v>50</v>
      </c>
      <c r="AS3728" t="s">
        <v>797</v>
      </c>
    </row>
    <row r="3729" spans="1:45" x14ac:dyDescent="0.25">
      <c r="A3729">
        <v>3728</v>
      </c>
      <c r="B3729" t="s">
        <v>26</v>
      </c>
      <c r="C3729" t="s">
        <v>665</v>
      </c>
      <c r="D3729" t="s">
        <v>6</v>
      </c>
      <c r="E3729" t="s">
        <v>359</v>
      </c>
      <c r="F3729" s="138">
        <v>44129</v>
      </c>
      <c r="G3729" t="s">
        <v>683</v>
      </c>
      <c r="H3729" t="s">
        <v>667</v>
      </c>
      <c r="I3729" t="s">
        <v>668</v>
      </c>
      <c r="J3729" t="s">
        <v>392</v>
      </c>
      <c r="K3729" t="s">
        <v>669</v>
      </c>
      <c r="L3729">
        <v>1500</v>
      </c>
      <c r="M3729">
        <v>420</v>
      </c>
      <c r="N3729">
        <v>432</v>
      </c>
      <c r="P3729">
        <v>168</v>
      </c>
      <c r="Q3729">
        <v>62</v>
      </c>
      <c r="R3729">
        <v>84</v>
      </c>
      <c r="S3729">
        <v>110.88</v>
      </c>
      <c r="T3729">
        <v>35.5</v>
      </c>
      <c r="U3729">
        <v>48</v>
      </c>
      <c r="V3729">
        <v>0.57191780821917804</v>
      </c>
      <c r="W3729">
        <v>0.4</v>
      </c>
      <c r="X3729">
        <v>0.20502645502645503</v>
      </c>
      <c r="Y3729">
        <v>0.27777777777777779</v>
      </c>
      <c r="Z3729">
        <v>550</v>
      </c>
      <c r="AA3729">
        <v>0.6</v>
      </c>
      <c r="AB3729">
        <v>13</v>
      </c>
      <c r="AC3729">
        <v>0</v>
      </c>
      <c r="AD3729">
        <v>0</v>
      </c>
      <c r="AE3729">
        <v>45</v>
      </c>
      <c r="AF3729">
        <v>0</v>
      </c>
      <c r="AG3729">
        <v>0</v>
      </c>
      <c r="AH3729">
        <v>18</v>
      </c>
      <c r="AI3729">
        <v>0</v>
      </c>
      <c r="AJ3729">
        <v>0</v>
      </c>
      <c r="AK3729">
        <v>60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50</v>
      </c>
      <c r="AR3729">
        <v>50</v>
      </c>
      <c r="AS3729" t="s">
        <v>797</v>
      </c>
    </row>
    <row r="3730" spans="1:45" x14ac:dyDescent="0.25">
      <c r="A3730">
        <v>3729</v>
      </c>
      <c r="B3730" t="s">
        <v>26</v>
      </c>
      <c r="C3730" t="s">
        <v>665</v>
      </c>
      <c r="D3730" t="s">
        <v>6</v>
      </c>
      <c r="E3730" t="s">
        <v>359</v>
      </c>
      <c r="F3730" s="138">
        <v>44129</v>
      </c>
      <c r="G3730" t="s">
        <v>683</v>
      </c>
      <c r="H3730" t="s">
        <v>667</v>
      </c>
      <c r="I3730" t="s">
        <v>668</v>
      </c>
      <c r="J3730" t="s">
        <v>393</v>
      </c>
      <c r="K3730" t="s">
        <v>669</v>
      </c>
      <c r="L3730">
        <v>1500</v>
      </c>
      <c r="M3730">
        <v>420</v>
      </c>
      <c r="N3730">
        <v>388</v>
      </c>
      <c r="P3730">
        <v>168</v>
      </c>
      <c r="Q3730">
        <v>41</v>
      </c>
      <c r="R3730">
        <v>51</v>
      </c>
      <c r="S3730">
        <v>110.88</v>
      </c>
      <c r="T3730">
        <v>26.5</v>
      </c>
      <c r="U3730">
        <v>29</v>
      </c>
      <c r="V3730">
        <v>0.60326086956521741</v>
      </c>
      <c r="W3730">
        <v>0.4</v>
      </c>
      <c r="X3730">
        <v>0.15095729013254788</v>
      </c>
      <c r="Y3730">
        <v>0.18777614138438883</v>
      </c>
      <c r="Z3730">
        <v>291</v>
      </c>
      <c r="AA3730">
        <v>0.6</v>
      </c>
      <c r="AB3730">
        <v>7</v>
      </c>
      <c r="AC3730">
        <v>0</v>
      </c>
      <c r="AD3730">
        <v>0</v>
      </c>
      <c r="AE3730">
        <v>39</v>
      </c>
      <c r="AF3730">
        <v>0</v>
      </c>
      <c r="AG3730">
        <v>0</v>
      </c>
      <c r="AH3730">
        <v>12</v>
      </c>
      <c r="AI3730">
        <v>0</v>
      </c>
      <c r="AJ3730">
        <v>0</v>
      </c>
      <c r="AK3730">
        <v>34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50</v>
      </c>
      <c r="AR3730">
        <v>50</v>
      </c>
      <c r="AS3730" t="s">
        <v>797</v>
      </c>
    </row>
    <row r="3731" spans="1:45" x14ac:dyDescent="0.25">
      <c r="A3731">
        <v>3730</v>
      </c>
      <c r="B3731" t="s">
        <v>26</v>
      </c>
      <c r="C3731" t="s">
        <v>665</v>
      </c>
      <c r="D3731" t="s">
        <v>6</v>
      </c>
      <c r="E3731" t="s">
        <v>359</v>
      </c>
      <c r="F3731" s="138">
        <v>44129</v>
      </c>
      <c r="G3731" t="s">
        <v>676</v>
      </c>
      <c r="H3731" t="s">
        <v>667</v>
      </c>
      <c r="I3731" t="s">
        <v>668</v>
      </c>
      <c r="J3731" t="s">
        <v>165</v>
      </c>
      <c r="K3731" t="s">
        <v>669</v>
      </c>
      <c r="L3731">
        <v>1200</v>
      </c>
      <c r="M3731">
        <v>336</v>
      </c>
      <c r="N3731">
        <v>336</v>
      </c>
      <c r="P3731">
        <v>134.4</v>
      </c>
      <c r="Q3731">
        <v>80</v>
      </c>
      <c r="R3731">
        <v>30</v>
      </c>
      <c r="S3731">
        <v>88.703999999999994</v>
      </c>
      <c r="T3731">
        <v>52.5</v>
      </c>
      <c r="U3731">
        <v>24.5</v>
      </c>
      <c r="V3731">
        <v>0.7</v>
      </c>
      <c r="W3731">
        <v>0.4</v>
      </c>
      <c r="X3731">
        <v>0.3401360544217687</v>
      </c>
      <c r="Y3731">
        <v>0.12755102040816327</v>
      </c>
      <c r="Z3731">
        <v>777</v>
      </c>
      <c r="AA3731">
        <v>0.8</v>
      </c>
      <c r="AB3731">
        <v>15</v>
      </c>
      <c r="AC3731">
        <v>0</v>
      </c>
      <c r="AD3731">
        <v>0</v>
      </c>
      <c r="AE3731">
        <v>75</v>
      </c>
      <c r="AF3731">
        <v>0</v>
      </c>
      <c r="AG3731">
        <v>0</v>
      </c>
      <c r="AH3731">
        <v>12</v>
      </c>
      <c r="AI3731">
        <v>0</v>
      </c>
      <c r="AJ3731">
        <v>0</v>
      </c>
      <c r="AK3731">
        <v>25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100</v>
      </c>
      <c r="AR3731">
        <v>100</v>
      </c>
      <c r="AS3731" t="s">
        <v>797</v>
      </c>
    </row>
    <row r="3732" spans="1:45" x14ac:dyDescent="0.25">
      <c r="A3732">
        <v>3731</v>
      </c>
      <c r="B3732" t="s">
        <v>26</v>
      </c>
      <c r="C3732" t="s">
        <v>665</v>
      </c>
      <c r="D3732" t="s">
        <v>6</v>
      </c>
      <c r="E3732" t="s">
        <v>359</v>
      </c>
      <c r="F3732" s="138">
        <v>44129</v>
      </c>
      <c r="G3732" t="s">
        <v>676</v>
      </c>
      <c r="H3732" t="s">
        <v>667</v>
      </c>
      <c r="I3732" t="s">
        <v>668</v>
      </c>
      <c r="J3732" t="s">
        <v>166</v>
      </c>
      <c r="K3732" t="s">
        <v>669</v>
      </c>
      <c r="L3732">
        <v>1200</v>
      </c>
      <c r="M3732">
        <v>336</v>
      </c>
      <c r="N3732">
        <v>336</v>
      </c>
      <c r="P3732">
        <v>134.4</v>
      </c>
      <c r="Q3732">
        <v>23</v>
      </c>
      <c r="R3732">
        <v>65</v>
      </c>
      <c r="S3732">
        <v>88.703999999999994</v>
      </c>
      <c r="T3732">
        <v>30</v>
      </c>
      <c r="U3732">
        <v>43</v>
      </c>
      <c r="V3732">
        <v>0.82954545454545459</v>
      </c>
      <c r="W3732">
        <v>0.4</v>
      </c>
      <c r="X3732">
        <v>9.7789115646258515E-2</v>
      </c>
      <c r="Y3732">
        <v>0.27636054421768708</v>
      </c>
      <c r="Z3732">
        <v>561</v>
      </c>
      <c r="AA3732">
        <v>0.6</v>
      </c>
      <c r="AB3732">
        <v>24</v>
      </c>
      <c r="AC3732">
        <v>0</v>
      </c>
      <c r="AD3732">
        <v>0</v>
      </c>
      <c r="AE3732">
        <v>12</v>
      </c>
      <c r="AF3732">
        <v>0</v>
      </c>
      <c r="AG3732">
        <v>0</v>
      </c>
      <c r="AH3732">
        <v>37</v>
      </c>
      <c r="AI3732">
        <v>0</v>
      </c>
      <c r="AJ3732">
        <v>0</v>
      </c>
      <c r="AK3732">
        <v>12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100</v>
      </c>
      <c r="AR3732">
        <v>100</v>
      </c>
      <c r="AS3732" t="s">
        <v>797</v>
      </c>
    </row>
    <row r="3733" spans="1:45" x14ac:dyDescent="0.25">
      <c r="A3733">
        <v>3732</v>
      </c>
      <c r="B3733" t="s">
        <v>26</v>
      </c>
      <c r="C3733" t="s">
        <v>665</v>
      </c>
      <c r="D3733" t="s">
        <v>6</v>
      </c>
      <c r="E3733" t="s">
        <v>359</v>
      </c>
      <c r="F3733" s="138">
        <v>44129</v>
      </c>
      <c r="G3733" t="s">
        <v>684</v>
      </c>
      <c r="H3733" t="s">
        <v>667</v>
      </c>
      <c r="I3733" t="s">
        <v>672</v>
      </c>
      <c r="J3733" t="s">
        <v>402</v>
      </c>
      <c r="K3733" t="s">
        <v>669</v>
      </c>
      <c r="L3733">
        <v>1250</v>
      </c>
      <c r="M3733">
        <v>250</v>
      </c>
      <c r="N3733">
        <v>238</v>
      </c>
      <c r="P3733">
        <v>100</v>
      </c>
      <c r="Q3733">
        <v>14</v>
      </c>
      <c r="R3733">
        <v>26</v>
      </c>
      <c r="S3733">
        <v>92</v>
      </c>
      <c r="T3733">
        <v>12</v>
      </c>
      <c r="U3733">
        <v>27.5</v>
      </c>
      <c r="V3733">
        <v>0.98750000000000004</v>
      </c>
      <c r="W3733">
        <v>0.4</v>
      </c>
      <c r="X3733">
        <v>8.4033613445378158E-2</v>
      </c>
      <c r="Y3733">
        <v>0.15606242496998801</v>
      </c>
      <c r="Z3733">
        <v>77</v>
      </c>
      <c r="AA3733">
        <v>0.7</v>
      </c>
      <c r="AB3733">
        <v>12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23</v>
      </c>
      <c r="AI3733">
        <v>0</v>
      </c>
      <c r="AJ3733">
        <v>0</v>
      </c>
      <c r="AK3733">
        <v>9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50</v>
      </c>
      <c r="AR3733">
        <v>50</v>
      </c>
      <c r="AS3733" t="s">
        <v>755</v>
      </c>
    </row>
    <row r="3734" spans="1:45" x14ac:dyDescent="0.25">
      <c r="A3734">
        <v>3733</v>
      </c>
      <c r="B3734" t="s">
        <v>26</v>
      </c>
      <c r="C3734" t="s">
        <v>665</v>
      </c>
      <c r="D3734" t="s">
        <v>6</v>
      </c>
      <c r="E3734" t="s">
        <v>359</v>
      </c>
      <c r="F3734" s="138">
        <v>44129</v>
      </c>
      <c r="G3734" t="s">
        <v>684</v>
      </c>
      <c r="H3734" t="s">
        <v>667</v>
      </c>
      <c r="I3734" t="s">
        <v>677</v>
      </c>
      <c r="J3734" t="s">
        <v>401</v>
      </c>
      <c r="K3734" t="s">
        <v>669</v>
      </c>
      <c r="L3734">
        <v>1250</v>
      </c>
      <c r="M3734">
        <v>250</v>
      </c>
      <c r="N3734">
        <v>320</v>
      </c>
      <c r="P3734">
        <v>100</v>
      </c>
      <c r="Q3734">
        <v>50</v>
      </c>
      <c r="R3734">
        <v>60</v>
      </c>
      <c r="S3734">
        <v>92</v>
      </c>
      <c r="T3734">
        <v>19.5</v>
      </c>
      <c r="U3734">
        <v>40</v>
      </c>
      <c r="V3734">
        <v>0.54090909090909089</v>
      </c>
      <c r="W3734">
        <v>0.4</v>
      </c>
      <c r="X3734">
        <v>0.22321428571428573</v>
      </c>
      <c r="Y3734">
        <v>0.26785714285714285</v>
      </c>
      <c r="Z3734">
        <v>600</v>
      </c>
      <c r="AA3734">
        <v>0.7</v>
      </c>
      <c r="AB3734">
        <v>16</v>
      </c>
      <c r="AC3734">
        <v>0</v>
      </c>
      <c r="AD3734">
        <v>0</v>
      </c>
      <c r="AE3734">
        <v>7</v>
      </c>
      <c r="AF3734">
        <v>0</v>
      </c>
      <c r="AG3734">
        <v>0</v>
      </c>
      <c r="AH3734">
        <v>37</v>
      </c>
      <c r="AI3734">
        <v>4</v>
      </c>
      <c r="AJ3734">
        <v>0</v>
      </c>
      <c r="AK3734">
        <v>4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50</v>
      </c>
      <c r="AR3734">
        <v>50</v>
      </c>
      <c r="AS3734" t="s">
        <v>755</v>
      </c>
    </row>
    <row r="3735" spans="1:45" x14ac:dyDescent="0.25">
      <c r="A3735">
        <v>3734</v>
      </c>
      <c r="B3735" t="s">
        <v>26</v>
      </c>
      <c r="C3735" t="s">
        <v>665</v>
      </c>
      <c r="D3735" t="s">
        <v>6</v>
      </c>
      <c r="E3735" t="s">
        <v>359</v>
      </c>
      <c r="F3735" s="138">
        <v>44129</v>
      </c>
      <c r="G3735" t="s">
        <v>684</v>
      </c>
      <c r="H3735" t="s">
        <v>687</v>
      </c>
      <c r="I3735" t="s">
        <v>673</v>
      </c>
      <c r="J3735" t="s">
        <v>454</v>
      </c>
      <c r="K3735" t="s">
        <v>669</v>
      </c>
      <c r="L3735">
        <v>1250</v>
      </c>
      <c r="M3735">
        <v>250</v>
      </c>
      <c r="N3735">
        <v>240</v>
      </c>
      <c r="P3735">
        <v>100</v>
      </c>
      <c r="Q3735">
        <v>26</v>
      </c>
      <c r="R3735">
        <v>33</v>
      </c>
      <c r="S3735">
        <v>92</v>
      </c>
      <c r="T3735">
        <v>16.5</v>
      </c>
      <c r="U3735">
        <v>20.5</v>
      </c>
      <c r="V3735">
        <v>0.6271186440677966</v>
      </c>
      <c r="W3735">
        <v>0.24</v>
      </c>
      <c r="X3735">
        <v>0.15476190476190477</v>
      </c>
      <c r="Y3735">
        <v>0.19642857142857142</v>
      </c>
      <c r="Z3735">
        <v>287</v>
      </c>
      <c r="AA3735">
        <v>0.7</v>
      </c>
      <c r="AB3735">
        <v>0</v>
      </c>
      <c r="AC3735">
        <v>0</v>
      </c>
      <c r="AD3735">
        <v>0</v>
      </c>
      <c r="AE3735">
        <v>33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41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50</v>
      </c>
      <c r="AR3735">
        <v>50</v>
      </c>
      <c r="AS3735" t="s">
        <v>755</v>
      </c>
    </row>
    <row r="3736" spans="1:45" x14ac:dyDescent="0.25">
      <c r="A3736">
        <v>3735</v>
      </c>
      <c r="B3736" t="s">
        <v>26</v>
      </c>
      <c r="C3736" t="s">
        <v>665</v>
      </c>
      <c r="D3736" t="s">
        <v>6</v>
      </c>
      <c r="E3736" t="s">
        <v>359</v>
      </c>
      <c r="F3736" s="138">
        <v>44129</v>
      </c>
      <c r="G3736" t="s">
        <v>684</v>
      </c>
      <c r="H3736" t="s">
        <v>687</v>
      </c>
      <c r="I3736" t="s">
        <v>704</v>
      </c>
      <c r="J3736" t="s">
        <v>453</v>
      </c>
      <c r="K3736" t="s">
        <v>669</v>
      </c>
      <c r="L3736">
        <v>1250</v>
      </c>
      <c r="M3736">
        <v>250</v>
      </c>
      <c r="N3736">
        <v>240</v>
      </c>
      <c r="P3736">
        <v>100</v>
      </c>
      <c r="Q3736">
        <v>18</v>
      </c>
      <c r="R3736">
        <v>31</v>
      </c>
      <c r="S3736">
        <v>92</v>
      </c>
      <c r="T3736">
        <v>9.5</v>
      </c>
      <c r="U3736">
        <v>20</v>
      </c>
      <c r="V3736">
        <v>0.60204081632653061</v>
      </c>
      <c r="W3736">
        <v>0.4</v>
      </c>
      <c r="X3736">
        <v>0.10714285714285714</v>
      </c>
      <c r="Y3736">
        <v>0.18452380952380953</v>
      </c>
      <c r="Z3736">
        <v>560</v>
      </c>
      <c r="AA3736">
        <v>0.7</v>
      </c>
      <c r="AB3736">
        <v>5</v>
      </c>
      <c r="AC3736">
        <v>6</v>
      </c>
      <c r="AD3736">
        <v>0</v>
      </c>
      <c r="AE3736">
        <v>6</v>
      </c>
      <c r="AF3736">
        <v>0</v>
      </c>
      <c r="AG3736">
        <v>0</v>
      </c>
      <c r="AH3736">
        <v>12</v>
      </c>
      <c r="AI3736">
        <v>0</v>
      </c>
      <c r="AJ3736">
        <v>0</v>
      </c>
      <c r="AK3736">
        <v>16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50</v>
      </c>
      <c r="AR3736">
        <v>50</v>
      </c>
      <c r="AS3736" t="s">
        <v>755</v>
      </c>
    </row>
    <row r="3737" spans="1:45" x14ac:dyDescent="0.25">
      <c r="A3737">
        <v>3736</v>
      </c>
      <c r="B3737" t="s">
        <v>26</v>
      </c>
      <c r="C3737" t="s">
        <v>665</v>
      </c>
      <c r="D3737" t="s">
        <v>6</v>
      </c>
      <c r="E3737" t="s">
        <v>359</v>
      </c>
      <c r="F3737" s="138">
        <v>44129</v>
      </c>
      <c r="G3737" t="s">
        <v>684</v>
      </c>
      <c r="H3737" t="s">
        <v>687</v>
      </c>
      <c r="I3737" t="s">
        <v>705</v>
      </c>
      <c r="J3737" t="s">
        <v>459</v>
      </c>
      <c r="K3737" t="s">
        <v>669</v>
      </c>
      <c r="L3737">
        <v>1250</v>
      </c>
      <c r="M3737">
        <v>250</v>
      </c>
      <c r="N3737">
        <v>240</v>
      </c>
      <c r="P3737">
        <v>100</v>
      </c>
      <c r="Q3737">
        <v>33</v>
      </c>
      <c r="R3737">
        <v>34</v>
      </c>
      <c r="S3737">
        <v>92</v>
      </c>
      <c r="T3737">
        <v>6.75</v>
      </c>
      <c r="U3737">
        <v>19.5</v>
      </c>
      <c r="V3737">
        <v>0.39179104477611942</v>
      </c>
      <c r="W3737">
        <v>0.4</v>
      </c>
      <c r="X3737">
        <v>0.19642857142857142</v>
      </c>
      <c r="Y3737">
        <v>0.20238095238095238</v>
      </c>
      <c r="Z3737">
        <v>246</v>
      </c>
      <c r="AA3737">
        <v>0.7</v>
      </c>
      <c r="AB3737">
        <v>6</v>
      </c>
      <c r="AC3737">
        <v>3</v>
      </c>
      <c r="AD3737">
        <v>0</v>
      </c>
      <c r="AE3737">
        <v>0</v>
      </c>
      <c r="AF3737">
        <v>0</v>
      </c>
      <c r="AG3737">
        <v>0</v>
      </c>
      <c r="AH3737">
        <v>17</v>
      </c>
      <c r="AI3737">
        <v>0</v>
      </c>
      <c r="AJ3737">
        <v>0</v>
      </c>
      <c r="AK3737">
        <v>5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50</v>
      </c>
      <c r="AR3737">
        <v>50</v>
      </c>
      <c r="AS3737" t="s">
        <v>755</v>
      </c>
    </row>
    <row r="3738" spans="1:45" x14ac:dyDescent="0.25">
      <c r="A3738">
        <v>3737</v>
      </c>
      <c r="B3738" t="s">
        <v>26</v>
      </c>
      <c r="C3738" t="s">
        <v>665</v>
      </c>
      <c r="D3738" t="s">
        <v>6</v>
      </c>
      <c r="E3738" t="s">
        <v>359</v>
      </c>
      <c r="F3738" s="138">
        <v>44129</v>
      </c>
      <c r="G3738" t="s">
        <v>684</v>
      </c>
      <c r="H3738" t="s">
        <v>687</v>
      </c>
      <c r="I3738" t="s">
        <v>697</v>
      </c>
      <c r="J3738" t="s">
        <v>460</v>
      </c>
      <c r="K3738" t="s">
        <v>669</v>
      </c>
      <c r="L3738">
        <v>1250</v>
      </c>
      <c r="M3738">
        <v>250</v>
      </c>
      <c r="N3738">
        <v>300</v>
      </c>
      <c r="P3738">
        <v>100</v>
      </c>
      <c r="Q3738">
        <v>23</v>
      </c>
      <c r="R3738">
        <v>51</v>
      </c>
      <c r="S3738">
        <v>92</v>
      </c>
      <c r="T3738">
        <v>19</v>
      </c>
      <c r="U3738">
        <v>25.5</v>
      </c>
      <c r="V3738">
        <v>0.60135135135135132</v>
      </c>
      <c r="W3738">
        <v>0.4</v>
      </c>
      <c r="X3738">
        <v>0.10952380952380952</v>
      </c>
      <c r="Y3738">
        <v>0.24285714285714285</v>
      </c>
      <c r="Z3738">
        <v>250</v>
      </c>
      <c r="AA3738">
        <v>0.7</v>
      </c>
      <c r="AB3738">
        <v>12</v>
      </c>
      <c r="AC3738">
        <v>0</v>
      </c>
      <c r="AD3738">
        <v>0</v>
      </c>
      <c r="AE3738">
        <v>14</v>
      </c>
      <c r="AF3738">
        <v>0</v>
      </c>
      <c r="AG3738">
        <v>0</v>
      </c>
      <c r="AH3738">
        <v>19</v>
      </c>
      <c r="AI3738">
        <v>0</v>
      </c>
      <c r="AJ3738">
        <v>0</v>
      </c>
      <c r="AK3738">
        <v>13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50</v>
      </c>
      <c r="AR3738">
        <v>50</v>
      </c>
      <c r="AS3738" t="s">
        <v>755</v>
      </c>
    </row>
    <row r="3739" spans="1:45" x14ac:dyDescent="0.25">
      <c r="A3739">
        <v>3738</v>
      </c>
      <c r="B3739" t="s">
        <v>26</v>
      </c>
      <c r="C3739" t="s">
        <v>665</v>
      </c>
      <c r="D3739" t="s">
        <v>6</v>
      </c>
      <c r="E3739" t="s">
        <v>359</v>
      </c>
      <c r="F3739" s="138">
        <v>44129</v>
      </c>
      <c r="G3739" t="s">
        <v>685</v>
      </c>
      <c r="H3739" t="s">
        <v>667</v>
      </c>
      <c r="I3739" t="s">
        <v>668</v>
      </c>
      <c r="J3739" t="s">
        <v>172</v>
      </c>
      <c r="K3739" t="s">
        <v>671</v>
      </c>
      <c r="L3739">
        <v>1000</v>
      </c>
      <c r="M3739">
        <v>200</v>
      </c>
      <c r="N3739">
        <v>192</v>
      </c>
      <c r="P3739">
        <v>80</v>
      </c>
      <c r="Q3739">
        <v>14</v>
      </c>
      <c r="R3739">
        <v>22</v>
      </c>
      <c r="S3739">
        <v>52.8</v>
      </c>
      <c r="T3739">
        <v>18.25</v>
      </c>
      <c r="U3739">
        <v>14.25</v>
      </c>
      <c r="V3739">
        <v>0.90277777777777779</v>
      </c>
      <c r="W3739">
        <v>0.4</v>
      </c>
      <c r="X3739">
        <v>0.10416666666666669</v>
      </c>
      <c r="Y3739">
        <v>0.16369047619047622</v>
      </c>
      <c r="Z3739">
        <v>559</v>
      </c>
      <c r="AA3739">
        <v>0.7</v>
      </c>
      <c r="AB3739">
        <v>16</v>
      </c>
      <c r="AC3739">
        <v>3</v>
      </c>
      <c r="AD3739">
        <v>0</v>
      </c>
      <c r="AE3739">
        <v>3</v>
      </c>
      <c r="AF3739">
        <v>0</v>
      </c>
      <c r="AG3739">
        <v>0</v>
      </c>
      <c r="AH3739">
        <v>9</v>
      </c>
      <c r="AI3739">
        <v>5</v>
      </c>
      <c r="AJ3739">
        <v>0</v>
      </c>
      <c r="AK3739">
        <v>8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50</v>
      </c>
      <c r="AR3739">
        <v>50</v>
      </c>
      <c r="AS3739" t="s">
        <v>755</v>
      </c>
    </row>
    <row r="3740" spans="1:45" x14ac:dyDescent="0.25">
      <c r="A3740">
        <v>3739</v>
      </c>
      <c r="B3740" t="s">
        <v>26</v>
      </c>
      <c r="C3740" t="s">
        <v>665</v>
      </c>
      <c r="D3740" t="s">
        <v>6</v>
      </c>
      <c r="E3740" t="s">
        <v>359</v>
      </c>
      <c r="F3740" s="138">
        <v>44129</v>
      </c>
      <c r="G3740" t="s">
        <v>685</v>
      </c>
      <c r="H3740" t="s">
        <v>667</v>
      </c>
      <c r="I3740" t="s">
        <v>668</v>
      </c>
      <c r="J3740" t="s">
        <v>174</v>
      </c>
      <c r="K3740" t="s">
        <v>671</v>
      </c>
      <c r="L3740">
        <v>1000</v>
      </c>
      <c r="M3740">
        <v>200</v>
      </c>
      <c r="N3740">
        <v>208</v>
      </c>
      <c r="P3740">
        <v>80</v>
      </c>
      <c r="Q3740">
        <v>9</v>
      </c>
      <c r="R3740">
        <v>37</v>
      </c>
      <c r="S3740">
        <v>52.8</v>
      </c>
      <c r="T3740">
        <v>9.58</v>
      </c>
      <c r="U3740">
        <v>28.75</v>
      </c>
      <c r="V3740">
        <v>0.83326086956521739</v>
      </c>
      <c r="W3740">
        <v>0.4</v>
      </c>
      <c r="X3740">
        <v>6.1813186813186816E-2</v>
      </c>
      <c r="Y3740">
        <v>0.25412087912087911</v>
      </c>
      <c r="Z3740">
        <v>381</v>
      </c>
      <c r="AA3740">
        <v>0.7</v>
      </c>
      <c r="AB3740">
        <v>7.83</v>
      </c>
      <c r="AC3740">
        <v>1</v>
      </c>
      <c r="AD3740">
        <v>0</v>
      </c>
      <c r="AE3740">
        <v>3</v>
      </c>
      <c r="AF3740">
        <v>0</v>
      </c>
      <c r="AG3740">
        <v>0</v>
      </c>
      <c r="AH3740">
        <v>25.5</v>
      </c>
      <c r="AI3740">
        <v>3</v>
      </c>
      <c r="AJ3740">
        <v>0</v>
      </c>
      <c r="AK3740">
        <v>5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50</v>
      </c>
      <c r="AR3740">
        <v>50</v>
      </c>
      <c r="AS3740" t="s">
        <v>755</v>
      </c>
    </row>
    <row r="3741" spans="1:45" x14ac:dyDescent="0.25">
      <c r="A3741">
        <v>3740</v>
      </c>
      <c r="B3741" t="s">
        <v>26</v>
      </c>
      <c r="C3741" t="s">
        <v>665</v>
      </c>
      <c r="D3741" t="s">
        <v>6</v>
      </c>
      <c r="E3741" t="s">
        <v>359</v>
      </c>
      <c r="F3741" s="138">
        <v>44129</v>
      </c>
      <c r="G3741" t="s">
        <v>685</v>
      </c>
      <c r="H3741" t="s">
        <v>667</v>
      </c>
      <c r="I3741" t="s">
        <v>668</v>
      </c>
      <c r="J3741" t="s">
        <v>176</v>
      </c>
      <c r="K3741" t="s">
        <v>671</v>
      </c>
      <c r="L3741">
        <v>1000</v>
      </c>
      <c r="M3741">
        <v>200</v>
      </c>
      <c r="N3741">
        <v>208</v>
      </c>
      <c r="P3741">
        <v>80</v>
      </c>
      <c r="Q3741">
        <v>35</v>
      </c>
      <c r="R3741">
        <v>58</v>
      </c>
      <c r="S3741">
        <v>52.8</v>
      </c>
      <c r="T3741">
        <v>24.25</v>
      </c>
      <c r="U3741">
        <v>44</v>
      </c>
      <c r="V3741">
        <v>0.7338709677419355</v>
      </c>
      <c r="W3741">
        <v>0.4</v>
      </c>
      <c r="X3741">
        <v>0.24038461538461539</v>
      </c>
      <c r="Y3741">
        <v>0.39835164835164838</v>
      </c>
      <c r="Z3741">
        <v>412</v>
      </c>
      <c r="AA3741">
        <v>0.7</v>
      </c>
      <c r="AB3741">
        <v>16</v>
      </c>
      <c r="AC3741">
        <v>15</v>
      </c>
      <c r="AD3741">
        <v>0</v>
      </c>
      <c r="AE3741">
        <v>9</v>
      </c>
      <c r="AF3741">
        <v>0</v>
      </c>
      <c r="AG3741">
        <v>0</v>
      </c>
      <c r="AH3741">
        <v>37</v>
      </c>
      <c r="AI3741">
        <v>8</v>
      </c>
      <c r="AJ3741">
        <v>0</v>
      </c>
      <c r="AK3741">
        <v>7</v>
      </c>
      <c r="AL3741">
        <v>0</v>
      </c>
      <c r="AM3741">
        <v>0</v>
      </c>
      <c r="AN3741">
        <v>0</v>
      </c>
      <c r="AO3741">
        <v>4</v>
      </c>
      <c r="AP3741">
        <v>0</v>
      </c>
      <c r="AQ3741">
        <v>50</v>
      </c>
      <c r="AR3741">
        <v>50</v>
      </c>
      <c r="AS3741" t="s">
        <v>755</v>
      </c>
    </row>
    <row r="3742" spans="1:45" x14ac:dyDescent="0.25">
      <c r="A3742">
        <v>3741</v>
      </c>
      <c r="B3742" t="s">
        <v>26</v>
      </c>
      <c r="C3742" t="s">
        <v>665</v>
      </c>
      <c r="D3742" t="s">
        <v>6</v>
      </c>
      <c r="E3742" t="s">
        <v>359</v>
      </c>
      <c r="F3742" s="138">
        <v>44129</v>
      </c>
      <c r="G3742" t="s">
        <v>685</v>
      </c>
      <c r="H3742" t="s">
        <v>667</v>
      </c>
      <c r="I3742" t="s">
        <v>668</v>
      </c>
      <c r="J3742" t="s">
        <v>187</v>
      </c>
      <c r="K3742" t="s">
        <v>671</v>
      </c>
      <c r="L3742">
        <v>1000</v>
      </c>
      <c r="M3742">
        <v>200</v>
      </c>
      <c r="N3742">
        <v>208</v>
      </c>
      <c r="P3742">
        <v>80</v>
      </c>
      <c r="Q3742">
        <v>5</v>
      </c>
      <c r="R3742">
        <v>24</v>
      </c>
      <c r="S3742">
        <v>52.8</v>
      </c>
      <c r="T3742">
        <v>12</v>
      </c>
      <c r="U3742">
        <v>12.5</v>
      </c>
      <c r="V3742">
        <v>0.84482758620689657</v>
      </c>
      <c r="W3742">
        <v>0.4</v>
      </c>
      <c r="X3742">
        <v>3.4340659340659344E-2</v>
      </c>
      <c r="Y3742">
        <v>0.16483516483516483</v>
      </c>
      <c r="Z3742">
        <v>231</v>
      </c>
      <c r="AA3742">
        <v>0.7</v>
      </c>
      <c r="AB3742">
        <v>12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12.5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50</v>
      </c>
      <c r="AR3742">
        <v>50</v>
      </c>
      <c r="AS3742" t="s">
        <v>755</v>
      </c>
    </row>
    <row r="3743" spans="1:45" x14ac:dyDescent="0.25">
      <c r="A3743">
        <v>3742</v>
      </c>
      <c r="B3743" t="s">
        <v>26</v>
      </c>
      <c r="C3743" t="s">
        <v>665</v>
      </c>
      <c r="D3743" t="s">
        <v>6</v>
      </c>
      <c r="E3743" t="s">
        <v>359</v>
      </c>
      <c r="F3743" s="138">
        <v>44129</v>
      </c>
      <c r="G3743" t="s">
        <v>685</v>
      </c>
      <c r="H3743" t="s">
        <v>667</v>
      </c>
      <c r="I3743" t="s">
        <v>668</v>
      </c>
      <c r="J3743" t="s">
        <v>186</v>
      </c>
      <c r="K3743" t="s">
        <v>671</v>
      </c>
      <c r="L3743">
        <v>1000</v>
      </c>
      <c r="M3743">
        <v>200</v>
      </c>
      <c r="N3743">
        <v>192</v>
      </c>
      <c r="P3743">
        <v>80</v>
      </c>
      <c r="Q3743">
        <v>18</v>
      </c>
      <c r="R3743">
        <v>30</v>
      </c>
      <c r="S3743">
        <v>52.8</v>
      </c>
      <c r="T3743">
        <v>6.5</v>
      </c>
      <c r="U3743">
        <v>14.5</v>
      </c>
      <c r="V3743">
        <v>0.4375</v>
      </c>
      <c r="W3743">
        <v>0.4</v>
      </c>
      <c r="X3743">
        <v>0.13392857142857145</v>
      </c>
      <c r="Y3743">
        <v>0.22321428571428575</v>
      </c>
      <c r="Z3743">
        <v>205</v>
      </c>
      <c r="AA3743">
        <v>0.7</v>
      </c>
      <c r="AB3743">
        <v>5</v>
      </c>
      <c r="AC3743">
        <v>0</v>
      </c>
      <c r="AD3743">
        <v>0</v>
      </c>
      <c r="AE3743">
        <v>3</v>
      </c>
      <c r="AF3743">
        <v>0</v>
      </c>
      <c r="AG3743">
        <v>0</v>
      </c>
      <c r="AH3743">
        <v>13</v>
      </c>
      <c r="AI3743">
        <v>0</v>
      </c>
      <c r="AJ3743">
        <v>0</v>
      </c>
      <c r="AK3743">
        <v>3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50</v>
      </c>
      <c r="AR3743">
        <v>50</v>
      </c>
      <c r="AS3743" t="s">
        <v>755</v>
      </c>
    </row>
    <row r="3744" spans="1:45" x14ac:dyDescent="0.25">
      <c r="A3744">
        <v>3743</v>
      </c>
      <c r="B3744" t="s">
        <v>26</v>
      </c>
      <c r="C3744" t="s">
        <v>665</v>
      </c>
      <c r="D3744" t="s">
        <v>6</v>
      </c>
      <c r="E3744" t="s">
        <v>359</v>
      </c>
      <c r="F3744" s="138">
        <v>44129</v>
      </c>
      <c r="G3744" t="s">
        <v>685</v>
      </c>
      <c r="H3744" t="s">
        <v>667</v>
      </c>
      <c r="I3744" t="s">
        <v>668</v>
      </c>
      <c r="J3744" t="s">
        <v>179</v>
      </c>
      <c r="K3744" t="s">
        <v>671</v>
      </c>
      <c r="L3744">
        <v>1000</v>
      </c>
      <c r="M3744">
        <v>200</v>
      </c>
      <c r="N3744">
        <v>190</v>
      </c>
      <c r="P3744">
        <v>80</v>
      </c>
      <c r="Q3744">
        <v>0</v>
      </c>
      <c r="R3744">
        <v>44</v>
      </c>
      <c r="S3744">
        <v>52.8</v>
      </c>
      <c r="T3744">
        <v>0</v>
      </c>
      <c r="U3744">
        <v>12.25</v>
      </c>
      <c r="V3744">
        <v>0.27840909090909088</v>
      </c>
      <c r="W3744">
        <v>0.4</v>
      </c>
      <c r="X3744">
        <v>0</v>
      </c>
      <c r="Y3744">
        <v>0.33082706766917291</v>
      </c>
      <c r="Z3744">
        <v>255</v>
      </c>
      <c r="AA3744">
        <v>0.7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12</v>
      </c>
      <c r="AI3744">
        <v>1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50</v>
      </c>
      <c r="AR3744">
        <v>50</v>
      </c>
      <c r="AS3744" t="s">
        <v>755</v>
      </c>
    </row>
    <row r="3745" spans="1:45" x14ac:dyDescent="0.25">
      <c r="A3745">
        <v>3744</v>
      </c>
      <c r="B3745" t="s">
        <v>26</v>
      </c>
      <c r="C3745" t="s">
        <v>665</v>
      </c>
      <c r="D3745" t="s">
        <v>6</v>
      </c>
      <c r="E3745" t="s">
        <v>359</v>
      </c>
      <c r="F3745" s="138">
        <v>44129</v>
      </c>
      <c r="G3745" t="s">
        <v>685</v>
      </c>
      <c r="H3745" t="s">
        <v>667</v>
      </c>
      <c r="I3745" t="s">
        <v>668</v>
      </c>
      <c r="J3745" t="s">
        <v>571</v>
      </c>
      <c r="K3745" t="s">
        <v>671</v>
      </c>
      <c r="L3745">
        <v>1000</v>
      </c>
      <c r="M3745">
        <v>200</v>
      </c>
      <c r="N3745">
        <v>190</v>
      </c>
      <c r="P3745">
        <v>80</v>
      </c>
      <c r="Q3745">
        <v>12</v>
      </c>
      <c r="R3745">
        <v>21</v>
      </c>
      <c r="S3745">
        <v>52.8</v>
      </c>
      <c r="T3745">
        <v>10</v>
      </c>
      <c r="U3745">
        <v>16.25</v>
      </c>
      <c r="V3745">
        <v>0.79545454545454541</v>
      </c>
      <c r="W3745">
        <v>0.4</v>
      </c>
      <c r="X3745">
        <v>9.0225563909774431E-2</v>
      </c>
      <c r="Y3745">
        <v>0.15789473684210525</v>
      </c>
      <c r="Z3745">
        <v>137</v>
      </c>
      <c r="AA3745">
        <v>0.7</v>
      </c>
      <c r="AB3745">
        <v>8</v>
      </c>
      <c r="AC3745">
        <v>0</v>
      </c>
      <c r="AD3745">
        <v>0</v>
      </c>
      <c r="AE3745">
        <v>4</v>
      </c>
      <c r="AF3745">
        <v>0</v>
      </c>
      <c r="AG3745">
        <v>0</v>
      </c>
      <c r="AH3745">
        <v>15</v>
      </c>
      <c r="AI3745">
        <v>5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50</v>
      </c>
      <c r="AR3745">
        <v>50</v>
      </c>
      <c r="AS3745" t="s">
        <v>755</v>
      </c>
    </row>
    <row r="3746" spans="1:45" x14ac:dyDescent="0.25">
      <c r="A3746">
        <v>3745</v>
      </c>
      <c r="B3746" t="s">
        <v>26</v>
      </c>
      <c r="C3746" t="s">
        <v>665</v>
      </c>
      <c r="D3746" t="s">
        <v>6</v>
      </c>
      <c r="E3746" t="s">
        <v>359</v>
      </c>
      <c r="F3746" s="138">
        <v>44129</v>
      </c>
      <c r="G3746" t="s">
        <v>685</v>
      </c>
      <c r="H3746" t="s">
        <v>667</v>
      </c>
      <c r="I3746" t="s">
        <v>668</v>
      </c>
      <c r="J3746" t="s">
        <v>607</v>
      </c>
      <c r="K3746" t="s">
        <v>671</v>
      </c>
      <c r="L3746">
        <v>1000</v>
      </c>
      <c r="M3746">
        <v>200</v>
      </c>
      <c r="N3746">
        <v>224</v>
      </c>
      <c r="P3746">
        <v>80</v>
      </c>
      <c r="Q3746">
        <v>17</v>
      </c>
      <c r="R3746">
        <v>21</v>
      </c>
      <c r="S3746">
        <v>52.8</v>
      </c>
      <c r="T3746">
        <v>15.75</v>
      </c>
      <c r="U3746">
        <v>19</v>
      </c>
      <c r="V3746">
        <v>0.91447368421052633</v>
      </c>
      <c r="W3746">
        <v>0.4</v>
      </c>
      <c r="X3746">
        <v>0.10841836734693878</v>
      </c>
      <c r="Y3746">
        <v>0.13392857142857145</v>
      </c>
      <c r="Z3746">
        <v>276</v>
      </c>
      <c r="AA3746">
        <v>0.7</v>
      </c>
      <c r="AB3746">
        <v>13</v>
      </c>
      <c r="AC3746">
        <v>5</v>
      </c>
      <c r="AD3746">
        <v>0</v>
      </c>
      <c r="AE3746">
        <v>3</v>
      </c>
      <c r="AF3746">
        <v>0</v>
      </c>
      <c r="AG3746">
        <v>0</v>
      </c>
      <c r="AH3746">
        <v>16</v>
      </c>
      <c r="AI3746">
        <v>2</v>
      </c>
      <c r="AJ3746">
        <v>0</v>
      </c>
      <c r="AK3746">
        <v>5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50</v>
      </c>
      <c r="AR3746">
        <v>50</v>
      </c>
      <c r="AS3746" t="s">
        <v>755</v>
      </c>
    </row>
    <row r="3747" spans="1:45" x14ac:dyDescent="0.25">
      <c r="A3747">
        <v>3746</v>
      </c>
      <c r="B3747" t="s">
        <v>26</v>
      </c>
      <c r="C3747" t="s">
        <v>665</v>
      </c>
      <c r="D3747" t="s">
        <v>6</v>
      </c>
      <c r="E3747" t="s">
        <v>359</v>
      </c>
      <c r="F3747" s="138">
        <v>44129</v>
      </c>
      <c r="G3747" t="s">
        <v>685</v>
      </c>
      <c r="H3747" t="s">
        <v>667</v>
      </c>
      <c r="I3747" t="s">
        <v>668</v>
      </c>
      <c r="J3747" t="s">
        <v>181</v>
      </c>
      <c r="K3747" t="s">
        <v>671</v>
      </c>
      <c r="L3747">
        <v>1000</v>
      </c>
      <c r="M3747">
        <v>200</v>
      </c>
      <c r="N3747">
        <v>196</v>
      </c>
      <c r="P3747">
        <v>80</v>
      </c>
      <c r="Q3747">
        <v>4</v>
      </c>
      <c r="R3747">
        <v>27</v>
      </c>
      <c r="S3747">
        <v>52.8</v>
      </c>
      <c r="T3747">
        <v>27</v>
      </c>
      <c r="U3747">
        <v>8.8000000000000007</v>
      </c>
      <c r="V3747">
        <v>1.1548387096774193</v>
      </c>
      <c r="W3747">
        <v>0.4</v>
      </c>
      <c r="X3747">
        <v>2.915451895043732E-2</v>
      </c>
      <c r="Y3747">
        <v>0.1967930029154519</v>
      </c>
      <c r="Z3747">
        <v>40</v>
      </c>
      <c r="AA3747">
        <v>0.7</v>
      </c>
      <c r="AB3747">
        <v>27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8.8000000000000007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50</v>
      </c>
      <c r="AR3747">
        <v>50</v>
      </c>
      <c r="AS3747" t="s">
        <v>755</v>
      </c>
    </row>
    <row r="3748" spans="1:45" x14ac:dyDescent="0.25">
      <c r="A3748">
        <v>3747</v>
      </c>
      <c r="B3748" t="s">
        <v>26</v>
      </c>
      <c r="C3748" t="s">
        <v>665</v>
      </c>
      <c r="D3748" t="s">
        <v>6</v>
      </c>
      <c r="E3748" t="s">
        <v>359</v>
      </c>
      <c r="F3748" s="138">
        <v>44129</v>
      </c>
      <c r="G3748" t="s">
        <v>685</v>
      </c>
      <c r="H3748" t="s">
        <v>667</v>
      </c>
      <c r="I3748" t="s">
        <v>668</v>
      </c>
      <c r="J3748" t="s">
        <v>608</v>
      </c>
      <c r="K3748" t="s">
        <v>671</v>
      </c>
      <c r="L3748">
        <v>1000</v>
      </c>
      <c r="M3748">
        <v>200</v>
      </c>
      <c r="N3748">
        <v>208</v>
      </c>
      <c r="P3748">
        <v>80</v>
      </c>
      <c r="Q3748">
        <v>12</v>
      </c>
      <c r="R3748">
        <v>31</v>
      </c>
      <c r="S3748">
        <v>52.8</v>
      </c>
      <c r="T3748">
        <v>2.25</v>
      </c>
      <c r="U3748">
        <v>14.875</v>
      </c>
      <c r="V3748">
        <v>0.39825581395348836</v>
      </c>
      <c r="W3748">
        <v>0.4</v>
      </c>
      <c r="X3748">
        <v>8.2417582417582416E-2</v>
      </c>
      <c r="Y3748">
        <v>0.21291208791208793</v>
      </c>
      <c r="Z3748">
        <v>132</v>
      </c>
      <c r="AA3748">
        <v>0.7</v>
      </c>
      <c r="AB3748">
        <v>1.5</v>
      </c>
      <c r="AC3748">
        <v>3</v>
      </c>
      <c r="AD3748">
        <v>0</v>
      </c>
      <c r="AE3748">
        <v>0</v>
      </c>
      <c r="AF3748">
        <v>0</v>
      </c>
      <c r="AG3748">
        <v>0</v>
      </c>
      <c r="AH3748">
        <v>13</v>
      </c>
      <c r="AI3748">
        <v>0</v>
      </c>
      <c r="AJ3748">
        <v>0</v>
      </c>
      <c r="AK3748">
        <v>3</v>
      </c>
      <c r="AL3748">
        <v>0</v>
      </c>
      <c r="AM3748">
        <v>0</v>
      </c>
      <c r="AN3748">
        <v>0</v>
      </c>
      <c r="AO3748">
        <v>1</v>
      </c>
      <c r="AP3748">
        <v>0</v>
      </c>
      <c r="AQ3748">
        <v>50</v>
      </c>
      <c r="AR3748">
        <v>50</v>
      </c>
      <c r="AS3748" t="s">
        <v>755</v>
      </c>
    </row>
    <row r="3749" spans="1:45" x14ac:dyDescent="0.25">
      <c r="A3749">
        <v>3748</v>
      </c>
      <c r="B3749" t="s">
        <v>26</v>
      </c>
      <c r="C3749" t="s">
        <v>665</v>
      </c>
      <c r="D3749" t="s">
        <v>6</v>
      </c>
      <c r="E3749" t="s">
        <v>359</v>
      </c>
      <c r="F3749" s="138">
        <v>44129</v>
      </c>
      <c r="G3749" t="s">
        <v>685</v>
      </c>
      <c r="H3749" t="s">
        <v>667</v>
      </c>
      <c r="I3749" t="s">
        <v>668</v>
      </c>
      <c r="J3749" t="s">
        <v>180</v>
      </c>
      <c r="K3749" t="s">
        <v>671</v>
      </c>
      <c r="L3749">
        <v>1000</v>
      </c>
      <c r="M3749">
        <v>200</v>
      </c>
      <c r="N3749">
        <v>160</v>
      </c>
      <c r="P3749">
        <v>80</v>
      </c>
      <c r="Q3749">
        <v>5</v>
      </c>
      <c r="R3749">
        <v>30</v>
      </c>
      <c r="S3749">
        <v>52.8</v>
      </c>
      <c r="T3749">
        <v>5</v>
      </c>
      <c r="U3749">
        <v>12</v>
      </c>
      <c r="V3749">
        <v>0.48571428571428571</v>
      </c>
      <c r="W3749">
        <v>0.4</v>
      </c>
      <c r="X3749">
        <v>4.4642857142857144E-2</v>
      </c>
      <c r="Y3749">
        <v>0.26785714285714285</v>
      </c>
      <c r="Z3749">
        <v>135</v>
      </c>
      <c r="AA3749">
        <v>0.7</v>
      </c>
      <c r="AB3749">
        <v>5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12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50</v>
      </c>
      <c r="AR3749">
        <v>50</v>
      </c>
      <c r="AS3749" t="s">
        <v>755</v>
      </c>
    </row>
    <row r="3750" spans="1:45" x14ac:dyDescent="0.25">
      <c r="A3750">
        <v>3749</v>
      </c>
      <c r="B3750" t="s">
        <v>26</v>
      </c>
      <c r="C3750" t="s">
        <v>665</v>
      </c>
      <c r="D3750" t="s">
        <v>6</v>
      </c>
      <c r="E3750" t="s">
        <v>359</v>
      </c>
      <c r="F3750" s="138">
        <v>44129</v>
      </c>
      <c r="G3750" t="s">
        <v>685</v>
      </c>
      <c r="H3750" t="s">
        <v>687</v>
      </c>
      <c r="I3750" t="s">
        <v>677</v>
      </c>
      <c r="J3750" t="s">
        <v>529</v>
      </c>
      <c r="K3750" t="s">
        <v>671</v>
      </c>
      <c r="L3750">
        <v>1000</v>
      </c>
      <c r="M3750">
        <v>200</v>
      </c>
      <c r="N3750">
        <v>180</v>
      </c>
      <c r="P3750">
        <v>80</v>
      </c>
      <c r="Q3750">
        <v>35</v>
      </c>
      <c r="R3750">
        <v>50</v>
      </c>
      <c r="S3750">
        <v>52.8</v>
      </c>
      <c r="T3750">
        <v>15</v>
      </c>
      <c r="U3750">
        <v>19.25</v>
      </c>
      <c r="V3750">
        <v>0.40294117647058825</v>
      </c>
      <c r="W3750">
        <v>0.4</v>
      </c>
      <c r="X3750">
        <v>0.27777777777777779</v>
      </c>
      <c r="Y3750">
        <v>0.39682539682539686</v>
      </c>
      <c r="Z3750">
        <v>600</v>
      </c>
      <c r="AA3750">
        <v>0.7</v>
      </c>
      <c r="AB3750">
        <v>15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18</v>
      </c>
      <c r="AI3750">
        <v>5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50</v>
      </c>
      <c r="AR3750">
        <v>50</v>
      </c>
      <c r="AS3750" t="s">
        <v>755</v>
      </c>
    </row>
    <row r="3751" spans="1:45" x14ac:dyDescent="0.25">
      <c r="A3751">
        <v>3750</v>
      </c>
      <c r="B3751" t="s">
        <v>26</v>
      </c>
      <c r="C3751" t="s">
        <v>665</v>
      </c>
      <c r="D3751" t="s">
        <v>6</v>
      </c>
      <c r="E3751" t="s">
        <v>359</v>
      </c>
      <c r="F3751" s="138">
        <v>44129</v>
      </c>
      <c r="G3751" t="s">
        <v>685</v>
      </c>
      <c r="H3751" t="s">
        <v>667</v>
      </c>
      <c r="I3751" t="s">
        <v>672</v>
      </c>
      <c r="J3751" t="s">
        <v>407</v>
      </c>
      <c r="K3751" t="s">
        <v>671</v>
      </c>
      <c r="L3751">
        <v>1000</v>
      </c>
      <c r="M3751">
        <v>200</v>
      </c>
      <c r="N3751">
        <v>160</v>
      </c>
      <c r="P3751">
        <v>80</v>
      </c>
      <c r="Q3751">
        <v>20</v>
      </c>
      <c r="R3751">
        <v>45</v>
      </c>
      <c r="S3751">
        <v>52.8</v>
      </c>
      <c r="T3751">
        <v>19</v>
      </c>
      <c r="U3751">
        <v>19.5</v>
      </c>
      <c r="V3751">
        <v>0.59230769230769231</v>
      </c>
      <c r="W3751">
        <v>0.4</v>
      </c>
      <c r="X3751">
        <v>0.17857142857142858</v>
      </c>
      <c r="Y3751">
        <v>0.4017857142857143</v>
      </c>
      <c r="Z3751">
        <v>160</v>
      </c>
      <c r="AA3751">
        <v>0.65</v>
      </c>
      <c r="AB3751">
        <v>19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19.5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50</v>
      </c>
      <c r="AR3751">
        <v>50</v>
      </c>
      <c r="AS3751" t="s">
        <v>755</v>
      </c>
    </row>
    <row r="3752" spans="1:45" x14ac:dyDescent="0.25">
      <c r="A3752">
        <v>3751</v>
      </c>
      <c r="B3752" t="s">
        <v>26</v>
      </c>
      <c r="C3752" t="s">
        <v>665</v>
      </c>
      <c r="D3752" t="s">
        <v>6</v>
      </c>
      <c r="E3752" t="s">
        <v>359</v>
      </c>
      <c r="F3752" s="138">
        <v>44129</v>
      </c>
      <c r="G3752" t="s">
        <v>685</v>
      </c>
      <c r="H3752" t="s">
        <v>667</v>
      </c>
      <c r="I3752" t="s">
        <v>668</v>
      </c>
      <c r="J3752" t="s">
        <v>405</v>
      </c>
      <c r="K3752" t="s">
        <v>671</v>
      </c>
      <c r="L3752">
        <v>1000</v>
      </c>
      <c r="M3752">
        <v>200</v>
      </c>
      <c r="N3752">
        <v>220</v>
      </c>
      <c r="P3752">
        <v>80</v>
      </c>
      <c r="Q3752">
        <v>35</v>
      </c>
      <c r="R3752">
        <v>55</v>
      </c>
      <c r="S3752">
        <v>52.8</v>
      </c>
      <c r="T3752">
        <v>20</v>
      </c>
      <c r="U3752">
        <v>51.25</v>
      </c>
      <c r="V3752">
        <v>0.79166666666666663</v>
      </c>
      <c r="W3752">
        <v>0.4</v>
      </c>
      <c r="X3752">
        <v>0.22727272727272727</v>
      </c>
      <c r="Y3752">
        <v>0.35714285714285715</v>
      </c>
      <c r="Z3752">
        <v>500</v>
      </c>
      <c r="AA3752">
        <v>0.7</v>
      </c>
      <c r="AB3752">
        <v>20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50</v>
      </c>
      <c r="AI3752">
        <v>5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100</v>
      </c>
      <c r="AR3752">
        <v>100</v>
      </c>
      <c r="AS3752" t="s">
        <v>755</v>
      </c>
    </row>
    <row r="3753" spans="1:45" x14ac:dyDescent="0.25">
      <c r="A3753">
        <v>3752</v>
      </c>
      <c r="B3753" t="s">
        <v>26</v>
      </c>
      <c r="C3753" t="s">
        <v>665</v>
      </c>
      <c r="D3753" t="s">
        <v>6</v>
      </c>
      <c r="E3753" t="s">
        <v>359</v>
      </c>
      <c r="F3753" s="138">
        <v>44129</v>
      </c>
      <c r="G3753" t="s">
        <v>712</v>
      </c>
      <c r="H3753" t="s">
        <v>687</v>
      </c>
      <c r="I3753" t="s">
        <v>668</v>
      </c>
      <c r="J3753" t="s">
        <v>561</v>
      </c>
      <c r="K3753" t="s">
        <v>711</v>
      </c>
      <c r="L3753">
        <v>320</v>
      </c>
      <c r="M3753">
        <v>144</v>
      </c>
      <c r="N3753">
        <v>178</v>
      </c>
      <c r="P3753">
        <v>34.56</v>
      </c>
      <c r="Q3753">
        <v>10</v>
      </c>
      <c r="R3753">
        <v>21</v>
      </c>
      <c r="S3753">
        <v>25.344000000000001</v>
      </c>
      <c r="T3753">
        <v>3.5</v>
      </c>
      <c r="U3753">
        <v>16</v>
      </c>
      <c r="V3753">
        <v>0.62903225806451613</v>
      </c>
      <c r="W3753">
        <v>0.24</v>
      </c>
      <c r="X3753">
        <v>8.0256821829855537E-2</v>
      </c>
      <c r="Y3753">
        <v>0.16853932584269662</v>
      </c>
      <c r="Z3753">
        <v>135</v>
      </c>
      <c r="AA3753">
        <v>0.7</v>
      </c>
      <c r="AB3753">
        <v>3.5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16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50</v>
      </c>
      <c r="AR3753">
        <v>50</v>
      </c>
      <c r="AS3753" t="s">
        <v>755</v>
      </c>
    </row>
    <row r="3754" spans="1:45" x14ac:dyDescent="0.25">
      <c r="A3754">
        <v>3753</v>
      </c>
      <c r="B3754" t="s">
        <v>26</v>
      </c>
      <c r="C3754" t="s">
        <v>678</v>
      </c>
      <c r="D3754" t="s">
        <v>6</v>
      </c>
      <c r="E3754" t="s">
        <v>359</v>
      </c>
      <c r="F3754" s="138">
        <v>44129</v>
      </c>
      <c r="G3754" t="s">
        <v>670</v>
      </c>
      <c r="H3754" t="s">
        <v>667</v>
      </c>
      <c r="I3754" t="s">
        <v>686</v>
      </c>
      <c r="J3754" t="s">
        <v>233</v>
      </c>
      <c r="K3754" t="s">
        <v>671</v>
      </c>
      <c r="L3754">
        <v>1200</v>
      </c>
      <c r="M3754">
        <v>336</v>
      </c>
      <c r="N3754">
        <v>324</v>
      </c>
      <c r="P3754">
        <v>134.4</v>
      </c>
      <c r="Q3754">
        <v>14</v>
      </c>
      <c r="R3754">
        <v>45</v>
      </c>
      <c r="S3754">
        <v>88.703999999999994</v>
      </c>
      <c r="T3754">
        <v>22.5</v>
      </c>
      <c r="U3754">
        <v>27.5</v>
      </c>
      <c r="V3754">
        <v>0.84745762711864403</v>
      </c>
      <c r="W3754">
        <v>0.4</v>
      </c>
      <c r="X3754">
        <v>6.1728395061728399E-2</v>
      </c>
      <c r="Y3754">
        <v>0.19841269841269843</v>
      </c>
      <c r="Z3754">
        <v>352</v>
      </c>
      <c r="AA3754">
        <v>0.7</v>
      </c>
      <c r="AB3754">
        <v>15</v>
      </c>
      <c r="AC3754">
        <v>10</v>
      </c>
      <c r="AD3754">
        <v>0</v>
      </c>
      <c r="AE3754">
        <v>10</v>
      </c>
      <c r="AF3754">
        <v>0</v>
      </c>
      <c r="AG3754">
        <v>0</v>
      </c>
      <c r="AH3754">
        <v>20</v>
      </c>
      <c r="AI3754">
        <v>10</v>
      </c>
      <c r="AJ3754">
        <v>0</v>
      </c>
      <c r="AK3754">
        <v>10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50</v>
      </c>
      <c r="AR3754">
        <v>50</v>
      </c>
      <c r="AS3754" t="s">
        <v>755</v>
      </c>
    </row>
    <row r="3755" spans="1:45" x14ac:dyDescent="0.25">
      <c r="A3755">
        <v>3754</v>
      </c>
      <c r="B3755" t="s">
        <v>26</v>
      </c>
      <c r="C3755" t="s">
        <v>678</v>
      </c>
      <c r="D3755" t="s">
        <v>6</v>
      </c>
      <c r="E3755" t="s">
        <v>359</v>
      </c>
      <c r="F3755" s="138">
        <v>44129</v>
      </c>
      <c r="G3755" t="s">
        <v>670</v>
      </c>
      <c r="H3755" t="s">
        <v>687</v>
      </c>
      <c r="I3755" t="s">
        <v>706</v>
      </c>
      <c r="J3755" t="s">
        <v>562</v>
      </c>
      <c r="K3755" t="s">
        <v>671</v>
      </c>
      <c r="L3755">
        <v>1200</v>
      </c>
      <c r="M3755">
        <v>200</v>
      </c>
      <c r="N3755">
        <v>224</v>
      </c>
      <c r="P3755">
        <v>80</v>
      </c>
      <c r="Q3755">
        <v>19</v>
      </c>
      <c r="R3755">
        <v>23</v>
      </c>
      <c r="S3755">
        <v>52.8</v>
      </c>
      <c r="T3755">
        <v>10</v>
      </c>
      <c r="U3755">
        <v>16.25</v>
      </c>
      <c r="V3755">
        <v>0.625</v>
      </c>
      <c r="W3755">
        <v>0.24</v>
      </c>
      <c r="X3755">
        <v>0.12117346938775511</v>
      </c>
      <c r="Y3755">
        <v>0.14668367346938777</v>
      </c>
      <c r="Z3755">
        <v>260</v>
      </c>
      <c r="AA3755">
        <v>0.7</v>
      </c>
      <c r="AB3755">
        <v>8</v>
      </c>
      <c r="AC3755">
        <v>2</v>
      </c>
      <c r="AD3755">
        <v>0</v>
      </c>
      <c r="AE3755">
        <v>3</v>
      </c>
      <c r="AF3755">
        <v>0</v>
      </c>
      <c r="AG3755">
        <v>0</v>
      </c>
      <c r="AH3755">
        <v>13</v>
      </c>
      <c r="AI3755">
        <v>3</v>
      </c>
      <c r="AJ3755">
        <v>0</v>
      </c>
      <c r="AK3755">
        <v>5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50</v>
      </c>
      <c r="AR3755">
        <v>50</v>
      </c>
      <c r="AS3755" t="s">
        <v>755</v>
      </c>
    </row>
    <row r="3756" spans="1:45" x14ac:dyDescent="0.25">
      <c r="A3756">
        <v>3755</v>
      </c>
      <c r="B3756" t="s">
        <v>26</v>
      </c>
      <c r="C3756" t="s">
        <v>678</v>
      </c>
      <c r="D3756" t="s">
        <v>6</v>
      </c>
      <c r="E3756" t="s">
        <v>359</v>
      </c>
      <c r="F3756" s="138">
        <v>44129</v>
      </c>
      <c r="G3756" t="s">
        <v>670</v>
      </c>
      <c r="H3756" t="s">
        <v>687</v>
      </c>
      <c r="I3756" t="s">
        <v>699</v>
      </c>
      <c r="J3756" t="s">
        <v>429</v>
      </c>
      <c r="K3756" t="s">
        <v>671</v>
      </c>
      <c r="L3756">
        <v>1200</v>
      </c>
      <c r="M3756">
        <v>200</v>
      </c>
      <c r="N3756">
        <v>192</v>
      </c>
      <c r="P3756">
        <v>80</v>
      </c>
      <c r="Q3756">
        <v>19</v>
      </c>
      <c r="R3756">
        <v>24</v>
      </c>
      <c r="S3756">
        <v>52.8</v>
      </c>
      <c r="T3756">
        <v>20.8</v>
      </c>
      <c r="U3756">
        <v>20.675000000000001</v>
      </c>
      <c r="V3756">
        <v>0.96453488372093021</v>
      </c>
      <c r="W3756">
        <v>0.24</v>
      </c>
      <c r="X3756">
        <v>0.14136904761904764</v>
      </c>
      <c r="Y3756">
        <v>0.1785714285714286</v>
      </c>
      <c r="Z3756">
        <v>300</v>
      </c>
      <c r="AA3756">
        <v>0.7</v>
      </c>
      <c r="AB3756">
        <v>12.8</v>
      </c>
      <c r="AC3756">
        <v>10</v>
      </c>
      <c r="AD3756">
        <v>0</v>
      </c>
      <c r="AE3756">
        <v>11</v>
      </c>
      <c r="AF3756">
        <v>0</v>
      </c>
      <c r="AG3756">
        <v>0</v>
      </c>
      <c r="AH3756">
        <v>12.3</v>
      </c>
      <c r="AI3756">
        <v>9</v>
      </c>
      <c r="AJ3756">
        <v>0</v>
      </c>
      <c r="AK3756">
        <v>10</v>
      </c>
      <c r="AL3756">
        <v>0</v>
      </c>
      <c r="AM3756">
        <v>0</v>
      </c>
      <c r="AN3756">
        <v>0</v>
      </c>
      <c r="AO3756">
        <v>3</v>
      </c>
      <c r="AP3756">
        <v>0</v>
      </c>
      <c r="AQ3756">
        <v>50</v>
      </c>
      <c r="AR3756">
        <v>50</v>
      </c>
      <c r="AS3756" t="s">
        <v>755</v>
      </c>
    </row>
    <row r="3757" spans="1:45" x14ac:dyDescent="0.25">
      <c r="A3757">
        <v>3756</v>
      </c>
      <c r="B3757" t="s">
        <v>26</v>
      </c>
      <c r="C3757" t="s">
        <v>678</v>
      </c>
      <c r="D3757" t="s">
        <v>6</v>
      </c>
      <c r="E3757" t="s">
        <v>359</v>
      </c>
      <c r="F3757" s="138">
        <v>44129</v>
      </c>
      <c r="G3757" t="s">
        <v>676</v>
      </c>
      <c r="H3757" t="s">
        <v>667</v>
      </c>
      <c r="I3757" t="s">
        <v>679</v>
      </c>
      <c r="J3757" t="s">
        <v>380</v>
      </c>
      <c r="K3757" t="s">
        <v>669</v>
      </c>
      <c r="L3757">
        <v>1200</v>
      </c>
      <c r="M3757">
        <v>336</v>
      </c>
      <c r="N3757">
        <v>372</v>
      </c>
      <c r="P3757">
        <v>134.4</v>
      </c>
      <c r="Q3757">
        <v>24</v>
      </c>
      <c r="R3757">
        <v>44</v>
      </c>
      <c r="S3757">
        <v>88.703999999999994</v>
      </c>
      <c r="T3757">
        <v>22</v>
      </c>
      <c r="U3757">
        <v>24.5</v>
      </c>
      <c r="V3757">
        <v>0.68382352941176472</v>
      </c>
      <c r="W3757">
        <v>0.4</v>
      </c>
      <c r="X3757">
        <v>9.2165898617511524E-2</v>
      </c>
      <c r="Y3757">
        <v>0.16897081413210446</v>
      </c>
      <c r="Z3757">
        <v>280</v>
      </c>
      <c r="AA3757">
        <v>0.7</v>
      </c>
      <c r="AB3757">
        <v>17.5</v>
      </c>
      <c r="AC3757">
        <v>0</v>
      </c>
      <c r="AD3757">
        <v>0</v>
      </c>
      <c r="AE3757">
        <v>9</v>
      </c>
      <c r="AF3757">
        <v>0</v>
      </c>
      <c r="AG3757">
        <v>0</v>
      </c>
      <c r="AH3757">
        <v>20</v>
      </c>
      <c r="AI3757">
        <v>0</v>
      </c>
      <c r="AJ3757">
        <v>0</v>
      </c>
      <c r="AK3757">
        <v>9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50</v>
      </c>
      <c r="AR3757">
        <v>50</v>
      </c>
      <c r="AS3757" t="s">
        <v>797</v>
      </c>
    </row>
    <row r="3758" spans="1:45" x14ac:dyDescent="0.25">
      <c r="A3758">
        <v>3757</v>
      </c>
      <c r="B3758" t="s">
        <v>26</v>
      </c>
      <c r="C3758" t="s">
        <v>678</v>
      </c>
      <c r="D3758" t="s">
        <v>6</v>
      </c>
      <c r="E3758" t="s">
        <v>359</v>
      </c>
      <c r="F3758" s="138">
        <v>44129</v>
      </c>
      <c r="G3758" t="s">
        <v>685</v>
      </c>
      <c r="H3758" t="s">
        <v>667</v>
      </c>
      <c r="I3758" t="s">
        <v>679</v>
      </c>
      <c r="J3758" t="s">
        <v>444</v>
      </c>
      <c r="K3758" t="s">
        <v>671</v>
      </c>
      <c r="L3758">
        <v>1000</v>
      </c>
      <c r="M3758">
        <v>200</v>
      </c>
      <c r="N3758">
        <v>208</v>
      </c>
      <c r="P3758">
        <v>80</v>
      </c>
      <c r="Q3758">
        <v>37</v>
      </c>
      <c r="R3758">
        <v>43</v>
      </c>
      <c r="S3758">
        <v>52.8</v>
      </c>
      <c r="T3758">
        <v>15.3</v>
      </c>
      <c r="U3758">
        <v>39.1</v>
      </c>
      <c r="V3758">
        <v>0.68</v>
      </c>
      <c r="W3758">
        <v>0.24</v>
      </c>
      <c r="X3758">
        <v>0.25412087912087911</v>
      </c>
      <c r="Y3758">
        <v>0.29532967032967034</v>
      </c>
      <c r="Z3758">
        <v>618</v>
      </c>
      <c r="AA3758">
        <v>0.65</v>
      </c>
      <c r="AB3758">
        <v>11.3</v>
      </c>
      <c r="AC3758">
        <v>8</v>
      </c>
      <c r="AD3758">
        <v>0</v>
      </c>
      <c r="AE3758">
        <v>4</v>
      </c>
      <c r="AF3758">
        <v>0</v>
      </c>
      <c r="AG3758">
        <v>0</v>
      </c>
      <c r="AH3758">
        <v>34.1</v>
      </c>
      <c r="AI3758">
        <v>10</v>
      </c>
      <c r="AJ3758">
        <v>0</v>
      </c>
      <c r="AK3758">
        <v>5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50</v>
      </c>
      <c r="AR3758">
        <v>50</v>
      </c>
      <c r="AS3758" t="s">
        <v>755</v>
      </c>
    </row>
    <row r="3759" spans="1:45" x14ac:dyDescent="0.25">
      <c r="A3759">
        <v>3758</v>
      </c>
      <c r="B3759" t="s">
        <v>26</v>
      </c>
      <c r="C3759" t="s">
        <v>678</v>
      </c>
      <c r="D3759" t="s">
        <v>6</v>
      </c>
      <c r="E3759" t="s">
        <v>359</v>
      </c>
      <c r="F3759" s="138">
        <v>44129</v>
      </c>
      <c r="G3759" t="s">
        <v>685</v>
      </c>
      <c r="H3759" t="s">
        <v>667</v>
      </c>
      <c r="I3759" t="s">
        <v>686</v>
      </c>
      <c r="J3759" t="s">
        <v>234</v>
      </c>
      <c r="K3759" t="s">
        <v>671</v>
      </c>
      <c r="L3759">
        <v>1000</v>
      </c>
      <c r="M3759">
        <v>200</v>
      </c>
      <c r="N3759">
        <v>224</v>
      </c>
      <c r="P3759">
        <v>80</v>
      </c>
      <c r="Q3759">
        <v>19</v>
      </c>
      <c r="R3759">
        <v>26</v>
      </c>
      <c r="S3759">
        <v>52.8</v>
      </c>
      <c r="T3759">
        <v>11</v>
      </c>
      <c r="U3759">
        <v>12</v>
      </c>
      <c r="V3759">
        <v>0.51111111111111107</v>
      </c>
      <c r="W3759">
        <v>0.24</v>
      </c>
      <c r="X3759">
        <v>0.12117346938775511</v>
      </c>
      <c r="Y3759">
        <v>0.16581632653061226</v>
      </c>
      <c r="Z3759">
        <v>430</v>
      </c>
      <c r="AA3759">
        <v>0.7</v>
      </c>
      <c r="AB3759">
        <v>9</v>
      </c>
      <c r="AC3759">
        <v>0</v>
      </c>
      <c r="AD3759">
        <v>0</v>
      </c>
      <c r="AE3759">
        <v>4</v>
      </c>
      <c r="AF3759">
        <v>0</v>
      </c>
      <c r="AG3759">
        <v>0</v>
      </c>
      <c r="AH3759">
        <v>12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100</v>
      </c>
      <c r="AR3759">
        <v>100</v>
      </c>
      <c r="AS3759" t="s">
        <v>755</v>
      </c>
    </row>
    <row r="3760" spans="1:45" x14ac:dyDescent="0.25">
      <c r="A3760">
        <v>3759</v>
      </c>
      <c r="B3760" t="s">
        <v>26</v>
      </c>
      <c r="C3760" t="s">
        <v>680</v>
      </c>
      <c r="D3760" t="s">
        <v>6</v>
      </c>
      <c r="E3760" t="s">
        <v>359</v>
      </c>
      <c r="F3760" s="138">
        <v>44129</v>
      </c>
      <c r="G3760" t="s">
        <v>666</v>
      </c>
      <c r="H3760" t="s">
        <v>667</v>
      </c>
      <c r="I3760" t="s">
        <v>681</v>
      </c>
      <c r="J3760" t="s">
        <v>236</v>
      </c>
      <c r="K3760" t="s">
        <v>669</v>
      </c>
      <c r="L3760">
        <v>2700</v>
      </c>
      <c r="M3760">
        <v>567</v>
      </c>
      <c r="N3760">
        <v>520</v>
      </c>
      <c r="P3760">
        <v>226</v>
      </c>
      <c r="Q3760">
        <v>52</v>
      </c>
      <c r="R3760">
        <v>112</v>
      </c>
      <c r="S3760">
        <v>147</v>
      </c>
      <c r="T3760">
        <v>51.6</v>
      </c>
      <c r="U3760">
        <v>138.80000000000001</v>
      </c>
      <c r="V3760">
        <v>1.1609756097560977</v>
      </c>
      <c r="W3760">
        <v>0.4</v>
      </c>
      <c r="X3760">
        <v>0.14285714285714285</v>
      </c>
      <c r="Y3760">
        <v>0.30769230769230771</v>
      </c>
      <c r="Z3760">
        <v>589</v>
      </c>
      <c r="AA3760">
        <v>0.7</v>
      </c>
      <c r="AB3760">
        <v>47.1</v>
      </c>
      <c r="AC3760">
        <v>0</v>
      </c>
      <c r="AD3760">
        <v>0</v>
      </c>
      <c r="AE3760">
        <v>9</v>
      </c>
      <c r="AF3760">
        <v>0</v>
      </c>
      <c r="AG3760">
        <v>0</v>
      </c>
      <c r="AH3760">
        <v>131.80000000000001</v>
      </c>
      <c r="AI3760">
        <v>0</v>
      </c>
      <c r="AJ3760">
        <v>0</v>
      </c>
      <c r="AK3760">
        <v>14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250</v>
      </c>
      <c r="AR3760">
        <v>250</v>
      </c>
      <c r="AS3760" t="s">
        <v>797</v>
      </c>
    </row>
    <row r="3761" spans="1:45" x14ac:dyDescent="0.25">
      <c r="A3761">
        <v>3760</v>
      </c>
      <c r="B3761" t="s">
        <v>26</v>
      </c>
      <c r="C3761" t="s">
        <v>680</v>
      </c>
      <c r="D3761" t="s">
        <v>6</v>
      </c>
      <c r="E3761" t="s">
        <v>359</v>
      </c>
      <c r="F3761" s="138">
        <v>44129</v>
      </c>
      <c r="G3761" t="s">
        <v>666</v>
      </c>
      <c r="H3761" t="s">
        <v>667</v>
      </c>
      <c r="I3761" t="s">
        <v>681</v>
      </c>
      <c r="J3761" t="s">
        <v>428</v>
      </c>
      <c r="K3761" t="s">
        <v>669</v>
      </c>
      <c r="L3761">
        <v>2700</v>
      </c>
      <c r="M3761">
        <v>567</v>
      </c>
      <c r="N3761">
        <v>584</v>
      </c>
      <c r="P3761">
        <v>226</v>
      </c>
      <c r="Q3761">
        <v>41</v>
      </c>
      <c r="R3761">
        <v>126</v>
      </c>
      <c r="S3761">
        <v>147</v>
      </c>
      <c r="T3761">
        <v>37.049999999999997</v>
      </c>
      <c r="U3761">
        <v>149.875</v>
      </c>
      <c r="V3761">
        <v>1.119311377245509</v>
      </c>
      <c r="W3761">
        <v>0.4</v>
      </c>
      <c r="X3761">
        <v>0.100293542074364</v>
      </c>
      <c r="Y3761">
        <v>0.30821917808219179</v>
      </c>
      <c r="Z3761">
        <v>668</v>
      </c>
      <c r="AA3761">
        <v>0.7</v>
      </c>
      <c r="AB3761">
        <v>31.8</v>
      </c>
      <c r="AC3761">
        <v>5</v>
      </c>
      <c r="AD3761">
        <v>0</v>
      </c>
      <c r="AE3761">
        <v>8</v>
      </c>
      <c r="AF3761">
        <v>0</v>
      </c>
      <c r="AG3761">
        <v>0</v>
      </c>
      <c r="AH3761">
        <v>140.5</v>
      </c>
      <c r="AI3761">
        <v>6</v>
      </c>
      <c r="AJ3761">
        <v>1</v>
      </c>
      <c r="AK3761">
        <v>15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250</v>
      </c>
      <c r="AR3761">
        <v>250</v>
      </c>
      <c r="AS3761" t="s">
        <v>797</v>
      </c>
    </row>
    <row r="3762" spans="1:45" x14ac:dyDescent="0.25">
      <c r="A3762">
        <v>3761</v>
      </c>
      <c r="B3762" t="s">
        <v>26</v>
      </c>
      <c r="C3762" t="s">
        <v>680</v>
      </c>
      <c r="D3762" t="s">
        <v>6</v>
      </c>
      <c r="E3762" t="s">
        <v>359</v>
      </c>
      <c r="F3762" s="138">
        <v>44129</v>
      </c>
      <c r="G3762" t="s">
        <v>670</v>
      </c>
      <c r="H3762" t="s">
        <v>667</v>
      </c>
      <c r="I3762" t="s">
        <v>681</v>
      </c>
      <c r="J3762" t="s">
        <v>375</v>
      </c>
      <c r="K3762" t="s">
        <v>671</v>
      </c>
      <c r="L3762">
        <v>1200</v>
      </c>
      <c r="M3762">
        <v>336</v>
      </c>
      <c r="N3762">
        <v>560</v>
      </c>
      <c r="P3762">
        <v>134</v>
      </c>
      <c r="Q3762">
        <v>105</v>
      </c>
      <c r="R3762">
        <v>69</v>
      </c>
      <c r="S3762">
        <v>88</v>
      </c>
      <c r="T3762">
        <v>7.9</v>
      </c>
      <c r="U3762">
        <v>77</v>
      </c>
      <c r="V3762">
        <v>0.48793103448275865</v>
      </c>
      <c r="W3762">
        <v>0.4</v>
      </c>
      <c r="X3762">
        <v>0.26785714285714285</v>
      </c>
      <c r="Y3762">
        <v>0.17602040816326531</v>
      </c>
      <c r="Z3762">
        <v>590</v>
      </c>
      <c r="AA3762">
        <v>0.7</v>
      </c>
      <c r="AB3762">
        <v>5.4</v>
      </c>
      <c r="AC3762">
        <v>4</v>
      </c>
      <c r="AD3762">
        <v>0</v>
      </c>
      <c r="AE3762">
        <v>3</v>
      </c>
      <c r="AF3762">
        <v>0</v>
      </c>
      <c r="AG3762">
        <v>0</v>
      </c>
      <c r="AH3762">
        <v>73</v>
      </c>
      <c r="AI3762">
        <v>4</v>
      </c>
      <c r="AJ3762">
        <v>0</v>
      </c>
      <c r="AK3762">
        <v>6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250</v>
      </c>
      <c r="AR3762">
        <v>250</v>
      </c>
      <c r="AS3762" t="s">
        <v>797</v>
      </c>
    </row>
    <row r="3763" spans="1:45" x14ac:dyDescent="0.25">
      <c r="A3763">
        <v>3762</v>
      </c>
      <c r="B3763" t="s">
        <v>26</v>
      </c>
      <c r="C3763" t="s">
        <v>680</v>
      </c>
      <c r="D3763" t="s">
        <v>6</v>
      </c>
      <c r="E3763" t="s">
        <v>359</v>
      </c>
      <c r="F3763" s="138">
        <v>44129</v>
      </c>
      <c r="G3763" t="s">
        <v>670</v>
      </c>
      <c r="H3763" t="s">
        <v>667</v>
      </c>
      <c r="I3763" t="s">
        <v>681</v>
      </c>
      <c r="J3763" t="s">
        <v>376</v>
      </c>
      <c r="K3763" t="s">
        <v>671</v>
      </c>
      <c r="L3763">
        <v>1200</v>
      </c>
      <c r="M3763">
        <v>336</v>
      </c>
      <c r="N3763">
        <v>472</v>
      </c>
      <c r="P3763">
        <v>134</v>
      </c>
      <c r="Q3763">
        <v>30</v>
      </c>
      <c r="R3763">
        <v>82</v>
      </c>
      <c r="S3763">
        <v>88</v>
      </c>
      <c r="T3763">
        <v>31</v>
      </c>
      <c r="U3763">
        <v>92</v>
      </c>
      <c r="V3763">
        <v>1.0982142857142858</v>
      </c>
      <c r="W3763">
        <v>0.4</v>
      </c>
      <c r="X3763">
        <v>9.0799031476997583E-2</v>
      </c>
      <c r="Y3763">
        <v>0.24818401937046006</v>
      </c>
      <c r="Z3763">
        <v>451</v>
      </c>
      <c r="AA3763">
        <v>0.7</v>
      </c>
      <c r="AB3763">
        <v>30.5</v>
      </c>
      <c r="AC3763">
        <v>2</v>
      </c>
      <c r="AD3763">
        <v>0</v>
      </c>
      <c r="AE3763">
        <v>0</v>
      </c>
      <c r="AF3763">
        <v>0</v>
      </c>
      <c r="AG3763">
        <v>0</v>
      </c>
      <c r="AH3763">
        <v>89</v>
      </c>
      <c r="AI3763">
        <v>2</v>
      </c>
      <c r="AJ3763">
        <v>0</v>
      </c>
      <c r="AK3763">
        <v>5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250</v>
      </c>
      <c r="AR3763">
        <v>250</v>
      </c>
      <c r="AS3763" t="s">
        <v>797</v>
      </c>
    </row>
    <row r="3764" spans="1:45" x14ac:dyDescent="0.25">
      <c r="A3764">
        <v>3763</v>
      </c>
      <c r="B3764" t="s">
        <v>26</v>
      </c>
      <c r="C3764" t="s">
        <v>680</v>
      </c>
      <c r="D3764" t="s">
        <v>6</v>
      </c>
      <c r="E3764" t="s">
        <v>359</v>
      </c>
      <c r="F3764" s="138">
        <v>44129</v>
      </c>
      <c r="G3764" t="s">
        <v>670</v>
      </c>
      <c r="H3764" t="s">
        <v>667</v>
      </c>
      <c r="I3764" t="s">
        <v>681</v>
      </c>
      <c r="J3764" t="s">
        <v>369</v>
      </c>
      <c r="K3764" t="s">
        <v>671</v>
      </c>
      <c r="L3764">
        <v>1200</v>
      </c>
      <c r="M3764">
        <v>336</v>
      </c>
      <c r="N3764">
        <v>208</v>
      </c>
      <c r="P3764">
        <v>134</v>
      </c>
      <c r="Q3764">
        <v>35</v>
      </c>
      <c r="R3764">
        <v>40</v>
      </c>
      <c r="S3764">
        <v>88</v>
      </c>
      <c r="T3764">
        <v>27.55</v>
      </c>
      <c r="U3764">
        <v>21.05</v>
      </c>
      <c r="V3764">
        <v>0.64800000000000002</v>
      </c>
      <c r="W3764">
        <v>0.4</v>
      </c>
      <c r="X3764">
        <v>0.24038461538461539</v>
      </c>
      <c r="Y3764">
        <v>0.27472527472527475</v>
      </c>
      <c r="Z3764">
        <v>287</v>
      </c>
      <c r="AA3764">
        <v>0.7</v>
      </c>
      <c r="AB3764">
        <v>26.3</v>
      </c>
      <c r="AC3764">
        <v>3</v>
      </c>
      <c r="AD3764">
        <v>0</v>
      </c>
      <c r="AE3764">
        <v>1</v>
      </c>
      <c r="AF3764">
        <v>0</v>
      </c>
      <c r="AG3764">
        <v>0</v>
      </c>
      <c r="AH3764">
        <v>11.8</v>
      </c>
      <c r="AI3764">
        <v>11</v>
      </c>
      <c r="AJ3764">
        <v>0</v>
      </c>
      <c r="AK3764">
        <v>13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250</v>
      </c>
      <c r="AR3764">
        <v>250</v>
      </c>
      <c r="AS3764" t="s">
        <v>755</v>
      </c>
    </row>
    <row r="3765" spans="1:45" x14ac:dyDescent="0.25">
      <c r="A3765">
        <v>3764</v>
      </c>
      <c r="B3765" t="s">
        <v>26</v>
      </c>
      <c r="C3765" t="s">
        <v>680</v>
      </c>
      <c r="D3765" t="s">
        <v>6</v>
      </c>
      <c r="E3765" t="s">
        <v>359</v>
      </c>
      <c r="F3765" s="138">
        <v>44129</v>
      </c>
      <c r="G3765" t="s">
        <v>670</v>
      </c>
      <c r="H3765" t="s">
        <v>667</v>
      </c>
      <c r="I3765" t="s">
        <v>681</v>
      </c>
      <c r="J3765" t="s">
        <v>373</v>
      </c>
      <c r="K3765" t="s">
        <v>671</v>
      </c>
      <c r="L3765">
        <v>1200</v>
      </c>
      <c r="M3765">
        <v>336</v>
      </c>
      <c r="N3765">
        <v>240</v>
      </c>
      <c r="P3765">
        <v>134</v>
      </c>
      <c r="Q3765">
        <v>26</v>
      </c>
      <c r="R3765">
        <v>43</v>
      </c>
      <c r="S3765">
        <v>88</v>
      </c>
      <c r="T3765">
        <v>19.7</v>
      </c>
      <c r="U3765">
        <v>28.125</v>
      </c>
      <c r="V3765">
        <v>0.69311594202898552</v>
      </c>
      <c r="W3765">
        <v>0.4</v>
      </c>
      <c r="X3765">
        <v>0.15476190476190477</v>
      </c>
      <c r="Y3765">
        <v>0.25595238095238093</v>
      </c>
      <c r="Z3765">
        <v>300</v>
      </c>
      <c r="AA3765">
        <v>0.7</v>
      </c>
      <c r="AB3765">
        <v>19.2</v>
      </c>
      <c r="AC3765">
        <v>0</v>
      </c>
      <c r="AD3765">
        <v>0</v>
      </c>
      <c r="AE3765">
        <v>1</v>
      </c>
      <c r="AF3765">
        <v>0</v>
      </c>
      <c r="AG3765">
        <v>0</v>
      </c>
      <c r="AH3765">
        <v>27</v>
      </c>
      <c r="AI3765">
        <v>1</v>
      </c>
      <c r="AJ3765">
        <v>1</v>
      </c>
      <c r="AK3765">
        <v>1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250</v>
      </c>
      <c r="AR3765">
        <v>250</v>
      </c>
      <c r="AS3765" t="s">
        <v>797</v>
      </c>
    </row>
    <row r="3766" spans="1:45" x14ac:dyDescent="0.25">
      <c r="A3766">
        <v>3765</v>
      </c>
      <c r="B3766" t="s">
        <v>26</v>
      </c>
      <c r="C3766" t="s">
        <v>680</v>
      </c>
      <c r="D3766" t="s">
        <v>6</v>
      </c>
      <c r="E3766" t="s">
        <v>359</v>
      </c>
      <c r="F3766" s="138">
        <v>44129</v>
      </c>
      <c r="G3766" t="s">
        <v>670</v>
      </c>
      <c r="H3766" t="s">
        <v>667</v>
      </c>
      <c r="I3766" t="s">
        <v>681</v>
      </c>
      <c r="J3766" t="s">
        <v>386</v>
      </c>
      <c r="K3766" t="s">
        <v>671</v>
      </c>
      <c r="L3766">
        <v>1200</v>
      </c>
      <c r="M3766">
        <v>240</v>
      </c>
      <c r="N3766">
        <v>160</v>
      </c>
      <c r="P3766">
        <v>96</v>
      </c>
      <c r="Q3766">
        <v>24</v>
      </c>
      <c r="R3766">
        <v>39</v>
      </c>
      <c r="S3766">
        <v>63</v>
      </c>
      <c r="T3766">
        <v>18.5</v>
      </c>
      <c r="U3766">
        <v>29.6</v>
      </c>
      <c r="V3766">
        <v>0.76349206349206356</v>
      </c>
      <c r="W3766">
        <v>0.4</v>
      </c>
      <c r="X3766">
        <v>0.21428571428571427</v>
      </c>
      <c r="Y3766">
        <v>0.3482142857142857</v>
      </c>
      <c r="Z3766">
        <v>169</v>
      </c>
      <c r="AA3766">
        <v>0.65</v>
      </c>
      <c r="AB3766">
        <v>18.5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29.6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250</v>
      </c>
      <c r="AR3766">
        <v>250</v>
      </c>
      <c r="AS3766" t="s">
        <v>755</v>
      </c>
    </row>
    <row r="3767" spans="1:45" x14ac:dyDescent="0.25">
      <c r="A3767">
        <v>3766</v>
      </c>
      <c r="B3767" t="s">
        <v>26</v>
      </c>
      <c r="C3767" t="s">
        <v>680</v>
      </c>
      <c r="D3767" t="s">
        <v>6</v>
      </c>
      <c r="E3767" t="s">
        <v>359</v>
      </c>
      <c r="F3767" s="138">
        <v>44129</v>
      </c>
      <c r="G3767" t="s">
        <v>670</v>
      </c>
      <c r="H3767" t="s">
        <v>667</v>
      </c>
      <c r="I3767" t="s">
        <v>681</v>
      </c>
      <c r="J3767" t="s">
        <v>384</v>
      </c>
      <c r="K3767" t="s">
        <v>671</v>
      </c>
      <c r="L3767">
        <v>1200</v>
      </c>
      <c r="M3767">
        <v>240</v>
      </c>
      <c r="N3767">
        <v>240</v>
      </c>
      <c r="P3767">
        <v>96</v>
      </c>
      <c r="Q3767">
        <v>12</v>
      </c>
      <c r="R3767">
        <v>15</v>
      </c>
      <c r="S3767">
        <v>63</v>
      </c>
      <c r="T3767">
        <v>9.3000000000000007</v>
      </c>
      <c r="U3767">
        <v>10.3</v>
      </c>
      <c r="V3767">
        <v>0.72592592592592597</v>
      </c>
      <c r="W3767">
        <v>0.4</v>
      </c>
      <c r="X3767">
        <v>7.1428571428571425E-2</v>
      </c>
      <c r="Y3767">
        <v>8.9285714285714288E-2</v>
      </c>
      <c r="Z3767">
        <v>289</v>
      </c>
      <c r="AA3767">
        <v>0.65</v>
      </c>
      <c r="AB3767">
        <v>8.3000000000000007</v>
      </c>
      <c r="AC3767">
        <v>0</v>
      </c>
      <c r="AD3767">
        <v>0</v>
      </c>
      <c r="AE3767">
        <v>2</v>
      </c>
      <c r="AF3767">
        <v>0</v>
      </c>
      <c r="AG3767">
        <v>0</v>
      </c>
      <c r="AH3767">
        <v>10.3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250</v>
      </c>
      <c r="AR3767">
        <v>250</v>
      </c>
      <c r="AS3767" t="s">
        <v>755</v>
      </c>
    </row>
    <row r="3768" spans="1:45" x14ac:dyDescent="0.25">
      <c r="A3768">
        <v>3767</v>
      </c>
      <c r="B3768" t="s">
        <v>26</v>
      </c>
      <c r="C3768" t="s">
        <v>680</v>
      </c>
      <c r="D3768" t="s">
        <v>6</v>
      </c>
      <c r="E3768" t="s">
        <v>359</v>
      </c>
      <c r="F3768" s="138">
        <v>44129</v>
      </c>
      <c r="G3768" t="s">
        <v>682</v>
      </c>
      <c r="H3768" t="s">
        <v>687</v>
      </c>
      <c r="I3768" t="s">
        <v>681</v>
      </c>
      <c r="J3768" t="s">
        <v>493</v>
      </c>
      <c r="K3768" t="s">
        <v>671</v>
      </c>
      <c r="L3768">
        <v>1000</v>
      </c>
      <c r="M3768">
        <v>200</v>
      </c>
      <c r="N3768">
        <v>196</v>
      </c>
      <c r="P3768">
        <v>80</v>
      </c>
      <c r="Q3768">
        <v>0</v>
      </c>
      <c r="R3768">
        <v>31</v>
      </c>
      <c r="S3768">
        <v>52</v>
      </c>
      <c r="T3768">
        <v>0</v>
      </c>
      <c r="U3768">
        <v>23.8</v>
      </c>
      <c r="V3768">
        <v>0.76774193548387104</v>
      </c>
      <c r="W3768">
        <v>0.24</v>
      </c>
      <c r="X3768">
        <v>0</v>
      </c>
      <c r="Y3768">
        <v>0.22594752186588923</v>
      </c>
      <c r="Z3768">
        <v>253</v>
      </c>
      <c r="AA3768">
        <v>0.65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23.3</v>
      </c>
      <c r="AI3768">
        <v>0</v>
      </c>
      <c r="AJ3768">
        <v>0</v>
      </c>
      <c r="AK3768">
        <v>1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250</v>
      </c>
      <c r="AR3768">
        <v>250</v>
      </c>
      <c r="AS3768" t="s">
        <v>755</v>
      </c>
    </row>
    <row r="3769" spans="1:45" x14ac:dyDescent="0.25">
      <c r="A3769">
        <v>3768</v>
      </c>
      <c r="B3769" t="s">
        <v>26</v>
      </c>
      <c r="C3769" t="s">
        <v>680</v>
      </c>
      <c r="D3769" t="s">
        <v>6</v>
      </c>
      <c r="E3769" t="s">
        <v>359</v>
      </c>
      <c r="F3769" s="138">
        <v>44129</v>
      </c>
      <c r="G3769" t="s">
        <v>682</v>
      </c>
      <c r="H3769" t="s">
        <v>667</v>
      </c>
      <c r="I3769" t="s">
        <v>681</v>
      </c>
      <c r="J3769" t="s">
        <v>397</v>
      </c>
      <c r="K3769" t="s">
        <v>671</v>
      </c>
      <c r="L3769">
        <v>1000</v>
      </c>
      <c r="M3769">
        <v>200</v>
      </c>
      <c r="N3769">
        <v>212</v>
      </c>
      <c r="P3769">
        <v>80</v>
      </c>
      <c r="Q3769">
        <v>6</v>
      </c>
      <c r="R3769">
        <v>40</v>
      </c>
      <c r="S3769">
        <v>52</v>
      </c>
      <c r="T3769">
        <v>3.3</v>
      </c>
      <c r="U3769">
        <v>35.799999999999997</v>
      </c>
      <c r="V3769">
        <v>0.84999999999999987</v>
      </c>
      <c r="W3769">
        <v>0.4</v>
      </c>
      <c r="X3769">
        <v>4.043126684636119E-2</v>
      </c>
      <c r="Y3769">
        <v>0.26954177897574128</v>
      </c>
      <c r="Z3769">
        <v>192</v>
      </c>
      <c r="AA3769">
        <v>0.65</v>
      </c>
      <c r="AB3769">
        <v>2.8</v>
      </c>
      <c r="AC3769">
        <v>0</v>
      </c>
      <c r="AD3769">
        <v>0</v>
      </c>
      <c r="AE3769">
        <v>1</v>
      </c>
      <c r="AF3769">
        <v>0</v>
      </c>
      <c r="AG3769">
        <v>0</v>
      </c>
      <c r="AH3769">
        <v>34.299999999999997</v>
      </c>
      <c r="AI3769">
        <v>0</v>
      </c>
      <c r="AJ3769">
        <v>0</v>
      </c>
      <c r="AK3769">
        <v>3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250</v>
      </c>
      <c r="AR3769">
        <v>250</v>
      </c>
      <c r="AS3769" t="s">
        <v>755</v>
      </c>
    </row>
    <row r="3770" spans="1:45" x14ac:dyDescent="0.25">
      <c r="A3770">
        <v>3769</v>
      </c>
      <c r="B3770" t="s">
        <v>26</v>
      </c>
      <c r="C3770" t="s">
        <v>680</v>
      </c>
      <c r="D3770" t="s">
        <v>6</v>
      </c>
      <c r="E3770" t="s">
        <v>359</v>
      </c>
      <c r="F3770" s="138">
        <v>44129</v>
      </c>
      <c r="G3770" t="s">
        <v>676</v>
      </c>
      <c r="H3770" t="s">
        <v>667</v>
      </c>
      <c r="I3770" t="s">
        <v>681</v>
      </c>
      <c r="J3770" t="s">
        <v>378</v>
      </c>
      <c r="K3770" t="s">
        <v>669</v>
      </c>
      <c r="L3770">
        <v>1200</v>
      </c>
      <c r="M3770">
        <v>336</v>
      </c>
      <c r="N3770">
        <v>224</v>
      </c>
      <c r="P3770">
        <v>134</v>
      </c>
      <c r="Q3770">
        <v>40</v>
      </c>
      <c r="R3770">
        <v>54</v>
      </c>
      <c r="S3770">
        <v>88</v>
      </c>
      <c r="T3770">
        <v>24.1</v>
      </c>
      <c r="U3770">
        <v>37.5</v>
      </c>
      <c r="V3770">
        <v>0.65531914893617027</v>
      </c>
      <c r="W3770">
        <v>0.4</v>
      </c>
      <c r="X3770">
        <v>0.25510204081632654</v>
      </c>
      <c r="Y3770">
        <v>0.34438775510204084</v>
      </c>
      <c r="Z3770">
        <v>285</v>
      </c>
      <c r="AA3770">
        <v>0.65</v>
      </c>
      <c r="AB3770">
        <v>18.100000000000001</v>
      </c>
      <c r="AC3770">
        <v>0</v>
      </c>
      <c r="AD3770">
        <v>0</v>
      </c>
      <c r="AE3770">
        <v>12</v>
      </c>
      <c r="AF3770">
        <v>0</v>
      </c>
      <c r="AG3770">
        <v>0</v>
      </c>
      <c r="AH3770">
        <v>31</v>
      </c>
      <c r="AI3770">
        <v>0</v>
      </c>
      <c r="AJ3770">
        <v>0</v>
      </c>
      <c r="AK3770">
        <v>13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250</v>
      </c>
      <c r="AR3770">
        <v>250</v>
      </c>
      <c r="AS3770" t="s">
        <v>797</v>
      </c>
    </row>
    <row r="3771" spans="1:45" x14ac:dyDescent="0.25">
      <c r="A3771">
        <v>3770</v>
      </c>
      <c r="B3771" t="s">
        <v>26</v>
      </c>
      <c r="C3771" t="s">
        <v>680</v>
      </c>
      <c r="D3771" t="s">
        <v>6</v>
      </c>
      <c r="E3771" t="s">
        <v>359</v>
      </c>
      <c r="F3771" s="138">
        <v>44129</v>
      </c>
      <c r="G3771" t="s">
        <v>676</v>
      </c>
      <c r="H3771" t="s">
        <v>667</v>
      </c>
      <c r="I3771" t="s">
        <v>681</v>
      </c>
      <c r="J3771" t="s">
        <v>379</v>
      </c>
      <c r="K3771" t="s">
        <v>669</v>
      </c>
      <c r="L3771">
        <v>1200</v>
      </c>
      <c r="M3771">
        <v>336</v>
      </c>
      <c r="N3771">
        <v>240</v>
      </c>
      <c r="P3771">
        <v>134</v>
      </c>
      <c r="Q3771">
        <v>41</v>
      </c>
      <c r="R3771">
        <v>47</v>
      </c>
      <c r="S3771">
        <v>88</v>
      </c>
      <c r="T3771">
        <v>32.1</v>
      </c>
      <c r="U3771">
        <v>35.950000000000003</v>
      </c>
      <c r="V3771">
        <v>0.77329545454545467</v>
      </c>
      <c r="W3771">
        <v>0.4</v>
      </c>
      <c r="X3771">
        <v>0.24404761904761904</v>
      </c>
      <c r="Y3771">
        <v>0.27976190476190477</v>
      </c>
      <c r="Z3771">
        <v>278</v>
      </c>
      <c r="AA3771">
        <v>0.65</v>
      </c>
      <c r="AB3771">
        <v>20.6</v>
      </c>
      <c r="AC3771">
        <v>0</v>
      </c>
      <c r="AD3771">
        <v>0</v>
      </c>
      <c r="AE3771">
        <v>23</v>
      </c>
      <c r="AF3771">
        <v>0</v>
      </c>
      <c r="AG3771">
        <v>0</v>
      </c>
      <c r="AH3771">
        <v>28.2</v>
      </c>
      <c r="AI3771">
        <v>9</v>
      </c>
      <c r="AJ3771">
        <v>0</v>
      </c>
      <c r="AK3771">
        <v>11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250</v>
      </c>
      <c r="AR3771">
        <v>250</v>
      </c>
      <c r="AS3771" t="s">
        <v>797</v>
      </c>
    </row>
    <row r="3772" spans="1:45" x14ac:dyDescent="0.25">
      <c r="A3772">
        <v>3771</v>
      </c>
      <c r="B3772" t="s">
        <v>26</v>
      </c>
      <c r="C3772" t="s">
        <v>680</v>
      </c>
      <c r="D3772" t="s">
        <v>6</v>
      </c>
      <c r="E3772" t="s">
        <v>359</v>
      </c>
      <c r="F3772" s="138">
        <v>44129</v>
      </c>
      <c r="G3772" t="s">
        <v>676</v>
      </c>
      <c r="H3772" t="s">
        <v>667</v>
      </c>
      <c r="I3772" t="s">
        <v>681</v>
      </c>
      <c r="J3772" t="s">
        <v>377</v>
      </c>
      <c r="K3772" t="s">
        <v>669</v>
      </c>
      <c r="L3772">
        <v>1200</v>
      </c>
      <c r="M3772">
        <v>336</v>
      </c>
      <c r="N3772">
        <v>260</v>
      </c>
      <c r="P3772">
        <v>134</v>
      </c>
      <c r="Q3772">
        <v>29</v>
      </c>
      <c r="R3772">
        <v>53</v>
      </c>
      <c r="S3772">
        <v>88</v>
      </c>
      <c r="T3772">
        <v>23.6</v>
      </c>
      <c r="U3772">
        <v>57.75</v>
      </c>
      <c r="V3772">
        <v>0.9920731707317072</v>
      </c>
      <c r="W3772">
        <v>0.4</v>
      </c>
      <c r="X3772">
        <v>0.15934065934065933</v>
      </c>
      <c r="Y3772">
        <v>0.29120879120879123</v>
      </c>
      <c r="Z3772">
        <v>260</v>
      </c>
      <c r="AA3772">
        <v>0.65</v>
      </c>
      <c r="AB3772">
        <v>16.100000000000001</v>
      </c>
      <c r="AC3772">
        <v>0</v>
      </c>
      <c r="AD3772">
        <v>0</v>
      </c>
      <c r="AE3772">
        <v>15</v>
      </c>
      <c r="AF3772">
        <v>0</v>
      </c>
      <c r="AG3772">
        <v>0</v>
      </c>
      <c r="AH3772">
        <v>53</v>
      </c>
      <c r="AI3772">
        <v>1</v>
      </c>
      <c r="AJ3772">
        <v>0</v>
      </c>
      <c r="AK3772">
        <v>9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250</v>
      </c>
      <c r="AR3772">
        <v>250</v>
      </c>
      <c r="AS3772" t="s">
        <v>797</v>
      </c>
    </row>
    <row r="3773" spans="1:45" x14ac:dyDescent="0.25">
      <c r="A3773">
        <v>3772</v>
      </c>
      <c r="B3773" t="s">
        <v>26</v>
      </c>
      <c r="C3773" t="s">
        <v>680</v>
      </c>
      <c r="D3773" t="s">
        <v>6</v>
      </c>
      <c r="E3773" t="s">
        <v>359</v>
      </c>
      <c r="F3773" s="138">
        <v>44129</v>
      </c>
      <c r="G3773" t="s">
        <v>684</v>
      </c>
      <c r="H3773" t="s">
        <v>687</v>
      </c>
      <c r="I3773" t="s">
        <v>681</v>
      </c>
      <c r="J3773" t="s">
        <v>461</v>
      </c>
      <c r="K3773" t="s">
        <v>669</v>
      </c>
      <c r="L3773">
        <v>1250</v>
      </c>
      <c r="M3773">
        <v>250</v>
      </c>
      <c r="N3773">
        <v>260</v>
      </c>
      <c r="P3773">
        <v>140</v>
      </c>
      <c r="Q3773">
        <v>29</v>
      </c>
      <c r="R3773">
        <v>28</v>
      </c>
      <c r="S3773">
        <v>65</v>
      </c>
      <c r="T3773">
        <v>29.1</v>
      </c>
      <c r="U3773">
        <v>27</v>
      </c>
      <c r="V3773">
        <v>0.98421052631578954</v>
      </c>
      <c r="W3773">
        <v>0.4</v>
      </c>
      <c r="X3773">
        <v>0.15934065934065933</v>
      </c>
      <c r="Y3773">
        <v>0.15384615384615385</v>
      </c>
      <c r="Z3773">
        <v>319</v>
      </c>
      <c r="AA3773">
        <v>0.65</v>
      </c>
      <c r="AB3773">
        <v>29.1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27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250</v>
      </c>
      <c r="AR3773">
        <v>250</v>
      </c>
      <c r="AS3773" t="s">
        <v>797</v>
      </c>
    </row>
    <row r="3774" spans="1:45" x14ac:dyDescent="0.25">
      <c r="A3774">
        <v>3773</v>
      </c>
      <c r="B3774" t="s">
        <v>26</v>
      </c>
      <c r="C3774" t="s">
        <v>680</v>
      </c>
      <c r="D3774" t="s">
        <v>6</v>
      </c>
      <c r="E3774" t="s">
        <v>359</v>
      </c>
      <c r="F3774" s="138">
        <v>44129</v>
      </c>
      <c r="G3774" t="s">
        <v>684</v>
      </c>
      <c r="H3774" t="s">
        <v>667</v>
      </c>
      <c r="I3774" t="s">
        <v>681</v>
      </c>
      <c r="J3774" t="s">
        <v>399</v>
      </c>
      <c r="K3774" t="s">
        <v>669</v>
      </c>
      <c r="L3774">
        <v>1250</v>
      </c>
      <c r="M3774">
        <v>250</v>
      </c>
      <c r="N3774">
        <v>260</v>
      </c>
      <c r="P3774">
        <v>140</v>
      </c>
      <c r="Q3774">
        <v>23</v>
      </c>
      <c r="R3774">
        <v>40</v>
      </c>
      <c r="S3774">
        <v>65</v>
      </c>
      <c r="T3774">
        <v>19</v>
      </c>
      <c r="U3774">
        <v>44.6</v>
      </c>
      <c r="V3774">
        <v>1.0095238095238095</v>
      </c>
      <c r="W3774">
        <v>0.4</v>
      </c>
      <c r="X3774">
        <v>0.12637362637362637</v>
      </c>
      <c r="Y3774">
        <v>0.21978021978021978</v>
      </c>
      <c r="Z3774">
        <v>280</v>
      </c>
      <c r="AA3774">
        <v>0.65</v>
      </c>
      <c r="AB3774">
        <v>18</v>
      </c>
      <c r="AC3774">
        <v>0</v>
      </c>
      <c r="AD3774">
        <v>0</v>
      </c>
      <c r="AE3774">
        <v>2</v>
      </c>
      <c r="AF3774">
        <v>0</v>
      </c>
      <c r="AG3774">
        <v>0</v>
      </c>
      <c r="AH3774">
        <v>43.6</v>
      </c>
      <c r="AI3774">
        <v>0</v>
      </c>
      <c r="AJ3774">
        <v>0</v>
      </c>
      <c r="AK3774">
        <v>2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250</v>
      </c>
      <c r="AR3774">
        <v>250</v>
      </c>
      <c r="AS3774" t="s">
        <v>755</v>
      </c>
    </row>
    <row r="3775" spans="1:45" x14ac:dyDescent="0.25">
      <c r="A3775">
        <v>3774</v>
      </c>
      <c r="B3775" t="s">
        <v>26</v>
      </c>
      <c r="C3775" t="s">
        <v>680</v>
      </c>
      <c r="D3775" t="s">
        <v>6</v>
      </c>
      <c r="E3775" t="s">
        <v>359</v>
      </c>
      <c r="F3775" s="138">
        <v>44129</v>
      </c>
      <c r="G3775" t="s">
        <v>685</v>
      </c>
      <c r="H3775" t="s">
        <v>667</v>
      </c>
      <c r="I3775" t="s">
        <v>681</v>
      </c>
      <c r="J3775" t="s">
        <v>600</v>
      </c>
      <c r="K3775" t="s">
        <v>671</v>
      </c>
      <c r="L3775">
        <v>1000</v>
      </c>
      <c r="M3775">
        <v>200</v>
      </c>
      <c r="N3775">
        <v>200</v>
      </c>
      <c r="P3775">
        <v>80</v>
      </c>
      <c r="Q3775">
        <v>29</v>
      </c>
      <c r="R3775">
        <v>21</v>
      </c>
      <c r="S3775">
        <v>52</v>
      </c>
      <c r="T3775">
        <v>29</v>
      </c>
      <c r="U3775">
        <v>23.8</v>
      </c>
      <c r="V3775">
        <v>1.056</v>
      </c>
      <c r="W3775">
        <v>0.4</v>
      </c>
      <c r="X3775">
        <v>0.20714285714285716</v>
      </c>
      <c r="Y3775">
        <v>0.15</v>
      </c>
      <c r="Z3775">
        <v>294</v>
      </c>
      <c r="AA3775">
        <v>0.65</v>
      </c>
      <c r="AB3775">
        <v>28.5</v>
      </c>
      <c r="AC3775">
        <v>0</v>
      </c>
      <c r="AD3775">
        <v>0</v>
      </c>
      <c r="AE3775">
        <v>1</v>
      </c>
      <c r="AF3775">
        <v>0</v>
      </c>
      <c r="AG3775">
        <v>0</v>
      </c>
      <c r="AH3775">
        <v>22.8</v>
      </c>
      <c r="AI3775">
        <v>0</v>
      </c>
      <c r="AJ3775">
        <v>0</v>
      </c>
      <c r="AK3775">
        <v>2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250</v>
      </c>
      <c r="AR3775">
        <v>250</v>
      </c>
      <c r="AS3775" t="s">
        <v>755</v>
      </c>
    </row>
    <row r="3776" spans="1:45" x14ac:dyDescent="0.25">
      <c r="A3776">
        <v>3775</v>
      </c>
      <c r="B3776" t="s">
        <v>26</v>
      </c>
      <c r="C3776" t="s">
        <v>680</v>
      </c>
      <c r="D3776" t="s">
        <v>6</v>
      </c>
      <c r="E3776" t="s">
        <v>359</v>
      </c>
      <c r="F3776" s="138">
        <v>44129</v>
      </c>
      <c r="G3776" t="s">
        <v>685</v>
      </c>
      <c r="H3776" t="s">
        <v>667</v>
      </c>
      <c r="I3776" t="s">
        <v>681</v>
      </c>
      <c r="J3776" t="s">
        <v>420</v>
      </c>
      <c r="K3776" t="s">
        <v>671</v>
      </c>
      <c r="L3776">
        <v>1000</v>
      </c>
      <c r="M3776">
        <v>200</v>
      </c>
      <c r="N3776">
        <v>160</v>
      </c>
      <c r="P3776">
        <v>80</v>
      </c>
      <c r="Q3776">
        <v>22</v>
      </c>
      <c r="R3776">
        <v>28</v>
      </c>
      <c r="S3776">
        <v>52</v>
      </c>
      <c r="T3776">
        <v>16.5</v>
      </c>
      <c r="U3776">
        <v>22.5</v>
      </c>
      <c r="V3776">
        <v>0.78</v>
      </c>
      <c r="W3776">
        <v>0.4</v>
      </c>
      <c r="X3776">
        <v>0.19642857142857142</v>
      </c>
      <c r="Y3776">
        <v>0.25</v>
      </c>
      <c r="Z3776">
        <v>259</v>
      </c>
      <c r="AA3776">
        <v>0.65</v>
      </c>
      <c r="AB3776">
        <v>14</v>
      </c>
      <c r="AC3776">
        <v>0</v>
      </c>
      <c r="AD3776">
        <v>0</v>
      </c>
      <c r="AE3776">
        <v>5</v>
      </c>
      <c r="AF3776">
        <v>0</v>
      </c>
      <c r="AG3776">
        <v>0</v>
      </c>
      <c r="AH3776">
        <v>21.5</v>
      </c>
      <c r="AI3776">
        <v>0</v>
      </c>
      <c r="AJ3776">
        <v>0</v>
      </c>
      <c r="AK3776">
        <v>2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250</v>
      </c>
      <c r="AR3776">
        <v>250</v>
      </c>
      <c r="AS3776" t="s">
        <v>755</v>
      </c>
    </row>
    <row r="3777" spans="1:45" x14ac:dyDescent="0.25">
      <c r="A3777">
        <v>3776</v>
      </c>
      <c r="B3777" t="s">
        <v>26</v>
      </c>
      <c r="C3777" t="s">
        <v>680</v>
      </c>
      <c r="D3777" t="s">
        <v>6</v>
      </c>
      <c r="E3777" t="s">
        <v>359</v>
      </c>
      <c r="F3777" s="138">
        <v>44129</v>
      </c>
      <c r="G3777" t="s">
        <v>685</v>
      </c>
      <c r="H3777" t="s">
        <v>667</v>
      </c>
      <c r="I3777" t="s">
        <v>681</v>
      </c>
      <c r="J3777" t="s">
        <v>630</v>
      </c>
      <c r="K3777" t="s">
        <v>671</v>
      </c>
      <c r="L3777">
        <v>1000</v>
      </c>
      <c r="M3777">
        <v>200</v>
      </c>
      <c r="N3777">
        <v>276</v>
      </c>
      <c r="P3777">
        <v>80</v>
      </c>
      <c r="Q3777">
        <v>16</v>
      </c>
      <c r="R3777">
        <v>15</v>
      </c>
      <c r="S3777">
        <v>52</v>
      </c>
      <c r="T3777">
        <v>15.35</v>
      </c>
      <c r="U3777">
        <v>13.1</v>
      </c>
      <c r="V3777">
        <v>0.91774193548387095</v>
      </c>
      <c r="W3777">
        <v>0.4</v>
      </c>
      <c r="X3777">
        <v>8.2815734989648032E-2</v>
      </c>
      <c r="Y3777">
        <v>7.7639751552795039E-2</v>
      </c>
      <c r="Z3777">
        <v>282</v>
      </c>
      <c r="AA3777">
        <v>0.65</v>
      </c>
      <c r="AB3777">
        <v>14.6</v>
      </c>
      <c r="AC3777">
        <v>1</v>
      </c>
      <c r="AD3777">
        <v>0</v>
      </c>
      <c r="AE3777">
        <v>1</v>
      </c>
      <c r="AF3777">
        <v>0</v>
      </c>
      <c r="AG3777">
        <v>0</v>
      </c>
      <c r="AH3777">
        <v>12.6</v>
      </c>
      <c r="AI3777">
        <v>0</v>
      </c>
      <c r="AJ3777">
        <v>0</v>
      </c>
      <c r="AK3777">
        <v>1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250</v>
      </c>
      <c r="AR3777">
        <v>250</v>
      </c>
      <c r="AS3777" t="s">
        <v>755</v>
      </c>
    </row>
    <row r="3778" spans="1:45" x14ac:dyDescent="0.25">
      <c r="A3778">
        <v>3777</v>
      </c>
      <c r="B3778" t="s">
        <v>26</v>
      </c>
      <c r="C3778" t="s">
        <v>680</v>
      </c>
      <c r="D3778" t="s">
        <v>6</v>
      </c>
      <c r="E3778" t="s">
        <v>359</v>
      </c>
      <c r="F3778" s="138">
        <v>44129</v>
      </c>
      <c r="G3778" t="s">
        <v>685</v>
      </c>
      <c r="H3778" t="s">
        <v>667</v>
      </c>
      <c r="I3778" t="s">
        <v>681</v>
      </c>
      <c r="J3778" t="s">
        <v>427</v>
      </c>
      <c r="K3778" t="s">
        <v>671</v>
      </c>
      <c r="L3778">
        <v>1000</v>
      </c>
      <c r="M3778">
        <v>200</v>
      </c>
      <c r="N3778">
        <v>208</v>
      </c>
      <c r="P3778">
        <v>80</v>
      </c>
      <c r="Q3778">
        <v>17</v>
      </c>
      <c r="R3778">
        <v>29</v>
      </c>
      <c r="S3778">
        <v>52</v>
      </c>
      <c r="T3778">
        <v>17.350000000000001</v>
      </c>
      <c r="U3778">
        <v>28.05</v>
      </c>
      <c r="V3778">
        <v>0.98695652173913051</v>
      </c>
      <c r="W3778">
        <v>0.4</v>
      </c>
      <c r="X3778">
        <v>0.11675824175824176</v>
      </c>
      <c r="Y3778">
        <v>0.19917582417582419</v>
      </c>
      <c r="Z3778">
        <v>277</v>
      </c>
      <c r="AA3778">
        <v>0.65</v>
      </c>
      <c r="AB3778">
        <v>17.100000000000001</v>
      </c>
      <c r="AC3778">
        <v>1</v>
      </c>
      <c r="AD3778">
        <v>0</v>
      </c>
      <c r="AE3778">
        <v>0</v>
      </c>
      <c r="AF3778">
        <v>0</v>
      </c>
      <c r="AG3778">
        <v>0</v>
      </c>
      <c r="AH3778">
        <v>27.3</v>
      </c>
      <c r="AI3778">
        <v>1</v>
      </c>
      <c r="AJ3778">
        <v>0</v>
      </c>
      <c r="AK3778">
        <v>1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250</v>
      </c>
      <c r="AR3778">
        <v>250</v>
      </c>
      <c r="AS3778" t="s">
        <v>755</v>
      </c>
    </row>
    <row r="3779" spans="1:45" x14ac:dyDescent="0.25">
      <c r="A3779">
        <v>3778</v>
      </c>
      <c r="B3779" t="s">
        <v>26</v>
      </c>
      <c r="C3779" t="s">
        <v>680</v>
      </c>
      <c r="D3779" t="s">
        <v>6</v>
      </c>
      <c r="E3779" t="s">
        <v>359</v>
      </c>
      <c r="F3779" s="138">
        <v>44129</v>
      </c>
      <c r="G3779" t="s">
        <v>685</v>
      </c>
      <c r="H3779" t="s">
        <v>667</v>
      </c>
      <c r="I3779" t="s">
        <v>681</v>
      </c>
      <c r="J3779" t="s">
        <v>251</v>
      </c>
      <c r="K3779" t="s">
        <v>671</v>
      </c>
      <c r="L3779">
        <v>1000</v>
      </c>
      <c r="M3779">
        <v>280</v>
      </c>
      <c r="N3779">
        <v>524</v>
      </c>
      <c r="P3779">
        <v>112</v>
      </c>
      <c r="Q3779">
        <v>76</v>
      </c>
      <c r="R3779">
        <v>81</v>
      </c>
      <c r="S3779">
        <v>73</v>
      </c>
      <c r="T3779">
        <v>84</v>
      </c>
      <c r="U3779">
        <v>14</v>
      </c>
      <c r="V3779">
        <v>0.62420382165605093</v>
      </c>
      <c r="W3779">
        <v>0.4</v>
      </c>
      <c r="X3779">
        <v>0.20719738276990188</v>
      </c>
      <c r="Y3779">
        <v>0.22082878953107962</v>
      </c>
      <c r="Z3779">
        <v>510</v>
      </c>
      <c r="AA3779">
        <v>0.7</v>
      </c>
      <c r="AB3779">
        <v>84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14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250</v>
      </c>
      <c r="AR3779">
        <v>250</v>
      </c>
      <c r="AS3779" t="s">
        <v>797</v>
      </c>
    </row>
    <row r="3780" spans="1:45" x14ac:dyDescent="0.25">
      <c r="A3780">
        <v>3779</v>
      </c>
      <c r="B3780" t="s">
        <v>26</v>
      </c>
      <c r="C3780" t="s">
        <v>680</v>
      </c>
      <c r="D3780" t="s">
        <v>6</v>
      </c>
      <c r="E3780" t="s">
        <v>359</v>
      </c>
      <c r="F3780" s="138">
        <v>44129</v>
      </c>
      <c r="G3780" t="s">
        <v>685</v>
      </c>
      <c r="H3780" t="s">
        <v>667</v>
      </c>
      <c r="I3780" t="s">
        <v>681</v>
      </c>
      <c r="J3780" t="s">
        <v>422</v>
      </c>
      <c r="K3780" t="s">
        <v>671</v>
      </c>
      <c r="L3780">
        <v>1000</v>
      </c>
      <c r="M3780">
        <v>200</v>
      </c>
      <c r="N3780">
        <v>200</v>
      </c>
      <c r="P3780">
        <v>80</v>
      </c>
      <c r="Q3780">
        <v>4</v>
      </c>
      <c r="R3780">
        <v>37</v>
      </c>
      <c r="S3780">
        <v>52</v>
      </c>
      <c r="T3780">
        <v>2.8</v>
      </c>
      <c r="U3780">
        <v>29</v>
      </c>
      <c r="V3780">
        <v>0.775609756097561</v>
      </c>
      <c r="W3780">
        <v>0.4</v>
      </c>
      <c r="X3780">
        <v>2.8571428571428571E-2</v>
      </c>
      <c r="Y3780">
        <v>0.26428571428571429</v>
      </c>
      <c r="Z3780">
        <v>280</v>
      </c>
      <c r="AA3780">
        <v>0.65</v>
      </c>
      <c r="AB3780">
        <v>2.8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28.5</v>
      </c>
      <c r="AI3780">
        <v>2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250</v>
      </c>
      <c r="AR3780">
        <v>250</v>
      </c>
      <c r="AS3780" t="s">
        <v>755</v>
      </c>
    </row>
    <row r="3781" spans="1:45" x14ac:dyDescent="0.25">
      <c r="A3781">
        <v>3780</v>
      </c>
      <c r="B3781" t="s">
        <v>26</v>
      </c>
      <c r="C3781" t="s">
        <v>680</v>
      </c>
      <c r="D3781" t="s">
        <v>6</v>
      </c>
      <c r="E3781" t="s">
        <v>359</v>
      </c>
      <c r="F3781" s="138">
        <v>44129</v>
      </c>
      <c r="G3781" t="s">
        <v>685</v>
      </c>
      <c r="H3781" t="s">
        <v>667</v>
      </c>
      <c r="I3781" t="s">
        <v>681</v>
      </c>
      <c r="J3781" t="s">
        <v>421</v>
      </c>
      <c r="K3781" t="s">
        <v>671</v>
      </c>
      <c r="L3781">
        <v>1000</v>
      </c>
      <c r="M3781">
        <v>200</v>
      </c>
      <c r="N3781">
        <v>200</v>
      </c>
      <c r="P3781">
        <v>80</v>
      </c>
      <c r="Q3781">
        <v>7</v>
      </c>
      <c r="R3781">
        <v>30</v>
      </c>
      <c r="S3781">
        <v>52</v>
      </c>
      <c r="T3781">
        <v>35.25</v>
      </c>
      <c r="U3781">
        <v>4.75</v>
      </c>
      <c r="V3781">
        <v>1.0810810810810811</v>
      </c>
      <c r="W3781">
        <v>0.4</v>
      </c>
      <c r="X3781">
        <v>0.05</v>
      </c>
      <c r="Y3781">
        <v>0.21428571428571427</v>
      </c>
      <c r="Z3781">
        <v>300</v>
      </c>
      <c r="AA3781">
        <v>0.65</v>
      </c>
      <c r="AB3781">
        <v>34</v>
      </c>
      <c r="AC3781">
        <v>1</v>
      </c>
      <c r="AD3781">
        <v>0</v>
      </c>
      <c r="AE3781">
        <v>2</v>
      </c>
      <c r="AF3781">
        <v>0</v>
      </c>
      <c r="AG3781">
        <v>0</v>
      </c>
      <c r="AH3781">
        <v>4</v>
      </c>
      <c r="AI3781">
        <v>1</v>
      </c>
      <c r="AJ3781">
        <v>0</v>
      </c>
      <c r="AK3781">
        <v>1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150</v>
      </c>
      <c r="AR3781">
        <v>150</v>
      </c>
      <c r="AS3781" t="s">
        <v>755</v>
      </c>
    </row>
    <row r="3782" spans="1:45" x14ac:dyDescent="0.25">
      <c r="A3782">
        <v>3781</v>
      </c>
      <c r="B3782" t="s">
        <v>26</v>
      </c>
      <c r="C3782" t="s">
        <v>680</v>
      </c>
      <c r="D3782" t="s">
        <v>6</v>
      </c>
      <c r="E3782" t="s">
        <v>359</v>
      </c>
      <c r="F3782" s="138">
        <v>44129</v>
      </c>
      <c r="G3782" t="s">
        <v>685</v>
      </c>
      <c r="H3782" t="s">
        <v>667</v>
      </c>
      <c r="I3782" t="s">
        <v>681</v>
      </c>
      <c r="J3782" t="s">
        <v>409</v>
      </c>
      <c r="K3782" t="s">
        <v>671</v>
      </c>
      <c r="L3782">
        <v>1000</v>
      </c>
      <c r="M3782">
        <v>200</v>
      </c>
      <c r="N3782">
        <v>200</v>
      </c>
      <c r="P3782">
        <v>80</v>
      </c>
      <c r="Q3782">
        <v>11</v>
      </c>
      <c r="R3782">
        <v>23</v>
      </c>
      <c r="S3782">
        <v>52</v>
      </c>
      <c r="T3782">
        <v>24.5</v>
      </c>
      <c r="U3782">
        <v>7.5</v>
      </c>
      <c r="V3782">
        <v>0.94117647058823528</v>
      </c>
      <c r="W3782">
        <v>0.4</v>
      </c>
      <c r="X3782">
        <v>7.857142857142857E-2</v>
      </c>
      <c r="Y3782">
        <v>0.16428571428571428</v>
      </c>
      <c r="Z3782">
        <v>250</v>
      </c>
      <c r="AA3782">
        <v>0.65</v>
      </c>
      <c r="AB3782">
        <v>24</v>
      </c>
      <c r="AC3782">
        <v>0</v>
      </c>
      <c r="AD3782">
        <v>0</v>
      </c>
      <c r="AE3782">
        <v>1</v>
      </c>
      <c r="AF3782">
        <v>0</v>
      </c>
      <c r="AG3782">
        <v>0</v>
      </c>
      <c r="AH3782">
        <v>6</v>
      </c>
      <c r="AI3782">
        <v>0</v>
      </c>
      <c r="AJ3782">
        <v>0</v>
      </c>
      <c r="AK3782">
        <v>3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150</v>
      </c>
      <c r="AR3782">
        <v>150</v>
      </c>
      <c r="AS3782" t="s">
        <v>755</v>
      </c>
    </row>
    <row r="3783" spans="1:45" x14ac:dyDescent="0.25">
      <c r="A3783">
        <v>3782</v>
      </c>
      <c r="B3783" t="s">
        <v>26</v>
      </c>
      <c r="C3783" t="s">
        <v>680</v>
      </c>
      <c r="D3783" t="s">
        <v>6</v>
      </c>
      <c r="E3783" t="s">
        <v>359</v>
      </c>
      <c r="F3783" s="138">
        <v>44129</v>
      </c>
      <c r="G3783" t="s">
        <v>685</v>
      </c>
      <c r="H3783" t="s">
        <v>667</v>
      </c>
      <c r="I3783" t="s">
        <v>681</v>
      </c>
      <c r="J3783" t="s">
        <v>415</v>
      </c>
      <c r="K3783" t="s">
        <v>671</v>
      </c>
      <c r="L3783">
        <v>1000</v>
      </c>
      <c r="M3783">
        <v>200</v>
      </c>
      <c r="N3783">
        <v>160</v>
      </c>
      <c r="P3783">
        <v>80</v>
      </c>
      <c r="Q3783">
        <v>24</v>
      </c>
      <c r="R3783">
        <v>50</v>
      </c>
      <c r="S3783">
        <v>52</v>
      </c>
      <c r="T3783">
        <v>33.25</v>
      </c>
      <c r="U3783">
        <v>17.25</v>
      </c>
      <c r="V3783">
        <v>0.68243243243243246</v>
      </c>
      <c r="W3783">
        <v>0.4</v>
      </c>
      <c r="X3783">
        <v>0.21428571428571427</v>
      </c>
      <c r="Y3783">
        <v>0.44642857142857145</v>
      </c>
      <c r="Z3783">
        <v>187</v>
      </c>
      <c r="AA3783">
        <v>0.65</v>
      </c>
      <c r="AB3783">
        <v>32</v>
      </c>
      <c r="AC3783">
        <v>3</v>
      </c>
      <c r="AD3783">
        <v>0</v>
      </c>
      <c r="AE3783">
        <v>1</v>
      </c>
      <c r="AF3783">
        <v>0</v>
      </c>
      <c r="AG3783">
        <v>0</v>
      </c>
      <c r="AH3783">
        <v>16</v>
      </c>
      <c r="AI3783">
        <v>1</v>
      </c>
      <c r="AJ3783">
        <v>0</v>
      </c>
      <c r="AK3783">
        <v>2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150</v>
      </c>
      <c r="AR3783">
        <v>150</v>
      </c>
      <c r="AS3783" t="s">
        <v>755</v>
      </c>
    </row>
    <row r="3784" spans="1:45" x14ac:dyDescent="0.25">
      <c r="A3784">
        <v>3783</v>
      </c>
      <c r="B3784" t="s">
        <v>26</v>
      </c>
      <c r="C3784" t="s">
        <v>680</v>
      </c>
      <c r="D3784" t="s">
        <v>6</v>
      </c>
      <c r="E3784" t="s">
        <v>359</v>
      </c>
      <c r="F3784" s="138">
        <v>44129</v>
      </c>
      <c r="G3784" t="s">
        <v>685</v>
      </c>
      <c r="H3784" t="s">
        <v>667</v>
      </c>
      <c r="I3784" t="s">
        <v>681</v>
      </c>
      <c r="J3784" t="s">
        <v>419</v>
      </c>
      <c r="K3784" t="s">
        <v>671</v>
      </c>
      <c r="L3784">
        <v>1000</v>
      </c>
      <c r="M3784">
        <v>200</v>
      </c>
      <c r="N3784">
        <v>200</v>
      </c>
      <c r="P3784">
        <v>80</v>
      </c>
      <c r="Q3784">
        <v>24</v>
      </c>
      <c r="R3784">
        <v>17</v>
      </c>
      <c r="S3784">
        <v>52</v>
      </c>
      <c r="T3784">
        <v>31</v>
      </c>
      <c r="U3784">
        <v>26</v>
      </c>
      <c r="V3784">
        <v>1.3902439024390243</v>
      </c>
      <c r="W3784">
        <v>0.4</v>
      </c>
      <c r="X3784">
        <v>0.17142857142857143</v>
      </c>
      <c r="Y3784">
        <v>0.12142857142857143</v>
      </c>
      <c r="Z3784">
        <v>200</v>
      </c>
      <c r="AA3784">
        <v>0.65</v>
      </c>
      <c r="AB3784">
        <v>31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25</v>
      </c>
      <c r="AI3784">
        <v>4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150</v>
      </c>
      <c r="AR3784">
        <v>150</v>
      </c>
      <c r="AS3784" t="s">
        <v>755</v>
      </c>
    </row>
    <row r="3785" spans="1:45" x14ac:dyDescent="0.25">
      <c r="A3785">
        <v>3784</v>
      </c>
      <c r="B3785" t="s">
        <v>26</v>
      </c>
      <c r="C3785" t="s">
        <v>680</v>
      </c>
      <c r="D3785" t="s">
        <v>6</v>
      </c>
      <c r="E3785" t="s">
        <v>359</v>
      </c>
      <c r="F3785" s="138">
        <v>44129</v>
      </c>
      <c r="G3785" t="s">
        <v>685</v>
      </c>
      <c r="H3785" t="s">
        <v>667</v>
      </c>
      <c r="I3785" t="s">
        <v>681</v>
      </c>
      <c r="J3785" t="s">
        <v>631</v>
      </c>
      <c r="K3785" t="s">
        <v>671</v>
      </c>
      <c r="L3785">
        <v>1000</v>
      </c>
      <c r="M3785">
        <v>200</v>
      </c>
      <c r="N3785">
        <v>160</v>
      </c>
      <c r="P3785">
        <v>80</v>
      </c>
      <c r="Q3785">
        <v>19</v>
      </c>
      <c r="R3785">
        <v>30</v>
      </c>
      <c r="S3785">
        <v>52</v>
      </c>
      <c r="T3785">
        <v>10.5</v>
      </c>
      <c r="U3785">
        <v>16.3</v>
      </c>
      <c r="V3785">
        <v>0.54693877551020409</v>
      </c>
      <c r="W3785">
        <v>0.4</v>
      </c>
      <c r="X3785">
        <v>0.16964285714285715</v>
      </c>
      <c r="Y3785">
        <v>0.26785714285714285</v>
      </c>
      <c r="Z3785">
        <v>161</v>
      </c>
      <c r="AA3785">
        <v>0.65</v>
      </c>
      <c r="AB3785">
        <v>9</v>
      </c>
      <c r="AC3785">
        <v>2</v>
      </c>
      <c r="AD3785">
        <v>0</v>
      </c>
      <c r="AE3785">
        <v>2</v>
      </c>
      <c r="AF3785">
        <v>0</v>
      </c>
      <c r="AG3785">
        <v>0</v>
      </c>
      <c r="AH3785">
        <v>14.8</v>
      </c>
      <c r="AI3785">
        <v>4</v>
      </c>
      <c r="AJ3785">
        <v>0</v>
      </c>
      <c r="AK3785">
        <v>1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150</v>
      </c>
      <c r="AR3785">
        <v>150</v>
      </c>
      <c r="AS3785" t="s">
        <v>755</v>
      </c>
    </row>
    <row r="3786" spans="1:45" x14ac:dyDescent="0.25">
      <c r="A3786">
        <v>3785</v>
      </c>
      <c r="B3786" t="s">
        <v>26</v>
      </c>
      <c r="C3786" t="s">
        <v>680</v>
      </c>
      <c r="D3786" t="s">
        <v>6</v>
      </c>
      <c r="E3786" t="s">
        <v>359</v>
      </c>
      <c r="F3786" s="138">
        <v>44129</v>
      </c>
      <c r="G3786" t="s">
        <v>685</v>
      </c>
      <c r="H3786" t="s">
        <v>667</v>
      </c>
      <c r="I3786" t="s">
        <v>681</v>
      </c>
      <c r="J3786" t="s">
        <v>406</v>
      </c>
      <c r="K3786" t="s">
        <v>671</v>
      </c>
      <c r="L3786">
        <v>1000</v>
      </c>
      <c r="M3786">
        <v>200</v>
      </c>
      <c r="N3786">
        <v>260</v>
      </c>
      <c r="P3786">
        <v>80</v>
      </c>
      <c r="Q3786">
        <v>65</v>
      </c>
      <c r="R3786">
        <v>56</v>
      </c>
      <c r="S3786">
        <v>52</v>
      </c>
      <c r="T3786">
        <v>36.25</v>
      </c>
      <c r="U3786">
        <v>21.5</v>
      </c>
      <c r="V3786">
        <v>0.47727272727272729</v>
      </c>
      <c r="W3786">
        <v>0.4</v>
      </c>
      <c r="X3786">
        <v>0.35714285714285715</v>
      </c>
      <c r="Y3786">
        <v>0.30769230769230771</v>
      </c>
      <c r="Z3786">
        <v>320</v>
      </c>
      <c r="AA3786">
        <v>0.65</v>
      </c>
      <c r="AB3786">
        <v>32</v>
      </c>
      <c r="AC3786">
        <v>7</v>
      </c>
      <c r="AD3786">
        <v>0</v>
      </c>
      <c r="AE3786">
        <v>5</v>
      </c>
      <c r="AF3786">
        <v>0</v>
      </c>
      <c r="AG3786">
        <v>0</v>
      </c>
      <c r="AH3786">
        <v>19</v>
      </c>
      <c r="AI3786">
        <v>4</v>
      </c>
      <c r="AJ3786">
        <v>0</v>
      </c>
      <c r="AK3786">
        <v>3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150</v>
      </c>
      <c r="AR3786">
        <v>150</v>
      </c>
      <c r="AS3786" t="s">
        <v>755</v>
      </c>
    </row>
    <row r="3787" spans="1:45" x14ac:dyDescent="0.25">
      <c r="A3787">
        <v>3786</v>
      </c>
      <c r="B3787" t="s">
        <v>26</v>
      </c>
      <c r="C3787" t="s">
        <v>680</v>
      </c>
      <c r="D3787" t="s">
        <v>6</v>
      </c>
      <c r="E3787" t="s">
        <v>359</v>
      </c>
      <c r="F3787" s="138">
        <v>44129</v>
      </c>
      <c r="G3787" t="s">
        <v>685</v>
      </c>
      <c r="H3787" t="s">
        <v>667</v>
      </c>
      <c r="I3787" t="s">
        <v>681</v>
      </c>
      <c r="J3787" t="s">
        <v>579</v>
      </c>
      <c r="K3787" t="s">
        <v>671</v>
      </c>
      <c r="L3787">
        <v>1000</v>
      </c>
      <c r="M3787">
        <v>200</v>
      </c>
      <c r="N3787">
        <v>160</v>
      </c>
      <c r="P3787">
        <v>80</v>
      </c>
      <c r="Q3787">
        <v>80</v>
      </c>
      <c r="R3787">
        <v>39</v>
      </c>
      <c r="S3787">
        <v>52</v>
      </c>
      <c r="T3787">
        <v>68</v>
      </c>
      <c r="U3787">
        <v>24.5</v>
      </c>
      <c r="V3787">
        <v>0.77731092436974791</v>
      </c>
      <c r="W3787">
        <v>0.4</v>
      </c>
      <c r="X3787">
        <v>0.7142857142857143</v>
      </c>
      <c r="Y3787">
        <v>0.3482142857142857</v>
      </c>
      <c r="Z3787">
        <v>215</v>
      </c>
      <c r="AA3787">
        <v>0.65</v>
      </c>
      <c r="AB3787">
        <v>60</v>
      </c>
      <c r="AC3787">
        <v>12</v>
      </c>
      <c r="AD3787">
        <v>0</v>
      </c>
      <c r="AE3787">
        <v>10</v>
      </c>
      <c r="AF3787">
        <v>0</v>
      </c>
      <c r="AG3787">
        <v>0</v>
      </c>
      <c r="AH3787">
        <v>18</v>
      </c>
      <c r="AI3787">
        <v>6</v>
      </c>
      <c r="AJ3787">
        <v>0</v>
      </c>
      <c r="AK3787">
        <v>10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150</v>
      </c>
      <c r="AR3787">
        <v>150</v>
      </c>
      <c r="AS3787" t="s">
        <v>755</v>
      </c>
    </row>
    <row r="3788" spans="1:45" x14ac:dyDescent="0.25">
      <c r="A3788">
        <v>3787</v>
      </c>
      <c r="B3788" t="s">
        <v>26</v>
      </c>
      <c r="C3788" t="s">
        <v>680</v>
      </c>
      <c r="D3788" t="s">
        <v>6</v>
      </c>
      <c r="E3788" t="s">
        <v>359</v>
      </c>
      <c r="F3788" s="138">
        <v>44129</v>
      </c>
      <c r="G3788" t="s">
        <v>685</v>
      </c>
      <c r="H3788" t="s">
        <v>667</v>
      </c>
      <c r="I3788" t="s">
        <v>681</v>
      </c>
      <c r="J3788" t="s">
        <v>408</v>
      </c>
      <c r="K3788" t="s">
        <v>671</v>
      </c>
      <c r="L3788">
        <v>1000</v>
      </c>
      <c r="M3788">
        <v>200</v>
      </c>
      <c r="N3788">
        <v>160</v>
      </c>
      <c r="P3788">
        <v>80</v>
      </c>
      <c r="Q3788">
        <v>28</v>
      </c>
      <c r="R3788">
        <v>17</v>
      </c>
      <c r="S3788">
        <v>52</v>
      </c>
      <c r="T3788">
        <v>32</v>
      </c>
      <c r="U3788">
        <v>19.5</v>
      </c>
      <c r="V3788">
        <v>1.1444444444444444</v>
      </c>
      <c r="W3788">
        <v>0.4</v>
      </c>
      <c r="X3788">
        <v>0.25</v>
      </c>
      <c r="Y3788">
        <v>0.15178571428571427</v>
      </c>
      <c r="Z3788">
        <v>198</v>
      </c>
      <c r="AA3788">
        <v>0.65</v>
      </c>
      <c r="AB3788">
        <v>32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18</v>
      </c>
      <c r="AI3788">
        <v>0</v>
      </c>
      <c r="AJ3788">
        <v>0</v>
      </c>
      <c r="AK3788">
        <v>3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150</v>
      </c>
      <c r="AR3788">
        <v>150</v>
      </c>
      <c r="AS3788" t="s">
        <v>755</v>
      </c>
    </row>
    <row r="3789" spans="1:45" x14ac:dyDescent="0.25">
      <c r="A3789">
        <v>3788</v>
      </c>
      <c r="B3789" t="s">
        <v>26</v>
      </c>
      <c r="C3789" t="s">
        <v>680</v>
      </c>
      <c r="D3789" t="s">
        <v>6</v>
      </c>
      <c r="E3789" t="s">
        <v>359</v>
      </c>
      <c r="F3789" s="138">
        <v>44129</v>
      </c>
      <c r="G3789" t="s">
        <v>685</v>
      </c>
      <c r="H3789" t="s">
        <v>667</v>
      </c>
      <c r="I3789" t="s">
        <v>681</v>
      </c>
      <c r="J3789" t="s">
        <v>411</v>
      </c>
      <c r="K3789" t="s">
        <v>671</v>
      </c>
      <c r="L3789">
        <v>1000</v>
      </c>
      <c r="M3789">
        <v>200</v>
      </c>
      <c r="N3789">
        <v>192</v>
      </c>
      <c r="P3789">
        <v>80</v>
      </c>
      <c r="Q3789">
        <v>50</v>
      </c>
      <c r="R3789">
        <v>40</v>
      </c>
      <c r="S3789">
        <v>52</v>
      </c>
      <c r="T3789">
        <v>30.6</v>
      </c>
      <c r="U3789">
        <v>23.1</v>
      </c>
      <c r="V3789">
        <v>0.59666666666666668</v>
      </c>
      <c r="W3789">
        <v>0.4</v>
      </c>
      <c r="X3789">
        <v>0.37202380952380959</v>
      </c>
      <c r="Y3789">
        <v>0.29761904761904767</v>
      </c>
      <c r="Z3789">
        <v>233</v>
      </c>
      <c r="AA3789">
        <v>0.65</v>
      </c>
      <c r="AB3789">
        <v>30.6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23.1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150</v>
      </c>
      <c r="AR3789">
        <v>150</v>
      </c>
      <c r="AS3789" t="s">
        <v>755</v>
      </c>
    </row>
    <row r="3790" spans="1:45" x14ac:dyDescent="0.25">
      <c r="A3790">
        <v>3789</v>
      </c>
      <c r="B3790" t="s">
        <v>26</v>
      </c>
      <c r="C3790" t="s">
        <v>680</v>
      </c>
      <c r="D3790" t="s">
        <v>6</v>
      </c>
      <c r="E3790" t="s">
        <v>359</v>
      </c>
      <c r="F3790" s="138">
        <v>44129</v>
      </c>
      <c r="G3790" t="s">
        <v>685</v>
      </c>
      <c r="H3790" t="s">
        <v>667</v>
      </c>
      <c r="I3790" t="s">
        <v>681</v>
      </c>
      <c r="J3790" t="s">
        <v>447</v>
      </c>
      <c r="K3790" t="s">
        <v>671</v>
      </c>
      <c r="L3790">
        <v>1000</v>
      </c>
      <c r="M3790">
        <v>200</v>
      </c>
      <c r="N3790">
        <v>260</v>
      </c>
      <c r="P3790">
        <v>80</v>
      </c>
      <c r="Q3790">
        <v>4</v>
      </c>
      <c r="R3790">
        <v>14</v>
      </c>
      <c r="S3790">
        <v>52</v>
      </c>
      <c r="T3790">
        <v>3</v>
      </c>
      <c r="U3790">
        <v>13</v>
      </c>
      <c r="V3790">
        <v>0.88888888888888884</v>
      </c>
      <c r="W3790">
        <v>0.4</v>
      </c>
      <c r="X3790">
        <v>2.197802197802198E-2</v>
      </c>
      <c r="Y3790">
        <v>7.6923076923076927E-2</v>
      </c>
      <c r="Z3790">
        <v>300</v>
      </c>
      <c r="AA3790">
        <v>0.65</v>
      </c>
      <c r="AB3790">
        <v>3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13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150</v>
      </c>
      <c r="AR3790">
        <v>150</v>
      </c>
      <c r="AS3790" t="s">
        <v>755</v>
      </c>
    </row>
    <row r="3791" spans="1:45" x14ac:dyDescent="0.25">
      <c r="A3791">
        <v>3790</v>
      </c>
      <c r="B3791" t="s">
        <v>26</v>
      </c>
      <c r="C3791" t="s">
        <v>680</v>
      </c>
      <c r="D3791" t="s">
        <v>6</v>
      </c>
      <c r="E3791" t="s">
        <v>359</v>
      </c>
      <c r="F3791" s="138">
        <v>44129</v>
      </c>
      <c r="G3791" t="s">
        <v>670</v>
      </c>
      <c r="H3791" t="s">
        <v>687</v>
      </c>
      <c r="I3791" t="s">
        <v>701</v>
      </c>
      <c r="J3791" t="s">
        <v>433</v>
      </c>
      <c r="K3791" t="s">
        <v>671</v>
      </c>
      <c r="L3791">
        <v>1200</v>
      </c>
      <c r="M3791">
        <v>240</v>
      </c>
      <c r="N3791">
        <v>288</v>
      </c>
      <c r="P3791">
        <v>57</v>
      </c>
      <c r="Q3791">
        <v>15</v>
      </c>
      <c r="R3791">
        <v>10</v>
      </c>
      <c r="S3791">
        <v>21</v>
      </c>
      <c r="T3791">
        <v>16</v>
      </c>
      <c r="U3791">
        <v>7</v>
      </c>
      <c r="V3791">
        <v>0.92</v>
      </c>
      <c r="W3791">
        <v>0.24</v>
      </c>
      <c r="X3791">
        <v>7.4404761904761904E-2</v>
      </c>
      <c r="Y3791">
        <v>4.9603174603174607E-2</v>
      </c>
      <c r="Z3791">
        <v>288</v>
      </c>
      <c r="AA3791">
        <v>0.6</v>
      </c>
      <c r="AB3791">
        <v>16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7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150</v>
      </c>
      <c r="AR3791">
        <v>150</v>
      </c>
      <c r="AS3791" t="s">
        <v>755</v>
      </c>
    </row>
    <row r="3792" spans="1:45" x14ac:dyDescent="0.25">
      <c r="A3792">
        <v>3791</v>
      </c>
      <c r="B3792" t="s">
        <v>26</v>
      </c>
      <c r="C3792" t="s">
        <v>680</v>
      </c>
      <c r="D3792" t="s">
        <v>6</v>
      </c>
      <c r="E3792" t="s">
        <v>359</v>
      </c>
      <c r="F3792" s="138">
        <v>44129</v>
      </c>
      <c r="G3792" t="s">
        <v>670</v>
      </c>
      <c r="H3792" t="s">
        <v>687</v>
      </c>
      <c r="I3792" t="s">
        <v>696</v>
      </c>
      <c r="J3792" t="s">
        <v>389</v>
      </c>
      <c r="K3792" t="s">
        <v>671</v>
      </c>
      <c r="L3792">
        <v>1200</v>
      </c>
      <c r="M3792">
        <v>240</v>
      </c>
      <c r="N3792">
        <v>320</v>
      </c>
      <c r="P3792">
        <v>57</v>
      </c>
      <c r="Q3792">
        <v>34</v>
      </c>
      <c r="R3792">
        <v>42</v>
      </c>
      <c r="S3792">
        <v>21</v>
      </c>
      <c r="T3792">
        <v>8.5</v>
      </c>
      <c r="U3792">
        <v>11.25</v>
      </c>
      <c r="V3792">
        <v>0.25986842105263158</v>
      </c>
      <c r="W3792">
        <v>0.24</v>
      </c>
      <c r="X3792">
        <v>0.15178571428571427</v>
      </c>
      <c r="Y3792">
        <v>0.1875</v>
      </c>
      <c r="Z3792">
        <v>370</v>
      </c>
      <c r="AA3792">
        <v>0.6</v>
      </c>
      <c r="AB3792">
        <v>8</v>
      </c>
      <c r="AC3792">
        <v>2</v>
      </c>
      <c r="AD3792">
        <v>0</v>
      </c>
      <c r="AE3792">
        <v>0</v>
      </c>
      <c r="AF3792">
        <v>0</v>
      </c>
      <c r="AG3792">
        <v>0</v>
      </c>
      <c r="AH3792">
        <v>10</v>
      </c>
      <c r="AI3792">
        <v>2</v>
      </c>
      <c r="AJ3792">
        <v>2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150</v>
      </c>
      <c r="AR3792">
        <v>150</v>
      </c>
      <c r="AS3792" t="s">
        <v>755</v>
      </c>
    </row>
    <row r="3793" spans="1:45" x14ac:dyDescent="0.25">
      <c r="A3793">
        <v>3792</v>
      </c>
      <c r="B3793" t="s">
        <v>26</v>
      </c>
      <c r="C3793" t="s">
        <v>680</v>
      </c>
      <c r="D3793" t="s">
        <v>6</v>
      </c>
      <c r="E3793" t="s">
        <v>359</v>
      </c>
      <c r="F3793" s="138">
        <v>44129</v>
      </c>
      <c r="G3793" t="s">
        <v>670</v>
      </c>
      <c r="H3793" t="s">
        <v>687</v>
      </c>
      <c r="I3793" t="s">
        <v>695</v>
      </c>
      <c r="J3793" t="s">
        <v>387</v>
      </c>
      <c r="K3793" t="s">
        <v>671</v>
      </c>
      <c r="L3793">
        <v>1200</v>
      </c>
      <c r="M3793">
        <v>240</v>
      </c>
      <c r="N3793">
        <v>320</v>
      </c>
      <c r="P3793">
        <v>57</v>
      </c>
      <c r="Q3793">
        <v>13</v>
      </c>
      <c r="R3793">
        <v>26</v>
      </c>
      <c r="S3793">
        <v>21</v>
      </c>
      <c r="T3793">
        <v>16.5</v>
      </c>
      <c r="U3793">
        <v>7.5</v>
      </c>
      <c r="V3793">
        <v>0.61538461538461542</v>
      </c>
      <c r="W3793">
        <v>0.24</v>
      </c>
      <c r="X3793">
        <v>5.8035714285714288E-2</v>
      </c>
      <c r="Y3793">
        <v>0.11607142857142858</v>
      </c>
      <c r="Z3793">
        <v>326</v>
      </c>
      <c r="AA3793">
        <v>0.6</v>
      </c>
      <c r="AB3793">
        <v>16</v>
      </c>
      <c r="AC3793">
        <v>0</v>
      </c>
      <c r="AD3793">
        <v>0</v>
      </c>
      <c r="AE3793">
        <v>1</v>
      </c>
      <c r="AF3793">
        <v>0</v>
      </c>
      <c r="AG3793">
        <v>0</v>
      </c>
      <c r="AH3793">
        <v>7</v>
      </c>
      <c r="AI3793">
        <v>0</v>
      </c>
      <c r="AJ3793">
        <v>0</v>
      </c>
      <c r="AK3793">
        <v>1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150</v>
      </c>
      <c r="AR3793">
        <v>150</v>
      </c>
      <c r="AS3793" t="s">
        <v>755</v>
      </c>
    </row>
    <row r="3794" spans="1:45" x14ac:dyDescent="0.25">
      <c r="A3794">
        <v>3793</v>
      </c>
      <c r="B3794" t="s">
        <v>26</v>
      </c>
      <c r="C3794" t="s">
        <v>680</v>
      </c>
      <c r="D3794" t="s">
        <v>6</v>
      </c>
      <c r="E3794" t="s">
        <v>359</v>
      </c>
      <c r="F3794" s="138">
        <v>44129</v>
      </c>
      <c r="G3794" t="s">
        <v>670</v>
      </c>
      <c r="H3794" t="s">
        <v>687</v>
      </c>
      <c r="I3794" t="s">
        <v>694</v>
      </c>
      <c r="J3794" t="s">
        <v>381</v>
      </c>
      <c r="K3794" t="s">
        <v>671</v>
      </c>
      <c r="L3794">
        <v>1200</v>
      </c>
      <c r="M3794">
        <v>240</v>
      </c>
      <c r="N3794">
        <v>240</v>
      </c>
      <c r="P3794">
        <v>57</v>
      </c>
      <c r="Q3794">
        <v>15</v>
      </c>
      <c r="R3794">
        <v>10</v>
      </c>
      <c r="S3794">
        <v>21</v>
      </c>
      <c r="T3794">
        <v>15</v>
      </c>
      <c r="U3794">
        <v>17</v>
      </c>
      <c r="V3794">
        <v>1.28</v>
      </c>
      <c r="W3794">
        <v>0.24</v>
      </c>
      <c r="X3794">
        <v>8.9285714285714288E-2</v>
      </c>
      <c r="Y3794">
        <v>5.9523809523809521E-2</v>
      </c>
      <c r="Z3794">
        <v>250</v>
      </c>
      <c r="AA3794">
        <v>0.6</v>
      </c>
      <c r="AB3794">
        <v>15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17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250</v>
      </c>
      <c r="AR3794">
        <v>250</v>
      </c>
      <c r="AS3794" t="s">
        <v>755</v>
      </c>
    </row>
    <row r="3795" spans="1:45" x14ac:dyDescent="0.25">
      <c r="A3795">
        <v>3794</v>
      </c>
      <c r="B3795" t="s">
        <v>26</v>
      </c>
      <c r="C3795" t="s">
        <v>680</v>
      </c>
      <c r="D3795" t="s">
        <v>6</v>
      </c>
      <c r="E3795" t="s">
        <v>359</v>
      </c>
      <c r="F3795" s="138">
        <v>44129</v>
      </c>
      <c r="G3795" t="s">
        <v>670</v>
      </c>
      <c r="H3795" t="s">
        <v>667</v>
      </c>
      <c r="I3795" t="s">
        <v>690</v>
      </c>
      <c r="J3795" t="s">
        <v>596</v>
      </c>
      <c r="K3795" t="s">
        <v>671</v>
      </c>
      <c r="L3795">
        <v>1200</v>
      </c>
      <c r="M3795">
        <v>240</v>
      </c>
      <c r="N3795">
        <v>320</v>
      </c>
      <c r="P3795">
        <v>96</v>
      </c>
      <c r="Q3795">
        <v>26</v>
      </c>
      <c r="R3795">
        <v>24</v>
      </c>
      <c r="S3795">
        <v>21</v>
      </c>
      <c r="T3795">
        <v>39.049999999999997</v>
      </c>
      <c r="U3795">
        <v>30</v>
      </c>
      <c r="V3795">
        <v>1.381</v>
      </c>
      <c r="W3795">
        <v>0.4</v>
      </c>
      <c r="X3795">
        <v>0.11607142857142858</v>
      </c>
      <c r="Y3795">
        <v>0.10714285714285714</v>
      </c>
      <c r="Z3795">
        <v>350</v>
      </c>
      <c r="AA3795">
        <v>0.65</v>
      </c>
      <c r="AB3795">
        <v>36.299999999999997</v>
      </c>
      <c r="AC3795">
        <v>1</v>
      </c>
      <c r="AD3795">
        <v>0</v>
      </c>
      <c r="AE3795">
        <v>5</v>
      </c>
      <c r="AF3795">
        <v>0</v>
      </c>
      <c r="AG3795">
        <v>0</v>
      </c>
      <c r="AH3795">
        <v>29</v>
      </c>
      <c r="AI3795">
        <v>0</v>
      </c>
      <c r="AJ3795">
        <v>0</v>
      </c>
      <c r="AK3795">
        <v>2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150</v>
      </c>
      <c r="AR3795">
        <v>150</v>
      </c>
      <c r="AS3795" t="s">
        <v>755</v>
      </c>
    </row>
    <row r="3796" spans="1:45" x14ac:dyDescent="0.25">
      <c r="A3796">
        <v>3795</v>
      </c>
      <c r="B3796" t="s">
        <v>26</v>
      </c>
      <c r="C3796" t="s">
        <v>680</v>
      </c>
      <c r="D3796" t="s">
        <v>6</v>
      </c>
      <c r="E3796" t="s">
        <v>359</v>
      </c>
      <c r="F3796" s="138">
        <v>44129</v>
      </c>
      <c r="G3796" t="s">
        <v>685</v>
      </c>
      <c r="H3796" t="s">
        <v>667</v>
      </c>
      <c r="I3796" t="s">
        <v>690</v>
      </c>
      <c r="J3796" t="s">
        <v>309</v>
      </c>
      <c r="K3796" t="s">
        <v>671</v>
      </c>
      <c r="L3796">
        <v>1000</v>
      </c>
      <c r="M3796">
        <v>280</v>
      </c>
      <c r="N3796">
        <v>320</v>
      </c>
      <c r="P3796">
        <v>112</v>
      </c>
      <c r="Q3796">
        <v>9</v>
      </c>
      <c r="R3796">
        <v>18</v>
      </c>
      <c r="S3796">
        <v>73</v>
      </c>
      <c r="T3796">
        <v>43.5</v>
      </c>
      <c r="U3796">
        <v>19.25</v>
      </c>
      <c r="V3796">
        <v>2.324074074074074</v>
      </c>
      <c r="W3796">
        <v>0.4</v>
      </c>
      <c r="X3796">
        <v>4.0178571428571432E-2</v>
      </c>
      <c r="Y3796">
        <v>8.0357142857142863E-2</v>
      </c>
      <c r="Z3796">
        <v>360</v>
      </c>
      <c r="AA3796">
        <v>0.65</v>
      </c>
      <c r="AB3796">
        <v>43</v>
      </c>
      <c r="AC3796">
        <v>2</v>
      </c>
      <c r="AD3796">
        <v>0</v>
      </c>
      <c r="AE3796">
        <v>0</v>
      </c>
      <c r="AF3796">
        <v>0</v>
      </c>
      <c r="AG3796">
        <v>0</v>
      </c>
      <c r="AH3796">
        <v>18</v>
      </c>
      <c r="AI3796">
        <v>2</v>
      </c>
      <c r="AJ3796">
        <v>2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150</v>
      </c>
      <c r="AR3796">
        <v>150</v>
      </c>
      <c r="AS3796" t="s">
        <v>755</v>
      </c>
    </row>
    <row r="3797" spans="1:45" x14ac:dyDescent="0.25">
      <c r="A3797">
        <v>3796</v>
      </c>
      <c r="B3797" t="s">
        <v>26</v>
      </c>
      <c r="C3797" t="s">
        <v>680</v>
      </c>
      <c r="D3797" t="s">
        <v>6</v>
      </c>
      <c r="E3797" t="s">
        <v>359</v>
      </c>
      <c r="F3797" s="138">
        <v>44129</v>
      </c>
      <c r="G3797" t="s">
        <v>684</v>
      </c>
      <c r="H3797" t="s">
        <v>667</v>
      </c>
      <c r="I3797" t="s">
        <v>689</v>
      </c>
      <c r="J3797" t="s">
        <v>400</v>
      </c>
      <c r="K3797" t="s">
        <v>669</v>
      </c>
      <c r="L3797">
        <v>1250</v>
      </c>
      <c r="M3797">
        <v>350</v>
      </c>
      <c r="N3797">
        <v>272</v>
      </c>
      <c r="P3797">
        <v>140</v>
      </c>
      <c r="Q3797">
        <v>27</v>
      </c>
      <c r="R3797">
        <v>38</v>
      </c>
      <c r="S3797">
        <v>92</v>
      </c>
      <c r="T3797">
        <v>36.75</v>
      </c>
      <c r="U3797">
        <v>57.5</v>
      </c>
      <c r="V3797">
        <v>1.45</v>
      </c>
      <c r="W3797">
        <v>0.4</v>
      </c>
      <c r="X3797">
        <v>0.14180672268907565</v>
      </c>
      <c r="Y3797">
        <v>0.19957983193277312</v>
      </c>
      <c r="Z3797">
        <v>240</v>
      </c>
      <c r="AA3797">
        <v>0.65</v>
      </c>
      <c r="AB3797">
        <v>34</v>
      </c>
      <c r="AC3797">
        <v>1</v>
      </c>
      <c r="AD3797">
        <v>0</v>
      </c>
      <c r="AE3797">
        <v>5</v>
      </c>
      <c r="AF3797">
        <v>0</v>
      </c>
      <c r="AG3797">
        <v>0</v>
      </c>
      <c r="AH3797">
        <v>55</v>
      </c>
      <c r="AI3797">
        <v>0</v>
      </c>
      <c r="AJ3797">
        <v>0</v>
      </c>
      <c r="AK3797">
        <v>5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150</v>
      </c>
      <c r="AR3797">
        <v>150</v>
      </c>
      <c r="AS3797" t="s">
        <v>755</v>
      </c>
    </row>
    <row r="3798" spans="1:45" x14ac:dyDescent="0.25">
      <c r="A3798">
        <v>3797</v>
      </c>
      <c r="B3798" t="s">
        <v>26</v>
      </c>
      <c r="C3798" t="s">
        <v>680</v>
      </c>
      <c r="D3798" t="s">
        <v>6</v>
      </c>
      <c r="E3798" t="s">
        <v>359</v>
      </c>
      <c r="F3798" s="138">
        <v>44129</v>
      </c>
      <c r="G3798" t="s">
        <v>685</v>
      </c>
      <c r="H3798" t="s">
        <v>667</v>
      </c>
      <c r="I3798" t="s">
        <v>689</v>
      </c>
      <c r="J3798" t="s">
        <v>423</v>
      </c>
      <c r="K3798" t="s">
        <v>671</v>
      </c>
      <c r="L3798">
        <v>1000</v>
      </c>
      <c r="M3798">
        <v>280</v>
      </c>
      <c r="N3798">
        <v>272</v>
      </c>
      <c r="P3798">
        <v>112</v>
      </c>
      <c r="Q3798">
        <v>22</v>
      </c>
      <c r="R3798">
        <v>58</v>
      </c>
      <c r="S3798">
        <v>73</v>
      </c>
      <c r="T3798">
        <v>27.25</v>
      </c>
      <c r="U3798">
        <v>63.25</v>
      </c>
      <c r="V3798">
        <v>1.1312500000000001</v>
      </c>
      <c r="W3798">
        <v>0.4</v>
      </c>
      <c r="X3798">
        <v>0.11554621848739498</v>
      </c>
      <c r="Y3798">
        <v>0.30462184873949583</v>
      </c>
      <c r="Z3798">
        <v>259</v>
      </c>
      <c r="AA3798">
        <v>0.65</v>
      </c>
      <c r="AB3798">
        <v>26</v>
      </c>
      <c r="AC3798">
        <v>5</v>
      </c>
      <c r="AD3798">
        <v>0</v>
      </c>
      <c r="AE3798">
        <v>0</v>
      </c>
      <c r="AF3798">
        <v>0</v>
      </c>
      <c r="AG3798">
        <v>0</v>
      </c>
      <c r="AH3798">
        <v>58</v>
      </c>
      <c r="AI3798">
        <v>4</v>
      </c>
      <c r="AJ3798">
        <v>2</v>
      </c>
      <c r="AK3798">
        <v>7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150</v>
      </c>
      <c r="AR3798">
        <v>150</v>
      </c>
      <c r="AS3798" t="s">
        <v>755</v>
      </c>
    </row>
    <row r="3799" spans="1:45" x14ac:dyDescent="0.25">
      <c r="A3799">
        <v>3798</v>
      </c>
      <c r="B3799" t="s">
        <v>26</v>
      </c>
      <c r="C3799" t="s">
        <v>680</v>
      </c>
      <c r="D3799" t="s">
        <v>6</v>
      </c>
      <c r="E3799" t="s">
        <v>359</v>
      </c>
      <c r="F3799" s="138">
        <v>44129</v>
      </c>
      <c r="G3799" t="s">
        <v>685</v>
      </c>
      <c r="H3799" t="s">
        <v>667</v>
      </c>
      <c r="I3799" t="s">
        <v>689</v>
      </c>
      <c r="J3799" t="s">
        <v>425</v>
      </c>
      <c r="K3799" t="s">
        <v>671</v>
      </c>
      <c r="L3799">
        <v>1000</v>
      </c>
      <c r="M3799">
        <v>280</v>
      </c>
      <c r="N3799">
        <v>256</v>
      </c>
      <c r="P3799">
        <v>112</v>
      </c>
      <c r="Q3799">
        <v>20</v>
      </c>
      <c r="R3799">
        <v>46</v>
      </c>
      <c r="S3799">
        <v>73</v>
      </c>
      <c r="T3799">
        <v>19.5</v>
      </c>
      <c r="U3799">
        <v>48.25</v>
      </c>
      <c r="V3799">
        <v>1.0265151515151516</v>
      </c>
      <c r="W3799">
        <v>0.4</v>
      </c>
      <c r="X3799">
        <v>0.11160714285714286</v>
      </c>
      <c r="Y3799">
        <v>0.2566964285714286</v>
      </c>
      <c r="Z3799">
        <v>322</v>
      </c>
      <c r="AA3799">
        <v>0.65</v>
      </c>
      <c r="AB3799">
        <v>19</v>
      </c>
      <c r="AC3799">
        <v>2</v>
      </c>
      <c r="AD3799">
        <v>0</v>
      </c>
      <c r="AE3799">
        <v>0</v>
      </c>
      <c r="AF3799">
        <v>0</v>
      </c>
      <c r="AG3799">
        <v>0</v>
      </c>
      <c r="AH3799">
        <v>47</v>
      </c>
      <c r="AI3799">
        <v>3</v>
      </c>
      <c r="AJ3799">
        <v>0</v>
      </c>
      <c r="AK3799">
        <v>1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150</v>
      </c>
      <c r="AR3799">
        <v>150</v>
      </c>
      <c r="AS3799" t="s">
        <v>755</v>
      </c>
    </row>
    <row r="3800" spans="1:45" x14ac:dyDescent="0.25">
      <c r="A3800">
        <v>3799</v>
      </c>
      <c r="B3800" t="s">
        <v>26</v>
      </c>
      <c r="C3800" t="s">
        <v>665</v>
      </c>
      <c r="D3800" t="s">
        <v>6</v>
      </c>
      <c r="E3800" t="s">
        <v>360</v>
      </c>
      <c r="F3800" s="138">
        <v>44134</v>
      </c>
      <c r="G3800" t="s">
        <v>670</v>
      </c>
      <c r="H3800" t="s">
        <v>687</v>
      </c>
      <c r="I3800" t="s">
        <v>718</v>
      </c>
      <c r="J3800" t="s">
        <v>634</v>
      </c>
      <c r="K3800" t="s">
        <v>671</v>
      </c>
      <c r="L3800">
        <v>1200</v>
      </c>
      <c r="M3800">
        <v>336</v>
      </c>
      <c r="O3800">
        <v>336</v>
      </c>
      <c r="P3800">
        <v>57.5</v>
      </c>
      <c r="Q3800">
        <v>25</v>
      </c>
      <c r="R3800">
        <v>36</v>
      </c>
      <c r="S3800">
        <v>21</v>
      </c>
      <c r="T3800">
        <v>25.5</v>
      </c>
      <c r="U3800">
        <v>18</v>
      </c>
      <c r="V3800">
        <v>0.71311475409836067</v>
      </c>
      <c r="W3800">
        <v>0.24</v>
      </c>
      <c r="X3800">
        <v>0.10629251700680273</v>
      </c>
      <c r="Y3800">
        <v>0.15306122448979592</v>
      </c>
      <c r="Z3800">
        <v>299</v>
      </c>
      <c r="AA3800">
        <v>0.7</v>
      </c>
      <c r="AB3800">
        <v>17</v>
      </c>
      <c r="AC3800">
        <v>8</v>
      </c>
      <c r="AD3800">
        <v>0</v>
      </c>
      <c r="AE3800">
        <v>13</v>
      </c>
      <c r="AF3800">
        <v>0</v>
      </c>
      <c r="AG3800">
        <v>0</v>
      </c>
      <c r="AH3800">
        <v>9</v>
      </c>
      <c r="AI3800">
        <v>8</v>
      </c>
      <c r="AJ3800">
        <v>0</v>
      </c>
      <c r="AK3800">
        <v>14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50</v>
      </c>
      <c r="AR3800">
        <v>50</v>
      </c>
      <c r="AS3800" t="s">
        <v>755</v>
      </c>
    </row>
    <row r="3801" spans="1:45" x14ac:dyDescent="0.25">
      <c r="A3801">
        <v>3800</v>
      </c>
      <c r="B3801" t="s">
        <v>26</v>
      </c>
      <c r="C3801" t="s">
        <v>665</v>
      </c>
      <c r="D3801" t="s">
        <v>6</v>
      </c>
      <c r="E3801" t="s">
        <v>360</v>
      </c>
      <c r="F3801" s="138">
        <v>44135</v>
      </c>
      <c r="G3801" t="s">
        <v>682</v>
      </c>
      <c r="H3801" t="s">
        <v>687</v>
      </c>
      <c r="I3801" t="s">
        <v>668</v>
      </c>
      <c r="J3801" t="s">
        <v>478</v>
      </c>
      <c r="K3801" t="s">
        <v>671</v>
      </c>
      <c r="L3801">
        <v>1000</v>
      </c>
      <c r="M3801">
        <v>200</v>
      </c>
      <c r="O3801">
        <v>208</v>
      </c>
      <c r="P3801">
        <v>48</v>
      </c>
      <c r="Q3801">
        <v>28</v>
      </c>
      <c r="R3801">
        <v>32</v>
      </c>
      <c r="S3801">
        <v>18</v>
      </c>
      <c r="T3801">
        <v>12.75</v>
      </c>
      <c r="U3801">
        <v>19.75</v>
      </c>
      <c r="V3801">
        <v>0.54166666666666663</v>
      </c>
      <c r="W3801">
        <v>0.24</v>
      </c>
      <c r="X3801">
        <v>0.19230769230769232</v>
      </c>
      <c r="Y3801">
        <v>0.21978021978021978</v>
      </c>
      <c r="Z3801">
        <v>458</v>
      </c>
      <c r="AA3801">
        <v>0.7</v>
      </c>
      <c r="AB3801">
        <v>5</v>
      </c>
      <c r="AC3801">
        <v>3</v>
      </c>
      <c r="AD3801">
        <v>0</v>
      </c>
      <c r="AE3801">
        <v>14</v>
      </c>
      <c r="AF3801">
        <v>0</v>
      </c>
      <c r="AG3801">
        <v>0</v>
      </c>
      <c r="AH3801">
        <v>7</v>
      </c>
      <c r="AI3801">
        <v>9</v>
      </c>
      <c r="AJ3801">
        <v>0</v>
      </c>
      <c r="AK3801">
        <v>21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50</v>
      </c>
      <c r="AR3801">
        <v>50</v>
      </c>
      <c r="AS3801" t="s">
        <v>755</v>
      </c>
    </row>
    <row r="3802" spans="1:45" x14ac:dyDescent="0.25">
      <c r="A3802">
        <v>3801</v>
      </c>
      <c r="B3802" t="s">
        <v>26</v>
      </c>
      <c r="C3802" t="s">
        <v>665</v>
      </c>
      <c r="D3802" t="s">
        <v>6</v>
      </c>
      <c r="E3802" t="s">
        <v>360</v>
      </c>
      <c r="F3802" s="138">
        <v>44135</v>
      </c>
      <c r="G3802" t="s">
        <v>682</v>
      </c>
      <c r="H3802" t="s">
        <v>687</v>
      </c>
      <c r="I3802" t="s">
        <v>668</v>
      </c>
      <c r="J3802" t="s">
        <v>479</v>
      </c>
      <c r="K3802" t="s">
        <v>671</v>
      </c>
      <c r="L3802">
        <v>1000</v>
      </c>
      <c r="M3802">
        <v>200</v>
      </c>
      <c r="O3802">
        <v>176</v>
      </c>
      <c r="P3802">
        <v>48</v>
      </c>
      <c r="Q3802">
        <v>7</v>
      </c>
      <c r="R3802">
        <v>20</v>
      </c>
      <c r="S3802">
        <v>18</v>
      </c>
      <c r="T3802">
        <v>8.75</v>
      </c>
      <c r="U3802">
        <v>15.5</v>
      </c>
      <c r="V3802">
        <v>0.89814814814814814</v>
      </c>
      <c r="W3802">
        <v>0.24</v>
      </c>
      <c r="X3802">
        <v>5.6818181818181823E-2</v>
      </c>
      <c r="Y3802">
        <v>0.16233766233766236</v>
      </c>
      <c r="Z3802">
        <v>333</v>
      </c>
      <c r="AA3802">
        <v>0.7</v>
      </c>
      <c r="AB3802">
        <v>4</v>
      </c>
      <c r="AC3802">
        <v>5</v>
      </c>
      <c r="AD3802">
        <v>0</v>
      </c>
      <c r="AE3802">
        <v>7</v>
      </c>
      <c r="AF3802">
        <v>0</v>
      </c>
      <c r="AG3802">
        <v>0</v>
      </c>
      <c r="AH3802">
        <v>7</v>
      </c>
      <c r="AI3802">
        <v>0</v>
      </c>
      <c r="AJ3802">
        <v>0</v>
      </c>
      <c r="AK3802">
        <v>17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50</v>
      </c>
      <c r="AR3802">
        <v>50</v>
      </c>
      <c r="AS3802" t="s">
        <v>755</v>
      </c>
    </row>
    <row r="3803" spans="1:45" x14ac:dyDescent="0.25">
      <c r="A3803">
        <v>3802</v>
      </c>
      <c r="B3803" t="s">
        <v>26</v>
      </c>
      <c r="C3803" t="s">
        <v>665</v>
      </c>
      <c r="D3803" t="s">
        <v>6</v>
      </c>
      <c r="E3803" t="s">
        <v>360</v>
      </c>
      <c r="F3803" s="138">
        <v>44135</v>
      </c>
      <c r="G3803" t="s">
        <v>682</v>
      </c>
      <c r="H3803" t="s">
        <v>687</v>
      </c>
      <c r="I3803" t="s">
        <v>668</v>
      </c>
      <c r="J3803" t="s">
        <v>463</v>
      </c>
      <c r="K3803" t="s">
        <v>671</v>
      </c>
      <c r="L3803">
        <v>1000</v>
      </c>
      <c r="M3803">
        <v>200</v>
      </c>
      <c r="O3803">
        <v>208</v>
      </c>
      <c r="P3803">
        <v>48</v>
      </c>
      <c r="Q3803">
        <v>8</v>
      </c>
      <c r="R3803">
        <v>22</v>
      </c>
      <c r="S3803">
        <v>18</v>
      </c>
      <c r="T3803">
        <v>3</v>
      </c>
      <c r="U3803">
        <v>13.5</v>
      </c>
      <c r="V3803">
        <v>0.55000000000000004</v>
      </c>
      <c r="W3803">
        <v>0.24</v>
      </c>
      <c r="X3803">
        <v>5.4945054945054944E-2</v>
      </c>
      <c r="Y3803">
        <v>0.15109890109890112</v>
      </c>
      <c r="Z3803">
        <v>198</v>
      </c>
      <c r="AA3803">
        <v>0.7</v>
      </c>
      <c r="AB3803">
        <v>3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8</v>
      </c>
      <c r="AI3803">
        <v>0</v>
      </c>
      <c r="AJ3803">
        <v>0</v>
      </c>
      <c r="AK3803">
        <v>11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50</v>
      </c>
      <c r="AR3803">
        <v>50</v>
      </c>
      <c r="AS3803" t="s">
        <v>755</v>
      </c>
    </row>
    <row r="3804" spans="1:45" x14ac:dyDescent="0.25">
      <c r="A3804">
        <v>3803</v>
      </c>
      <c r="B3804" t="s">
        <v>26</v>
      </c>
      <c r="C3804" t="s">
        <v>665</v>
      </c>
      <c r="D3804" t="s">
        <v>6</v>
      </c>
      <c r="E3804" t="s">
        <v>360</v>
      </c>
      <c r="F3804" s="138">
        <v>44135</v>
      </c>
      <c r="G3804" t="s">
        <v>682</v>
      </c>
      <c r="H3804" t="s">
        <v>687</v>
      </c>
      <c r="I3804" t="s">
        <v>668</v>
      </c>
      <c r="J3804" t="s">
        <v>481</v>
      </c>
      <c r="K3804" t="s">
        <v>671</v>
      </c>
      <c r="L3804">
        <v>1000</v>
      </c>
      <c r="M3804">
        <v>200</v>
      </c>
      <c r="O3804">
        <v>208</v>
      </c>
      <c r="P3804">
        <v>48</v>
      </c>
      <c r="Q3804">
        <v>20</v>
      </c>
      <c r="R3804">
        <v>30</v>
      </c>
      <c r="S3804">
        <v>18</v>
      </c>
      <c r="T3804">
        <v>5</v>
      </c>
      <c r="U3804">
        <v>15</v>
      </c>
      <c r="V3804">
        <v>0.4</v>
      </c>
      <c r="W3804">
        <v>0.24</v>
      </c>
      <c r="X3804">
        <v>0.13736263736263737</v>
      </c>
      <c r="Y3804">
        <v>0.20604395604395606</v>
      </c>
      <c r="Z3804">
        <v>336</v>
      </c>
      <c r="AA3804">
        <v>0.7</v>
      </c>
      <c r="AB3804">
        <v>5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9</v>
      </c>
      <c r="AI3804">
        <v>0</v>
      </c>
      <c r="AJ3804">
        <v>0</v>
      </c>
      <c r="AK3804">
        <v>12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50</v>
      </c>
      <c r="AR3804">
        <v>50</v>
      </c>
      <c r="AS3804" t="s">
        <v>755</v>
      </c>
    </row>
    <row r="3805" spans="1:45" x14ac:dyDescent="0.25">
      <c r="A3805">
        <v>3804</v>
      </c>
      <c r="B3805" t="s">
        <v>26</v>
      </c>
      <c r="C3805" t="s">
        <v>665</v>
      </c>
      <c r="D3805" t="s">
        <v>6</v>
      </c>
      <c r="E3805" t="s">
        <v>360</v>
      </c>
      <c r="F3805" s="138">
        <v>44135</v>
      </c>
      <c r="G3805" t="s">
        <v>682</v>
      </c>
      <c r="H3805" t="s">
        <v>687</v>
      </c>
      <c r="I3805" t="s">
        <v>668</v>
      </c>
      <c r="J3805" t="s">
        <v>482</v>
      </c>
      <c r="K3805" t="s">
        <v>671</v>
      </c>
      <c r="L3805">
        <v>1000</v>
      </c>
      <c r="M3805">
        <v>200</v>
      </c>
      <c r="O3805">
        <v>208</v>
      </c>
      <c r="P3805">
        <v>48</v>
      </c>
      <c r="Q3805">
        <v>10</v>
      </c>
      <c r="R3805">
        <v>36</v>
      </c>
      <c r="S3805">
        <v>18</v>
      </c>
      <c r="T3805">
        <v>10.5</v>
      </c>
      <c r="U3805">
        <v>10.125</v>
      </c>
      <c r="V3805">
        <v>0.4483695652173913</v>
      </c>
      <c r="W3805">
        <v>0.24</v>
      </c>
      <c r="X3805">
        <v>6.8681318681318687E-2</v>
      </c>
      <c r="Y3805">
        <v>0.24725274725274726</v>
      </c>
      <c r="Z3805">
        <v>237</v>
      </c>
      <c r="AA3805">
        <v>0.7</v>
      </c>
      <c r="AB3805">
        <v>7</v>
      </c>
      <c r="AC3805">
        <v>0</v>
      </c>
      <c r="AD3805">
        <v>0</v>
      </c>
      <c r="AE3805">
        <v>7</v>
      </c>
      <c r="AF3805">
        <v>0</v>
      </c>
      <c r="AG3805">
        <v>0</v>
      </c>
      <c r="AH3805">
        <v>1</v>
      </c>
      <c r="AI3805">
        <v>15</v>
      </c>
      <c r="AJ3805">
        <v>5</v>
      </c>
      <c r="AK3805">
        <v>7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50</v>
      </c>
      <c r="AR3805">
        <v>50</v>
      </c>
      <c r="AS3805" t="s">
        <v>755</v>
      </c>
    </row>
    <row r="3806" spans="1:45" x14ac:dyDescent="0.25">
      <c r="A3806">
        <v>3805</v>
      </c>
      <c r="B3806" t="s">
        <v>26</v>
      </c>
      <c r="C3806" t="s">
        <v>665</v>
      </c>
      <c r="D3806" t="s">
        <v>6</v>
      </c>
      <c r="E3806" t="s">
        <v>360</v>
      </c>
      <c r="F3806" s="138">
        <v>44135</v>
      </c>
      <c r="G3806" t="s">
        <v>682</v>
      </c>
      <c r="H3806" t="s">
        <v>687</v>
      </c>
      <c r="I3806" t="s">
        <v>668</v>
      </c>
      <c r="J3806" t="s">
        <v>464</v>
      </c>
      <c r="K3806" t="s">
        <v>671</v>
      </c>
      <c r="L3806">
        <v>1000</v>
      </c>
      <c r="M3806">
        <v>200</v>
      </c>
      <c r="O3806">
        <v>160</v>
      </c>
      <c r="P3806">
        <v>48</v>
      </c>
      <c r="Q3806">
        <v>17</v>
      </c>
      <c r="R3806">
        <v>25</v>
      </c>
      <c r="S3806">
        <v>18</v>
      </c>
      <c r="T3806">
        <v>11.5</v>
      </c>
      <c r="U3806">
        <v>14.75</v>
      </c>
      <c r="V3806">
        <v>0.625</v>
      </c>
      <c r="W3806">
        <v>0.24</v>
      </c>
      <c r="X3806">
        <v>0.15178571428571427</v>
      </c>
      <c r="Y3806">
        <v>0.22321428571428573</v>
      </c>
      <c r="Z3806">
        <v>264</v>
      </c>
      <c r="AA3806">
        <v>0.7</v>
      </c>
      <c r="AB3806">
        <v>5</v>
      </c>
      <c r="AC3806">
        <v>2</v>
      </c>
      <c r="AD3806">
        <v>0</v>
      </c>
      <c r="AE3806">
        <v>12</v>
      </c>
      <c r="AF3806">
        <v>0</v>
      </c>
      <c r="AG3806">
        <v>0</v>
      </c>
      <c r="AH3806">
        <v>12</v>
      </c>
      <c r="AI3806">
        <v>3</v>
      </c>
      <c r="AJ3806">
        <v>0</v>
      </c>
      <c r="AK3806">
        <v>4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50</v>
      </c>
      <c r="AR3806">
        <v>50</v>
      </c>
      <c r="AS3806" t="s">
        <v>755</v>
      </c>
    </row>
    <row r="3807" spans="1:45" x14ac:dyDescent="0.25">
      <c r="A3807">
        <v>3806</v>
      </c>
      <c r="B3807" t="s">
        <v>26</v>
      </c>
      <c r="C3807" t="s">
        <v>665</v>
      </c>
      <c r="D3807" t="s">
        <v>6</v>
      </c>
      <c r="E3807" t="s">
        <v>360</v>
      </c>
      <c r="F3807" s="138">
        <v>44135</v>
      </c>
      <c r="G3807" t="s">
        <v>682</v>
      </c>
      <c r="H3807" t="s">
        <v>687</v>
      </c>
      <c r="I3807" t="s">
        <v>668</v>
      </c>
      <c r="J3807" t="s">
        <v>484</v>
      </c>
      <c r="K3807" t="s">
        <v>671</v>
      </c>
      <c r="L3807">
        <v>1000</v>
      </c>
      <c r="M3807">
        <v>200</v>
      </c>
      <c r="O3807">
        <v>194</v>
      </c>
      <c r="P3807">
        <v>48</v>
      </c>
      <c r="Q3807">
        <v>5</v>
      </c>
      <c r="R3807">
        <v>19</v>
      </c>
      <c r="S3807">
        <v>18</v>
      </c>
      <c r="T3807">
        <v>5.5</v>
      </c>
      <c r="U3807">
        <v>14.5</v>
      </c>
      <c r="V3807">
        <v>0.83333333333333337</v>
      </c>
      <c r="W3807">
        <v>0.24</v>
      </c>
      <c r="X3807">
        <v>3.6818851251840951E-2</v>
      </c>
      <c r="Y3807">
        <v>0.13991163475699561</v>
      </c>
      <c r="Z3807">
        <v>231</v>
      </c>
      <c r="AA3807">
        <v>0.7</v>
      </c>
      <c r="AB3807">
        <v>0</v>
      </c>
      <c r="AC3807">
        <v>0</v>
      </c>
      <c r="AD3807">
        <v>0</v>
      </c>
      <c r="AE3807">
        <v>11</v>
      </c>
      <c r="AF3807">
        <v>0</v>
      </c>
      <c r="AG3807">
        <v>0</v>
      </c>
      <c r="AH3807">
        <v>13</v>
      </c>
      <c r="AI3807">
        <v>0</v>
      </c>
      <c r="AJ3807">
        <v>0</v>
      </c>
      <c r="AK3807">
        <v>3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50</v>
      </c>
      <c r="AR3807">
        <v>50</v>
      </c>
      <c r="AS3807" t="s">
        <v>755</v>
      </c>
    </row>
    <row r="3808" spans="1:45" x14ac:dyDescent="0.25">
      <c r="A3808">
        <v>3807</v>
      </c>
      <c r="B3808" t="s">
        <v>26</v>
      </c>
      <c r="C3808" t="s">
        <v>665</v>
      </c>
      <c r="D3808" t="s">
        <v>6</v>
      </c>
      <c r="E3808" t="s">
        <v>360</v>
      </c>
      <c r="F3808" s="138">
        <v>44135</v>
      </c>
      <c r="G3808" t="s">
        <v>682</v>
      </c>
      <c r="H3808" t="s">
        <v>687</v>
      </c>
      <c r="I3808" t="s">
        <v>668</v>
      </c>
      <c r="J3808" t="s">
        <v>465</v>
      </c>
      <c r="K3808" t="s">
        <v>671</v>
      </c>
      <c r="L3808">
        <v>1000</v>
      </c>
      <c r="M3808">
        <v>200</v>
      </c>
      <c r="O3808">
        <v>208</v>
      </c>
      <c r="P3808">
        <v>48</v>
      </c>
      <c r="Q3808">
        <v>18</v>
      </c>
      <c r="R3808">
        <v>12</v>
      </c>
      <c r="S3808">
        <v>18</v>
      </c>
      <c r="T3808">
        <v>7</v>
      </c>
      <c r="U3808">
        <v>18.5</v>
      </c>
      <c r="V3808">
        <v>0.85</v>
      </c>
      <c r="W3808">
        <v>0.24</v>
      </c>
      <c r="X3808">
        <v>0.12362637362637363</v>
      </c>
      <c r="Y3808">
        <v>8.2417582417582416E-2</v>
      </c>
      <c r="Z3808">
        <v>354</v>
      </c>
      <c r="AA3808">
        <v>0.7</v>
      </c>
      <c r="AB3808">
        <v>0</v>
      </c>
      <c r="AC3808">
        <v>0</v>
      </c>
      <c r="AD3808">
        <v>0</v>
      </c>
      <c r="AE3808">
        <v>14</v>
      </c>
      <c r="AF3808">
        <v>0</v>
      </c>
      <c r="AG3808">
        <v>0</v>
      </c>
      <c r="AH3808">
        <v>12.5</v>
      </c>
      <c r="AI3808">
        <v>0</v>
      </c>
      <c r="AJ3808">
        <v>0</v>
      </c>
      <c r="AK3808">
        <v>12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50</v>
      </c>
      <c r="AR3808">
        <v>50</v>
      </c>
      <c r="AS3808" t="s">
        <v>755</v>
      </c>
    </row>
    <row r="3809" spans="1:45" x14ac:dyDescent="0.25">
      <c r="A3809">
        <v>3808</v>
      </c>
      <c r="B3809" t="s">
        <v>26</v>
      </c>
      <c r="C3809" t="s">
        <v>665</v>
      </c>
      <c r="D3809" t="s">
        <v>6</v>
      </c>
      <c r="E3809" t="s">
        <v>360</v>
      </c>
      <c r="F3809" s="138">
        <v>44135</v>
      </c>
      <c r="G3809" t="s">
        <v>682</v>
      </c>
      <c r="H3809" t="s">
        <v>687</v>
      </c>
      <c r="I3809" t="s">
        <v>668</v>
      </c>
      <c r="J3809" t="s">
        <v>485</v>
      </c>
      <c r="K3809" t="s">
        <v>671</v>
      </c>
      <c r="L3809">
        <v>1000</v>
      </c>
      <c r="M3809">
        <v>200</v>
      </c>
      <c r="O3809">
        <v>208</v>
      </c>
      <c r="P3809">
        <v>48</v>
      </c>
      <c r="Q3809">
        <v>9</v>
      </c>
      <c r="R3809">
        <v>19</v>
      </c>
      <c r="S3809">
        <v>18</v>
      </c>
      <c r="T3809">
        <v>4.8</v>
      </c>
      <c r="U3809">
        <v>11.8</v>
      </c>
      <c r="V3809">
        <v>0.59285714285714286</v>
      </c>
      <c r="W3809">
        <v>0.24</v>
      </c>
      <c r="X3809">
        <v>6.1813186813186816E-2</v>
      </c>
      <c r="Y3809">
        <v>0.1304945054945055</v>
      </c>
      <c r="Z3809">
        <v>262</v>
      </c>
      <c r="AA3809">
        <v>0.7</v>
      </c>
      <c r="AB3809">
        <v>3.3</v>
      </c>
      <c r="AC3809">
        <v>0</v>
      </c>
      <c r="AD3809">
        <v>0</v>
      </c>
      <c r="AE3809">
        <v>3</v>
      </c>
      <c r="AF3809">
        <v>0</v>
      </c>
      <c r="AG3809">
        <v>0</v>
      </c>
      <c r="AH3809">
        <v>7.8</v>
      </c>
      <c r="AI3809">
        <v>0</v>
      </c>
      <c r="AJ3809">
        <v>0</v>
      </c>
      <c r="AK3809">
        <v>8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50</v>
      </c>
      <c r="AR3809">
        <v>50</v>
      </c>
      <c r="AS3809" t="s">
        <v>755</v>
      </c>
    </row>
    <row r="3810" spans="1:45" x14ac:dyDescent="0.25">
      <c r="A3810">
        <v>3809</v>
      </c>
      <c r="B3810" t="s">
        <v>26</v>
      </c>
      <c r="C3810" t="s">
        <v>665</v>
      </c>
      <c r="D3810" t="s">
        <v>6</v>
      </c>
      <c r="E3810" t="s">
        <v>360</v>
      </c>
      <c r="F3810" s="138">
        <v>44135</v>
      </c>
      <c r="G3810" t="s">
        <v>682</v>
      </c>
      <c r="H3810" t="s">
        <v>687</v>
      </c>
      <c r="I3810" t="s">
        <v>668</v>
      </c>
      <c r="J3810" t="s">
        <v>524</v>
      </c>
      <c r="K3810" t="s">
        <v>671</v>
      </c>
      <c r="L3810">
        <v>1000</v>
      </c>
      <c r="M3810">
        <v>200</v>
      </c>
      <c r="O3810">
        <v>196</v>
      </c>
      <c r="P3810">
        <v>48</v>
      </c>
      <c r="Q3810">
        <v>12</v>
      </c>
      <c r="R3810">
        <v>15</v>
      </c>
      <c r="S3810">
        <v>18</v>
      </c>
      <c r="T3810">
        <v>9</v>
      </c>
      <c r="U3810">
        <v>15</v>
      </c>
      <c r="V3810">
        <v>0.88888888888888884</v>
      </c>
      <c r="W3810">
        <v>0.24</v>
      </c>
      <c r="X3810">
        <v>8.7463556851311963E-2</v>
      </c>
      <c r="Y3810">
        <v>0.10932944606413995</v>
      </c>
      <c r="Z3810">
        <v>312</v>
      </c>
      <c r="AA3810">
        <v>0.7</v>
      </c>
      <c r="AB3810">
        <v>4.5</v>
      </c>
      <c r="AC3810">
        <v>0</v>
      </c>
      <c r="AD3810">
        <v>0</v>
      </c>
      <c r="AE3810">
        <v>9</v>
      </c>
      <c r="AF3810">
        <v>0</v>
      </c>
      <c r="AG3810">
        <v>0</v>
      </c>
      <c r="AH3810">
        <v>9</v>
      </c>
      <c r="AI3810">
        <v>0</v>
      </c>
      <c r="AJ3810">
        <v>0</v>
      </c>
      <c r="AK3810">
        <v>12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50</v>
      </c>
      <c r="AR3810">
        <v>50</v>
      </c>
      <c r="AS3810" t="s">
        <v>755</v>
      </c>
    </row>
    <row r="3811" spans="1:45" x14ac:dyDescent="0.25">
      <c r="A3811">
        <v>3810</v>
      </c>
      <c r="B3811" t="s">
        <v>26</v>
      </c>
      <c r="C3811" t="s">
        <v>665</v>
      </c>
      <c r="D3811" t="s">
        <v>6</v>
      </c>
      <c r="E3811" t="s">
        <v>360</v>
      </c>
      <c r="F3811" s="138">
        <v>44135</v>
      </c>
      <c r="G3811" t="s">
        <v>682</v>
      </c>
      <c r="H3811" t="s">
        <v>687</v>
      </c>
      <c r="I3811" t="s">
        <v>668</v>
      </c>
      <c r="J3811" t="s">
        <v>563</v>
      </c>
      <c r="K3811" t="s">
        <v>671</v>
      </c>
      <c r="L3811">
        <v>1000</v>
      </c>
      <c r="M3811">
        <v>200</v>
      </c>
      <c r="O3811">
        <v>188</v>
      </c>
      <c r="P3811">
        <v>48</v>
      </c>
      <c r="Q3811">
        <v>13</v>
      </c>
      <c r="R3811">
        <v>21</v>
      </c>
      <c r="S3811">
        <v>18</v>
      </c>
      <c r="T3811">
        <v>9.6999999999999993</v>
      </c>
      <c r="U3811">
        <v>19</v>
      </c>
      <c r="V3811">
        <v>0.84411764705882353</v>
      </c>
      <c r="W3811">
        <v>0.24</v>
      </c>
      <c r="X3811">
        <v>9.878419452887538E-2</v>
      </c>
      <c r="Y3811">
        <v>0.15957446808510639</v>
      </c>
      <c r="Z3811">
        <v>212</v>
      </c>
      <c r="AA3811">
        <v>0.7</v>
      </c>
      <c r="AB3811">
        <v>5.7</v>
      </c>
      <c r="AC3811">
        <v>0</v>
      </c>
      <c r="AD3811">
        <v>0</v>
      </c>
      <c r="AE3811">
        <v>8</v>
      </c>
      <c r="AF3811">
        <v>0</v>
      </c>
      <c r="AG3811">
        <v>0</v>
      </c>
      <c r="AH3811">
        <v>11</v>
      </c>
      <c r="AI3811">
        <v>0</v>
      </c>
      <c r="AJ3811">
        <v>0</v>
      </c>
      <c r="AK3811">
        <v>16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50</v>
      </c>
      <c r="AR3811">
        <v>50</v>
      </c>
      <c r="AS3811" t="s">
        <v>755</v>
      </c>
    </row>
    <row r="3812" spans="1:45" x14ac:dyDescent="0.25">
      <c r="A3812">
        <v>3811</v>
      </c>
      <c r="B3812" t="s">
        <v>26</v>
      </c>
      <c r="C3812" t="s">
        <v>665</v>
      </c>
      <c r="D3812" t="s">
        <v>6</v>
      </c>
      <c r="E3812" t="s">
        <v>360</v>
      </c>
      <c r="F3812" s="138">
        <v>44135</v>
      </c>
      <c r="G3812" t="s">
        <v>682</v>
      </c>
      <c r="H3812" t="s">
        <v>687</v>
      </c>
      <c r="I3812" t="s">
        <v>677</v>
      </c>
      <c r="J3812" t="s">
        <v>469</v>
      </c>
      <c r="K3812" t="s">
        <v>671</v>
      </c>
      <c r="L3812">
        <v>1000</v>
      </c>
      <c r="M3812">
        <v>200</v>
      </c>
      <c r="O3812">
        <v>196</v>
      </c>
      <c r="P3812">
        <v>48</v>
      </c>
      <c r="Q3812">
        <v>10</v>
      </c>
      <c r="R3812">
        <v>33</v>
      </c>
      <c r="S3812">
        <v>18</v>
      </c>
      <c r="T3812">
        <v>13.5</v>
      </c>
      <c r="U3812">
        <v>17.25</v>
      </c>
      <c r="V3812">
        <v>0.71511627906976749</v>
      </c>
      <c r="W3812">
        <v>0.24</v>
      </c>
      <c r="X3812">
        <v>7.2886297376093298E-2</v>
      </c>
      <c r="Y3812">
        <v>0.24052478134110788</v>
      </c>
      <c r="Z3812">
        <v>269</v>
      </c>
      <c r="AA3812">
        <v>0.7</v>
      </c>
      <c r="AB3812">
        <v>5</v>
      </c>
      <c r="AC3812">
        <v>0</v>
      </c>
      <c r="AD3812">
        <v>0</v>
      </c>
      <c r="AE3812">
        <v>17</v>
      </c>
      <c r="AF3812">
        <v>0</v>
      </c>
      <c r="AG3812">
        <v>0</v>
      </c>
      <c r="AH3812">
        <v>13</v>
      </c>
      <c r="AI3812">
        <v>3</v>
      </c>
      <c r="AJ3812">
        <v>0</v>
      </c>
      <c r="AK3812">
        <v>7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50</v>
      </c>
      <c r="AR3812">
        <v>50</v>
      </c>
      <c r="AS3812" t="s">
        <v>755</v>
      </c>
    </row>
    <row r="3813" spans="1:45" x14ac:dyDescent="0.25">
      <c r="A3813">
        <v>3812</v>
      </c>
      <c r="B3813" t="s">
        <v>26</v>
      </c>
      <c r="C3813" t="s">
        <v>665</v>
      </c>
      <c r="D3813" t="s">
        <v>6</v>
      </c>
      <c r="E3813" t="s">
        <v>360</v>
      </c>
      <c r="F3813" s="138">
        <v>44135</v>
      </c>
      <c r="G3813" t="s">
        <v>670</v>
      </c>
      <c r="H3813" t="s">
        <v>687</v>
      </c>
      <c r="I3813" t="s">
        <v>718</v>
      </c>
      <c r="J3813" t="s">
        <v>634</v>
      </c>
      <c r="K3813" t="s">
        <v>671</v>
      </c>
      <c r="L3813">
        <v>1200</v>
      </c>
      <c r="M3813">
        <v>336</v>
      </c>
      <c r="O3813">
        <v>323</v>
      </c>
      <c r="P3813">
        <v>57.5</v>
      </c>
      <c r="Q3813">
        <v>25</v>
      </c>
      <c r="R3813">
        <v>36</v>
      </c>
      <c r="S3813">
        <v>21</v>
      </c>
      <c r="T3813">
        <v>14.5</v>
      </c>
      <c r="U3813">
        <v>28.875</v>
      </c>
      <c r="V3813">
        <v>0.71106557377049184</v>
      </c>
      <c r="W3813">
        <v>0.24</v>
      </c>
      <c r="X3813">
        <v>0.11057054400707651</v>
      </c>
      <c r="Y3813">
        <v>0.15922158337019018</v>
      </c>
      <c r="Z3813">
        <v>299</v>
      </c>
      <c r="AA3813">
        <v>0.7</v>
      </c>
      <c r="AB3813">
        <v>6</v>
      </c>
      <c r="AC3813">
        <v>8</v>
      </c>
      <c r="AD3813">
        <v>0</v>
      </c>
      <c r="AE3813">
        <v>13</v>
      </c>
      <c r="AF3813">
        <v>0</v>
      </c>
      <c r="AG3813">
        <v>0</v>
      </c>
      <c r="AH3813">
        <v>19</v>
      </c>
      <c r="AI3813">
        <v>8</v>
      </c>
      <c r="AJ3813">
        <v>0</v>
      </c>
      <c r="AK3813">
        <v>12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50</v>
      </c>
      <c r="AR3813">
        <v>50</v>
      </c>
      <c r="AS3813" t="s">
        <v>755</v>
      </c>
    </row>
    <row r="3814" spans="1:45" x14ac:dyDescent="0.25">
      <c r="A3814">
        <v>3813</v>
      </c>
      <c r="B3814" t="s">
        <v>26</v>
      </c>
      <c r="C3814" t="s">
        <v>665</v>
      </c>
      <c r="D3814" t="s">
        <v>6</v>
      </c>
      <c r="E3814" t="s">
        <v>360</v>
      </c>
      <c r="F3814" s="138">
        <v>44135</v>
      </c>
      <c r="G3814" t="s">
        <v>682</v>
      </c>
      <c r="H3814" t="s">
        <v>687</v>
      </c>
      <c r="I3814" t="s">
        <v>697</v>
      </c>
      <c r="J3814" t="s">
        <v>467</v>
      </c>
      <c r="K3814" t="s">
        <v>671</v>
      </c>
      <c r="L3814">
        <v>1000</v>
      </c>
      <c r="M3814">
        <v>200</v>
      </c>
      <c r="O3814">
        <v>200</v>
      </c>
      <c r="P3814">
        <v>48</v>
      </c>
      <c r="Q3814">
        <v>22</v>
      </c>
      <c r="R3814">
        <v>31</v>
      </c>
      <c r="S3814">
        <v>18</v>
      </c>
      <c r="T3814">
        <v>13</v>
      </c>
      <c r="U3814">
        <v>14.2</v>
      </c>
      <c r="V3814">
        <v>0.51320754716981132</v>
      </c>
      <c r="W3814">
        <v>0.24</v>
      </c>
      <c r="X3814">
        <v>0.15714285714285714</v>
      </c>
      <c r="Y3814">
        <v>0.22142857142857142</v>
      </c>
      <c r="Z3814">
        <v>322</v>
      </c>
      <c r="AA3814">
        <v>0.7</v>
      </c>
      <c r="AB3814">
        <v>7</v>
      </c>
      <c r="AC3814">
        <v>0</v>
      </c>
      <c r="AD3814">
        <v>0</v>
      </c>
      <c r="AE3814">
        <v>12</v>
      </c>
      <c r="AF3814">
        <v>0</v>
      </c>
      <c r="AG3814">
        <v>0</v>
      </c>
      <c r="AH3814">
        <v>7.2</v>
      </c>
      <c r="AI3814">
        <v>0</v>
      </c>
      <c r="AJ3814">
        <v>0</v>
      </c>
      <c r="AK3814">
        <v>11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50</v>
      </c>
      <c r="AR3814">
        <v>50</v>
      </c>
      <c r="AS3814" t="s">
        <v>755</v>
      </c>
    </row>
    <row r="3815" spans="1:45" x14ac:dyDescent="0.25">
      <c r="A3815">
        <v>3814</v>
      </c>
      <c r="B3815" t="s">
        <v>26</v>
      </c>
      <c r="C3815" t="s">
        <v>665</v>
      </c>
      <c r="D3815" t="s">
        <v>6</v>
      </c>
      <c r="E3815" t="s">
        <v>360</v>
      </c>
      <c r="F3815" s="138">
        <v>44135</v>
      </c>
      <c r="G3815" t="s">
        <v>682</v>
      </c>
      <c r="H3815" t="s">
        <v>687</v>
      </c>
      <c r="I3815" t="s">
        <v>697</v>
      </c>
      <c r="J3815" t="s">
        <v>487</v>
      </c>
      <c r="K3815" t="s">
        <v>671</v>
      </c>
      <c r="L3815">
        <v>1000</v>
      </c>
      <c r="M3815">
        <v>200</v>
      </c>
      <c r="O3815">
        <v>196</v>
      </c>
      <c r="P3815">
        <v>48</v>
      </c>
      <c r="Q3815">
        <v>23</v>
      </c>
      <c r="R3815">
        <v>41</v>
      </c>
      <c r="S3815">
        <v>18</v>
      </c>
      <c r="T3815">
        <v>14.25</v>
      </c>
      <c r="U3815">
        <v>17.625</v>
      </c>
      <c r="V3815">
        <v>0.498046875</v>
      </c>
      <c r="W3815">
        <v>0.24</v>
      </c>
      <c r="X3815">
        <v>0.1676384839650146</v>
      </c>
      <c r="Y3815">
        <v>0.29883381924198255</v>
      </c>
      <c r="Z3815">
        <v>294</v>
      </c>
      <c r="AA3815">
        <v>0.7</v>
      </c>
      <c r="AB3815">
        <v>8</v>
      </c>
      <c r="AC3815">
        <v>5</v>
      </c>
      <c r="AD3815">
        <v>0</v>
      </c>
      <c r="AE3815">
        <v>10</v>
      </c>
      <c r="AF3815">
        <v>0</v>
      </c>
      <c r="AG3815">
        <v>0</v>
      </c>
      <c r="AH3815">
        <v>8</v>
      </c>
      <c r="AI3815">
        <v>10</v>
      </c>
      <c r="AJ3815">
        <v>0</v>
      </c>
      <c r="AK3815">
        <v>12</v>
      </c>
      <c r="AL3815">
        <v>0</v>
      </c>
      <c r="AM3815">
        <v>0</v>
      </c>
      <c r="AN3815">
        <v>0</v>
      </c>
      <c r="AO3815">
        <v>5</v>
      </c>
      <c r="AP3815">
        <v>0</v>
      </c>
      <c r="AQ3815">
        <v>50</v>
      </c>
      <c r="AR3815">
        <v>50</v>
      </c>
      <c r="AS3815" t="s">
        <v>755</v>
      </c>
    </row>
    <row r="3816" spans="1:45" x14ac:dyDescent="0.25">
      <c r="A3816">
        <v>3815</v>
      </c>
      <c r="B3816" t="s">
        <v>26</v>
      </c>
      <c r="C3816" t="s">
        <v>665</v>
      </c>
      <c r="D3816" t="s">
        <v>6</v>
      </c>
      <c r="E3816" t="s">
        <v>360</v>
      </c>
      <c r="F3816" s="138">
        <v>44135</v>
      </c>
      <c r="G3816" t="s">
        <v>682</v>
      </c>
      <c r="H3816" t="s">
        <v>687</v>
      </c>
      <c r="I3816" t="s">
        <v>707</v>
      </c>
      <c r="J3816" t="s">
        <v>480</v>
      </c>
      <c r="K3816" t="s">
        <v>671</v>
      </c>
      <c r="L3816">
        <v>1000</v>
      </c>
      <c r="M3816">
        <v>200</v>
      </c>
      <c r="O3816">
        <v>188</v>
      </c>
      <c r="P3816">
        <v>48</v>
      </c>
      <c r="Q3816">
        <v>17</v>
      </c>
      <c r="R3816">
        <v>18</v>
      </c>
      <c r="S3816">
        <v>18</v>
      </c>
      <c r="T3816">
        <v>15.5</v>
      </c>
      <c r="U3816">
        <v>15.15</v>
      </c>
      <c r="V3816">
        <v>0.87571428571428567</v>
      </c>
      <c r="W3816">
        <v>0.24</v>
      </c>
      <c r="X3816">
        <v>0.12917933130699089</v>
      </c>
      <c r="Y3816">
        <v>0.13677811550151978</v>
      </c>
      <c r="Z3816">
        <v>361</v>
      </c>
      <c r="AA3816">
        <v>0.7</v>
      </c>
      <c r="AB3816">
        <v>12</v>
      </c>
      <c r="AC3816">
        <v>0</v>
      </c>
      <c r="AD3816">
        <v>0</v>
      </c>
      <c r="AE3816">
        <v>7</v>
      </c>
      <c r="AF3816">
        <v>0</v>
      </c>
      <c r="AG3816">
        <v>0</v>
      </c>
      <c r="AH3816">
        <v>8.9</v>
      </c>
      <c r="AI3816">
        <v>1</v>
      </c>
      <c r="AJ3816">
        <v>0</v>
      </c>
      <c r="AK3816">
        <v>12</v>
      </c>
      <c r="AL3816">
        <v>0</v>
      </c>
      <c r="AM3816">
        <v>0</v>
      </c>
      <c r="AN3816">
        <v>0</v>
      </c>
      <c r="AO3816">
        <v>4</v>
      </c>
      <c r="AP3816">
        <v>0</v>
      </c>
      <c r="AQ3816">
        <v>50</v>
      </c>
      <c r="AR3816">
        <v>50</v>
      </c>
      <c r="AS3816" t="s">
        <v>755</v>
      </c>
    </row>
    <row r="3817" spans="1:45" x14ac:dyDescent="0.25">
      <c r="A3817">
        <v>3816</v>
      </c>
      <c r="B3817" t="s">
        <v>26</v>
      </c>
      <c r="C3817" t="s">
        <v>665</v>
      </c>
      <c r="D3817" t="s">
        <v>6</v>
      </c>
      <c r="E3817" t="s">
        <v>360</v>
      </c>
      <c r="F3817" s="138">
        <v>44135</v>
      </c>
      <c r="G3817" t="s">
        <v>682</v>
      </c>
      <c r="H3817" t="s">
        <v>687</v>
      </c>
      <c r="I3817" t="s">
        <v>707</v>
      </c>
      <c r="J3817" t="s">
        <v>468</v>
      </c>
      <c r="K3817" t="s">
        <v>671</v>
      </c>
      <c r="L3817">
        <v>1000</v>
      </c>
      <c r="M3817">
        <v>200</v>
      </c>
      <c r="O3817">
        <v>189</v>
      </c>
      <c r="P3817">
        <v>48</v>
      </c>
      <c r="Q3817">
        <v>14</v>
      </c>
      <c r="R3817">
        <v>19</v>
      </c>
      <c r="S3817">
        <v>18</v>
      </c>
      <c r="T3817">
        <v>11</v>
      </c>
      <c r="U3817">
        <v>13.5</v>
      </c>
      <c r="V3817">
        <v>0.74242424242424243</v>
      </c>
      <c r="W3817">
        <v>0.24</v>
      </c>
      <c r="X3817">
        <v>0.10582010582010583</v>
      </c>
      <c r="Y3817">
        <v>0.14361300075585792</v>
      </c>
      <c r="Z3817">
        <v>325</v>
      </c>
      <c r="AA3817">
        <v>0.7</v>
      </c>
      <c r="AB3817">
        <v>5</v>
      </c>
      <c r="AC3817">
        <v>8</v>
      </c>
      <c r="AD3817">
        <v>0</v>
      </c>
      <c r="AE3817">
        <v>8</v>
      </c>
      <c r="AF3817">
        <v>0</v>
      </c>
      <c r="AG3817">
        <v>0</v>
      </c>
      <c r="AH3817">
        <v>6</v>
      </c>
      <c r="AI3817">
        <v>2</v>
      </c>
      <c r="AJ3817">
        <v>0</v>
      </c>
      <c r="AK3817">
        <v>14</v>
      </c>
      <c r="AL3817">
        <v>0</v>
      </c>
      <c r="AM3817">
        <v>0</v>
      </c>
      <c r="AN3817">
        <v>0</v>
      </c>
      <c r="AO3817">
        <v>3</v>
      </c>
      <c r="AP3817">
        <v>0</v>
      </c>
      <c r="AQ3817">
        <v>50</v>
      </c>
      <c r="AR3817">
        <v>50</v>
      </c>
      <c r="AS3817" t="s">
        <v>755</v>
      </c>
    </row>
    <row r="3818" spans="1:45" x14ac:dyDescent="0.25">
      <c r="A3818">
        <v>3817</v>
      </c>
      <c r="B3818" t="s">
        <v>26</v>
      </c>
      <c r="C3818" t="s">
        <v>665</v>
      </c>
      <c r="D3818" t="s">
        <v>6</v>
      </c>
      <c r="E3818" t="s">
        <v>360</v>
      </c>
      <c r="F3818" s="138">
        <v>44135</v>
      </c>
      <c r="G3818" t="s">
        <v>682</v>
      </c>
      <c r="H3818" t="s">
        <v>687</v>
      </c>
      <c r="I3818" t="s">
        <v>673</v>
      </c>
      <c r="J3818" t="s">
        <v>473</v>
      </c>
      <c r="K3818" t="s">
        <v>671</v>
      </c>
      <c r="L3818">
        <v>1000</v>
      </c>
      <c r="M3818">
        <v>200</v>
      </c>
      <c r="O3818">
        <v>206</v>
      </c>
      <c r="P3818">
        <v>48</v>
      </c>
      <c r="Q3818">
        <v>21</v>
      </c>
      <c r="R3818">
        <v>21</v>
      </c>
      <c r="S3818">
        <v>18</v>
      </c>
      <c r="T3818">
        <v>12.5</v>
      </c>
      <c r="U3818">
        <v>16</v>
      </c>
      <c r="V3818">
        <v>0.6785714285714286</v>
      </c>
      <c r="W3818">
        <v>0.24</v>
      </c>
      <c r="X3818">
        <v>0.14563106796116507</v>
      </c>
      <c r="Y3818">
        <v>0.14563106796116507</v>
      </c>
      <c r="Z3818">
        <v>361</v>
      </c>
      <c r="AA3818">
        <v>0.7</v>
      </c>
      <c r="AB3818">
        <v>10</v>
      </c>
      <c r="AC3818">
        <v>0</v>
      </c>
      <c r="AD3818">
        <v>0</v>
      </c>
      <c r="AE3818">
        <v>5</v>
      </c>
      <c r="AF3818">
        <v>0</v>
      </c>
      <c r="AG3818">
        <v>0</v>
      </c>
      <c r="AH3818">
        <v>12</v>
      </c>
      <c r="AI3818">
        <v>0</v>
      </c>
      <c r="AJ3818">
        <v>0</v>
      </c>
      <c r="AK3818">
        <v>8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50</v>
      </c>
      <c r="AR3818">
        <v>50</v>
      </c>
      <c r="AS3818" t="s">
        <v>755</v>
      </c>
    </row>
    <row r="3819" spans="1:45" x14ac:dyDescent="0.25">
      <c r="A3819">
        <v>3818</v>
      </c>
      <c r="B3819" t="s">
        <v>26</v>
      </c>
      <c r="C3819" t="s">
        <v>665</v>
      </c>
      <c r="D3819" t="s">
        <v>6</v>
      </c>
      <c r="E3819" t="s">
        <v>360</v>
      </c>
      <c r="F3819" s="138">
        <v>44135</v>
      </c>
      <c r="G3819" t="s">
        <v>682</v>
      </c>
      <c r="H3819" t="s">
        <v>687</v>
      </c>
      <c r="I3819" t="s">
        <v>708</v>
      </c>
      <c r="J3819" t="s">
        <v>486</v>
      </c>
      <c r="K3819" t="s">
        <v>671</v>
      </c>
      <c r="L3819">
        <v>1000</v>
      </c>
      <c r="M3819">
        <v>200</v>
      </c>
      <c r="O3819">
        <v>200</v>
      </c>
      <c r="P3819">
        <v>48</v>
      </c>
      <c r="Q3819">
        <v>15</v>
      </c>
      <c r="R3819">
        <v>18</v>
      </c>
      <c r="S3819">
        <v>18</v>
      </c>
      <c r="T3819">
        <v>11.5</v>
      </c>
      <c r="U3819">
        <v>18.5</v>
      </c>
      <c r="V3819">
        <v>0.90909090909090906</v>
      </c>
      <c r="W3819">
        <v>0.24</v>
      </c>
      <c r="X3819">
        <v>0.10714285714285714</v>
      </c>
      <c r="Y3819">
        <v>0.12857142857142856</v>
      </c>
      <c r="Z3819">
        <v>233</v>
      </c>
      <c r="AA3819">
        <v>0.7</v>
      </c>
      <c r="AB3819">
        <v>6</v>
      </c>
      <c r="AC3819">
        <v>0</v>
      </c>
      <c r="AD3819">
        <v>0</v>
      </c>
      <c r="AE3819">
        <v>11</v>
      </c>
      <c r="AF3819">
        <v>0</v>
      </c>
      <c r="AG3819">
        <v>0</v>
      </c>
      <c r="AH3819">
        <v>11</v>
      </c>
      <c r="AI3819">
        <v>0</v>
      </c>
      <c r="AJ3819">
        <v>0</v>
      </c>
      <c r="AK3819">
        <v>15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50</v>
      </c>
      <c r="AR3819">
        <v>50</v>
      </c>
      <c r="AS3819" t="s">
        <v>755</v>
      </c>
    </row>
    <row r="3820" spans="1:45" x14ac:dyDescent="0.25">
      <c r="A3820">
        <v>3819</v>
      </c>
      <c r="B3820" t="s">
        <v>26</v>
      </c>
      <c r="C3820" t="s">
        <v>665</v>
      </c>
      <c r="D3820" t="s">
        <v>6</v>
      </c>
      <c r="E3820" t="s">
        <v>360</v>
      </c>
      <c r="F3820" s="138">
        <v>44135</v>
      </c>
      <c r="G3820" t="s">
        <v>676</v>
      </c>
      <c r="H3820" t="s">
        <v>687</v>
      </c>
      <c r="I3820" t="s">
        <v>697</v>
      </c>
      <c r="J3820" t="s">
        <v>441</v>
      </c>
      <c r="K3820" t="s">
        <v>669</v>
      </c>
      <c r="L3820">
        <v>1200</v>
      </c>
      <c r="M3820">
        <v>240</v>
      </c>
      <c r="O3820">
        <v>240</v>
      </c>
      <c r="P3820">
        <v>57.5</v>
      </c>
      <c r="Q3820">
        <v>23</v>
      </c>
      <c r="R3820">
        <v>34</v>
      </c>
      <c r="S3820">
        <v>21</v>
      </c>
      <c r="T3820">
        <v>10</v>
      </c>
      <c r="U3820">
        <v>21.5</v>
      </c>
      <c r="V3820">
        <v>0.55263157894736847</v>
      </c>
      <c r="W3820">
        <v>0.24</v>
      </c>
      <c r="X3820">
        <v>0.13690476190476192</v>
      </c>
      <c r="Y3820">
        <v>0.20238095238095238</v>
      </c>
      <c r="Z3820">
        <v>275</v>
      </c>
      <c r="AA3820">
        <v>0.7</v>
      </c>
      <c r="AB3820">
        <v>4</v>
      </c>
      <c r="AC3820">
        <v>0</v>
      </c>
      <c r="AD3820">
        <v>0</v>
      </c>
      <c r="AE3820">
        <v>12</v>
      </c>
      <c r="AF3820">
        <v>0</v>
      </c>
      <c r="AG3820">
        <v>0</v>
      </c>
      <c r="AH3820">
        <v>14</v>
      </c>
      <c r="AI3820">
        <v>0</v>
      </c>
      <c r="AJ3820">
        <v>0</v>
      </c>
      <c r="AK3820">
        <v>15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50</v>
      </c>
      <c r="AR3820">
        <v>50</v>
      </c>
      <c r="AS3820" t="s">
        <v>755</v>
      </c>
    </row>
    <row r="3821" spans="1:45" x14ac:dyDescent="0.25">
      <c r="A3821">
        <v>3820</v>
      </c>
      <c r="B3821" t="s">
        <v>26</v>
      </c>
      <c r="C3821" t="s">
        <v>665</v>
      </c>
      <c r="D3821" t="s">
        <v>6</v>
      </c>
      <c r="E3821" t="s">
        <v>360</v>
      </c>
      <c r="F3821" s="138">
        <v>44135</v>
      </c>
      <c r="G3821" t="s">
        <v>676</v>
      </c>
      <c r="H3821" t="s">
        <v>687</v>
      </c>
      <c r="I3821" t="s">
        <v>673</v>
      </c>
      <c r="J3821" t="s">
        <v>439</v>
      </c>
      <c r="K3821" t="s">
        <v>669</v>
      </c>
      <c r="L3821">
        <v>1200</v>
      </c>
      <c r="M3821">
        <v>240</v>
      </c>
      <c r="O3821">
        <v>240</v>
      </c>
      <c r="P3821">
        <v>57.5</v>
      </c>
      <c r="Q3821">
        <v>15</v>
      </c>
      <c r="R3821">
        <v>28</v>
      </c>
      <c r="S3821">
        <v>21</v>
      </c>
      <c r="T3821">
        <v>3.75</v>
      </c>
      <c r="U3821">
        <v>20.125</v>
      </c>
      <c r="V3821">
        <v>0.55523255813953487</v>
      </c>
      <c r="W3821">
        <v>0.24</v>
      </c>
      <c r="X3821">
        <v>8.9285714285714288E-2</v>
      </c>
      <c r="Y3821">
        <v>0.16666666666666666</v>
      </c>
      <c r="Z3821">
        <v>145</v>
      </c>
      <c r="AA3821">
        <v>0.7</v>
      </c>
      <c r="AB3821">
        <v>2</v>
      </c>
      <c r="AC3821">
        <v>1</v>
      </c>
      <c r="AD3821">
        <v>0</v>
      </c>
      <c r="AE3821">
        <v>3</v>
      </c>
      <c r="AF3821">
        <v>0</v>
      </c>
      <c r="AG3821">
        <v>0</v>
      </c>
      <c r="AH3821">
        <v>16</v>
      </c>
      <c r="AI3821">
        <v>4</v>
      </c>
      <c r="AJ3821">
        <v>0</v>
      </c>
      <c r="AK3821">
        <v>4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50</v>
      </c>
      <c r="AR3821">
        <v>50</v>
      </c>
      <c r="AS3821" t="s">
        <v>755</v>
      </c>
    </row>
    <row r="3822" spans="1:45" x14ac:dyDescent="0.25">
      <c r="A3822">
        <v>3821</v>
      </c>
      <c r="B3822" t="s">
        <v>26</v>
      </c>
      <c r="C3822" t="s">
        <v>665</v>
      </c>
      <c r="D3822" t="s">
        <v>6</v>
      </c>
      <c r="E3822" t="s">
        <v>360</v>
      </c>
      <c r="F3822" s="138">
        <v>44135</v>
      </c>
      <c r="G3822" t="s">
        <v>683</v>
      </c>
      <c r="H3822" t="s">
        <v>667</v>
      </c>
      <c r="I3822" t="s">
        <v>668</v>
      </c>
      <c r="J3822" t="s">
        <v>391</v>
      </c>
      <c r="K3822" t="s">
        <v>671</v>
      </c>
      <c r="L3822">
        <v>1500</v>
      </c>
      <c r="M3822">
        <v>420</v>
      </c>
      <c r="O3822">
        <v>452</v>
      </c>
      <c r="P3822">
        <v>168</v>
      </c>
      <c r="Q3822">
        <v>139</v>
      </c>
      <c r="R3822">
        <v>86</v>
      </c>
      <c r="S3822">
        <v>110.88</v>
      </c>
      <c r="T3822">
        <v>72</v>
      </c>
      <c r="U3822">
        <v>97.3</v>
      </c>
      <c r="V3822">
        <v>0.75244444444444447</v>
      </c>
      <c r="W3822">
        <v>0.4</v>
      </c>
      <c r="X3822">
        <v>0.43931731984829331</v>
      </c>
      <c r="Y3822">
        <v>0.27180783817951959</v>
      </c>
      <c r="Z3822">
        <v>979</v>
      </c>
      <c r="AA3822">
        <v>0.7</v>
      </c>
      <c r="AB3822">
        <v>32</v>
      </c>
      <c r="AC3822">
        <v>0</v>
      </c>
      <c r="AD3822">
        <v>0</v>
      </c>
      <c r="AE3822">
        <v>80</v>
      </c>
      <c r="AF3822">
        <v>0</v>
      </c>
      <c r="AG3822">
        <v>0</v>
      </c>
      <c r="AH3822">
        <v>45.3</v>
      </c>
      <c r="AI3822">
        <v>0</v>
      </c>
      <c r="AJ3822">
        <v>0</v>
      </c>
      <c r="AK3822">
        <v>104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50</v>
      </c>
      <c r="AR3822">
        <v>50</v>
      </c>
      <c r="AS3822" t="s">
        <v>797</v>
      </c>
    </row>
    <row r="3823" spans="1:45" x14ac:dyDescent="0.25">
      <c r="A3823">
        <v>3822</v>
      </c>
      <c r="B3823" t="s">
        <v>26</v>
      </c>
      <c r="C3823" t="s">
        <v>665</v>
      </c>
      <c r="D3823" t="s">
        <v>6</v>
      </c>
      <c r="E3823" t="s">
        <v>360</v>
      </c>
      <c r="F3823" s="138">
        <v>44135</v>
      </c>
      <c r="G3823" t="s">
        <v>683</v>
      </c>
      <c r="H3823" t="s">
        <v>667</v>
      </c>
      <c r="I3823" t="s">
        <v>668</v>
      </c>
      <c r="J3823" t="s">
        <v>394</v>
      </c>
      <c r="K3823" t="s">
        <v>671</v>
      </c>
      <c r="L3823">
        <v>1500</v>
      </c>
      <c r="M3823">
        <v>420</v>
      </c>
      <c r="O3823">
        <v>420</v>
      </c>
      <c r="P3823">
        <v>168</v>
      </c>
      <c r="Q3823">
        <v>33</v>
      </c>
      <c r="R3823">
        <v>76</v>
      </c>
      <c r="S3823">
        <v>110.88</v>
      </c>
      <c r="T3823">
        <v>32</v>
      </c>
      <c r="U3823">
        <v>76.674999999999997</v>
      </c>
      <c r="V3823">
        <v>0.99701834862385319</v>
      </c>
      <c r="W3823">
        <v>0.4</v>
      </c>
      <c r="X3823">
        <v>0.11224489795918367</v>
      </c>
      <c r="Y3823">
        <v>0.25850340136054423</v>
      </c>
      <c r="Z3823">
        <v>785</v>
      </c>
      <c r="AA3823">
        <v>0.6</v>
      </c>
      <c r="AB3823">
        <v>23</v>
      </c>
      <c r="AC3823">
        <v>0</v>
      </c>
      <c r="AD3823">
        <v>0</v>
      </c>
      <c r="AE3823">
        <v>18</v>
      </c>
      <c r="AF3823">
        <v>0</v>
      </c>
      <c r="AG3823">
        <v>0</v>
      </c>
      <c r="AH3823">
        <v>47.3</v>
      </c>
      <c r="AI3823">
        <v>2</v>
      </c>
      <c r="AJ3823">
        <v>0</v>
      </c>
      <c r="AK3823">
        <v>39</v>
      </c>
      <c r="AL3823">
        <v>0</v>
      </c>
      <c r="AM3823">
        <v>0</v>
      </c>
      <c r="AN3823">
        <v>0</v>
      </c>
      <c r="AO3823">
        <v>3</v>
      </c>
      <c r="AP3823">
        <v>0</v>
      </c>
      <c r="AQ3823">
        <v>50</v>
      </c>
      <c r="AR3823">
        <v>50</v>
      </c>
      <c r="AS3823" t="s">
        <v>797</v>
      </c>
    </row>
    <row r="3824" spans="1:45" x14ac:dyDescent="0.25">
      <c r="A3824">
        <v>3823</v>
      </c>
      <c r="B3824" t="s">
        <v>26</v>
      </c>
      <c r="C3824" t="s">
        <v>665</v>
      </c>
      <c r="D3824" t="s">
        <v>6</v>
      </c>
      <c r="E3824" t="s">
        <v>360</v>
      </c>
      <c r="F3824" s="138">
        <v>44135</v>
      </c>
      <c r="G3824" t="s">
        <v>683</v>
      </c>
      <c r="H3824" t="s">
        <v>667</v>
      </c>
      <c r="I3824" t="s">
        <v>668</v>
      </c>
      <c r="J3824" t="s">
        <v>392</v>
      </c>
      <c r="K3824" t="s">
        <v>669</v>
      </c>
      <c r="L3824">
        <v>1500</v>
      </c>
      <c r="M3824">
        <v>420</v>
      </c>
      <c r="O3824">
        <v>430</v>
      </c>
      <c r="P3824">
        <v>168</v>
      </c>
      <c r="Q3824">
        <v>31</v>
      </c>
      <c r="R3824">
        <v>81</v>
      </c>
      <c r="S3824">
        <v>110.88</v>
      </c>
      <c r="T3824">
        <v>21.5</v>
      </c>
      <c r="U3824">
        <v>52.9</v>
      </c>
      <c r="V3824">
        <v>0.66428571428571437</v>
      </c>
      <c r="W3824">
        <v>0.4</v>
      </c>
      <c r="X3824">
        <v>0.10299003322259136</v>
      </c>
      <c r="Y3824">
        <v>0.26910299003322258</v>
      </c>
      <c r="Z3824">
        <v>410</v>
      </c>
      <c r="AA3824">
        <v>0.6</v>
      </c>
      <c r="AB3824">
        <v>14</v>
      </c>
      <c r="AC3824">
        <v>0</v>
      </c>
      <c r="AD3824">
        <v>0</v>
      </c>
      <c r="AE3824">
        <v>15</v>
      </c>
      <c r="AF3824">
        <v>0</v>
      </c>
      <c r="AG3824">
        <v>0</v>
      </c>
      <c r="AH3824">
        <v>36.9</v>
      </c>
      <c r="AI3824">
        <v>2</v>
      </c>
      <c r="AJ3824">
        <v>0</v>
      </c>
      <c r="AK3824">
        <v>31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50</v>
      </c>
      <c r="AR3824">
        <v>50</v>
      </c>
      <c r="AS3824" t="s">
        <v>797</v>
      </c>
    </row>
    <row r="3825" spans="1:45" x14ac:dyDescent="0.25">
      <c r="A3825">
        <v>3824</v>
      </c>
      <c r="B3825" t="s">
        <v>26</v>
      </c>
      <c r="C3825" t="s">
        <v>665</v>
      </c>
      <c r="D3825" t="s">
        <v>6</v>
      </c>
      <c r="E3825" t="s">
        <v>360</v>
      </c>
      <c r="F3825" s="138">
        <v>44135</v>
      </c>
      <c r="G3825" t="s">
        <v>683</v>
      </c>
      <c r="H3825" t="s">
        <v>667</v>
      </c>
      <c r="I3825" t="s">
        <v>668</v>
      </c>
      <c r="J3825" t="s">
        <v>393</v>
      </c>
      <c r="K3825" t="s">
        <v>669</v>
      </c>
      <c r="L3825">
        <v>1500</v>
      </c>
      <c r="M3825">
        <v>420</v>
      </c>
      <c r="O3825">
        <v>420</v>
      </c>
      <c r="P3825">
        <v>168</v>
      </c>
      <c r="Q3825">
        <v>36</v>
      </c>
      <c r="R3825">
        <v>49</v>
      </c>
      <c r="S3825">
        <v>111</v>
      </c>
      <c r="T3825">
        <v>10.75</v>
      </c>
      <c r="U3825">
        <v>55.5</v>
      </c>
      <c r="V3825">
        <v>0.77941176470588236</v>
      </c>
      <c r="W3825">
        <v>0.4</v>
      </c>
      <c r="X3825">
        <v>0.12244897959183673</v>
      </c>
      <c r="Y3825">
        <v>0.16666666666666666</v>
      </c>
      <c r="Z3825">
        <v>224</v>
      </c>
      <c r="AA3825">
        <v>0.6</v>
      </c>
      <c r="AB3825">
        <v>0</v>
      </c>
      <c r="AC3825">
        <v>5</v>
      </c>
      <c r="AD3825">
        <v>0</v>
      </c>
      <c r="AE3825">
        <v>19</v>
      </c>
      <c r="AF3825">
        <v>0</v>
      </c>
      <c r="AG3825">
        <v>0</v>
      </c>
      <c r="AH3825">
        <v>35</v>
      </c>
      <c r="AI3825">
        <v>0</v>
      </c>
      <c r="AJ3825">
        <v>0</v>
      </c>
      <c r="AK3825">
        <v>41</v>
      </c>
      <c r="AL3825">
        <v>0</v>
      </c>
      <c r="AM3825">
        <v>0</v>
      </c>
      <c r="AN3825">
        <v>0</v>
      </c>
      <c r="AO3825">
        <v>25</v>
      </c>
      <c r="AP3825">
        <v>0</v>
      </c>
      <c r="AQ3825">
        <v>50</v>
      </c>
      <c r="AR3825">
        <v>50</v>
      </c>
      <c r="AS3825" t="s">
        <v>797</v>
      </c>
    </row>
    <row r="3826" spans="1:45" x14ac:dyDescent="0.25">
      <c r="A3826">
        <v>3825</v>
      </c>
      <c r="B3826" t="s">
        <v>26</v>
      </c>
      <c r="C3826" t="s">
        <v>665</v>
      </c>
      <c r="D3826" t="s">
        <v>6</v>
      </c>
      <c r="E3826" t="s">
        <v>360</v>
      </c>
      <c r="F3826" s="138">
        <v>44135</v>
      </c>
      <c r="G3826" t="s">
        <v>675</v>
      </c>
      <c r="H3826" t="s">
        <v>667</v>
      </c>
      <c r="I3826" t="s">
        <v>668</v>
      </c>
      <c r="J3826" t="s">
        <v>164</v>
      </c>
      <c r="K3826" t="s">
        <v>669</v>
      </c>
      <c r="L3826">
        <v>4200</v>
      </c>
      <c r="M3826">
        <v>630</v>
      </c>
      <c r="O3826">
        <v>720</v>
      </c>
      <c r="P3826">
        <v>353</v>
      </c>
      <c r="Q3826">
        <v>44</v>
      </c>
      <c r="R3826">
        <v>170</v>
      </c>
      <c r="S3826">
        <v>166</v>
      </c>
      <c r="T3826">
        <v>41</v>
      </c>
      <c r="U3826">
        <v>142.25</v>
      </c>
      <c r="V3826">
        <v>0.85630841121495327</v>
      </c>
      <c r="W3826">
        <v>0.4</v>
      </c>
      <c r="X3826">
        <v>8.7301587301587311E-2</v>
      </c>
      <c r="Y3826">
        <v>0.33730158730158732</v>
      </c>
      <c r="Z3826">
        <v>816</v>
      </c>
      <c r="AA3826">
        <v>0.8</v>
      </c>
      <c r="AB3826">
        <v>36</v>
      </c>
      <c r="AC3826">
        <v>4</v>
      </c>
      <c r="AD3826">
        <v>0</v>
      </c>
      <c r="AE3826">
        <v>8</v>
      </c>
      <c r="AF3826">
        <v>0</v>
      </c>
      <c r="AG3826">
        <v>0</v>
      </c>
      <c r="AH3826">
        <v>130</v>
      </c>
      <c r="AI3826">
        <v>5</v>
      </c>
      <c r="AJ3826">
        <v>0</v>
      </c>
      <c r="AK3826">
        <v>22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50</v>
      </c>
      <c r="AR3826">
        <v>50</v>
      </c>
      <c r="AS3826" t="s">
        <v>797</v>
      </c>
    </row>
    <row r="3827" spans="1:45" x14ac:dyDescent="0.25">
      <c r="A3827">
        <v>3826</v>
      </c>
      <c r="B3827" t="s">
        <v>26</v>
      </c>
      <c r="C3827" t="s">
        <v>665</v>
      </c>
      <c r="D3827" t="s">
        <v>6</v>
      </c>
      <c r="E3827" t="s">
        <v>360</v>
      </c>
      <c r="F3827" s="138">
        <v>44135</v>
      </c>
      <c r="G3827" t="s">
        <v>666</v>
      </c>
      <c r="H3827" t="s">
        <v>667</v>
      </c>
      <c r="I3827" t="s">
        <v>668</v>
      </c>
      <c r="J3827" t="s">
        <v>130</v>
      </c>
      <c r="K3827" t="s">
        <v>669</v>
      </c>
      <c r="L3827">
        <v>2700</v>
      </c>
      <c r="M3827">
        <v>336</v>
      </c>
      <c r="O3827">
        <v>376</v>
      </c>
      <c r="P3827">
        <v>226.8</v>
      </c>
      <c r="Q3827">
        <v>38</v>
      </c>
      <c r="R3827">
        <v>90</v>
      </c>
      <c r="S3827">
        <v>149.68799999999999</v>
      </c>
      <c r="T3827">
        <v>32</v>
      </c>
      <c r="U3827">
        <v>79.875</v>
      </c>
      <c r="V3827">
        <v>0.8740234375</v>
      </c>
      <c r="W3827">
        <v>0.4</v>
      </c>
      <c r="X3827">
        <v>0.14437689969604864</v>
      </c>
      <c r="Y3827">
        <v>0.34194528875379943</v>
      </c>
      <c r="Z3827">
        <v>700</v>
      </c>
      <c r="AA3827">
        <v>0.8</v>
      </c>
      <c r="AB3827">
        <v>31</v>
      </c>
      <c r="AC3827">
        <v>4</v>
      </c>
      <c r="AD3827">
        <v>0</v>
      </c>
      <c r="AE3827">
        <v>0</v>
      </c>
      <c r="AF3827">
        <v>0</v>
      </c>
      <c r="AG3827">
        <v>0</v>
      </c>
      <c r="AH3827">
        <v>75</v>
      </c>
      <c r="AI3827">
        <v>5</v>
      </c>
      <c r="AJ3827">
        <v>0</v>
      </c>
      <c r="AK3827">
        <v>5</v>
      </c>
      <c r="AL3827">
        <v>0</v>
      </c>
      <c r="AM3827">
        <v>0</v>
      </c>
      <c r="AN3827">
        <v>0</v>
      </c>
      <c r="AO3827">
        <v>3</v>
      </c>
      <c r="AP3827">
        <v>0</v>
      </c>
      <c r="AQ3827">
        <v>100</v>
      </c>
      <c r="AR3827">
        <v>100</v>
      </c>
      <c r="AS3827" t="s">
        <v>797</v>
      </c>
    </row>
    <row r="3828" spans="1:45" x14ac:dyDescent="0.25">
      <c r="A3828">
        <v>3827</v>
      </c>
      <c r="B3828" t="s">
        <v>26</v>
      </c>
      <c r="C3828" t="s">
        <v>665</v>
      </c>
      <c r="D3828" t="s">
        <v>6</v>
      </c>
      <c r="E3828" t="s">
        <v>360</v>
      </c>
      <c r="F3828" s="138">
        <v>44135</v>
      </c>
      <c r="G3828" t="s">
        <v>676</v>
      </c>
      <c r="H3828" t="s">
        <v>667</v>
      </c>
      <c r="I3828" t="s">
        <v>668</v>
      </c>
      <c r="J3828" t="s">
        <v>165</v>
      </c>
      <c r="K3828" t="s">
        <v>669</v>
      </c>
      <c r="L3828">
        <v>1200</v>
      </c>
      <c r="M3828">
        <v>336</v>
      </c>
      <c r="O3828">
        <v>336</v>
      </c>
      <c r="P3828">
        <v>134.4</v>
      </c>
      <c r="Q3828">
        <v>30</v>
      </c>
      <c r="R3828">
        <v>66</v>
      </c>
      <c r="S3828">
        <v>88.703999999999994</v>
      </c>
      <c r="T3828">
        <v>29</v>
      </c>
      <c r="U3828">
        <v>52</v>
      </c>
      <c r="V3828">
        <v>0.84375</v>
      </c>
      <c r="W3828">
        <v>0.4</v>
      </c>
      <c r="X3828">
        <v>0.12755102040816327</v>
      </c>
      <c r="Y3828">
        <v>0.28061224489795922</v>
      </c>
      <c r="Z3828">
        <v>673</v>
      </c>
      <c r="AA3828">
        <v>0.8</v>
      </c>
      <c r="AB3828">
        <v>23</v>
      </c>
      <c r="AC3828">
        <v>0</v>
      </c>
      <c r="AD3828">
        <v>0</v>
      </c>
      <c r="AE3828">
        <v>12</v>
      </c>
      <c r="AF3828">
        <v>0</v>
      </c>
      <c r="AG3828">
        <v>0</v>
      </c>
      <c r="AH3828">
        <v>38</v>
      </c>
      <c r="AI3828">
        <v>0</v>
      </c>
      <c r="AJ3828">
        <v>0</v>
      </c>
      <c r="AK3828">
        <v>28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50</v>
      </c>
      <c r="AR3828">
        <v>50</v>
      </c>
      <c r="AS3828" t="s">
        <v>797</v>
      </c>
    </row>
    <row r="3829" spans="1:45" x14ac:dyDescent="0.25">
      <c r="A3829">
        <v>3828</v>
      </c>
      <c r="B3829" t="s">
        <v>26</v>
      </c>
      <c r="C3829" t="s">
        <v>665</v>
      </c>
      <c r="D3829" t="s">
        <v>6</v>
      </c>
      <c r="E3829" t="s">
        <v>360</v>
      </c>
      <c r="F3829" s="138">
        <v>44135</v>
      </c>
      <c r="G3829" t="s">
        <v>676</v>
      </c>
      <c r="H3829" t="s">
        <v>667</v>
      </c>
      <c r="I3829" t="s">
        <v>668</v>
      </c>
      <c r="J3829" t="s">
        <v>166</v>
      </c>
      <c r="K3829" t="s">
        <v>669</v>
      </c>
      <c r="L3829">
        <v>1200</v>
      </c>
      <c r="M3829">
        <v>336</v>
      </c>
      <c r="O3829">
        <v>345</v>
      </c>
      <c r="P3829">
        <v>134.4</v>
      </c>
      <c r="Q3829">
        <v>30</v>
      </c>
      <c r="R3829">
        <v>69</v>
      </c>
      <c r="S3829">
        <v>88.703999999999994</v>
      </c>
      <c r="T3829">
        <v>28</v>
      </c>
      <c r="U3829">
        <v>65.25</v>
      </c>
      <c r="V3829">
        <v>0.94191919191919193</v>
      </c>
      <c r="W3829">
        <v>0.4</v>
      </c>
      <c r="X3829">
        <v>0.12422360248447206</v>
      </c>
      <c r="Y3829">
        <v>0.28571428571428575</v>
      </c>
      <c r="Z3829">
        <v>250</v>
      </c>
      <c r="AA3829">
        <v>0.6</v>
      </c>
      <c r="AB3829">
        <v>21</v>
      </c>
      <c r="AC3829">
        <v>0</v>
      </c>
      <c r="AD3829">
        <v>0</v>
      </c>
      <c r="AE3829">
        <v>14</v>
      </c>
      <c r="AF3829">
        <v>0</v>
      </c>
      <c r="AG3829">
        <v>0</v>
      </c>
      <c r="AH3829">
        <v>54</v>
      </c>
      <c r="AI3829">
        <v>13</v>
      </c>
      <c r="AJ3829">
        <v>0</v>
      </c>
      <c r="AK3829">
        <v>16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50</v>
      </c>
      <c r="AR3829">
        <v>50</v>
      </c>
      <c r="AS3829" t="s">
        <v>797</v>
      </c>
    </row>
    <row r="3830" spans="1:45" x14ac:dyDescent="0.25">
      <c r="A3830">
        <v>3829</v>
      </c>
      <c r="B3830" t="s">
        <v>26</v>
      </c>
      <c r="C3830" t="s">
        <v>665</v>
      </c>
      <c r="D3830" t="s">
        <v>6</v>
      </c>
      <c r="E3830" t="s">
        <v>360</v>
      </c>
      <c r="F3830" s="138">
        <v>44135</v>
      </c>
      <c r="G3830" t="s">
        <v>676</v>
      </c>
      <c r="H3830" t="s">
        <v>667</v>
      </c>
      <c r="I3830" t="s">
        <v>672</v>
      </c>
      <c r="J3830" t="s">
        <v>372</v>
      </c>
      <c r="K3830" t="s">
        <v>669</v>
      </c>
      <c r="L3830">
        <v>1200</v>
      </c>
      <c r="M3830">
        <v>240</v>
      </c>
      <c r="O3830">
        <v>208</v>
      </c>
      <c r="P3830">
        <v>96</v>
      </c>
      <c r="Q3830">
        <v>17</v>
      </c>
      <c r="R3830">
        <v>86</v>
      </c>
      <c r="S3830">
        <v>63.36</v>
      </c>
      <c r="T3830">
        <v>9.8000000000000007</v>
      </c>
      <c r="U3830">
        <v>61.42</v>
      </c>
      <c r="V3830">
        <v>0.69145631067961166</v>
      </c>
      <c r="W3830">
        <v>0.4</v>
      </c>
      <c r="X3830">
        <v>0.11675824175824176</v>
      </c>
      <c r="Y3830">
        <v>0.59065934065934067</v>
      </c>
      <c r="Z3830">
        <v>187</v>
      </c>
      <c r="AA3830">
        <v>0.6</v>
      </c>
      <c r="AB3830">
        <v>9.3000000000000007</v>
      </c>
      <c r="AC3830">
        <v>0</v>
      </c>
      <c r="AD3830">
        <v>0</v>
      </c>
      <c r="AE3830">
        <v>1</v>
      </c>
      <c r="AF3830">
        <v>0</v>
      </c>
      <c r="AG3830">
        <v>0</v>
      </c>
      <c r="AH3830">
        <v>57.17</v>
      </c>
      <c r="AI3830">
        <v>1</v>
      </c>
      <c r="AJ3830">
        <v>0</v>
      </c>
      <c r="AK3830">
        <v>8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50</v>
      </c>
      <c r="AR3830">
        <v>50</v>
      </c>
      <c r="AS3830" t="s">
        <v>755</v>
      </c>
    </row>
    <row r="3831" spans="1:45" x14ac:dyDescent="0.25">
      <c r="A3831">
        <v>3830</v>
      </c>
      <c r="B3831" t="s">
        <v>26</v>
      </c>
      <c r="C3831" t="s">
        <v>665</v>
      </c>
      <c r="D3831" t="s">
        <v>6</v>
      </c>
      <c r="E3831" t="s">
        <v>360</v>
      </c>
      <c r="F3831" s="138">
        <v>44135</v>
      </c>
      <c r="G3831" t="s">
        <v>676</v>
      </c>
      <c r="H3831" t="s">
        <v>667</v>
      </c>
      <c r="I3831" t="s">
        <v>677</v>
      </c>
      <c r="J3831" t="s">
        <v>440</v>
      </c>
      <c r="K3831" t="s">
        <v>669</v>
      </c>
      <c r="L3831">
        <v>1200</v>
      </c>
      <c r="M3831">
        <v>240</v>
      </c>
      <c r="O3831">
        <v>230</v>
      </c>
      <c r="P3831">
        <v>96</v>
      </c>
      <c r="Q3831">
        <v>24</v>
      </c>
      <c r="R3831">
        <v>34</v>
      </c>
      <c r="S3831">
        <v>63.36</v>
      </c>
      <c r="T3831">
        <v>15</v>
      </c>
      <c r="U3831">
        <v>25</v>
      </c>
      <c r="V3831">
        <v>0.68965517241379315</v>
      </c>
      <c r="W3831">
        <v>0.4</v>
      </c>
      <c r="X3831">
        <v>0.14906832298136646</v>
      </c>
      <c r="Y3831">
        <v>0.21118012422360249</v>
      </c>
      <c r="Z3831">
        <v>400</v>
      </c>
      <c r="AA3831">
        <v>0.6</v>
      </c>
      <c r="AB3831">
        <v>15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25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50</v>
      </c>
      <c r="AR3831">
        <v>50</v>
      </c>
      <c r="AS3831" t="s">
        <v>755</v>
      </c>
    </row>
    <row r="3832" spans="1:45" x14ac:dyDescent="0.25">
      <c r="A3832">
        <v>3831</v>
      </c>
      <c r="B3832" t="s">
        <v>26</v>
      </c>
      <c r="C3832" t="s">
        <v>665</v>
      </c>
      <c r="D3832" t="s">
        <v>6</v>
      </c>
      <c r="E3832" t="s">
        <v>360</v>
      </c>
      <c r="F3832" s="138">
        <v>44135</v>
      </c>
      <c r="G3832" t="s">
        <v>712</v>
      </c>
      <c r="H3832" t="s">
        <v>687</v>
      </c>
      <c r="I3832" t="s">
        <v>668</v>
      </c>
      <c r="J3832" t="s">
        <v>466</v>
      </c>
      <c r="K3832" t="s">
        <v>711</v>
      </c>
      <c r="L3832">
        <v>320</v>
      </c>
      <c r="M3832">
        <v>144</v>
      </c>
      <c r="O3832">
        <v>144</v>
      </c>
      <c r="P3832">
        <v>34.56</v>
      </c>
      <c r="Q3832">
        <v>18</v>
      </c>
      <c r="R3832">
        <v>27</v>
      </c>
      <c r="S3832">
        <v>25.344000000000001</v>
      </c>
      <c r="T3832">
        <v>8</v>
      </c>
      <c r="U3832">
        <v>13</v>
      </c>
      <c r="V3832">
        <v>0.46666666666666667</v>
      </c>
      <c r="W3832">
        <v>0.24</v>
      </c>
      <c r="X3832">
        <v>0.17857142857142858</v>
      </c>
      <c r="Y3832">
        <v>0.26785714285714285</v>
      </c>
      <c r="Z3832">
        <v>278</v>
      </c>
      <c r="AA3832">
        <v>0.7</v>
      </c>
      <c r="AB3832">
        <v>8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13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50</v>
      </c>
      <c r="AR3832">
        <v>50</v>
      </c>
      <c r="AS3832" t="s">
        <v>755</v>
      </c>
    </row>
    <row r="3833" spans="1:45" x14ac:dyDescent="0.25">
      <c r="A3833">
        <v>3832</v>
      </c>
      <c r="B3833" t="s">
        <v>26</v>
      </c>
      <c r="C3833" t="s">
        <v>678</v>
      </c>
      <c r="D3833" t="s">
        <v>6</v>
      </c>
      <c r="E3833" t="s">
        <v>360</v>
      </c>
      <c r="F3833" s="138">
        <v>44135</v>
      </c>
      <c r="G3833" t="s">
        <v>676</v>
      </c>
      <c r="H3833" t="s">
        <v>667</v>
      </c>
      <c r="I3833" t="s">
        <v>679</v>
      </c>
      <c r="J3833" t="s">
        <v>380</v>
      </c>
      <c r="K3833" t="s">
        <v>669</v>
      </c>
      <c r="L3833">
        <v>1200</v>
      </c>
      <c r="M3833">
        <v>336</v>
      </c>
      <c r="O3833">
        <v>336</v>
      </c>
      <c r="P3833">
        <v>134.4</v>
      </c>
      <c r="Q3833">
        <v>24</v>
      </c>
      <c r="R3833">
        <v>52</v>
      </c>
      <c r="S3833">
        <v>88.703999999999994</v>
      </c>
      <c r="T3833">
        <v>18.100000000000001</v>
      </c>
      <c r="U3833">
        <v>42</v>
      </c>
      <c r="V3833">
        <v>0.7907894736842106</v>
      </c>
      <c r="W3833">
        <v>0.4</v>
      </c>
      <c r="X3833">
        <v>0.10204081632653061</v>
      </c>
      <c r="Y3833">
        <v>0.22108843537414968</v>
      </c>
      <c r="Z3833">
        <v>350</v>
      </c>
      <c r="AA3833">
        <v>0.7</v>
      </c>
      <c r="AB3833">
        <v>8.6</v>
      </c>
      <c r="AC3833">
        <v>0</v>
      </c>
      <c r="AD3833">
        <v>0</v>
      </c>
      <c r="AE3833">
        <v>19</v>
      </c>
      <c r="AF3833">
        <v>0</v>
      </c>
      <c r="AG3833">
        <v>0</v>
      </c>
      <c r="AH3833">
        <v>36.5</v>
      </c>
      <c r="AI3833">
        <v>0</v>
      </c>
      <c r="AJ3833">
        <v>0</v>
      </c>
      <c r="AK3833">
        <v>11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50</v>
      </c>
      <c r="AR3833">
        <v>50</v>
      </c>
      <c r="AS3833" t="s">
        <v>797</v>
      </c>
    </row>
    <row r="3834" spans="1:45" x14ac:dyDescent="0.25">
      <c r="A3834">
        <v>3833</v>
      </c>
      <c r="B3834" t="s">
        <v>26</v>
      </c>
      <c r="C3834" t="s">
        <v>680</v>
      </c>
      <c r="D3834" t="s">
        <v>6</v>
      </c>
      <c r="E3834" t="s">
        <v>360</v>
      </c>
      <c r="F3834" s="138">
        <v>44135</v>
      </c>
      <c r="G3834" t="s">
        <v>670</v>
      </c>
      <c r="H3834" t="s">
        <v>667</v>
      </c>
      <c r="I3834" t="s">
        <v>681</v>
      </c>
      <c r="J3834" t="s">
        <v>375</v>
      </c>
      <c r="K3834" t="s">
        <v>671</v>
      </c>
      <c r="L3834">
        <v>1200</v>
      </c>
      <c r="M3834">
        <v>336</v>
      </c>
      <c r="O3834">
        <v>520</v>
      </c>
      <c r="P3834">
        <v>134</v>
      </c>
      <c r="Q3834">
        <v>45</v>
      </c>
      <c r="R3834">
        <v>140</v>
      </c>
      <c r="S3834">
        <v>88</v>
      </c>
      <c r="T3834">
        <v>40.25</v>
      </c>
      <c r="U3834">
        <v>168.5</v>
      </c>
      <c r="V3834">
        <v>1.1283783783783783</v>
      </c>
      <c r="W3834">
        <v>0.4</v>
      </c>
      <c r="X3834">
        <v>0.12362637362637363</v>
      </c>
      <c r="Y3834">
        <v>0.38461538461538464</v>
      </c>
      <c r="Z3834">
        <v>789</v>
      </c>
      <c r="AA3834">
        <v>0.7</v>
      </c>
      <c r="AB3834">
        <v>36</v>
      </c>
      <c r="AC3834">
        <v>5</v>
      </c>
      <c r="AD3834">
        <v>0</v>
      </c>
      <c r="AE3834">
        <v>6</v>
      </c>
      <c r="AF3834">
        <v>0</v>
      </c>
      <c r="AG3834">
        <v>0</v>
      </c>
      <c r="AH3834">
        <v>164</v>
      </c>
      <c r="AI3834">
        <v>4</v>
      </c>
      <c r="AJ3834">
        <v>0</v>
      </c>
      <c r="AK3834">
        <v>7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250</v>
      </c>
      <c r="AR3834">
        <v>250</v>
      </c>
      <c r="AS3834" t="s">
        <v>797</v>
      </c>
    </row>
    <row r="3835" spans="1:45" x14ac:dyDescent="0.25">
      <c r="A3835">
        <v>3834</v>
      </c>
      <c r="B3835" t="s">
        <v>26</v>
      </c>
      <c r="C3835" t="s">
        <v>680</v>
      </c>
      <c r="D3835" t="s">
        <v>6</v>
      </c>
      <c r="E3835" t="s">
        <v>360</v>
      </c>
      <c r="F3835" s="138">
        <v>44135</v>
      </c>
      <c r="G3835" t="s">
        <v>670</v>
      </c>
      <c r="H3835" t="s">
        <v>667</v>
      </c>
      <c r="I3835" t="s">
        <v>681</v>
      </c>
      <c r="J3835" t="s">
        <v>373</v>
      </c>
      <c r="K3835" t="s">
        <v>671</v>
      </c>
      <c r="L3835">
        <v>1200</v>
      </c>
      <c r="M3835">
        <v>336</v>
      </c>
      <c r="O3835">
        <v>320</v>
      </c>
      <c r="P3835">
        <v>134</v>
      </c>
      <c r="Q3835">
        <v>32</v>
      </c>
      <c r="R3835">
        <v>70</v>
      </c>
      <c r="S3835">
        <v>88</v>
      </c>
      <c r="T3835">
        <v>29</v>
      </c>
      <c r="U3835">
        <v>64.25</v>
      </c>
      <c r="V3835">
        <v>0.91421568627450978</v>
      </c>
      <c r="W3835">
        <v>0.4</v>
      </c>
      <c r="X3835">
        <v>0.14285714285714285</v>
      </c>
      <c r="Y3835">
        <v>0.3125</v>
      </c>
      <c r="Z3835">
        <v>400</v>
      </c>
      <c r="AA3835">
        <v>0.7</v>
      </c>
      <c r="AB3835">
        <v>25</v>
      </c>
      <c r="AC3835">
        <v>0</v>
      </c>
      <c r="AD3835">
        <v>0</v>
      </c>
      <c r="AE3835">
        <v>8</v>
      </c>
      <c r="AF3835">
        <v>0</v>
      </c>
      <c r="AG3835">
        <v>0</v>
      </c>
      <c r="AH3835">
        <v>61</v>
      </c>
      <c r="AI3835">
        <v>1</v>
      </c>
      <c r="AJ3835">
        <v>0</v>
      </c>
      <c r="AK3835">
        <v>6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150</v>
      </c>
      <c r="AR3835">
        <v>150</v>
      </c>
      <c r="AS3835" t="s">
        <v>797</v>
      </c>
    </row>
    <row r="3836" spans="1:45" x14ac:dyDescent="0.25">
      <c r="A3836">
        <v>3835</v>
      </c>
      <c r="B3836" t="s">
        <v>26</v>
      </c>
      <c r="C3836" t="s">
        <v>680</v>
      </c>
      <c r="D3836" t="s">
        <v>6</v>
      </c>
      <c r="E3836" t="s">
        <v>360</v>
      </c>
      <c r="F3836" s="138">
        <v>44135</v>
      </c>
      <c r="G3836" t="s">
        <v>670</v>
      </c>
      <c r="H3836" t="s">
        <v>667</v>
      </c>
      <c r="I3836" t="s">
        <v>681</v>
      </c>
      <c r="J3836" t="s">
        <v>386</v>
      </c>
      <c r="K3836" t="s">
        <v>671</v>
      </c>
      <c r="L3836">
        <v>1200</v>
      </c>
      <c r="M3836">
        <v>240</v>
      </c>
      <c r="O3836">
        <v>260</v>
      </c>
      <c r="P3836">
        <v>96</v>
      </c>
      <c r="Q3836">
        <v>29</v>
      </c>
      <c r="R3836">
        <v>47</v>
      </c>
      <c r="S3836">
        <v>63</v>
      </c>
      <c r="T3836">
        <v>21.5</v>
      </c>
      <c r="U3836">
        <v>36</v>
      </c>
      <c r="V3836">
        <v>0.75657894736842102</v>
      </c>
      <c r="W3836">
        <v>0.4</v>
      </c>
      <c r="X3836">
        <v>0.15934065934065933</v>
      </c>
      <c r="Y3836">
        <v>0.25824175824175827</v>
      </c>
      <c r="Z3836">
        <v>300</v>
      </c>
      <c r="AA3836">
        <v>0.65</v>
      </c>
      <c r="AB3836">
        <v>21</v>
      </c>
      <c r="AC3836">
        <v>0</v>
      </c>
      <c r="AD3836">
        <v>0</v>
      </c>
      <c r="AE3836">
        <v>1</v>
      </c>
      <c r="AF3836">
        <v>0</v>
      </c>
      <c r="AG3836">
        <v>0</v>
      </c>
      <c r="AH3836">
        <v>35</v>
      </c>
      <c r="AI3836">
        <v>0</v>
      </c>
      <c r="AJ3836">
        <v>0</v>
      </c>
      <c r="AK3836">
        <v>2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150</v>
      </c>
      <c r="AR3836">
        <v>150</v>
      </c>
      <c r="AS3836" t="s">
        <v>755</v>
      </c>
    </row>
    <row r="3837" spans="1:45" x14ac:dyDescent="0.25">
      <c r="A3837">
        <v>3836</v>
      </c>
      <c r="B3837" t="s">
        <v>26</v>
      </c>
      <c r="C3837" t="s">
        <v>680</v>
      </c>
      <c r="D3837" t="s">
        <v>6</v>
      </c>
      <c r="E3837" t="s">
        <v>360</v>
      </c>
      <c r="F3837" s="138">
        <v>44135</v>
      </c>
      <c r="G3837" t="s">
        <v>670</v>
      </c>
      <c r="H3837" t="s">
        <v>667</v>
      </c>
      <c r="I3837" t="s">
        <v>681</v>
      </c>
      <c r="J3837" t="s">
        <v>384</v>
      </c>
      <c r="K3837" t="s">
        <v>671</v>
      </c>
      <c r="L3837">
        <v>1200</v>
      </c>
      <c r="M3837">
        <v>240</v>
      </c>
      <c r="O3837">
        <v>220</v>
      </c>
      <c r="P3837">
        <v>96</v>
      </c>
      <c r="Q3837">
        <v>8</v>
      </c>
      <c r="R3837">
        <v>23</v>
      </c>
      <c r="S3837">
        <v>63</v>
      </c>
      <c r="T3837">
        <v>6</v>
      </c>
      <c r="U3837">
        <v>18.55</v>
      </c>
      <c r="V3837">
        <v>0.79193548387096779</v>
      </c>
      <c r="W3837">
        <v>0.4</v>
      </c>
      <c r="X3837">
        <v>5.1948051948051951E-2</v>
      </c>
      <c r="Y3837">
        <v>0.14935064935064934</v>
      </c>
      <c r="Z3837">
        <v>311</v>
      </c>
      <c r="AA3837">
        <v>0.65</v>
      </c>
      <c r="AB3837">
        <v>5</v>
      </c>
      <c r="AC3837">
        <v>0</v>
      </c>
      <c r="AD3837">
        <v>0</v>
      </c>
      <c r="AE3837">
        <v>2</v>
      </c>
      <c r="AF3837">
        <v>0</v>
      </c>
      <c r="AG3837">
        <v>0</v>
      </c>
      <c r="AH3837">
        <v>16.8</v>
      </c>
      <c r="AI3837">
        <v>1</v>
      </c>
      <c r="AJ3837">
        <v>0</v>
      </c>
      <c r="AK3837">
        <v>3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150</v>
      </c>
      <c r="AR3837">
        <v>150</v>
      </c>
      <c r="AS3837" t="s">
        <v>755</v>
      </c>
    </row>
    <row r="3838" spans="1:45" x14ac:dyDescent="0.25">
      <c r="A3838">
        <v>3837</v>
      </c>
      <c r="B3838" t="s">
        <v>26</v>
      </c>
      <c r="C3838" t="s">
        <v>680</v>
      </c>
      <c r="D3838" t="s">
        <v>6</v>
      </c>
      <c r="E3838" t="s">
        <v>360</v>
      </c>
      <c r="F3838" s="138">
        <v>44135</v>
      </c>
      <c r="G3838" t="s">
        <v>676</v>
      </c>
      <c r="H3838" t="s">
        <v>667</v>
      </c>
      <c r="I3838" t="s">
        <v>681</v>
      </c>
      <c r="J3838" t="s">
        <v>377</v>
      </c>
      <c r="K3838" t="s">
        <v>669</v>
      </c>
      <c r="L3838">
        <v>1200</v>
      </c>
      <c r="M3838">
        <v>336</v>
      </c>
      <c r="O3838">
        <v>360</v>
      </c>
      <c r="P3838">
        <v>96</v>
      </c>
      <c r="Q3838">
        <v>21</v>
      </c>
      <c r="R3838">
        <v>44</v>
      </c>
      <c r="S3838">
        <v>88</v>
      </c>
      <c r="T3838">
        <v>23.5</v>
      </c>
      <c r="U3838">
        <v>43</v>
      </c>
      <c r="V3838">
        <v>1.023076923076923</v>
      </c>
      <c r="W3838">
        <v>0.4</v>
      </c>
      <c r="X3838">
        <v>8.3333333333333343E-2</v>
      </c>
      <c r="Y3838">
        <v>0.17460317460317462</v>
      </c>
      <c r="Z3838">
        <v>410</v>
      </c>
      <c r="AA3838">
        <v>0.65</v>
      </c>
      <c r="AB3838">
        <v>13</v>
      </c>
      <c r="AC3838">
        <v>8</v>
      </c>
      <c r="AD3838">
        <v>0</v>
      </c>
      <c r="AE3838">
        <v>17</v>
      </c>
      <c r="AF3838">
        <v>0</v>
      </c>
      <c r="AG3838">
        <v>0</v>
      </c>
      <c r="AH3838">
        <v>36</v>
      </c>
      <c r="AI3838">
        <v>2</v>
      </c>
      <c r="AJ3838">
        <v>0</v>
      </c>
      <c r="AK3838">
        <v>13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150</v>
      </c>
      <c r="AR3838">
        <v>150</v>
      </c>
      <c r="AS3838" t="s">
        <v>797</v>
      </c>
    </row>
    <row r="3839" spans="1:45" x14ac:dyDescent="0.25">
      <c r="A3839">
        <v>3838</v>
      </c>
      <c r="B3839" t="s">
        <v>26</v>
      </c>
      <c r="C3839" t="s">
        <v>680</v>
      </c>
      <c r="D3839" t="s">
        <v>6</v>
      </c>
      <c r="E3839" t="s">
        <v>360</v>
      </c>
      <c r="F3839" s="138">
        <v>44135</v>
      </c>
      <c r="G3839" t="s">
        <v>676</v>
      </c>
      <c r="H3839" t="s">
        <v>667</v>
      </c>
      <c r="I3839" t="s">
        <v>681</v>
      </c>
      <c r="J3839" t="s">
        <v>379</v>
      </c>
      <c r="K3839" t="s">
        <v>669</v>
      </c>
      <c r="L3839">
        <v>1200</v>
      </c>
      <c r="M3839">
        <v>336</v>
      </c>
      <c r="O3839">
        <v>392</v>
      </c>
      <c r="P3839">
        <v>96</v>
      </c>
      <c r="Q3839">
        <v>21</v>
      </c>
      <c r="R3839">
        <v>52</v>
      </c>
      <c r="S3839">
        <v>88</v>
      </c>
      <c r="T3839">
        <v>14.8</v>
      </c>
      <c r="U3839">
        <v>35.75</v>
      </c>
      <c r="V3839">
        <v>0.69246575342465755</v>
      </c>
      <c r="W3839">
        <v>0.4</v>
      </c>
      <c r="X3839">
        <v>7.6530612244897961E-2</v>
      </c>
      <c r="Y3839">
        <v>0.18950437317784258</v>
      </c>
      <c r="Z3839">
        <v>399</v>
      </c>
      <c r="AA3839">
        <v>0.65</v>
      </c>
      <c r="AB3839">
        <v>8.8000000000000007</v>
      </c>
      <c r="AC3839">
        <v>0</v>
      </c>
      <c r="AD3839">
        <v>0</v>
      </c>
      <c r="AE3839">
        <v>12</v>
      </c>
      <c r="AF3839">
        <v>0</v>
      </c>
      <c r="AG3839">
        <v>0</v>
      </c>
      <c r="AH3839">
        <v>26</v>
      </c>
      <c r="AI3839">
        <v>11</v>
      </c>
      <c r="AJ3839">
        <v>0</v>
      </c>
      <c r="AK3839">
        <v>14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150</v>
      </c>
      <c r="AR3839">
        <v>150</v>
      </c>
      <c r="AS3839" t="s">
        <v>797</v>
      </c>
    </row>
    <row r="3840" spans="1:45" x14ac:dyDescent="0.25">
      <c r="A3840">
        <v>3839</v>
      </c>
      <c r="B3840" t="s">
        <v>26</v>
      </c>
      <c r="C3840" t="s">
        <v>680</v>
      </c>
      <c r="D3840" t="s">
        <v>6</v>
      </c>
      <c r="E3840" t="s">
        <v>360</v>
      </c>
      <c r="F3840" s="138">
        <v>44135</v>
      </c>
      <c r="G3840" t="s">
        <v>676</v>
      </c>
      <c r="H3840" t="s">
        <v>667</v>
      </c>
      <c r="I3840" t="s">
        <v>681</v>
      </c>
      <c r="J3840" t="s">
        <v>378</v>
      </c>
      <c r="K3840" t="s">
        <v>669</v>
      </c>
      <c r="L3840">
        <v>1200</v>
      </c>
      <c r="M3840">
        <v>336</v>
      </c>
      <c r="O3840">
        <v>360</v>
      </c>
      <c r="P3840">
        <v>96</v>
      </c>
      <c r="Q3840">
        <v>34</v>
      </c>
      <c r="R3840">
        <v>42</v>
      </c>
      <c r="S3840">
        <v>88</v>
      </c>
      <c r="T3840">
        <v>24.5</v>
      </c>
      <c r="U3840">
        <v>39</v>
      </c>
      <c r="V3840">
        <v>0.83552631578947367</v>
      </c>
      <c r="W3840">
        <v>0.4</v>
      </c>
      <c r="X3840">
        <v>0.13492063492063494</v>
      </c>
      <c r="Y3840">
        <v>0.16666666666666669</v>
      </c>
      <c r="Z3840">
        <v>401</v>
      </c>
      <c r="AA3840">
        <v>0.65</v>
      </c>
      <c r="AB3840">
        <v>18</v>
      </c>
      <c r="AC3840">
        <v>0</v>
      </c>
      <c r="AD3840">
        <v>0</v>
      </c>
      <c r="AE3840">
        <v>13</v>
      </c>
      <c r="AF3840">
        <v>0</v>
      </c>
      <c r="AG3840">
        <v>0</v>
      </c>
      <c r="AH3840">
        <v>33</v>
      </c>
      <c r="AI3840">
        <v>0</v>
      </c>
      <c r="AJ3840">
        <v>0</v>
      </c>
      <c r="AK3840">
        <v>12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150</v>
      </c>
      <c r="AR3840">
        <v>150</v>
      </c>
      <c r="AS3840" t="s">
        <v>797</v>
      </c>
    </row>
    <row r="3841" spans="1:45" x14ac:dyDescent="0.25">
      <c r="A3841">
        <v>3840</v>
      </c>
      <c r="B3841" t="s">
        <v>26</v>
      </c>
      <c r="C3841" t="s">
        <v>680</v>
      </c>
      <c r="D3841" t="s">
        <v>6</v>
      </c>
      <c r="E3841" t="s">
        <v>360</v>
      </c>
      <c r="F3841" s="138">
        <v>44135</v>
      </c>
      <c r="G3841" t="s">
        <v>670</v>
      </c>
      <c r="H3841" t="s">
        <v>667</v>
      </c>
      <c r="I3841" t="s">
        <v>690</v>
      </c>
      <c r="J3841" t="s">
        <v>596</v>
      </c>
      <c r="K3841" t="s">
        <v>671</v>
      </c>
      <c r="L3841">
        <v>1200</v>
      </c>
      <c r="M3841">
        <v>240</v>
      </c>
      <c r="O3841">
        <v>240</v>
      </c>
      <c r="P3841">
        <v>96</v>
      </c>
      <c r="Q3841">
        <v>15</v>
      </c>
      <c r="R3841">
        <v>31</v>
      </c>
      <c r="S3841">
        <v>21</v>
      </c>
      <c r="T3841">
        <v>21.5</v>
      </c>
      <c r="U3841">
        <v>41.1</v>
      </c>
      <c r="V3841">
        <v>1.3608695652173914</v>
      </c>
      <c r="W3841">
        <v>0.4</v>
      </c>
      <c r="X3841">
        <v>8.9285714285714288E-2</v>
      </c>
      <c r="Y3841">
        <v>0.18452380952380953</v>
      </c>
      <c r="Z3841">
        <v>350</v>
      </c>
      <c r="AA3841">
        <v>0.65</v>
      </c>
      <c r="AB3841">
        <v>21</v>
      </c>
      <c r="AC3841">
        <v>0</v>
      </c>
      <c r="AD3841">
        <v>0</v>
      </c>
      <c r="AE3841">
        <v>1</v>
      </c>
      <c r="AF3841">
        <v>0</v>
      </c>
      <c r="AG3841">
        <v>0</v>
      </c>
      <c r="AH3841">
        <v>40.6</v>
      </c>
      <c r="AI3841">
        <v>0</v>
      </c>
      <c r="AJ3841">
        <v>0</v>
      </c>
      <c r="AK3841">
        <v>1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150</v>
      </c>
      <c r="AR3841">
        <v>150</v>
      </c>
      <c r="AS3841" t="s">
        <v>755</v>
      </c>
    </row>
    <row r="3842" spans="1:45" x14ac:dyDescent="0.25">
      <c r="A3842">
        <v>3841</v>
      </c>
      <c r="B3842" t="s">
        <v>26</v>
      </c>
      <c r="C3842" t="s">
        <v>665</v>
      </c>
      <c r="D3842" t="s">
        <v>7</v>
      </c>
      <c r="E3842" t="s">
        <v>360</v>
      </c>
      <c r="F3842" s="138">
        <v>44136</v>
      </c>
      <c r="G3842" t="s">
        <v>682</v>
      </c>
      <c r="H3842" t="s">
        <v>687</v>
      </c>
      <c r="I3842" t="s">
        <v>668</v>
      </c>
      <c r="J3842" t="s">
        <v>478</v>
      </c>
      <c r="K3842" t="s">
        <v>671</v>
      </c>
      <c r="L3842">
        <v>1000</v>
      </c>
      <c r="M3842">
        <v>200</v>
      </c>
      <c r="N3842">
        <v>208</v>
      </c>
      <c r="P3842">
        <v>48</v>
      </c>
      <c r="Q3842">
        <v>35</v>
      </c>
      <c r="R3842">
        <v>42</v>
      </c>
      <c r="S3842">
        <v>18</v>
      </c>
      <c r="T3842">
        <v>11.75</v>
      </c>
      <c r="U3842">
        <v>25.25</v>
      </c>
      <c r="V3842">
        <v>0.48051948051948051</v>
      </c>
      <c r="W3842">
        <v>0.24</v>
      </c>
      <c r="X3842">
        <v>0.24038461538461539</v>
      </c>
      <c r="Y3842">
        <v>0.28846153846153849</v>
      </c>
      <c r="Z3842">
        <v>535</v>
      </c>
      <c r="AA3842">
        <v>0.7</v>
      </c>
      <c r="AB3842">
        <v>5</v>
      </c>
      <c r="AC3842">
        <v>11</v>
      </c>
      <c r="AD3842">
        <v>0</v>
      </c>
      <c r="AE3842">
        <v>8</v>
      </c>
      <c r="AF3842">
        <v>0</v>
      </c>
      <c r="AG3842">
        <v>0</v>
      </c>
      <c r="AH3842">
        <v>13</v>
      </c>
      <c r="AI3842">
        <v>7</v>
      </c>
      <c r="AJ3842">
        <v>0</v>
      </c>
      <c r="AK3842">
        <v>21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150</v>
      </c>
      <c r="AR3842">
        <v>150</v>
      </c>
      <c r="AS3842" t="s">
        <v>755</v>
      </c>
    </row>
    <row r="3843" spans="1:45" x14ac:dyDescent="0.25">
      <c r="A3843">
        <v>3842</v>
      </c>
      <c r="B3843" t="s">
        <v>26</v>
      </c>
      <c r="C3843" t="s">
        <v>665</v>
      </c>
      <c r="D3843" t="s">
        <v>7</v>
      </c>
      <c r="E3843" t="s">
        <v>360</v>
      </c>
      <c r="F3843" s="138">
        <v>44136</v>
      </c>
      <c r="G3843" t="s">
        <v>682</v>
      </c>
      <c r="H3843" t="s">
        <v>687</v>
      </c>
      <c r="I3843" t="s">
        <v>668</v>
      </c>
      <c r="J3843" t="s">
        <v>479</v>
      </c>
      <c r="K3843" t="s">
        <v>671</v>
      </c>
      <c r="L3843">
        <v>1000</v>
      </c>
      <c r="M3843">
        <v>200</v>
      </c>
      <c r="N3843">
        <v>224</v>
      </c>
      <c r="P3843">
        <v>48</v>
      </c>
      <c r="Q3843">
        <v>14</v>
      </c>
      <c r="R3843">
        <v>29</v>
      </c>
      <c r="S3843">
        <v>18</v>
      </c>
      <c r="T3843">
        <v>7</v>
      </c>
      <c r="U3843">
        <v>25</v>
      </c>
      <c r="V3843">
        <v>0.7441860465116279</v>
      </c>
      <c r="W3843">
        <v>0.24</v>
      </c>
      <c r="X3843">
        <v>8.9285714285714302E-2</v>
      </c>
      <c r="Y3843">
        <v>0.18494897959183676</v>
      </c>
      <c r="Z3843">
        <v>483</v>
      </c>
      <c r="AA3843">
        <v>0.7</v>
      </c>
      <c r="AB3843">
        <v>7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25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100</v>
      </c>
      <c r="AR3843">
        <v>100</v>
      </c>
      <c r="AS3843" t="s">
        <v>755</v>
      </c>
    </row>
    <row r="3844" spans="1:45" x14ac:dyDescent="0.25">
      <c r="A3844">
        <v>3843</v>
      </c>
      <c r="B3844" t="s">
        <v>26</v>
      </c>
      <c r="C3844" t="s">
        <v>665</v>
      </c>
      <c r="D3844" t="s">
        <v>7</v>
      </c>
      <c r="E3844" t="s">
        <v>360</v>
      </c>
      <c r="F3844" s="138">
        <v>44136</v>
      </c>
      <c r="G3844" t="s">
        <v>682</v>
      </c>
      <c r="H3844" t="s">
        <v>687</v>
      </c>
      <c r="I3844" t="s">
        <v>668</v>
      </c>
      <c r="J3844" t="s">
        <v>463</v>
      </c>
      <c r="K3844" t="s">
        <v>671</v>
      </c>
      <c r="L3844">
        <v>1000</v>
      </c>
      <c r="M3844">
        <v>200</v>
      </c>
      <c r="N3844">
        <v>208</v>
      </c>
      <c r="P3844">
        <v>48</v>
      </c>
      <c r="Q3844">
        <v>19</v>
      </c>
      <c r="R3844">
        <v>23</v>
      </c>
      <c r="S3844">
        <v>18</v>
      </c>
      <c r="T3844">
        <v>15</v>
      </c>
      <c r="U3844">
        <v>20</v>
      </c>
      <c r="V3844">
        <v>0.83333333333333337</v>
      </c>
      <c r="W3844">
        <v>0.24</v>
      </c>
      <c r="X3844">
        <v>0.1304945054945055</v>
      </c>
      <c r="Y3844">
        <v>0.15796703296703296</v>
      </c>
      <c r="Z3844">
        <v>270</v>
      </c>
      <c r="AA3844">
        <v>0.7</v>
      </c>
      <c r="AB3844">
        <v>12</v>
      </c>
      <c r="AC3844">
        <v>0</v>
      </c>
      <c r="AD3844">
        <v>0</v>
      </c>
      <c r="AE3844">
        <v>6</v>
      </c>
      <c r="AF3844">
        <v>0</v>
      </c>
      <c r="AG3844">
        <v>0</v>
      </c>
      <c r="AH3844">
        <v>17</v>
      </c>
      <c r="AI3844">
        <v>0</v>
      </c>
      <c r="AJ3844">
        <v>0</v>
      </c>
      <c r="AK3844">
        <v>6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100</v>
      </c>
      <c r="AR3844">
        <v>100</v>
      </c>
      <c r="AS3844" t="s">
        <v>755</v>
      </c>
    </row>
    <row r="3845" spans="1:45" x14ac:dyDescent="0.25">
      <c r="A3845">
        <v>3844</v>
      </c>
      <c r="B3845" t="s">
        <v>26</v>
      </c>
      <c r="C3845" t="s">
        <v>665</v>
      </c>
      <c r="D3845" t="s">
        <v>7</v>
      </c>
      <c r="E3845" t="s">
        <v>360</v>
      </c>
      <c r="F3845" s="138">
        <v>44136</v>
      </c>
      <c r="G3845" t="s">
        <v>682</v>
      </c>
      <c r="H3845" t="s">
        <v>687</v>
      </c>
      <c r="I3845" t="s">
        <v>668</v>
      </c>
      <c r="J3845" t="s">
        <v>481</v>
      </c>
      <c r="K3845" t="s">
        <v>671</v>
      </c>
      <c r="L3845">
        <v>1000</v>
      </c>
      <c r="M3845">
        <v>200</v>
      </c>
      <c r="N3845">
        <v>208</v>
      </c>
      <c r="P3845">
        <v>48</v>
      </c>
      <c r="Q3845">
        <v>30</v>
      </c>
      <c r="R3845">
        <v>20</v>
      </c>
      <c r="S3845">
        <v>18</v>
      </c>
      <c r="T3845">
        <v>7</v>
      </c>
      <c r="U3845">
        <v>17</v>
      </c>
      <c r="V3845">
        <v>0.48</v>
      </c>
      <c r="W3845">
        <v>0.24</v>
      </c>
      <c r="X3845">
        <v>0.20604395604395606</v>
      </c>
      <c r="Y3845">
        <v>0.13736263736263737</v>
      </c>
      <c r="Z3845">
        <v>477</v>
      </c>
      <c r="AA3845">
        <v>0.7</v>
      </c>
      <c r="AB3845">
        <v>7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17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100</v>
      </c>
      <c r="AR3845">
        <v>100</v>
      </c>
      <c r="AS3845" t="s">
        <v>755</v>
      </c>
    </row>
    <row r="3846" spans="1:45" x14ac:dyDescent="0.25">
      <c r="A3846">
        <v>3845</v>
      </c>
      <c r="B3846" t="s">
        <v>26</v>
      </c>
      <c r="C3846" t="s">
        <v>665</v>
      </c>
      <c r="D3846" t="s">
        <v>7</v>
      </c>
      <c r="E3846" t="s">
        <v>360</v>
      </c>
      <c r="F3846" s="138">
        <v>44136</v>
      </c>
      <c r="G3846" t="s">
        <v>682</v>
      </c>
      <c r="H3846" t="s">
        <v>687</v>
      </c>
      <c r="I3846" t="s">
        <v>668</v>
      </c>
      <c r="J3846" t="s">
        <v>482</v>
      </c>
      <c r="K3846" t="s">
        <v>671</v>
      </c>
      <c r="L3846">
        <v>1000</v>
      </c>
      <c r="M3846">
        <v>200</v>
      </c>
      <c r="N3846">
        <v>208</v>
      </c>
      <c r="P3846">
        <v>48</v>
      </c>
      <c r="Q3846">
        <v>31</v>
      </c>
      <c r="R3846">
        <v>33</v>
      </c>
      <c r="S3846">
        <v>18</v>
      </c>
      <c r="T3846">
        <v>18</v>
      </c>
      <c r="U3846">
        <v>20.5</v>
      </c>
      <c r="V3846">
        <v>0.6015625</v>
      </c>
      <c r="W3846">
        <v>0.24</v>
      </c>
      <c r="X3846">
        <v>0.21291208791208793</v>
      </c>
      <c r="Y3846">
        <v>0.22664835164835165</v>
      </c>
      <c r="Z3846">
        <v>257</v>
      </c>
      <c r="AA3846">
        <v>0.7</v>
      </c>
      <c r="AB3846">
        <v>7</v>
      </c>
      <c r="AC3846">
        <v>0</v>
      </c>
      <c r="AD3846">
        <v>0</v>
      </c>
      <c r="AE3846">
        <v>22</v>
      </c>
      <c r="AF3846">
        <v>0</v>
      </c>
      <c r="AG3846">
        <v>0</v>
      </c>
      <c r="AH3846">
        <v>12</v>
      </c>
      <c r="AI3846">
        <v>0</v>
      </c>
      <c r="AJ3846">
        <v>0</v>
      </c>
      <c r="AK3846">
        <v>17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100</v>
      </c>
      <c r="AR3846">
        <v>100</v>
      </c>
      <c r="AS3846" t="s">
        <v>755</v>
      </c>
    </row>
    <row r="3847" spans="1:45" x14ac:dyDescent="0.25">
      <c r="A3847">
        <v>3846</v>
      </c>
      <c r="B3847" t="s">
        <v>26</v>
      </c>
      <c r="C3847" t="s">
        <v>665</v>
      </c>
      <c r="D3847" t="s">
        <v>7</v>
      </c>
      <c r="E3847" t="s">
        <v>360</v>
      </c>
      <c r="F3847" s="138">
        <v>44136</v>
      </c>
      <c r="G3847" t="s">
        <v>682</v>
      </c>
      <c r="H3847" t="s">
        <v>687</v>
      </c>
      <c r="I3847" t="s">
        <v>668</v>
      </c>
      <c r="J3847" t="s">
        <v>464</v>
      </c>
      <c r="K3847" t="s">
        <v>671</v>
      </c>
      <c r="L3847">
        <v>1000</v>
      </c>
      <c r="M3847">
        <v>200</v>
      </c>
      <c r="N3847">
        <v>224</v>
      </c>
      <c r="P3847">
        <v>48</v>
      </c>
      <c r="Q3847">
        <v>10</v>
      </c>
      <c r="R3847">
        <v>16</v>
      </c>
      <c r="S3847">
        <v>18</v>
      </c>
      <c r="T3847">
        <v>4.75</v>
      </c>
      <c r="U3847">
        <v>6.75</v>
      </c>
      <c r="V3847">
        <v>0.44230769230769229</v>
      </c>
      <c r="W3847">
        <v>0.24</v>
      </c>
      <c r="X3847">
        <v>6.3775510204081634E-2</v>
      </c>
      <c r="Y3847">
        <v>0.10204081632653063</v>
      </c>
      <c r="Z3847">
        <v>215</v>
      </c>
      <c r="AA3847">
        <v>0.7</v>
      </c>
      <c r="AB3847">
        <v>4</v>
      </c>
      <c r="AC3847">
        <v>3</v>
      </c>
      <c r="AD3847">
        <v>0</v>
      </c>
      <c r="AE3847">
        <v>0</v>
      </c>
      <c r="AF3847">
        <v>0</v>
      </c>
      <c r="AG3847">
        <v>0</v>
      </c>
      <c r="AH3847">
        <v>6</v>
      </c>
      <c r="AI3847">
        <v>3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100</v>
      </c>
      <c r="AR3847">
        <v>100</v>
      </c>
      <c r="AS3847" t="s">
        <v>755</v>
      </c>
    </row>
    <row r="3848" spans="1:45" x14ac:dyDescent="0.25">
      <c r="A3848">
        <v>3847</v>
      </c>
      <c r="B3848" t="s">
        <v>26</v>
      </c>
      <c r="C3848" t="s">
        <v>665</v>
      </c>
      <c r="D3848" t="s">
        <v>7</v>
      </c>
      <c r="E3848" t="s">
        <v>360</v>
      </c>
      <c r="F3848" s="138">
        <v>44136</v>
      </c>
      <c r="G3848" t="s">
        <v>682</v>
      </c>
      <c r="H3848" t="s">
        <v>687</v>
      </c>
      <c r="I3848" t="s">
        <v>668</v>
      </c>
      <c r="J3848" t="s">
        <v>484</v>
      </c>
      <c r="K3848" t="s">
        <v>671</v>
      </c>
      <c r="L3848">
        <v>1000</v>
      </c>
      <c r="M3848">
        <v>200</v>
      </c>
      <c r="N3848">
        <v>208</v>
      </c>
      <c r="P3848">
        <v>48</v>
      </c>
      <c r="Q3848">
        <v>5</v>
      </c>
      <c r="R3848">
        <v>24</v>
      </c>
      <c r="S3848">
        <v>18</v>
      </c>
      <c r="T3848">
        <v>4</v>
      </c>
      <c r="U3848">
        <v>8.5</v>
      </c>
      <c r="V3848">
        <v>0.43103448275862066</v>
      </c>
      <c r="W3848">
        <v>0.24</v>
      </c>
      <c r="X3848">
        <v>3.4340659340659344E-2</v>
      </c>
      <c r="Y3848">
        <v>0.16483516483516483</v>
      </c>
      <c r="Z3848">
        <v>342</v>
      </c>
      <c r="AA3848">
        <v>0.7</v>
      </c>
      <c r="AB3848">
        <v>0</v>
      </c>
      <c r="AC3848">
        <v>0</v>
      </c>
      <c r="AD3848">
        <v>0</v>
      </c>
      <c r="AE3848">
        <v>8</v>
      </c>
      <c r="AF3848">
        <v>0</v>
      </c>
      <c r="AG3848">
        <v>0</v>
      </c>
      <c r="AH3848">
        <v>5</v>
      </c>
      <c r="AI3848">
        <v>0</v>
      </c>
      <c r="AJ3848">
        <v>0</v>
      </c>
      <c r="AK3848">
        <v>7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50</v>
      </c>
      <c r="AR3848">
        <v>50</v>
      </c>
      <c r="AS3848" t="s">
        <v>755</v>
      </c>
    </row>
    <row r="3849" spans="1:45" x14ac:dyDescent="0.25">
      <c r="A3849">
        <v>3848</v>
      </c>
      <c r="B3849" t="s">
        <v>26</v>
      </c>
      <c r="C3849" t="s">
        <v>665</v>
      </c>
      <c r="D3849" t="s">
        <v>7</v>
      </c>
      <c r="E3849" t="s">
        <v>360</v>
      </c>
      <c r="F3849" s="138">
        <v>44136</v>
      </c>
      <c r="G3849" t="s">
        <v>682</v>
      </c>
      <c r="H3849" t="s">
        <v>687</v>
      </c>
      <c r="I3849" t="s">
        <v>668</v>
      </c>
      <c r="J3849" t="s">
        <v>465</v>
      </c>
      <c r="K3849" t="s">
        <v>671</v>
      </c>
      <c r="L3849">
        <v>1000</v>
      </c>
      <c r="M3849">
        <v>200</v>
      </c>
      <c r="N3849">
        <v>208</v>
      </c>
      <c r="P3849">
        <v>48</v>
      </c>
      <c r="Q3849">
        <v>21</v>
      </c>
      <c r="R3849">
        <v>11</v>
      </c>
      <c r="S3849">
        <v>18</v>
      </c>
      <c r="T3849">
        <v>11</v>
      </c>
      <c r="U3849">
        <v>3.5</v>
      </c>
      <c r="V3849">
        <v>0.453125</v>
      </c>
      <c r="W3849">
        <v>0.24</v>
      </c>
      <c r="X3849">
        <v>0.14423076923076925</v>
      </c>
      <c r="Y3849">
        <v>7.5549450549450559E-2</v>
      </c>
      <c r="Z3849">
        <v>280</v>
      </c>
      <c r="AA3849">
        <v>0.7</v>
      </c>
      <c r="AB3849">
        <v>4</v>
      </c>
      <c r="AC3849">
        <v>0</v>
      </c>
      <c r="AD3849">
        <v>0</v>
      </c>
      <c r="AE3849">
        <v>14</v>
      </c>
      <c r="AF3849">
        <v>0</v>
      </c>
      <c r="AG3849">
        <v>0</v>
      </c>
      <c r="AH3849">
        <v>1.5</v>
      </c>
      <c r="AI3849">
        <v>0</v>
      </c>
      <c r="AJ3849">
        <v>0</v>
      </c>
      <c r="AK3849">
        <v>4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50</v>
      </c>
      <c r="AR3849">
        <v>50</v>
      </c>
      <c r="AS3849" t="s">
        <v>755</v>
      </c>
    </row>
    <row r="3850" spans="1:45" x14ac:dyDescent="0.25">
      <c r="A3850">
        <v>3849</v>
      </c>
      <c r="B3850" t="s">
        <v>26</v>
      </c>
      <c r="C3850" t="s">
        <v>665</v>
      </c>
      <c r="D3850" t="s">
        <v>7</v>
      </c>
      <c r="E3850" t="s">
        <v>360</v>
      </c>
      <c r="F3850" s="138">
        <v>44136</v>
      </c>
      <c r="G3850" t="s">
        <v>682</v>
      </c>
      <c r="H3850" t="s">
        <v>687</v>
      </c>
      <c r="I3850" t="s">
        <v>668</v>
      </c>
      <c r="J3850" t="s">
        <v>485</v>
      </c>
      <c r="K3850" t="s">
        <v>671</v>
      </c>
      <c r="L3850">
        <v>1000</v>
      </c>
      <c r="M3850">
        <v>200</v>
      </c>
      <c r="N3850">
        <v>208</v>
      </c>
      <c r="P3850">
        <v>48</v>
      </c>
      <c r="Q3850">
        <v>22</v>
      </c>
      <c r="R3850">
        <v>29</v>
      </c>
      <c r="S3850">
        <v>18</v>
      </c>
      <c r="T3850">
        <v>11.5</v>
      </c>
      <c r="U3850">
        <v>13.1</v>
      </c>
      <c r="V3850">
        <v>0.4823529411764706</v>
      </c>
      <c r="W3850">
        <v>0.24</v>
      </c>
      <c r="X3850">
        <v>0.15109890109890112</v>
      </c>
      <c r="Y3850">
        <v>0.19917582417582419</v>
      </c>
      <c r="Z3850">
        <v>294</v>
      </c>
      <c r="AA3850">
        <v>0.7</v>
      </c>
      <c r="AB3850">
        <v>5.5</v>
      </c>
      <c r="AC3850">
        <v>0</v>
      </c>
      <c r="AD3850">
        <v>0</v>
      </c>
      <c r="AE3850">
        <v>12</v>
      </c>
      <c r="AF3850">
        <v>0</v>
      </c>
      <c r="AG3850">
        <v>0</v>
      </c>
      <c r="AH3850">
        <v>6.1</v>
      </c>
      <c r="AI3850">
        <v>0</v>
      </c>
      <c r="AJ3850">
        <v>0</v>
      </c>
      <c r="AK3850">
        <v>14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50</v>
      </c>
      <c r="AR3850">
        <v>50</v>
      </c>
      <c r="AS3850" t="s">
        <v>755</v>
      </c>
    </row>
    <row r="3851" spans="1:45" x14ac:dyDescent="0.25">
      <c r="A3851">
        <v>3850</v>
      </c>
      <c r="B3851" t="s">
        <v>26</v>
      </c>
      <c r="C3851" t="s">
        <v>665</v>
      </c>
      <c r="D3851" t="s">
        <v>7</v>
      </c>
      <c r="E3851" t="s">
        <v>360</v>
      </c>
      <c r="F3851" s="138">
        <v>44136</v>
      </c>
      <c r="G3851" t="s">
        <v>682</v>
      </c>
      <c r="H3851" t="s">
        <v>687</v>
      </c>
      <c r="I3851" t="s">
        <v>668</v>
      </c>
      <c r="J3851" t="s">
        <v>524</v>
      </c>
      <c r="K3851" t="s">
        <v>671</v>
      </c>
      <c r="L3851">
        <v>1000</v>
      </c>
      <c r="M3851">
        <v>200</v>
      </c>
      <c r="N3851">
        <v>208</v>
      </c>
      <c r="P3851">
        <v>48</v>
      </c>
      <c r="Q3851">
        <v>12</v>
      </c>
      <c r="R3851">
        <v>23</v>
      </c>
      <c r="S3851">
        <v>18</v>
      </c>
      <c r="T3851">
        <v>12.666666666666668</v>
      </c>
      <c r="U3851">
        <v>16.916666666666668</v>
      </c>
      <c r="V3851">
        <v>0.84523809523809534</v>
      </c>
      <c r="W3851">
        <v>0.24</v>
      </c>
      <c r="X3851">
        <v>8.2417582417582416E-2</v>
      </c>
      <c r="Y3851">
        <v>0.15796703296703296</v>
      </c>
      <c r="Z3851">
        <v>276</v>
      </c>
      <c r="AA3851">
        <v>0.7</v>
      </c>
      <c r="AB3851">
        <v>4.666666666666667</v>
      </c>
      <c r="AC3851">
        <v>0</v>
      </c>
      <c r="AD3851">
        <v>0</v>
      </c>
      <c r="AE3851">
        <v>16</v>
      </c>
      <c r="AF3851">
        <v>0</v>
      </c>
      <c r="AG3851">
        <v>0</v>
      </c>
      <c r="AH3851">
        <v>5.666666666666667</v>
      </c>
      <c r="AI3851">
        <v>5</v>
      </c>
      <c r="AJ3851">
        <v>0</v>
      </c>
      <c r="AK3851">
        <v>20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50</v>
      </c>
      <c r="AR3851">
        <v>50</v>
      </c>
      <c r="AS3851" t="s">
        <v>755</v>
      </c>
    </row>
    <row r="3852" spans="1:45" x14ac:dyDescent="0.25">
      <c r="A3852">
        <v>3851</v>
      </c>
      <c r="B3852" t="s">
        <v>26</v>
      </c>
      <c r="C3852" t="s">
        <v>665</v>
      </c>
      <c r="D3852" t="s">
        <v>7</v>
      </c>
      <c r="E3852" t="s">
        <v>360</v>
      </c>
      <c r="F3852" s="138">
        <v>44136</v>
      </c>
      <c r="G3852" t="s">
        <v>682</v>
      </c>
      <c r="H3852" t="s">
        <v>687</v>
      </c>
      <c r="I3852" t="s">
        <v>668</v>
      </c>
      <c r="J3852" t="s">
        <v>563</v>
      </c>
      <c r="K3852" t="s">
        <v>671</v>
      </c>
      <c r="L3852">
        <v>1000</v>
      </c>
      <c r="M3852">
        <v>200</v>
      </c>
      <c r="N3852">
        <v>196</v>
      </c>
      <c r="P3852">
        <v>48</v>
      </c>
      <c r="Q3852">
        <v>11</v>
      </c>
      <c r="R3852">
        <v>25</v>
      </c>
      <c r="S3852">
        <v>18</v>
      </c>
      <c r="T3852">
        <v>16</v>
      </c>
      <c r="U3852">
        <v>22.25</v>
      </c>
      <c r="V3852">
        <v>1.0625</v>
      </c>
      <c r="W3852">
        <v>0.24</v>
      </c>
      <c r="X3852">
        <v>8.0174927113702624E-2</v>
      </c>
      <c r="Y3852">
        <v>0.18221574344023325</v>
      </c>
      <c r="Z3852">
        <v>288</v>
      </c>
      <c r="AA3852">
        <v>0.7</v>
      </c>
      <c r="AB3852">
        <v>11.5</v>
      </c>
      <c r="AC3852">
        <v>0</v>
      </c>
      <c r="AD3852">
        <v>0</v>
      </c>
      <c r="AE3852">
        <v>9</v>
      </c>
      <c r="AF3852">
        <v>0</v>
      </c>
      <c r="AG3852">
        <v>0</v>
      </c>
      <c r="AH3852">
        <v>19</v>
      </c>
      <c r="AI3852">
        <v>1</v>
      </c>
      <c r="AJ3852">
        <v>0</v>
      </c>
      <c r="AK3852">
        <v>6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50</v>
      </c>
      <c r="AR3852">
        <v>50</v>
      </c>
      <c r="AS3852" t="s">
        <v>755</v>
      </c>
    </row>
    <row r="3853" spans="1:45" x14ac:dyDescent="0.25">
      <c r="A3853">
        <v>3852</v>
      </c>
      <c r="B3853" t="s">
        <v>26</v>
      </c>
      <c r="C3853" t="s">
        <v>665</v>
      </c>
      <c r="D3853" t="s">
        <v>7</v>
      </c>
      <c r="E3853" t="s">
        <v>360</v>
      </c>
      <c r="F3853" s="138">
        <v>44136</v>
      </c>
      <c r="G3853" t="s">
        <v>682</v>
      </c>
      <c r="H3853" t="s">
        <v>687</v>
      </c>
      <c r="I3853" t="s">
        <v>677</v>
      </c>
      <c r="J3853" t="s">
        <v>469</v>
      </c>
      <c r="K3853" t="s">
        <v>671</v>
      </c>
      <c r="L3853">
        <v>1000</v>
      </c>
      <c r="M3853">
        <v>200</v>
      </c>
      <c r="N3853">
        <v>212</v>
      </c>
      <c r="P3853">
        <v>48</v>
      </c>
      <c r="Q3853">
        <v>10</v>
      </c>
      <c r="R3853">
        <v>26</v>
      </c>
      <c r="S3853">
        <v>18</v>
      </c>
      <c r="T3853">
        <v>12.25</v>
      </c>
      <c r="U3853">
        <v>30.166666666666668</v>
      </c>
      <c r="V3853">
        <v>1.1782407407407409</v>
      </c>
      <c r="W3853">
        <v>0.24</v>
      </c>
      <c r="X3853">
        <v>6.7385444743935319E-2</v>
      </c>
      <c r="Y3853">
        <v>0.17520215633423183</v>
      </c>
      <c r="Z3853">
        <v>350</v>
      </c>
      <c r="AA3853">
        <v>0.7</v>
      </c>
      <c r="AB3853">
        <v>9</v>
      </c>
      <c r="AC3853">
        <v>9</v>
      </c>
      <c r="AD3853">
        <v>0</v>
      </c>
      <c r="AE3853">
        <v>2</v>
      </c>
      <c r="AF3853">
        <v>0</v>
      </c>
      <c r="AG3853">
        <v>0</v>
      </c>
      <c r="AH3853">
        <v>16.666666666666668</v>
      </c>
      <c r="AI3853">
        <v>2</v>
      </c>
      <c r="AJ3853">
        <v>0</v>
      </c>
      <c r="AK3853">
        <v>26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50</v>
      </c>
      <c r="AR3853">
        <v>50</v>
      </c>
      <c r="AS3853" t="s">
        <v>755</v>
      </c>
    </row>
    <row r="3854" spans="1:45" x14ac:dyDescent="0.25">
      <c r="A3854">
        <v>3853</v>
      </c>
      <c r="B3854" t="s">
        <v>26</v>
      </c>
      <c r="C3854" t="s">
        <v>665</v>
      </c>
      <c r="D3854" t="s">
        <v>7</v>
      </c>
      <c r="E3854" t="s">
        <v>360</v>
      </c>
      <c r="F3854" s="138">
        <v>44136</v>
      </c>
      <c r="G3854" t="s">
        <v>670</v>
      </c>
      <c r="H3854" t="s">
        <v>687</v>
      </c>
      <c r="I3854" t="s">
        <v>718</v>
      </c>
      <c r="J3854" t="s">
        <v>634</v>
      </c>
      <c r="K3854" t="s">
        <v>671</v>
      </c>
      <c r="L3854">
        <v>1200</v>
      </c>
      <c r="M3854">
        <v>336</v>
      </c>
      <c r="N3854">
        <v>336</v>
      </c>
      <c r="P3854">
        <v>57.5</v>
      </c>
      <c r="Q3854">
        <v>23</v>
      </c>
      <c r="R3854">
        <v>42</v>
      </c>
      <c r="S3854">
        <v>21</v>
      </c>
      <c r="T3854">
        <v>19</v>
      </c>
      <c r="U3854">
        <v>26.5</v>
      </c>
      <c r="V3854">
        <v>0.7</v>
      </c>
      <c r="W3854">
        <v>0.24</v>
      </c>
      <c r="X3854">
        <v>9.7789115646258515E-2</v>
      </c>
      <c r="Y3854">
        <v>0.17857142857142858</v>
      </c>
      <c r="Z3854">
        <v>324</v>
      </c>
      <c r="AA3854">
        <v>0.7</v>
      </c>
      <c r="AB3854">
        <v>0</v>
      </c>
      <c r="AC3854">
        <v>0</v>
      </c>
      <c r="AD3854">
        <v>0</v>
      </c>
      <c r="AE3854">
        <v>38</v>
      </c>
      <c r="AF3854">
        <v>0</v>
      </c>
      <c r="AG3854">
        <v>0</v>
      </c>
      <c r="AH3854">
        <v>8</v>
      </c>
      <c r="AI3854">
        <v>0</v>
      </c>
      <c r="AJ3854">
        <v>0</v>
      </c>
      <c r="AK3854">
        <v>37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50</v>
      </c>
      <c r="AR3854">
        <v>50</v>
      </c>
      <c r="AS3854" t="s">
        <v>755</v>
      </c>
    </row>
    <row r="3855" spans="1:45" x14ac:dyDescent="0.25">
      <c r="A3855">
        <v>3854</v>
      </c>
      <c r="B3855" t="s">
        <v>26</v>
      </c>
      <c r="C3855" t="s">
        <v>665</v>
      </c>
      <c r="D3855" t="s">
        <v>7</v>
      </c>
      <c r="E3855" t="s">
        <v>360</v>
      </c>
      <c r="F3855" s="138">
        <v>44136</v>
      </c>
      <c r="G3855" t="s">
        <v>682</v>
      </c>
      <c r="H3855" t="s">
        <v>687</v>
      </c>
      <c r="I3855" t="s">
        <v>697</v>
      </c>
      <c r="J3855" t="s">
        <v>467</v>
      </c>
      <c r="K3855" t="s">
        <v>671</v>
      </c>
      <c r="L3855">
        <v>1000</v>
      </c>
      <c r="M3855">
        <v>200</v>
      </c>
      <c r="N3855">
        <v>196</v>
      </c>
      <c r="P3855">
        <v>48</v>
      </c>
      <c r="Q3855">
        <v>14</v>
      </c>
      <c r="R3855">
        <v>27</v>
      </c>
      <c r="S3855">
        <v>18</v>
      </c>
      <c r="T3855">
        <v>11.5</v>
      </c>
      <c r="U3855">
        <v>26</v>
      </c>
      <c r="V3855">
        <v>0.91463414634146345</v>
      </c>
      <c r="W3855">
        <v>0.24</v>
      </c>
      <c r="X3855">
        <v>0.10204081632653061</v>
      </c>
      <c r="Y3855">
        <v>0.1967930029154519</v>
      </c>
      <c r="Z3855">
        <v>231</v>
      </c>
      <c r="AA3855">
        <v>0.7</v>
      </c>
      <c r="AB3855">
        <v>0</v>
      </c>
      <c r="AC3855">
        <v>0</v>
      </c>
      <c r="AD3855">
        <v>0</v>
      </c>
      <c r="AE3855">
        <v>23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52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50</v>
      </c>
      <c r="AR3855">
        <v>50</v>
      </c>
      <c r="AS3855" t="s">
        <v>755</v>
      </c>
    </row>
    <row r="3856" spans="1:45" x14ac:dyDescent="0.25">
      <c r="A3856">
        <v>3855</v>
      </c>
      <c r="B3856" t="s">
        <v>26</v>
      </c>
      <c r="C3856" t="s">
        <v>665</v>
      </c>
      <c r="D3856" t="s">
        <v>7</v>
      </c>
      <c r="E3856" t="s">
        <v>360</v>
      </c>
      <c r="F3856" s="138">
        <v>44136</v>
      </c>
      <c r="G3856" t="s">
        <v>682</v>
      </c>
      <c r="H3856" t="s">
        <v>687</v>
      </c>
      <c r="I3856" t="s">
        <v>697</v>
      </c>
      <c r="J3856" t="s">
        <v>487</v>
      </c>
      <c r="K3856" t="s">
        <v>671</v>
      </c>
      <c r="L3856">
        <v>1000</v>
      </c>
      <c r="M3856">
        <v>200</v>
      </c>
      <c r="N3856">
        <v>200</v>
      </c>
      <c r="P3856">
        <v>48</v>
      </c>
      <c r="Q3856">
        <v>15</v>
      </c>
      <c r="R3856">
        <v>31</v>
      </c>
      <c r="S3856">
        <v>18</v>
      </c>
      <c r="T3856">
        <v>8.5</v>
      </c>
      <c r="U3856">
        <v>33.75</v>
      </c>
      <c r="V3856">
        <v>0.91847826086956519</v>
      </c>
      <c r="W3856">
        <v>0.24</v>
      </c>
      <c r="X3856">
        <v>0.10714285714285714</v>
      </c>
      <c r="Y3856">
        <v>0.22142857142857142</v>
      </c>
      <c r="Z3856">
        <v>321</v>
      </c>
      <c r="AA3856">
        <v>0.7</v>
      </c>
      <c r="AB3856">
        <v>8.5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30.5</v>
      </c>
      <c r="AI3856">
        <v>5</v>
      </c>
      <c r="AJ3856">
        <v>0</v>
      </c>
      <c r="AK3856">
        <v>4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50</v>
      </c>
      <c r="AR3856">
        <v>50</v>
      </c>
      <c r="AS3856" t="s">
        <v>755</v>
      </c>
    </row>
    <row r="3857" spans="1:45" x14ac:dyDescent="0.25">
      <c r="A3857">
        <v>3856</v>
      </c>
      <c r="B3857" t="s">
        <v>26</v>
      </c>
      <c r="C3857" t="s">
        <v>665</v>
      </c>
      <c r="D3857" t="s">
        <v>7</v>
      </c>
      <c r="E3857" t="s">
        <v>360</v>
      </c>
      <c r="F3857" s="138">
        <v>44136</v>
      </c>
      <c r="G3857" t="s">
        <v>682</v>
      </c>
      <c r="H3857" t="s">
        <v>687</v>
      </c>
      <c r="I3857" t="s">
        <v>707</v>
      </c>
      <c r="J3857" t="s">
        <v>480</v>
      </c>
      <c r="K3857" t="s">
        <v>671</v>
      </c>
      <c r="L3857">
        <v>1000</v>
      </c>
      <c r="M3857">
        <v>200</v>
      </c>
      <c r="N3857">
        <v>188</v>
      </c>
      <c r="P3857">
        <v>48</v>
      </c>
      <c r="Q3857">
        <v>16</v>
      </c>
      <c r="R3857">
        <v>24</v>
      </c>
      <c r="S3857">
        <v>18</v>
      </c>
      <c r="T3857">
        <v>2</v>
      </c>
      <c r="U3857">
        <v>26.5</v>
      </c>
      <c r="V3857">
        <v>0.71250000000000002</v>
      </c>
      <c r="W3857">
        <v>0.24</v>
      </c>
      <c r="X3857">
        <v>0.12158054711246201</v>
      </c>
      <c r="Y3857">
        <v>0.18237082066869301</v>
      </c>
      <c r="Z3857">
        <v>342</v>
      </c>
      <c r="AA3857">
        <v>0.7</v>
      </c>
      <c r="AB3857">
        <v>2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23</v>
      </c>
      <c r="AI3857">
        <v>0</v>
      </c>
      <c r="AJ3857">
        <v>0</v>
      </c>
      <c r="AK3857">
        <v>7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50</v>
      </c>
      <c r="AR3857">
        <v>50</v>
      </c>
      <c r="AS3857" t="s">
        <v>755</v>
      </c>
    </row>
    <row r="3858" spans="1:45" x14ac:dyDescent="0.25">
      <c r="A3858">
        <v>3857</v>
      </c>
      <c r="B3858" t="s">
        <v>26</v>
      </c>
      <c r="C3858" t="s">
        <v>665</v>
      </c>
      <c r="D3858" t="s">
        <v>7</v>
      </c>
      <c r="E3858" t="s">
        <v>360</v>
      </c>
      <c r="F3858" s="138">
        <v>44136</v>
      </c>
      <c r="G3858" t="s">
        <v>682</v>
      </c>
      <c r="H3858" t="s">
        <v>687</v>
      </c>
      <c r="I3858" t="s">
        <v>707</v>
      </c>
      <c r="J3858" t="s">
        <v>468</v>
      </c>
      <c r="K3858" t="s">
        <v>671</v>
      </c>
      <c r="L3858">
        <v>1000</v>
      </c>
      <c r="M3858">
        <v>200</v>
      </c>
      <c r="N3858">
        <v>210</v>
      </c>
      <c r="P3858">
        <v>48</v>
      </c>
      <c r="Q3858">
        <v>13</v>
      </c>
      <c r="R3858">
        <v>28</v>
      </c>
      <c r="S3858">
        <v>18</v>
      </c>
      <c r="T3858">
        <v>3.1666666666666665</v>
      </c>
      <c r="U3858">
        <v>6</v>
      </c>
      <c r="V3858">
        <v>0.22357723577235772</v>
      </c>
      <c r="W3858">
        <v>0.24</v>
      </c>
      <c r="X3858">
        <v>8.8435374149659865E-2</v>
      </c>
      <c r="Y3858">
        <v>0.19047619047619047</v>
      </c>
      <c r="Z3858">
        <v>324</v>
      </c>
      <c r="AA3858">
        <v>0.7</v>
      </c>
      <c r="AB3858">
        <v>3.1666666666666665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6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50</v>
      </c>
      <c r="AR3858">
        <v>50</v>
      </c>
      <c r="AS3858" t="s">
        <v>755</v>
      </c>
    </row>
    <row r="3859" spans="1:45" x14ac:dyDescent="0.25">
      <c r="A3859">
        <v>3858</v>
      </c>
      <c r="B3859" t="s">
        <v>26</v>
      </c>
      <c r="C3859" t="s">
        <v>665</v>
      </c>
      <c r="D3859" t="s">
        <v>7</v>
      </c>
      <c r="E3859" t="s">
        <v>360</v>
      </c>
      <c r="F3859" s="138">
        <v>44136</v>
      </c>
      <c r="G3859" t="s">
        <v>682</v>
      </c>
      <c r="H3859" t="s">
        <v>687</v>
      </c>
      <c r="I3859" t="s">
        <v>673</v>
      </c>
      <c r="J3859" t="s">
        <v>473</v>
      </c>
      <c r="K3859" t="s">
        <v>671</v>
      </c>
      <c r="L3859">
        <v>1000</v>
      </c>
      <c r="M3859">
        <v>200</v>
      </c>
      <c r="N3859">
        <v>201</v>
      </c>
      <c r="P3859">
        <v>48</v>
      </c>
      <c r="Q3859">
        <v>12</v>
      </c>
      <c r="R3859">
        <v>21</v>
      </c>
      <c r="S3859">
        <v>18</v>
      </c>
      <c r="T3859">
        <v>22</v>
      </c>
      <c r="U3859">
        <v>12.833333333333334</v>
      </c>
      <c r="V3859">
        <v>1.0555555555555556</v>
      </c>
      <c r="W3859">
        <v>0.24</v>
      </c>
      <c r="X3859">
        <v>8.5287846481876345E-2</v>
      </c>
      <c r="Y3859">
        <v>0.1492537313432836</v>
      </c>
      <c r="Z3859">
        <v>299</v>
      </c>
      <c r="AA3859">
        <v>0.7</v>
      </c>
      <c r="AB3859">
        <v>22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12.833333333333334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50</v>
      </c>
      <c r="AR3859">
        <v>50</v>
      </c>
      <c r="AS3859" t="s">
        <v>755</v>
      </c>
    </row>
    <row r="3860" spans="1:45" x14ac:dyDescent="0.25">
      <c r="A3860">
        <v>3859</v>
      </c>
      <c r="B3860" t="s">
        <v>26</v>
      </c>
      <c r="C3860" t="s">
        <v>665</v>
      </c>
      <c r="D3860" t="s">
        <v>7</v>
      </c>
      <c r="E3860" t="s">
        <v>360</v>
      </c>
      <c r="F3860" s="138">
        <v>44136</v>
      </c>
      <c r="G3860" t="s">
        <v>682</v>
      </c>
      <c r="H3860" t="s">
        <v>687</v>
      </c>
      <c r="I3860" t="s">
        <v>708</v>
      </c>
      <c r="J3860" t="s">
        <v>486</v>
      </c>
      <c r="K3860" t="s">
        <v>671</v>
      </c>
      <c r="L3860">
        <v>1000</v>
      </c>
      <c r="M3860">
        <v>200</v>
      </c>
      <c r="N3860">
        <v>196</v>
      </c>
      <c r="P3860">
        <v>48</v>
      </c>
      <c r="Q3860">
        <v>9</v>
      </c>
      <c r="R3860">
        <v>26</v>
      </c>
      <c r="S3860">
        <v>18</v>
      </c>
      <c r="T3860">
        <v>6.3333333333333339</v>
      </c>
      <c r="U3860">
        <v>8.9166666666666679</v>
      </c>
      <c r="V3860">
        <v>0.43571428571428578</v>
      </c>
      <c r="W3860">
        <v>0.24</v>
      </c>
      <c r="X3860">
        <v>6.5597667638483972E-2</v>
      </c>
      <c r="Y3860">
        <v>0.18950437317784258</v>
      </c>
      <c r="Z3860">
        <v>289</v>
      </c>
      <c r="AA3860">
        <v>0.7</v>
      </c>
      <c r="AB3860">
        <v>3.8333333333333335</v>
      </c>
      <c r="AC3860">
        <v>2</v>
      </c>
      <c r="AD3860">
        <v>0</v>
      </c>
      <c r="AE3860">
        <v>4</v>
      </c>
      <c r="AF3860">
        <v>0</v>
      </c>
      <c r="AG3860">
        <v>0</v>
      </c>
      <c r="AH3860">
        <v>5.666666666666667</v>
      </c>
      <c r="AI3860">
        <v>3</v>
      </c>
      <c r="AJ3860">
        <v>0</v>
      </c>
      <c r="AK3860">
        <v>5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50</v>
      </c>
      <c r="AR3860">
        <v>50</v>
      </c>
      <c r="AS3860" t="s">
        <v>755</v>
      </c>
    </row>
    <row r="3861" spans="1:45" x14ac:dyDescent="0.25">
      <c r="A3861">
        <v>3860</v>
      </c>
      <c r="B3861" t="s">
        <v>26</v>
      </c>
      <c r="C3861" t="s">
        <v>665</v>
      </c>
      <c r="D3861" t="s">
        <v>7</v>
      </c>
      <c r="E3861" t="s">
        <v>360</v>
      </c>
      <c r="F3861" s="138">
        <v>44136</v>
      </c>
      <c r="G3861" t="s">
        <v>676</v>
      </c>
      <c r="H3861" t="s">
        <v>687</v>
      </c>
      <c r="I3861" t="s">
        <v>697</v>
      </c>
      <c r="J3861" t="s">
        <v>441</v>
      </c>
      <c r="K3861" t="s">
        <v>669</v>
      </c>
      <c r="L3861">
        <v>1200</v>
      </c>
      <c r="M3861">
        <v>240</v>
      </c>
      <c r="N3861">
        <v>240</v>
      </c>
      <c r="P3861">
        <v>57.5</v>
      </c>
      <c r="Q3861">
        <v>22</v>
      </c>
      <c r="R3861">
        <v>24</v>
      </c>
      <c r="S3861">
        <v>21</v>
      </c>
      <c r="T3861">
        <v>0</v>
      </c>
      <c r="U3861">
        <v>25.95</v>
      </c>
      <c r="V3861">
        <v>0.56413043478260871</v>
      </c>
      <c r="W3861">
        <v>0.24</v>
      </c>
      <c r="X3861">
        <v>0.13095238095238096</v>
      </c>
      <c r="Y3861">
        <v>0.14285714285714285</v>
      </c>
      <c r="Z3861">
        <v>321</v>
      </c>
      <c r="AA3861">
        <v>0.7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15.2</v>
      </c>
      <c r="AI3861">
        <v>11</v>
      </c>
      <c r="AJ3861">
        <v>0</v>
      </c>
      <c r="AK3861">
        <v>16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50</v>
      </c>
      <c r="AR3861">
        <v>50</v>
      </c>
      <c r="AS3861" t="s">
        <v>755</v>
      </c>
    </row>
    <row r="3862" spans="1:45" x14ac:dyDescent="0.25">
      <c r="A3862">
        <v>3861</v>
      </c>
      <c r="B3862" t="s">
        <v>26</v>
      </c>
      <c r="C3862" t="s">
        <v>665</v>
      </c>
      <c r="D3862" t="s">
        <v>7</v>
      </c>
      <c r="E3862" t="s">
        <v>360</v>
      </c>
      <c r="F3862" s="138">
        <v>44136</v>
      </c>
      <c r="G3862" t="s">
        <v>676</v>
      </c>
      <c r="H3862" t="s">
        <v>687</v>
      </c>
      <c r="I3862" t="s">
        <v>673</v>
      </c>
      <c r="J3862" t="s">
        <v>439</v>
      </c>
      <c r="K3862" t="s">
        <v>669</v>
      </c>
      <c r="L3862">
        <v>1200</v>
      </c>
      <c r="M3862">
        <v>240</v>
      </c>
      <c r="N3862">
        <v>240</v>
      </c>
      <c r="P3862">
        <v>57.5</v>
      </c>
      <c r="Q3862">
        <v>23</v>
      </c>
      <c r="R3862">
        <v>19</v>
      </c>
      <c r="S3862">
        <v>21</v>
      </c>
      <c r="T3862">
        <v>16</v>
      </c>
      <c r="U3862">
        <v>25.333333333333336</v>
      </c>
      <c r="V3862">
        <v>0.98412698412698418</v>
      </c>
      <c r="W3862">
        <v>0.24</v>
      </c>
      <c r="X3862">
        <v>0.13690476190476192</v>
      </c>
      <c r="Y3862">
        <v>0.1130952380952381</v>
      </c>
      <c r="Z3862">
        <v>314</v>
      </c>
      <c r="AA3862">
        <v>0.7</v>
      </c>
      <c r="AB3862">
        <v>0</v>
      </c>
      <c r="AC3862">
        <v>0</v>
      </c>
      <c r="AD3862">
        <v>0</v>
      </c>
      <c r="AE3862">
        <v>32</v>
      </c>
      <c r="AF3862">
        <v>0</v>
      </c>
      <c r="AG3862">
        <v>0</v>
      </c>
      <c r="AH3862">
        <v>10.833333333333334</v>
      </c>
      <c r="AI3862">
        <v>14</v>
      </c>
      <c r="AJ3862">
        <v>0</v>
      </c>
      <c r="AK3862">
        <v>22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50</v>
      </c>
      <c r="AR3862">
        <v>50</v>
      </c>
      <c r="AS3862" t="s">
        <v>755</v>
      </c>
    </row>
    <row r="3863" spans="1:45" x14ac:dyDescent="0.25">
      <c r="A3863">
        <v>3862</v>
      </c>
      <c r="B3863" t="s">
        <v>26</v>
      </c>
      <c r="C3863" t="s">
        <v>665</v>
      </c>
      <c r="D3863" t="s">
        <v>7</v>
      </c>
      <c r="E3863" t="s">
        <v>360</v>
      </c>
      <c r="F3863" s="138">
        <v>44136</v>
      </c>
      <c r="G3863" t="s">
        <v>683</v>
      </c>
      <c r="H3863" t="s">
        <v>667</v>
      </c>
      <c r="I3863" t="s">
        <v>668</v>
      </c>
      <c r="J3863" t="s">
        <v>391</v>
      </c>
      <c r="K3863" t="s">
        <v>671</v>
      </c>
      <c r="L3863">
        <v>1500</v>
      </c>
      <c r="M3863">
        <v>420</v>
      </c>
      <c r="N3863">
        <v>464</v>
      </c>
      <c r="P3863">
        <v>168</v>
      </c>
      <c r="Q3863">
        <v>97</v>
      </c>
      <c r="R3863">
        <v>125</v>
      </c>
      <c r="S3863">
        <v>110.88</v>
      </c>
      <c r="T3863">
        <v>29.55</v>
      </c>
      <c r="U3863">
        <v>57</v>
      </c>
      <c r="V3863">
        <v>0.38986486486486488</v>
      </c>
      <c r="W3863">
        <v>0.4</v>
      </c>
      <c r="X3863">
        <v>0.29864532019704437</v>
      </c>
      <c r="Y3863">
        <v>0.38485221674876852</v>
      </c>
      <c r="Z3863">
        <v>580</v>
      </c>
      <c r="AA3863">
        <v>0.7</v>
      </c>
      <c r="AB3863">
        <v>24.8</v>
      </c>
      <c r="AC3863">
        <v>7</v>
      </c>
      <c r="AD3863">
        <v>0</v>
      </c>
      <c r="AE3863">
        <v>6</v>
      </c>
      <c r="AF3863">
        <v>0</v>
      </c>
      <c r="AG3863">
        <v>0</v>
      </c>
      <c r="AH3863">
        <v>40</v>
      </c>
      <c r="AI3863">
        <v>8</v>
      </c>
      <c r="AJ3863">
        <v>0</v>
      </c>
      <c r="AK3863">
        <v>30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50</v>
      </c>
      <c r="AR3863">
        <v>50</v>
      </c>
      <c r="AS3863" t="s">
        <v>797</v>
      </c>
    </row>
    <row r="3864" spans="1:45" x14ac:dyDescent="0.25">
      <c r="A3864">
        <v>3863</v>
      </c>
      <c r="B3864" t="s">
        <v>26</v>
      </c>
      <c r="C3864" t="s">
        <v>665</v>
      </c>
      <c r="D3864" t="s">
        <v>7</v>
      </c>
      <c r="E3864" t="s">
        <v>360</v>
      </c>
      <c r="F3864" s="138">
        <v>44136</v>
      </c>
      <c r="G3864" t="s">
        <v>683</v>
      </c>
      <c r="H3864" t="s">
        <v>667</v>
      </c>
      <c r="I3864" t="s">
        <v>668</v>
      </c>
      <c r="J3864" t="s">
        <v>394</v>
      </c>
      <c r="K3864" t="s">
        <v>671</v>
      </c>
      <c r="L3864">
        <v>1500</v>
      </c>
      <c r="M3864">
        <v>420</v>
      </c>
      <c r="N3864">
        <v>336</v>
      </c>
      <c r="P3864">
        <v>168</v>
      </c>
      <c r="Q3864">
        <v>34</v>
      </c>
      <c r="R3864">
        <v>76</v>
      </c>
      <c r="S3864">
        <v>110.88</v>
      </c>
      <c r="T3864">
        <v>16.5</v>
      </c>
      <c r="U3864">
        <v>34</v>
      </c>
      <c r="V3864">
        <v>0.45909090909090911</v>
      </c>
      <c r="W3864">
        <v>0.4</v>
      </c>
      <c r="X3864">
        <v>0.14455782312925169</v>
      </c>
      <c r="Y3864">
        <v>0.3231292517006803</v>
      </c>
      <c r="Z3864">
        <v>575</v>
      </c>
      <c r="AA3864">
        <v>0.6</v>
      </c>
      <c r="AB3864">
        <v>0</v>
      </c>
      <c r="AC3864">
        <v>0</v>
      </c>
      <c r="AD3864">
        <v>0</v>
      </c>
      <c r="AE3864">
        <v>33</v>
      </c>
      <c r="AF3864">
        <v>0</v>
      </c>
      <c r="AG3864">
        <v>0</v>
      </c>
      <c r="AH3864">
        <v>0</v>
      </c>
      <c r="AI3864">
        <v>12</v>
      </c>
      <c r="AJ3864">
        <v>0</v>
      </c>
      <c r="AK3864">
        <v>62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50</v>
      </c>
      <c r="AR3864">
        <v>50</v>
      </c>
      <c r="AS3864" t="s">
        <v>797</v>
      </c>
    </row>
    <row r="3865" spans="1:45" x14ac:dyDescent="0.25">
      <c r="A3865">
        <v>3864</v>
      </c>
      <c r="B3865" t="s">
        <v>26</v>
      </c>
      <c r="C3865" t="s">
        <v>665</v>
      </c>
      <c r="D3865" t="s">
        <v>7</v>
      </c>
      <c r="E3865" t="s">
        <v>360</v>
      </c>
      <c r="F3865" s="138">
        <v>44136</v>
      </c>
      <c r="G3865" t="s">
        <v>683</v>
      </c>
      <c r="H3865" t="s">
        <v>667</v>
      </c>
      <c r="I3865" t="s">
        <v>668</v>
      </c>
      <c r="J3865" t="s">
        <v>392</v>
      </c>
      <c r="K3865" t="s">
        <v>669</v>
      </c>
      <c r="L3865">
        <v>1500</v>
      </c>
      <c r="M3865">
        <v>420</v>
      </c>
      <c r="N3865">
        <v>432</v>
      </c>
      <c r="P3865">
        <v>168</v>
      </c>
      <c r="Q3865">
        <v>60</v>
      </c>
      <c r="R3865">
        <v>85</v>
      </c>
      <c r="S3865">
        <v>110.88</v>
      </c>
      <c r="T3865">
        <v>40</v>
      </c>
      <c r="U3865">
        <v>43</v>
      </c>
      <c r="V3865">
        <v>0.57241379310344831</v>
      </c>
      <c r="W3865">
        <v>0.4</v>
      </c>
      <c r="X3865">
        <v>0.19841269841269843</v>
      </c>
      <c r="Y3865">
        <v>0.2810846560846561</v>
      </c>
      <c r="Z3865">
        <v>520</v>
      </c>
      <c r="AA3865">
        <v>0.6</v>
      </c>
      <c r="AB3865">
        <v>8</v>
      </c>
      <c r="AC3865">
        <v>0</v>
      </c>
      <c r="AD3865">
        <v>0</v>
      </c>
      <c r="AE3865">
        <v>64</v>
      </c>
      <c r="AF3865">
        <v>0</v>
      </c>
      <c r="AG3865">
        <v>0</v>
      </c>
      <c r="AH3865">
        <v>8</v>
      </c>
      <c r="AI3865">
        <v>6</v>
      </c>
      <c r="AJ3865">
        <v>0</v>
      </c>
      <c r="AK3865">
        <v>67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50</v>
      </c>
      <c r="AR3865">
        <v>50</v>
      </c>
      <c r="AS3865" t="s">
        <v>797</v>
      </c>
    </row>
    <row r="3866" spans="1:45" x14ac:dyDescent="0.25">
      <c r="A3866">
        <v>3865</v>
      </c>
      <c r="B3866" t="s">
        <v>26</v>
      </c>
      <c r="C3866" t="s">
        <v>665</v>
      </c>
      <c r="D3866" t="s">
        <v>7</v>
      </c>
      <c r="E3866" t="s">
        <v>360</v>
      </c>
      <c r="F3866" s="138">
        <v>44136</v>
      </c>
      <c r="G3866" t="s">
        <v>683</v>
      </c>
      <c r="H3866" t="s">
        <v>667</v>
      </c>
      <c r="I3866" t="s">
        <v>668</v>
      </c>
      <c r="J3866" t="s">
        <v>393</v>
      </c>
      <c r="K3866" t="s">
        <v>669</v>
      </c>
      <c r="L3866">
        <v>1500</v>
      </c>
      <c r="M3866">
        <v>420</v>
      </c>
      <c r="N3866">
        <v>320</v>
      </c>
      <c r="P3866">
        <v>168</v>
      </c>
      <c r="Q3866">
        <v>54</v>
      </c>
      <c r="R3866">
        <v>46</v>
      </c>
      <c r="S3866">
        <v>111</v>
      </c>
      <c r="T3866">
        <v>21</v>
      </c>
      <c r="U3866">
        <v>30</v>
      </c>
      <c r="V3866">
        <v>0.51</v>
      </c>
      <c r="W3866">
        <v>0.4</v>
      </c>
      <c r="X3866">
        <v>0.24107142857142858</v>
      </c>
      <c r="Y3866">
        <v>0.20535714285714285</v>
      </c>
      <c r="Z3866">
        <v>301</v>
      </c>
      <c r="AA3866">
        <v>0.6</v>
      </c>
      <c r="AB3866">
        <v>0</v>
      </c>
      <c r="AC3866">
        <v>0</v>
      </c>
      <c r="AD3866">
        <v>0</v>
      </c>
      <c r="AE3866">
        <v>42</v>
      </c>
      <c r="AF3866">
        <v>0</v>
      </c>
      <c r="AG3866">
        <v>0</v>
      </c>
      <c r="AH3866">
        <v>9</v>
      </c>
      <c r="AI3866">
        <v>0</v>
      </c>
      <c r="AJ3866">
        <v>0</v>
      </c>
      <c r="AK3866">
        <v>42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50</v>
      </c>
      <c r="AR3866">
        <v>50</v>
      </c>
      <c r="AS3866" t="s">
        <v>797</v>
      </c>
    </row>
    <row r="3867" spans="1:45" x14ac:dyDescent="0.25">
      <c r="A3867">
        <v>3866</v>
      </c>
      <c r="B3867" t="s">
        <v>26</v>
      </c>
      <c r="C3867" t="s">
        <v>665</v>
      </c>
      <c r="D3867" t="s">
        <v>7</v>
      </c>
      <c r="E3867" t="s">
        <v>360</v>
      </c>
      <c r="F3867" s="138">
        <v>44136</v>
      </c>
      <c r="G3867" t="s">
        <v>675</v>
      </c>
      <c r="H3867" t="s">
        <v>667</v>
      </c>
      <c r="I3867" t="s">
        <v>668</v>
      </c>
      <c r="J3867" t="s">
        <v>164</v>
      </c>
      <c r="K3867" t="s">
        <v>669</v>
      </c>
      <c r="L3867">
        <v>4200</v>
      </c>
      <c r="M3867">
        <v>630</v>
      </c>
      <c r="N3867">
        <v>800</v>
      </c>
      <c r="P3867">
        <v>353</v>
      </c>
      <c r="Q3867">
        <v>74</v>
      </c>
      <c r="R3867">
        <v>195</v>
      </c>
      <c r="S3867">
        <v>166</v>
      </c>
      <c r="T3867">
        <v>70.5</v>
      </c>
      <c r="U3867">
        <v>79.75</v>
      </c>
      <c r="V3867">
        <v>0.55855018587360594</v>
      </c>
      <c r="W3867">
        <v>0.4</v>
      </c>
      <c r="X3867">
        <v>0.13214285714285715</v>
      </c>
      <c r="Y3867">
        <v>0.3482142857142857</v>
      </c>
      <c r="Z3867">
        <v>822</v>
      </c>
      <c r="AA3867">
        <v>0.8</v>
      </c>
      <c r="AB3867">
        <v>60</v>
      </c>
      <c r="AC3867">
        <v>6</v>
      </c>
      <c r="AD3867">
        <v>0</v>
      </c>
      <c r="AE3867">
        <v>18</v>
      </c>
      <c r="AF3867">
        <v>0</v>
      </c>
      <c r="AG3867">
        <v>0</v>
      </c>
      <c r="AH3867">
        <v>63</v>
      </c>
      <c r="AI3867">
        <v>9</v>
      </c>
      <c r="AJ3867">
        <v>0</v>
      </c>
      <c r="AK3867">
        <v>29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50</v>
      </c>
      <c r="AR3867">
        <v>50</v>
      </c>
      <c r="AS3867" t="s">
        <v>797</v>
      </c>
    </row>
    <row r="3868" spans="1:45" x14ac:dyDescent="0.25">
      <c r="A3868">
        <v>3867</v>
      </c>
      <c r="B3868" t="s">
        <v>26</v>
      </c>
      <c r="C3868" t="s">
        <v>665</v>
      </c>
      <c r="D3868" t="s">
        <v>7</v>
      </c>
      <c r="E3868" t="s">
        <v>360</v>
      </c>
      <c r="F3868" s="138">
        <v>44136</v>
      </c>
      <c r="G3868" t="s">
        <v>666</v>
      </c>
      <c r="H3868" t="s">
        <v>667</v>
      </c>
      <c r="I3868" t="s">
        <v>668</v>
      </c>
      <c r="J3868" t="s">
        <v>130</v>
      </c>
      <c r="K3868" t="s">
        <v>669</v>
      </c>
      <c r="L3868">
        <v>2700</v>
      </c>
      <c r="M3868">
        <v>567</v>
      </c>
      <c r="N3868">
        <v>604</v>
      </c>
      <c r="P3868">
        <v>226.8</v>
      </c>
      <c r="Q3868">
        <v>60</v>
      </c>
      <c r="R3868">
        <v>98</v>
      </c>
      <c r="S3868">
        <v>149.68799999999999</v>
      </c>
      <c r="T3868">
        <v>53.75</v>
      </c>
      <c r="U3868">
        <v>64.25</v>
      </c>
      <c r="V3868">
        <v>0.74683544303797467</v>
      </c>
      <c r="W3868">
        <v>0.4</v>
      </c>
      <c r="X3868">
        <v>0.14191106906338696</v>
      </c>
      <c r="Y3868">
        <v>0.23178807947019869</v>
      </c>
      <c r="Z3868">
        <v>712</v>
      </c>
      <c r="AA3868">
        <v>0.8</v>
      </c>
      <c r="AB3868">
        <v>45</v>
      </c>
      <c r="AC3868">
        <v>5</v>
      </c>
      <c r="AD3868">
        <v>0</v>
      </c>
      <c r="AE3868">
        <v>15</v>
      </c>
      <c r="AF3868">
        <v>0</v>
      </c>
      <c r="AG3868">
        <v>0</v>
      </c>
      <c r="AH3868">
        <v>55</v>
      </c>
      <c r="AI3868">
        <v>15</v>
      </c>
      <c r="AJ3868">
        <v>0</v>
      </c>
      <c r="AK3868">
        <v>11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100</v>
      </c>
      <c r="AR3868">
        <v>100</v>
      </c>
      <c r="AS3868" t="s">
        <v>797</v>
      </c>
    </row>
    <row r="3869" spans="1:45" x14ac:dyDescent="0.25">
      <c r="A3869">
        <v>3868</v>
      </c>
      <c r="B3869" t="s">
        <v>26</v>
      </c>
      <c r="C3869" t="s">
        <v>665</v>
      </c>
      <c r="D3869" t="s">
        <v>7</v>
      </c>
      <c r="E3869" t="s">
        <v>360</v>
      </c>
      <c r="F3869" s="138">
        <v>44136</v>
      </c>
      <c r="G3869" t="s">
        <v>676</v>
      </c>
      <c r="H3869" t="s">
        <v>667</v>
      </c>
      <c r="I3869" t="s">
        <v>668</v>
      </c>
      <c r="J3869" t="s">
        <v>165</v>
      </c>
      <c r="K3869" t="s">
        <v>669</v>
      </c>
      <c r="L3869">
        <v>1200</v>
      </c>
      <c r="M3869">
        <v>336</v>
      </c>
      <c r="N3869">
        <v>336</v>
      </c>
      <c r="P3869">
        <v>134.4</v>
      </c>
      <c r="Q3869">
        <v>40</v>
      </c>
      <c r="R3869">
        <v>30</v>
      </c>
      <c r="S3869">
        <v>88.703999999999994</v>
      </c>
      <c r="T3869">
        <v>38</v>
      </c>
      <c r="U3869">
        <v>32.5</v>
      </c>
      <c r="V3869">
        <v>1.0071428571428571</v>
      </c>
      <c r="W3869">
        <v>0.4</v>
      </c>
      <c r="X3869">
        <v>0.17006802721088435</v>
      </c>
      <c r="Y3869">
        <v>0.12755102040816327</v>
      </c>
      <c r="Z3869">
        <v>750</v>
      </c>
      <c r="AA3869">
        <v>0.8</v>
      </c>
      <c r="AB3869">
        <v>12</v>
      </c>
      <c r="AC3869">
        <v>0</v>
      </c>
      <c r="AD3869">
        <v>0</v>
      </c>
      <c r="AE3869">
        <v>52</v>
      </c>
      <c r="AF3869">
        <v>0</v>
      </c>
      <c r="AG3869">
        <v>0</v>
      </c>
      <c r="AH3869">
        <v>15</v>
      </c>
      <c r="AI3869">
        <v>0</v>
      </c>
      <c r="AJ3869">
        <v>0</v>
      </c>
      <c r="AK3869">
        <v>35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100</v>
      </c>
      <c r="AR3869">
        <v>100</v>
      </c>
      <c r="AS3869" t="s">
        <v>797</v>
      </c>
    </row>
    <row r="3870" spans="1:45" x14ac:dyDescent="0.25">
      <c r="A3870">
        <v>3869</v>
      </c>
      <c r="B3870" t="s">
        <v>26</v>
      </c>
      <c r="C3870" t="s">
        <v>665</v>
      </c>
      <c r="D3870" t="s">
        <v>7</v>
      </c>
      <c r="E3870" t="s">
        <v>360</v>
      </c>
      <c r="F3870" s="138">
        <v>44136</v>
      </c>
      <c r="G3870" t="s">
        <v>676</v>
      </c>
      <c r="H3870" t="s">
        <v>667</v>
      </c>
      <c r="I3870" t="s">
        <v>668</v>
      </c>
      <c r="J3870" t="s">
        <v>166</v>
      </c>
      <c r="K3870" t="s">
        <v>669</v>
      </c>
      <c r="L3870">
        <v>1200</v>
      </c>
      <c r="M3870">
        <v>336</v>
      </c>
      <c r="N3870">
        <v>208</v>
      </c>
      <c r="P3870">
        <v>134.4</v>
      </c>
      <c r="Q3870">
        <v>48</v>
      </c>
      <c r="R3870">
        <v>100</v>
      </c>
      <c r="S3870">
        <v>88.703999999999994</v>
      </c>
      <c r="T3870">
        <v>46</v>
      </c>
      <c r="U3870">
        <v>90.75</v>
      </c>
      <c r="V3870">
        <v>0.92398648648648651</v>
      </c>
      <c r="W3870">
        <v>0.4</v>
      </c>
      <c r="X3870">
        <v>0.32967032967032966</v>
      </c>
      <c r="Y3870">
        <v>0.68681318681318682</v>
      </c>
      <c r="Z3870">
        <v>280</v>
      </c>
      <c r="AA3870">
        <v>0.6</v>
      </c>
      <c r="AB3870">
        <v>34</v>
      </c>
      <c r="AC3870">
        <v>0</v>
      </c>
      <c r="AD3870">
        <v>0</v>
      </c>
      <c r="AE3870">
        <v>24</v>
      </c>
      <c r="AF3870">
        <v>0</v>
      </c>
      <c r="AG3870">
        <v>0</v>
      </c>
      <c r="AH3870">
        <v>74</v>
      </c>
      <c r="AI3870">
        <v>7</v>
      </c>
      <c r="AJ3870">
        <v>0</v>
      </c>
      <c r="AK3870">
        <v>30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100</v>
      </c>
      <c r="AR3870">
        <v>100</v>
      </c>
      <c r="AS3870" t="s">
        <v>797</v>
      </c>
    </row>
    <row r="3871" spans="1:45" x14ac:dyDescent="0.25">
      <c r="A3871">
        <v>3870</v>
      </c>
      <c r="B3871" t="s">
        <v>26</v>
      </c>
      <c r="C3871" t="s">
        <v>665</v>
      </c>
      <c r="D3871" t="s">
        <v>7</v>
      </c>
      <c r="E3871" t="s">
        <v>360</v>
      </c>
      <c r="F3871" s="138">
        <v>44136</v>
      </c>
      <c r="G3871" t="s">
        <v>676</v>
      </c>
      <c r="H3871" t="s">
        <v>667</v>
      </c>
      <c r="I3871" t="s">
        <v>672</v>
      </c>
      <c r="J3871" t="s">
        <v>372</v>
      </c>
      <c r="K3871" t="s">
        <v>669</v>
      </c>
      <c r="L3871">
        <v>1200</v>
      </c>
      <c r="M3871">
        <v>240</v>
      </c>
      <c r="N3871">
        <v>240</v>
      </c>
      <c r="P3871">
        <v>96</v>
      </c>
      <c r="Q3871">
        <v>79</v>
      </c>
      <c r="R3871">
        <v>70</v>
      </c>
      <c r="S3871">
        <v>63.36</v>
      </c>
      <c r="T3871">
        <v>51.3</v>
      </c>
      <c r="U3871">
        <v>52.17</v>
      </c>
      <c r="V3871">
        <v>0.69442953020134224</v>
      </c>
      <c r="W3871">
        <v>0.4</v>
      </c>
      <c r="X3871">
        <v>0.47023809523809523</v>
      </c>
      <c r="Y3871">
        <v>0.41666666666666669</v>
      </c>
      <c r="Z3871">
        <v>180</v>
      </c>
      <c r="AA3871">
        <v>0.6</v>
      </c>
      <c r="AB3871">
        <v>45.3</v>
      </c>
      <c r="AC3871">
        <v>0</v>
      </c>
      <c r="AD3871">
        <v>0</v>
      </c>
      <c r="AE3871">
        <v>12</v>
      </c>
      <c r="AF3871">
        <v>0</v>
      </c>
      <c r="AG3871">
        <v>0</v>
      </c>
      <c r="AH3871">
        <v>46.67</v>
      </c>
      <c r="AI3871">
        <v>2</v>
      </c>
      <c r="AJ3871">
        <v>0</v>
      </c>
      <c r="AK3871">
        <v>10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50</v>
      </c>
      <c r="AR3871">
        <v>50</v>
      </c>
      <c r="AS3871" t="s">
        <v>755</v>
      </c>
    </row>
    <row r="3872" spans="1:45" x14ac:dyDescent="0.25">
      <c r="A3872">
        <v>3871</v>
      </c>
      <c r="B3872" t="s">
        <v>26</v>
      </c>
      <c r="C3872" t="s">
        <v>665</v>
      </c>
      <c r="D3872" t="s">
        <v>7</v>
      </c>
      <c r="E3872" t="s">
        <v>360</v>
      </c>
      <c r="F3872" s="138">
        <v>44136</v>
      </c>
      <c r="G3872" t="s">
        <v>676</v>
      </c>
      <c r="H3872" t="s">
        <v>667</v>
      </c>
      <c r="I3872" t="s">
        <v>677</v>
      </c>
      <c r="J3872" t="s">
        <v>440</v>
      </c>
      <c r="K3872" t="s">
        <v>669</v>
      </c>
      <c r="L3872">
        <v>1200</v>
      </c>
      <c r="M3872">
        <v>240</v>
      </c>
      <c r="N3872">
        <v>240</v>
      </c>
      <c r="P3872">
        <v>96</v>
      </c>
      <c r="Q3872">
        <v>15</v>
      </c>
      <c r="R3872">
        <v>40</v>
      </c>
      <c r="S3872">
        <v>63.36</v>
      </c>
      <c r="T3872">
        <v>15</v>
      </c>
      <c r="U3872">
        <v>25</v>
      </c>
      <c r="V3872">
        <v>0.72727272727272729</v>
      </c>
      <c r="W3872">
        <v>0.4</v>
      </c>
      <c r="X3872">
        <v>8.9285714285714288E-2</v>
      </c>
      <c r="Y3872">
        <v>0.23809523809523808</v>
      </c>
      <c r="Z3872">
        <v>400</v>
      </c>
      <c r="AA3872">
        <v>0.6</v>
      </c>
      <c r="AB3872">
        <v>15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25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50</v>
      </c>
      <c r="AR3872">
        <v>50</v>
      </c>
      <c r="AS3872" t="s">
        <v>755</v>
      </c>
    </row>
    <row r="3873" spans="1:45" x14ac:dyDescent="0.25">
      <c r="A3873">
        <v>3872</v>
      </c>
      <c r="B3873" t="s">
        <v>26</v>
      </c>
      <c r="C3873" t="s">
        <v>665</v>
      </c>
      <c r="D3873" t="s">
        <v>7</v>
      </c>
      <c r="E3873" t="s">
        <v>360</v>
      </c>
      <c r="F3873" s="138">
        <v>44136</v>
      </c>
      <c r="G3873" t="s">
        <v>712</v>
      </c>
      <c r="H3873" t="s">
        <v>687</v>
      </c>
      <c r="I3873" t="s">
        <v>668</v>
      </c>
      <c r="J3873" t="s">
        <v>466</v>
      </c>
      <c r="K3873" t="s">
        <v>711</v>
      </c>
      <c r="L3873">
        <v>320</v>
      </c>
      <c r="M3873">
        <v>144</v>
      </c>
      <c r="N3873">
        <v>144</v>
      </c>
      <c r="P3873">
        <v>34.56</v>
      </c>
      <c r="Q3873">
        <v>25</v>
      </c>
      <c r="R3873">
        <v>33</v>
      </c>
      <c r="S3873">
        <v>25.344000000000001</v>
      </c>
      <c r="T3873">
        <v>9</v>
      </c>
      <c r="U3873">
        <v>23</v>
      </c>
      <c r="V3873">
        <v>0.55172413793103448</v>
      </c>
      <c r="W3873">
        <v>0.24</v>
      </c>
      <c r="X3873">
        <v>0.24801587301587302</v>
      </c>
      <c r="Y3873">
        <v>0.32738095238095238</v>
      </c>
      <c r="Z3873">
        <v>426</v>
      </c>
      <c r="AA3873">
        <v>0.7</v>
      </c>
      <c r="AB3873">
        <v>9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23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50</v>
      </c>
      <c r="AR3873">
        <v>50</v>
      </c>
      <c r="AS3873" t="s">
        <v>755</v>
      </c>
    </row>
    <row r="3874" spans="1:45" x14ac:dyDescent="0.25">
      <c r="A3874">
        <v>3873</v>
      </c>
      <c r="B3874" t="s">
        <v>26</v>
      </c>
      <c r="C3874" t="s">
        <v>678</v>
      </c>
      <c r="D3874" t="s">
        <v>7</v>
      </c>
      <c r="E3874" t="s">
        <v>360</v>
      </c>
      <c r="F3874" s="138">
        <v>44136</v>
      </c>
      <c r="G3874" t="s">
        <v>676</v>
      </c>
      <c r="H3874" t="s">
        <v>667</v>
      </c>
      <c r="I3874" t="s">
        <v>679</v>
      </c>
      <c r="J3874" t="s">
        <v>380</v>
      </c>
      <c r="K3874" t="s">
        <v>669</v>
      </c>
      <c r="L3874">
        <v>1200</v>
      </c>
      <c r="M3874">
        <v>336</v>
      </c>
      <c r="N3874">
        <v>336</v>
      </c>
      <c r="P3874">
        <v>134.4</v>
      </c>
      <c r="Q3874">
        <v>24</v>
      </c>
      <c r="R3874">
        <v>52</v>
      </c>
      <c r="S3874">
        <v>88.703999999999994</v>
      </c>
      <c r="T3874">
        <v>18.100000000000001</v>
      </c>
      <c r="U3874">
        <v>46.5</v>
      </c>
      <c r="V3874">
        <v>0.85</v>
      </c>
      <c r="W3874">
        <v>0.4</v>
      </c>
      <c r="X3874">
        <v>0.10204081632653061</v>
      </c>
      <c r="Y3874">
        <v>0.22108843537414968</v>
      </c>
      <c r="Z3874">
        <v>350</v>
      </c>
      <c r="AA3874">
        <v>0.7</v>
      </c>
      <c r="AB3874">
        <v>8.6</v>
      </c>
      <c r="AC3874">
        <v>0</v>
      </c>
      <c r="AD3874">
        <v>0</v>
      </c>
      <c r="AE3874">
        <v>19</v>
      </c>
      <c r="AF3874">
        <v>0</v>
      </c>
      <c r="AG3874">
        <v>0</v>
      </c>
      <c r="AH3874">
        <v>41</v>
      </c>
      <c r="AI3874">
        <v>0</v>
      </c>
      <c r="AJ3874">
        <v>0</v>
      </c>
      <c r="AK3874">
        <v>11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50</v>
      </c>
      <c r="AR3874">
        <v>50</v>
      </c>
      <c r="AS3874" t="s">
        <v>797</v>
      </c>
    </row>
    <row r="3875" spans="1:45" x14ac:dyDescent="0.25">
      <c r="A3875">
        <v>3874</v>
      </c>
      <c r="B3875" t="s">
        <v>26</v>
      </c>
      <c r="C3875" t="s">
        <v>680</v>
      </c>
      <c r="D3875" t="s">
        <v>7</v>
      </c>
      <c r="E3875" t="s">
        <v>360</v>
      </c>
      <c r="F3875" s="138">
        <v>44136</v>
      </c>
      <c r="G3875" t="s">
        <v>670</v>
      </c>
      <c r="H3875" t="s">
        <v>667</v>
      </c>
      <c r="I3875" t="s">
        <v>681</v>
      </c>
      <c r="J3875" t="s">
        <v>375</v>
      </c>
      <c r="K3875" t="s">
        <v>671</v>
      </c>
      <c r="L3875">
        <v>1200</v>
      </c>
      <c r="M3875">
        <v>336</v>
      </c>
      <c r="N3875">
        <v>640</v>
      </c>
      <c r="P3875">
        <v>134</v>
      </c>
      <c r="Q3875">
        <v>103</v>
      </c>
      <c r="R3875">
        <v>135</v>
      </c>
      <c r="S3875">
        <v>88</v>
      </c>
      <c r="T3875">
        <v>131</v>
      </c>
      <c r="U3875">
        <v>168.5</v>
      </c>
      <c r="V3875">
        <v>1.2584033613445378</v>
      </c>
      <c r="W3875">
        <v>0.4</v>
      </c>
      <c r="X3875">
        <v>0.22991071428571427</v>
      </c>
      <c r="Y3875">
        <v>0.3013392857142857</v>
      </c>
      <c r="Z3875">
        <v>825</v>
      </c>
      <c r="AA3875">
        <v>0.7</v>
      </c>
      <c r="AB3875">
        <v>125</v>
      </c>
      <c r="AC3875">
        <v>8</v>
      </c>
      <c r="AD3875">
        <v>0</v>
      </c>
      <c r="AE3875">
        <v>8</v>
      </c>
      <c r="AF3875">
        <v>0</v>
      </c>
      <c r="AG3875">
        <v>0</v>
      </c>
      <c r="AH3875">
        <v>164</v>
      </c>
      <c r="AI3875">
        <v>4</v>
      </c>
      <c r="AJ3875">
        <v>0</v>
      </c>
      <c r="AK3875">
        <v>7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250</v>
      </c>
      <c r="AR3875">
        <v>250</v>
      </c>
      <c r="AS3875" t="s">
        <v>797</v>
      </c>
    </row>
    <row r="3876" spans="1:45" x14ac:dyDescent="0.25">
      <c r="A3876">
        <v>3875</v>
      </c>
      <c r="B3876" t="s">
        <v>26</v>
      </c>
      <c r="C3876" t="s">
        <v>680</v>
      </c>
      <c r="D3876" t="s">
        <v>7</v>
      </c>
      <c r="E3876" t="s">
        <v>360</v>
      </c>
      <c r="F3876" s="138">
        <v>44136</v>
      </c>
      <c r="G3876" t="s">
        <v>670</v>
      </c>
      <c r="H3876" t="s">
        <v>667</v>
      </c>
      <c r="I3876" t="s">
        <v>681</v>
      </c>
      <c r="J3876" t="s">
        <v>373</v>
      </c>
      <c r="K3876" t="s">
        <v>671</v>
      </c>
      <c r="L3876">
        <v>1200</v>
      </c>
      <c r="M3876">
        <v>336</v>
      </c>
      <c r="N3876">
        <v>320</v>
      </c>
      <c r="P3876">
        <v>134</v>
      </c>
      <c r="Q3876">
        <v>51</v>
      </c>
      <c r="R3876">
        <v>32</v>
      </c>
      <c r="S3876">
        <v>88</v>
      </c>
      <c r="T3876">
        <v>59.5</v>
      </c>
      <c r="U3876">
        <v>64.25</v>
      </c>
      <c r="V3876">
        <v>1.4909638554216869</v>
      </c>
      <c r="W3876">
        <v>0.4</v>
      </c>
      <c r="X3876">
        <v>0.22767857142857142</v>
      </c>
      <c r="Y3876">
        <v>0.14285714285714285</v>
      </c>
      <c r="Z3876">
        <v>450</v>
      </c>
      <c r="AA3876">
        <v>0.7</v>
      </c>
      <c r="AB3876">
        <v>56</v>
      </c>
      <c r="AC3876">
        <v>0</v>
      </c>
      <c r="AD3876">
        <v>0</v>
      </c>
      <c r="AE3876">
        <v>7</v>
      </c>
      <c r="AF3876">
        <v>0</v>
      </c>
      <c r="AG3876">
        <v>0</v>
      </c>
      <c r="AH3876">
        <v>61</v>
      </c>
      <c r="AI3876">
        <v>1</v>
      </c>
      <c r="AJ3876">
        <v>0</v>
      </c>
      <c r="AK3876">
        <v>6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250</v>
      </c>
      <c r="AR3876">
        <v>250</v>
      </c>
      <c r="AS3876" t="s">
        <v>797</v>
      </c>
    </row>
    <row r="3877" spans="1:45" x14ac:dyDescent="0.25">
      <c r="A3877">
        <v>3876</v>
      </c>
      <c r="B3877" t="s">
        <v>26</v>
      </c>
      <c r="C3877" t="s">
        <v>680</v>
      </c>
      <c r="D3877" t="s">
        <v>7</v>
      </c>
      <c r="E3877" t="s">
        <v>360</v>
      </c>
      <c r="F3877" s="138">
        <v>44136</v>
      </c>
      <c r="G3877" t="s">
        <v>670</v>
      </c>
      <c r="H3877" t="s">
        <v>667</v>
      </c>
      <c r="I3877" t="s">
        <v>681</v>
      </c>
      <c r="J3877" t="s">
        <v>386</v>
      </c>
      <c r="K3877" t="s">
        <v>671</v>
      </c>
      <c r="L3877">
        <v>1200</v>
      </c>
      <c r="M3877">
        <v>240</v>
      </c>
      <c r="N3877">
        <v>240</v>
      </c>
      <c r="P3877">
        <v>96</v>
      </c>
      <c r="Q3877">
        <v>33</v>
      </c>
      <c r="R3877">
        <v>47</v>
      </c>
      <c r="S3877">
        <v>63</v>
      </c>
      <c r="T3877">
        <v>41</v>
      </c>
      <c r="U3877">
        <v>36</v>
      </c>
      <c r="V3877">
        <v>0.96250000000000002</v>
      </c>
      <c r="W3877">
        <v>0.4</v>
      </c>
      <c r="X3877">
        <v>0.19642857142857142</v>
      </c>
      <c r="Y3877">
        <v>0.27976190476190477</v>
      </c>
      <c r="Z3877">
        <v>350</v>
      </c>
      <c r="AA3877">
        <v>0.65</v>
      </c>
      <c r="AB3877">
        <v>40</v>
      </c>
      <c r="AC3877">
        <v>0</v>
      </c>
      <c r="AD3877">
        <v>0</v>
      </c>
      <c r="AE3877">
        <v>2</v>
      </c>
      <c r="AF3877">
        <v>0</v>
      </c>
      <c r="AG3877">
        <v>0</v>
      </c>
      <c r="AH3877">
        <v>35</v>
      </c>
      <c r="AI3877">
        <v>0</v>
      </c>
      <c r="AJ3877">
        <v>0</v>
      </c>
      <c r="AK3877">
        <v>2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250</v>
      </c>
      <c r="AR3877">
        <v>250</v>
      </c>
      <c r="AS3877" t="s">
        <v>755</v>
      </c>
    </row>
    <row r="3878" spans="1:45" x14ac:dyDescent="0.25">
      <c r="A3878">
        <v>3877</v>
      </c>
      <c r="B3878" t="s">
        <v>26</v>
      </c>
      <c r="C3878" t="s">
        <v>680</v>
      </c>
      <c r="D3878" t="s">
        <v>7</v>
      </c>
      <c r="E3878" t="s">
        <v>360</v>
      </c>
      <c r="F3878" s="138">
        <v>44136</v>
      </c>
      <c r="G3878" t="s">
        <v>670</v>
      </c>
      <c r="H3878" t="s">
        <v>667</v>
      </c>
      <c r="I3878" t="s">
        <v>681</v>
      </c>
      <c r="J3878" t="s">
        <v>384</v>
      </c>
      <c r="K3878" t="s">
        <v>671</v>
      </c>
      <c r="L3878">
        <v>1200</v>
      </c>
      <c r="M3878">
        <v>240</v>
      </c>
      <c r="N3878">
        <v>304</v>
      </c>
      <c r="P3878">
        <v>96</v>
      </c>
      <c r="Q3878">
        <v>14</v>
      </c>
      <c r="R3878">
        <v>21</v>
      </c>
      <c r="S3878">
        <v>63</v>
      </c>
      <c r="T3878">
        <v>11.05</v>
      </c>
      <c r="U3878">
        <v>18.55</v>
      </c>
      <c r="V3878">
        <v>0.84571428571428575</v>
      </c>
      <c r="W3878">
        <v>0.4</v>
      </c>
      <c r="X3878">
        <v>6.5789473684210537E-2</v>
      </c>
      <c r="Y3878">
        <v>9.8684210526315791E-2</v>
      </c>
      <c r="Z3878">
        <v>390</v>
      </c>
      <c r="AA3878">
        <v>0.65</v>
      </c>
      <c r="AB3878">
        <v>9.3000000000000007</v>
      </c>
      <c r="AC3878">
        <v>1</v>
      </c>
      <c r="AD3878">
        <v>0</v>
      </c>
      <c r="AE3878">
        <v>3</v>
      </c>
      <c r="AF3878">
        <v>0</v>
      </c>
      <c r="AG3878">
        <v>0</v>
      </c>
      <c r="AH3878">
        <v>16.8</v>
      </c>
      <c r="AI3878">
        <v>1</v>
      </c>
      <c r="AJ3878">
        <v>0</v>
      </c>
      <c r="AK3878">
        <v>3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250</v>
      </c>
      <c r="AR3878">
        <v>250</v>
      </c>
      <c r="AS3878" t="s">
        <v>755</v>
      </c>
    </row>
    <row r="3879" spans="1:45" x14ac:dyDescent="0.25">
      <c r="A3879">
        <v>3878</v>
      </c>
      <c r="B3879" t="s">
        <v>26</v>
      </c>
      <c r="C3879" t="s">
        <v>680</v>
      </c>
      <c r="D3879" t="s">
        <v>7</v>
      </c>
      <c r="E3879" t="s">
        <v>360</v>
      </c>
      <c r="F3879" s="138">
        <v>44136</v>
      </c>
      <c r="G3879" t="s">
        <v>676</v>
      </c>
      <c r="H3879" t="s">
        <v>667</v>
      </c>
      <c r="I3879" t="s">
        <v>681</v>
      </c>
      <c r="J3879" t="s">
        <v>377</v>
      </c>
      <c r="K3879" t="s">
        <v>669</v>
      </c>
      <c r="L3879">
        <v>1200</v>
      </c>
      <c r="M3879">
        <v>336</v>
      </c>
      <c r="N3879">
        <v>240</v>
      </c>
      <c r="P3879">
        <v>96</v>
      </c>
      <c r="Q3879">
        <v>21</v>
      </c>
      <c r="R3879">
        <v>45</v>
      </c>
      <c r="S3879">
        <v>88</v>
      </c>
      <c r="T3879">
        <v>18</v>
      </c>
      <c r="U3879">
        <v>43</v>
      </c>
      <c r="V3879">
        <v>0.9242424242424242</v>
      </c>
      <c r="W3879">
        <v>0.4</v>
      </c>
      <c r="X3879">
        <v>0.125</v>
      </c>
      <c r="Y3879">
        <v>0.26785714285714285</v>
      </c>
      <c r="Z3879">
        <v>360</v>
      </c>
      <c r="AA3879">
        <v>0.65</v>
      </c>
      <c r="AB3879">
        <v>14</v>
      </c>
      <c r="AC3879">
        <v>0</v>
      </c>
      <c r="AD3879">
        <v>0</v>
      </c>
      <c r="AE3879">
        <v>8</v>
      </c>
      <c r="AF3879">
        <v>0</v>
      </c>
      <c r="AG3879">
        <v>0</v>
      </c>
      <c r="AH3879">
        <v>36</v>
      </c>
      <c r="AI3879">
        <v>2</v>
      </c>
      <c r="AJ3879">
        <v>0</v>
      </c>
      <c r="AK3879">
        <v>13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250</v>
      </c>
      <c r="AR3879">
        <v>250</v>
      </c>
      <c r="AS3879" t="s">
        <v>797</v>
      </c>
    </row>
    <row r="3880" spans="1:45" x14ac:dyDescent="0.25">
      <c r="A3880">
        <v>3879</v>
      </c>
      <c r="B3880" t="s">
        <v>26</v>
      </c>
      <c r="C3880" t="s">
        <v>680</v>
      </c>
      <c r="D3880" t="s">
        <v>7</v>
      </c>
      <c r="E3880" t="s">
        <v>360</v>
      </c>
      <c r="F3880" s="138">
        <v>44136</v>
      </c>
      <c r="G3880" t="s">
        <v>676</v>
      </c>
      <c r="H3880" t="s">
        <v>667</v>
      </c>
      <c r="I3880" t="s">
        <v>681</v>
      </c>
      <c r="J3880" t="s">
        <v>379</v>
      </c>
      <c r="K3880" t="s">
        <v>669</v>
      </c>
      <c r="L3880">
        <v>1200</v>
      </c>
      <c r="M3880">
        <v>336</v>
      </c>
      <c r="N3880">
        <v>258</v>
      </c>
      <c r="P3880">
        <v>96</v>
      </c>
      <c r="Q3880">
        <v>41</v>
      </c>
      <c r="R3880">
        <v>37</v>
      </c>
      <c r="S3880">
        <v>88</v>
      </c>
      <c r="T3880">
        <v>30.8</v>
      </c>
      <c r="U3880">
        <v>35.75</v>
      </c>
      <c r="V3880">
        <v>0.85320512820512817</v>
      </c>
      <c r="W3880">
        <v>0.4</v>
      </c>
      <c r="X3880">
        <v>0.22702104097452935</v>
      </c>
      <c r="Y3880">
        <v>0.20487264673311187</v>
      </c>
      <c r="Z3880">
        <v>308</v>
      </c>
      <c r="AA3880">
        <v>0.65</v>
      </c>
      <c r="AB3880">
        <v>20.8</v>
      </c>
      <c r="AC3880">
        <v>0</v>
      </c>
      <c r="AD3880">
        <v>0</v>
      </c>
      <c r="AE3880">
        <v>20</v>
      </c>
      <c r="AF3880">
        <v>0</v>
      </c>
      <c r="AG3880">
        <v>0</v>
      </c>
      <c r="AH3880">
        <v>26</v>
      </c>
      <c r="AI3880">
        <v>11</v>
      </c>
      <c r="AJ3880">
        <v>0</v>
      </c>
      <c r="AK3880">
        <v>14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250</v>
      </c>
      <c r="AR3880">
        <v>250</v>
      </c>
      <c r="AS3880" t="s">
        <v>797</v>
      </c>
    </row>
    <row r="3881" spans="1:45" x14ac:dyDescent="0.25">
      <c r="A3881">
        <v>3880</v>
      </c>
      <c r="B3881" t="s">
        <v>26</v>
      </c>
      <c r="C3881" t="s">
        <v>680</v>
      </c>
      <c r="D3881" t="s">
        <v>7</v>
      </c>
      <c r="E3881" t="s">
        <v>360</v>
      </c>
      <c r="F3881" s="138">
        <v>44136</v>
      </c>
      <c r="G3881" t="s">
        <v>676</v>
      </c>
      <c r="H3881" t="s">
        <v>667</v>
      </c>
      <c r="I3881" t="s">
        <v>681</v>
      </c>
      <c r="J3881" t="s">
        <v>378</v>
      </c>
      <c r="K3881" t="s">
        <v>669</v>
      </c>
      <c r="L3881">
        <v>1200</v>
      </c>
      <c r="M3881">
        <v>336</v>
      </c>
      <c r="N3881">
        <v>215</v>
      </c>
      <c r="P3881">
        <v>96</v>
      </c>
      <c r="Q3881">
        <v>33</v>
      </c>
      <c r="R3881">
        <v>46</v>
      </c>
      <c r="S3881">
        <v>88</v>
      </c>
      <c r="T3881">
        <v>25.5</v>
      </c>
      <c r="U3881">
        <v>39</v>
      </c>
      <c r="V3881">
        <v>0.81645569620253167</v>
      </c>
      <c r="W3881">
        <v>0.4</v>
      </c>
      <c r="X3881">
        <v>0.21926910299003322</v>
      </c>
      <c r="Y3881">
        <v>0.30564784053156147</v>
      </c>
      <c r="Z3881">
        <v>212</v>
      </c>
      <c r="AA3881">
        <v>0.65</v>
      </c>
      <c r="AB3881">
        <v>20.5</v>
      </c>
      <c r="AC3881">
        <v>0</v>
      </c>
      <c r="AD3881">
        <v>0</v>
      </c>
      <c r="AE3881">
        <v>10</v>
      </c>
      <c r="AF3881">
        <v>0</v>
      </c>
      <c r="AG3881">
        <v>0</v>
      </c>
      <c r="AH3881">
        <v>33</v>
      </c>
      <c r="AI3881">
        <v>0</v>
      </c>
      <c r="AJ3881">
        <v>0</v>
      </c>
      <c r="AK3881">
        <v>12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250</v>
      </c>
      <c r="AR3881">
        <v>250</v>
      </c>
      <c r="AS3881" t="s">
        <v>797</v>
      </c>
    </row>
    <row r="3882" spans="1:45" x14ac:dyDescent="0.25">
      <c r="A3882">
        <v>3881</v>
      </c>
      <c r="B3882" t="s">
        <v>26</v>
      </c>
      <c r="C3882" t="s">
        <v>680</v>
      </c>
      <c r="D3882" t="s">
        <v>7</v>
      </c>
      <c r="E3882" t="s">
        <v>360</v>
      </c>
      <c r="F3882" s="138">
        <v>44136</v>
      </c>
      <c r="G3882" t="s">
        <v>670</v>
      </c>
      <c r="H3882" t="s">
        <v>667</v>
      </c>
      <c r="I3882" t="s">
        <v>690</v>
      </c>
      <c r="J3882" t="s">
        <v>596</v>
      </c>
      <c r="K3882" t="s">
        <v>671</v>
      </c>
      <c r="L3882">
        <v>1200</v>
      </c>
      <c r="M3882">
        <v>240</v>
      </c>
      <c r="N3882">
        <v>288</v>
      </c>
      <c r="P3882">
        <v>96</v>
      </c>
      <c r="Q3882">
        <v>22</v>
      </c>
      <c r="R3882">
        <v>32</v>
      </c>
      <c r="S3882">
        <v>21</v>
      </c>
      <c r="T3882">
        <v>23</v>
      </c>
      <c r="U3882">
        <v>41.1</v>
      </c>
      <c r="V3882">
        <v>1.1870370370370369</v>
      </c>
      <c r="W3882">
        <v>0.4</v>
      </c>
      <c r="X3882">
        <v>0.10912698412698413</v>
      </c>
      <c r="Y3882">
        <v>0.15873015873015872</v>
      </c>
      <c r="Z3882">
        <v>320</v>
      </c>
      <c r="AA3882">
        <v>0.65</v>
      </c>
      <c r="AB3882">
        <v>23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40.6</v>
      </c>
      <c r="AI3882">
        <v>0</v>
      </c>
      <c r="AJ3882">
        <v>0</v>
      </c>
      <c r="AK3882">
        <v>1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250</v>
      </c>
      <c r="AR3882">
        <v>250</v>
      </c>
      <c r="AS3882" t="s">
        <v>755</v>
      </c>
    </row>
    <row r="3883" spans="1:45" x14ac:dyDescent="0.25">
      <c r="A3883">
        <v>3882</v>
      </c>
      <c r="B3883" t="s">
        <v>26</v>
      </c>
      <c r="C3883" t="s">
        <v>680</v>
      </c>
      <c r="D3883" t="s">
        <v>7</v>
      </c>
      <c r="E3883" t="s">
        <v>360</v>
      </c>
      <c r="F3883" s="138">
        <v>44136</v>
      </c>
      <c r="G3883" t="s">
        <v>684</v>
      </c>
      <c r="H3883" t="s">
        <v>667</v>
      </c>
      <c r="I3883" t="s">
        <v>689</v>
      </c>
      <c r="J3883" t="s">
        <v>400</v>
      </c>
      <c r="K3883" t="s">
        <v>669</v>
      </c>
      <c r="L3883">
        <v>1250</v>
      </c>
      <c r="M3883">
        <v>350</v>
      </c>
      <c r="N3883">
        <v>358</v>
      </c>
      <c r="P3883">
        <v>140</v>
      </c>
      <c r="Q3883">
        <v>26</v>
      </c>
      <c r="R3883">
        <v>39</v>
      </c>
      <c r="S3883">
        <v>92</v>
      </c>
      <c r="T3883">
        <v>29</v>
      </c>
      <c r="U3883">
        <v>45</v>
      </c>
      <c r="V3883">
        <v>1.1384615384615384</v>
      </c>
      <c r="W3883">
        <v>0.4</v>
      </c>
      <c r="X3883">
        <v>0.10375099760574621</v>
      </c>
      <c r="Y3883">
        <v>0.15562649640861931</v>
      </c>
      <c r="Z3883">
        <v>420</v>
      </c>
      <c r="AA3883">
        <v>0.65</v>
      </c>
      <c r="AB3883">
        <v>29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45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250</v>
      </c>
      <c r="AR3883">
        <v>250</v>
      </c>
      <c r="AS3883" t="s">
        <v>797</v>
      </c>
    </row>
    <row r="3884" spans="1:45" x14ac:dyDescent="0.25">
      <c r="A3884">
        <v>3883</v>
      </c>
      <c r="B3884" t="s">
        <v>26</v>
      </c>
      <c r="C3884" t="s">
        <v>665</v>
      </c>
      <c r="D3884" t="s">
        <v>7</v>
      </c>
      <c r="E3884" t="s">
        <v>361</v>
      </c>
      <c r="F3884" s="138">
        <v>44142</v>
      </c>
      <c r="G3884" t="s">
        <v>666</v>
      </c>
      <c r="H3884" t="s">
        <v>667</v>
      </c>
      <c r="I3884" t="s">
        <v>668</v>
      </c>
      <c r="J3884" t="s">
        <v>129</v>
      </c>
      <c r="K3884" t="s">
        <v>669</v>
      </c>
      <c r="L3884">
        <v>2700</v>
      </c>
      <c r="M3884">
        <v>567</v>
      </c>
      <c r="O3884">
        <v>566</v>
      </c>
      <c r="P3884">
        <v>226.8</v>
      </c>
      <c r="Q3884">
        <v>50</v>
      </c>
      <c r="R3884">
        <v>142</v>
      </c>
      <c r="S3884">
        <v>149.68799999999999</v>
      </c>
      <c r="T3884">
        <v>51</v>
      </c>
      <c r="U3884">
        <v>79.5</v>
      </c>
      <c r="V3884">
        <v>0.6796875</v>
      </c>
      <c r="W3884">
        <v>0.4</v>
      </c>
      <c r="X3884">
        <v>0.12619888944977284</v>
      </c>
      <c r="Y3884">
        <v>0.3584048460373549</v>
      </c>
      <c r="Z3884">
        <v>520</v>
      </c>
      <c r="AA3884">
        <v>0.8</v>
      </c>
      <c r="AB3884">
        <v>45</v>
      </c>
      <c r="AC3884">
        <v>4</v>
      </c>
      <c r="AD3884">
        <v>0</v>
      </c>
      <c r="AE3884">
        <v>10</v>
      </c>
      <c r="AF3884">
        <v>0</v>
      </c>
      <c r="AG3884">
        <v>0</v>
      </c>
      <c r="AH3884">
        <v>70</v>
      </c>
      <c r="AI3884">
        <v>8</v>
      </c>
      <c r="AJ3884">
        <v>0</v>
      </c>
      <c r="AK3884">
        <v>15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100</v>
      </c>
      <c r="AR3884">
        <v>100</v>
      </c>
      <c r="AS3884" t="s">
        <v>797</v>
      </c>
    </row>
    <row r="3885" spans="1:45" x14ac:dyDescent="0.25">
      <c r="A3885">
        <v>3884</v>
      </c>
      <c r="B3885" t="s">
        <v>26</v>
      </c>
      <c r="C3885" t="s">
        <v>665</v>
      </c>
      <c r="D3885" t="s">
        <v>7</v>
      </c>
      <c r="E3885" t="s">
        <v>361</v>
      </c>
      <c r="F3885" s="138">
        <v>44142</v>
      </c>
      <c r="G3885" t="s">
        <v>666</v>
      </c>
      <c r="H3885" t="s">
        <v>667</v>
      </c>
      <c r="I3885" t="s">
        <v>668</v>
      </c>
      <c r="J3885" t="s">
        <v>130</v>
      </c>
      <c r="K3885" t="s">
        <v>669</v>
      </c>
      <c r="L3885">
        <v>2700</v>
      </c>
      <c r="M3885">
        <v>567</v>
      </c>
      <c r="O3885">
        <v>560</v>
      </c>
      <c r="P3885">
        <v>226.8</v>
      </c>
      <c r="Q3885">
        <v>68</v>
      </c>
      <c r="R3885">
        <v>120</v>
      </c>
      <c r="S3885">
        <v>149.68799999999999</v>
      </c>
      <c r="T3885">
        <v>38</v>
      </c>
      <c r="U3885">
        <v>76.5</v>
      </c>
      <c r="V3885">
        <v>0.60904255319148937</v>
      </c>
      <c r="W3885">
        <v>0.4</v>
      </c>
      <c r="X3885">
        <v>0.17346938775510204</v>
      </c>
      <c r="Y3885">
        <v>0.30612244897959184</v>
      </c>
      <c r="Z3885">
        <v>565</v>
      </c>
      <c r="AA3885">
        <v>0.8</v>
      </c>
      <c r="AB3885">
        <v>35</v>
      </c>
      <c r="AC3885">
        <v>2</v>
      </c>
      <c r="AD3885">
        <v>0</v>
      </c>
      <c r="AE3885">
        <v>5</v>
      </c>
      <c r="AF3885">
        <v>0</v>
      </c>
      <c r="AG3885">
        <v>0</v>
      </c>
      <c r="AH3885">
        <v>72</v>
      </c>
      <c r="AI3885">
        <v>4</v>
      </c>
      <c r="AJ3885">
        <v>0</v>
      </c>
      <c r="AK3885">
        <v>7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100</v>
      </c>
      <c r="AR3885">
        <v>100</v>
      </c>
      <c r="AS3885" t="s">
        <v>797</v>
      </c>
    </row>
    <row r="3886" spans="1:45" x14ac:dyDescent="0.25">
      <c r="A3886">
        <v>3885</v>
      </c>
      <c r="B3886" t="s">
        <v>26</v>
      </c>
      <c r="C3886" t="s">
        <v>665</v>
      </c>
      <c r="D3886" t="s">
        <v>7</v>
      </c>
      <c r="E3886" t="s">
        <v>361</v>
      </c>
      <c r="F3886" s="138">
        <v>44142</v>
      </c>
      <c r="G3886" t="s">
        <v>666</v>
      </c>
      <c r="H3886" t="s">
        <v>667</v>
      </c>
      <c r="I3886" t="s">
        <v>672</v>
      </c>
      <c r="J3886" t="s">
        <v>189</v>
      </c>
      <c r="K3886" t="s">
        <v>669</v>
      </c>
      <c r="L3886">
        <v>2700</v>
      </c>
      <c r="M3886">
        <v>567</v>
      </c>
      <c r="O3886">
        <v>556</v>
      </c>
      <c r="P3886">
        <v>226.8</v>
      </c>
      <c r="Q3886">
        <v>33</v>
      </c>
      <c r="R3886">
        <v>133</v>
      </c>
      <c r="S3886">
        <v>149.68799999999999</v>
      </c>
      <c r="T3886">
        <v>23.6</v>
      </c>
      <c r="U3886">
        <v>125.5</v>
      </c>
      <c r="V3886">
        <v>0.89819277108433726</v>
      </c>
      <c r="W3886">
        <v>0.4</v>
      </c>
      <c r="X3886">
        <v>8.4789311408016446E-2</v>
      </c>
      <c r="Y3886">
        <v>0.34172661870503596</v>
      </c>
      <c r="Z3886">
        <v>665</v>
      </c>
      <c r="AA3886">
        <v>0.8</v>
      </c>
      <c r="AB3886">
        <v>13.6</v>
      </c>
      <c r="AC3886">
        <v>2</v>
      </c>
      <c r="AD3886">
        <v>0</v>
      </c>
      <c r="AE3886">
        <v>19</v>
      </c>
      <c r="AF3886">
        <v>0</v>
      </c>
      <c r="AG3886">
        <v>0</v>
      </c>
      <c r="AH3886">
        <v>113</v>
      </c>
      <c r="AI3886">
        <v>4</v>
      </c>
      <c r="AJ3886">
        <v>0</v>
      </c>
      <c r="AK3886">
        <v>23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100</v>
      </c>
      <c r="AR3886">
        <v>100</v>
      </c>
      <c r="AS3886" t="s">
        <v>797</v>
      </c>
    </row>
    <row r="3887" spans="1:45" x14ac:dyDescent="0.25">
      <c r="A3887">
        <v>3886</v>
      </c>
      <c r="B3887" t="s">
        <v>26</v>
      </c>
      <c r="C3887" t="s">
        <v>665</v>
      </c>
      <c r="D3887" t="s">
        <v>7</v>
      </c>
      <c r="E3887" t="s">
        <v>361</v>
      </c>
      <c r="F3887" s="138">
        <v>44142</v>
      </c>
      <c r="G3887" t="s">
        <v>703</v>
      </c>
      <c r="H3887" t="s">
        <v>667</v>
      </c>
      <c r="I3887" t="s">
        <v>668</v>
      </c>
      <c r="J3887" t="s">
        <v>451</v>
      </c>
      <c r="K3887" t="s">
        <v>669</v>
      </c>
      <c r="L3887">
        <v>2700</v>
      </c>
      <c r="M3887">
        <v>504</v>
      </c>
      <c r="O3887">
        <v>520</v>
      </c>
      <c r="P3887">
        <v>201</v>
      </c>
      <c r="Q3887">
        <v>59</v>
      </c>
      <c r="R3887">
        <v>76</v>
      </c>
      <c r="S3887">
        <v>133</v>
      </c>
      <c r="T3887">
        <v>22.5</v>
      </c>
      <c r="U3887">
        <v>47.375</v>
      </c>
      <c r="V3887">
        <v>0.5175925925925926</v>
      </c>
      <c r="W3887">
        <v>0.4</v>
      </c>
      <c r="X3887">
        <v>0.16208791208791209</v>
      </c>
      <c r="Y3887">
        <v>0.2087912087912088</v>
      </c>
      <c r="Z3887">
        <v>356</v>
      </c>
      <c r="AA3887">
        <v>0.8</v>
      </c>
      <c r="AB3887">
        <v>16</v>
      </c>
      <c r="AC3887">
        <v>0</v>
      </c>
      <c r="AD3887">
        <v>0</v>
      </c>
      <c r="AE3887">
        <v>13</v>
      </c>
      <c r="AF3887">
        <v>0</v>
      </c>
      <c r="AG3887">
        <v>0</v>
      </c>
      <c r="AH3887">
        <v>39</v>
      </c>
      <c r="AI3887">
        <v>0</v>
      </c>
      <c r="AJ3887">
        <v>0</v>
      </c>
      <c r="AK3887">
        <v>16</v>
      </c>
      <c r="AL3887">
        <v>0</v>
      </c>
      <c r="AM3887">
        <v>0</v>
      </c>
      <c r="AN3887">
        <v>0</v>
      </c>
      <c r="AO3887">
        <v>1</v>
      </c>
      <c r="AP3887">
        <v>0</v>
      </c>
      <c r="AQ3887">
        <v>100</v>
      </c>
      <c r="AR3887">
        <v>100</v>
      </c>
      <c r="AS3887" t="s">
        <v>797</v>
      </c>
    </row>
    <row r="3888" spans="1:45" x14ac:dyDescent="0.25">
      <c r="A3888">
        <v>3887</v>
      </c>
      <c r="B3888" t="s">
        <v>26</v>
      </c>
      <c r="C3888" t="s">
        <v>665</v>
      </c>
      <c r="D3888" t="s">
        <v>7</v>
      </c>
      <c r="E3888" t="s">
        <v>361</v>
      </c>
      <c r="F3888" s="138">
        <v>44142</v>
      </c>
      <c r="G3888" t="s">
        <v>670</v>
      </c>
      <c r="H3888" t="s">
        <v>667</v>
      </c>
      <c r="I3888" t="s">
        <v>668</v>
      </c>
      <c r="J3888" t="s">
        <v>138</v>
      </c>
      <c r="K3888" t="s">
        <v>671</v>
      </c>
      <c r="L3888">
        <v>1200</v>
      </c>
      <c r="M3888">
        <v>336</v>
      </c>
      <c r="O3888">
        <v>324</v>
      </c>
      <c r="P3888">
        <v>134.4</v>
      </c>
      <c r="Q3888">
        <v>40</v>
      </c>
      <c r="R3888">
        <v>56</v>
      </c>
      <c r="S3888">
        <v>88.703999999999994</v>
      </c>
      <c r="T3888">
        <v>29.75</v>
      </c>
      <c r="U3888">
        <v>53.25</v>
      </c>
      <c r="V3888">
        <v>0.86458333333333337</v>
      </c>
      <c r="W3888">
        <v>0.4</v>
      </c>
      <c r="X3888">
        <v>0.17636684303350972</v>
      </c>
      <c r="Y3888">
        <v>0.24691358024691359</v>
      </c>
      <c r="Z3888">
        <v>309</v>
      </c>
      <c r="AA3888">
        <v>0.8</v>
      </c>
      <c r="AB3888">
        <v>27</v>
      </c>
      <c r="AC3888">
        <v>7</v>
      </c>
      <c r="AD3888">
        <v>0</v>
      </c>
      <c r="AE3888">
        <v>2</v>
      </c>
      <c r="AF3888">
        <v>0</v>
      </c>
      <c r="AG3888">
        <v>0</v>
      </c>
      <c r="AH3888">
        <v>48</v>
      </c>
      <c r="AI3888">
        <v>3</v>
      </c>
      <c r="AJ3888">
        <v>0</v>
      </c>
      <c r="AK3888">
        <v>9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100</v>
      </c>
      <c r="AR3888">
        <v>100</v>
      </c>
      <c r="AS3888" t="s">
        <v>797</v>
      </c>
    </row>
    <row r="3889" spans="1:45" x14ac:dyDescent="0.25">
      <c r="A3889">
        <v>3888</v>
      </c>
      <c r="B3889" t="s">
        <v>26</v>
      </c>
      <c r="C3889" t="s">
        <v>665</v>
      </c>
      <c r="D3889" t="s">
        <v>7</v>
      </c>
      <c r="E3889" t="s">
        <v>361</v>
      </c>
      <c r="F3889" s="138">
        <v>44142</v>
      </c>
      <c r="G3889" t="s">
        <v>670</v>
      </c>
      <c r="H3889" t="s">
        <v>667</v>
      </c>
      <c r="I3889" t="s">
        <v>668</v>
      </c>
      <c r="J3889" t="s">
        <v>139</v>
      </c>
      <c r="K3889" t="s">
        <v>671</v>
      </c>
      <c r="L3889">
        <v>1200</v>
      </c>
      <c r="M3889">
        <v>240</v>
      </c>
      <c r="O3889">
        <v>246</v>
      </c>
      <c r="P3889">
        <v>96</v>
      </c>
      <c r="Q3889">
        <v>27</v>
      </c>
      <c r="R3889">
        <v>45</v>
      </c>
      <c r="S3889">
        <v>63.36</v>
      </c>
      <c r="T3889">
        <v>20</v>
      </c>
      <c r="U3889">
        <v>40.5</v>
      </c>
      <c r="V3889">
        <v>0.84027777777777779</v>
      </c>
      <c r="W3889">
        <v>0.4</v>
      </c>
      <c r="X3889">
        <v>0.15679442508710803</v>
      </c>
      <c r="Y3889">
        <v>0.26132404181184671</v>
      </c>
      <c r="Z3889">
        <v>290</v>
      </c>
      <c r="AA3889">
        <v>0.8</v>
      </c>
      <c r="AB3889">
        <v>18</v>
      </c>
      <c r="AC3889">
        <v>4</v>
      </c>
      <c r="AD3889">
        <v>0</v>
      </c>
      <c r="AE3889">
        <v>2</v>
      </c>
      <c r="AF3889">
        <v>0</v>
      </c>
      <c r="AG3889">
        <v>0</v>
      </c>
      <c r="AH3889">
        <v>38</v>
      </c>
      <c r="AI3889">
        <v>3</v>
      </c>
      <c r="AJ3889">
        <v>0</v>
      </c>
      <c r="AK3889">
        <v>2</v>
      </c>
      <c r="AL3889">
        <v>0</v>
      </c>
      <c r="AM3889">
        <v>0</v>
      </c>
      <c r="AN3889">
        <v>0</v>
      </c>
      <c r="AO3889">
        <v>2</v>
      </c>
      <c r="AP3889">
        <v>0</v>
      </c>
      <c r="AQ3889">
        <v>100</v>
      </c>
      <c r="AR3889">
        <v>100</v>
      </c>
      <c r="AS3889" t="s">
        <v>755</v>
      </c>
    </row>
    <row r="3890" spans="1:45" x14ac:dyDescent="0.25">
      <c r="A3890">
        <v>3889</v>
      </c>
      <c r="B3890" t="s">
        <v>26</v>
      </c>
      <c r="C3890" t="s">
        <v>665</v>
      </c>
      <c r="D3890" t="s">
        <v>7</v>
      </c>
      <c r="E3890" t="s">
        <v>361</v>
      </c>
      <c r="F3890" s="138">
        <v>44142</v>
      </c>
      <c r="G3890" t="s">
        <v>670</v>
      </c>
      <c r="H3890" t="s">
        <v>667</v>
      </c>
      <c r="I3890" t="s">
        <v>668</v>
      </c>
      <c r="J3890" t="s">
        <v>142</v>
      </c>
      <c r="K3890" t="s">
        <v>671</v>
      </c>
      <c r="L3890">
        <v>1200</v>
      </c>
      <c r="M3890">
        <v>336</v>
      </c>
      <c r="O3890">
        <v>335</v>
      </c>
      <c r="P3890">
        <v>134.4</v>
      </c>
      <c r="Q3890">
        <v>43</v>
      </c>
      <c r="R3890">
        <v>62</v>
      </c>
      <c r="S3890">
        <v>88.703999999999994</v>
      </c>
      <c r="T3890">
        <v>32.25</v>
      </c>
      <c r="U3890">
        <v>52</v>
      </c>
      <c r="V3890">
        <v>0.80238095238095242</v>
      </c>
      <c r="W3890">
        <v>0.4</v>
      </c>
      <c r="X3890">
        <v>0.18336886993603413</v>
      </c>
      <c r="Y3890">
        <v>0.26439232409381669</v>
      </c>
      <c r="Z3890">
        <v>412</v>
      </c>
      <c r="AA3890">
        <v>0.7</v>
      </c>
      <c r="AB3890">
        <v>25</v>
      </c>
      <c r="AC3890">
        <v>5</v>
      </c>
      <c r="AD3890">
        <v>0</v>
      </c>
      <c r="AE3890">
        <v>12</v>
      </c>
      <c r="AF3890">
        <v>0</v>
      </c>
      <c r="AG3890">
        <v>0</v>
      </c>
      <c r="AH3890">
        <v>45</v>
      </c>
      <c r="AI3890">
        <v>4</v>
      </c>
      <c r="AJ3890">
        <v>0</v>
      </c>
      <c r="AK3890">
        <v>12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50</v>
      </c>
      <c r="AR3890">
        <v>50</v>
      </c>
      <c r="AS3890" t="s">
        <v>797</v>
      </c>
    </row>
    <row r="3891" spans="1:45" x14ac:dyDescent="0.25">
      <c r="A3891">
        <v>3890</v>
      </c>
      <c r="B3891" t="s">
        <v>26</v>
      </c>
      <c r="C3891" t="s">
        <v>665</v>
      </c>
      <c r="D3891" t="s">
        <v>7</v>
      </c>
      <c r="E3891" t="s">
        <v>361</v>
      </c>
      <c r="F3891" s="138">
        <v>44142</v>
      </c>
      <c r="G3891" t="s">
        <v>670</v>
      </c>
      <c r="H3891" t="s">
        <v>667</v>
      </c>
      <c r="I3891" t="s">
        <v>668</v>
      </c>
      <c r="J3891" t="s">
        <v>143</v>
      </c>
      <c r="K3891" t="s">
        <v>671</v>
      </c>
      <c r="L3891">
        <v>1200</v>
      </c>
      <c r="M3891">
        <v>240</v>
      </c>
      <c r="O3891">
        <v>240</v>
      </c>
      <c r="P3891">
        <v>96</v>
      </c>
      <c r="Q3891">
        <v>22</v>
      </c>
      <c r="R3891">
        <v>41</v>
      </c>
      <c r="S3891">
        <v>63.36</v>
      </c>
      <c r="T3891">
        <v>17.75</v>
      </c>
      <c r="U3891">
        <v>22.75</v>
      </c>
      <c r="V3891">
        <v>0.6428571428571429</v>
      </c>
      <c r="W3891">
        <v>0.4</v>
      </c>
      <c r="X3891">
        <v>0.13095238095238096</v>
      </c>
      <c r="Y3891">
        <v>0.24404761904761904</v>
      </c>
      <c r="Z3891">
        <v>421</v>
      </c>
      <c r="AA3891">
        <v>0.7</v>
      </c>
      <c r="AB3891">
        <v>13</v>
      </c>
      <c r="AC3891">
        <v>5</v>
      </c>
      <c r="AD3891">
        <v>0</v>
      </c>
      <c r="AE3891">
        <v>7</v>
      </c>
      <c r="AF3891">
        <v>0</v>
      </c>
      <c r="AG3891">
        <v>0</v>
      </c>
      <c r="AH3891">
        <v>16</v>
      </c>
      <c r="AI3891">
        <v>5</v>
      </c>
      <c r="AJ3891">
        <v>0</v>
      </c>
      <c r="AK3891">
        <v>11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50</v>
      </c>
      <c r="AR3891">
        <v>50</v>
      </c>
      <c r="AS3891" t="s">
        <v>755</v>
      </c>
    </row>
    <row r="3892" spans="1:45" x14ac:dyDescent="0.25">
      <c r="A3892">
        <v>3891</v>
      </c>
      <c r="B3892" t="s">
        <v>26</v>
      </c>
      <c r="C3892" t="s">
        <v>665</v>
      </c>
      <c r="D3892" t="s">
        <v>7</v>
      </c>
      <c r="E3892" t="s">
        <v>361</v>
      </c>
      <c r="F3892" s="138">
        <v>44142</v>
      </c>
      <c r="G3892" t="s">
        <v>670</v>
      </c>
      <c r="H3892" t="s">
        <v>687</v>
      </c>
      <c r="I3892" t="s">
        <v>718</v>
      </c>
      <c r="J3892" t="s">
        <v>634</v>
      </c>
      <c r="K3892" t="s">
        <v>671</v>
      </c>
      <c r="L3892">
        <v>1000</v>
      </c>
      <c r="M3892">
        <v>336</v>
      </c>
      <c r="O3892">
        <v>335</v>
      </c>
      <c r="P3892">
        <v>57.5</v>
      </c>
      <c r="Q3892">
        <v>21</v>
      </c>
      <c r="R3892">
        <v>51</v>
      </c>
      <c r="S3892">
        <v>21</v>
      </c>
      <c r="T3892">
        <v>17.75</v>
      </c>
      <c r="U3892">
        <v>26</v>
      </c>
      <c r="V3892">
        <v>0.60763888888888884</v>
      </c>
      <c r="W3892">
        <v>0.24</v>
      </c>
      <c r="X3892">
        <v>8.9552238805970158E-2</v>
      </c>
      <c r="Y3892">
        <v>0.21748400852878466</v>
      </c>
      <c r="Z3892">
        <v>381</v>
      </c>
      <c r="AA3892">
        <v>0.7</v>
      </c>
      <c r="AB3892">
        <v>14</v>
      </c>
      <c r="AC3892">
        <v>3</v>
      </c>
      <c r="AD3892">
        <v>0</v>
      </c>
      <c r="AE3892">
        <v>6</v>
      </c>
      <c r="AF3892">
        <v>0</v>
      </c>
      <c r="AG3892">
        <v>0</v>
      </c>
      <c r="AH3892">
        <v>22</v>
      </c>
      <c r="AI3892">
        <v>0</v>
      </c>
      <c r="AJ3892">
        <v>0</v>
      </c>
      <c r="AK3892">
        <v>8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50</v>
      </c>
      <c r="AR3892">
        <v>50</v>
      </c>
      <c r="AS3892" t="s">
        <v>755</v>
      </c>
    </row>
    <row r="3893" spans="1:45" x14ac:dyDescent="0.25">
      <c r="A3893">
        <v>3892</v>
      </c>
      <c r="B3893" t="s">
        <v>26</v>
      </c>
      <c r="C3893" t="s">
        <v>665</v>
      </c>
      <c r="D3893" t="s">
        <v>7</v>
      </c>
      <c r="E3893" t="s">
        <v>361</v>
      </c>
      <c r="F3893" s="138">
        <v>44142</v>
      </c>
      <c r="G3893" t="s">
        <v>670</v>
      </c>
      <c r="H3893" t="s">
        <v>667</v>
      </c>
      <c r="I3893" t="s">
        <v>668</v>
      </c>
      <c r="J3893" t="s">
        <v>144</v>
      </c>
      <c r="K3893" t="s">
        <v>671</v>
      </c>
      <c r="L3893">
        <v>1200</v>
      </c>
      <c r="M3893">
        <v>240</v>
      </c>
      <c r="O3893">
        <v>234</v>
      </c>
      <c r="P3893">
        <v>96</v>
      </c>
      <c r="Q3893">
        <v>40</v>
      </c>
      <c r="R3893">
        <v>62</v>
      </c>
      <c r="S3893">
        <v>63.36</v>
      </c>
      <c r="T3893">
        <v>25.5</v>
      </c>
      <c r="U3893">
        <v>39</v>
      </c>
      <c r="V3893">
        <v>0.63235294117647056</v>
      </c>
      <c r="W3893">
        <v>0.4</v>
      </c>
      <c r="X3893">
        <v>0.24420024420024422</v>
      </c>
      <c r="Y3893">
        <v>0.37851037851037855</v>
      </c>
      <c r="Z3893">
        <v>312</v>
      </c>
      <c r="AA3893">
        <v>0.8</v>
      </c>
      <c r="AB3893">
        <v>23</v>
      </c>
      <c r="AC3893">
        <v>2</v>
      </c>
      <c r="AD3893">
        <v>0</v>
      </c>
      <c r="AE3893">
        <v>4</v>
      </c>
      <c r="AF3893">
        <v>0</v>
      </c>
      <c r="AG3893">
        <v>0</v>
      </c>
      <c r="AH3893">
        <v>35</v>
      </c>
      <c r="AI3893">
        <v>4</v>
      </c>
      <c r="AJ3893">
        <v>0</v>
      </c>
      <c r="AK3893">
        <v>6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50</v>
      </c>
      <c r="AR3893">
        <v>50</v>
      </c>
      <c r="AS3893" t="s">
        <v>755</v>
      </c>
    </row>
    <row r="3894" spans="1:45" x14ac:dyDescent="0.25">
      <c r="A3894">
        <v>3893</v>
      </c>
      <c r="B3894" t="s">
        <v>26</v>
      </c>
      <c r="C3894" t="s">
        <v>665</v>
      </c>
      <c r="D3894" t="s">
        <v>7</v>
      </c>
      <c r="E3894" t="s">
        <v>361</v>
      </c>
      <c r="F3894" s="138">
        <v>44142</v>
      </c>
      <c r="G3894" t="s">
        <v>682</v>
      </c>
      <c r="H3894" t="s">
        <v>667</v>
      </c>
      <c r="I3894" t="s">
        <v>668</v>
      </c>
      <c r="J3894" t="s">
        <v>151</v>
      </c>
      <c r="K3894" t="s">
        <v>671</v>
      </c>
      <c r="L3894">
        <v>1200</v>
      </c>
      <c r="M3894">
        <v>200</v>
      </c>
      <c r="O3894">
        <v>192</v>
      </c>
      <c r="P3894">
        <v>80</v>
      </c>
      <c r="Q3894">
        <v>35</v>
      </c>
      <c r="R3894">
        <v>39</v>
      </c>
      <c r="S3894">
        <v>52.8</v>
      </c>
      <c r="T3894">
        <v>18.25</v>
      </c>
      <c r="U3894">
        <v>21.5</v>
      </c>
      <c r="V3894">
        <v>0.53716216216216217</v>
      </c>
      <c r="W3894">
        <v>0.4</v>
      </c>
      <c r="X3894">
        <v>0.26041666666666669</v>
      </c>
      <c r="Y3894">
        <v>0.29017857142857145</v>
      </c>
      <c r="Z3894">
        <v>412</v>
      </c>
      <c r="AA3894">
        <v>0.7</v>
      </c>
      <c r="AB3894">
        <v>0</v>
      </c>
      <c r="AC3894">
        <v>1</v>
      </c>
      <c r="AD3894">
        <v>0</v>
      </c>
      <c r="AE3894">
        <v>36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43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50</v>
      </c>
      <c r="AR3894">
        <v>50</v>
      </c>
      <c r="AS3894" t="s">
        <v>755</v>
      </c>
    </row>
    <row r="3895" spans="1:45" x14ac:dyDescent="0.25">
      <c r="A3895">
        <v>3894</v>
      </c>
      <c r="B3895" t="s">
        <v>26</v>
      </c>
      <c r="C3895" t="s">
        <v>665</v>
      </c>
      <c r="D3895" t="s">
        <v>7</v>
      </c>
      <c r="E3895" t="s">
        <v>361</v>
      </c>
      <c r="F3895" s="138">
        <v>44142</v>
      </c>
      <c r="G3895" t="s">
        <v>682</v>
      </c>
      <c r="H3895" t="s">
        <v>667</v>
      </c>
      <c r="I3895" t="s">
        <v>668</v>
      </c>
      <c r="J3895" t="s">
        <v>152</v>
      </c>
      <c r="K3895" t="s">
        <v>671</v>
      </c>
      <c r="L3895">
        <v>1200</v>
      </c>
      <c r="M3895">
        <v>200</v>
      </c>
      <c r="O3895">
        <v>190</v>
      </c>
      <c r="P3895">
        <v>80</v>
      </c>
      <c r="Q3895">
        <v>16</v>
      </c>
      <c r="R3895">
        <v>44</v>
      </c>
      <c r="S3895">
        <v>52.8</v>
      </c>
      <c r="T3895">
        <v>26</v>
      </c>
      <c r="U3895">
        <v>52</v>
      </c>
      <c r="V3895">
        <v>1.3</v>
      </c>
      <c r="W3895">
        <v>0.4</v>
      </c>
      <c r="X3895">
        <v>0.12030075187969924</v>
      </c>
      <c r="Y3895">
        <v>0.33082706766917291</v>
      </c>
      <c r="Z3895">
        <v>480</v>
      </c>
      <c r="AA3895">
        <v>0.7</v>
      </c>
      <c r="AB3895">
        <v>0</v>
      </c>
      <c r="AC3895">
        <v>0</v>
      </c>
      <c r="AD3895">
        <v>0</v>
      </c>
      <c r="AE3895">
        <v>52</v>
      </c>
      <c r="AF3895">
        <v>0</v>
      </c>
      <c r="AG3895">
        <v>0</v>
      </c>
      <c r="AH3895">
        <v>32</v>
      </c>
      <c r="AI3895">
        <v>0</v>
      </c>
      <c r="AJ3895">
        <v>0</v>
      </c>
      <c r="AK3895">
        <v>40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50</v>
      </c>
      <c r="AR3895">
        <v>50</v>
      </c>
      <c r="AS3895" t="s">
        <v>755</v>
      </c>
    </row>
    <row r="3896" spans="1:45" x14ac:dyDescent="0.25">
      <c r="A3896">
        <v>3895</v>
      </c>
      <c r="B3896" t="s">
        <v>26</v>
      </c>
      <c r="C3896" t="s">
        <v>665</v>
      </c>
      <c r="D3896" t="s">
        <v>7</v>
      </c>
      <c r="E3896" t="s">
        <v>361</v>
      </c>
      <c r="F3896" s="138">
        <v>44142</v>
      </c>
      <c r="G3896" t="s">
        <v>682</v>
      </c>
      <c r="H3896" t="s">
        <v>667</v>
      </c>
      <c r="I3896" t="s">
        <v>668</v>
      </c>
      <c r="J3896" t="s">
        <v>153</v>
      </c>
      <c r="K3896" t="s">
        <v>671</v>
      </c>
      <c r="L3896">
        <v>1200</v>
      </c>
      <c r="M3896">
        <v>200</v>
      </c>
      <c r="O3896">
        <v>216</v>
      </c>
      <c r="P3896">
        <v>80</v>
      </c>
      <c r="Q3896">
        <v>29</v>
      </c>
      <c r="R3896">
        <v>46</v>
      </c>
      <c r="S3896">
        <v>52.8</v>
      </c>
      <c r="T3896">
        <v>20.25</v>
      </c>
      <c r="U3896">
        <v>24.17</v>
      </c>
      <c r="V3896">
        <v>0.59226666666666672</v>
      </c>
      <c r="W3896">
        <v>0.4</v>
      </c>
      <c r="X3896">
        <v>0.1917989417989418</v>
      </c>
      <c r="Y3896">
        <v>0.30423280423280424</v>
      </c>
      <c r="Z3896">
        <v>797</v>
      </c>
      <c r="AA3896">
        <v>0.7</v>
      </c>
      <c r="AB3896">
        <v>8.5</v>
      </c>
      <c r="AC3896">
        <v>3</v>
      </c>
      <c r="AD3896">
        <v>0</v>
      </c>
      <c r="AE3896">
        <v>22</v>
      </c>
      <c r="AF3896">
        <v>0</v>
      </c>
      <c r="AG3896">
        <v>0</v>
      </c>
      <c r="AH3896">
        <v>15.17</v>
      </c>
      <c r="AI3896">
        <v>2</v>
      </c>
      <c r="AJ3896">
        <v>0</v>
      </c>
      <c r="AK3896">
        <v>17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50</v>
      </c>
      <c r="AR3896">
        <v>50</v>
      </c>
      <c r="AS3896" t="s">
        <v>755</v>
      </c>
    </row>
    <row r="3897" spans="1:45" x14ac:dyDescent="0.25">
      <c r="A3897">
        <v>3896</v>
      </c>
      <c r="B3897" t="s">
        <v>26</v>
      </c>
      <c r="C3897" t="s">
        <v>665</v>
      </c>
      <c r="D3897" t="s">
        <v>7</v>
      </c>
      <c r="E3897" t="s">
        <v>361</v>
      </c>
      <c r="F3897" s="138">
        <v>44142</v>
      </c>
      <c r="G3897" t="s">
        <v>682</v>
      </c>
      <c r="H3897" t="s">
        <v>667</v>
      </c>
      <c r="I3897" t="s">
        <v>668</v>
      </c>
      <c r="J3897" t="s">
        <v>150</v>
      </c>
      <c r="K3897" t="s">
        <v>671</v>
      </c>
      <c r="L3897">
        <v>1200</v>
      </c>
      <c r="M3897">
        <v>200</v>
      </c>
      <c r="O3897">
        <v>192</v>
      </c>
      <c r="P3897">
        <v>80</v>
      </c>
      <c r="Q3897">
        <v>18</v>
      </c>
      <c r="R3897">
        <v>36</v>
      </c>
      <c r="S3897">
        <v>52.8</v>
      </c>
      <c r="T3897">
        <v>17</v>
      </c>
      <c r="U3897">
        <v>33</v>
      </c>
      <c r="V3897">
        <v>0.92592592592592593</v>
      </c>
      <c r="W3897">
        <v>0.4</v>
      </c>
      <c r="X3897">
        <v>0.13392857142857145</v>
      </c>
      <c r="Y3897">
        <v>0.2678571428571429</v>
      </c>
      <c r="Z3897">
        <v>382</v>
      </c>
      <c r="AA3897">
        <v>0.7</v>
      </c>
      <c r="AB3897">
        <v>13</v>
      </c>
      <c r="AC3897">
        <v>4</v>
      </c>
      <c r="AD3897">
        <v>0</v>
      </c>
      <c r="AE3897">
        <v>6</v>
      </c>
      <c r="AF3897">
        <v>0</v>
      </c>
      <c r="AG3897">
        <v>0</v>
      </c>
      <c r="AH3897">
        <v>23</v>
      </c>
      <c r="AI3897">
        <v>4</v>
      </c>
      <c r="AJ3897">
        <v>0</v>
      </c>
      <c r="AK3897">
        <v>18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50</v>
      </c>
      <c r="AR3897">
        <v>50</v>
      </c>
      <c r="AS3897" t="s">
        <v>755</v>
      </c>
    </row>
    <row r="3898" spans="1:45" x14ac:dyDescent="0.25">
      <c r="A3898">
        <v>3897</v>
      </c>
      <c r="B3898" t="s">
        <v>26</v>
      </c>
      <c r="C3898" t="s">
        <v>665</v>
      </c>
      <c r="D3898" t="s">
        <v>7</v>
      </c>
      <c r="E3898" t="s">
        <v>361</v>
      </c>
      <c r="F3898" s="138">
        <v>44142</v>
      </c>
      <c r="G3898" t="s">
        <v>682</v>
      </c>
      <c r="H3898" t="s">
        <v>667</v>
      </c>
      <c r="I3898" t="s">
        <v>668</v>
      </c>
      <c r="J3898" t="s">
        <v>434</v>
      </c>
      <c r="K3898" t="s">
        <v>671</v>
      </c>
      <c r="L3898">
        <v>1200</v>
      </c>
      <c r="M3898">
        <v>200</v>
      </c>
      <c r="O3898">
        <v>194</v>
      </c>
      <c r="P3898">
        <v>80</v>
      </c>
      <c r="Q3898">
        <v>10</v>
      </c>
      <c r="R3898">
        <v>45</v>
      </c>
      <c r="S3898">
        <v>52.8</v>
      </c>
      <c r="T3898">
        <v>12</v>
      </c>
      <c r="U3898">
        <v>18.5</v>
      </c>
      <c r="V3898">
        <v>0.55454545454545456</v>
      </c>
      <c r="W3898">
        <v>0.4</v>
      </c>
      <c r="X3898">
        <v>7.3637702503681901E-2</v>
      </c>
      <c r="Y3898">
        <v>0.33136966126656853</v>
      </c>
      <c r="Z3898">
        <v>399</v>
      </c>
      <c r="AA3898">
        <v>0.7</v>
      </c>
      <c r="AB3898">
        <v>6</v>
      </c>
      <c r="AC3898">
        <v>0</v>
      </c>
      <c r="AD3898">
        <v>0</v>
      </c>
      <c r="AE3898">
        <v>12</v>
      </c>
      <c r="AF3898">
        <v>0</v>
      </c>
      <c r="AG3898">
        <v>0</v>
      </c>
      <c r="AH3898">
        <v>17</v>
      </c>
      <c r="AI3898">
        <v>0</v>
      </c>
      <c r="AJ3898">
        <v>0</v>
      </c>
      <c r="AK3898">
        <v>3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50</v>
      </c>
      <c r="AR3898">
        <v>50</v>
      </c>
      <c r="AS3898" t="s">
        <v>755</v>
      </c>
    </row>
    <row r="3899" spans="1:45" x14ac:dyDescent="0.25">
      <c r="A3899">
        <v>3898</v>
      </c>
      <c r="B3899" t="s">
        <v>26</v>
      </c>
      <c r="C3899" t="s">
        <v>665</v>
      </c>
      <c r="D3899" t="s">
        <v>7</v>
      </c>
      <c r="E3899" t="s">
        <v>361</v>
      </c>
      <c r="F3899" s="138">
        <v>44142</v>
      </c>
      <c r="G3899" t="s">
        <v>675</v>
      </c>
      <c r="H3899" t="s">
        <v>667</v>
      </c>
      <c r="I3899" t="s">
        <v>668</v>
      </c>
      <c r="J3899" t="s">
        <v>164</v>
      </c>
      <c r="K3899" t="s">
        <v>669</v>
      </c>
      <c r="L3899">
        <v>4200</v>
      </c>
      <c r="M3899">
        <v>630</v>
      </c>
      <c r="O3899">
        <v>630</v>
      </c>
      <c r="P3899">
        <v>353</v>
      </c>
      <c r="Q3899">
        <v>68</v>
      </c>
      <c r="R3899">
        <v>109</v>
      </c>
      <c r="S3899">
        <v>166</v>
      </c>
      <c r="T3899">
        <v>69.5</v>
      </c>
      <c r="U3899">
        <v>83.5</v>
      </c>
      <c r="V3899">
        <v>0.86440677966101698</v>
      </c>
      <c r="W3899">
        <v>0.4</v>
      </c>
      <c r="X3899">
        <v>0.15419501133786848</v>
      </c>
      <c r="Y3899">
        <v>0.2471655328798186</v>
      </c>
      <c r="Z3899">
        <v>673</v>
      </c>
      <c r="AA3899">
        <v>0.8</v>
      </c>
      <c r="AB3899">
        <v>56</v>
      </c>
      <c r="AC3899">
        <v>8</v>
      </c>
      <c r="AD3899">
        <v>0</v>
      </c>
      <c r="AE3899">
        <v>23</v>
      </c>
      <c r="AF3899">
        <v>0</v>
      </c>
      <c r="AG3899">
        <v>0</v>
      </c>
      <c r="AH3899">
        <v>72</v>
      </c>
      <c r="AI3899">
        <v>12</v>
      </c>
      <c r="AJ3899">
        <v>0</v>
      </c>
      <c r="AK3899">
        <v>17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50</v>
      </c>
      <c r="AR3899">
        <v>50</v>
      </c>
      <c r="AS3899" t="s">
        <v>797</v>
      </c>
    </row>
    <row r="3900" spans="1:45" x14ac:dyDescent="0.25">
      <c r="A3900">
        <v>3899</v>
      </c>
      <c r="B3900" t="s">
        <v>26</v>
      </c>
      <c r="C3900" t="s">
        <v>665</v>
      </c>
      <c r="D3900" t="s">
        <v>7</v>
      </c>
      <c r="E3900" t="s">
        <v>361</v>
      </c>
      <c r="F3900" s="138">
        <v>44142</v>
      </c>
      <c r="G3900" t="s">
        <v>676</v>
      </c>
      <c r="H3900" t="s">
        <v>667</v>
      </c>
      <c r="I3900" t="s">
        <v>668</v>
      </c>
      <c r="J3900" t="s">
        <v>165</v>
      </c>
      <c r="K3900" t="s">
        <v>669</v>
      </c>
      <c r="L3900">
        <v>1200</v>
      </c>
      <c r="M3900">
        <v>336</v>
      </c>
      <c r="O3900">
        <v>336</v>
      </c>
      <c r="P3900">
        <v>134.4</v>
      </c>
      <c r="Q3900">
        <v>30</v>
      </c>
      <c r="R3900">
        <v>62</v>
      </c>
      <c r="S3900">
        <v>88.703999999999994</v>
      </c>
      <c r="T3900">
        <v>38</v>
      </c>
      <c r="U3900">
        <v>21</v>
      </c>
      <c r="V3900">
        <v>0.64130434782608692</v>
      </c>
      <c r="W3900">
        <v>0.4</v>
      </c>
      <c r="X3900">
        <v>0.12755102040816327</v>
      </c>
      <c r="Y3900">
        <v>0.26360544217687076</v>
      </c>
      <c r="Z3900">
        <v>566</v>
      </c>
      <c r="AA3900">
        <v>0.8</v>
      </c>
      <c r="AB3900">
        <v>30</v>
      </c>
      <c r="AC3900">
        <v>0</v>
      </c>
      <c r="AD3900">
        <v>0</v>
      </c>
      <c r="AE3900">
        <v>16</v>
      </c>
      <c r="AF3900">
        <v>0</v>
      </c>
      <c r="AG3900">
        <v>0</v>
      </c>
      <c r="AH3900">
        <v>15</v>
      </c>
      <c r="AI3900">
        <v>4</v>
      </c>
      <c r="AJ3900">
        <v>0</v>
      </c>
      <c r="AK3900">
        <v>10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100</v>
      </c>
      <c r="AR3900">
        <v>100</v>
      </c>
      <c r="AS3900" t="s">
        <v>797</v>
      </c>
    </row>
    <row r="3901" spans="1:45" x14ac:dyDescent="0.25">
      <c r="A3901">
        <v>3900</v>
      </c>
      <c r="B3901" t="s">
        <v>26</v>
      </c>
      <c r="C3901" t="s">
        <v>665</v>
      </c>
      <c r="D3901" t="s">
        <v>7</v>
      </c>
      <c r="E3901" t="s">
        <v>361</v>
      </c>
      <c r="F3901" s="138">
        <v>44142</v>
      </c>
      <c r="G3901" t="s">
        <v>676</v>
      </c>
      <c r="H3901" t="s">
        <v>667</v>
      </c>
      <c r="I3901" t="s">
        <v>668</v>
      </c>
      <c r="J3901" t="s">
        <v>166</v>
      </c>
      <c r="K3901" t="s">
        <v>669</v>
      </c>
      <c r="L3901">
        <v>1200</v>
      </c>
      <c r="M3901">
        <v>336</v>
      </c>
      <c r="O3901">
        <v>336</v>
      </c>
      <c r="P3901">
        <v>134.4</v>
      </c>
      <c r="Q3901">
        <v>54</v>
      </c>
      <c r="R3901">
        <v>76</v>
      </c>
      <c r="S3901">
        <v>88.703999999999994</v>
      </c>
      <c r="T3901">
        <v>67.5</v>
      </c>
      <c r="U3901">
        <v>68.75</v>
      </c>
      <c r="V3901">
        <v>1.0480769230769231</v>
      </c>
      <c r="W3901">
        <v>0.4</v>
      </c>
      <c r="X3901">
        <v>0.22959183673469388</v>
      </c>
      <c r="Y3901">
        <v>0.3231292517006803</v>
      </c>
      <c r="Z3901">
        <v>430</v>
      </c>
      <c r="AA3901">
        <v>0.6</v>
      </c>
      <c r="AB3901">
        <v>58</v>
      </c>
      <c r="AC3901">
        <v>0</v>
      </c>
      <c r="AD3901">
        <v>0</v>
      </c>
      <c r="AE3901">
        <v>19</v>
      </c>
      <c r="AF3901">
        <v>0</v>
      </c>
      <c r="AG3901">
        <v>0</v>
      </c>
      <c r="AH3901">
        <v>54</v>
      </c>
      <c r="AI3901">
        <v>17</v>
      </c>
      <c r="AJ3901">
        <v>0</v>
      </c>
      <c r="AK3901">
        <v>21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100</v>
      </c>
      <c r="AR3901">
        <v>100</v>
      </c>
      <c r="AS3901" t="s">
        <v>797</v>
      </c>
    </row>
    <row r="3902" spans="1:45" x14ac:dyDescent="0.25">
      <c r="A3902">
        <v>3901</v>
      </c>
      <c r="B3902" t="s">
        <v>26</v>
      </c>
      <c r="C3902" t="s">
        <v>665</v>
      </c>
      <c r="D3902" t="s">
        <v>7</v>
      </c>
      <c r="E3902" t="s">
        <v>361</v>
      </c>
      <c r="F3902" s="138">
        <v>44142</v>
      </c>
      <c r="G3902" t="s">
        <v>684</v>
      </c>
      <c r="H3902" t="s">
        <v>667</v>
      </c>
      <c r="I3902" t="s">
        <v>668</v>
      </c>
      <c r="J3902" t="s">
        <v>169</v>
      </c>
      <c r="K3902" t="s">
        <v>669</v>
      </c>
      <c r="L3902">
        <v>1250</v>
      </c>
      <c r="M3902">
        <v>350</v>
      </c>
      <c r="O3902">
        <v>380</v>
      </c>
      <c r="P3902">
        <v>140</v>
      </c>
      <c r="Q3902">
        <v>0</v>
      </c>
      <c r="R3902">
        <v>116</v>
      </c>
      <c r="S3902">
        <v>92.399999999999991</v>
      </c>
      <c r="T3902">
        <v>6</v>
      </c>
      <c r="U3902">
        <v>107</v>
      </c>
      <c r="V3902">
        <v>0.97413793103448276</v>
      </c>
      <c r="W3902">
        <v>0.4</v>
      </c>
      <c r="X3902">
        <v>0</v>
      </c>
      <c r="Y3902">
        <v>0.43609022556390975</v>
      </c>
      <c r="Z3902">
        <v>503</v>
      </c>
      <c r="AA3902">
        <v>0.7</v>
      </c>
      <c r="AB3902">
        <v>0</v>
      </c>
      <c r="AC3902">
        <v>0</v>
      </c>
      <c r="AD3902">
        <v>0</v>
      </c>
      <c r="AE3902">
        <v>12</v>
      </c>
      <c r="AF3902">
        <v>0</v>
      </c>
      <c r="AG3902">
        <v>0</v>
      </c>
      <c r="AH3902">
        <v>107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50</v>
      </c>
      <c r="AR3902">
        <v>50</v>
      </c>
      <c r="AS3902" t="s">
        <v>797</v>
      </c>
    </row>
    <row r="3903" spans="1:45" x14ac:dyDescent="0.25">
      <c r="A3903">
        <v>3902</v>
      </c>
      <c r="B3903" t="s">
        <v>26</v>
      </c>
      <c r="C3903" t="s">
        <v>665</v>
      </c>
      <c r="D3903" t="s">
        <v>7</v>
      </c>
      <c r="E3903" t="s">
        <v>361</v>
      </c>
      <c r="F3903" s="138">
        <v>44142</v>
      </c>
      <c r="G3903" t="s">
        <v>685</v>
      </c>
      <c r="H3903" t="s">
        <v>667</v>
      </c>
      <c r="I3903" t="s">
        <v>668</v>
      </c>
      <c r="J3903" t="s">
        <v>173</v>
      </c>
      <c r="K3903" t="s">
        <v>671</v>
      </c>
      <c r="L3903">
        <v>1000</v>
      </c>
      <c r="M3903">
        <v>200</v>
      </c>
      <c r="O3903">
        <v>189</v>
      </c>
      <c r="P3903">
        <v>80</v>
      </c>
      <c r="Q3903">
        <v>15</v>
      </c>
      <c r="R3903">
        <v>41</v>
      </c>
      <c r="S3903">
        <v>52.8</v>
      </c>
      <c r="T3903">
        <v>15</v>
      </c>
      <c r="U3903">
        <v>26</v>
      </c>
      <c r="V3903">
        <v>0.7321428571428571</v>
      </c>
      <c r="W3903">
        <v>0.4</v>
      </c>
      <c r="X3903">
        <v>0.11337868480725626</v>
      </c>
      <c r="Y3903">
        <v>0.3099017384731671</v>
      </c>
      <c r="Z3903">
        <v>191</v>
      </c>
      <c r="AA3903">
        <v>0.7</v>
      </c>
      <c r="AB3903">
        <v>12</v>
      </c>
      <c r="AC3903">
        <v>0</v>
      </c>
      <c r="AD3903">
        <v>0</v>
      </c>
      <c r="AE3903">
        <v>6</v>
      </c>
      <c r="AF3903">
        <v>0</v>
      </c>
      <c r="AG3903">
        <v>0</v>
      </c>
      <c r="AH3903">
        <v>19</v>
      </c>
      <c r="AI3903">
        <v>2</v>
      </c>
      <c r="AJ3903">
        <v>0</v>
      </c>
      <c r="AK3903">
        <v>13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50</v>
      </c>
      <c r="AR3903">
        <v>50</v>
      </c>
      <c r="AS3903" t="s">
        <v>755</v>
      </c>
    </row>
    <row r="3904" spans="1:45" x14ac:dyDescent="0.25">
      <c r="A3904">
        <v>3903</v>
      </c>
      <c r="B3904" t="s">
        <v>26</v>
      </c>
      <c r="C3904" t="s">
        <v>665</v>
      </c>
      <c r="D3904" t="s">
        <v>7</v>
      </c>
      <c r="E3904" t="s">
        <v>361</v>
      </c>
      <c r="F3904" s="138">
        <v>44142</v>
      </c>
      <c r="G3904" t="s">
        <v>685</v>
      </c>
      <c r="H3904" t="s">
        <v>667</v>
      </c>
      <c r="I3904" t="s">
        <v>668</v>
      </c>
      <c r="J3904" t="s">
        <v>175</v>
      </c>
      <c r="K3904" t="s">
        <v>671</v>
      </c>
      <c r="L3904">
        <v>1000</v>
      </c>
      <c r="M3904">
        <v>280</v>
      </c>
      <c r="O3904">
        <v>288</v>
      </c>
      <c r="P3904">
        <v>112</v>
      </c>
      <c r="Q3904">
        <v>60</v>
      </c>
      <c r="R3904">
        <v>86</v>
      </c>
      <c r="S3904">
        <v>73.919999999999987</v>
      </c>
      <c r="T3904">
        <v>51</v>
      </c>
      <c r="U3904">
        <v>63.625</v>
      </c>
      <c r="V3904">
        <v>0.7851027397260274</v>
      </c>
      <c r="W3904">
        <v>0.4</v>
      </c>
      <c r="X3904">
        <v>0.29761904761904762</v>
      </c>
      <c r="Y3904">
        <v>0.42658730158730163</v>
      </c>
      <c r="Z3904">
        <v>790</v>
      </c>
      <c r="AA3904">
        <v>0.7</v>
      </c>
      <c r="AB3904">
        <v>45</v>
      </c>
      <c r="AC3904">
        <v>8</v>
      </c>
      <c r="AD3904">
        <v>0</v>
      </c>
      <c r="AE3904">
        <v>8</v>
      </c>
      <c r="AF3904">
        <v>0</v>
      </c>
      <c r="AG3904">
        <v>0</v>
      </c>
      <c r="AH3904">
        <v>52</v>
      </c>
      <c r="AI3904">
        <v>7</v>
      </c>
      <c r="AJ3904">
        <v>0</v>
      </c>
      <c r="AK3904">
        <v>10</v>
      </c>
      <c r="AL3904">
        <v>0</v>
      </c>
      <c r="AM3904">
        <v>0</v>
      </c>
      <c r="AN3904">
        <v>0</v>
      </c>
      <c r="AO3904">
        <v>13</v>
      </c>
      <c r="AP3904">
        <v>0</v>
      </c>
      <c r="AQ3904">
        <v>100</v>
      </c>
      <c r="AR3904">
        <v>100</v>
      </c>
      <c r="AS3904" t="s">
        <v>797</v>
      </c>
    </row>
    <row r="3905" spans="1:45" x14ac:dyDescent="0.25">
      <c r="A3905">
        <v>3904</v>
      </c>
      <c r="B3905" t="s">
        <v>26</v>
      </c>
      <c r="C3905" t="s">
        <v>665</v>
      </c>
      <c r="D3905" t="s">
        <v>7</v>
      </c>
      <c r="E3905" t="s">
        <v>361</v>
      </c>
      <c r="F3905" s="138">
        <v>44142</v>
      </c>
      <c r="G3905" t="s">
        <v>685</v>
      </c>
      <c r="H3905" t="s">
        <v>667</v>
      </c>
      <c r="I3905" t="s">
        <v>668</v>
      </c>
      <c r="J3905" t="s">
        <v>177</v>
      </c>
      <c r="K3905" t="s">
        <v>671</v>
      </c>
      <c r="L3905">
        <v>1000</v>
      </c>
      <c r="M3905">
        <v>200</v>
      </c>
      <c r="O3905">
        <v>194</v>
      </c>
      <c r="P3905">
        <v>80</v>
      </c>
      <c r="Q3905">
        <v>17</v>
      </c>
      <c r="R3905">
        <v>39</v>
      </c>
      <c r="S3905">
        <v>52.8</v>
      </c>
      <c r="T3905">
        <v>10.5</v>
      </c>
      <c r="U3905">
        <v>27</v>
      </c>
      <c r="V3905">
        <v>0.6696428571428571</v>
      </c>
      <c r="W3905">
        <v>0.4</v>
      </c>
      <c r="X3905">
        <v>0.12518409425625923</v>
      </c>
      <c r="Y3905">
        <v>0.28718703976435939</v>
      </c>
      <c r="Z3905">
        <v>231</v>
      </c>
      <c r="AA3905">
        <v>0.65</v>
      </c>
      <c r="AB3905">
        <v>8</v>
      </c>
      <c r="AC3905">
        <v>0</v>
      </c>
      <c r="AD3905">
        <v>0</v>
      </c>
      <c r="AE3905">
        <v>5</v>
      </c>
      <c r="AF3905">
        <v>0</v>
      </c>
      <c r="AG3905">
        <v>0</v>
      </c>
      <c r="AH3905">
        <v>23</v>
      </c>
      <c r="AI3905">
        <v>4</v>
      </c>
      <c r="AJ3905">
        <v>0</v>
      </c>
      <c r="AK3905">
        <v>6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50</v>
      </c>
      <c r="AR3905">
        <v>50</v>
      </c>
      <c r="AS3905" t="s">
        <v>755</v>
      </c>
    </row>
    <row r="3906" spans="1:45" x14ac:dyDescent="0.25">
      <c r="A3906">
        <v>3905</v>
      </c>
      <c r="B3906" t="s">
        <v>26</v>
      </c>
      <c r="C3906" t="s">
        <v>665</v>
      </c>
      <c r="D3906" t="s">
        <v>7</v>
      </c>
      <c r="E3906" t="s">
        <v>361</v>
      </c>
      <c r="F3906" s="138">
        <v>44142</v>
      </c>
      <c r="G3906" t="s">
        <v>685</v>
      </c>
      <c r="H3906" t="s">
        <v>667</v>
      </c>
      <c r="I3906" t="s">
        <v>668</v>
      </c>
      <c r="J3906" t="s">
        <v>186</v>
      </c>
      <c r="K3906" t="s">
        <v>671</v>
      </c>
      <c r="L3906">
        <v>1000</v>
      </c>
      <c r="M3906">
        <v>200</v>
      </c>
      <c r="O3906">
        <v>208</v>
      </c>
      <c r="P3906">
        <v>80</v>
      </c>
      <c r="Q3906">
        <v>15</v>
      </c>
      <c r="R3906">
        <v>57</v>
      </c>
      <c r="S3906">
        <v>52.8</v>
      </c>
      <c r="T3906">
        <v>12</v>
      </c>
      <c r="U3906">
        <v>18.5</v>
      </c>
      <c r="V3906">
        <v>0.4236111111111111</v>
      </c>
      <c r="W3906">
        <v>0.4</v>
      </c>
      <c r="X3906">
        <v>0.10302197802197803</v>
      </c>
      <c r="Y3906">
        <v>0.39148351648351648</v>
      </c>
      <c r="Z3906">
        <v>234</v>
      </c>
      <c r="AA3906">
        <v>0.65</v>
      </c>
      <c r="AB3906">
        <v>9</v>
      </c>
      <c r="AC3906">
        <v>0</v>
      </c>
      <c r="AD3906">
        <v>0</v>
      </c>
      <c r="AE3906">
        <v>6</v>
      </c>
      <c r="AF3906">
        <v>0</v>
      </c>
      <c r="AG3906">
        <v>0</v>
      </c>
      <c r="AH3906">
        <v>16</v>
      </c>
      <c r="AI3906">
        <v>0</v>
      </c>
      <c r="AJ3906">
        <v>0</v>
      </c>
      <c r="AK3906">
        <v>5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50</v>
      </c>
      <c r="AR3906">
        <v>50</v>
      </c>
      <c r="AS3906" t="s">
        <v>755</v>
      </c>
    </row>
    <row r="3907" spans="1:45" x14ac:dyDescent="0.25">
      <c r="A3907">
        <v>3906</v>
      </c>
      <c r="B3907" t="s">
        <v>26</v>
      </c>
      <c r="C3907" t="s">
        <v>665</v>
      </c>
      <c r="D3907" t="s">
        <v>7</v>
      </c>
      <c r="E3907" t="s">
        <v>361</v>
      </c>
      <c r="F3907" s="138">
        <v>44142</v>
      </c>
      <c r="G3907" t="s">
        <v>685</v>
      </c>
      <c r="H3907" t="s">
        <v>667</v>
      </c>
      <c r="I3907" t="s">
        <v>668</v>
      </c>
      <c r="J3907" t="s">
        <v>179</v>
      </c>
      <c r="K3907" t="s">
        <v>671</v>
      </c>
      <c r="L3907">
        <v>1000</v>
      </c>
      <c r="M3907">
        <v>200</v>
      </c>
      <c r="O3907">
        <v>187</v>
      </c>
      <c r="P3907">
        <v>80</v>
      </c>
      <c r="Q3907">
        <v>0</v>
      </c>
      <c r="R3907">
        <v>29</v>
      </c>
      <c r="S3907">
        <v>52.8</v>
      </c>
      <c r="T3907">
        <v>5.5</v>
      </c>
      <c r="U3907">
        <v>21.5</v>
      </c>
      <c r="V3907">
        <v>0.93103448275862066</v>
      </c>
      <c r="W3907">
        <v>0.4</v>
      </c>
      <c r="X3907">
        <v>0</v>
      </c>
      <c r="Y3907">
        <v>0.22154316271963329</v>
      </c>
      <c r="Z3907">
        <v>309</v>
      </c>
      <c r="AA3907">
        <v>0.65</v>
      </c>
      <c r="AB3907">
        <v>4</v>
      </c>
      <c r="AC3907">
        <v>0</v>
      </c>
      <c r="AD3907">
        <v>0</v>
      </c>
      <c r="AE3907">
        <v>3</v>
      </c>
      <c r="AF3907">
        <v>0</v>
      </c>
      <c r="AG3907">
        <v>0</v>
      </c>
      <c r="AH3907">
        <v>14</v>
      </c>
      <c r="AI3907">
        <v>4</v>
      </c>
      <c r="AJ3907">
        <v>0</v>
      </c>
      <c r="AK3907">
        <v>13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50</v>
      </c>
      <c r="AR3907">
        <v>50</v>
      </c>
      <c r="AS3907" t="s">
        <v>755</v>
      </c>
    </row>
    <row r="3908" spans="1:45" x14ac:dyDescent="0.25">
      <c r="A3908">
        <v>3907</v>
      </c>
      <c r="B3908" t="s">
        <v>26</v>
      </c>
      <c r="C3908" t="s">
        <v>665</v>
      </c>
      <c r="D3908" t="s">
        <v>7</v>
      </c>
      <c r="E3908" t="s">
        <v>361</v>
      </c>
      <c r="F3908" s="138">
        <v>44142</v>
      </c>
      <c r="G3908" t="s">
        <v>685</v>
      </c>
      <c r="H3908" t="s">
        <v>667</v>
      </c>
      <c r="I3908" t="s">
        <v>668</v>
      </c>
      <c r="J3908" t="s">
        <v>571</v>
      </c>
      <c r="K3908" t="s">
        <v>671</v>
      </c>
      <c r="L3908">
        <v>1000</v>
      </c>
      <c r="M3908">
        <v>200</v>
      </c>
      <c r="O3908">
        <v>208</v>
      </c>
      <c r="P3908">
        <v>80</v>
      </c>
      <c r="Q3908">
        <v>11</v>
      </c>
      <c r="R3908">
        <v>39</v>
      </c>
      <c r="S3908">
        <v>52.8</v>
      </c>
      <c r="T3908">
        <v>11</v>
      </c>
      <c r="U3908">
        <v>11</v>
      </c>
      <c r="V3908">
        <v>0.44</v>
      </c>
      <c r="W3908">
        <v>0.4</v>
      </c>
      <c r="X3908">
        <v>7.5549450549450559E-2</v>
      </c>
      <c r="Y3908">
        <v>0.26785714285714285</v>
      </c>
      <c r="Z3908">
        <v>276</v>
      </c>
      <c r="AA3908">
        <v>0.65</v>
      </c>
      <c r="AB3908">
        <v>7</v>
      </c>
      <c r="AC3908">
        <v>0</v>
      </c>
      <c r="AD3908">
        <v>0</v>
      </c>
      <c r="AE3908">
        <v>8</v>
      </c>
      <c r="AF3908">
        <v>0</v>
      </c>
      <c r="AG3908">
        <v>0</v>
      </c>
      <c r="AH3908">
        <v>9</v>
      </c>
      <c r="AI3908">
        <v>4</v>
      </c>
      <c r="AJ3908">
        <v>0</v>
      </c>
      <c r="AK3908">
        <v>2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50</v>
      </c>
      <c r="AR3908">
        <v>50</v>
      </c>
      <c r="AS3908" t="s">
        <v>755</v>
      </c>
    </row>
    <row r="3909" spans="1:45" x14ac:dyDescent="0.25">
      <c r="A3909">
        <v>3908</v>
      </c>
      <c r="B3909" t="s">
        <v>26</v>
      </c>
      <c r="C3909" t="s">
        <v>665</v>
      </c>
      <c r="D3909" t="s">
        <v>7</v>
      </c>
      <c r="E3909" t="s">
        <v>361</v>
      </c>
      <c r="F3909" s="138">
        <v>44142</v>
      </c>
      <c r="G3909" t="s">
        <v>685</v>
      </c>
      <c r="H3909" t="s">
        <v>667</v>
      </c>
      <c r="I3909" t="s">
        <v>668</v>
      </c>
      <c r="J3909" t="s">
        <v>607</v>
      </c>
      <c r="K3909" t="s">
        <v>671</v>
      </c>
      <c r="L3909">
        <v>1000</v>
      </c>
      <c r="M3909">
        <v>200</v>
      </c>
      <c r="O3909">
        <v>216</v>
      </c>
      <c r="P3909">
        <v>80</v>
      </c>
      <c r="Q3909">
        <v>12</v>
      </c>
      <c r="R3909">
        <v>27</v>
      </c>
      <c r="S3909">
        <v>52.8</v>
      </c>
      <c r="T3909">
        <v>10.33</v>
      </c>
      <c r="U3909">
        <v>16.829999999999998</v>
      </c>
      <c r="V3909">
        <v>0.69641025641025633</v>
      </c>
      <c r="W3909">
        <v>0.4</v>
      </c>
      <c r="X3909">
        <v>7.9365079365079375E-2</v>
      </c>
      <c r="Y3909">
        <v>0.17857142857142858</v>
      </c>
      <c r="Z3909">
        <v>298</v>
      </c>
      <c r="AA3909">
        <v>0.65</v>
      </c>
      <c r="AB3909">
        <v>7.83</v>
      </c>
      <c r="AC3909">
        <v>0</v>
      </c>
      <c r="AD3909">
        <v>0</v>
      </c>
      <c r="AE3909">
        <v>5</v>
      </c>
      <c r="AF3909">
        <v>0</v>
      </c>
      <c r="AG3909">
        <v>0</v>
      </c>
      <c r="AH3909">
        <v>15.33</v>
      </c>
      <c r="AI3909">
        <v>0</v>
      </c>
      <c r="AJ3909">
        <v>0</v>
      </c>
      <c r="AK3909">
        <v>3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50</v>
      </c>
      <c r="AR3909">
        <v>50</v>
      </c>
      <c r="AS3909" t="s">
        <v>755</v>
      </c>
    </row>
    <row r="3910" spans="1:45" x14ac:dyDescent="0.25">
      <c r="A3910">
        <v>3909</v>
      </c>
      <c r="B3910" t="s">
        <v>26</v>
      </c>
      <c r="C3910" t="s">
        <v>665</v>
      </c>
      <c r="D3910" t="s">
        <v>7</v>
      </c>
      <c r="E3910" t="s">
        <v>361</v>
      </c>
      <c r="F3910" s="138">
        <v>44142</v>
      </c>
      <c r="G3910" t="s">
        <v>685</v>
      </c>
      <c r="H3910" t="s">
        <v>667</v>
      </c>
      <c r="I3910" t="s">
        <v>668</v>
      </c>
      <c r="J3910" t="s">
        <v>416</v>
      </c>
      <c r="K3910" t="s">
        <v>671</v>
      </c>
      <c r="L3910">
        <v>1000</v>
      </c>
      <c r="M3910">
        <v>280</v>
      </c>
      <c r="O3910">
        <v>288</v>
      </c>
      <c r="P3910">
        <v>112</v>
      </c>
      <c r="Q3910">
        <v>28</v>
      </c>
      <c r="R3910">
        <v>49</v>
      </c>
      <c r="S3910">
        <v>73.919999999999987</v>
      </c>
      <c r="T3910">
        <v>20.25</v>
      </c>
      <c r="U3910">
        <v>32.5</v>
      </c>
      <c r="V3910">
        <v>0.68506493506493504</v>
      </c>
      <c r="W3910">
        <v>0.4</v>
      </c>
      <c r="X3910">
        <v>0.1388888888888889</v>
      </c>
      <c r="Y3910">
        <v>0.24305555555555555</v>
      </c>
      <c r="Z3910">
        <v>478</v>
      </c>
      <c r="AA3910">
        <v>0.7</v>
      </c>
      <c r="AB3910">
        <v>14</v>
      </c>
      <c r="AC3910">
        <v>7</v>
      </c>
      <c r="AD3910">
        <v>0</v>
      </c>
      <c r="AE3910">
        <v>9</v>
      </c>
      <c r="AF3910">
        <v>0</v>
      </c>
      <c r="AG3910">
        <v>0</v>
      </c>
      <c r="AH3910">
        <v>25</v>
      </c>
      <c r="AI3910">
        <v>12</v>
      </c>
      <c r="AJ3910">
        <v>0</v>
      </c>
      <c r="AK3910">
        <v>9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100</v>
      </c>
      <c r="AR3910">
        <v>100</v>
      </c>
      <c r="AS3910" t="s">
        <v>797</v>
      </c>
    </row>
    <row r="3911" spans="1:45" x14ac:dyDescent="0.25">
      <c r="A3911">
        <v>3910</v>
      </c>
      <c r="B3911" t="s">
        <v>26</v>
      </c>
      <c r="C3911" t="s">
        <v>665</v>
      </c>
      <c r="D3911" t="s">
        <v>7</v>
      </c>
      <c r="E3911" t="s">
        <v>361</v>
      </c>
      <c r="F3911" s="138">
        <v>44142</v>
      </c>
      <c r="G3911" t="s">
        <v>712</v>
      </c>
      <c r="H3911" t="s">
        <v>687</v>
      </c>
      <c r="I3911" t="s">
        <v>668</v>
      </c>
      <c r="J3911" t="s">
        <v>561</v>
      </c>
      <c r="K3911" t="s">
        <v>711</v>
      </c>
      <c r="L3911">
        <v>320</v>
      </c>
      <c r="M3911">
        <v>144</v>
      </c>
      <c r="O3911">
        <v>144</v>
      </c>
      <c r="P3911">
        <v>34.56</v>
      </c>
      <c r="Q3911">
        <v>22</v>
      </c>
      <c r="R3911">
        <v>26</v>
      </c>
      <c r="S3911">
        <v>25.344000000000001</v>
      </c>
      <c r="T3911">
        <v>10</v>
      </c>
      <c r="U3911">
        <v>17</v>
      </c>
      <c r="V3911">
        <v>0.5625</v>
      </c>
      <c r="W3911">
        <v>0.24</v>
      </c>
      <c r="X3911">
        <v>0.21825396825396826</v>
      </c>
      <c r="Y3911">
        <v>0.25793650793650796</v>
      </c>
      <c r="Z3911">
        <v>250</v>
      </c>
      <c r="AA3911">
        <v>0.7</v>
      </c>
      <c r="AB3911">
        <v>10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17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50</v>
      </c>
      <c r="AR3911">
        <v>50</v>
      </c>
      <c r="AS3911" t="s">
        <v>755</v>
      </c>
    </row>
    <row r="3912" spans="1:45" x14ac:dyDescent="0.25">
      <c r="A3912">
        <v>3911</v>
      </c>
      <c r="B3912" t="s">
        <v>26</v>
      </c>
      <c r="C3912" t="s">
        <v>678</v>
      </c>
      <c r="D3912" t="s">
        <v>7</v>
      </c>
      <c r="E3912" t="s">
        <v>361</v>
      </c>
      <c r="F3912" s="138">
        <v>44142</v>
      </c>
      <c r="G3912" t="s">
        <v>670</v>
      </c>
      <c r="H3912" t="s">
        <v>667</v>
      </c>
      <c r="I3912" t="s">
        <v>686</v>
      </c>
      <c r="J3912" t="s">
        <v>233</v>
      </c>
      <c r="K3912" t="s">
        <v>671</v>
      </c>
      <c r="L3912">
        <v>1200</v>
      </c>
      <c r="M3912">
        <v>336</v>
      </c>
      <c r="O3912">
        <v>352</v>
      </c>
      <c r="P3912">
        <v>134.4</v>
      </c>
      <c r="Q3912">
        <v>26</v>
      </c>
      <c r="R3912">
        <v>55</v>
      </c>
      <c r="S3912">
        <v>88.703999999999994</v>
      </c>
      <c r="T3912">
        <v>24.25</v>
      </c>
      <c r="U3912">
        <v>32.25</v>
      </c>
      <c r="V3912">
        <v>0.69753086419753085</v>
      </c>
      <c r="W3912">
        <v>0.4</v>
      </c>
      <c r="X3912">
        <v>0.10551948051948053</v>
      </c>
      <c r="Y3912">
        <v>0.22321428571428573</v>
      </c>
      <c r="Z3912">
        <v>130</v>
      </c>
      <c r="AA3912">
        <v>0.7</v>
      </c>
      <c r="AB3912">
        <v>20</v>
      </c>
      <c r="AC3912">
        <v>5</v>
      </c>
      <c r="AD3912">
        <v>0</v>
      </c>
      <c r="AE3912">
        <v>6</v>
      </c>
      <c r="AF3912">
        <v>0</v>
      </c>
      <c r="AG3912">
        <v>0</v>
      </c>
      <c r="AH3912">
        <v>23</v>
      </c>
      <c r="AI3912">
        <v>4</v>
      </c>
      <c r="AJ3912">
        <v>0</v>
      </c>
      <c r="AK3912">
        <v>15</v>
      </c>
      <c r="AL3912">
        <v>0</v>
      </c>
      <c r="AM3912">
        <v>0</v>
      </c>
      <c r="AN3912">
        <v>0</v>
      </c>
      <c r="AO3912">
        <v>2</v>
      </c>
      <c r="AP3912">
        <v>0</v>
      </c>
      <c r="AQ3912">
        <v>50</v>
      </c>
      <c r="AR3912">
        <v>50</v>
      </c>
      <c r="AS3912" t="s">
        <v>797</v>
      </c>
    </row>
    <row r="3913" spans="1:45" x14ac:dyDescent="0.25">
      <c r="A3913">
        <v>3912</v>
      </c>
      <c r="B3913" t="s">
        <v>26</v>
      </c>
      <c r="C3913" t="s">
        <v>678</v>
      </c>
      <c r="D3913" t="s">
        <v>7</v>
      </c>
      <c r="E3913" t="s">
        <v>361</v>
      </c>
      <c r="F3913" s="138">
        <v>44142</v>
      </c>
      <c r="G3913" t="s">
        <v>676</v>
      </c>
      <c r="H3913" t="s">
        <v>667</v>
      </c>
      <c r="I3913" t="s">
        <v>679</v>
      </c>
      <c r="J3913" t="s">
        <v>380</v>
      </c>
      <c r="K3913" t="s">
        <v>669</v>
      </c>
      <c r="L3913">
        <v>1200</v>
      </c>
      <c r="M3913">
        <v>336</v>
      </c>
      <c r="O3913">
        <v>336</v>
      </c>
      <c r="P3913">
        <v>134.4</v>
      </c>
      <c r="Q3913">
        <v>43</v>
      </c>
      <c r="R3913">
        <v>63</v>
      </c>
      <c r="S3913">
        <v>88.703999999999994</v>
      </c>
      <c r="T3913">
        <v>23.75</v>
      </c>
      <c r="U3913">
        <v>48.5</v>
      </c>
      <c r="V3913">
        <v>0.68160377358490565</v>
      </c>
      <c r="W3913">
        <v>0.4</v>
      </c>
      <c r="X3913">
        <v>0.18282312925170069</v>
      </c>
      <c r="Y3913">
        <v>0.26785714285714285</v>
      </c>
      <c r="Z3913">
        <v>340</v>
      </c>
      <c r="AA3913">
        <v>0.7</v>
      </c>
      <c r="AB3913">
        <v>14</v>
      </c>
      <c r="AC3913">
        <v>5</v>
      </c>
      <c r="AD3913">
        <v>0</v>
      </c>
      <c r="AE3913">
        <v>17</v>
      </c>
      <c r="AF3913">
        <v>0</v>
      </c>
      <c r="AG3913">
        <v>0</v>
      </c>
      <c r="AH3913">
        <v>39.5</v>
      </c>
      <c r="AI3913">
        <v>0</v>
      </c>
      <c r="AJ3913">
        <v>0</v>
      </c>
      <c r="AK3913">
        <v>18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50</v>
      </c>
      <c r="AR3913">
        <v>50</v>
      </c>
      <c r="AS3913" t="s">
        <v>797</v>
      </c>
    </row>
    <row r="3914" spans="1:45" x14ac:dyDescent="0.25">
      <c r="A3914">
        <v>3913</v>
      </c>
      <c r="B3914" t="s">
        <v>26</v>
      </c>
      <c r="C3914" t="s">
        <v>680</v>
      </c>
      <c r="D3914" t="s">
        <v>7</v>
      </c>
      <c r="E3914" t="s">
        <v>361</v>
      </c>
      <c r="F3914" s="138">
        <v>44142</v>
      </c>
      <c r="G3914" t="s">
        <v>666</v>
      </c>
      <c r="H3914" t="s">
        <v>667</v>
      </c>
      <c r="I3914" t="s">
        <v>681</v>
      </c>
      <c r="J3914" t="s">
        <v>236</v>
      </c>
      <c r="K3914" t="s">
        <v>669</v>
      </c>
      <c r="L3914">
        <v>2700</v>
      </c>
      <c r="M3914">
        <v>567</v>
      </c>
      <c r="O3914">
        <v>520</v>
      </c>
      <c r="P3914">
        <v>226</v>
      </c>
      <c r="Q3914">
        <v>189</v>
      </c>
      <c r="R3914">
        <v>100</v>
      </c>
      <c r="S3914">
        <v>147</v>
      </c>
      <c r="T3914">
        <v>86.35</v>
      </c>
      <c r="U3914">
        <v>186.6</v>
      </c>
      <c r="V3914">
        <v>0.94446366782006919</v>
      </c>
      <c r="W3914">
        <v>0.4</v>
      </c>
      <c r="X3914">
        <v>0.51923076923076927</v>
      </c>
      <c r="Y3914">
        <v>0.27472527472527475</v>
      </c>
      <c r="Z3914">
        <v>561</v>
      </c>
      <c r="AA3914">
        <v>0.7</v>
      </c>
      <c r="AB3914">
        <v>71.599999999999994</v>
      </c>
      <c r="AC3914">
        <v>15</v>
      </c>
      <c r="AD3914">
        <v>0</v>
      </c>
      <c r="AE3914">
        <v>22</v>
      </c>
      <c r="AF3914">
        <v>0</v>
      </c>
      <c r="AG3914">
        <v>0</v>
      </c>
      <c r="AH3914">
        <v>172.6</v>
      </c>
      <c r="AI3914">
        <v>12</v>
      </c>
      <c r="AJ3914">
        <v>0</v>
      </c>
      <c r="AK3914">
        <v>22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250</v>
      </c>
      <c r="AR3914">
        <v>250</v>
      </c>
      <c r="AS3914" t="s">
        <v>797</v>
      </c>
    </row>
    <row r="3915" spans="1:45" x14ac:dyDescent="0.25">
      <c r="A3915">
        <v>3914</v>
      </c>
      <c r="B3915" t="s">
        <v>26</v>
      </c>
      <c r="C3915" t="s">
        <v>680</v>
      </c>
      <c r="D3915" t="s">
        <v>7</v>
      </c>
      <c r="E3915" t="s">
        <v>361</v>
      </c>
      <c r="F3915" s="138">
        <v>44142</v>
      </c>
      <c r="G3915" t="s">
        <v>666</v>
      </c>
      <c r="H3915" t="s">
        <v>667</v>
      </c>
      <c r="I3915" t="s">
        <v>681</v>
      </c>
      <c r="J3915" t="s">
        <v>428</v>
      </c>
      <c r="K3915" t="s">
        <v>669</v>
      </c>
      <c r="L3915">
        <v>2700</v>
      </c>
      <c r="M3915">
        <v>567</v>
      </c>
      <c r="O3915">
        <v>572</v>
      </c>
      <c r="P3915">
        <v>226</v>
      </c>
      <c r="Q3915">
        <v>25</v>
      </c>
      <c r="R3915">
        <v>93</v>
      </c>
      <c r="S3915">
        <v>147</v>
      </c>
      <c r="T3915">
        <v>23.6</v>
      </c>
      <c r="U3915">
        <v>151.6</v>
      </c>
      <c r="V3915">
        <v>1.4847457627118643</v>
      </c>
      <c r="W3915">
        <v>0.4</v>
      </c>
      <c r="X3915">
        <v>6.243756243756244E-2</v>
      </c>
      <c r="Y3915">
        <v>0.23226773226773229</v>
      </c>
      <c r="Z3915">
        <v>625</v>
      </c>
      <c r="AA3915">
        <v>0.7</v>
      </c>
      <c r="AB3915">
        <v>19.600000000000001</v>
      </c>
      <c r="AC3915">
        <v>0</v>
      </c>
      <c r="AD3915">
        <v>0</v>
      </c>
      <c r="AE3915">
        <v>8</v>
      </c>
      <c r="AF3915">
        <v>0</v>
      </c>
      <c r="AG3915">
        <v>0</v>
      </c>
      <c r="AH3915">
        <v>144.6</v>
      </c>
      <c r="AI3915">
        <v>6</v>
      </c>
      <c r="AJ3915">
        <v>0</v>
      </c>
      <c r="AK3915">
        <v>11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150</v>
      </c>
      <c r="AR3915">
        <v>150</v>
      </c>
      <c r="AS3915" t="s">
        <v>797</v>
      </c>
    </row>
    <row r="3916" spans="1:45" x14ac:dyDescent="0.25">
      <c r="A3916">
        <v>3915</v>
      </c>
      <c r="B3916" t="s">
        <v>26</v>
      </c>
      <c r="C3916" t="s">
        <v>680</v>
      </c>
      <c r="D3916" t="s">
        <v>7</v>
      </c>
      <c r="E3916" t="s">
        <v>361</v>
      </c>
      <c r="F3916" s="138">
        <v>44142</v>
      </c>
      <c r="G3916" t="s">
        <v>670</v>
      </c>
      <c r="H3916" t="s">
        <v>667</v>
      </c>
      <c r="I3916" t="s">
        <v>681</v>
      </c>
      <c r="J3916" t="s">
        <v>369</v>
      </c>
      <c r="K3916" t="s">
        <v>671</v>
      </c>
      <c r="L3916">
        <v>1200</v>
      </c>
      <c r="M3916">
        <v>336</v>
      </c>
      <c r="O3916">
        <v>292</v>
      </c>
      <c r="P3916">
        <v>134</v>
      </c>
      <c r="Q3916">
        <v>24</v>
      </c>
      <c r="R3916">
        <v>42</v>
      </c>
      <c r="S3916">
        <v>88</v>
      </c>
      <c r="T3916">
        <v>18.350000000000001</v>
      </c>
      <c r="U3916">
        <v>33.799999999999997</v>
      </c>
      <c r="V3916">
        <v>0.79015151515151516</v>
      </c>
      <c r="W3916">
        <v>0.4</v>
      </c>
      <c r="X3916">
        <v>0.11741682974559688</v>
      </c>
      <c r="Y3916">
        <v>0.20547945205479454</v>
      </c>
      <c r="Z3916">
        <v>329</v>
      </c>
      <c r="AA3916">
        <v>0.7</v>
      </c>
      <c r="AB3916">
        <v>17.600000000000001</v>
      </c>
      <c r="AC3916">
        <v>1</v>
      </c>
      <c r="AD3916">
        <v>0</v>
      </c>
      <c r="AE3916">
        <v>1</v>
      </c>
      <c r="AF3916">
        <v>0</v>
      </c>
      <c r="AG3916">
        <v>0</v>
      </c>
      <c r="AH3916">
        <v>30.3</v>
      </c>
      <c r="AI3916">
        <v>2</v>
      </c>
      <c r="AJ3916">
        <v>0</v>
      </c>
      <c r="AK3916">
        <v>6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150</v>
      </c>
      <c r="AR3916">
        <v>150</v>
      </c>
      <c r="AS3916" t="s">
        <v>755</v>
      </c>
    </row>
    <row r="3917" spans="1:45" x14ac:dyDescent="0.25">
      <c r="A3917">
        <v>3916</v>
      </c>
      <c r="B3917" t="s">
        <v>26</v>
      </c>
      <c r="C3917" t="s">
        <v>680</v>
      </c>
      <c r="D3917" t="s">
        <v>7</v>
      </c>
      <c r="E3917" t="s">
        <v>361</v>
      </c>
      <c r="F3917" s="138">
        <v>44142</v>
      </c>
      <c r="G3917" t="s">
        <v>670</v>
      </c>
      <c r="H3917" t="s">
        <v>667</v>
      </c>
      <c r="I3917" t="s">
        <v>681</v>
      </c>
      <c r="J3917" t="s">
        <v>374</v>
      </c>
      <c r="K3917" t="s">
        <v>671</v>
      </c>
      <c r="L3917">
        <v>1200</v>
      </c>
      <c r="M3917">
        <v>336</v>
      </c>
      <c r="O3917">
        <v>358</v>
      </c>
      <c r="P3917">
        <v>96</v>
      </c>
      <c r="Q3917">
        <v>33</v>
      </c>
      <c r="R3917">
        <v>65</v>
      </c>
      <c r="S3917">
        <v>88</v>
      </c>
      <c r="T3917">
        <v>33.6</v>
      </c>
      <c r="U3917">
        <v>57.55</v>
      </c>
      <c r="V3917">
        <v>0.93010204081632664</v>
      </c>
      <c r="W3917">
        <v>0.4</v>
      </c>
      <c r="X3917">
        <v>0.13168395849960096</v>
      </c>
      <c r="Y3917">
        <v>0.25937749401436555</v>
      </c>
      <c r="Z3917">
        <v>420</v>
      </c>
      <c r="AA3917">
        <v>0.65</v>
      </c>
      <c r="AB3917">
        <v>32.1</v>
      </c>
      <c r="AC3917">
        <v>0</v>
      </c>
      <c r="AD3917">
        <v>0</v>
      </c>
      <c r="AE3917">
        <v>3</v>
      </c>
      <c r="AF3917">
        <v>0</v>
      </c>
      <c r="AG3917">
        <v>0</v>
      </c>
      <c r="AH3917">
        <v>53.8</v>
      </c>
      <c r="AI3917">
        <v>3</v>
      </c>
      <c r="AJ3917">
        <v>0</v>
      </c>
      <c r="AK3917">
        <v>6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150</v>
      </c>
      <c r="AR3917">
        <v>150</v>
      </c>
      <c r="AS3917" t="s">
        <v>755</v>
      </c>
    </row>
    <row r="3918" spans="1:45" x14ac:dyDescent="0.25">
      <c r="A3918">
        <v>3917</v>
      </c>
      <c r="B3918" t="s">
        <v>26</v>
      </c>
      <c r="C3918" t="s">
        <v>680</v>
      </c>
      <c r="D3918" t="s">
        <v>7</v>
      </c>
      <c r="E3918" t="s">
        <v>361</v>
      </c>
      <c r="F3918" s="138">
        <v>44142</v>
      </c>
      <c r="G3918" t="s">
        <v>682</v>
      </c>
      <c r="H3918" t="s">
        <v>687</v>
      </c>
      <c r="I3918" t="s">
        <v>681</v>
      </c>
      <c r="J3918" t="s">
        <v>493</v>
      </c>
      <c r="K3918" t="s">
        <v>671</v>
      </c>
      <c r="L3918">
        <v>1000</v>
      </c>
      <c r="M3918">
        <v>200</v>
      </c>
      <c r="O3918">
        <v>200</v>
      </c>
      <c r="P3918">
        <v>52</v>
      </c>
      <c r="Q3918">
        <v>6</v>
      </c>
      <c r="R3918">
        <v>30</v>
      </c>
      <c r="S3918">
        <v>26</v>
      </c>
      <c r="T3918">
        <v>4.8</v>
      </c>
      <c r="U3918">
        <v>28.3</v>
      </c>
      <c r="V3918">
        <v>0.91944444444444451</v>
      </c>
      <c r="W3918">
        <v>0.24</v>
      </c>
      <c r="X3918">
        <v>4.2857142857142858E-2</v>
      </c>
      <c r="Y3918">
        <v>0.21428571428571427</v>
      </c>
      <c r="Z3918">
        <v>260</v>
      </c>
      <c r="AA3918">
        <v>0.65</v>
      </c>
      <c r="AB3918">
        <v>4.8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28.3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150</v>
      </c>
      <c r="AR3918">
        <v>150</v>
      </c>
      <c r="AS3918" t="s">
        <v>755</v>
      </c>
    </row>
    <row r="3919" spans="1:45" x14ac:dyDescent="0.25">
      <c r="A3919">
        <v>3918</v>
      </c>
      <c r="B3919" t="s">
        <v>26</v>
      </c>
      <c r="C3919" t="s">
        <v>680</v>
      </c>
      <c r="D3919" t="s">
        <v>7</v>
      </c>
      <c r="E3919" t="s">
        <v>361</v>
      </c>
      <c r="F3919" s="138">
        <v>44142</v>
      </c>
      <c r="G3919" t="s">
        <v>684</v>
      </c>
      <c r="H3919" t="s">
        <v>667</v>
      </c>
      <c r="I3919" t="s">
        <v>681</v>
      </c>
      <c r="J3919" t="s">
        <v>403</v>
      </c>
      <c r="K3919" t="s">
        <v>669</v>
      </c>
      <c r="L3919">
        <v>1250</v>
      </c>
      <c r="M3919">
        <v>350</v>
      </c>
      <c r="O3919">
        <v>360</v>
      </c>
      <c r="P3919">
        <v>140</v>
      </c>
      <c r="Q3919">
        <v>42</v>
      </c>
      <c r="R3919">
        <v>70</v>
      </c>
      <c r="S3919">
        <v>92</v>
      </c>
      <c r="T3919">
        <v>41.75</v>
      </c>
      <c r="U3919">
        <v>77.5</v>
      </c>
      <c r="V3919">
        <v>1.0647321428571428</v>
      </c>
      <c r="W3919">
        <v>0.4</v>
      </c>
      <c r="X3919">
        <v>0.16666666666666669</v>
      </c>
      <c r="Y3919">
        <v>0.27777777777777779</v>
      </c>
      <c r="Z3919">
        <v>432</v>
      </c>
      <c r="AA3919">
        <v>0.65</v>
      </c>
      <c r="AB3919">
        <v>38</v>
      </c>
      <c r="AC3919">
        <v>3</v>
      </c>
      <c r="AD3919">
        <v>0</v>
      </c>
      <c r="AE3919">
        <v>6</v>
      </c>
      <c r="AF3919">
        <v>0</v>
      </c>
      <c r="AG3919">
        <v>0</v>
      </c>
      <c r="AH3919">
        <v>75</v>
      </c>
      <c r="AI3919">
        <v>2</v>
      </c>
      <c r="AJ3919">
        <v>0</v>
      </c>
      <c r="AK3919">
        <v>4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150</v>
      </c>
      <c r="AR3919">
        <v>150</v>
      </c>
      <c r="AS3919" t="s">
        <v>755</v>
      </c>
    </row>
    <row r="3920" spans="1:45" x14ac:dyDescent="0.25">
      <c r="A3920">
        <v>3919</v>
      </c>
      <c r="B3920" t="s">
        <v>26</v>
      </c>
      <c r="C3920" t="s">
        <v>680</v>
      </c>
      <c r="D3920" t="s">
        <v>7</v>
      </c>
      <c r="E3920" t="s">
        <v>361</v>
      </c>
      <c r="F3920" s="138">
        <v>44142</v>
      </c>
      <c r="G3920" t="s">
        <v>684</v>
      </c>
      <c r="H3920" t="s">
        <v>667</v>
      </c>
      <c r="I3920" t="s">
        <v>681</v>
      </c>
      <c r="J3920" t="s">
        <v>398</v>
      </c>
      <c r="K3920" t="s">
        <v>669</v>
      </c>
      <c r="L3920">
        <v>1250</v>
      </c>
      <c r="M3920">
        <v>250</v>
      </c>
      <c r="O3920">
        <v>256</v>
      </c>
      <c r="P3920">
        <v>100</v>
      </c>
      <c r="Q3920">
        <v>4</v>
      </c>
      <c r="R3920">
        <v>24</v>
      </c>
      <c r="S3920">
        <v>66</v>
      </c>
      <c r="T3920">
        <v>3.25</v>
      </c>
      <c r="U3920">
        <v>31.6</v>
      </c>
      <c r="V3920">
        <v>1.2446428571428572</v>
      </c>
      <c r="W3920">
        <v>0.4</v>
      </c>
      <c r="X3920">
        <v>2.2321428571428572E-2</v>
      </c>
      <c r="Y3920">
        <v>0.13392857142857142</v>
      </c>
      <c r="Z3920">
        <v>297</v>
      </c>
      <c r="AA3920">
        <v>0.65</v>
      </c>
      <c r="AB3920">
        <v>3</v>
      </c>
      <c r="AC3920">
        <v>1</v>
      </c>
      <c r="AD3920">
        <v>0</v>
      </c>
      <c r="AE3920">
        <v>0</v>
      </c>
      <c r="AF3920">
        <v>0</v>
      </c>
      <c r="AG3920">
        <v>0</v>
      </c>
      <c r="AH3920">
        <v>31.6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150</v>
      </c>
      <c r="AR3920">
        <v>150</v>
      </c>
      <c r="AS3920" t="s">
        <v>755</v>
      </c>
    </row>
    <row r="3921" spans="1:45" x14ac:dyDescent="0.25">
      <c r="A3921">
        <v>3920</v>
      </c>
      <c r="B3921" t="s">
        <v>26</v>
      </c>
      <c r="C3921" t="s">
        <v>680</v>
      </c>
      <c r="D3921" t="s">
        <v>7</v>
      </c>
      <c r="E3921" t="s">
        <v>361</v>
      </c>
      <c r="F3921" s="138">
        <v>44142</v>
      </c>
      <c r="G3921" t="s">
        <v>676</v>
      </c>
      <c r="H3921" t="s">
        <v>667</v>
      </c>
      <c r="I3921" t="s">
        <v>681</v>
      </c>
      <c r="J3921" t="s">
        <v>379</v>
      </c>
      <c r="K3921" t="s">
        <v>669</v>
      </c>
      <c r="L3921">
        <v>1200</v>
      </c>
      <c r="M3921">
        <v>336</v>
      </c>
      <c r="O3921">
        <v>260</v>
      </c>
      <c r="P3921">
        <v>96</v>
      </c>
      <c r="Q3921">
        <v>44</v>
      </c>
      <c r="R3921">
        <v>36</v>
      </c>
      <c r="S3921">
        <v>88</v>
      </c>
      <c r="T3921">
        <v>41.75</v>
      </c>
      <c r="U3921">
        <v>46.5</v>
      </c>
      <c r="V3921">
        <v>1.1031249999999999</v>
      </c>
      <c r="W3921">
        <v>0.4</v>
      </c>
      <c r="X3921">
        <v>0.24175824175824176</v>
      </c>
      <c r="Y3921">
        <v>0.19780219780219779</v>
      </c>
      <c r="Z3921">
        <v>310</v>
      </c>
      <c r="AA3921">
        <v>0.65</v>
      </c>
      <c r="AB3921">
        <v>31</v>
      </c>
      <c r="AC3921">
        <v>5</v>
      </c>
      <c r="AD3921">
        <v>0</v>
      </c>
      <c r="AE3921">
        <v>19</v>
      </c>
      <c r="AF3921">
        <v>0</v>
      </c>
      <c r="AG3921">
        <v>0</v>
      </c>
      <c r="AH3921">
        <v>37</v>
      </c>
      <c r="AI3921">
        <v>10</v>
      </c>
      <c r="AJ3921">
        <v>0</v>
      </c>
      <c r="AK3921">
        <v>14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150</v>
      </c>
      <c r="AR3921">
        <v>150</v>
      </c>
      <c r="AS3921" t="s">
        <v>797</v>
      </c>
    </row>
    <row r="3922" spans="1:45" x14ac:dyDescent="0.25">
      <c r="A3922">
        <v>3921</v>
      </c>
      <c r="B3922" t="s">
        <v>26</v>
      </c>
      <c r="C3922" t="s">
        <v>680</v>
      </c>
      <c r="D3922" t="s">
        <v>7</v>
      </c>
      <c r="E3922" t="s">
        <v>361</v>
      </c>
      <c r="F3922" s="138">
        <v>44142</v>
      </c>
      <c r="G3922" t="s">
        <v>676</v>
      </c>
      <c r="H3922" t="s">
        <v>667</v>
      </c>
      <c r="I3922" t="s">
        <v>681</v>
      </c>
      <c r="J3922" t="s">
        <v>377</v>
      </c>
      <c r="K3922" t="s">
        <v>669</v>
      </c>
      <c r="L3922">
        <v>1200</v>
      </c>
      <c r="M3922">
        <v>336</v>
      </c>
      <c r="O3922">
        <v>258</v>
      </c>
      <c r="P3922">
        <v>96</v>
      </c>
      <c r="Q3922">
        <v>24</v>
      </c>
      <c r="R3922">
        <v>21</v>
      </c>
      <c r="S3922">
        <v>88</v>
      </c>
      <c r="T3922">
        <v>37.700000000000003</v>
      </c>
      <c r="U3922">
        <v>13.55</v>
      </c>
      <c r="V3922">
        <v>1.1388888888888888</v>
      </c>
      <c r="W3922">
        <v>0.4</v>
      </c>
      <c r="X3922">
        <v>0.13289036544850499</v>
      </c>
      <c r="Y3922">
        <v>0.11627906976744186</v>
      </c>
      <c r="Z3922">
        <v>286</v>
      </c>
      <c r="AA3922">
        <v>0.65</v>
      </c>
      <c r="AB3922">
        <v>34.200000000000003</v>
      </c>
      <c r="AC3922">
        <v>0</v>
      </c>
      <c r="AD3922">
        <v>0</v>
      </c>
      <c r="AE3922">
        <v>7</v>
      </c>
      <c r="AF3922">
        <v>0</v>
      </c>
      <c r="AG3922">
        <v>0</v>
      </c>
      <c r="AH3922">
        <v>7.3</v>
      </c>
      <c r="AI3922">
        <v>7</v>
      </c>
      <c r="AJ3922">
        <v>0</v>
      </c>
      <c r="AK3922">
        <v>9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150</v>
      </c>
      <c r="AR3922">
        <v>150</v>
      </c>
      <c r="AS3922" t="s">
        <v>797</v>
      </c>
    </row>
    <row r="3923" spans="1:45" x14ac:dyDescent="0.25">
      <c r="A3923">
        <v>3922</v>
      </c>
      <c r="B3923" t="s">
        <v>26</v>
      </c>
      <c r="C3923" t="s">
        <v>680</v>
      </c>
      <c r="D3923" t="s">
        <v>7</v>
      </c>
      <c r="E3923" t="s">
        <v>361</v>
      </c>
      <c r="F3923" s="138">
        <v>44142</v>
      </c>
      <c r="G3923" t="s">
        <v>676</v>
      </c>
      <c r="H3923" t="s">
        <v>667</v>
      </c>
      <c r="I3923" t="s">
        <v>681</v>
      </c>
      <c r="J3923" t="s">
        <v>378</v>
      </c>
      <c r="K3923" t="s">
        <v>669</v>
      </c>
      <c r="L3923">
        <v>1200</v>
      </c>
      <c r="M3923">
        <v>336</v>
      </c>
      <c r="O3923">
        <v>260</v>
      </c>
      <c r="P3923">
        <v>96</v>
      </c>
      <c r="Q3923">
        <v>31</v>
      </c>
      <c r="R3923">
        <v>53</v>
      </c>
      <c r="S3923">
        <v>88</v>
      </c>
      <c r="T3923">
        <v>25.75</v>
      </c>
      <c r="U3923">
        <v>52.5</v>
      </c>
      <c r="V3923">
        <v>0.93154761904761907</v>
      </c>
      <c r="W3923">
        <v>0.4</v>
      </c>
      <c r="X3923">
        <v>0.17032967032967034</v>
      </c>
      <c r="Y3923">
        <v>0.29120879120879123</v>
      </c>
      <c r="Z3923">
        <v>325</v>
      </c>
      <c r="AA3923">
        <v>0.65</v>
      </c>
      <c r="AB3923">
        <v>21</v>
      </c>
      <c r="AC3923">
        <v>3</v>
      </c>
      <c r="AD3923">
        <v>0</v>
      </c>
      <c r="AE3923">
        <v>8</v>
      </c>
      <c r="AF3923">
        <v>0</v>
      </c>
      <c r="AG3923">
        <v>0</v>
      </c>
      <c r="AH3923">
        <v>46</v>
      </c>
      <c r="AI3923">
        <v>6</v>
      </c>
      <c r="AJ3923">
        <v>0</v>
      </c>
      <c r="AK3923">
        <v>10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150</v>
      </c>
      <c r="AR3923">
        <v>150</v>
      </c>
      <c r="AS3923" t="s">
        <v>797</v>
      </c>
    </row>
    <row r="3924" spans="1:45" x14ac:dyDescent="0.25">
      <c r="A3924">
        <v>3923</v>
      </c>
      <c r="B3924" t="s">
        <v>26</v>
      </c>
      <c r="C3924" t="s">
        <v>680</v>
      </c>
      <c r="D3924" t="s">
        <v>7</v>
      </c>
      <c r="E3924" t="s">
        <v>361</v>
      </c>
      <c r="F3924" s="138">
        <v>44142</v>
      </c>
      <c r="G3924" t="s">
        <v>685</v>
      </c>
      <c r="H3924" t="s">
        <v>667</v>
      </c>
      <c r="I3924" t="s">
        <v>681</v>
      </c>
      <c r="J3924" t="s">
        <v>251</v>
      </c>
      <c r="K3924" t="s">
        <v>671</v>
      </c>
      <c r="L3924">
        <v>1000</v>
      </c>
      <c r="M3924">
        <v>280</v>
      </c>
      <c r="O3924">
        <v>240</v>
      </c>
      <c r="P3924">
        <v>112</v>
      </c>
      <c r="Q3924">
        <v>0</v>
      </c>
      <c r="R3924">
        <v>82</v>
      </c>
      <c r="S3924">
        <v>73</v>
      </c>
      <c r="T3924">
        <v>0</v>
      </c>
      <c r="U3924">
        <v>77</v>
      </c>
      <c r="V3924">
        <v>0.93902439024390238</v>
      </c>
      <c r="W3924">
        <v>0.4</v>
      </c>
      <c r="X3924">
        <v>0</v>
      </c>
      <c r="Y3924">
        <v>0.48809523809523808</v>
      </c>
      <c r="Z3924">
        <v>381</v>
      </c>
      <c r="AA3924">
        <v>0.7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77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150</v>
      </c>
      <c r="AR3924">
        <v>150</v>
      </c>
      <c r="AS3924" t="s">
        <v>797</v>
      </c>
    </row>
    <row r="3925" spans="1:45" x14ac:dyDescent="0.25">
      <c r="A3925">
        <v>3924</v>
      </c>
      <c r="B3925" t="s">
        <v>26</v>
      </c>
      <c r="C3925" t="s">
        <v>680</v>
      </c>
      <c r="D3925" t="s">
        <v>7</v>
      </c>
      <c r="E3925" t="s">
        <v>361</v>
      </c>
      <c r="F3925" s="138">
        <v>44142</v>
      </c>
      <c r="G3925" t="s">
        <v>685</v>
      </c>
      <c r="H3925" t="s">
        <v>667</v>
      </c>
      <c r="I3925" t="s">
        <v>681</v>
      </c>
      <c r="J3925" t="s">
        <v>404</v>
      </c>
      <c r="K3925" t="s">
        <v>671</v>
      </c>
      <c r="L3925">
        <v>1000</v>
      </c>
      <c r="M3925">
        <v>280</v>
      </c>
      <c r="O3925">
        <v>280</v>
      </c>
      <c r="P3925">
        <v>112</v>
      </c>
      <c r="Q3925">
        <v>22</v>
      </c>
      <c r="R3925">
        <v>49</v>
      </c>
      <c r="S3925">
        <v>73</v>
      </c>
      <c r="T3925">
        <v>20</v>
      </c>
      <c r="U3925">
        <v>55</v>
      </c>
      <c r="V3925">
        <v>1.056338028169014</v>
      </c>
      <c r="W3925">
        <v>0.4</v>
      </c>
      <c r="X3925">
        <v>0.11224489795918367</v>
      </c>
      <c r="Y3925">
        <v>0.25</v>
      </c>
      <c r="Z3925">
        <v>333</v>
      </c>
      <c r="AA3925">
        <v>0.7</v>
      </c>
      <c r="AB3925">
        <v>20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52</v>
      </c>
      <c r="AI3925">
        <v>0</v>
      </c>
      <c r="AJ3925">
        <v>0</v>
      </c>
      <c r="AK3925">
        <v>6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150</v>
      </c>
      <c r="AR3925">
        <v>150</v>
      </c>
      <c r="AS3925" t="s">
        <v>797</v>
      </c>
    </row>
    <row r="3926" spans="1:45" x14ac:dyDescent="0.25">
      <c r="A3926">
        <v>3925</v>
      </c>
      <c r="B3926" t="s">
        <v>26</v>
      </c>
      <c r="C3926" t="s">
        <v>680</v>
      </c>
      <c r="D3926" t="s">
        <v>7</v>
      </c>
      <c r="E3926" t="s">
        <v>361</v>
      </c>
      <c r="F3926" s="138">
        <v>44142</v>
      </c>
      <c r="G3926" t="s">
        <v>685</v>
      </c>
      <c r="H3926" t="s">
        <v>667</v>
      </c>
      <c r="I3926" t="s">
        <v>681</v>
      </c>
      <c r="J3926" t="s">
        <v>448</v>
      </c>
      <c r="K3926" t="s">
        <v>671</v>
      </c>
      <c r="L3926">
        <v>1000</v>
      </c>
      <c r="M3926">
        <v>200</v>
      </c>
      <c r="O3926">
        <v>260</v>
      </c>
      <c r="P3926">
        <v>80</v>
      </c>
      <c r="Q3926">
        <v>7</v>
      </c>
      <c r="R3926">
        <v>26</v>
      </c>
      <c r="S3926">
        <v>52</v>
      </c>
      <c r="T3926">
        <v>5.5</v>
      </c>
      <c r="U3926">
        <v>30.5</v>
      </c>
      <c r="V3926">
        <v>1.0909090909090908</v>
      </c>
      <c r="W3926">
        <v>0.4</v>
      </c>
      <c r="X3926">
        <v>3.8461538461538464E-2</v>
      </c>
      <c r="Y3926">
        <v>0.14285714285714285</v>
      </c>
      <c r="Z3926">
        <v>300</v>
      </c>
      <c r="AA3926">
        <v>0.65</v>
      </c>
      <c r="AB3926">
        <v>5</v>
      </c>
      <c r="AC3926">
        <v>0</v>
      </c>
      <c r="AD3926">
        <v>0</v>
      </c>
      <c r="AE3926">
        <v>1</v>
      </c>
      <c r="AF3926">
        <v>0</v>
      </c>
      <c r="AG3926">
        <v>0</v>
      </c>
      <c r="AH3926">
        <v>30</v>
      </c>
      <c r="AI3926">
        <v>0</v>
      </c>
      <c r="AJ3926">
        <v>0</v>
      </c>
      <c r="AK3926">
        <v>1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150</v>
      </c>
      <c r="AR3926">
        <v>150</v>
      </c>
      <c r="AS3926" t="s">
        <v>755</v>
      </c>
    </row>
    <row r="3927" spans="1:45" x14ac:dyDescent="0.25">
      <c r="A3927">
        <v>3926</v>
      </c>
      <c r="B3927" t="s">
        <v>26</v>
      </c>
      <c r="C3927" t="s">
        <v>680</v>
      </c>
      <c r="D3927" t="s">
        <v>7</v>
      </c>
      <c r="E3927" t="s">
        <v>361</v>
      </c>
      <c r="F3927" s="138">
        <v>44142</v>
      </c>
      <c r="G3927" t="s">
        <v>685</v>
      </c>
      <c r="H3927" t="s">
        <v>667</v>
      </c>
      <c r="I3927" t="s">
        <v>681</v>
      </c>
      <c r="J3927" t="s">
        <v>413</v>
      </c>
      <c r="K3927" t="s">
        <v>671</v>
      </c>
      <c r="L3927">
        <v>1000</v>
      </c>
      <c r="M3927">
        <v>280</v>
      </c>
      <c r="O3927">
        <v>286</v>
      </c>
      <c r="P3927">
        <v>112</v>
      </c>
      <c r="Q3927">
        <v>30</v>
      </c>
      <c r="R3927">
        <v>41</v>
      </c>
      <c r="S3927">
        <v>73</v>
      </c>
      <c r="T3927">
        <v>28.75</v>
      </c>
      <c r="U3927">
        <v>42.25</v>
      </c>
      <c r="V3927">
        <v>1</v>
      </c>
      <c r="W3927">
        <v>0.4</v>
      </c>
      <c r="X3927">
        <v>0.14985014985014986</v>
      </c>
      <c r="Y3927">
        <v>0.2047952047952048</v>
      </c>
      <c r="Z3927">
        <v>350</v>
      </c>
      <c r="AA3927">
        <v>0.7</v>
      </c>
      <c r="AB3927">
        <v>28</v>
      </c>
      <c r="AC3927">
        <v>3</v>
      </c>
      <c r="AD3927">
        <v>0</v>
      </c>
      <c r="AE3927">
        <v>0</v>
      </c>
      <c r="AF3927">
        <v>0</v>
      </c>
      <c r="AG3927">
        <v>0</v>
      </c>
      <c r="AH3927">
        <v>41</v>
      </c>
      <c r="AI3927">
        <v>5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150</v>
      </c>
      <c r="AR3927">
        <v>150</v>
      </c>
      <c r="AS3927" t="s">
        <v>755</v>
      </c>
    </row>
    <row r="3928" spans="1:45" x14ac:dyDescent="0.25">
      <c r="A3928">
        <v>3927</v>
      </c>
      <c r="B3928" t="s">
        <v>26</v>
      </c>
      <c r="C3928" t="s">
        <v>680</v>
      </c>
      <c r="D3928" t="s">
        <v>7</v>
      </c>
      <c r="E3928" t="s">
        <v>361</v>
      </c>
      <c r="F3928" s="138">
        <v>44142</v>
      </c>
      <c r="G3928" t="s">
        <v>685</v>
      </c>
      <c r="H3928" t="s">
        <v>667</v>
      </c>
      <c r="I3928" t="s">
        <v>681</v>
      </c>
      <c r="J3928" t="s">
        <v>252</v>
      </c>
      <c r="K3928" t="s">
        <v>671</v>
      </c>
      <c r="L3928">
        <v>1000</v>
      </c>
      <c r="M3928">
        <v>200</v>
      </c>
      <c r="O3928">
        <v>360</v>
      </c>
      <c r="P3928">
        <v>112</v>
      </c>
      <c r="Q3928">
        <v>7</v>
      </c>
      <c r="R3928">
        <v>32</v>
      </c>
      <c r="S3928">
        <v>52</v>
      </c>
      <c r="T3928">
        <v>7</v>
      </c>
      <c r="U3928">
        <v>36.5</v>
      </c>
      <c r="V3928">
        <v>1.1153846153846154</v>
      </c>
      <c r="W3928">
        <v>0.4</v>
      </c>
      <c r="X3928">
        <v>2.777777777777778E-2</v>
      </c>
      <c r="Y3928">
        <v>0.126984126984127</v>
      </c>
      <c r="Z3928">
        <v>410</v>
      </c>
      <c r="AA3928">
        <v>0.65</v>
      </c>
      <c r="AB3928">
        <v>7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34</v>
      </c>
      <c r="AI3928">
        <v>0</v>
      </c>
      <c r="AJ3928">
        <v>0</v>
      </c>
      <c r="AK3928">
        <v>5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150</v>
      </c>
      <c r="AR3928">
        <v>150</v>
      </c>
      <c r="AS3928" t="s">
        <v>755</v>
      </c>
    </row>
    <row r="3929" spans="1:45" x14ac:dyDescent="0.25">
      <c r="A3929">
        <v>3928</v>
      </c>
      <c r="B3929" t="s">
        <v>26</v>
      </c>
      <c r="C3929" t="s">
        <v>680</v>
      </c>
      <c r="D3929" t="s">
        <v>7</v>
      </c>
      <c r="E3929" t="s">
        <v>361</v>
      </c>
      <c r="F3929" s="138">
        <v>44142</v>
      </c>
      <c r="G3929" t="s">
        <v>685</v>
      </c>
      <c r="H3929" t="s">
        <v>667</v>
      </c>
      <c r="I3929" t="s">
        <v>681</v>
      </c>
      <c r="J3929" t="s">
        <v>254</v>
      </c>
      <c r="K3929" t="s">
        <v>671</v>
      </c>
      <c r="L3929">
        <v>1000</v>
      </c>
      <c r="M3929">
        <v>200</v>
      </c>
      <c r="O3929">
        <v>200</v>
      </c>
      <c r="P3929">
        <v>80</v>
      </c>
      <c r="Q3929">
        <v>8</v>
      </c>
      <c r="R3929">
        <v>31</v>
      </c>
      <c r="S3929">
        <v>52</v>
      </c>
      <c r="T3929">
        <v>5.25</v>
      </c>
      <c r="U3929">
        <v>31.75</v>
      </c>
      <c r="V3929">
        <v>0.94871794871794868</v>
      </c>
      <c r="W3929">
        <v>0.4</v>
      </c>
      <c r="X3929">
        <v>5.7142857142857141E-2</v>
      </c>
      <c r="Y3929">
        <v>0.22142857142857142</v>
      </c>
      <c r="Z3929">
        <v>310</v>
      </c>
      <c r="AA3929">
        <v>0.7</v>
      </c>
      <c r="AB3929">
        <v>5</v>
      </c>
      <c r="AC3929">
        <v>1</v>
      </c>
      <c r="AD3929">
        <v>0</v>
      </c>
      <c r="AE3929">
        <v>0</v>
      </c>
      <c r="AF3929">
        <v>0</v>
      </c>
      <c r="AG3929">
        <v>0</v>
      </c>
      <c r="AH3929">
        <v>31</v>
      </c>
      <c r="AI3929">
        <v>1</v>
      </c>
      <c r="AJ3929">
        <v>0</v>
      </c>
      <c r="AK3929">
        <v>1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150</v>
      </c>
      <c r="AR3929">
        <v>150</v>
      </c>
      <c r="AS3929" t="s">
        <v>755</v>
      </c>
    </row>
    <row r="3930" spans="1:45" x14ac:dyDescent="0.25">
      <c r="A3930">
        <v>3929</v>
      </c>
      <c r="B3930" t="s">
        <v>26</v>
      </c>
      <c r="C3930" t="s">
        <v>680</v>
      </c>
      <c r="D3930" t="s">
        <v>7</v>
      </c>
      <c r="E3930" t="s">
        <v>361</v>
      </c>
      <c r="F3930" s="138">
        <v>44142</v>
      </c>
      <c r="G3930" t="s">
        <v>685</v>
      </c>
      <c r="H3930" t="s">
        <v>667</v>
      </c>
      <c r="I3930" t="s">
        <v>681</v>
      </c>
      <c r="J3930" t="s">
        <v>255</v>
      </c>
      <c r="K3930" t="s">
        <v>671</v>
      </c>
      <c r="L3930">
        <v>1000</v>
      </c>
      <c r="M3930">
        <v>200</v>
      </c>
      <c r="O3930">
        <v>280</v>
      </c>
      <c r="P3930">
        <v>80</v>
      </c>
      <c r="Q3930">
        <v>10</v>
      </c>
      <c r="R3930">
        <v>45</v>
      </c>
      <c r="S3930">
        <v>52</v>
      </c>
      <c r="T3930">
        <v>5.7</v>
      </c>
      <c r="U3930">
        <v>47.2</v>
      </c>
      <c r="V3930">
        <v>0.96181818181818191</v>
      </c>
      <c r="W3930">
        <v>0.4</v>
      </c>
      <c r="X3930">
        <v>5.1020408163265307E-2</v>
      </c>
      <c r="Y3930">
        <v>0.22959183673469388</v>
      </c>
      <c r="Z3930">
        <v>305</v>
      </c>
      <c r="AA3930">
        <v>0.65</v>
      </c>
      <c r="AB3930">
        <v>4.2</v>
      </c>
      <c r="AC3930">
        <v>0</v>
      </c>
      <c r="AD3930">
        <v>0</v>
      </c>
      <c r="AE3930">
        <v>3</v>
      </c>
      <c r="AF3930">
        <v>0</v>
      </c>
      <c r="AG3930">
        <v>0</v>
      </c>
      <c r="AH3930">
        <v>44.7</v>
      </c>
      <c r="AI3930">
        <v>0</v>
      </c>
      <c r="AJ3930">
        <v>0</v>
      </c>
      <c r="AK3930">
        <v>5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150</v>
      </c>
      <c r="AR3930">
        <v>150</v>
      </c>
      <c r="AS3930" t="s">
        <v>755</v>
      </c>
    </row>
    <row r="3931" spans="1:45" x14ac:dyDescent="0.25">
      <c r="A3931">
        <v>3930</v>
      </c>
      <c r="B3931" t="s">
        <v>26</v>
      </c>
      <c r="C3931" t="s">
        <v>680</v>
      </c>
      <c r="D3931" t="s">
        <v>7</v>
      </c>
      <c r="E3931" t="s">
        <v>361</v>
      </c>
      <c r="F3931" s="138">
        <v>44142</v>
      </c>
      <c r="G3931" t="s">
        <v>685</v>
      </c>
      <c r="H3931" t="s">
        <v>667</v>
      </c>
      <c r="I3931" t="s">
        <v>681</v>
      </c>
      <c r="J3931" t="s">
        <v>445</v>
      </c>
      <c r="K3931" t="s">
        <v>671</v>
      </c>
      <c r="L3931">
        <v>1000</v>
      </c>
      <c r="M3931">
        <v>200</v>
      </c>
      <c r="O3931">
        <v>228</v>
      </c>
      <c r="P3931">
        <v>80</v>
      </c>
      <c r="Q3931">
        <v>2</v>
      </c>
      <c r="R3931">
        <v>57</v>
      </c>
      <c r="S3931">
        <v>52</v>
      </c>
      <c r="T3931">
        <v>0.45</v>
      </c>
      <c r="U3931">
        <v>50.6</v>
      </c>
      <c r="V3931">
        <v>0.86525423728813566</v>
      </c>
      <c r="W3931">
        <v>0.4</v>
      </c>
      <c r="X3931">
        <v>1.2531328320802006E-2</v>
      </c>
      <c r="Y3931">
        <v>0.35714285714285715</v>
      </c>
      <c r="Z3931">
        <v>297</v>
      </c>
      <c r="AA3931">
        <v>0.65</v>
      </c>
      <c r="AB3931">
        <v>0</v>
      </c>
      <c r="AC3931">
        <v>1.8</v>
      </c>
      <c r="AD3931">
        <v>0</v>
      </c>
      <c r="AE3931">
        <v>0</v>
      </c>
      <c r="AF3931">
        <v>0</v>
      </c>
      <c r="AG3931">
        <v>0</v>
      </c>
      <c r="AH3931">
        <v>50.6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150</v>
      </c>
      <c r="AR3931">
        <v>150</v>
      </c>
      <c r="AS3931" t="s">
        <v>755</v>
      </c>
    </row>
    <row r="3932" spans="1:45" x14ac:dyDescent="0.25">
      <c r="A3932">
        <v>3931</v>
      </c>
      <c r="B3932" t="s">
        <v>26</v>
      </c>
      <c r="C3932" t="s">
        <v>680</v>
      </c>
      <c r="D3932" t="s">
        <v>7</v>
      </c>
      <c r="E3932" t="s">
        <v>361</v>
      </c>
      <c r="F3932" s="138">
        <v>44142</v>
      </c>
      <c r="G3932" t="s">
        <v>685</v>
      </c>
      <c r="H3932" t="s">
        <v>667</v>
      </c>
      <c r="I3932" t="s">
        <v>681</v>
      </c>
      <c r="J3932" t="s">
        <v>417</v>
      </c>
      <c r="K3932" t="s">
        <v>671</v>
      </c>
      <c r="L3932">
        <v>1000</v>
      </c>
      <c r="M3932">
        <v>280</v>
      </c>
      <c r="O3932">
        <v>540</v>
      </c>
      <c r="P3932">
        <v>112</v>
      </c>
      <c r="Q3932">
        <v>60</v>
      </c>
      <c r="R3932">
        <v>125</v>
      </c>
      <c r="S3932">
        <v>73</v>
      </c>
      <c r="T3932">
        <v>42.5</v>
      </c>
      <c r="U3932">
        <v>130.5</v>
      </c>
      <c r="V3932">
        <v>0.93513513513513513</v>
      </c>
      <c r="W3932">
        <v>0.4</v>
      </c>
      <c r="X3932">
        <v>0.15873015873015872</v>
      </c>
      <c r="Y3932">
        <v>0.3306878306878307</v>
      </c>
      <c r="Z3932">
        <v>755</v>
      </c>
      <c r="AA3932">
        <v>0.7</v>
      </c>
      <c r="AB3932">
        <v>37</v>
      </c>
      <c r="AC3932">
        <v>14</v>
      </c>
      <c r="AD3932">
        <v>0</v>
      </c>
      <c r="AE3932">
        <v>4</v>
      </c>
      <c r="AF3932">
        <v>0</v>
      </c>
      <c r="AG3932">
        <v>0</v>
      </c>
      <c r="AH3932">
        <v>126</v>
      </c>
      <c r="AI3932">
        <v>8</v>
      </c>
      <c r="AJ3932">
        <v>0</v>
      </c>
      <c r="AK3932">
        <v>5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150</v>
      </c>
      <c r="AR3932">
        <v>150</v>
      </c>
      <c r="AS3932" t="s">
        <v>797</v>
      </c>
    </row>
    <row r="3933" spans="1:45" x14ac:dyDescent="0.25">
      <c r="A3933">
        <v>3932</v>
      </c>
      <c r="B3933" t="s">
        <v>26</v>
      </c>
      <c r="C3933" t="s">
        <v>680</v>
      </c>
      <c r="D3933" t="s">
        <v>7</v>
      </c>
      <c r="E3933" t="s">
        <v>361</v>
      </c>
      <c r="F3933" s="138">
        <v>44142</v>
      </c>
      <c r="G3933" t="s">
        <v>685</v>
      </c>
      <c r="H3933" t="s">
        <v>667</v>
      </c>
      <c r="I3933" t="s">
        <v>681</v>
      </c>
      <c r="J3933" t="s">
        <v>410</v>
      </c>
      <c r="K3933" t="s">
        <v>671</v>
      </c>
      <c r="L3933">
        <v>1000</v>
      </c>
      <c r="M3933">
        <v>200</v>
      </c>
      <c r="O3933">
        <v>222</v>
      </c>
      <c r="P3933">
        <v>80</v>
      </c>
      <c r="Q3933">
        <v>29</v>
      </c>
      <c r="R3933">
        <v>44</v>
      </c>
      <c r="S3933">
        <v>52</v>
      </c>
      <c r="T3933">
        <v>23.5</v>
      </c>
      <c r="U3933">
        <v>42</v>
      </c>
      <c r="V3933">
        <v>0.89726027397260277</v>
      </c>
      <c r="W3933">
        <v>0.4</v>
      </c>
      <c r="X3933">
        <v>0.18661518661518664</v>
      </c>
      <c r="Y3933">
        <v>0.28314028314028317</v>
      </c>
      <c r="Z3933">
        <v>303</v>
      </c>
      <c r="AA3933">
        <v>0.65</v>
      </c>
      <c r="AB3933">
        <v>21</v>
      </c>
      <c r="AC3933">
        <v>0</v>
      </c>
      <c r="AD3933">
        <v>0</v>
      </c>
      <c r="AE3933">
        <v>5</v>
      </c>
      <c r="AF3933">
        <v>0</v>
      </c>
      <c r="AG3933">
        <v>0</v>
      </c>
      <c r="AH3933">
        <v>40.5</v>
      </c>
      <c r="AI3933">
        <v>0</v>
      </c>
      <c r="AJ3933">
        <v>0</v>
      </c>
      <c r="AK3933">
        <v>3</v>
      </c>
      <c r="AL3933">
        <v>0</v>
      </c>
      <c r="AM3933">
        <v>0</v>
      </c>
      <c r="AN3933">
        <v>0</v>
      </c>
      <c r="AO3933">
        <v>14</v>
      </c>
      <c r="AP3933">
        <v>0</v>
      </c>
      <c r="AQ3933">
        <v>150</v>
      </c>
      <c r="AR3933">
        <v>150</v>
      </c>
      <c r="AS3933" t="s">
        <v>755</v>
      </c>
    </row>
    <row r="3934" spans="1:45" x14ac:dyDescent="0.25">
      <c r="A3934">
        <v>3933</v>
      </c>
      <c r="B3934" t="s">
        <v>26</v>
      </c>
      <c r="C3934" t="s">
        <v>680</v>
      </c>
      <c r="D3934" t="s">
        <v>7</v>
      </c>
      <c r="E3934" t="s">
        <v>361</v>
      </c>
      <c r="F3934" s="138">
        <v>44142</v>
      </c>
      <c r="G3934" t="s">
        <v>685</v>
      </c>
      <c r="H3934" t="s">
        <v>667</v>
      </c>
      <c r="I3934" t="s">
        <v>681</v>
      </c>
      <c r="J3934" t="s">
        <v>264</v>
      </c>
      <c r="K3934" t="s">
        <v>671</v>
      </c>
      <c r="L3934">
        <v>1000</v>
      </c>
      <c r="M3934">
        <v>200</v>
      </c>
      <c r="O3934">
        <v>220</v>
      </c>
      <c r="P3934">
        <v>80</v>
      </c>
      <c r="Q3934">
        <v>19</v>
      </c>
      <c r="R3934">
        <v>32</v>
      </c>
      <c r="S3934">
        <v>52</v>
      </c>
      <c r="T3934">
        <v>24.7</v>
      </c>
      <c r="U3934">
        <v>31</v>
      </c>
      <c r="V3934">
        <v>1.0921568627450982</v>
      </c>
      <c r="W3934">
        <v>0.4</v>
      </c>
      <c r="X3934">
        <v>0.12337662337662338</v>
      </c>
      <c r="Y3934">
        <v>0.20779220779220781</v>
      </c>
      <c r="Z3934">
        <v>248</v>
      </c>
      <c r="AA3934">
        <v>0.65</v>
      </c>
      <c r="AB3934">
        <v>24.7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31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150</v>
      </c>
      <c r="AR3934">
        <v>150</v>
      </c>
      <c r="AS3934" t="s">
        <v>755</v>
      </c>
    </row>
    <row r="3935" spans="1:45" x14ac:dyDescent="0.25">
      <c r="A3935">
        <v>3934</v>
      </c>
      <c r="B3935" t="s">
        <v>26</v>
      </c>
      <c r="C3935" t="s">
        <v>680</v>
      </c>
      <c r="D3935" t="s">
        <v>7</v>
      </c>
      <c r="E3935" t="s">
        <v>361</v>
      </c>
      <c r="F3935" s="138">
        <v>44142</v>
      </c>
      <c r="G3935" t="s">
        <v>685</v>
      </c>
      <c r="H3935" t="s">
        <v>667</v>
      </c>
      <c r="I3935" t="s">
        <v>681</v>
      </c>
      <c r="J3935" t="s">
        <v>261</v>
      </c>
      <c r="K3935" t="s">
        <v>671</v>
      </c>
      <c r="L3935">
        <v>1000</v>
      </c>
      <c r="M3935">
        <v>200</v>
      </c>
      <c r="O3935">
        <v>216</v>
      </c>
      <c r="P3935">
        <v>80</v>
      </c>
      <c r="Q3935">
        <v>8</v>
      </c>
      <c r="R3935">
        <v>32</v>
      </c>
      <c r="S3935">
        <v>52</v>
      </c>
      <c r="T3935">
        <v>5.6</v>
      </c>
      <c r="U3935">
        <v>31</v>
      </c>
      <c r="V3935">
        <v>0.91500000000000004</v>
      </c>
      <c r="W3935">
        <v>0.4</v>
      </c>
      <c r="X3935">
        <v>5.2910052910052914E-2</v>
      </c>
      <c r="Y3935">
        <v>0.21164021164021166</v>
      </c>
      <c r="Z3935">
        <v>235</v>
      </c>
      <c r="AA3935">
        <v>0.65</v>
      </c>
      <c r="AB3935">
        <v>5.6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30</v>
      </c>
      <c r="AI3935">
        <v>0</v>
      </c>
      <c r="AJ3935">
        <v>0</v>
      </c>
      <c r="AK3935">
        <v>2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250</v>
      </c>
      <c r="AR3935">
        <v>250</v>
      </c>
      <c r="AS3935" t="s">
        <v>755</v>
      </c>
    </row>
    <row r="3936" spans="1:45" x14ac:dyDescent="0.25">
      <c r="A3936">
        <v>3935</v>
      </c>
      <c r="B3936" t="s">
        <v>26</v>
      </c>
      <c r="C3936" t="s">
        <v>680</v>
      </c>
      <c r="D3936" t="s">
        <v>7</v>
      </c>
      <c r="E3936" t="s">
        <v>361</v>
      </c>
      <c r="F3936" s="138">
        <v>44142</v>
      </c>
      <c r="G3936" t="s">
        <v>685</v>
      </c>
      <c r="H3936" t="s">
        <v>667</v>
      </c>
      <c r="I3936" t="s">
        <v>681</v>
      </c>
      <c r="J3936" t="s">
        <v>248</v>
      </c>
      <c r="K3936" t="s">
        <v>671</v>
      </c>
      <c r="L3936">
        <v>1000</v>
      </c>
      <c r="M3936">
        <v>200</v>
      </c>
      <c r="O3936">
        <v>206</v>
      </c>
      <c r="P3936">
        <v>80</v>
      </c>
      <c r="Q3936">
        <v>8</v>
      </c>
      <c r="R3936">
        <v>40</v>
      </c>
      <c r="S3936">
        <v>52</v>
      </c>
      <c r="T3936">
        <v>9.1</v>
      </c>
      <c r="U3936">
        <v>49.3</v>
      </c>
      <c r="V3936">
        <v>1.2166666666666666</v>
      </c>
      <c r="W3936">
        <v>0.4</v>
      </c>
      <c r="X3936">
        <v>5.5478502080443831E-2</v>
      </c>
      <c r="Y3936">
        <v>0.27739251040221918</v>
      </c>
      <c r="Z3936">
        <v>286</v>
      </c>
      <c r="AA3936">
        <v>0.7</v>
      </c>
      <c r="AB3936">
        <v>9.1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47.3</v>
      </c>
      <c r="AI3936">
        <v>4</v>
      </c>
      <c r="AJ3936">
        <v>0</v>
      </c>
      <c r="AK3936">
        <v>2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150</v>
      </c>
      <c r="AR3936">
        <v>150</v>
      </c>
      <c r="AS3936" t="s">
        <v>755</v>
      </c>
    </row>
    <row r="3937" spans="1:45" x14ac:dyDescent="0.25">
      <c r="A3937">
        <v>3936</v>
      </c>
      <c r="B3937" t="s">
        <v>26</v>
      </c>
      <c r="C3937" t="s">
        <v>680</v>
      </c>
      <c r="D3937" t="s">
        <v>7</v>
      </c>
      <c r="E3937" t="s">
        <v>361</v>
      </c>
      <c r="F3937" s="138">
        <v>44142</v>
      </c>
      <c r="G3937" t="s">
        <v>684</v>
      </c>
      <c r="H3937" t="s">
        <v>687</v>
      </c>
      <c r="I3937" t="s">
        <v>690</v>
      </c>
      <c r="J3937" t="s">
        <v>452</v>
      </c>
      <c r="K3937" t="s">
        <v>669</v>
      </c>
      <c r="L3937">
        <v>1250</v>
      </c>
      <c r="M3937">
        <v>250</v>
      </c>
      <c r="O3937">
        <v>256</v>
      </c>
      <c r="P3937">
        <v>60</v>
      </c>
      <c r="Q3937">
        <v>15</v>
      </c>
      <c r="R3937">
        <v>21</v>
      </c>
      <c r="S3937">
        <v>22</v>
      </c>
      <c r="T3937">
        <v>12.1</v>
      </c>
      <c r="U3937">
        <v>16.5</v>
      </c>
      <c r="V3937">
        <v>0.79444444444444451</v>
      </c>
      <c r="W3937">
        <v>0.24</v>
      </c>
      <c r="X3937">
        <v>8.3705357142857151E-2</v>
      </c>
      <c r="Y3937">
        <v>0.11718750000000001</v>
      </c>
      <c r="Z3937">
        <v>280</v>
      </c>
      <c r="AA3937">
        <v>0.6</v>
      </c>
      <c r="AB3937">
        <v>9.1</v>
      </c>
      <c r="AC3937">
        <v>6</v>
      </c>
      <c r="AD3937">
        <v>0</v>
      </c>
      <c r="AE3937">
        <v>3</v>
      </c>
      <c r="AF3937">
        <v>0</v>
      </c>
      <c r="AG3937">
        <v>0</v>
      </c>
      <c r="AH3937">
        <v>15</v>
      </c>
      <c r="AI3937">
        <v>4</v>
      </c>
      <c r="AJ3937">
        <v>0</v>
      </c>
      <c r="AK3937">
        <v>1</v>
      </c>
      <c r="AL3937">
        <v>0</v>
      </c>
      <c r="AM3937">
        <v>0</v>
      </c>
      <c r="AN3937">
        <v>0</v>
      </c>
      <c r="AO3937">
        <v>3</v>
      </c>
      <c r="AP3937">
        <v>0</v>
      </c>
      <c r="AQ3937">
        <v>150</v>
      </c>
      <c r="AR3937">
        <v>150</v>
      </c>
      <c r="AS3937" t="s">
        <v>755</v>
      </c>
    </row>
    <row r="3938" spans="1:45" x14ac:dyDescent="0.25">
      <c r="A3938">
        <v>3937</v>
      </c>
      <c r="B3938" t="s">
        <v>26</v>
      </c>
      <c r="C3938" t="s">
        <v>680</v>
      </c>
      <c r="D3938" t="s">
        <v>7</v>
      </c>
      <c r="E3938" t="s">
        <v>361</v>
      </c>
      <c r="F3938" s="138">
        <v>44142</v>
      </c>
      <c r="G3938" t="s">
        <v>684</v>
      </c>
      <c r="H3938" t="s">
        <v>687</v>
      </c>
      <c r="I3938" t="s">
        <v>702</v>
      </c>
      <c r="J3938" t="s">
        <v>462</v>
      </c>
      <c r="K3938" t="s">
        <v>669</v>
      </c>
      <c r="L3938">
        <v>1250</v>
      </c>
      <c r="M3938">
        <v>250</v>
      </c>
      <c r="O3938">
        <v>250</v>
      </c>
      <c r="P3938">
        <v>60</v>
      </c>
      <c r="Q3938">
        <v>13</v>
      </c>
      <c r="R3938">
        <v>17</v>
      </c>
      <c r="S3938">
        <v>22</v>
      </c>
      <c r="T3938">
        <v>8</v>
      </c>
      <c r="U3938">
        <v>12</v>
      </c>
      <c r="V3938">
        <v>0.66666666666666663</v>
      </c>
      <c r="W3938">
        <v>0.24</v>
      </c>
      <c r="X3938">
        <v>7.4285714285714288E-2</v>
      </c>
      <c r="Y3938">
        <v>9.7142857142857142E-2</v>
      </c>
      <c r="Z3938">
        <v>280</v>
      </c>
      <c r="AA3938">
        <v>0.6</v>
      </c>
      <c r="AB3938">
        <v>8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12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150</v>
      </c>
      <c r="AR3938">
        <v>150</v>
      </c>
      <c r="AS3938" t="s">
        <v>755</v>
      </c>
    </row>
    <row r="3939" spans="1:45" x14ac:dyDescent="0.25">
      <c r="A3939">
        <v>3938</v>
      </c>
      <c r="B3939" t="s">
        <v>26</v>
      </c>
      <c r="C3939" t="s">
        <v>680</v>
      </c>
      <c r="D3939" t="s">
        <v>7</v>
      </c>
      <c r="E3939" t="s">
        <v>361</v>
      </c>
      <c r="F3939" s="138">
        <v>44142</v>
      </c>
      <c r="G3939" t="s">
        <v>670</v>
      </c>
      <c r="H3939" t="s">
        <v>667</v>
      </c>
      <c r="I3939" t="s">
        <v>689</v>
      </c>
      <c r="J3939" t="s">
        <v>307</v>
      </c>
      <c r="K3939" t="s">
        <v>671</v>
      </c>
      <c r="L3939">
        <v>1200</v>
      </c>
      <c r="M3939">
        <v>240</v>
      </c>
      <c r="O3939">
        <v>224</v>
      </c>
      <c r="P3939">
        <v>48</v>
      </c>
      <c r="Q3939">
        <v>29</v>
      </c>
      <c r="R3939">
        <v>61</v>
      </c>
      <c r="S3939">
        <v>63</v>
      </c>
      <c r="T3939">
        <v>26.5</v>
      </c>
      <c r="U3939">
        <v>18.5</v>
      </c>
      <c r="V3939">
        <v>0.5</v>
      </c>
      <c r="W3939">
        <v>0.4</v>
      </c>
      <c r="X3939">
        <v>0.18494897959183676</v>
      </c>
      <c r="Y3939">
        <v>0.38903061224489799</v>
      </c>
      <c r="Z3939">
        <v>271</v>
      </c>
      <c r="AA3939">
        <v>0.65</v>
      </c>
      <c r="AB3939">
        <v>21</v>
      </c>
      <c r="AC3939">
        <v>6</v>
      </c>
      <c r="AD3939">
        <v>0</v>
      </c>
      <c r="AE3939">
        <v>8</v>
      </c>
      <c r="AF3939">
        <v>0</v>
      </c>
      <c r="AG3939">
        <v>0</v>
      </c>
      <c r="AH3939">
        <v>10</v>
      </c>
      <c r="AI3939">
        <v>10</v>
      </c>
      <c r="AJ3939">
        <v>0</v>
      </c>
      <c r="AK3939">
        <v>12</v>
      </c>
      <c r="AL3939">
        <v>0</v>
      </c>
      <c r="AM3939">
        <v>0</v>
      </c>
      <c r="AN3939">
        <v>0</v>
      </c>
      <c r="AO3939">
        <v>2</v>
      </c>
      <c r="AP3939">
        <v>0</v>
      </c>
      <c r="AQ3939">
        <v>150</v>
      </c>
      <c r="AR3939">
        <v>150</v>
      </c>
      <c r="AS3939" t="s">
        <v>755</v>
      </c>
    </row>
    <row r="3940" spans="1:45" x14ac:dyDescent="0.25">
      <c r="A3940">
        <v>3939</v>
      </c>
      <c r="B3940" t="s">
        <v>26</v>
      </c>
      <c r="C3940" t="s">
        <v>665</v>
      </c>
      <c r="D3940" t="s">
        <v>7</v>
      </c>
      <c r="E3940" t="s">
        <v>361</v>
      </c>
      <c r="F3940" s="138">
        <v>44143</v>
      </c>
      <c r="G3940" t="s">
        <v>666</v>
      </c>
      <c r="H3940" t="s">
        <v>667</v>
      </c>
      <c r="I3940" t="s">
        <v>668</v>
      </c>
      <c r="J3940" t="s">
        <v>129</v>
      </c>
      <c r="K3940" t="s">
        <v>669</v>
      </c>
      <c r="L3940">
        <v>2700</v>
      </c>
      <c r="M3940">
        <v>567</v>
      </c>
      <c r="N3940">
        <v>568</v>
      </c>
      <c r="P3940">
        <v>226.8</v>
      </c>
      <c r="Q3940">
        <v>60</v>
      </c>
      <c r="R3940">
        <v>105</v>
      </c>
      <c r="S3940">
        <v>149.68799999999999</v>
      </c>
      <c r="T3940">
        <v>26.2</v>
      </c>
      <c r="U3940">
        <v>87.9</v>
      </c>
      <c r="V3940">
        <v>0.69151515151515153</v>
      </c>
      <c r="W3940">
        <v>0.4</v>
      </c>
      <c r="X3940">
        <v>0.15090543259557346</v>
      </c>
      <c r="Y3940">
        <v>0.26408450704225356</v>
      </c>
      <c r="Z3940">
        <v>550</v>
      </c>
      <c r="AA3940">
        <v>0.8</v>
      </c>
      <c r="AB3940">
        <v>19.2</v>
      </c>
      <c r="AC3940">
        <v>6</v>
      </c>
      <c r="AD3940">
        <v>0</v>
      </c>
      <c r="AE3940">
        <v>11</v>
      </c>
      <c r="AF3940">
        <v>0</v>
      </c>
      <c r="AG3940">
        <v>0</v>
      </c>
      <c r="AH3940">
        <v>76.400000000000006</v>
      </c>
      <c r="AI3940">
        <v>10</v>
      </c>
      <c r="AJ3940">
        <v>0</v>
      </c>
      <c r="AK3940">
        <v>18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100</v>
      </c>
      <c r="AR3940">
        <v>100</v>
      </c>
      <c r="AS3940" t="s">
        <v>797</v>
      </c>
    </row>
    <row r="3941" spans="1:45" x14ac:dyDescent="0.25">
      <c r="A3941">
        <v>3940</v>
      </c>
      <c r="B3941" t="s">
        <v>26</v>
      </c>
      <c r="C3941" t="s">
        <v>665</v>
      </c>
      <c r="D3941" t="s">
        <v>7</v>
      </c>
      <c r="E3941" t="s">
        <v>361</v>
      </c>
      <c r="F3941" s="138">
        <v>44143</v>
      </c>
      <c r="G3941" t="s">
        <v>666</v>
      </c>
      <c r="H3941" t="s">
        <v>667</v>
      </c>
      <c r="I3941" t="s">
        <v>668</v>
      </c>
      <c r="J3941" t="s">
        <v>130</v>
      </c>
      <c r="K3941" t="s">
        <v>669</v>
      </c>
      <c r="L3941">
        <v>2700</v>
      </c>
      <c r="M3941">
        <v>567</v>
      </c>
      <c r="N3941">
        <v>576</v>
      </c>
      <c r="P3941">
        <v>226.8</v>
      </c>
      <c r="Q3941">
        <v>46</v>
      </c>
      <c r="R3941">
        <v>104</v>
      </c>
      <c r="S3941">
        <v>149.68799999999999</v>
      </c>
      <c r="T3941">
        <v>20.8</v>
      </c>
      <c r="U3941">
        <v>77.5</v>
      </c>
      <c r="V3941">
        <v>0.65533333333333332</v>
      </c>
      <c r="W3941">
        <v>0.4</v>
      </c>
      <c r="X3941">
        <v>0.11408730158730158</v>
      </c>
      <c r="Y3941">
        <v>0.25793650793650796</v>
      </c>
      <c r="Z3941">
        <v>590</v>
      </c>
      <c r="AA3941">
        <v>0.8</v>
      </c>
      <c r="AB3941">
        <v>16.8</v>
      </c>
      <c r="AC3941">
        <v>6</v>
      </c>
      <c r="AD3941">
        <v>0</v>
      </c>
      <c r="AE3941">
        <v>5</v>
      </c>
      <c r="AF3941">
        <v>0</v>
      </c>
      <c r="AG3941">
        <v>0</v>
      </c>
      <c r="AH3941">
        <v>73.5</v>
      </c>
      <c r="AI3941">
        <v>8</v>
      </c>
      <c r="AJ3941">
        <v>0</v>
      </c>
      <c r="AK3941">
        <v>4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100</v>
      </c>
      <c r="AR3941">
        <v>100</v>
      </c>
      <c r="AS3941" t="s">
        <v>797</v>
      </c>
    </row>
    <row r="3942" spans="1:45" x14ac:dyDescent="0.25">
      <c r="A3942">
        <v>3941</v>
      </c>
      <c r="B3942" t="s">
        <v>26</v>
      </c>
      <c r="C3942" t="s">
        <v>665</v>
      </c>
      <c r="D3942" t="s">
        <v>7</v>
      </c>
      <c r="E3942" t="s">
        <v>361</v>
      </c>
      <c r="F3942" s="138">
        <v>44143</v>
      </c>
      <c r="G3942" t="s">
        <v>666</v>
      </c>
      <c r="H3942" t="s">
        <v>667</v>
      </c>
      <c r="I3942" t="s">
        <v>672</v>
      </c>
      <c r="J3942" t="s">
        <v>189</v>
      </c>
      <c r="K3942" t="s">
        <v>669</v>
      </c>
      <c r="L3942">
        <v>2700</v>
      </c>
      <c r="M3942">
        <v>567</v>
      </c>
      <c r="N3942">
        <v>546</v>
      </c>
      <c r="P3942">
        <v>226.8</v>
      </c>
      <c r="Q3942">
        <v>62</v>
      </c>
      <c r="R3942">
        <v>156</v>
      </c>
      <c r="S3942">
        <v>149.68799999999999</v>
      </c>
      <c r="T3942">
        <v>41</v>
      </c>
      <c r="U3942">
        <v>148.25</v>
      </c>
      <c r="V3942">
        <v>0.86811926605504586</v>
      </c>
      <c r="W3942">
        <v>0.4</v>
      </c>
      <c r="X3942">
        <v>0.16221873364730507</v>
      </c>
      <c r="Y3942">
        <v>0.40816326530612246</v>
      </c>
      <c r="Z3942">
        <v>677</v>
      </c>
      <c r="AA3942">
        <v>0.8</v>
      </c>
      <c r="AB3942">
        <v>29</v>
      </c>
      <c r="AC3942">
        <v>2</v>
      </c>
      <c r="AD3942">
        <v>0</v>
      </c>
      <c r="AE3942">
        <v>23</v>
      </c>
      <c r="AF3942">
        <v>0</v>
      </c>
      <c r="AG3942">
        <v>0</v>
      </c>
      <c r="AH3942">
        <v>131</v>
      </c>
      <c r="AI3942">
        <v>5</v>
      </c>
      <c r="AJ3942">
        <v>0</v>
      </c>
      <c r="AK3942">
        <v>32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100</v>
      </c>
      <c r="AR3942">
        <v>100</v>
      </c>
      <c r="AS3942" t="s">
        <v>797</v>
      </c>
    </row>
    <row r="3943" spans="1:45" x14ac:dyDescent="0.25">
      <c r="A3943">
        <v>3942</v>
      </c>
      <c r="B3943" t="s">
        <v>26</v>
      </c>
      <c r="C3943" t="s">
        <v>665</v>
      </c>
      <c r="D3943" t="s">
        <v>7</v>
      </c>
      <c r="E3943" t="s">
        <v>361</v>
      </c>
      <c r="F3943" s="138">
        <v>44143</v>
      </c>
      <c r="G3943" t="s">
        <v>703</v>
      </c>
      <c r="H3943" t="s">
        <v>667</v>
      </c>
      <c r="I3943" t="s">
        <v>668</v>
      </c>
      <c r="J3943" t="s">
        <v>451</v>
      </c>
      <c r="K3943" t="s">
        <v>669</v>
      </c>
      <c r="L3943">
        <v>2700</v>
      </c>
      <c r="M3943">
        <v>504</v>
      </c>
      <c r="N3943">
        <v>488</v>
      </c>
      <c r="P3943">
        <v>201</v>
      </c>
      <c r="Q3943">
        <v>36</v>
      </c>
      <c r="R3943">
        <v>63</v>
      </c>
      <c r="S3943">
        <v>133</v>
      </c>
      <c r="T3943">
        <v>27</v>
      </c>
      <c r="U3943">
        <v>68.125</v>
      </c>
      <c r="V3943">
        <v>0.96085858585858586</v>
      </c>
      <c r="W3943">
        <v>0.4</v>
      </c>
      <c r="X3943">
        <v>0.1053864168618267</v>
      </c>
      <c r="Y3943">
        <v>0.18442622950819673</v>
      </c>
      <c r="Z3943">
        <v>363</v>
      </c>
      <c r="AA3943">
        <v>0.8</v>
      </c>
      <c r="AB3943">
        <v>21</v>
      </c>
      <c r="AC3943">
        <v>0</v>
      </c>
      <c r="AD3943">
        <v>0</v>
      </c>
      <c r="AE3943">
        <v>12</v>
      </c>
      <c r="AF3943">
        <v>0</v>
      </c>
      <c r="AG3943">
        <v>0</v>
      </c>
      <c r="AH3943">
        <v>59</v>
      </c>
      <c r="AI3943">
        <v>0</v>
      </c>
      <c r="AJ3943">
        <v>0</v>
      </c>
      <c r="AK3943">
        <v>16</v>
      </c>
      <c r="AL3943">
        <v>0</v>
      </c>
      <c r="AM3943">
        <v>0</v>
      </c>
      <c r="AN3943">
        <v>0</v>
      </c>
      <c r="AO3943">
        <v>3</v>
      </c>
      <c r="AP3943">
        <v>0</v>
      </c>
      <c r="AQ3943">
        <v>100</v>
      </c>
      <c r="AR3943">
        <v>100</v>
      </c>
      <c r="AS3943" t="s">
        <v>797</v>
      </c>
    </row>
    <row r="3944" spans="1:45" x14ac:dyDescent="0.25">
      <c r="A3944">
        <v>3943</v>
      </c>
      <c r="B3944" t="s">
        <v>26</v>
      </c>
      <c r="C3944" t="s">
        <v>665</v>
      </c>
      <c r="D3944" t="s">
        <v>7</v>
      </c>
      <c r="E3944" t="s">
        <v>361</v>
      </c>
      <c r="F3944" s="138">
        <v>44143</v>
      </c>
      <c r="G3944" t="s">
        <v>670</v>
      </c>
      <c r="H3944" t="s">
        <v>667</v>
      </c>
      <c r="I3944" t="s">
        <v>668</v>
      </c>
      <c r="J3944" t="s">
        <v>138</v>
      </c>
      <c r="K3944" t="s">
        <v>671</v>
      </c>
      <c r="L3944">
        <v>1200</v>
      </c>
      <c r="M3944">
        <v>336</v>
      </c>
      <c r="N3944">
        <v>336</v>
      </c>
      <c r="P3944">
        <v>134.4</v>
      </c>
      <c r="Q3944">
        <v>40</v>
      </c>
      <c r="R3944">
        <v>65</v>
      </c>
      <c r="S3944">
        <v>88.703999999999994</v>
      </c>
      <c r="T3944">
        <v>40.75</v>
      </c>
      <c r="U3944">
        <v>65.5</v>
      </c>
      <c r="V3944">
        <v>1.0119047619047619</v>
      </c>
      <c r="W3944">
        <v>0.4</v>
      </c>
      <c r="X3944">
        <v>0.17006802721088435</v>
      </c>
      <c r="Y3944">
        <v>0.27636054421768708</v>
      </c>
      <c r="Z3944">
        <v>349</v>
      </c>
      <c r="AA3944">
        <v>0.8</v>
      </c>
      <c r="AB3944">
        <v>39</v>
      </c>
      <c r="AC3944">
        <v>5</v>
      </c>
      <c r="AD3944">
        <v>0</v>
      </c>
      <c r="AE3944">
        <v>1</v>
      </c>
      <c r="AF3944">
        <v>0</v>
      </c>
      <c r="AG3944">
        <v>0</v>
      </c>
      <c r="AH3944">
        <v>57</v>
      </c>
      <c r="AI3944">
        <v>10</v>
      </c>
      <c r="AJ3944">
        <v>0</v>
      </c>
      <c r="AK3944">
        <v>12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100</v>
      </c>
      <c r="AR3944">
        <v>100</v>
      </c>
      <c r="AS3944" t="s">
        <v>797</v>
      </c>
    </row>
    <row r="3945" spans="1:45" x14ac:dyDescent="0.25">
      <c r="A3945">
        <v>3944</v>
      </c>
      <c r="B3945" t="s">
        <v>26</v>
      </c>
      <c r="C3945" t="s">
        <v>665</v>
      </c>
      <c r="D3945" t="s">
        <v>7</v>
      </c>
      <c r="E3945" t="s">
        <v>361</v>
      </c>
      <c r="F3945" s="138">
        <v>44143</v>
      </c>
      <c r="G3945" t="s">
        <v>670</v>
      </c>
      <c r="H3945" t="s">
        <v>667</v>
      </c>
      <c r="I3945" t="s">
        <v>668</v>
      </c>
      <c r="J3945" t="s">
        <v>139</v>
      </c>
      <c r="K3945" t="s">
        <v>671</v>
      </c>
      <c r="L3945">
        <v>1200</v>
      </c>
      <c r="M3945">
        <v>240</v>
      </c>
      <c r="N3945">
        <v>226</v>
      </c>
      <c r="P3945">
        <v>96</v>
      </c>
      <c r="Q3945">
        <v>44</v>
      </c>
      <c r="R3945">
        <v>59</v>
      </c>
      <c r="S3945">
        <v>63.36</v>
      </c>
      <c r="T3945">
        <v>23</v>
      </c>
      <c r="U3945">
        <v>51</v>
      </c>
      <c r="V3945">
        <v>0.71844660194174759</v>
      </c>
      <c r="W3945">
        <v>0.4</v>
      </c>
      <c r="X3945">
        <v>0.2781289506953224</v>
      </c>
      <c r="Y3945">
        <v>0.37294563843236411</v>
      </c>
      <c r="Z3945">
        <v>280</v>
      </c>
      <c r="AA3945">
        <v>0.8</v>
      </c>
      <c r="AB3945">
        <v>21</v>
      </c>
      <c r="AC3945">
        <v>0</v>
      </c>
      <c r="AD3945">
        <v>0</v>
      </c>
      <c r="AE3945">
        <v>4</v>
      </c>
      <c r="AF3945">
        <v>0</v>
      </c>
      <c r="AG3945">
        <v>0</v>
      </c>
      <c r="AH3945">
        <v>47</v>
      </c>
      <c r="AI3945">
        <v>0</v>
      </c>
      <c r="AJ3945">
        <v>0</v>
      </c>
      <c r="AK3945">
        <v>8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100</v>
      </c>
      <c r="AR3945">
        <v>100</v>
      </c>
      <c r="AS3945" t="s">
        <v>755</v>
      </c>
    </row>
    <row r="3946" spans="1:45" x14ac:dyDescent="0.25">
      <c r="A3946">
        <v>3945</v>
      </c>
      <c r="B3946" t="s">
        <v>26</v>
      </c>
      <c r="C3946" t="s">
        <v>665</v>
      </c>
      <c r="D3946" t="s">
        <v>7</v>
      </c>
      <c r="E3946" t="s">
        <v>361</v>
      </c>
      <c r="F3946" s="138">
        <v>44143</v>
      </c>
      <c r="G3946" t="s">
        <v>670</v>
      </c>
      <c r="H3946" t="s">
        <v>667</v>
      </c>
      <c r="I3946" t="s">
        <v>668</v>
      </c>
      <c r="J3946" t="s">
        <v>142</v>
      </c>
      <c r="K3946" t="s">
        <v>671</v>
      </c>
      <c r="L3946">
        <v>1200</v>
      </c>
      <c r="M3946">
        <v>336</v>
      </c>
      <c r="N3946">
        <v>341</v>
      </c>
      <c r="P3946">
        <v>134.4</v>
      </c>
      <c r="Q3946">
        <v>52</v>
      </c>
      <c r="R3946">
        <v>83</v>
      </c>
      <c r="S3946">
        <v>88.703999999999994</v>
      </c>
      <c r="T3946">
        <v>18</v>
      </c>
      <c r="U3946">
        <v>58</v>
      </c>
      <c r="V3946">
        <v>0.562962962962963</v>
      </c>
      <c r="W3946">
        <v>0.4</v>
      </c>
      <c r="X3946">
        <v>0.21784666945957271</v>
      </c>
      <c r="Y3946">
        <v>0.34771679932970256</v>
      </c>
      <c r="Z3946">
        <v>322</v>
      </c>
      <c r="AA3946">
        <v>0.7</v>
      </c>
      <c r="AB3946">
        <v>16</v>
      </c>
      <c r="AC3946">
        <v>0</v>
      </c>
      <c r="AD3946">
        <v>0</v>
      </c>
      <c r="AE3946">
        <v>4</v>
      </c>
      <c r="AF3946">
        <v>0</v>
      </c>
      <c r="AG3946">
        <v>0</v>
      </c>
      <c r="AH3946">
        <v>52</v>
      </c>
      <c r="AI3946">
        <v>0</v>
      </c>
      <c r="AJ3946">
        <v>0</v>
      </c>
      <c r="AK3946">
        <v>12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50</v>
      </c>
      <c r="AR3946">
        <v>50</v>
      </c>
      <c r="AS3946" t="s">
        <v>797</v>
      </c>
    </row>
    <row r="3947" spans="1:45" x14ac:dyDescent="0.25">
      <c r="A3947">
        <v>3946</v>
      </c>
      <c r="B3947" t="s">
        <v>26</v>
      </c>
      <c r="C3947" t="s">
        <v>665</v>
      </c>
      <c r="D3947" t="s">
        <v>7</v>
      </c>
      <c r="E3947" t="s">
        <v>361</v>
      </c>
      <c r="F3947" s="138">
        <v>44143</v>
      </c>
      <c r="G3947" t="s">
        <v>670</v>
      </c>
      <c r="H3947" t="s">
        <v>667</v>
      </c>
      <c r="I3947" t="s">
        <v>668</v>
      </c>
      <c r="J3947" t="s">
        <v>143</v>
      </c>
      <c r="K3947" t="s">
        <v>671</v>
      </c>
      <c r="L3947">
        <v>1200</v>
      </c>
      <c r="M3947">
        <v>240</v>
      </c>
      <c r="N3947">
        <v>240</v>
      </c>
      <c r="P3947">
        <v>96</v>
      </c>
      <c r="Q3947">
        <v>31</v>
      </c>
      <c r="R3947">
        <v>62</v>
      </c>
      <c r="S3947">
        <v>63.36</v>
      </c>
      <c r="T3947">
        <v>15.5</v>
      </c>
      <c r="U3947">
        <v>39</v>
      </c>
      <c r="V3947">
        <v>0.58602150537634412</v>
      </c>
      <c r="W3947">
        <v>0.4</v>
      </c>
      <c r="X3947">
        <v>0.18452380952380953</v>
      </c>
      <c r="Y3947">
        <v>0.36904761904761907</v>
      </c>
      <c r="Z3947">
        <v>312</v>
      </c>
      <c r="AA3947">
        <v>0.7</v>
      </c>
      <c r="AB3947">
        <v>13</v>
      </c>
      <c r="AC3947">
        <v>0</v>
      </c>
      <c r="AD3947">
        <v>0</v>
      </c>
      <c r="AE3947">
        <v>5</v>
      </c>
      <c r="AF3947">
        <v>0</v>
      </c>
      <c r="AG3947">
        <v>0</v>
      </c>
      <c r="AH3947">
        <v>31</v>
      </c>
      <c r="AI3947">
        <v>2</v>
      </c>
      <c r="AJ3947">
        <v>0</v>
      </c>
      <c r="AK3947">
        <v>15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50</v>
      </c>
      <c r="AR3947">
        <v>50</v>
      </c>
      <c r="AS3947" t="s">
        <v>755</v>
      </c>
    </row>
    <row r="3948" spans="1:45" x14ac:dyDescent="0.25">
      <c r="A3948">
        <v>3947</v>
      </c>
      <c r="B3948" t="s">
        <v>26</v>
      </c>
      <c r="C3948" t="s">
        <v>665</v>
      </c>
      <c r="D3948" t="s">
        <v>7</v>
      </c>
      <c r="E3948" t="s">
        <v>361</v>
      </c>
      <c r="F3948" s="138">
        <v>44143</v>
      </c>
      <c r="G3948" t="s">
        <v>670</v>
      </c>
      <c r="H3948" t="s">
        <v>687</v>
      </c>
      <c r="I3948" t="s">
        <v>718</v>
      </c>
      <c r="J3948" t="s">
        <v>634</v>
      </c>
      <c r="K3948" t="s">
        <v>671</v>
      </c>
      <c r="L3948">
        <v>1000</v>
      </c>
      <c r="M3948">
        <v>336</v>
      </c>
      <c r="N3948">
        <v>323</v>
      </c>
      <c r="P3948">
        <v>57.5</v>
      </c>
      <c r="Q3948">
        <v>22</v>
      </c>
      <c r="R3948">
        <v>41</v>
      </c>
      <c r="S3948">
        <v>21</v>
      </c>
      <c r="T3948">
        <v>16.5</v>
      </c>
      <c r="U3948">
        <v>37</v>
      </c>
      <c r="V3948">
        <v>0.84920634920634919</v>
      </c>
      <c r="W3948">
        <v>0.24</v>
      </c>
      <c r="X3948">
        <v>9.7302078726227342E-2</v>
      </c>
      <c r="Y3948">
        <v>0.1813356921716055</v>
      </c>
      <c r="Z3948">
        <v>371</v>
      </c>
      <c r="AA3948">
        <v>0.7</v>
      </c>
      <c r="AB3948">
        <v>15</v>
      </c>
      <c r="AC3948">
        <v>0</v>
      </c>
      <c r="AD3948">
        <v>0</v>
      </c>
      <c r="AE3948">
        <v>3</v>
      </c>
      <c r="AF3948">
        <v>0</v>
      </c>
      <c r="AG3948">
        <v>0</v>
      </c>
      <c r="AH3948">
        <v>32</v>
      </c>
      <c r="AI3948">
        <v>0</v>
      </c>
      <c r="AJ3948">
        <v>0</v>
      </c>
      <c r="AK3948">
        <v>10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50</v>
      </c>
      <c r="AR3948">
        <v>50</v>
      </c>
      <c r="AS3948" t="s">
        <v>755</v>
      </c>
    </row>
    <row r="3949" spans="1:45" x14ac:dyDescent="0.25">
      <c r="A3949">
        <v>3948</v>
      </c>
      <c r="B3949" t="s">
        <v>26</v>
      </c>
      <c r="C3949" t="s">
        <v>665</v>
      </c>
      <c r="D3949" t="s">
        <v>7</v>
      </c>
      <c r="E3949" t="s">
        <v>361</v>
      </c>
      <c r="F3949" s="138">
        <v>44143</v>
      </c>
      <c r="G3949" t="s">
        <v>670</v>
      </c>
      <c r="H3949" t="s">
        <v>667</v>
      </c>
      <c r="I3949" t="s">
        <v>668</v>
      </c>
      <c r="J3949" t="s">
        <v>144</v>
      </c>
      <c r="K3949" t="s">
        <v>671</v>
      </c>
      <c r="L3949">
        <v>1200</v>
      </c>
      <c r="M3949">
        <v>240</v>
      </c>
      <c r="N3949">
        <v>224</v>
      </c>
      <c r="P3949">
        <v>96</v>
      </c>
      <c r="Q3949">
        <v>62</v>
      </c>
      <c r="R3949">
        <v>51</v>
      </c>
      <c r="S3949">
        <v>63.36</v>
      </c>
      <c r="T3949">
        <v>44.5</v>
      </c>
      <c r="U3949">
        <v>39.5</v>
      </c>
      <c r="V3949">
        <v>0.74336283185840712</v>
      </c>
      <c r="W3949">
        <v>0.4</v>
      </c>
      <c r="X3949">
        <v>0.39540816326530615</v>
      </c>
      <c r="Y3949">
        <v>0.32525510204081637</v>
      </c>
      <c r="Z3949">
        <v>336</v>
      </c>
      <c r="AA3949">
        <v>0.8</v>
      </c>
      <c r="AB3949">
        <v>42</v>
      </c>
      <c r="AC3949">
        <v>2</v>
      </c>
      <c r="AD3949">
        <v>0</v>
      </c>
      <c r="AE3949">
        <v>4</v>
      </c>
      <c r="AF3949">
        <v>0</v>
      </c>
      <c r="AG3949">
        <v>0</v>
      </c>
      <c r="AH3949">
        <v>36</v>
      </c>
      <c r="AI3949">
        <v>2</v>
      </c>
      <c r="AJ3949">
        <v>0</v>
      </c>
      <c r="AK3949">
        <v>6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50</v>
      </c>
      <c r="AR3949">
        <v>50</v>
      </c>
      <c r="AS3949" t="s">
        <v>755</v>
      </c>
    </row>
    <row r="3950" spans="1:45" x14ac:dyDescent="0.25">
      <c r="A3950">
        <v>3949</v>
      </c>
      <c r="B3950" t="s">
        <v>26</v>
      </c>
      <c r="C3950" t="s">
        <v>665</v>
      </c>
      <c r="D3950" t="s">
        <v>7</v>
      </c>
      <c r="E3950" t="s">
        <v>361</v>
      </c>
      <c r="F3950" s="138">
        <v>44143</v>
      </c>
      <c r="G3950" t="s">
        <v>682</v>
      </c>
      <c r="H3950" t="s">
        <v>667</v>
      </c>
      <c r="I3950" t="s">
        <v>668</v>
      </c>
      <c r="J3950" t="s">
        <v>151</v>
      </c>
      <c r="K3950" t="s">
        <v>671</v>
      </c>
      <c r="L3950">
        <v>1200</v>
      </c>
      <c r="M3950">
        <v>200</v>
      </c>
      <c r="N3950">
        <v>212</v>
      </c>
      <c r="P3950">
        <v>80</v>
      </c>
      <c r="Q3950">
        <v>33</v>
      </c>
      <c r="R3950">
        <v>52</v>
      </c>
      <c r="S3950">
        <v>52.8</v>
      </c>
      <c r="T3950">
        <v>16.75</v>
      </c>
      <c r="U3950">
        <v>35.5</v>
      </c>
      <c r="V3950">
        <v>0.61470588235294121</v>
      </c>
      <c r="W3950">
        <v>0.4</v>
      </c>
      <c r="X3950">
        <v>0.22237196765498657</v>
      </c>
      <c r="Y3950">
        <v>0.35040431266846367</v>
      </c>
      <c r="Z3950">
        <v>275</v>
      </c>
      <c r="AA3950">
        <v>0.7</v>
      </c>
      <c r="AB3950">
        <v>0</v>
      </c>
      <c r="AC3950">
        <v>1</v>
      </c>
      <c r="AD3950">
        <v>0</v>
      </c>
      <c r="AE3950">
        <v>33</v>
      </c>
      <c r="AF3950">
        <v>0</v>
      </c>
      <c r="AG3950">
        <v>0</v>
      </c>
      <c r="AH3950">
        <v>12</v>
      </c>
      <c r="AI3950">
        <v>0</v>
      </c>
      <c r="AJ3950">
        <v>0</v>
      </c>
      <c r="AK3950">
        <v>47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50</v>
      </c>
      <c r="AR3950">
        <v>50</v>
      </c>
      <c r="AS3950" t="s">
        <v>755</v>
      </c>
    </row>
    <row r="3951" spans="1:45" x14ac:dyDescent="0.25">
      <c r="A3951">
        <v>3950</v>
      </c>
      <c r="B3951" t="s">
        <v>26</v>
      </c>
      <c r="C3951" t="s">
        <v>665</v>
      </c>
      <c r="D3951" t="s">
        <v>7</v>
      </c>
      <c r="E3951" t="s">
        <v>361</v>
      </c>
      <c r="F3951" s="138">
        <v>44143</v>
      </c>
      <c r="G3951" t="s">
        <v>682</v>
      </c>
      <c r="H3951" t="s">
        <v>667</v>
      </c>
      <c r="I3951" t="s">
        <v>668</v>
      </c>
      <c r="J3951" t="s">
        <v>152</v>
      </c>
      <c r="K3951" t="s">
        <v>671</v>
      </c>
      <c r="L3951">
        <v>1200</v>
      </c>
      <c r="M3951">
        <v>200</v>
      </c>
      <c r="N3951">
        <v>206</v>
      </c>
      <c r="P3951">
        <v>80</v>
      </c>
      <c r="Q3951">
        <v>39</v>
      </c>
      <c r="R3951">
        <v>51</v>
      </c>
      <c r="S3951">
        <v>52.8</v>
      </c>
      <c r="T3951">
        <v>22.3</v>
      </c>
      <c r="U3951">
        <v>28</v>
      </c>
      <c r="V3951">
        <v>0.55888888888888888</v>
      </c>
      <c r="W3951">
        <v>0.4</v>
      </c>
      <c r="X3951">
        <v>0.27045769764216371</v>
      </c>
      <c r="Y3951">
        <v>0.35367545076282941</v>
      </c>
      <c r="Z3951">
        <v>460</v>
      </c>
      <c r="AA3951">
        <v>0.7</v>
      </c>
      <c r="AB3951">
        <v>11.8</v>
      </c>
      <c r="AC3951">
        <v>0</v>
      </c>
      <c r="AD3951">
        <v>0</v>
      </c>
      <c r="AE3951">
        <v>21</v>
      </c>
      <c r="AF3951">
        <v>0</v>
      </c>
      <c r="AG3951">
        <v>0</v>
      </c>
      <c r="AH3951">
        <v>25.5</v>
      </c>
      <c r="AI3951">
        <v>0</v>
      </c>
      <c r="AJ3951">
        <v>0</v>
      </c>
      <c r="AK3951">
        <v>5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50</v>
      </c>
      <c r="AR3951">
        <v>50</v>
      </c>
      <c r="AS3951" t="s">
        <v>755</v>
      </c>
    </row>
    <row r="3952" spans="1:45" x14ac:dyDescent="0.25">
      <c r="A3952">
        <v>3951</v>
      </c>
      <c r="B3952" t="s">
        <v>26</v>
      </c>
      <c r="C3952" t="s">
        <v>665</v>
      </c>
      <c r="D3952" t="s">
        <v>7</v>
      </c>
      <c r="E3952" t="s">
        <v>361</v>
      </c>
      <c r="F3952" s="138">
        <v>44143</v>
      </c>
      <c r="G3952" t="s">
        <v>682</v>
      </c>
      <c r="H3952" t="s">
        <v>667</v>
      </c>
      <c r="I3952" t="s">
        <v>668</v>
      </c>
      <c r="J3952" t="s">
        <v>153</v>
      </c>
      <c r="K3952" t="s">
        <v>671</v>
      </c>
      <c r="L3952">
        <v>1200</v>
      </c>
      <c r="M3952">
        <v>200</v>
      </c>
      <c r="N3952">
        <v>216</v>
      </c>
      <c r="P3952">
        <v>80</v>
      </c>
      <c r="Q3952">
        <v>19</v>
      </c>
      <c r="R3952">
        <v>37</v>
      </c>
      <c r="S3952">
        <v>52.8</v>
      </c>
      <c r="T3952">
        <v>22.33</v>
      </c>
      <c r="U3952">
        <v>18.329999999999998</v>
      </c>
      <c r="V3952">
        <v>0.72607142857142848</v>
      </c>
      <c r="W3952">
        <v>0.4</v>
      </c>
      <c r="X3952">
        <v>0.12566137566137567</v>
      </c>
      <c r="Y3952">
        <v>0.24470899470899474</v>
      </c>
      <c r="Z3952">
        <v>841</v>
      </c>
      <c r="AA3952">
        <v>0.7</v>
      </c>
      <c r="AB3952">
        <v>11.83</v>
      </c>
      <c r="AC3952">
        <v>4</v>
      </c>
      <c r="AD3952">
        <v>0</v>
      </c>
      <c r="AE3952">
        <v>19</v>
      </c>
      <c r="AF3952">
        <v>0</v>
      </c>
      <c r="AG3952">
        <v>0</v>
      </c>
      <c r="AH3952">
        <v>7.33</v>
      </c>
      <c r="AI3952">
        <v>2</v>
      </c>
      <c r="AJ3952">
        <v>0</v>
      </c>
      <c r="AK3952">
        <v>21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50</v>
      </c>
      <c r="AR3952">
        <v>50</v>
      </c>
      <c r="AS3952" t="s">
        <v>755</v>
      </c>
    </row>
    <row r="3953" spans="1:45" x14ac:dyDescent="0.25">
      <c r="A3953">
        <v>3952</v>
      </c>
      <c r="B3953" t="s">
        <v>26</v>
      </c>
      <c r="C3953" t="s">
        <v>665</v>
      </c>
      <c r="D3953" t="s">
        <v>7</v>
      </c>
      <c r="E3953" t="s">
        <v>361</v>
      </c>
      <c r="F3953" s="138">
        <v>44143</v>
      </c>
      <c r="G3953" t="s">
        <v>682</v>
      </c>
      <c r="H3953" t="s">
        <v>667</v>
      </c>
      <c r="I3953" t="s">
        <v>668</v>
      </c>
      <c r="J3953" t="s">
        <v>150</v>
      </c>
      <c r="K3953" t="s">
        <v>671</v>
      </c>
      <c r="L3953">
        <v>1200</v>
      </c>
      <c r="M3953">
        <v>200</v>
      </c>
      <c r="N3953">
        <v>160</v>
      </c>
      <c r="P3953">
        <v>80</v>
      </c>
      <c r="Q3953">
        <v>29</v>
      </c>
      <c r="R3953">
        <v>45</v>
      </c>
      <c r="S3953">
        <v>52.8</v>
      </c>
      <c r="T3953">
        <v>25.5</v>
      </c>
      <c r="U3953">
        <v>40.25</v>
      </c>
      <c r="V3953">
        <v>0.88851351351351349</v>
      </c>
      <c r="W3953">
        <v>0.4</v>
      </c>
      <c r="X3953">
        <v>0.25892857142857145</v>
      </c>
      <c r="Y3953">
        <v>0.4017857142857143</v>
      </c>
      <c r="Z3953">
        <v>108</v>
      </c>
      <c r="AA3953">
        <v>0.7</v>
      </c>
      <c r="AB3953">
        <v>18</v>
      </c>
      <c r="AC3953">
        <v>6</v>
      </c>
      <c r="AD3953">
        <v>0</v>
      </c>
      <c r="AE3953">
        <v>12</v>
      </c>
      <c r="AF3953">
        <v>0</v>
      </c>
      <c r="AG3953">
        <v>0</v>
      </c>
      <c r="AH3953">
        <v>30</v>
      </c>
      <c r="AI3953">
        <v>7</v>
      </c>
      <c r="AJ3953">
        <v>0</v>
      </c>
      <c r="AK3953">
        <v>17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50</v>
      </c>
      <c r="AR3953">
        <v>50</v>
      </c>
      <c r="AS3953" t="s">
        <v>755</v>
      </c>
    </row>
    <row r="3954" spans="1:45" x14ac:dyDescent="0.25">
      <c r="A3954">
        <v>3953</v>
      </c>
      <c r="B3954" t="s">
        <v>26</v>
      </c>
      <c r="C3954" t="s">
        <v>665</v>
      </c>
      <c r="D3954" t="s">
        <v>7</v>
      </c>
      <c r="E3954" t="s">
        <v>361</v>
      </c>
      <c r="F3954" s="138">
        <v>44143</v>
      </c>
      <c r="G3954" t="s">
        <v>682</v>
      </c>
      <c r="H3954" t="s">
        <v>667</v>
      </c>
      <c r="I3954" t="s">
        <v>668</v>
      </c>
      <c r="J3954" t="s">
        <v>434</v>
      </c>
      <c r="K3954" t="s">
        <v>671</v>
      </c>
      <c r="L3954">
        <v>1200</v>
      </c>
      <c r="M3954">
        <v>200</v>
      </c>
      <c r="N3954">
        <v>208</v>
      </c>
      <c r="P3954">
        <v>80</v>
      </c>
      <c r="Q3954">
        <v>12</v>
      </c>
      <c r="R3954">
        <v>56</v>
      </c>
      <c r="S3954">
        <v>52.8</v>
      </c>
      <c r="T3954">
        <v>10</v>
      </c>
      <c r="U3954">
        <v>13.5</v>
      </c>
      <c r="V3954">
        <v>0.34558823529411764</v>
      </c>
      <c r="W3954">
        <v>0.4</v>
      </c>
      <c r="X3954">
        <v>8.2417582417582416E-2</v>
      </c>
      <c r="Y3954">
        <v>0.38461538461538464</v>
      </c>
      <c r="Z3954">
        <v>250</v>
      </c>
      <c r="AA3954">
        <v>0.7</v>
      </c>
      <c r="AB3954">
        <v>6</v>
      </c>
      <c r="AC3954">
        <v>2</v>
      </c>
      <c r="AD3954">
        <v>0</v>
      </c>
      <c r="AE3954">
        <v>7</v>
      </c>
      <c r="AF3954">
        <v>0</v>
      </c>
      <c r="AG3954">
        <v>0</v>
      </c>
      <c r="AH3954">
        <v>5</v>
      </c>
      <c r="AI3954">
        <v>0</v>
      </c>
      <c r="AJ3954">
        <v>0</v>
      </c>
      <c r="AK3954">
        <v>17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50</v>
      </c>
      <c r="AR3954">
        <v>50</v>
      </c>
      <c r="AS3954" t="s">
        <v>755</v>
      </c>
    </row>
    <row r="3955" spans="1:45" x14ac:dyDescent="0.25">
      <c r="A3955">
        <v>3954</v>
      </c>
      <c r="B3955" t="s">
        <v>26</v>
      </c>
      <c r="C3955" t="s">
        <v>665</v>
      </c>
      <c r="D3955" t="s">
        <v>7</v>
      </c>
      <c r="E3955" t="s">
        <v>361</v>
      </c>
      <c r="F3955" s="138">
        <v>44143</v>
      </c>
      <c r="G3955" t="s">
        <v>675</v>
      </c>
      <c r="H3955" t="s">
        <v>667</v>
      </c>
      <c r="I3955" t="s">
        <v>668</v>
      </c>
      <c r="J3955" t="s">
        <v>164</v>
      </c>
      <c r="K3955" t="s">
        <v>669</v>
      </c>
      <c r="L3955">
        <v>4200</v>
      </c>
      <c r="M3955">
        <v>630</v>
      </c>
      <c r="N3955">
        <v>628</v>
      </c>
      <c r="P3955">
        <v>353</v>
      </c>
      <c r="Q3955">
        <v>45</v>
      </c>
      <c r="R3955">
        <v>145</v>
      </c>
      <c r="S3955">
        <v>166</v>
      </c>
      <c r="T3955">
        <v>49.8</v>
      </c>
      <c r="U3955">
        <v>78.66</v>
      </c>
      <c r="V3955">
        <v>0.67610526315789465</v>
      </c>
      <c r="W3955">
        <v>0.4</v>
      </c>
      <c r="X3955">
        <v>0.10236578707916288</v>
      </c>
      <c r="Y3955">
        <v>0.32984531392174704</v>
      </c>
      <c r="Z3955">
        <v>776</v>
      </c>
      <c r="AA3955">
        <v>0.8</v>
      </c>
      <c r="AB3955">
        <v>25.3</v>
      </c>
      <c r="AC3955">
        <v>28</v>
      </c>
      <c r="AD3955">
        <v>0</v>
      </c>
      <c r="AE3955">
        <v>35</v>
      </c>
      <c r="AF3955">
        <v>0</v>
      </c>
      <c r="AG3955">
        <v>0</v>
      </c>
      <c r="AH3955">
        <v>54.16</v>
      </c>
      <c r="AI3955">
        <v>16</v>
      </c>
      <c r="AJ3955">
        <v>0</v>
      </c>
      <c r="AK3955">
        <v>41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50</v>
      </c>
      <c r="AR3955">
        <v>50</v>
      </c>
      <c r="AS3955" t="s">
        <v>797</v>
      </c>
    </row>
    <row r="3956" spans="1:45" x14ac:dyDescent="0.25">
      <c r="A3956">
        <v>3955</v>
      </c>
      <c r="B3956" t="s">
        <v>26</v>
      </c>
      <c r="C3956" t="s">
        <v>665</v>
      </c>
      <c r="D3956" t="s">
        <v>7</v>
      </c>
      <c r="E3956" t="s">
        <v>361</v>
      </c>
      <c r="F3956" s="138">
        <v>44143</v>
      </c>
      <c r="G3956" t="s">
        <v>676</v>
      </c>
      <c r="H3956" t="s">
        <v>667</v>
      </c>
      <c r="I3956" t="s">
        <v>668</v>
      </c>
      <c r="J3956" t="s">
        <v>165</v>
      </c>
      <c r="K3956" t="s">
        <v>669</v>
      </c>
      <c r="L3956">
        <v>1200</v>
      </c>
      <c r="M3956">
        <v>336</v>
      </c>
      <c r="N3956">
        <v>336</v>
      </c>
      <c r="P3956">
        <v>134.4</v>
      </c>
      <c r="Q3956">
        <v>40</v>
      </c>
      <c r="R3956">
        <v>67</v>
      </c>
      <c r="S3956">
        <v>88.703999999999994</v>
      </c>
      <c r="T3956">
        <v>49.5</v>
      </c>
      <c r="U3956">
        <v>49.5</v>
      </c>
      <c r="V3956">
        <v>0.92523364485981308</v>
      </c>
      <c r="W3956">
        <v>0.4</v>
      </c>
      <c r="X3956">
        <v>0.17006802721088435</v>
      </c>
      <c r="Y3956">
        <v>0.2848639455782313</v>
      </c>
      <c r="Z3956">
        <v>578</v>
      </c>
      <c r="AA3956">
        <v>0.8</v>
      </c>
      <c r="AB3956">
        <v>37</v>
      </c>
      <c r="AC3956">
        <v>0</v>
      </c>
      <c r="AD3956">
        <v>0</v>
      </c>
      <c r="AE3956">
        <v>25</v>
      </c>
      <c r="AF3956">
        <v>0</v>
      </c>
      <c r="AG3956">
        <v>0</v>
      </c>
      <c r="AH3956">
        <v>40</v>
      </c>
      <c r="AI3956">
        <v>8</v>
      </c>
      <c r="AJ3956">
        <v>0</v>
      </c>
      <c r="AK3956">
        <v>15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100</v>
      </c>
      <c r="AR3956">
        <v>100</v>
      </c>
      <c r="AS3956" t="s">
        <v>797</v>
      </c>
    </row>
    <row r="3957" spans="1:45" x14ac:dyDescent="0.25">
      <c r="A3957">
        <v>3956</v>
      </c>
      <c r="B3957" t="s">
        <v>26</v>
      </c>
      <c r="C3957" t="s">
        <v>665</v>
      </c>
      <c r="D3957" t="s">
        <v>7</v>
      </c>
      <c r="E3957" t="s">
        <v>361</v>
      </c>
      <c r="F3957" s="138">
        <v>44143</v>
      </c>
      <c r="G3957" t="s">
        <v>676</v>
      </c>
      <c r="H3957" t="s">
        <v>667</v>
      </c>
      <c r="I3957" t="s">
        <v>668</v>
      </c>
      <c r="J3957" t="s">
        <v>166</v>
      </c>
      <c r="K3957" t="s">
        <v>669</v>
      </c>
      <c r="L3957">
        <v>1200</v>
      </c>
      <c r="M3957">
        <v>336</v>
      </c>
      <c r="N3957">
        <v>336</v>
      </c>
      <c r="P3957">
        <v>134.4</v>
      </c>
      <c r="Q3957">
        <v>77</v>
      </c>
      <c r="R3957">
        <v>88</v>
      </c>
      <c r="S3957">
        <v>88.703999999999994</v>
      </c>
      <c r="T3957">
        <v>51</v>
      </c>
      <c r="U3957">
        <v>80.5</v>
      </c>
      <c r="V3957">
        <v>0.79696969696969699</v>
      </c>
      <c r="W3957">
        <v>0.4</v>
      </c>
      <c r="X3957">
        <v>0.32738095238095238</v>
      </c>
      <c r="Y3957">
        <v>0.37414965986394561</v>
      </c>
      <c r="Z3957">
        <v>450</v>
      </c>
      <c r="AA3957">
        <v>0.6</v>
      </c>
      <c r="AB3957">
        <v>35</v>
      </c>
      <c r="AC3957">
        <v>0</v>
      </c>
      <c r="AD3957">
        <v>0</v>
      </c>
      <c r="AE3957">
        <v>32</v>
      </c>
      <c r="AF3957">
        <v>0</v>
      </c>
      <c r="AG3957">
        <v>0</v>
      </c>
      <c r="AH3957">
        <v>61</v>
      </c>
      <c r="AI3957">
        <v>22</v>
      </c>
      <c r="AJ3957">
        <v>0</v>
      </c>
      <c r="AK3957">
        <v>28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100</v>
      </c>
      <c r="AR3957">
        <v>100</v>
      </c>
      <c r="AS3957" t="s">
        <v>797</v>
      </c>
    </row>
    <row r="3958" spans="1:45" x14ac:dyDescent="0.25">
      <c r="A3958">
        <v>3957</v>
      </c>
      <c r="B3958" t="s">
        <v>26</v>
      </c>
      <c r="C3958" t="s">
        <v>665</v>
      </c>
      <c r="D3958" t="s">
        <v>7</v>
      </c>
      <c r="E3958" t="s">
        <v>361</v>
      </c>
      <c r="F3958" s="138">
        <v>44143</v>
      </c>
      <c r="G3958" t="s">
        <v>684</v>
      </c>
      <c r="H3958" t="s">
        <v>667</v>
      </c>
      <c r="I3958" t="s">
        <v>668</v>
      </c>
      <c r="J3958" t="s">
        <v>169</v>
      </c>
      <c r="K3958" t="s">
        <v>669</v>
      </c>
      <c r="L3958">
        <v>1250</v>
      </c>
      <c r="M3958">
        <v>350</v>
      </c>
      <c r="N3958">
        <v>351</v>
      </c>
      <c r="P3958">
        <v>140</v>
      </c>
      <c r="Q3958">
        <v>30</v>
      </c>
      <c r="R3958">
        <v>130</v>
      </c>
      <c r="S3958">
        <v>92.399999999999991</v>
      </c>
      <c r="T3958">
        <v>25</v>
      </c>
      <c r="U3958">
        <v>50.3</v>
      </c>
      <c r="V3958">
        <v>0.47062499999999996</v>
      </c>
      <c r="W3958">
        <v>0.4</v>
      </c>
      <c r="X3958">
        <v>0.12210012210012211</v>
      </c>
      <c r="Y3958">
        <v>0.52910052910052907</v>
      </c>
      <c r="Z3958">
        <v>546</v>
      </c>
      <c r="AA3958">
        <v>0.7</v>
      </c>
      <c r="AB3958">
        <v>25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44.3</v>
      </c>
      <c r="AI3958">
        <v>0</v>
      </c>
      <c r="AJ3958">
        <v>0</v>
      </c>
      <c r="AK3958">
        <v>12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50</v>
      </c>
      <c r="AR3958">
        <v>50</v>
      </c>
      <c r="AS3958" t="s">
        <v>797</v>
      </c>
    </row>
    <row r="3959" spans="1:45" x14ac:dyDescent="0.25">
      <c r="A3959">
        <v>3958</v>
      </c>
      <c r="B3959" t="s">
        <v>26</v>
      </c>
      <c r="C3959" t="s">
        <v>665</v>
      </c>
      <c r="D3959" t="s">
        <v>7</v>
      </c>
      <c r="E3959" t="s">
        <v>361</v>
      </c>
      <c r="F3959" s="138">
        <v>44143</v>
      </c>
      <c r="G3959" t="s">
        <v>685</v>
      </c>
      <c r="H3959" t="s">
        <v>667</v>
      </c>
      <c r="I3959" t="s">
        <v>668</v>
      </c>
      <c r="J3959" t="s">
        <v>173</v>
      </c>
      <c r="K3959" t="s">
        <v>671</v>
      </c>
      <c r="L3959">
        <v>1000</v>
      </c>
      <c r="M3959">
        <v>200</v>
      </c>
      <c r="N3959">
        <v>184</v>
      </c>
      <c r="P3959">
        <v>80</v>
      </c>
      <c r="Q3959">
        <v>29</v>
      </c>
      <c r="R3959">
        <v>19</v>
      </c>
      <c r="S3959">
        <v>52.8</v>
      </c>
      <c r="T3959">
        <v>13.5</v>
      </c>
      <c r="U3959">
        <v>8</v>
      </c>
      <c r="V3959">
        <v>0.44791666666666669</v>
      </c>
      <c r="W3959">
        <v>0.4</v>
      </c>
      <c r="X3959">
        <v>0.22515527950310563</v>
      </c>
      <c r="Y3959">
        <v>0.14751552795031059</v>
      </c>
      <c r="Z3959">
        <v>155</v>
      </c>
      <c r="AA3959">
        <v>0.7</v>
      </c>
      <c r="AB3959">
        <v>6</v>
      </c>
      <c r="AC3959">
        <v>6</v>
      </c>
      <c r="AD3959">
        <v>0</v>
      </c>
      <c r="AE3959">
        <v>12</v>
      </c>
      <c r="AF3959">
        <v>0</v>
      </c>
      <c r="AG3959">
        <v>0</v>
      </c>
      <c r="AH3959">
        <v>8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50</v>
      </c>
      <c r="AR3959">
        <v>50</v>
      </c>
      <c r="AS3959" t="s">
        <v>755</v>
      </c>
    </row>
    <row r="3960" spans="1:45" x14ac:dyDescent="0.25">
      <c r="A3960">
        <v>3959</v>
      </c>
      <c r="B3960" t="s">
        <v>26</v>
      </c>
      <c r="C3960" t="s">
        <v>665</v>
      </c>
      <c r="D3960" t="s">
        <v>7</v>
      </c>
      <c r="E3960" t="s">
        <v>361</v>
      </c>
      <c r="F3960" s="138">
        <v>44143</v>
      </c>
      <c r="G3960" t="s">
        <v>685</v>
      </c>
      <c r="H3960" t="s">
        <v>667</v>
      </c>
      <c r="I3960" t="s">
        <v>668</v>
      </c>
      <c r="J3960" t="s">
        <v>175</v>
      </c>
      <c r="K3960" t="s">
        <v>671</v>
      </c>
      <c r="L3960">
        <v>1000</v>
      </c>
      <c r="M3960">
        <v>280</v>
      </c>
      <c r="N3960">
        <v>336</v>
      </c>
      <c r="P3960">
        <v>112</v>
      </c>
      <c r="Q3960">
        <v>60</v>
      </c>
      <c r="R3960">
        <v>82</v>
      </c>
      <c r="S3960">
        <v>73.919999999999987</v>
      </c>
      <c r="T3960">
        <v>52.25</v>
      </c>
      <c r="U3960">
        <v>61.25</v>
      </c>
      <c r="V3960">
        <v>0.79929577464788737</v>
      </c>
      <c r="W3960">
        <v>0.4</v>
      </c>
      <c r="X3960">
        <v>0.25510204081632654</v>
      </c>
      <c r="Y3960">
        <v>0.34863945578231292</v>
      </c>
      <c r="Z3960">
        <v>689</v>
      </c>
      <c r="AA3960">
        <v>0.7</v>
      </c>
      <c r="AB3960">
        <v>48</v>
      </c>
      <c r="AC3960">
        <v>5</v>
      </c>
      <c r="AD3960">
        <v>0</v>
      </c>
      <c r="AE3960">
        <v>6</v>
      </c>
      <c r="AF3960">
        <v>0</v>
      </c>
      <c r="AG3960">
        <v>0</v>
      </c>
      <c r="AH3960">
        <v>53</v>
      </c>
      <c r="AI3960">
        <v>5</v>
      </c>
      <c r="AJ3960">
        <v>0</v>
      </c>
      <c r="AK3960">
        <v>8</v>
      </c>
      <c r="AL3960">
        <v>0</v>
      </c>
      <c r="AM3960">
        <v>0</v>
      </c>
      <c r="AN3960">
        <v>0</v>
      </c>
      <c r="AO3960">
        <v>8</v>
      </c>
      <c r="AP3960">
        <v>0</v>
      </c>
      <c r="AQ3960">
        <v>100</v>
      </c>
      <c r="AR3960">
        <v>100</v>
      </c>
      <c r="AS3960" t="s">
        <v>797</v>
      </c>
    </row>
    <row r="3961" spans="1:45" x14ac:dyDescent="0.25">
      <c r="A3961">
        <v>3960</v>
      </c>
      <c r="B3961" t="s">
        <v>26</v>
      </c>
      <c r="C3961" t="s">
        <v>665</v>
      </c>
      <c r="D3961" t="s">
        <v>7</v>
      </c>
      <c r="E3961" t="s">
        <v>361</v>
      </c>
      <c r="F3961" s="138">
        <v>44143</v>
      </c>
      <c r="G3961" t="s">
        <v>685</v>
      </c>
      <c r="H3961" t="s">
        <v>667</v>
      </c>
      <c r="I3961" t="s">
        <v>668</v>
      </c>
      <c r="J3961" t="s">
        <v>177</v>
      </c>
      <c r="K3961" t="s">
        <v>671</v>
      </c>
      <c r="L3961">
        <v>1000</v>
      </c>
      <c r="M3961">
        <v>200</v>
      </c>
      <c r="N3961">
        <v>199</v>
      </c>
      <c r="P3961">
        <v>80</v>
      </c>
      <c r="Q3961">
        <v>14</v>
      </c>
      <c r="R3961">
        <v>36</v>
      </c>
      <c r="S3961">
        <v>52.8</v>
      </c>
      <c r="T3961">
        <v>8.5</v>
      </c>
      <c r="U3961">
        <v>23.25</v>
      </c>
      <c r="V3961">
        <v>0.63500000000000001</v>
      </c>
      <c r="W3961">
        <v>0.4</v>
      </c>
      <c r="X3961">
        <v>0.10050251256281409</v>
      </c>
      <c r="Y3961">
        <v>0.25843503230437909</v>
      </c>
      <c r="Z3961">
        <v>205</v>
      </c>
      <c r="AA3961">
        <v>0.7</v>
      </c>
      <c r="AB3961">
        <v>5</v>
      </c>
      <c r="AC3961">
        <v>0</v>
      </c>
      <c r="AD3961">
        <v>0</v>
      </c>
      <c r="AE3961">
        <v>7</v>
      </c>
      <c r="AF3961">
        <v>0</v>
      </c>
      <c r="AG3961">
        <v>0</v>
      </c>
      <c r="AH3961">
        <v>15</v>
      </c>
      <c r="AI3961">
        <v>5</v>
      </c>
      <c r="AJ3961">
        <v>0</v>
      </c>
      <c r="AK3961">
        <v>14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50</v>
      </c>
      <c r="AR3961">
        <v>50</v>
      </c>
      <c r="AS3961" t="s">
        <v>755</v>
      </c>
    </row>
    <row r="3962" spans="1:45" x14ac:dyDescent="0.25">
      <c r="A3962">
        <v>3961</v>
      </c>
      <c r="B3962" t="s">
        <v>26</v>
      </c>
      <c r="C3962" t="s">
        <v>665</v>
      </c>
      <c r="D3962" t="s">
        <v>7</v>
      </c>
      <c r="E3962" t="s">
        <v>361</v>
      </c>
      <c r="F3962" s="138">
        <v>44143</v>
      </c>
      <c r="G3962" t="s">
        <v>685</v>
      </c>
      <c r="H3962" t="s">
        <v>667</v>
      </c>
      <c r="I3962" t="s">
        <v>668</v>
      </c>
      <c r="J3962" t="s">
        <v>186</v>
      </c>
      <c r="K3962" t="s">
        <v>671</v>
      </c>
      <c r="L3962">
        <v>1000</v>
      </c>
      <c r="M3962">
        <v>200</v>
      </c>
      <c r="N3962">
        <v>208</v>
      </c>
      <c r="P3962">
        <v>80</v>
      </c>
      <c r="Q3962">
        <v>15</v>
      </c>
      <c r="R3962">
        <v>42</v>
      </c>
      <c r="S3962">
        <v>52.8</v>
      </c>
      <c r="T3962">
        <v>11.9</v>
      </c>
      <c r="U3962">
        <v>13.5</v>
      </c>
      <c r="V3962">
        <v>0.4456140350877193</v>
      </c>
      <c r="W3962">
        <v>0.4</v>
      </c>
      <c r="X3962">
        <v>0.10302197802197803</v>
      </c>
      <c r="Y3962">
        <v>0.28846153846153849</v>
      </c>
      <c r="Z3962">
        <v>234</v>
      </c>
      <c r="AA3962">
        <v>0.7</v>
      </c>
      <c r="AB3962">
        <v>11.9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13.5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50</v>
      </c>
      <c r="AR3962">
        <v>50</v>
      </c>
      <c r="AS3962" t="s">
        <v>755</v>
      </c>
    </row>
    <row r="3963" spans="1:45" x14ac:dyDescent="0.25">
      <c r="A3963">
        <v>3962</v>
      </c>
      <c r="B3963" t="s">
        <v>26</v>
      </c>
      <c r="C3963" t="s">
        <v>665</v>
      </c>
      <c r="D3963" t="s">
        <v>7</v>
      </c>
      <c r="E3963" t="s">
        <v>361</v>
      </c>
      <c r="F3963" s="138">
        <v>44143</v>
      </c>
      <c r="G3963" t="s">
        <v>685</v>
      </c>
      <c r="H3963" t="s">
        <v>667</v>
      </c>
      <c r="I3963" t="s">
        <v>668</v>
      </c>
      <c r="J3963" t="s">
        <v>179</v>
      </c>
      <c r="K3963" t="s">
        <v>671</v>
      </c>
      <c r="L3963">
        <v>1000</v>
      </c>
      <c r="M3963">
        <v>200</v>
      </c>
      <c r="N3963">
        <v>184</v>
      </c>
      <c r="P3963">
        <v>80</v>
      </c>
      <c r="Q3963">
        <v>13</v>
      </c>
      <c r="R3963">
        <v>22</v>
      </c>
      <c r="S3963">
        <v>52.8</v>
      </c>
      <c r="T3963">
        <v>16</v>
      </c>
      <c r="U3963">
        <v>16</v>
      </c>
      <c r="V3963">
        <v>0.91428571428571426</v>
      </c>
      <c r="W3963">
        <v>0.4</v>
      </c>
      <c r="X3963">
        <v>0.10093167701863355</v>
      </c>
      <c r="Y3963">
        <v>0.17080745341614909</v>
      </c>
      <c r="Z3963">
        <v>323</v>
      </c>
      <c r="AA3963">
        <v>0.7</v>
      </c>
      <c r="AB3963">
        <v>16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16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50</v>
      </c>
      <c r="AR3963">
        <v>50</v>
      </c>
      <c r="AS3963" t="s">
        <v>755</v>
      </c>
    </row>
    <row r="3964" spans="1:45" x14ac:dyDescent="0.25">
      <c r="A3964">
        <v>3963</v>
      </c>
      <c r="B3964" t="s">
        <v>26</v>
      </c>
      <c r="C3964" t="s">
        <v>665</v>
      </c>
      <c r="D3964" t="s">
        <v>7</v>
      </c>
      <c r="E3964" t="s">
        <v>361</v>
      </c>
      <c r="F3964" s="138">
        <v>44143</v>
      </c>
      <c r="G3964" t="s">
        <v>685</v>
      </c>
      <c r="H3964" t="s">
        <v>667</v>
      </c>
      <c r="I3964" t="s">
        <v>668</v>
      </c>
      <c r="J3964" t="s">
        <v>571</v>
      </c>
      <c r="K3964" t="s">
        <v>671</v>
      </c>
      <c r="L3964">
        <v>1000</v>
      </c>
      <c r="M3964">
        <v>200</v>
      </c>
      <c r="N3964">
        <v>208</v>
      </c>
      <c r="P3964">
        <v>80</v>
      </c>
      <c r="Q3964">
        <v>24</v>
      </c>
      <c r="R3964">
        <v>37</v>
      </c>
      <c r="S3964">
        <v>52.8</v>
      </c>
      <c r="T3964">
        <v>12.5</v>
      </c>
      <c r="U3964">
        <v>13.75</v>
      </c>
      <c r="V3964">
        <v>0.43032786885245899</v>
      </c>
      <c r="W3964">
        <v>0.4</v>
      </c>
      <c r="X3964">
        <v>0.16483516483516483</v>
      </c>
      <c r="Y3964">
        <v>0.25412087912087911</v>
      </c>
      <c r="Z3964">
        <v>186</v>
      </c>
      <c r="AA3964">
        <v>0.7</v>
      </c>
      <c r="AB3964">
        <v>10</v>
      </c>
      <c r="AC3964">
        <v>0</v>
      </c>
      <c r="AD3964">
        <v>0</v>
      </c>
      <c r="AE3964">
        <v>5</v>
      </c>
      <c r="AF3964">
        <v>0</v>
      </c>
      <c r="AG3964">
        <v>0</v>
      </c>
      <c r="AH3964">
        <v>12</v>
      </c>
      <c r="AI3964">
        <v>3</v>
      </c>
      <c r="AJ3964">
        <v>0</v>
      </c>
      <c r="AK3964">
        <v>2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50</v>
      </c>
      <c r="AR3964">
        <v>50</v>
      </c>
      <c r="AS3964" t="s">
        <v>755</v>
      </c>
    </row>
    <row r="3965" spans="1:45" x14ac:dyDescent="0.25">
      <c r="A3965">
        <v>3964</v>
      </c>
      <c r="B3965" t="s">
        <v>26</v>
      </c>
      <c r="C3965" t="s">
        <v>665</v>
      </c>
      <c r="D3965" t="s">
        <v>7</v>
      </c>
      <c r="E3965" t="s">
        <v>361</v>
      </c>
      <c r="F3965" s="138">
        <v>44143</v>
      </c>
      <c r="G3965" t="s">
        <v>685</v>
      </c>
      <c r="H3965" t="s">
        <v>667</v>
      </c>
      <c r="I3965" t="s">
        <v>668</v>
      </c>
      <c r="J3965" t="s">
        <v>607</v>
      </c>
      <c r="K3965" t="s">
        <v>671</v>
      </c>
      <c r="L3965">
        <v>1000</v>
      </c>
      <c r="M3965">
        <v>200</v>
      </c>
      <c r="N3965">
        <v>216</v>
      </c>
      <c r="P3965">
        <v>80</v>
      </c>
      <c r="Q3965">
        <v>14</v>
      </c>
      <c r="R3965">
        <v>23</v>
      </c>
      <c r="S3965">
        <v>52.8</v>
      </c>
      <c r="T3965">
        <v>14.83</v>
      </c>
      <c r="U3965">
        <v>9.83</v>
      </c>
      <c r="V3965">
        <v>0.66648648648648645</v>
      </c>
      <c r="W3965">
        <v>0.4</v>
      </c>
      <c r="X3965">
        <v>9.2592592592592601E-2</v>
      </c>
      <c r="Y3965">
        <v>0.15211640211640212</v>
      </c>
      <c r="Z3965">
        <v>212</v>
      </c>
      <c r="AA3965">
        <v>0.7</v>
      </c>
      <c r="AB3965">
        <v>12.83</v>
      </c>
      <c r="AC3965">
        <v>0</v>
      </c>
      <c r="AD3965">
        <v>0</v>
      </c>
      <c r="AE3965">
        <v>4</v>
      </c>
      <c r="AF3965">
        <v>0</v>
      </c>
      <c r="AG3965">
        <v>0</v>
      </c>
      <c r="AH3965">
        <v>6.83</v>
      </c>
      <c r="AI3965">
        <v>0</v>
      </c>
      <c r="AJ3965">
        <v>0</v>
      </c>
      <c r="AK3965">
        <v>6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50</v>
      </c>
      <c r="AR3965">
        <v>50</v>
      </c>
      <c r="AS3965" t="s">
        <v>755</v>
      </c>
    </row>
    <row r="3966" spans="1:45" x14ac:dyDescent="0.25">
      <c r="A3966">
        <v>3965</v>
      </c>
      <c r="B3966" t="s">
        <v>26</v>
      </c>
      <c r="C3966" t="s">
        <v>665</v>
      </c>
      <c r="D3966" t="s">
        <v>7</v>
      </c>
      <c r="E3966" t="s">
        <v>361</v>
      </c>
      <c r="F3966" s="138">
        <v>44143</v>
      </c>
      <c r="G3966" t="s">
        <v>685</v>
      </c>
      <c r="H3966" t="s">
        <v>667</v>
      </c>
      <c r="I3966" t="s">
        <v>668</v>
      </c>
      <c r="J3966" t="s">
        <v>416</v>
      </c>
      <c r="K3966" t="s">
        <v>671</v>
      </c>
      <c r="L3966">
        <v>1000</v>
      </c>
      <c r="M3966">
        <v>280</v>
      </c>
      <c r="N3966">
        <v>304</v>
      </c>
      <c r="P3966">
        <v>112</v>
      </c>
      <c r="Q3966">
        <v>31</v>
      </c>
      <c r="R3966">
        <v>53</v>
      </c>
      <c r="S3966">
        <v>73.919999999999987</v>
      </c>
      <c r="T3966">
        <v>17.25</v>
      </c>
      <c r="U3966">
        <v>34</v>
      </c>
      <c r="V3966">
        <v>0.61011904761904767</v>
      </c>
      <c r="W3966">
        <v>0.4</v>
      </c>
      <c r="X3966">
        <v>0.14567669172932332</v>
      </c>
      <c r="Y3966">
        <v>0.24906015037593987</v>
      </c>
      <c r="Z3966">
        <v>598</v>
      </c>
      <c r="AA3966">
        <v>0.7</v>
      </c>
      <c r="AB3966">
        <v>14</v>
      </c>
      <c r="AC3966">
        <v>13</v>
      </c>
      <c r="AD3966">
        <v>0</v>
      </c>
      <c r="AE3966">
        <v>0</v>
      </c>
      <c r="AF3966">
        <v>0</v>
      </c>
      <c r="AG3966">
        <v>0</v>
      </c>
      <c r="AH3966">
        <v>26</v>
      </c>
      <c r="AI3966">
        <v>14</v>
      </c>
      <c r="AJ3966">
        <v>0</v>
      </c>
      <c r="AK3966">
        <v>9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100</v>
      </c>
      <c r="AR3966">
        <v>100</v>
      </c>
      <c r="AS3966" t="s">
        <v>797</v>
      </c>
    </row>
    <row r="3967" spans="1:45" x14ac:dyDescent="0.25">
      <c r="A3967">
        <v>3966</v>
      </c>
      <c r="B3967" t="s">
        <v>26</v>
      </c>
      <c r="C3967" t="s">
        <v>665</v>
      </c>
      <c r="D3967" t="s">
        <v>7</v>
      </c>
      <c r="E3967" t="s">
        <v>361</v>
      </c>
      <c r="F3967" s="138">
        <v>44143</v>
      </c>
      <c r="G3967" t="s">
        <v>712</v>
      </c>
      <c r="H3967" t="s">
        <v>687</v>
      </c>
      <c r="I3967" t="s">
        <v>668</v>
      </c>
      <c r="J3967" t="s">
        <v>561</v>
      </c>
      <c r="K3967" t="s">
        <v>711</v>
      </c>
      <c r="L3967">
        <v>320</v>
      </c>
      <c r="M3967">
        <v>144</v>
      </c>
      <c r="N3967">
        <v>144</v>
      </c>
      <c r="P3967">
        <v>34.56</v>
      </c>
      <c r="Q3967">
        <v>20</v>
      </c>
      <c r="R3967">
        <v>26</v>
      </c>
      <c r="S3967">
        <v>25.344000000000001</v>
      </c>
      <c r="T3967">
        <v>9</v>
      </c>
      <c r="U3967">
        <v>14</v>
      </c>
      <c r="V3967">
        <v>0.5</v>
      </c>
      <c r="W3967">
        <v>0.24</v>
      </c>
      <c r="X3967">
        <v>0.19841269841269843</v>
      </c>
      <c r="Y3967">
        <v>0.25793650793650796</v>
      </c>
      <c r="Z3967">
        <v>350</v>
      </c>
      <c r="AA3967">
        <v>0.7</v>
      </c>
      <c r="AB3967">
        <v>9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14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50</v>
      </c>
      <c r="AR3967">
        <v>50</v>
      </c>
      <c r="AS3967" t="s">
        <v>755</v>
      </c>
    </row>
    <row r="3968" spans="1:45" x14ac:dyDescent="0.25">
      <c r="A3968">
        <v>3967</v>
      </c>
      <c r="B3968" t="s">
        <v>26</v>
      </c>
      <c r="C3968" t="s">
        <v>678</v>
      </c>
      <c r="D3968" t="s">
        <v>7</v>
      </c>
      <c r="E3968" t="s">
        <v>361</v>
      </c>
      <c r="F3968" s="138">
        <v>44143</v>
      </c>
      <c r="G3968" t="s">
        <v>670</v>
      </c>
      <c r="H3968" t="s">
        <v>667</v>
      </c>
      <c r="I3968" t="s">
        <v>686</v>
      </c>
      <c r="J3968" t="s">
        <v>233</v>
      </c>
      <c r="K3968" t="s">
        <v>671</v>
      </c>
      <c r="L3968">
        <v>1200</v>
      </c>
      <c r="M3968">
        <v>336</v>
      </c>
      <c r="N3968">
        <v>304</v>
      </c>
      <c r="P3968">
        <v>134.4</v>
      </c>
      <c r="Q3968">
        <v>23</v>
      </c>
      <c r="R3968">
        <v>42</v>
      </c>
      <c r="S3968">
        <v>88.703999999999994</v>
      </c>
      <c r="T3968">
        <v>22.5</v>
      </c>
      <c r="U3968">
        <v>41.875</v>
      </c>
      <c r="V3968">
        <v>0.99038461538461542</v>
      </c>
      <c r="W3968">
        <v>0.4</v>
      </c>
      <c r="X3968">
        <v>0.10808270676691731</v>
      </c>
      <c r="Y3968">
        <v>0.19736842105263158</v>
      </c>
      <c r="Z3968">
        <v>320</v>
      </c>
      <c r="AA3968">
        <v>0.7</v>
      </c>
      <c r="AB3968">
        <v>16</v>
      </c>
      <c r="AC3968">
        <v>10</v>
      </c>
      <c r="AD3968">
        <v>0</v>
      </c>
      <c r="AE3968">
        <v>8</v>
      </c>
      <c r="AF3968">
        <v>0</v>
      </c>
      <c r="AG3968">
        <v>0</v>
      </c>
      <c r="AH3968">
        <v>30</v>
      </c>
      <c r="AI3968">
        <v>10</v>
      </c>
      <c r="AJ3968">
        <v>0</v>
      </c>
      <c r="AK3968">
        <v>15</v>
      </c>
      <c r="AL3968">
        <v>0</v>
      </c>
      <c r="AM3968">
        <v>0</v>
      </c>
      <c r="AN3968">
        <v>0</v>
      </c>
      <c r="AO3968">
        <v>5</v>
      </c>
      <c r="AP3968">
        <v>0</v>
      </c>
      <c r="AQ3968">
        <v>50</v>
      </c>
      <c r="AR3968">
        <v>50</v>
      </c>
      <c r="AS3968" t="s">
        <v>797</v>
      </c>
    </row>
    <row r="3969" spans="1:45" x14ac:dyDescent="0.25">
      <c r="A3969">
        <v>3968</v>
      </c>
      <c r="B3969" t="s">
        <v>26</v>
      </c>
      <c r="C3969" t="s">
        <v>678</v>
      </c>
      <c r="D3969" t="s">
        <v>7</v>
      </c>
      <c r="E3969" t="s">
        <v>361</v>
      </c>
      <c r="F3969" s="138">
        <v>44143</v>
      </c>
      <c r="G3969" t="s">
        <v>676</v>
      </c>
      <c r="H3969" t="s">
        <v>667</v>
      </c>
      <c r="I3969" t="s">
        <v>679</v>
      </c>
      <c r="J3969" t="s">
        <v>380</v>
      </c>
      <c r="K3969" t="s">
        <v>669</v>
      </c>
      <c r="L3969">
        <v>1200</v>
      </c>
      <c r="M3969">
        <v>336</v>
      </c>
      <c r="N3969">
        <v>335</v>
      </c>
      <c r="P3969">
        <v>134.4</v>
      </c>
      <c r="Q3969">
        <v>36</v>
      </c>
      <c r="R3969">
        <v>62</v>
      </c>
      <c r="S3969">
        <v>88.703999999999994</v>
      </c>
      <c r="T3969">
        <v>18.5</v>
      </c>
      <c r="U3969">
        <v>36.299999999999997</v>
      </c>
      <c r="V3969">
        <v>0.55918367346938769</v>
      </c>
      <c r="W3969">
        <v>0.4</v>
      </c>
      <c r="X3969">
        <v>0.15351812366737741</v>
      </c>
      <c r="Y3969">
        <v>0.26439232409381669</v>
      </c>
      <c r="Z3969">
        <v>350</v>
      </c>
      <c r="AA3969">
        <v>0.7</v>
      </c>
      <c r="AB3969">
        <v>11</v>
      </c>
      <c r="AC3969">
        <v>0</v>
      </c>
      <c r="AD3969">
        <v>0</v>
      </c>
      <c r="AE3969">
        <v>15</v>
      </c>
      <c r="AF3969">
        <v>0</v>
      </c>
      <c r="AG3969">
        <v>0</v>
      </c>
      <c r="AH3969">
        <v>26.8</v>
      </c>
      <c r="AI3969">
        <v>6</v>
      </c>
      <c r="AJ3969">
        <v>0</v>
      </c>
      <c r="AK3969">
        <v>16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50</v>
      </c>
      <c r="AR3969">
        <v>50</v>
      </c>
      <c r="AS3969" t="s">
        <v>797</v>
      </c>
    </row>
    <row r="3970" spans="1:45" x14ac:dyDescent="0.25">
      <c r="A3970">
        <v>3969</v>
      </c>
      <c r="B3970" t="s">
        <v>26</v>
      </c>
      <c r="C3970" t="s">
        <v>680</v>
      </c>
      <c r="D3970" t="s">
        <v>7</v>
      </c>
      <c r="E3970" t="s">
        <v>361</v>
      </c>
      <c r="F3970" s="138">
        <v>44143</v>
      </c>
      <c r="G3970" t="s">
        <v>666</v>
      </c>
      <c r="H3970" t="s">
        <v>667</v>
      </c>
      <c r="I3970" t="s">
        <v>681</v>
      </c>
      <c r="J3970" t="s">
        <v>236</v>
      </c>
      <c r="K3970" t="s">
        <v>669</v>
      </c>
      <c r="L3970">
        <v>2700</v>
      </c>
      <c r="M3970">
        <v>567</v>
      </c>
      <c r="N3970">
        <v>632</v>
      </c>
      <c r="P3970">
        <v>226</v>
      </c>
      <c r="Q3970">
        <v>99</v>
      </c>
      <c r="R3970">
        <v>187</v>
      </c>
      <c r="S3970">
        <v>147</v>
      </c>
      <c r="T3970">
        <v>83.8</v>
      </c>
      <c r="U3970">
        <v>196</v>
      </c>
      <c r="V3970">
        <v>0.97832167832167838</v>
      </c>
      <c r="W3970">
        <v>0.4</v>
      </c>
      <c r="X3970">
        <v>0.22377938517179025</v>
      </c>
      <c r="Y3970">
        <v>0.42269439421338156</v>
      </c>
      <c r="Z3970">
        <v>620</v>
      </c>
      <c r="AA3970">
        <v>0.7</v>
      </c>
      <c r="AB3970">
        <v>74.3</v>
      </c>
      <c r="AC3970">
        <v>10</v>
      </c>
      <c r="AD3970">
        <v>0</v>
      </c>
      <c r="AE3970">
        <v>14</v>
      </c>
      <c r="AF3970">
        <v>0</v>
      </c>
      <c r="AG3970">
        <v>0</v>
      </c>
      <c r="AH3970">
        <v>180</v>
      </c>
      <c r="AI3970">
        <v>16</v>
      </c>
      <c r="AJ3970">
        <v>0</v>
      </c>
      <c r="AK3970">
        <v>24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250</v>
      </c>
      <c r="AR3970">
        <v>250</v>
      </c>
      <c r="AS3970" t="s">
        <v>797</v>
      </c>
    </row>
    <row r="3971" spans="1:45" x14ac:dyDescent="0.25">
      <c r="A3971">
        <v>3970</v>
      </c>
      <c r="B3971" t="s">
        <v>26</v>
      </c>
      <c r="C3971" t="s">
        <v>680</v>
      </c>
      <c r="D3971" t="s">
        <v>7</v>
      </c>
      <c r="E3971" t="s">
        <v>361</v>
      </c>
      <c r="F3971" s="138">
        <v>44143</v>
      </c>
      <c r="G3971" t="s">
        <v>666</v>
      </c>
      <c r="H3971" t="s">
        <v>667</v>
      </c>
      <c r="I3971" t="s">
        <v>681</v>
      </c>
      <c r="J3971" t="s">
        <v>428</v>
      </c>
      <c r="K3971" t="s">
        <v>669</v>
      </c>
      <c r="L3971">
        <v>2700</v>
      </c>
      <c r="M3971">
        <v>567</v>
      </c>
      <c r="N3971">
        <v>620</v>
      </c>
      <c r="P3971">
        <v>226</v>
      </c>
      <c r="Q3971">
        <v>47</v>
      </c>
      <c r="R3971">
        <v>97</v>
      </c>
      <c r="S3971">
        <v>147</v>
      </c>
      <c r="T3971">
        <v>50</v>
      </c>
      <c r="U3971">
        <v>104.6</v>
      </c>
      <c r="V3971">
        <v>1.0736111111111111</v>
      </c>
      <c r="W3971">
        <v>0.4</v>
      </c>
      <c r="X3971">
        <v>0.10829493087557604</v>
      </c>
      <c r="Y3971">
        <v>0.22350230414746544</v>
      </c>
      <c r="Z3971">
        <v>871</v>
      </c>
      <c r="AA3971">
        <v>0.7</v>
      </c>
      <c r="AB3971">
        <v>47.5</v>
      </c>
      <c r="AC3971">
        <v>0</v>
      </c>
      <c r="AD3971">
        <v>0</v>
      </c>
      <c r="AE3971">
        <v>5</v>
      </c>
      <c r="AF3971">
        <v>0</v>
      </c>
      <c r="AG3971">
        <v>0</v>
      </c>
      <c r="AH3971">
        <v>100.1</v>
      </c>
      <c r="AI3971">
        <v>2</v>
      </c>
      <c r="AJ3971">
        <v>0</v>
      </c>
      <c r="AK3971">
        <v>8</v>
      </c>
      <c r="AL3971">
        <v>0</v>
      </c>
      <c r="AM3971">
        <v>0</v>
      </c>
      <c r="AN3971">
        <v>0</v>
      </c>
      <c r="AO3971">
        <v>2</v>
      </c>
      <c r="AP3971">
        <v>0</v>
      </c>
      <c r="AQ3971">
        <v>250</v>
      </c>
      <c r="AR3971">
        <v>250</v>
      </c>
      <c r="AS3971" t="s">
        <v>797</v>
      </c>
    </row>
    <row r="3972" spans="1:45" x14ac:dyDescent="0.25">
      <c r="A3972">
        <v>3971</v>
      </c>
      <c r="B3972" t="s">
        <v>26</v>
      </c>
      <c r="C3972" t="s">
        <v>680</v>
      </c>
      <c r="D3972" t="s">
        <v>7</v>
      </c>
      <c r="E3972" t="s">
        <v>361</v>
      </c>
      <c r="F3972" s="138">
        <v>44143</v>
      </c>
      <c r="G3972" t="s">
        <v>670</v>
      </c>
      <c r="H3972" t="s">
        <v>667</v>
      </c>
      <c r="I3972" t="s">
        <v>681</v>
      </c>
      <c r="J3972" t="s">
        <v>369</v>
      </c>
      <c r="K3972" t="s">
        <v>671</v>
      </c>
      <c r="L3972">
        <v>1200</v>
      </c>
      <c r="M3972">
        <v>336</v>
      </c>
      <c r="N3972">
        <v>208</v>
      </c>
      <c r="P3972">
        <v>134</v>
      </c>
      <c r="Q3972">
        <v>28</v>
      </c>
      <c r="R3972">
        <v>47</v>
      </c>
      <c r="S3972">
        <v>88</v>
      </c>
      <c r="T3972">
        <v>22</v>
      </c>
      <c r="U3972">
        <v>35.299999999999997</v>
      </c>
      <c r="V3972">
        <v>0.76400000000000001</v>
      </c>
      <c r="W3972">
        <v>0.4</v>
      </c>
      <c r="X3972">
        <v>0.19230769230769232</v>
      </c>
      <c r="Y3972">
        <v>0.32280219780219782</v>
      </c>
      <c r="Z3972">
        <v>273</v>
      </c>
      <c r="AA3972">
        <v>0.7</v>
      </c>
      <c r="AB3972">
        <v>20.5</v>
      </c>
      <c r="AC3972">
        <v>2</v>
      </c>
      <c r="AD3972">
        <v>0</v>
      </c>
      <c r="AE3972">
        <v>2</v>
      </c>
      <c r="AF3972">
        <v>0</v>
      </c>
      <c r="AG3972">
        <v>0</v>
      </c>
      <c r="AH3972">
        <v>32.299999999999997</v>
      </c>
      <c r="AI3972">
        <v>6</v>
      </c>
      <c r="AJ3972">
        <v>0</v>
      </c>
      <c r="AK3972">
        <v>3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250</v>
      </c>
      <c r="AR3972">
        <v>250</v>
      </c>
      <c r="AS3972" t="s">
        <v>755</v>
      </c>
    </row>
    <row r="3973" spans="1:45" x14ac:dyDescent="0.25">
      <c r="A3973">
        <v>3972</v>
      </c>
      <c r="B3973" t="s">
        <v>26</v>
      </c>
      <c r="C3973" t="s">
        <v>680</v>
      </c>
      <c r="D3973" t="s">
        <v>7</v>
      </c>
      <c r="E3973" t="s">
        <v>361</v>
      </c>
      <c r="F3973" s="138">
        <v>44143</v>
      </c>
      <c r="G3973" t="s">
        <v>670</v>
      </c>
      <c r="H3973" t="s">
        <v>667</v>
      </c>
      <c r="I3973" t="s">
        <v>681</v>
      </c>
      <c r="J3973" t="s">
        <v>374</v>
      </c>
      <c r="K3973" t="s">
        <v>671</v>
      </c>
      <c r="L3973">
        <v>1200</v>
      </c>
      <c r="M3973">
        <v>336</v>
      </c>
      <c r="N3973">
        <v>292</v>
      </c>
      <c r="P3973">
        <v>96</v>
      </c>
      <c r="Q3973">
        <v>37</v>
      </c>
      <c r="R3973">
        <v>64</v>
      </c>
      <c r="S3973">
        <v>88</v>
      </c>
      <c r="T3973">
        <v>28.8</v>
      </c>
      <c r="U3973">
        <v>57.6</v>
      </c>
      <c r="V3973">
        <v>0.85544554455445554</v>
      </c>
      <c r="W3973">
        <v>0.4</v>
      </c>
      <c r="X3973">
        <v>0.18101761252446186</v>
      </c>
      <c r="Y3973">
        <v>0.31311154598825836</v>
      </c>
      <c r="Z3973">
        <v>320</v>
      </c>
      <c r="AA3973">
        <v>0.65</v>
      </c>
      <c r="AB3973">
        <v>26.8</v>
      </c>
      <c r="AC3973">
        <v>0</v>
      </c>
      <c r="AD3973">
        <v>0</v>
      </c>
      <c r="AE3973">
        <v>4</v>
      </c>
      <c r="AF3973">
        <v>0</v>
      </c>
      <c r="AG3973">
        <v>0</v>
      </c>
      <c r="AH3973">
        <v>54.6</v>
      </c>
      <c r="AI3973">
        <v>0</v>
      </c>
      <c r="AJ3973">
        <v>0</v>
      </c>
      <c r="AK3973">
        <v>6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250</v>
      </c>
      <c r="AR3973">
        <v>250</v>
      </c>
      <c r="AS3973" t="s">
        <v>755</v>
      </c>
    </row>
    <row r="3974" spans="1:45" x14ac:dyDescent="0.25">
      <c r="A3974">
        <v>3973</v>
      </c>
      <c r="B3974" t="s">
        <v>26</v>
      </c>
      <c r="C3974" t="s">
        <v>680</v>
      </c>
      <c r="D3974" t="s">
        <v>7</v>
      </c>
      <c r="E3974" t="s">
        <v>361</v>
      </c>
      <c r="F3974" s="138">
        <v>44143</v>
      </c>
      <c r="G3974" t="s">
        <v>682</v>
      </c>
      <c r="H3974" t="s">
        <v>687</v>
      </c>
      <c r="I3974" t="s">
        <v>681</v>
      </c>
      <c r="J3974" t="s">
        <v>493</v>
      </c>
      <c r="K3974" t="s">
        <v>671</v>
      </c>
      <c r="L3974">
        <v>1000</v>
      </c>
      <c r="M3974">
        <v>200</v>
      </c>
      <c r="N3974">
        <v>160</v>
      </c>
      <c r="P3974">
        <v>52</v>
      </c>
      <c r="Q3974">
        <v>16</v>
      </c>
      <c r="R3974">
        <v>27</v>
      </c>
      <c r="S3974">
        <v>26</v>
      </c>
      <c r="T3974">
        <v>11.9</v>
      </c>
      <c r="U3974">
        <v>24</v>
      </c>
      <c r="V3974">
        <v>0.83488372093023255</v>
      </c>
      <c r="W3974">
        <v>0.24</v>
      </c>
      <c r="X3974">
        <v>0.14285714285714285</v>
      </c>
      <c r="Y3974">
        <v>0.24107142857142858</v>
      </c>
      <c r="Z3974">
        <v>200</v>
      </c>
      <c r="AA3974">
        <v>0.65</v>
      </c>
      <c r="AB3974">
        <v>11.9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24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250</v>
      </c>
      <c r="AR3974">
        <v>250</v>
      </c>
      <c r="AS3974" t="s">
        <v>755</v>
      </c>
    </row>
    <row r="3975" spans="1:45" x14ac:dyDescent="0.25">
      <c r="A3975">
        <v>3974</v>
      </c>
      <c r="B3975" t="s">
        <v>26</v>
      </c>
      <c r="C3975" t="s">
        <v>680</v>
      </c>
      <c r="D3975" t="s">
        <v>7</v>
      </c>
      <c r="E3975" t="s">
        <v>361</v>
      </c>
      <c r="F3975" s="138">
        <v>44143</v>
      </c>
      <c r="G3975" t="s">
        <v>684</v>
      </c>
      <c r="H3975" t="s">
        <v>667</v>
      </c>
      <c r="I3975" t="s">
        <v>681</v>
      </c>
      <c r="J3975" t="s">
        <v>403</v>
      </c>
      <c r="K3975" t="s">
        <v>669</v>
      </c>
      <c r="L3975">
        <v>1250</v>
      </c>
      <c r="M3975">
        <v>350</v>
      </c>
      <c r="N3975">
        <v>400</v>
      </c>
      <c r="P3975">
        <v>140</v>
      </c>
      <c r="Q3975">
        <v>51</v>
      </c>
      <c r="R3975">
        <v>77</v>
      </c>
      <c r="S3975">
        <v>92</v>
      </c>
      <c r="T3975">
        <v>58.5</v>
      </c>
      <c r="U3975">
        <v>81.25</v>
      </c>
      <c r="V3975">
        <v>1.091796875</v>
      </c>
      <c r="W3975">
        <v>0.4</v>
      </c>
      <c r="X3975">
        <v>0.18214285714285713</v>
      </c>
      <c r="Y3975">
        <v>0.27500000000000002</v>
      </c>
      <c r="Z3975">
        <v>525</v>
      </c>
      <c r="AA3975">
        <v>0.65</v>
      </c>
      <c r="AB3975">
        <v>56</v>
      </c>
      <c r="AC3975">
        <v>2</v>
      </c>
      <c r="AD3975">
        <v>0</v>
      </c>
      <c r="AE3975">
        <v>4</v>
      </c>
      <c r="AF3975">
        <v>0</v>
      </c>
      <c r="AG3975">
        <v>0</v>
      </c>
      <c r="AH3975">
        <v>79</v>
      </c>
      <c r="AI3975">
        <v>3</v>
      </c>
      <c r="AJ3975">
        <v>0</v>
      </c>
      <c r="AK3975">
        <v>3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250</v>
      </c>
      <c r="AR3975">
        <v>250</v>
      </c>
      <c r="AS3975" t="s">
        <v>755</v>
      </c>
    </row>
    <row r="3976" spans="1:45" x14ac:dyDescent="0.25">
      <c r="A3976">
        <v>3975</v>
      </c>
      <c r="B3976" t="s">
        <v>26</v>
      </c>
      <c r="C3976" t="s">
        <v>680</v>
      </c>
      <c r="D3976" t="s">
        <v>7</v>
      </c>
      <c r="E3976" t="s">
        <v>361</v>
      </c>
      <c r="F3976" s="138">
        <v>44143</v>
      </c>
      <c r="G3976" t="s">
        <v>684</v>
      </c>
      <c r="H3976" t="s">
        <v>667</v>
      </c>
      <c r="I3976" t="s">
        <v>681</v>
      </c>
      <c r="J3976" t="s">
        <v>398</v>
      </c>
      <c r="K3976" t="s">
        <v>669</v>
      </c>
      <c r="L3976">
        <v>1250</v>
      </c>
      <c r="M3976">
        <v>250</v>
      </c>
      <c r="N3976">
        <v>196</v>
      </c>
      <c r="P3976">
        <v>100</v>
      </c>
      <c r="Q3976">
        <v>17</v>
      </c>
      <c r="R3976">
        <v>18</v>
      </c>
      <c r="S3976">
        <v>66</v>
      </c>
      <c r="T3976">
        <v>18.25</v>
      </c>
      <c r="U3976">
        <v>21.8</v>
      </c>
      <c r="V3976">
        <v>1.1442857142857141</v>
      </c>
      <c r="W3976">
        <v>0.4</v>
      </c>
      <c r="X3976">
        <v>0.12390670553935861</v>
      </c>
      <c r="Y3976">
        <v>0.13119533527696794</v>
      </c>
      <c r="Z3976">
        <v>268</v>
      </c>
      <c r="AA3976">
        <v>0.65</v>
      </c>
      <c r="AB3976">
        <v>17</v>
      </c>
      <c r="AC3976">
        <v>3</v>
      </c>
      <c r="AD3976">
        <v>0</v>
      </c>
      <c r="AE3976">
        <v>1</v>
      </c>
      <c r="AF3976">
        <v>0</v>
      </c>
      <c r="AG3976">
        <v>0</v>
      </c>
      <c r="AH3976">
        <v>20.3</v>
      </c>
      <c r="AI3976">
        <v>2</v>
      </c>
      <c r="AJ3976">
        <v>0</v>
      </c>
      <c r="AK3976">
        <v>2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250</v>
      </c>
      <c r="AR3976">
        <v>250</v>
      </c>
      <c r="AS3976" t="s">
        <v>755</v>
      </c>
    </row>
    <row r="3977" spans="1:45" x14ac:dyDescent="0.25">
      <c r="A3977">
        <v>3976</v>
      </c>
      <c r="B3977" t="s">
        <v>26</v>
      </c>
      <c r="C3977" t="s">
        <v>680</v>
      </c>
      <c r="D3977" t="s">
        <v>7</v>
      </c>
      <c r="E3977" t="s">
        <v>361</v>
      </c>
      <c r="F3977" s="138">
        <v>44143</v>
      </c>
      <c r="G3977" t="s">
        <v>676</v>
      </c>
      <c r="H3977" t="s">
        <v>667</v>
      </c>
      <c r="I3977" t="s">
        <v>681</v>
      </c>
      <c r="J3977" t="s">
        <v>379</v>
      </c>
      <c r="K3977" t="s">
        <v>669</v>
      </c>
      <c r="L3977">
        <v>1200</v>
      </c>
      <c r="M3977">
        <v>336</v>
      </c>
      <c r="N3977">
        <v>320</v>
      </c>
      <c r="P3977">
        <v>96</v>
      </c>
      <c r="Q3977">
        <v>48</v>
      </c>
      <c r="R3977">
        <v>42</v>
      </c>
      <c r="S3977">
        <v>88</v>
      </c>
      <c r="T3977">
        <v>45.5</v>
      </c>
      <c r="U3977">
        <v>43.5</v>
      </c>
      <c r="V3977">
        <v>0.98888888888888893</v>
      </c>
      <c r="W3977">
        <v>0.4</v>
      </c>
      <c r="X3977">
        <v>0.21428571428571427</v>
      </c>
      <c r="Y3977">
        <v>0.1875</v>
      </c>
      <c r="Z3977">
        <v>422</v>
      </c>
      <c r="AA3977">
        <v>0.65</v>
      </c>
      <c r="AB3977">
        <v>36</v>
      </c>
      <c r="AC3977">
        <v>4</v>
      </c>
      <c r="AD3977">
        <v>0</v>
      </c>
      <c r="AE3977">
        <v>17</v>
      </c>
      <c r="AF3977">
        <v>0</v>
      </c>
      <c r="AG3977">
        <v>0</v>
      </c>
      <c r="AH3977">
        <v>35</v>
      </c>
      <c r="AI3977">
        <v>4</v>
      </c>
      <c r="AJ3977">
        <v>0</v>
      </c>
      <c r="AK3977">
        <v>15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250</v>
      </c>
      <c r="AR3977">
        <v>250</v>
      </c>
      <c r="AS3977" t="s">
        <v>797</v>
      </c>
    </row>
    <row r="3978" spans="1:45" x14ac:dyDescent="0.25">
      <c r="A3978">
        <v>3977</v>
      </c>
      <c r="B3978" t="s">
        <v>26</v>
      </c>
      <c r="C3978" t="s">
        <v>680</v>
      </c>
      <c r="D3978" t="s">
        <v>7</v>
      </c>
      <c r="E3978" t="s">
        <v>361</v>
      </c>
      <c r="F3978" s="138">
        <v>44143</v>
      </c>
      <c r="G3978" t="s">
        <v>676</v>
      </c>
      <c r="H3978" t="s">
        <v>667</v>
      </c>
      <c r="I3978" t="s">
        <v>681</v>
      </c>
      <c r="J3978" t="s">
        <v>377</v>
      </c>
      <c r="K3978" t="s">
        <v>669</v>
      </c>
      <c r="L3978">
        <v>1200</v>
      </c>
      <c r="M3978">
        <v>336</v>
      </c>
      <c r="N3978">
        <v>292</v>
      </c>
      <c r="P3978">
        <v>96</v>
      </c>
      <c r="Q3978">
        <v>51</v>
      </c>
      <c r="R3978">
        <v>25</v>
      </c>
      <c r="S3978">
        <v>88</v>
      </c>
      <c r="T3978">
        <v>53.5</v>
      </c>
      <c r="U3978">
        <v>17.5</v>
      </c>
      <c r="V3978">
        <v>0.93421052631578949</v>
      </c>
      <c r="W3978">
        <v>0.4</v>
      </c>
      <c r="X3978">
        <v>0.24951076320939336</v>
      </c>
      <c r="Y3978">
        <v>0.12230919765166341</v>
      </c>
      <c r="Z3978">
        <v>418</v>
      </c>
      <c r="AA3978">
        <v>0.65</v>
      </c>
      <c r="AB3978">
        <v>48.5</v>
      </c>
      <c r="AC3978">
        <v>0</v>
      </c>
      <c r="AD3978">
        <v>0</v>
      </c>
      <c r="AE3978">
        <v>10</v>
      </c>
      <c r="AF3978">
        <v>0</v>
      </c>
      <c r="AG3978">
        <v>0</v>
      </c>
      <c r="AH3978">
        <v>13</v>
      </c>
      <c r="AI3978">
        <v>4</v>
      </c>
      <c r="AJ3978">
        <v>0</v>
      </c>
      <c r="AK3978">
        <v>7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250</v>
      </c>
      <c r="AR3978">
        <v>250</v>
      </c>
      <c r="AS3978" t="s">
        <v>797</v>
      </c>
    </row>
    <row r="3979" spans="1:45" x14ac:dyDescent="0.25">
      <c r="A3979">
        <v>3978</v>
      </c>
      <c r="B3979" t="s">
        <v>26</v>
      </c>
      <c r="C3979" t="s">
        <v>680</v>
      </c>
      <c r="D3979" t="s">
        <v>7</v>
      </c>
      <c r="E3979" t="s">
        <v>361</v>
      </c>
      <c r="F3979" s="138">
        <v>44143</v>
      </c>
      <c r="G3979" t="s">
        <v>676</v>
      </c>
      <c r="H3979" t="s">
        <v>667</v>
      </c>
      <c r="I3979" t="s">
        <v>681</v>
      </c>
      <c r="J3979" t="s">
        <v>378</v>
      </c>
      <c r="K3979" t="s">
        <v>669</v>
      </c>
      <c r="L3979">
        <v>1200</v>
      </c>
      <c r="M3979">
        <v>336</v>
      </c>
      <c r="N3979">
        <v>240</v>
      </c>
      <c r="P3979">
        <v>96</v>
      </c>
      <c r="Q3979">
        <v>36</v>
      </c>
      <c r="R3979">
        <v>51</v>
      </c>
      <c r="S3979">
        <v>88</v>
      </c>
      <c r="T3979">
        <v>31.75</v>
      </c>
      <c r="U3979">
        <v>46</v>
      </c>
      <c r="V3979">
        <v>0.89367816091954022</v>
      </c>
      <c r="W3979">
        <v>0.4</v>
      </c>
      <c r="X3979">
        <v>0.21428571428571427</v>
      </c>
      <c r="Y3979">
        <v>0.30357142857142855</v>
      </c>
      <c r="Z3979">
        <v>475</v>
      </c>
      <c r="AA3979">
        <v>0.65</v>
      </c>
      <c r="AB3979">
        <v>27</v>
      </c>
      <c r="AC3979">
        <v>7</v>
      </c>
      <c r="AD3979">
        <v>0</v>
      </c>
      <c r="AE3979">
        <v>6</v>
      </c>
      <c r="AF3979">
        <v>0</v>
      </c>
      <c r="AG3979">
        <v>0</v>
      </c>
      <c r="AH3979">
        <v>43</v>
      </c>
      <c r="AI3979">
        <v>6</v>
      </c>
      <c r="AJ3979">
        <v>0</v>
      </c>
      <c r="AK3979">
        <v>3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250</v>
      </c>
      <c r="AR3979">
        <v>250</v>
      </c>
      <c r="AS3979" t="s">
        <v>797</v>
      </c>
    </row>
    <row r="3980" spans="1:45" x14ac:dyDescent="0.25">
      <c r="A3980">
        <v>3979</v>
      </c>
      <c r="B3980" t="s">
        <v>26</v>
      </c>
      <c r="C3980" t="s">
        <v>680</v>
      </c>
      <c r="D3980" t="s">
        <v>7</v>
      </c>
      <c r="E3980" t="s">
        <v>361</v>
      </c>
      <c r="F3980" s="138">
        <v>44143</v>
      </c>
      <c r="G3980" t="s">
        <v>685</v>
      </c>
      <c r="H3980" t="s">
        <v>667</v>
      </c>
      <c r="I3980" t="s">
        <v>681</v>
      </c>
      <c r="J3980" t="s">
        <v>251</v>
      </c>
      <c r="K3980" t="s">
        <v>671</v>
      </c>
      <c r="L3980">
        <v>1000</v>
      </c>
      <c r="M3980">
        <v>280</v>
      </c>
      <c r="N3980">
        <v>440</v>
      </c>
      <c r="P3980">
        <v>112</v>
      </c>
      <c r="Q3980">
        <v>13</v>
      </c>
      <c r="R3980">
        <v>62</v>
      </c>
      <c r="S3980">
        <v>73</v>
      </c>
      <c r="T3980">
        <v>12</v>
      </c>
      <c r="U3980">
        <v>71</v>
      </c>
      <c r="V3980">
        <v>1.1066666666666667</v>
      </c>
      <c r="W3980">
        <v>0.4</v>
      </c>
      <c r="X3980">
        <v>4.2207792207792208E-2</v>
      </c>
      <c r="Y3980">
        <v>0.20129870129870131</v>
      </c>
      <c r="Z3980">
        <v>415</v>
      </c>
      <c r="AA3980">
        <v>0.7</v>
      </c>
      <c r="AB3980">
        <v>12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69</v>
      </c>
      <c r="AI3980">
        <v>0</v>
      </c>
      <c r="AJ3980">
        <v>0</v>
      </c>
      <c r="AK3980">
        <v>4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250</v>
      </c>
      <c r="AR3980">
        <v>250</v>
      </c>
      <c r="AS3980" t="s">
        <v>797</v>
      </c>
    </row>
    <row r="3981" spans="1:45" x14ac:dyDescent="0.25">
      <c r="A3981">
        <v>3980</v>
      </c>
      <c r="B3981" t="s">
        <v>26</v>
      </c>
      <c r="C3981" t="s">
        <v>680</v>
      </c>
      <c r="D3981" t="s">
        <v>7</v>
      </c>
      <c r="E3981" t="s">
        <v>361</v>
      </c>
      <c r="F3981" s="138">
        <v>44143</v>
      </c>
      <c r="G3981" t="s">
        <v>685</v>
      </c>
      <c r="H3981" t="s">
        <v>667</v>
      </c>
      <c r="I3981" t="s">
        <v>681</v>
      </c>
      <c r="J3981" t="s">
        <v>404</v>
      </c>
      <c r="K3981" t="s">
        <v>671</v>
      </c>
      <c r="L3981">
        <v>1000</v>
      </c>
      <c r="M3981">
        <v>280</v>
      </c>
      <c r="N3981">
        <v>380</v>
      </c>
      <c r="P3981">
        <v>112</v>
      </c>
      <c r="Q3981">
        <v>43</v>
      </c>
      <c r="R3981">
        <v>28</v>
      </c>
      <c r="S3981">
        <v>73</v>
      </c>
      <c r="T3981">
        <v>43</v>
      </c>
      <c r="U3981">
        <v>27.5</v>
      </c>
      <c r="V3981">
        <v>0.99295774647887325</v>
      </c>
      <c r="W3981">
        <v>0.4</v>
      </c>
      <c r="X3981">
        <v>0.16165413533834586</v>
      </c>
      <c r="Y3981">
        <v>0.10526315789473684</v>
      </c>
      <c r="Z3981">
        <v>229</v>
      </c>
      <c r="AA3981">
        <v>0.7</v>
      </c>
      <c r="AB3981">
        <v>43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26</v>
      </c>
      <c r="AI3981">
        <v>0</v>
      </c>
      <c r="AJ3981">
        <v>0</v>
      </c>
      <c r="AK3981">
        <v>3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250</v>
      </c>
      <c r="AR3981">
        <v>250</v>
      </c>
      <c r="AS3981" t="s">
        <v>797</v>
      </c>
    </row>
    <row r="3982" spans="1:45" x14ac:dyDescent="0.25">
      <c r="A3982">
        <v>3981</v>
      </c>
      <c r="B3982" t="s">
        <v>26</v>
      </c>
      <c r="C3982" t="s">
        <v>680</v>
      </c>
      <c r="D3982" t="s">
        <v>7</v>
      </c>
      <c r="E3982" t="s">
        <v>361</v>
      </c>
      <c r="F3982" s="138">
        <v>44143</v>
      </c>
      <c r="G3982" t="s">
        <v>685</v>
      </c>
      <c r="H3982" t="s">
        <v>667</v>
      </c>
      <c r="I3982" t="s">
        <v>681</v>
      </c>
      <c r="J3982" t="s">
        <v>448</v>
      </c>
      <c r="K3982" t="s">
        <v>671</v>
      </c>
      <c r="L3982">
        <v>1000</v>
      </c>
      <c r="M3982">
        <v>200</v>
      </c>
      <c r="N3982">
        <v>240</v>
      </c>
      <c r="P3982">
        <v>80</v>
      </c>
      <c r="Q3982">
        <v>13</v>
      </c>
      <c r="R3982">
        <v>33</v>
      </c>
      <c r="S3982">
        <v>52</v>
      </c>
      <c r="T3982">
        <v>7.25</v>
      </c>
      <c r="U3982">
        <v>32.5</v>
      </c>
      <c r="V3982">
        <v>0.86413043478260865</v>
      </c>
      <c r="W3982">
        <v>0.4</v>
      </c>
      <c r="X3982">
        <v>7.7380952380952384E-2</v>
      </c>
      <c r="Y3982">
        <v>0.19642857142857142</v>
      </c>
      <c r="Z3982">
        <v>300</v>
      </c>
      <c r="AA3982">
        <v>0.65</v>
      </c>
      <c r="AB3982">
        <v>5</v>
      </c>
      <c r="AC3982">
        <v>3</v>
      </c>
      <c r="AD3982">
        <v>0</v>
      </c>
      <c r="AE3982">
        <v>3</v>
      </c>
      <c r="AF3982">
        <v>0</v>
      </c>
      <c r="AG3982">
        <v>0</v>
      </c>
      <c r="AH3982">
        <v>32</v>
      </c>
      <c r="AI3982">
        <v>0</v>
      </c>
      <c r="AJ3982">
        <v>0</v>
      </c>
      <c r="AK3982">
        <v>1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250</v>
      </c>
      <c r="AR3982">
        <v>250</v>
      </c>
      <c r="AS3982" t="s">
        <v>755</v>
      </c>
    </row>
    <row r="3983" spans="1:45" x14ac:dyDescent="0.25">
      <c r="A3983">
        <v>3982</v>
      </c>
      <c r="B3983" t="s">
        <v>26</v>
      </c>
      <c r="C3983" t="s">
        <v>680</v>
      </c>
      <c r="D3983" t="s">
        <v>7</v>
      </c>
      <c r="E3983" t="s">
        <v>361</v>
      </c>
      <c r="F3983" s="138">
        <v>44143</v>
      </c>
      <c r="G3983" t="s">
        <v>685</v>
      </c>
      <c r="H3983" t="s">
        <v>667</v>
      </c>
      <c r="I3983" t="s">
        <v>681</v>
      </c>
      <c r="J3983" t="s">
        <v>413</v>
      </c>
      <c r="K3983" t="s">
        <v>671</v>
      </c>
      <c r="L3983">
        <v>1000</v>
      </c>
      <c r="M3983">
        <v>280</v>
      </c>
      <c r="N3983">
        <v>340</v>
      </c>
      <c r="P3983">
        <v>112</v>
      </c>
      <c r="Q3983">
        <v>25</v>
      </c>
      <c r="R3983">
        <v>46</v>
      </c>
      <c r="S3983">
        <v>73</v>
      </c>
      <c r="T3983">
        <v>26.25</v>
      </c>
      <c r="U3983">
        <v>51.75</v>
      </c>
      <c r="V3983">
        <v>1.0985915492957747</v>
      </c>
      <c r="W3983">
        <v>0.4</v>
      </c>
      <c r="X3983">
        <v>0.1050420168067227</v>
      </c>
      <c r="Y3983">
        <v>0.19327731092436978</v>
      </c>
      <c r="Z3983">
        <v>350</v>
      </c>
      <c r="AA3983">
        <v>0.7</v>
      </c>
      <c r="AB3983">
        <v>26</v>
      </c>
      <c r="AC3983">
        <v>1</v>
      </c>
      <c r="AD3983">
        <v>0</v>
      </c>
      <c r="AE3983">
        <v>0</v>
      </c>
      <c r="AF3983">
        <v>0</v>
      </c>
      <c r="AG3983">
        <v>0</v>
      </c>
      <c r="AH3983">
        <v>51</v>
      </c>
      <c r="AI3983">
        <v>3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250</v>
      </c>
      <c r="AR3983">
        <v>250</v>
      </c>
      <c r="AS3983" t="s">
        <v>755</v>
      </c>
    </row>
    <row r="3984" spans="1:45" x14ac:dyDescent="0.25">
      <c r="A3984">
        <v>3983</v>
      </c>
      <c r="B3984" t="s">
        <v>26</v>
      </c>
      <c r="C3984" t="s">
        <v>680</v>
      </c>
      <c r="D3984" t="s">
        <v>7</v>
      </c>
      <c r="E3984" t="s">
        <v>361</v>
      </c>
      <c r="F3984" s="138">
        <v>44143</v>
      </c>
      <c r="G3984" t="s">
        <v>685</v>
      </c>
      <c r="H3984" t="s">
        <v>667</v>
      </c>
      <c r="I3984" t="s">
        <v>681</v>
      </c>
      <c r="J3984" t="s">
        <v>252</v>
      </c>
      <c r="K3984" t="s">
        <v>671</v>
      </c>
      <c r="L3984">
        <v>1000</v>
      </c>
      <c r="M3984">
        <v>200</v>
      </c>
      <c r="N3984">
        <v>360</v>
      </c>
      <c r="P3984">
        <v>112</v>
      </c>
      <c r="Q3984">
        <v>20</v>
      </c>
      <c r="R3984">
        <v>40</v>
      </c>
      <c r="S3984">
        <v>52</v>
      </c>
      <c r="T3984">
        <v>23.5</v>
      </c>
      <c r="U3984">
        <v>49.5</v>
      </c>
      <c r="V3984">
        <v>1.2166666666666666</v>
      </c>
      <c r="W3984">
        <v>0.4</v>
      </c>
      <c r="X3984">
        <v>7.9365079365079375E-2</v>
      </c>
      <c r="Y3984">
        <v>0.15873015873015875</v>
      </c>
      <c r="Z3984">
        <v>410</v>
      </c>
      <c r="AA3984">
        <v>0.65</v>
      </c>
      <c r="AB3984">
        <v>19</v>
      </c>
      <c r="AC3984">
        <v>0</v>
      </c>
      <c r="AD3984">
        <v>0</v>
      </c>
      <c r="AE3984">
        <v>9</v>
      </c>
      <c r="AF3984">
        <v>0</v>
      </c>
      <c r="AG3984">
        <v>0</v>
      </c>
      <c r="AH3984">
        <v>47</v>
      </c>
      <c r="AI3984">
        <v>0</v>
      </c>
      <c r="AJ3984">
        <v>0</v>
      </c>
      <c r="AK3984">
        <v>5</v>
      </c>
      <c r="AL3984">
        <v>0</v>
      </c>
      <c r="AM3984">
        <v>0</v>
      </c>
      <c r="AN3984">
        <v>0</v>
      </c>
      <c r="AO3984">
        <v>8</v>
      </c>
      <c r="AP3984">
        <v>0</v>
      </c>
      <c r="AQ3984">
        <v>250</v>
      </c>
      <c r="AR3984">
        <v>250</v>
      </c>
      <c r="AS3984" t="s">
        <v>755</v>
      </c>
    </row>
    <row r="3985" spans="1:45" x14ac:dyDescent="0.25">
      <c r="A3985">
        <v>3984</v>
      </c>
      <c r="B3985" t="s">
        <v>26</v>
      </c>
      <c r="C3985" t="s">
        <v>680</v>
      </c>
      <c r="D3985" t="s">
        <v>7</v>
      </c>
      <c r="E3985" t="s">
        <v>361</v>
      </c>
      <c r="F3985" s="138">
        <v>44143</v>
      </c>
      <c r="G3985" t="s">
        <v>685</v>
      </c>
      <c r="H3985" t="s">
        <v>667</v>
      </c>
      <c r="I3985" t="s">
        <v>681</v>
      </c>
      <c r="J3985" t="s">
        <v>254</v>
      </c>
      <c r="K3985" t="s">
        <v>671</v>
      </c>
      <c r="L3985">
        <v>1000</v>
      </c>
      <c r="M3985">
        <v>200</v>
      </c>
      <c r="N3985">
        <v>280</v>
      </c>
      <c r="P3985">
        <v>80</v>
      </c>
      <c r="Q3985">
        <v>10</v>
      </c>
      <c r="R3985">
        <v>48</v>
      </c>
      <c r="S3985">
        <v>52</v>
      </c>
      <c r="T3985">
        <v>7.25</v>
      </c>
      <c r="U3985">
        <v>42.25</v>
      </c>
      <c r="V3985">
        <v>0.85344827586206895</v>
      </c>
      <c r="W3985">
        <v>0.4</v>
      </c>
      <c r="X3985">
        <v>5.1020408163265307E-2</v>
      </c>
      <c r="Y3985">
        <v>0.24489795918367346</v>
      </c>
      <c r="Z3985">
        <v>310</v>
      </c>
      <c r="AA3985">
        <v>0.7</v>
      </c>
      <c r="AB3985">
        <v>6</v>
      </c>
      <c r="AC3985">
        <v>1</v>
      </c>
      <c r="AD3985">
        <v>0</v>
      </c>
      <c r="AE3985">
        <v>2</v>
      </c>
      <c r="AF3985">
        <v>0</v>
      </c>
      <c r="AG3985">
        <v>0</v>
      </c>
      <c r="AH3985">
        <v>41</v>
      </c>
      <c r="AI3985">
        <v>3</v>
      </c>
      <c r="AJ3985">
        <v>0</v>
      </c>
      <c r="AK3985">
        <v>1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250</v>
      </c>
      <c r="AR3985">
        <v>250</v>
      </c>
      <c r="AS3985" t="s">
        <v>755</v>
      </c>
    </row>
    <row r="3986" spans="1:45" x14ac:dyDescent="0.25">
      <c r="A3986">
        <v>3985</v>
      </c>
      <c r="B3986" t="s">
        <v>26</v>
      </c>
      <c r="C3986" t="s">
        <v>680</v>
      </c>
      <c r="D3986" t="s">
        <v>7</v>
      </c>
      <c r="E3986" t="s">
        <v>361</v>
      </c>
      <c r="F3986" s="138">
        <v>44143</v>
      </c>
      <c r="G3986" t="s">
        <v>685</v>
      </c>
      <c r="H3986" t="s">
        <v>667</v>
      </c>
      <c r="I3986" t="s">
        <v>681</v>
      </c>
      <c r="J3986" t="s">
        <v>255</v>
      </c>
      <c r="K3986" t="s">
        <v>671</v>
      </c>
      <c r="L3986">
        <v>1000</v>
      </c>
      <c r="M3986">
        <v>200</v>
      </c>
      <c r="N3986">
        <v>244</v>
      </c>
      <c r="P3986">
        <v>80</v>
      </c>
      <c r="Q3986">
        <v>7</v>
      </c>
      <c r="R3986">
        <v>39</v>
      </c>
      <c r="S3986">
        <v>52</v>
      </c>
      <c r="T3986">
        <v>3.7</v>
      </c>
      <c r="U3986">
        <v>40</v>
      </c>
      <c r="V3986">
        <v>0.95000000000000007</v>
      </c>
      <c r="W3986">
        <v>0.4</v>
      </c>
      <c r="X3986">
        <v>4.0983606557377053E-2</v>
      </c>
      <c r="Y3986">
        <v>0.22833723653395788</v>
      </c>
      <c r="Z3986">
        <v>220</v>
      </c>
      <c r="AA3986">
        <v>0.65</v>
      </c>
      <c r="AB3986">
        <v>3.2</v>
      </c>
      <c r="AC3986">
        <v>0</v>
      </c>
      <c r="AD3986">
        <v>0</v>
      </c>
      <c r="AE3986">
        <v>1</v>
      </c>
      <c r="AF3986">
        <v>0</v>
      </c>
      <c r="AG3986">
        <v>0</v>
      </c>
      <c r="AH3986">
        <v>37.5</v>
      </c>
      <c r="AI3986">
        <v>0</v>
      </c>
      <c r="AJ3986">
        <v>0</v>
      </c>
      <c r="AK3986">
        <v>5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250</v>
      </c>
      <c r="AR3986">
        <v>250</v>
      </c>
      <c r="AS3986" t="s">
        <v>755</v>
      </c>
    </row>
    <row r="3987" spans="1:45" x14ac:dyDescent="0.25">
      <c r="A3987">
        <v>3986</v>
      </c>
      <c r="B3987" t="s">
        <v>26</v>
      </c>
      <c r="C3987" t="s">
        <v>680</v>
      </c>
      <c r="D3987" t="s">
        <v>7</v>
      </c>
      <c r="E3987" t="s">
        <v>361</v>
      </c>
      <c r="F3987" s="138">
        <v>44143</v>
      </c>
      <c r="G3987" t="s">
        <v>685</v>
      </c>
      <c r="H3987" t="s">
        <v>667</v>
      </c>
      <c r="I3987" t="s">
        <v>681</v>
      </c>
      <c r="J3987" t="s">
        <v>445</v>
      </c>
      <c r="K3987" t="s">
        <v>671</v>
      </c>
      <c r="L3987">
        <v>1000</v>
      </c>
      <c r="M3987">
        <v>200</v>
      </c>
      <c r="N3987">
        <v>196</v>
      </c>
      <c r="P3987">
        <v>80</v>
      </c>
      <c r="Q3987">
        <v>17</v>
      </c>
      <c r="R3987">
        <v>18</v>
      </c>
      <c r="S3987">
        <v>52</v>
      </c>
      <c r="T3987">
        <v>18.25</v>
      </c>
      <c r="U3987">
        <v>21.8</v>
      </c>
      <c r="V3987">
        <v>1.1442857142857141</v>
      </c>
      <c r="W3987">
        <v>0.4</v>
      </c>
      <c r="X3987">
        <v>0.12390670553935861</v>
      </c>
      <c r="Y3987">
        <v>0.13119533527696794</v>
      </c>
      <c r="Z3987">
        <v>168</v>
      </c>
      <c r="AA3987">
        <v>0.65</v>
      </c>
      <c r="AB3987">
        <v>17</v>
      </c>
      <c r="AC3987">
        <v>3</v>
      </c>
      <c r="AD3987">
        <v>0</v>
      </c>
      <c r="AE3987">
        <v>1</v>
      </c>
      <c r="AF3987">
        <v>0</v>
      </c>
      <c r="AG3987">
        <v>0</v>
      </c>
      <c r="AH3987">
        <v>20.3</v>
      </c>
      <c r="AI3987">
        <v>2</v>
      </c>
      <c r="AJ3987">
        <v>0</v>
      </c>
      <c r="AK3987">
        <v>2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250</v>
      </c>
      <c r="AR3987">
        <v>250</v>
      </c>
      <c r="AS3987" t="s">
        <v>755</v>
      </c>
    </row>
    <row r="3988" spans="1:45" x14ac:dyDescent="0.25">
      <c r="A3988">
        <v>3987</v>
      </c>
      <c r="B3988" t="s">
        <v>26</v>
      </c>
      <c r="C3988" t="s">
        <v>680</v>
      </c>
      <c r="D3988" t="s">
        <v>7</v>
      </c>
      <c r="E3988" t="s">
        <v>361</v>
      </c>
      <c r="F3988" s="138">
        <v>44143</v>
      </c>
      <c r="G3988" t="s">
        <v>685</v>
      </c>
      <c r="H3988" t="s">
        <v>667</v>
      </c>
      <c r="I3988" t="s">
        <v>681</v>
      </c>
      <c r="J3988" t="s">
        <v>417</v>
      </c>
      <c r="K3988" t="s">
        <v>671</v>
      </c>
      <c r="L3988">
        <v>1000</v>
      </c>
      <c r="M3988">
        <v>280</v>
      </c>
      <c r="N3988">
        <v>408</v>
      </c>
      <c r="P3988">
        <v>112</v>
      </c>
      <c r="Q3988">
        <v>27</v>
      </c>
      <c r="R3988">
        <v>128</v>
      </c>
      <c r="S3988">
        <v>73</v>
      </c>
      <c r="T3988">
        <v>87</v>
      </c>
      <c r="U3988">
        <v>144.5</v>
      </c>
      <c r="V3988">
        <v>1.4935483870967743</v>
      </c>
      <c r="W3988">
        <v>0.4</v>
      </c>
      <c r="X3988">
        <v>9.4537815126050431E-2</v>
      </c>
      <c r="Y3988">
        <v>0.44817927170868355</v>
      </c>
      <c r="Z3988">
        <v>570</v>
      </c>
      <c r="AA3988">
        <v>0.7</v>
      </c>
      <c r="AB3988">
        <v>86</v>
      </c>
      <c r="AC3988">
        <v>4</v>
      </c>
      <c r="AD3988">
        <v>0</v>
      </c>
      <c r="AE3988">
        <v>0</v>
      </c>
      <c r="AF3988">
        <v>0</v>
      </c>
      <c r="AG3988">
        <v>0</v>
      </c>
      <c r="AH3988">
        <v>134</v>
      </c>
      <c r="AI3988">
        <v>14</v>
      </c>
      <c r="AJ3988">
        <v>0</v>
      </c>
      <c r="AK3988">
        <v>14</v>
      </c>
      <c r="AL3988">
        <v>0</v>
      </c>
      <c r="AM3988">
        <v>0</v>
      </c>
      <c r="AN3988">
        <v>0</v>
      </c>
      <c r="AO3988">
        <v>10</v>
      </c>
      <c r="AP3988">
        <v>0</v>
      </c>
      <c r="AQ3988">
        <v>250</v>
      </c>
      <c r="AR3988">
        <v>250</v>
      </c>
      <c r="AS3988" t="s">
        <v>797</v>
      </c>
    </row>
    <row r="3989" spans="1:45" x14ac:dyDescent="0.25">
      <c r="A3989">
        <v>3988</v>
      </c>
      <c r="B3989" t="s">
        <v>26</v>
      </c>
      <c r="C3989" t="s">
        <v>680</v>
      </c>
      <c r="D3989" t="s">
        <v>7</v>
      </c>
      <c r="E3989" t="s">
        <v>361</v>
      </c>
      <c r="F3989" s="138">
        <v>44143</v>
      </c>
      <c r="G3989" t="s">
        <v>685</v>
      </c>
      <c r="H3989" t="s">
        <v>667</v>
      </c>
      <c r="I3989" t="s">
        <v>681</v>
      </c>
      <c r="J3989" t="s">
        <v>410</v>
      </c>
      <c r="K3989" t="s">
        <v>671</v>
      </c>
      <c r="L3989">
        <v>1000</v>
      </c>
      <c r="M3989">
        <v>200</v>
      </c>
      <c r="N3989">
        <v>208</v>
      </c>
      <c r="P3989">
        <v>80</v>
      </c>
      <c r="Q3989">
        <v>28</v>
      </c>
      <c r="R3989">
        <v>48</v>
      </c>
      <c r="S3989">
        <v>52</v>
      </c>
      <c r="T3989">
        <v>16.5</v>
      </c>
      <c r="U3989">
        <v>47.5</v>
      </c>
      <c r="V3989">
        <v>0.84210526315789469</v>
      </c>
      <c r="W3989">
        <v>0.4</v>
      </c>
      <c r="X3989">
        <v>0.19230769230769232</v>
      </c>
      <c r="Y3989">
        <v>0.32967032967032966</v>
      </c>
      <c r="Z3989">
        <v>322</v>
      </c>
      <c r="AA3989">
        <v>0.65</v>
      </c>
      <c r="AB3989">
        <v>14</v>
      </c>
      <c r="AC3989">
        <v>0</v>
      </c>
      <c r="AD3989">
        <v>0</v>
      </c>
      <c r="AE3989">
        <v>5</v>
      </c>
      <c r="AF3989">
        <v>0</v>
      </c>
      <c r="AG3989">
        <v>0</v>
      </c>
      <c r="AH3989">
        <v>46</v>
      </c>
      <c r="AI3989">
        <v>0</v>
      </c>
      <c r="AJ3989">
        <v>0</v>
      </c>
      <c r="AK3989">
        <v>3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250</v>
      </c>
      <c r="AR3989">
        <v>250</v>
      </c>
      <c r="AS3989" t="s">
        <v>755</v>
      </c>
    </row>
    <row r="3990" spans="1:45" x14ac:dyDescent="0.25">
      <c r="A3990">
        <v>3989</v>
      </c>
      <c r="B3990" t="s">
        <v>26</v>
      </c>
      <c r="C3990" t="s">
        <v>680</v>
      </c>
      <c r="D3990" t="s">
        <v>7</v>
      </c>
      <c r="E3990" t="s">
        <v>361</v>
      </c>
      <c r="F3990" s="138">
        <v>44143</v>
      </c>
      <c r="G3990" t="s">
        <v>685</v>
      </c>
      <c r="H3990" t="s">
        <v>667</v>
      </c>
      <c r="I3990" t="s">
        <v>681</v>
      </c>
      <c r="J3990" t="s">
        <v>264</v>
      </c>
      <c r="K3990" t="s">
        <v>671</v>
      </c>
      <c r="L3990">
        <v>1000</v>
      </c>
      <c r="M3990">
        <v>200</v>
      </c>
      <c r="N3990">
        <v>210</v>
      </c>
      <c r="P3990">
        <v>80</v>
      </c>
      <c r="Q3990">
        <v>29</v>
      </c>
      <c r="R3990">
        <v>45</v>
      </c>
      <c r="S3990">
        <v>52</v>
      </c>
      <c r="T3990">
        <v>14</v>
      </c>
      <c r="U3990">
        <v>31</v>
      </c>
      <c r="V3990">
        <v>0.60810810810810811</v>
      </c>
      <c r="W3990">
        <v>0.4</v>
      </c>
      <c r="X3990">
        <v>0.19727891156462585</v>
      </c>
      <c r="Y3990">
        <v>0.30612244897959184</v>
      </c>
      <c r="Z3990">
        <v>231</v>
      </c>
      <c r="AA3990">
        <v>0.65</v>
      </c>
      <c r="AB3990">
        <v>14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31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250</v>
      </c>
      <c r="AR3990">
        <v>250</v>
      </c>
      <c r="AS3990" t="s">
        <v>755</v>
      </c>
    </row>
    <row r="3991" spans="1:45" x14ac:dyDescent="0.25">
      <c r="A3991">
        <v>3990</v>
      </c>
      <c r="B3991" t="s">
        <v>26</v>
      </c>
      <c r="C3991" t="s">
        <v>680</v>
      </c>
      <c r="D3991" t="s">
        <v>7</v>
      </c>
      <c r="E3991" t="s">
        <v>361</v>
      </c>
      <c r="F3991" s="138">
        <v>44143</v>
      </c>
      <c r="G3991" t="s">
        <v>685</v>
      </c>
      <c r="H3991" t="s">
        <v>667</v>
      </c>
      <c r="I3991" t="s">
        <v>681</v>
      </c>
      <c r="J3991" t="s">
        <v>261</v>
      </c>
      <c r="K3991" t="s">
        <v>671</v>
      </c>
      <c r="L3991">
        <v>1000</v>
      </c>
      <c r="M3991">
        <v>200</v>
      </c>
      <c r="N3991">
        <v>230</v>
      </c>
      <c r="P3991">
        <v>80</v>
      </c>
      <c r="Q3991">
        <v>9</v>
      </c>
      <c r="R3991">
        <v>31</v>
      </c>
      <c r="S3991">
        <v>52</v>
      </c>
      <c r="T3991">
        <v>6</v>
      </c>
      <c r="U3991">
        <v>30.5</v>
      </c>
      <c r="V3991">
        <v>0.91249999999999998</v>
      </c>
      <c r="W3991">
        <v>0.4</v>
      </c>
      <c r="X3991">
        <v>5.5900621118012424E-2</v>
      </c>
      <c r="Y3991">
        <v>0.19254658385093168</v>
      </c>
      <c r="Z3991">
        <v>239</v>
      </c>
      <c r="AA3991">
        <v>0.65</v>
      </c>
      <c r="AB3991">
        <v>6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30</v>
      </c>
      <c r="AI3991">
        <v>0</v>
      </c>
      <c r="AJ3991">
        <v>0</v>
      </c>
      <c r="AK3991">
        <v>1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150</v>
      </c>
      <c r="AR3991">
        <v>150</v>
      </c>
      <c r="AS3991" t="s">
        <v>755</v>
      </c>
    </row>
    <row r="3992" spans="1:45" x14ac:dyDescent="0.25">
      <c r="A3992">
        <v>3991</v>
      </c>
      <c r="B3992" t="s">
        <v>26</v>
      </c>
      <c r="C3992" t="s">
        <v>680</v>
      </c>
      <c r="D3992" t="s">
        <v>7</v>
      </c>
      <c r="E3992" t="s">
        <v>361</v>
      </c>
      <c r="F3992" s="138">
        <v>44143</v>
      </c>
      <c r="G3992" t="s">
        <v>685</v>
      </c>
      <c r="H3992" t="s">
        <v>667</v>
      </c>
      <c r="I3992" t="s">
        <v>681</v>
      </c>
      <c r="J3992" t="s">
        <v>248</v>
      </c>
      <c r="K3992" t="s">
        <v>671</v>
      </c>
      <c r="L3992">
        <v>1000</v>
      </c>
      <c r="M3992">
        <v>200</v>
      </c>
      <c r="N3992">
        <v>240</v>
      </c>
      <c r="P3992">
        <v>80</v>
      </c>
      <c r="Q3992">
        <v>12</v>
      </c>
      <c r="R3992">
        <v>42</v>
      </c>
      <c r="S3992">
        <v>52</v>
      </c>
      <c r="T3992">
        <v>11.3</v>
      </c>
      <c r="U3992">
        <v>50.8</v>
      </c>
      <c r="V3992">
        <v>1.1499999999999999</v>
      </c>
      <c r="W3992">
        <v>0.4</v>
      </c>
      <c r="X3992">
        <v>7.1428571428571425E-2</v>
      </c>
      <c r="Y3992">
        <v>0.25</v>
      </c>
      <c r="Z3992">
        <v>278</v>
      </c>
      <c r="AA3992">
        <v>0.7</v>
      </c>
      <c r="AB3992">
        <v>11.3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48.8</v>
      </c>
      <c r="AI3992">
        <v>4</v>
      </c>
      <c r="AJ3992">
        <v>0</v>
      </c>
      <c r="AK3992">
        <v>2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150</v>
      </c>
      <c r="AR3992">
        <v>150</v>
      </c>
      <c r="AS3992" t="s">
        <v>755</v>
      </c>
    </row>
    <row r="3993" spans="1:45" x14ac:dyDescent="0.25">
      <c r="A3993">
        <v>3992</v>
      </c>
      <c r="B3993" t="s">
        <v>26</v>
      </c>
      <c r="C3993" t="s">
        <v>680</v>
      </c>
      <c r="D3993" t="s">
        <v>7</v>
      </c>
      <c r="E3993" t="s">
        <v>361</v>
      </c>
      <c r="F3993" s="138">
        <v>44143</v>
      </c>
      <c r="G3993" t="s">
        <v>684</v>
      </c>
      <c r="H3993" t="s">
        <v>687</v>
      </c>
      <c r="I3993" t="s">
        <v>690</v>
      </c>
      <c r="J3993" t="s">
        <v>452</v>
      </c>
      <c r="K3993" t="s">
        <v>669</v>
      </c>
      <c r="L3993">
        <v>1250</v>
      </c>
      <c r="M3993">
        <v>250</v>
      </c>
      <c r="N3993">
        <v>245</v>
      </c>
      <c r="P3993">
        <v>60</v>
      </c>
      <c r="Q3993">
        <v>13</v>
      </c>
      <c r="R3993">
        <v>21</v>
      </c>
      <c r="S3993">
        <v>22</v>
      </c>
      <c r="T3993">
        <v>11</v>
      </c>
      <c r="U3993">
        <v>18.5</v>
      </c>
      <c r="V3993">
        <v>0.86764705882352944</v>
      </c>
      <c r="W3993">
        <v>0.24</v>
      </c>
      <c r="X3993">
        <v>7.5801749271137031E-2</v>
      </c>
      <c r="Y3993">
        <v>0.12244897959183673</v>
      </c>
      <c r="Z3993">
        <v>280</v>
      </c>
      <c r="AA3993">
        <v>0.6</v>
      </c>
      <c r="AB3993">
        <v>9</v>
      </c>
      <c r="AC3993">
        <v>2</v>
      </c>
      <c r="AD3993">
        <v>0</v>
      </c>
      <c r="AE3993">
        <v>3</v>
      </c>
      <c r="AF3993">
        <v>0</v>
      </c>
      <c r="AG3993">
        <v>0</v>
      </c>
      <c r="AH3993">
        <v>17</v>
      </c>
      <c r="AI3993">
        <v>4</v>
      </c>
      <c r="AJ3993">
        <v>0</v>
      </c>
      <c r="AK3993">
        <v>1</v>
      </c>
      <c r="AL3993">
        <v>0</v>
      </c>
      <c r="AM3993">
        <v>0</v>
      </c>
      <c r="AN3993">
        <v>0</v>
      </c>
      <c r="AO3993">
        <v>4</v>
      </c>
      <c r="AP3993">
        <v>0</v>
      </c>
      <c r="AQ3993">
        <v>150</v>
      </c>
      <c r="AR3993">
        <v>150</v>
      </c>
      <c r="AS3993" t="s">
        <v>755</v>
      </c>
    </row>
    <row r="3994" spans="1:45" x14ac:dyDescent="0.25">
      <c r="A3994">
        <v>3993</v>
      </c>
      <c r="B3994" t="s">
        <v>26</v>
      </c>
      <c r="C3994" t="s">
        <v>680</v>
      </c>
      <c r="D3994" t="s">
        <v>7</v>
      </c>
      <c r="E3994" t="s">
        <v>361</v>
      </c>
      <c r="F3994" s="138">
        <v>44143</v>
      </c>
      <c r="G3994" t="s">
        <v>684</v>
      </c>
      <c r="H3994" t="s">
        <v>687</v>
      </c>
      <c r="I3994" t="s">
        <v>702</v>
      </c>
      <c r="J3994" t="s">
        <v>462</v>
      </c>
      <c r="K3994" t="s">
        <v>669</v>
      </c>
      <c r="L3994">
        <v>1250</v>
      </c>
      <c r="M3994">
        <v>250</v>
      </c>
      <c r="N3994">
        <v>240</v>
      </c>
      <c r="P3994">
        <v>60</v>
      </c>
      <c r="Q3994">
        <v>2</v>
      </c>
      <c r="R3994">
        <v>31</v>
      </c>
      <c r="S3994">
        <v>22</v>
      </c>
      <c r="T3994">
        <v>2</v>
      </c>
      <c r="U3994">
        <v>15</v>
      </c>
      <c r="V3994">
        <v>0.51515151515151514</v>
      </c>
      <c r="W3994">
        <v>0.24</v>
      </c>
      <c r="X3994">
        <v>1.1904761904761904E-2</v>
      </c>
      <c r="Y3994">
        <v>0.18452380952380953</v>
      </c>
      <c r="Z3994">
        <v>270</v>
      </c>
      <c r="AA3994">
        <v>0.6</v>
      </c>
      <c r="AB3994">
        <v>2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15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150</v>
      </c>
      <c r="AR3994">
        <v>150</v>
      </c>
      <c r="AS3994" t="s">
        <v>755</v>
      </c>
    </row>
    <row r="3995" spans="1:45" x14ac:dyDescent="0.25">
      <c r="A3995">
        <v>3994</v>
      </c>
      <c r="B3995" t="s">
        <v>26</v>
      </c>
      <c r="C3995" t="s">
        <v>680</v>
      </c>
      <c r="D3995" t="s">
        <v>7</v>
      </c>
      <c r="E3995" t="s">
        <v>361</v>
      </c>
      <c r="F3995" s="138">
        <v>44143</v>
      </c>
      <c r="G3995" t="s">
        <v>670</v>
      </c>
      <c r="H3995" t="s">
        <v>667</v>
      </c>
      <c r="I3995" t="s">
        <v>689</v>
      </c>
      <c r="J3995" t="s">
        <v>307</v>
      </c>
      <c r="K3995" t="s">
        <v>671</v>
      </c>
      <c r="L3995">
        <v>1200</v>
      </c>
      <c r="M3995">
        <v>240</v>
      </c>
      <c r="N3995">
        <v>192</v>
      </c>
      <c r="P3995">
        <v>48</v>
      </c>
      <c r="Q3995">
        <v>29</v>
      </c>
      <c r="R3995">
        <v>53</v>
      </c>
      <c r="S3995">
        <v>63</v>
      </c>
      <c r="T3995">
        <v>33.25</v>
      </c>
      <c r="U3995">
        <v>61</v>
      </c>
      <c r="V3995">
        <v>1.149390243902439</v>
      </c>
      <c r="W3995">
        <v>0.4</v>
      </c>
      <c r="X3995">
        <v>0.21577380952380956</v>
      </c>
      <c r="Y3995">
        <v>0.39434523809523814</v>
      </c>
      <c r="Z3995">
        <v>299</v>
      </c>
      <c r="AA3995">
        <v>0.65</v>
      </c>
      <c r="AB3995">
        <v>29</v>
      </c>
      <c r="AC3995">
        <v>5</v>
      </c>
      <c r="AD3995">
        <v>0</v>
      </c>
      <c r="AE3995">
        <v>6</v>
      </c>
      <c r="AF3995">
        <v>0</v>
      </c>
      <c r="AG3995">
        <v>0</v>
      </c>
      <c r="AH3995">
        <v>55</v>
      </c>
      <c r="AI3995">
        <v>4</v>
      </c>
      <c r="AJ3995">
        <v>0</v>
      </c>
      <c r="AK3995">
        <v>10</v>
      </c>
      <c r="AL3995">
        <v>0</v>
      </c>
      <c r="AM3995">
        <v>0</v>
      </c>
      <c r="AN3995">
        <v>0</v>
      </c>
      <c r="AO3995">
        <v>2</v>
      </c>
      <c r="AP3995">
        <v>0</v>
      </c>
      <c r="AQ3995">
        <v>150</v>
      </c>
      <c r="AR3995">
        <v>150</v>
      </c>
      <c r="AS3995" t="s">
        <v>755</v>
      </c>
    </row>
    <row r="3996" spans="1:45" x14ac:dyDescent="0.25">
      <c r="A3996">
        <v>3995</v>
      </c>
      <c r="B3996" t="s">
        <v>26</v>
      </c>
      <c r="C3996" t="s">
        <v>665</v>
      </c>
      <c r="D3996" t="s">
        <v>7</v>
      </c>
      <c r="E3996" t="s">
        <v>362</v>
      </c>
      <c r="F3996" s="138">
        <v>44149</v>
      </c>
      <c r="G3996" t="s">
        <v>666</v>
      </c>
      <c r="H3996" t="s">
        <v>667</v>
      </c>
      <c r="I3996" t="s">
        <v>668</v>
      </c>
      <c r="J3996" t="s">
        <v>129</v>
      </c>
      <c r="K3996" t="s">
        <v>669</v>
      </c>
      <c r="L3996">
        <v>2700</v>
      </c>
      <c r="M3996">
        <v>567</v>
      </c>
      <c r="O3996">
        <v>545</v>
      </c>
      <c r="P3996">
        <v>226.8</v>
      </c>
      <c r="Q3996">
        <v>72</v>
      </c>
      <c r="R3996">
        <v>130</v>
      </c>
      <c r="S3996">
        <v>149.68799999999999</v>
      </c>
      <c r="T3996">
        <v>36.25</v>
      </c>
      <c r="U3996">
        <v>108.5</v>
      </c>
      <c r="V3996">
        <v>0.71658415841584155</v>
      </c>
      <c r="W3996">
        <v>0.4</v>
      </c>
      <c r="X3996">
        <v>0.18872870249017037</v>
      </c>
      <c r="Y3996">
        <v>0.34076015727391873</v>
      </c>
      <c r="Z3996">
        <v>525</v>
      </c>
      <c r="AA3996">
        <v>0.8</v>
      </c>
      <c r="AB3996">
        <v>29</v>
      </c>
      <c r="AC3996">
        <v>9</v>
      </c>
      <c r="AD3996">
        <v>0</v>
      </c>
      <c r="AE3996">
        <v>10</v>
      </c>
      <c r="AF3996">
        <v>0</v>
      </c>
      <c r="AG3996">
        <v>0</v>
      </c>
      <c r="AH3996">
        <v>99</v>
      </c>
      <c r="AI3996">
        <v>10</v>
      </c>
      <c r="AJ3996">
        <v>0</v>
      </c>
      <c r="AK3996">
        <v>14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100</v>
      </c>
      <c r="AR3996">
        <v>100</v>
      </c>
      <c r="AS3996" t="s">
        <v>797</v>
      </c>
    </row>
    <row r="3997" spans="1:45" x14ac:dyDescent="0.25">
      <c r="A3997">
        <v>3996</v>
      </c>
      <c r="B3997" t="s">
        <v>26</v>
      </c>
      <c r="C3997" t="s">
        <v>665</v>
      </c>
      <c r="D3997" t="s">
        <v>7</v>
      </c>
      <c r="E3997" t="s">
        <v>362</v>
      </c>
      <c r="F3997" s="138">
        <v>44149</v>
      </c>
      <c r="G3997" t="s">
        <v>666</v>
      </c>
      <c r="H3997" t="s">
        <v>667</v>
      </c>
      <c r="I3997" t="s">
        <v>668</v>
      </c>
      <c r="J3997" t="s">
        <v>130</v>
      </c>
      <c r="K3997" t="s">
        <v>669</v>
      </c>
      <c r="L3997">
        <v>2700</v>
      </c>
      <c r="M3997">
        <v>567</v>
      </c>
      <c r="O3997">
        <v>560</v>
      </c>
      <c r="P3997">
        <v>226.8</v>
      </c>
      <c r="Q3997">
        <v>84</v>
      </c>
      <c r="R3997">
        <v>74</v>
      </c>
      <c r="S3997">
        <v>149.68799999999999</v>
      </c>
      <c r="T3997">
        <v>31</v>
      </c>
      <c r="U3997">
        <v>93</v>
      </c>
      <c r="V3997">
        <v>0.78481012658227844</v>
      </c>
      <c r="W3997">
        <v>0.4</v>
      </c>
      <c r="X3997">
        <v>0.21428571428571427</v>
      </c>
      <c r="Y3997">
        <v>0.18877551020408162</v>
      </c>
      <c r="Z3997">
        <v>921</v>
      </c>
      <c r="AA3997">
        <v>0.8</v>
      </c>
      <c r="AB3997">
        <v>23</v>
      </c>
      <c r="AC3997">
        <v>2</v>
      </c>
      <c r="AD3997">
        <v>0</v>
      </c>
      <c r="AE3997">
        <v>15</v>
      </c>
      <c r="AF3997">
        <v>0</v>
      </c>
      <c r="AG3997">
        <v>0</v>
      </c>
      <c r="AH3997">
        <v>84</v>
      </c>
      <c r="AI3997">
        <v>4</v>
      </c>
      <c r="AJ3997">
        <v>0</v>
      </c>
      <c r="AK3997">
        <v>16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100</v>
      </c>
      <c r="AR3997">
        <v>100</v>
      </c>
      <c r="AS3997" t="s">
        <v>797</v>
      </c>
    </row>
    <row r="3998" spans="1:45" x14ac:dyDescent="0.25">
      <c r="A3998">
        <v>3997</v>
      </c>
      <c r="B3998" t="s">
        <v>26</v>
      </c>
      <c r="C3998" t="s">
        <v>665</v>
      </c>
      <c r="D3998" t="s">
        <v>7</v>
      </c>
      <c r="E3998" t="s">
        <v>362</v>
      </c>
      <c r="F3998" s="138">
        <v>44149</v>
      </c>
      <c r="G3998" t="s">
        <v>666</v>
      </c>
      <c r="H3998" t="s">
        <v>667</v>
      </c>
      <c r="I3998" t="s">
        <v>672</v>
      </c>
      <c r="J3998" t="s">
        <v>189</v>
      </c>
      <c r="K3998" t="s">
        <v>669</v>
      </c>
      <c r="L3998">
        <v>2700</v>
      </c>
      <c r="M3998">
        <v>567</v>
      </c>
      <c r="O3998">
        <v>508</v>
      </c>
      <c r="P3998">
        <v>226.8</v>
      </c>
      <c r="Q3998">
        <v>55</v>
      </c>
      <c r="R3998">
        <v>93</v>
      </c>
      <c r="S3998">
        <v>149.68799999999999</v>
      </c>
      <c r="T3998">
        <v>34.200000000000003</v>
      </c>
      <c r="U3998">
        <v>82.5</v>
      </c>
      <c r="V3998">
        <v>0.78851351351351351</v>
      </c>
      <c r="W3998">
        <v>0.4</v>
      </c>
      <c r="X3998">
        <v>0.15466816647919013</v>
      </c>
      <c r="Y3998">
        <v>0.26152980877390331</v>
      </c>
      <c r="Z3998">
        <v>559</v>
      </c>
      <c r="AA3998">
        <v>0.8</v>
      </c>
      <c r="AB3998">
        <v>19.7</v>
      </c>
      <c r="AC3998">
        <v>8</v>
      </c>
      <c r="AD3998">
        <v>0</v>
      </c>
      <c r="AE3998">
        <v>25</v>
      </c>
      <c r="AF3998">
        <v>0</v>
      </c>
      <c r="AG3998">
        <v>0</v>
      </c>
      <c r="AH3998">
        <v>66.5</v>
      </c>
      <c r="AI3998">
        <v>12</v>
      </c>
      <c r="AJ3998">
        <v>0</v>
      </c>
      <c r="AK3998">
        <v>26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100</v>
      </c>
      <c r="AR3998">
        <v>100</v>
      </c>
      <c r="AS3998" t="s">
        <v>797</v>
      </c>
    </row>
    <row r="3999" spans="1:45" x14ac:dyDescent="0.25">
      <c r="A3999">
        <v>3998</v>
      </c>
      <c r="B3999" t="s">
        <v>26</v>
      </c>
      <c r="C3999" t="s">
        <v>665</v>
      </c>
      <c r="D3999" t="s">
        <v>7</v>
      </c>
      <c r="E3999" t="s">
        <v>362</v>
      </c>
      <c r="F3999" s="138">
        <v>44149</v>
      </c>
      <c r="G3999" t="s">
        <v>670</v>
      </c>
      <c r="H3999" t="s">
        <v>667</v>
      </c>
      <c r="I3999" t="s">
        <v>674</v>
      </c>
      <c r="J3999" t="s">
        <v>371</v>
      </c>
      <c r="K3999" t="s">
        <v>671</v>
      </c>
      <c r="L3999">
        <v>2700</v>
      </c>
      <c r="M3999">
        <v>240</v>
      </c>
      <c r="O3999">
        <v>240</v>
      </c>
      <c r="P3999">
        <v>96</v>
      </c>
      <c r="Q3999">
        <v>33</v>
      </c>
      <c r="R3999">
        <v>52</v>
      </c>
      <c r="S3999">
        <v>63.36</v>
      </c>
      <c r="T3999">
        <v>7</v>
      </c>
      <c r="U3999">
        <v>49</v>
      </c>
      <c r="V3999">
        <v>0.6588235294117647</v>
      </c>
      <c r="W3999">
        <v>0.4</v>
      </c>
      <c r="X3999">
        <v>0.19642857142857142</v>
      </c>
      <c r="Y3999">
        <v>0.30952380952380953</v>
      </c>
      <c r="Z3999">
        <v>336</v>
      </c>
      <c r="AA3999">
        <v>0.8</v>
      </c>
      <c r="AB3999">
        <v>7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49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100</v>
      </c>
      <c r="AR3999">
        <v>100</v>
      </c>
      <c r="AS3999" t="s">
        <v>755</v>
      </c>
    </row>
    <row r="4000" spans="1:45" x14ac:dyDescent="0.25">
      <c r="A4000">
        <v>3999</v>
      </c>
      <c r="B4000" t="s">
        <v>26</v>
      </c>
      <c r="C4000" t="s">
        <v>665</v>
      </c>
      <c r="D4000" t="s">
        <v>7</v>
      </c>
      <c r="E4000" t="s">
        <v>362</v>
      </c>
      <c r="F4000" s="138">
        <v>44149</v>
      </c>
      <c r="G4000" t="s">
        <v>670</v>
      </c>
      <c r="H4000" t="s">
        <v>667</v>
      </c>
      <c r="I4000" t="s">
        <v>673</v>
      </c>
      <c r="J4000" t="s">
        <v>370</v>
      </c>
      <c r="K4000" t="s">
        <v>671</v>
      </c>
      <c r="L4000">
        <v>1200</v>
      </c>
      <c r="M4000">
        <v>240</v>
      </c>
      <c r="O4000">
        <v>256</v>
      </c>
      <c r="P4000">
        <v>96</v>
      </c>
      <c r="Q4000">
        <v>22</v>
      </c>
      <c r="R4000">
        <v>46</v>
      </c>
      <c r="S4000">
        <v>63.36</v>
      </c>
      <c r="T4000">
        <v>12</v>
      </c>
      <c r="U4000">
        <v>30</v>
      </c>
      <c r="V4000">
        <v>0.61764705882352944</v>
      </c>
      <c r="W4000">
        <v>0.4</v>
      </c>
      <c r="X4000">
        <v>0.12276785714285715</v>
      </c>
      <c r="Y4000">
        <v>0.2566964285714286</v>
      </c>
      <c r="Z4000">
        <v>356</v>
      </c>
      <c r="AA4000">
        <v>0.8</v>
      </c>
      <c r="AB4000">
        <v>12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27</v>
      </c>
      <c r="AI4000">
        <v>0</v>
      </c>
      <c r="AJ4000">
        <v>0</v>
      </c>
      <c r="AK4000">
        <v>6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100</v>
      </c>
      <c r="AR4000">
        <v>100</v>
      </c>
      <c r="AS4000" t="s">
        <v>755</v>
      </c>
    </row>
    <row r="4001" spans="1:45" x14ac:dyDescent="0.25">
      <c r="A4001">
        <v>4000</v>
      </c>
      <c r="B4001" t="s">
        <v>26</v>
      </c>
      <c r="C4001" t="s">
        <v>665</v>
      </c>
      <c r="D4001" t="s">
        <v>7</v>
      </c>
      <c r="E4001" t="s">
        <v>362</v>
      </c>
      <c r="F4001" s="138">
        <v>44149</v>
      </c>
      <c r="G4001" t="s">
        <v>670</v>
      </c>
      <c r="H4001" t="s">
        <v>667</v>
      </c>
      <c r="I4001" t="s">
        <v>677</v>
      </c>
      <c r="J4001" t="s">
        <v>195</v>
      </c>
      <c r="K4001" t="s">
        <v>671</v>
      </c>
      <c r="L4001">
        <v>1200</v>
      </c>
      <c r="M4001">
        <v>240</v>
      </c>
      <c r="O4001">
        <v>230</v>
      </c>
      <c r="P4001">
        <v>96</v>
      </c>
      <c r="Q4001">
        <v>40</v>
      </c>
      <c r="R4001">
        <v>50</v>
      </c>
      <c r="S4001">
        <v>63.36</v>
      </c>
      <c r="T4001">
        <v>21</v>
      </c>
      <c r="U4001">
        <v>54.25</v>
      </c>
      <c r="V4001">
        <v>0.83611111111111114</v>
      </c>
      <c r="W4001">
        <v>0.4</v>
      </c>
      <c r="X4001">
        <v>0.2484472049689441</v>
      </c>
      <c r="Y4001">
        <v>0.3105590062111801</v>
      </c>
      <c r="Z4001">
        <v>600</v>
      </c>
      <c r="AA4001">
        <v>0.7</v>
      </c>
      <c r="AB4001">
        <v>20</v>
      </c>
      <c r="AC4001">
        <v>4</v>
      </c>
      <c r="AD4001">
        <v>0</v>
      </c>
      <c r="AE4001">
        <v>0</v>
      </c>
      <c r="AF4001">
        <v>0</v>
      </c>
      <c r="AG4001">
        <v>0</v>
      </c>
      <c r="AH4001">
        <v>50</v>
      </c>
      <c r="AI4001">
        <v>5</v>
      </c>
      <c r="AJ4001">
        <v>0</v>
      </c>
      <c r="AK4001">
        <v>6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50</v>
      </c>
      <c r="AR4001">
        <v>50</v>
      </c>
      <c r="AS4001" t="s">
        <v>755</v>
      </c>
    </row>
    <row r="4002" spans="1:45" x14ac:dyDescent="0.25">
      <c r="A4002">
        <v>4001</v>
      </c>
      <c r="B4002" t="s">
        <v>26</v>
      </c>
      <c r="C4002" t="s">
        <v>665</v>
      </c>
      <c r="D4002" t="s">
        <v>7</v>
      </c>
      <c r="E4002" t="s">
        <v>362</v>
      </c>
      <c r="F4002" s="138">
        <v>44149</v>
      </c>
      <c r="G4002" t="s">
        <v>670</v>
      </c>
      <c r="H4002" t="s">
        <v>667</v>
      </c>
      <c r="I4002" t="s">
        <v>677</v>
      </c>
      <c r="J4002" t="s">
        <v>196</v>
      </c>
      <c r="K4002" t="s">
        <v>671</v>
      </c>
      <c r="L4002">
        <v>1200</v>
      </c>
      <c r="M4002">
        <v>240</v>
      </c>
      <c r="O4002">
        <v>230</v>
      </c>
      <c r="P4002">
        <v>96</v>
      </c>
      <c r="Q4002">
        <v>30</v>
      </c>
      <c r="R4002">
        <v>60</v>
      </c>
      <c r="S4002">
        <v>63.36</v>
      </c>
      <c r="T4002">
        <v>30</v>
      </c>
      <c r="U4002">
        <v>67.75</v>
      </c>
      <c r="V4002">
        <v>1.086111111111111</v>
      </c>
      <c r="W4002">
        <v>0.4</v>
      </c>
      <c r="X4002">
        <v>0.18633540372670807</v>
      </c>
      <c r="Y4002">
        <v>0.37267080745341613</v>
      </c>
      <c r="Z4002">
        <v>600</v>
      </c>
      <c r="AA4002">
        <v>0.7</v>
      </c>
      <c r="AB4002">
        <v>30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65</v>
      </c>
      <c r="AI4002">
        <v>5</v>
      </c>
      <c r="AJ4002">
        <v>0</v>
      </c>
      <c r="AK4002">
        <v>3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50</v>
      </c>
      <c r="AR4002">
        <v>50</v>
      </c>
      <c r="AS4002" t="s">
        <v>755</v>
      </c>
    </row>
    <row r="4003" spans="1:45" x14ac:dyDescent="0.25">
      <c r="A4003">
        <v>4002</v>
      </c>
      <c r="B4003" t="s">
        <v>26</v>
      </c>
      <c r="C4003" t="s">
        <v>665</v>
      </c>
      <c r="D4003" t="s">
        <v>7</v>
      </c>
      <c r="E4003" t="s">
        <v>362</v>
      </c>
      <c r="F4003" s="138">
        <v>44149</v>
      </c>
      <c r="G4003" t="s">
        <v>682</v>
      </c>
      <c r="H4003" t="s">
        <v>667</v>
      </c>
      <c r="I4003" t="s">
        <v>668</v>
      </c>
      <c r="J4003" t="s">
        <v>435</v>
      </c>
      <c r="K4003" t="s">
        <v>671</v>
      </c>
      <c r="L4003">
        <v>1200</v>
      </c>
      <c r="M4003">
        <v>200</v>
      </c>
      <c r="O4003">
        <v>196</v>
      </c>
      <c r="P4003">
        <v>80</v>
      </c>
      <c r="Q4003">
        <v>20</v>
      </c>
      <c r="R4003">
        <v>34</v>
      </c>
      <c r="S4003">
        <v>52.8</v>
      </c>
      <c r="T4003">
        <v>15.5</v>
      </c>
      <c r="U4003">
        <v>18.5</v>
      </c>
      <c r="V4003">
        <v>0.62962962962962965</v>
      </c>
      <c r="W4003">
        <v>0.4</v>
      </c>
      <c r="X4003">
        <v>0.1457725947521866</v>
      </c>
      <c r="Y4003">
        <v>0.24781341107871721</v>
      </c>
      <c r="Z4003">
        <v>311</v>
      </c>
      <c r="AA4003">
        <v>0.8</v>
      </c>
      <c r="AB4003">
        <v>11</v>
      </c>
      <c r="AC4003">
        <v>2</v>
      </c>
      <c r="AD4003">
        <v>0</v>
      </c>
      <c r="AE4003">
        <v>8</v>
      </c>
      <c r="AF4003">
        <v>0</v>
      </c>
      <c r="AG4003">
        <v>0</v>
      </c>
      <c r="AH4003">
        <v>11</v>
      </c>
      <c r="AI4003">
        <v>0</v>
      </c>
      <c r="AJ4003">
        <v>0</v>
      </c>
      <c r="AK4003">
        <v>15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50</v>
      </c>
      <c r="AR4003">
        <v>50</v>
      </c>
      <c r="AS4003" t="s">
        <v>755</v>
      </c>
    </row>
    <row r="4004" spans="1:45" x14ac:dyDescent="0.25">
      <c r="A4004">
        <v>4003</v>
      </c>
      <c r="B4004" t="s">
        <v>26</v>
      </c>
      <c r="C4004" t="s">
        <v>665</v>
      </c>
      <c r="D4004" t="s">
        <v>7</v>
      </c>
      <c r="E4004" t="s">
        <v>362</v>
      </c>
      <c r="F4004" s="138">
        <v>44149</v>
      </c>
      <c r="G4004" t="s">
        <v>682</v>
      </c>
      <c r="H4004" t="s">
        <v>667</v>
      </c>
      <c r="I4004" t="s">
        <v>668</v>
      </c>
      <c r="J4004" t="s">
        <v>436</v>
      </c>
      <c r="K4004" t="s">
        <v>671</v>
      </c>
      <c r="L4004">
        <v>1200</v>
      </c>
      <c r="M4004">
        <v>200</v>
      </c>
      <c r="O4004">
        <v>208</v>
      </c>
      <c r="P4004">
        <v>80</v>
      </c>
      <c r="Q4004">
        <v>30</v>
      </c>
      <c r="R4004">
        <v>29</v>
      </c>
      <c r="S4004">
        <v>52.8</v>
      </c>
      <c r="T4004">
        <v>15.5</v>
      </c>
      <c r="U4004">
        <v>16</v>
      </c>
      <c r="V4004">
        <v>0.53389830508474578</v>
      </c>
      <c r="W4004">
        <v>0.4</v>
      </c>
      <c r="X4004">
        <v>0.20604395604395606</v>
      </c>
      <c r="Y4004">
        <v>0.19917582417582419</v>
      </c>
      <c r="Z4004">
        <v>342</v>
      </c>
      <c r="AA4004">
        <v>0.7</v>
      </c>
      <c r="AB4004">
        <v>9</v>
      </c>
      <c r="AC4004">
        <v>2</v>
      </c>
      <c r="AD4004">
        <v>0</v>
      </c>
      <c r="AE4004">
        <v>12</v>
      </c>
      <c r="AF4004">
        <v>0</v>
      </c>
      <c r="AG4004">
        <v>0</v>
      </c>
      <c r="AH4004">
        <v>8</v>
      </c>
      <c r="AI4004">
        <v>0</v>
      </c>
      <c r="AJ4004">
        <v>0</v>
      </c>
      <c r="AK4004">
        <v>16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50</v>
      </c>
      <c r="AR4004">
        <v>50</v>
      </c>
      <c r="AS4004" t="s">
        <v>755</v>
      </c>
    </row>
    <row r="4005" spans="1:45" x14ac:dyDescent="0.25">
      <c r="A4005">
        <v>4004</v>
      </c>
      <c r="B4005" t="s">
        <v>26</v>
      </c>
      <c r="C4005" t="s">
        <v>665</v>
      </c>
      <c r="D4005" t="s">
        <v>7</v>
      </c>
      <c r="E4005" t="s">
        <v>362</v>
      </c>
      <c r="F4005" s="138">
        <v>44149</v>
      </c>
      <c r="G4005" t="s">
        <v>682</v>
      </c>
      <c r="H4005" t="s">
        <v>667</v>
      </c>
      <c r="I4005" t="s">
        <v>668</v>
      </c>
      <c r="J4005" t="s">
        <v>148</v>
      </c>
      <c r="K4005" t="s">
        <v>671</v>
      </c>
      <c r="L4005">
        <v>1200</v>
      </c>
      <c r="M4005">
        <v>200</v>
      </c>
      <c r="O4005">
        <v>168</v>
      </c>
      <c r="P4005">
        <v>80</v>
      </c>
      <c r="Q4005">
        <v>12</v>
      </c>
      <c r="R4005">
        <v>26</v>
      </c>
      <c r="S4005">
        <v>52.8</v>
      </c>
      <c r="T4005">
        <v>8</v>
      </c>
      <c r="U4005">
        <v>19</v>
      </c>
      <c r="V4005">
        <v>0.71052631578947367</v>
      </c>
      <c r="W4005">
        <v>0.4</v>
      </c>
      <c r="X4005">
        <v>0.10204081632653061</v>
      </c>
      <c r="Y4005">
        <v>0.22108843537414968</v>
      </c>
      <c r="Z4005">
        <v>198</v>
      </c>
      <c r="AA4005">
        <v>0.7</v>
      </c>
      <c r="AB4005">
        <v>8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15</v>
      </c>
      <c r="AI4005">
        <v>0</v>
      </c>
      <c r="AJ4005">
        <v>0</v>
      </c>
      <c r="AK4005">
        <v>8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50</v>
      </c>
      <c r="AR4005">
        <v>50</v>
      </c>
      <c r="AS4005" t="s">
        <v>755</v>
      </c>
    </row>
    <row r="4006" spans="1:45" x14ac:dyDescent="0.25">
      <c r="A4006">
        <v>4005</v>
      </c>
      <c r="B4006" t="s">
        <v>26</v>
      </c>
      <c r="C4006" t="s">
        <v>665</v>
      </c>
      <c r="D4006" t="s">
        <v>7</v>
      </c>
      <c r="E4006" t="s">
        <v>362</v>
      </c>
      <c r="F4006" s="138">
        <v>44149</v>
      </c>
      <c r="G4006" t="s">
        <v>682</v>
      </c>
      <c r="H4006" t="s">
        <v>667</v>
      </c>
      <c r="I4006" t="s">
        <v>668</v>
      </c>
      <c r="J4006" t="s">
        <v>396</v>
      </c>
      <c r="K4006" t="s">
        <v>671</v>
      </c>
      <c r="L4006">
        <v>1200</v>
      </c>
      <c r="M4006">
        <v>200</v>
      </c>
      <c r="O4006">
        <v>220</v>
      </c>
      <c r="P4006">
        <v>80</v>
      </c>
      <c r="Q4006">
        <v>44</v>
      </c>
      <c r="R4006">
        <v>66</v>
      </c>
      <c r="S4006">
        <v>52.8</v>
      </c>
      <c r="T4006">
        <v>23</v>
      </c>
      <c r="U4006">
        <v>38</v>
      </c>
      <c r="V4006">
        <v>0.55454545454545456</v>
      </c>
      <c r="W4006">
        <v>0.4</v>
      </c>
      <c r="X4006">
        <v>0.2857142857142857</v>
      </c>
      <c r="Y4006">
        <v>0.42857142857142855</v>
      </c>
      <c r="Z4006">
        <v>254</v>
      </c>
      <c r="AA4006">
        <v>0.7</v>
      </c>
      <c r="AB4006">
        <v>12</v>
      </c>
      <c r="AC4006">
        <v>0</v>
      </c>
      <c r="AD4006">
        <v>0</v>
      </c>
      <c r="AE4006">
        <v>22</v>
      </c>
      <c r="AF4006">
        <v>0</v>
      </c>
      <c r="AG4006">
        <v>0</v>
      </c>
      <c r="AH4006">
        <v>15</v>
      </c>
      <c r="AI4006">
        <v>0</v>
      </c>
      <c r="AJ4006">
        <v>0</v>
      </c>
      <c r="AK4006">
        <v>46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50</v>
      </c>
      <c r="AR4006">
        <v>50</v>
      </c>
      <c r="AS4006" t="s">
        <v>755</v>
      </c>
    </row>
    <row r="4007" spans="1:45" x14ac:dyDescent="0.25">
      <c r="A4007">
        <v>4006</v>
      </c>
      <c r="B4007" t="s">
        <v>26</v>
      </c>
      <c r="C4007" t="s">
        <v>665</v>
      </c>
      <c r="D4007" t="s">
        <v>7</v>
      </c>
      <c r="E4007" t="s">
        <v>362</v>
      </c>
      <c r="F4007" s="138">
        <v>44149</v>
      </c>
      <c r="G4007" t="s">
        <v>683</v>
      </c>
      <c r="H4007" t="s">
        <v>667</v>
      </c>
      <c r="I4007" t="s">
        <v>668</v>
      </c>
      <c r="J4007" t="s">
        <v>391</v>
      </c>
      <c r="K4007" t="s">
        <v>669</v>
      </c>
      <c r="L4007">
        <v>1500</v>
      </c>
      <c r="M4007">
        <v>420</v>
      </c>
      <c r="O4007">
        <v>419</v>
      </c>
      <c r="P4007">
        <v>168</v>
      </c>
      <c r="Q4007">
        <v>68</v>
      </c>
      <c r="R4007">
        <v>81</v>
      </c>
      <c r="S4007">
        <v>110.88</v>
      </c>
      <c r="T4007">
        <v>82.5</v>
      </c>
      <c r="U4007">
        <v>97.75</v>
      </c>
      <c r="V4007">
        <v>1.2097315436241611</v>
      </c>
      <c r="W4007">
        <v>0.4</v>
      </c>
      <c r="X4007">
        <v>0.23184452778724859</v>
      </c>
      <c r="Y4007">
        <v>0.27616774633481084</v>
      </c>
      <c r="Z4007">
        <v>576</v>
      </c>
      <c r="AA4007">
        <v>0.7</v>
      </c>
      <c r="AB4007">
        <v>76</v>
      </c>
      <c r="AC4007">
        <v>0</v>
      </c>
      <c r="AD4007">
        <v>0</v>
      </c>
      <c r="AE4007">
        <v>13</v>
      </c>
      <c r="AF4007">
        <v>0</v>
      </c>
      <c r="AG4007">
        <v>0</v>
      </c>
      <c r="AH4007">
        <v>81</v>
      </c>
      <c r="AI4007">
        <v>7</v>
      </c>
      <c r="AJ4007">
        <v>0</v>
      </c>
      <c r="AK4007">
        <v>24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50</v>
      </c>
      <c r="AR4007">
        <v>50</v>
      </c>
      <c r="AS4007" t="s">
        <v>797</v>
      </c>
    </row>
    <row r="4008" spans="1:45" x14ac:dyDescent="0.25">
      <c r="A4008">
        <v>4007</v>
      </c>
      <c r="B4008" t="s">
        <v>26</v>
      </c>
      <c r="C4008" t="s">
        <v>665</v>
      </c>
      <c r="D4008" t="s">
        <v>7</v>
      </c>
      <c r="E4008" t="s">
        <v>362</v>
      </c>
      <c r="F4008" s="138">
        <v>44149</v>
      </c>
      <c r="G4008" t="s">
        <v>683</v>
      </c>
      <c r="H4008" t="s">
        <v>667</v>
      </c>
      <c r="I4008" t="s">
        <v>668</v>
      </c>
      <c r="J4008" t="s">
        <v>394</v>
      </c>
      <c r="K4008" t="s">
        <v>669</v>
      </c>
      <c r="L4008">
        <v>1500</v>
      </c>
      <c r="M4008">
        <v>420</v>
      </c>
      <c r="O4008">
        <v>410</v>
      </c>
      <c r="P4008">
        <v>168</v>
      </c>
      <c r="Q4008">
        <v>52</v>
      </c>
      <c r="R4008">
        <v>83</v>
      </c>
      <c r="S4008">
        <v>110.88</v>
      </c>
      <c r="T4008">
        <v>30.5</v>
      </c>
      <c r="U4008">
        <v>57.25</v>
      </c>
      <c r="V4008">
        <v>0.65</v>
      </c>
      <c r="W4008">
        <v>0.4</v>
      </c>
      <c r="X4008">
        <v>0.18118466898954705</v>
      </c>
      <c r="Y4008">
        <v>0.28919860627177701</v>
      </c>
      <c r="Z4008">
        <v>485</v>
      </c>
      <c r="AA4008">
        <v>0.6</v>
      </c>
      <c r="AB4008">
        <v>20.5</v>
      </c>
      <c r="AC4008">
        <v>2</v>
      </c>
      <c r="AD4008">
        <v>0</v>
      </c>
      <c r="AE4008">
        <v>19</v>
      </c>
      <c r="AF4008">
        <v>0</v>
      </c>
      <c r="AG4008">
        <v>0</v>
      </c>
      <c r="AH4008">
        <v>39.5</v>
      </c>
      <c r="AI4008">
        <v>7</v>
      </c>
      <c r="AJ4008">
        <v>0</v>
      </c>
      <c r="AK4008">
        <v>32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50</v>
      </c>
      <c r="AR4008">
        <v>50</v>
      </c>
      <c r="AS4008" t="s">
        <v>797</v>
      </c>
    </row>
    <row r="4009" spans="1:45" x14ac:dyDescent="0.25">
      <c r="A4009">
        <v>4008</v>
      </c>
      <c r="B4009" t="s">
        <v>26</v>
      </c>
      <c r="C4009" t="s">
        <v>665</v>
      </c>
      <c r="D4009" t="s">
        <v>7</v>
      </c>
      <c r="E4009" t="s">
        <v>362</v>
      </c>
      <c r="F4009" s="138">
        <v>44149</v>
      </c>
      <c r="G4009" t="s">
        <v>683</v>
      </c>
      <c r="H4009" t="s">
        <v>667</v>
      </c>
      <c r="I4009" t="s">
        <v>668</v>
      </c>
      <c r="J4009" t="s">
        <v>392</v>
      </c>
      <c r="K4009" t="s">
        <v>669</v>
      </c>
      <c r="L4009">
        <v>1500</v>
      </c>
      <c r="M4009">
        <v>420</v>
      </c>
      <c r="O4009">
        <v>396</v>
      </c>
      <c r="P4009">
        <v>168</v>
      </c>
      <c r="Q4009">
        <v>36</v>
      </c>
      <c r="R4009">
        <v>67</v>
      </c>
      <c r="S4009">
        <v>110.88</v>
      </c>
      <c r="T4009">
        <v>16.5</v>
      </c>
      <c r="U4009">
        <v>47.5</v>
      </c>
      <c r="V4009">
        <v>0.62135922330097082</v>
      </c>
      <c r="W4009">
        <v>0.4</v>
      </c>
      <c r="X4009">
        <v>0.12987012987012989</v>
      </c>
      <c r="Y4009">
        <v>0.24170274170274172</v>
      </c>
      <c r="Z4009">
        <v>449</v>
      </c>
      <c r="AA4009">
        <v>0.6</v>
      </c>
      <c r="AB4009">
        <v>10</v>
      </c>
      <c r="AC4009">
        <v>4</v>
      </c>
      <c r="AD4009">
        <v>0</v>
      </c>
      <c r="AE4009">
        <v>11</v>
      </c>
      <c r="AF4009">
        <v>0</v>
      </c>
      <c r="AG4009">
        <v>0</v>
      </c>
      <c r="AH4009">
        <v>20</v>
      </c>
      <c r="AI4009">
        <v>12</v>
      </c>
      <c r="AJ4009">
        <v>0</v>
      </c>
      <c r="AK4009">
        <v>49</v>
      </c>
      <c r="AL4009">
        <v>0</v>
      </c>
      <c r="AM4009">
        <v>0</v>
      </c>
      <c r="AN4009">
        <v>0</v>
      </c>
      <c r="AO4009">
        <v>8</v>
      </c>
      <c r="AP4009">
        <v>0</v>
      </c>
      <c r="AQ4009">
        <v>50</v>
      </c>
      <c r="AR4009">
        <v>50</v>
      </c>
      <c r="AS4009" t="s">
        <v>797</v>
      </c>
    </row>
    <row r="4010" spans="1:45" x14ac:dyDescent="0.25">
      <c r="A4010">
        <v>4009</v>
      </c>
      <c r="B4010" t="s">
        <v>26</v>
      </c>
      <c r="C4010" t="s">
        <v>665</v>
      </c>
      <c r="D4010" t="s">
        <v>7</v>
      </c>
      <c r="E4010" t="s">
        <v>362</v>
      </c>
      <c r="F4010" s="138">
        <v>44149</v>
      </c>
      <c r="G4010" t="s">
        <v>683</v>
      </c>
      <c r="H4010" t="s">
        <v>667</v>
      </c>
      <c r="I4010" t="s">
        <v>668</v>
      </c>
      <c r="J4010" t="s">
        <v>393</v>
      </c>
      <c r="K4010" t="s">
        <v>669</v>
      </c>
      <c r="L4010">
        <v>1500</v>
      </c>
      <c r="M4010">
        <v>420</v>
      </c>
      <c r="O4010">
        <v>428</v>
      </c>
      <c r="P4010">
        <v>168</v>
      </c>
      <c r="Q4010">
        <v>43</v>
      </c>
      <c r="R4010">
        <v>45</v>
      </c>
      <c r="S4010">
        <v>111</v>
      </c>
      <c r="T4010">
        <v>21.75</v>
      </c>
      <c r="U4010">
        <v>45.825000000000003</v>
      </c>
      <c r="V4010">
        <v>0.76789772727272732</v>
      </c>
      <c r="W4010">
        <v>0.4</v>
      </c>
      <c r="X4010">
        <v>0.14352469959946598</v>
      </c>
      <c r="Y4010">
        <v>0.15020026702269695</v>
      </c>
      <c r="Z4010">
        <v>399</v>
      </c>
      <c r="AA4010">
        <v>0.6</v>
      </c>
      <c r="AB4010">
        <v>16</v>
      </c>
      <c r="AC4010">
        <v>3</v>
      </c>
      <c r="AD4010">
        <v>0</v>
      </c>
      <c r="AE4010">
        <v>10</v>
      </c>
      <c r="AF4010">
        <v>0</v>
      </c>
      <c r="AG4010">
        <v>0</v>
      </c>
      <c r="AH4010">
        <v>32.200000000000003</v>
      </c>
      <c r="AI4010">
        <v>2</v>
      </c>
      <c r="AJ4010">
        <v>0</v>
      </c>
      <c r="AK4010">
        <v>21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50</v>
      </c>
      <c r="AR4010">
        <v>50</v>
      </c>
      <c r="AS4010" t="s">
        <v>797</v>
      </c>
    </row>
    <row r="4011" spans="1:45" x14ac:dyDescent="0.25">
      <c r="A4011">
        <v>4010</v>
      </c>
      <c r="B4011" t="s">
        <v>26</v>
      </c>
      <c r="C4011" t="s">
        <v>665</v>
      </c>
      <c r="D4011" t="s">
        <v>7</v>
      </c>
      <c r="E4011" t="s">
        <v>362</v>
      </c>
      <c r="F4011" s="138">
        <v>44149</v>
      </c>
      <c r="G4011" t="s">
        <v>675</v>
      </c>
      <c r="H4011" t="s">
        <v>667</v>
      </c>
      <c r="I4011" t="s">
        <v>668</v>
      </c>
      <c r="J4011" t="s">
        <v>164</v>
      </c>
      <c r="K4011" t="s">
        <v>669</v>
      </c>
      <c r="L4011">
        <v>4200</v>
      </c>
      <c r="M4011">
        <v>630</v>
      </c>
      <c r="O4011">
        <v>656</v>
      </c>
      <c r="P4011">
        <v>353</v>
      </c>
      <c r="Q4011">
        <v>91</v>
      </c>
      <c r="R4011">
        <v>126</v>
      </c>
      <c r="S4011">
        <v>166</v>
      </c>
      <c r="T4011">
        <v>77</v>
      </c>
      <c r="U4011">
        <v>96.75</v>
      </c>
      <c r="V4011">
        <v>0.80069124423963134</v>
      </c>
      <c r="W4011">
        <v>0.4</v>
      </c>
      <c r="X4011">
        <v>0.19817073170731708</v>
      </c>
      <c r="Y4011">
        <v>0.27439024390243905</v>
      </c>
      <c r="Z4011">
        <v>690</v>
      </c>
      <c r="AA4011">
        <v>0.8</v>
      </c>
      <c r="AB4011">
        <v>44</v>
      </c>
      <c r="AC4011">
        <v>8</v>
      </c>
      <c r="AD4011">
        <v>0</v>
      </c>
      <c r="AE4011">
        <v>62</v>
      </c>
      <c r="AF4011">
        <v>0</v>
      </c>
      <c r="AG4011">
        <v>0</v>
      </c>
      <c r="AH4011">
        <v>52</v>
      </c>
      <c r="AI4011">
        <v>15</v>
      </c>
      <c r="AJ4011">
        <v>0</v>
      </c>
      <c r="AK4011">
        <v>82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50</v>
      </c>
      <c r="AR4011">
        <v>50</v>
      </c>
      <c r="AS4011" t="s">
        <v>797</v>
      </c>
    </row>
    <row r="4012" spans="1:45" x14ac:dyDescent="0.25">
      <c r="A4012">
        <v>4011</v>
      </c>
      <c r="B4012" t="s">
        <v>26</v>
      </c>
      <c r="C4012" t="s">
        <v>665</v>
      </c>
      <c r="D4012" t="s">
        <v>7</v>
      </c>
      <c r="E4012" t="s">
        <v>362</v>
      </c>
      <c r="F4012" s="138">
        <v>44149</v>
      </c>
      <c r="G4012" t="s">
        <v>684</v>
      </c>
      <c r="H4012" t="s">
        <v>667</v>
      </c>
      <c r="I4012" t="s">
        <v>668</v>
      </c>
      <c r="J4012" t="s">
        <v>170</v>
      </c>
      <c r="K4012" t="s">
        <v>669</v>
      </c>
      <c r="L4012">
        <v>1250</v>
      </c>
      <c r="M4012">
        <v>250</v>
      </c>
      <c r="O4012">
        <v>240</v>
      </c>
      <c r="P4012">
        <v>100</v>
      </c>
      <c r="Q4012">
        <v>27</v>
      </c>
      <c r="R4012">
        <v>37</v>
      </c>
      <c r="S4012">
        <v>92</v>
      </c>
      <c r="T4012">
        <v>17.5</v>
      </c>
      <c r="U4012">
        <v>26</v>
      </c>
      <c r="V4012">
        <v>0.6796875</v>
      </c>
      <c r="W4012">
        <v>0.4</v>
      </c>
      <c r="X4012">
        <v>0.16071428571428573</v>
      </c>
      <c r="Y4012">
        <v>0.22023809523809523</v>
      </c>
      <c r="Z4012">
        <v>351</v>
      </c>
      <c r="AA4012">
        <v>0.7</v>
      </c>
      <c r="AB4012">
        <v>11</v>
      </c>
      <c r="AC4012">
        <v>0</v>
      </c>
      <c r="AD4012">
        <v>0</v>
      </c>
      <c r="AE4012">
        <v>13</v>
      </c>
      <c r="AF4012">
        <v>0</v>
      </c>
      <c r="AG4012">
        <v>0</v>
      </c>
      <c r="AH4012">
        <v>19</v>
      </c>
      <c r="AI4012">
        <v>0</v>
      </c>
      <c r="AJ4012">
        <v>0</v>
      </c>
      <c r="AK4012">
        <v>14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50</v>
      </c>
      <c r="AR4012">
        <v>50</v>
      </c>
      <c r="AS4012" t="s">
        <v>755</v>
      </c>
    </row>
    <row r="4013" spans="1:45" x14ac:dyDescent="0.25">
      <c r="A4013">
        <v>4012</v>
      </c>
      <c r="B4013" t="s">
        <v>26</v>
      </c>
      <c r="C4013" t="s">
        <v>665</v>
      </c>
      <c r="D4013" t="s">
        <v>7</v>
      </c>
      <c r="E4013" t="s">
        <v>362</v>
      </c>
      <c r="F4013" s="138">
        <v>44149</v>
      </c>
      <c r="G4013" t="s">
        <v>685</v>
      </c>
      <c r="H4013" t="s">
        <v>667</v>
      </c>
      <c r="I4013" t="s">
        <v>668</v>
      </c>
      <c r="J4013" t="s">
        <v>173</v>
      </c>
      <c r="K4013" t="s">
        <v>671</v>
      </c>
      <c r="L4013">
        <v>1000</v>
      </c>
      <c r="M4013">
        <v>200</v>
      </c>
      <c r="O4013">
        <v>188</v>
      </c>
      <c r="P4013">
        <v>80</v>
      </c>
      <c r="Q4013">
        <v>21</v>
      </c>
      <c r="R4013">
        <v>34</v>
      </c>
      <c r="S4013">
        <v>52.8</v>
      </c>
      <c r="T4013">
        <v>15.5</v>
      </c>
      <c r="U4013">
        <v>22.625</v>
      </c>
      <c r="V4013">
        <v>0.69318181818181823</v>
      </c>
      <c r="W4013">
        <v>0.4</v>
      </c>
      <c r="X4013">
        <v>0.15957446808510639</v>
      </c>
      <c r="Y4013">
        <v>0.25835866261398177</v>
      </c>
      <c r="Z4013">
        <v>301</v>
      </c>
      <c r="AA4013">
        <v>0.7</v>
      </c>
      <c r="AB4013">
        <v>13</v>
      </c>
      <c r="AC4013">
        <v>0</v>
      </c>
      <c r="AD4013">
        <v>0</v>
      </c>
      <c r="AE4013">
        <v>5</v>
      </c>
      <c r="AF4013">
        <v>0</v>
      </c>
      <c r="AG4013">
        <v>0</v>
      </c>
      <c r="AH4013">
        <v>16</v>
      </c>
      <c r="AI4013">
        <v>0</v>
      </c>
      <c r="AJ4013">
        <v>0</v>
      </c>
      <c r="AK4013">
        <v>8</v>
      </c>
      <c r="AL4013">
        <v>0</v>
      </c>
      <c r="AM4013">
        <v>0</v>
      </c>
      <c r="AN4013">
        <v>0</v>
      </c>
      <c r="AO4013">
        <v>7</v>
      </c>
      <c r="AP4013">
        <v>0</v>
      </c>
      <c r="AQ4013">
        <v>50</v>
      </c>
      <c r="AR4013">
        <v>50</v>
      </c>
      <c r="AS4013" t="s">
        <v>755</v>
      </c>
    </row>
    <row r="4014" spans="1:45" x14ac:dyDescent="0.25">
      <c r="A4014">
        <v>4013</v>
      </c>
      <c r="B4014" t="s">
        <v>26</v>
      </c>
      <c r="C4014" t="s">
        <v>665</v>
      </c>
      <c r="D4014" t="s">
        <v>7</v>
      </c>
      <c r="E4014" t="s">
        <v>362</v>
      </c>
      <c r="F4014" s="138">
        <v>44149</v>
      </c>
      <c r="G4014" t="s">
        <v>685</v>
      </c>
      <c r="H4014" t="s">
        <v>667</v>
      </c>
      <c r="I4014" t="s">
        <v>668</v>
      </c>
      <c r="J4014" t="s">
        <v>175</v>
      </c>
      <c r="K4014" t="s">
        <v>671</v>
      </c>
      <c r="L4014">
        <v>1000</v>
      </c>
      <c r="M4014">
        <v>280</v>
      </c>
      <c r="O4014">
        <v>352</v>
      </c>
      <c r="P4014">
        <v>112</v>
      </c>
      <c r="Q4014">
        <v>41</v>
      </c>
      <c r="R4014">
        <v>73</v>
      </c>
      <c r="S4014">
        <v>73.919999999999987</v>
      </c>
      <c r="T4014">
        <v>53.75</v>
      </c>
      <c r="U4014">
        <v>74.25</v>
      </c>
      <c r="V4014">
        <v>1.1228070175438596</v>
      </c>
      <c r="W4014">
        <v>0.4</v>
      </c>
      <c r="X4014">
        <v>0.1663961038961039</v>
      </c>
      <c r="Y4014">
        <v>0.29626623376623379</v>
      </c>
      <c r="Z4014">
        <v>740</v>
      </c>
      <c r="AA4014">
        <v>0.7</v>
      </c>
      <c r="AB4014">
        <v>49</v>
      </c>
      <c r="AC4014">
        <v>5</v>
      </c>
      <c r="AD4014">
        <v>0</v>
      </c>
      <c r="AE4014">
        <v>7</v>
      </c>
      <c r="AF4014">
        <v>0</v>
      </c>
      <c r="AG4014">
        <v>0</v>
      </c>
      <c r="AH4014">
        <v>68</v>
      </c>
      <c r="AI4014">
        <v>5</v>
      </c>
      <c r="AJ4014">
        <v>0</v>
      </c>
      <c r="AK4014">
        <v>10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100</v>
      </c>
      <c r="AR4014">
        <v>100</v>
      </c>
      <c r="AS4014" t="s">
        <v>797</v>
      </c>
    </row>
    <row r="4015" spans="1:45" x14ac:dyDescent="0.25">
      <c r="A4015">
        <v>4014</v>
      </c>
      <c r="B4015" t="s">
        <v>26</v>
      </c>
      <c r="C4015" t="s">
        <v>665</v>
      </c>
      <c r="D4015" t="s">
        <v>7</v>
      </c>
      <c r="E4015" t="s">
        <v>362</v>
      </c>
      <c r="F4015" s="138">
        <v>44149</v>
      </c>
      <c r="G4015" t="s">
        <v>685</v>
      </c>
      <c r="H4015" t="s">
        <v>667</v>
      </c>
      <c r="I4015" t="s">
        <v>668</v>
      </c>
      <c r="J4015" t="s">
        <v>177</v>
      </c>
      <c r="K4015" t="s">
        <v>671</v>
      </c>
      <c r="L4015">
        <v>1000</v>
      </c>
      <c r="M4015">
        <v>200</v>
      </c>
      <c r="O4015">
        <v>208</v>
      </c>
      <c r="P4015">
        <v>80</v>
      </c>
      <c r="Q4015">
        <v>11</v>
      </c>
      <c r="R4015">
        <v>46</v>
      </c>
      <c r="S4015">
        <v>52.8</v>
      </c>
      <c r="T4015">
        <v>12.83</v>
      </c>
      <c r="U4015">
        <v>40.92</v>
      </c>
      <c r="V4015">
        <v>0.94298245614035092</v>
      </c>
      <c r="W4015">
        <v>0.4</v>
      </c>
      <c r="X4015">
        <v>7.5549450549450559E-2</v>
      </c>
      <c r="Y4015">
        <v>0.31593406593406592</v>
      </c>
      <c r="Z4015">
        <v>403</v>
      </c>
      <c r="AA4015">
        <v>0.65</v>
      </c>
      <c r="AB4015">
        <v>8.83</v>
      </c>
      <c r="AC4015">
        <v>2</v>
      </c>
      <c r="AD4015">
        <v>0</v>
      </c>
      <c r="AE4015">
        <v>7</v>
      </c>
      <c r="AF4015">
        <v>0</v>
      </c>
      <c r="AG4015">
        <v>0</v>
      </c>
      <c r="AH4015">
        <v>39.67</v>
      </c>
      <c r="AI4015">
        <v>5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50</v>
      </c>
      <c r="AR4015">
        <v>50</v>
      </c>
      <c r="AS4015" t="s">
        <v>755</v>
      </c>
    </row>
    <row r="4016" spans="1:45" x14ac:dyDescent="0.25">
      <c r="A4016">
        <v>4015</v>
      </c>
      <c r="B4016" t="s">
        <v>26</v>
      </c>
      <c r="C4016" t="s">
        <v>665</v>
      </c>
      <c r="D4016" t="s">
        <v>7</v>
      </c>
      <c r="E4016" t="s">
        <v>362</v>
      </c>
      <c r="F4016" s="138">
        <v>44149</v>
      </c>
      <c r="G4016" t="s">
        <v>685</v>
      </c>
      <c r="H4016" t="s">
        <v>667</v>
      </c>
      <c r="I4016" t="s">
        <v>668</v>
      </c>
      <c r="J4016" t="s">
        <v>181</v>
      </c>
      <c r="K4016" t="s">
        <v>671</v>
      </c>
      <c r="L4016">
        <v>1000</v>
      </c>
      <c r="M4016">
        <v>200</v>
      </c>
      <c r="O4016">
        <v>208</v>
      </c>
      <c r="P4016">
        <v>80</v>
      </c>
      <c r="Q4016">
        <v>5</v>
      </c>
      <c r="R4016">
        <v>34</v>
      </c>
      <c r="S4016">
        <v>52.8</v>
      </c>
      <c r="T4016">
        <v>3</v>
      </c>
      <c r="U4016">
        <v>22.6</v>
      </c>
      <c r="V4016">
        <v>0.65641025641025641</v>
      </c>
      <c r="W4016">
        <v>0.4</v>
      </c>
      <c r="X4016">
        <v>3.4340659340659344E-2</v>
      </c>
      <c r="Y4016">
        <v>0.23351648351648352</v>
      </c>
      <c r="Z4016">
        <v>305</v>
      </c>
      <c r="AA4016">
        <v>0.65</v>
      </c>
      <c r="AB4016">
        <v>3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19.100000000000001</v>
      </c>
      <c r="AI4016">
        <v>0</v>
      </c>
      <c r="AJ4016">
        <v>0</v>
      </c>
      <c r="AK4016">
        <v>7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50</v>
      </c>
      <c r="AR4016">
        <v>50</v>
      </c>
      <c r="AS4016" t="s">
        <v>755</v>
      </c>
    </row>
    <row r="4017" spans="1:45" x14ac:dyDescent="0.25">
      <c r="A4017">
        <v>4016</v>
      </c>
      <c r="B4017" t="s">
        <v>26</v>
      </c>
      <c r="C4017" t="s">
        <v>665</v>
      </c>
      <c r="D4017" t="s">
        <v>7</v>
      </c>
      <c r="E4017" t="s">
        <v>362</v>
      </c>
      <c r="F4017" s="138">
        <v>44149</v>
      </c>
      <c r="G4017" t="s">
        <v>685</v>
      </c>
      <c r="H4017" t="s">
        <v>667</v>
      </c>
      <c r="I4017" t="s">
        <v>668</v>
      </c>
      <c r="J4017" t="s">
        <v>608</v>
      </c>
      <c r="K4017" t="s">
        <v>671</v>
      </c>
      <c r="L4017">
        <v>1000</v>
      </c>
      <c r="M4017">
        <v>200</v>
      </c>
      <c r="O4017">
        <v>172</v>
      </c>
      <c r="P4017">
        <v>80</v>
      </c>
      <c r="Q4017">
        <v>10</v>
      </c>
      <c r="R4017">
        <v>28</v>
      </c>
      <c r="S4017">
        <v>52.8</v>
      </c>
      <c r="T4017">
        <v>3.5</v>
      </c>
      <c r="U4017">
        <v>17.75</v>
      </c>
      <c r="V4017">
        <v>0.55921052631578949</v>
      </c>
      <c r="W4017">
        <v>0.4</v>
      </c>
      <c r="X4017">
        <v>8.3056478405315617E-2</v>
      </c>
      <c r="Y4017">
        <v>0.23255813953488375</v>
      </c>
      <c r="Z4017">
        <v>241</v>
      </c>
      <c r="AA4017">
        <v>0.65</v>
      </c>
      <c r="AB4017">
        <v>3</v>
      </c>
      <c r="AC4017">
        <v>2</v>
      </c>
      <c r="AD4017">
        <v>0</v>
      </c>
      <c r="AE4017">
        <v>0</v>
      </c>
      <c r="AF4017">
        <v>0</v>
      </c>
      <c r="AG4017">
        <v>0</v>
      </c>
      <c r="AH4017">
        <v>13</v>
      </c>
      <c r="AI4017">
        <v>3</v>
      </c>
      <c r="AJ4017">
        <v>0</v>
      </c>
      <c r="AK4017">
        <v>8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50</v>
      </c>
      <c r="AR4017">
        <v>50</v>
      </c>
      <c r="AS4017" t="s">
        <v>755</v>
      </c>
    </row>
    <row r="4018" spans="1:45" x14ac:dyDescent="0.25">
      <c r="A4018">
        <v>4017</v>
      </c>
      <c r="B4018" t="s">
        <v>26</v>
      </c>
      <c r="C4018" t="s">
        <v>665</v>
      </c>
      <c r="D4018" t="s">
        <v>7</v>
      </c>
      <c r="E4018" t="s">
        <v>362</v>
      </c>
      <c r="F4018" s="138">
        <v>44149</v>
      </c>
      <c r="G4018" t="s">
        <v>685</v>
      </c>
      <c r="H4018" t="s">
        <v>667</v>
      </c>
      <c r="I4018" t="s">
        <v>668</v>
      </c>
      <c r="J4018" t="s">
        <v>180</v>
      </c>
      <c r="K4018" t="s">
        <v>671</v>
      </c>
      <c r="L4018">
        <v>1000</v>
      </c>
      <c r="M4018">
        <v>200</v>
      </c>
      <c r="O4018">
        <v>178</v>
      </c>
      <c r="P4018">
        <v>80</v>
      </c>
      <c r="Q4018">
        <v>12</v>
      </c>
      <c r="R4018">
        <v>26</v>
      </c>
      <c r="S4018">
        <v>52.8</v>
      </c>
      <c r="T4018">
        <v>9</v>
      </c>
      <c r="U4018">
        <v>11</v>
      </c>
      <c r="V4018">
        <v>0.52631578947368418</v>
      </c>
      <c r="W4018">
        <v>0.4</v>
      </c>
      <c r="X4018">
        <v>9.6308186195826651E-2</v>
      </c>
      <c r="Y4018">
        <v>0.2086677367576244</v>
      </c>
      <c r="Z4018">
        <v>198</v>
      </c>
      <c r="AA4018">
        <v>0.65</v>
      </c>
      <c r="AB4018">
        <v>9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9</v>
      </c>
      <c r="AI4018">
        <v>0</v>
      </c>
      <c r="AJ4018">
        <v>0</v>
      </c>
      <c r="AK4018">
        <v>4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50</v>
      </c>
      <c r="AR4018">
        <v>50</v>
      </c>
      <c r="AS4018" t="s">
        <v>755</v>
      </c>
    </row>
    <row r="4019" spans="1:45" x14ac:dyDescent="0.25">
      <c r="A4019">
        <v>4018</v>
      </c>
      <c r="B4019" t="s">
        <v>26</v>
      </c>
      <c r="C4019" t="s">
        <v>665</v>
      </c>
      <c r="D4019" t="s">
        <v>7</v>
      </c>
      <c r="E4019" t="s">
        <v>362</v>
      </c>
      <c r="F4019" s="138">
        <v>44149</v>
      </c>
      <c r="G4019" t="s">
        <v>685</v>
      </c>
      <c r="H4019" t="s">
        <v>667</v>
      </c>
      <c r="I4019" t="s">
        <v>677</v>
      </c>
      <c r="J4019" t="s">
        <v>529</v>
      </c>
      <c r="K4019" t="s">
        <v>671</v>
      </c>
      <c r="L4019">
        <v>1000</v>
      </c>
      <c r="M4019">
        <v>200</v>
      </c>
      <c r="O4019">
        <v>190</v>
      </c>
      <c r="P4019">
        <v>80</v>
      </c>
      <c r="Q4019">
        <v>30</v>
      </c>
      <c r="R4019">
        <v>37</v>
      </c>
      <c r="S4019">
        <v>52.8</v>
      </c>
      <c r="T4019">
        <v>20</v>
      </c>
      <c r="U4019">
        <v>32</v>
      </c>
      <c r="V4019">
        <v>0.77611940298507465</v>
      </c>
      <c r="W4019">
        <v>0.4</v>
      </c>
      <c r="X4019">
        <v>0.22556390977443608</v>
      </c>
      <c r="Y4019">
        <v>0.2781954887218045</v>
      </c>
      <c r="Z4019">
        <v>450</v>
      </c>
      <c r="AA4019">
        <v>0.65</v>
      </c>
      <c r="AB4019">
        <v>20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30</v>
      </c>
      <c r="AI4019">
        <v>4</v>
      </c>
      <c r="AJ4019">
        <v>0</v>
      </c>
      <c r="AK4019">
        <v>2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50</v>
      </c>
      <c r="AR4019">
        <v>50</v>
      </c>
      <c r="AS4019" t="s">
        <v>755</v>
      </c>
    </row>
    <row r="4020" spans="1:45" x14ac:dyDescent="0.25">
      <c r="A4020">
        <v>4019</v>
      </c>
      <c r="B4020" t="s">
        <v>26</v>
      </c>
      <c r="C4020" t="s">
        <v>665</v>
      </c>
      <c r="D4020" t="s">
        <v>7</v>
      </c>
      <c r="E4020" t="s">
        <v>362</v>
      </c>
      <c r="F4020" s="138">
        <v>44149</v>
      </c>
      <c r="G4020" t="s">
        <v>685</v>
      </c>
      <c r="H4020" t="s">
        <v>667</v>
      </c>
      <c r="I4020" t="s">
        <v>672</v>
      </c>
      <c r="J4020" t="s">
        <v>407</v>
      </c>
      <c r="K4020" t="s">
        <v>671</v>
      </c>
      <c r="L4020">
        <v>1000</v>
      </c>
      <c r="M4020">
        <v>200</v>
      </c>
      <c r="O4020">
        <v>190</v>
      </c>
      <c r="P4020">
        <v>80</v>
      </c>
      <c r="Q4020">
        <v>20</v>
      </c>
      <c r="R4020">
        <v>60</v>
      </c>
      <c r="S4020">
        <v>52.8</v>
      </c>
      <c r="T4020">
        <v>10.7</v>
      </c>
      <c r="U4020">
        <v>32.450000000000003</v>
      </c>
      <c r="V4020">
        <v>0.53937500000000005</v>
      </c>
      <c r="W4020">
        <v>0.4</v>
      </c>
      <c r="X4020">
        <v>0.15037593984962405</v>
      </c>
      <c r="Y4020">
        <v>0.45112781954887216</v>
      </c>
      <c r="Z4020">
        <v>118</v>
      </c>
      <c r="AA4020">
        <v>0.7</v>
      </c>
      <c r="AB4020">
        <v>10.7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31.7</v>
      </c>
      <c r="AI4020">
        <v>1</v>
      </c>
      <c r="AJ4020">
        <v>0</v>
      </c>
      <c r="AK4020">
        <v>1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50</v>
      </c>
      <c r="AR4020">
        <v>50</v>
      </c>
      <c r="AS4020" t="s">
        <v>755</v>
      </c>
    </row>
    <row r="4021" spans="1:45" x14ac:dyDescent="0.25">
      <c r="A4021">
        <v>4020</v>
      </c>
      <c r="B4021" t="s">
        <v>26</v>
      </c>
      <c r="C4021" t="s">
        <v>665</v>
      </c>
      <c r="D4021" t="s">
        <v>7</v>
      </c>
      <c r="E4021" t="s">
        <v>362</v>
      </c>
      <c r="F4021" s="138">
        <v>44149</v>
      </c>
      <c r="G4021" t="s">
        <v>685</v>
      </c>
      <c r="H4021" t="s">
        <v>667</v>
      </c>
      <c r="I4021" t="s">
        <v>677</v>
      </c>
      <c r="J4021" t="s">
        <v>405</v>
      </c>
      <c r="K4021" t="s">
        <v>671</v>
      </c>
      <c r="L4021">
        <v>320</v>
      </c>
      <c r="M4021">
        <v>200</v>
      </c>
      <c r="O4021">
        <v>196</v>
      </c>
      <c r="P4021">
        <v>80</v>
      </c>
      <c r="Q4021">
        <v>20</v>
      </c>
      <c r="R4021">
        <v>34</v>
      </c>
      <c r="S4021">
        <v>52.8</v>
      </c>
      <c r="T4021">
        <v>21</v>
      </c>
      <c r="U4021">
        <v>25</v>
      </c>
      <c r="V4021">
        <v>0.85185185185185186</v>
      </c>
      <c r="W4021">
        <v>0.4</v>
      </c>
      <c r="X4021">
        <v>0.1457725947521866</v>
      </c>
      <c r="Y4021">
        <v>0.24781341107871721</v>
      </c>
      <c r="Z4021">
        <v>300</v>
      </c>
      <c r="AA4021">
        <v>0.7</v>
      </c>
      <c r="AB4021">
        <v>20</v>
      </c>
      <c r="AC4021">
        <v>4</v>
      </c>
      <c r="AD4021">
        <v>0</v>
      </c>
      <c r="AE4021">
        <v>0</v>
      </c>
      <c r="AF4021">
        <v>0</v>
      </c>
      <c r="AG4021">
        <v>0</v>
      </c>
      <c r="AH4021">
        <v>20</v>
      </c>
      <c r="AI4021">
        <v>6</v>
      </c>
      <c r="AJ4021">
        <v>0</v>
      </c>
      <c r="AK4021">
        <v>7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50</v>
      </c>
      <c r="AR4021">
        <v>50</v>
      </c>
      <c r="AS4021" t="s">
        <v>755</v>
      </c>
    </row>
    <row r="4022" spans="1:45" x14ac:dyDescent="0.25">
      <c r="A4022">
        <v>4021</v>
      </c>
      <c r="B4022" t="s">
        <v>26</v>
      </c>
      <c r="C4022" t="s">
        <v>665</v>
      </c>
      <c r="D4022" t="s">
        <v>7</v>
      </c>
      <c r="E4022" t="s">
        <v>362</v>
      </c>
      <c r="F4022" s="138">
        <v>44149</v>
      </c>
      <c r="G4022" t="s">
        <v>712</v>
      </c>
      <c r="H4022" t="s">
        <v>687</v>
      </c>
      <c r="I4022" t="s">
        <v>668</v>
      </c>
      <c r="J4022" t="s">
        <v>466</v>
      </c>
      <c r="K4022" t="s">
        <v>711</v>
      </c>
      <c r="L4022">
        <v>320</v>
      </c>
      <c r="M4022">
        <v>144</v>
      </c>
      <c r="O4022">
        <v>144</v>
      </c>
      <c r="P4022">
        <v>34.56</v>
      </c>
      <c r="Q4022">
        <v>23</v>
      </c>
      <c r="R4022">
        <v>15</v>
      </c>
      <c r="S4022">
        <v>25.344000000000001</v>
      </c>
      <c r="T4022">
        <v>9</v>
      </c>
      <c r="U4022">
        <v>15</v>
      </c>
      <c r="V4022">
        <v>0.63157894736842102</v>
      </c>
      <c r="W4022">
        <v>0.24</v>
      </c>
      <c r="X4022">
        <v>0.22817460317460317</v>
      </c>
      <c r="Y4022">
        <v>0.14880952380952381</v>
      </c>
      <c r="Z4022">
        <v>388</v>
      </c>
      <c r="AA4022">
        <v>0.7</v>
      </c>
      <c r="AB4022">
        <v>9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15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20</v>
      </c>
      <c r="AR4022">
        <v>20</v>
      </c>
      <c r="AS4022" t="s">
        <v>755</v>
      </c>
    </row>
    <row r="4023" spans="1:45" x14ac:dyDescent="0.25">
      <c r="A4023">
        <v>4022</v>
      </c>
      <c r="B4023" t="s">
        <v>26</v>
      </c>
      <c r="C4023" t="s">
        <v>678</v>
      </c>
      <c r="D4023" t="s">
        <v>7</v>
      </c>
      <c r="E4023" t="s">
        <v>362</v>
      </c>
      <c r="F4023" s="138">
        <v>44149</v>
      </c>
      <c r="G4023" t="s">
        <v>684</v>
      </c>
      <c r="H4023" t="s">
        <v>687</v>
      </c>
      <c r="I4023" t="s">
        <v>688</v>
      </c>
      <c r="J4023" t="s">
        <v>457</v>
      </c>
      <c r="K4023" t="s">
        <v>669</v>
      </c>
      <c r="L4023">
        <v>1250</v>
      </c>
      <c r="M4023">
        <v>250</v>
      </c>
      <c r="O4023">
        <v>250</v>
      </c>
      <c r="P4023">
        <v>100</v>
      </c>
      <c r="Q4023">
        <v>23</v>
      </c>
      <c r="R4023">
        <v>42</v>
      </c>
      <c r="S4023">
        <v>92</v>
      </c>
      <c r="T4023">
        <v>17.75</v>
      </c>
      <c r="U4023">
        <v>37.5</v>
      </c>
      <c r="V4023">
        <v>0.85</v>
      </c>
      <c r="W4023">
        <v>0.24</v>
      </c>
      <c r="X4023">
        <v>0.13142857142857142</v>
      </c>
      <c r="Y4023">
        <v>0.24</v>
      </c>
      <c r="Z4023">
        <v>376</v>
      </c>
      <c r="AA4023">
        <v>0.7</v>
      </c>
      <c r="AB4023">
        <v>13</v>
      </c>
      <c r="AC4023">
        <v>5</v>
      </c>
      <c r="AD4023">
        <v>0</v>
      </c>
      <c r="AE4023">
        <v>7</v>
      </c>
      <c r="AF4023">
        <v>0</v>
      </c>
      <c r="AG4023">
        <v>0</v>
      </c>
      <c r="AH4023">
        <v>26</v>
      </c>
      <c r="AI4023">
        <v>2</v>
      </c>
      <c r="AJ4023">
        <v>0</v>
      </c>
      <c r="AK4023">
        <v>22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50</v>
      </c>
      <c r="AR4023">
        <v>50</v>
      </c>
      <c r="AS4023" t="s">
        <v>755</v>
      </c>
    </row>
    <row r="4024" spans="1:45" x14ac:dyDescent="0.25">
      <c r="A4024">
        <v>4023</v>
      </c>
      <c r="B4024" t="s">
        <v>26</v>
      </c>
      <c r="C4024" t="s">
        <v>680</v>
      </c>
      <c r="D4024" t="s">
        <v>7</v>
      </c>
      <c r="E4024" t="s">
        <v>362</v>
      </c>
      <c r="F4024" s="138">
        <v>44149</v>
      </c>
      <c r="G4024" t="s">
        <v>666</v>
      </c>
      <c r="H4024" t="s">
        <v>667</v>
      </c>
      <c r="I4024" t="s">
        <v>681</v>
      </c>
      <c r="J4024" t="s">
        <v>236</v>
      </c>
      <c r="K4024" t="s">
        <v>669</v>
      </c>
      <c r="L4024">
        <v>2700</v>
      </c>
      <c r="M4024">
        <v>567</v>
      </c>
      <c r="O4024">
        <v>420</v>
      </c>
      <c r="P4024">
        <v>226</v>
      </c>
      <c r="Q4024">
        <v>46</v>
      </c>
      <c r="R4024">
        <v>181</v>
      </c>
      <c r="S4024">
        <v>147</v>
      </c>
      <c r="T4024">
        <v>53</v>
      </c>
      <c r="U4024">
        <v>214.55</v>
      </c>
      <c r="V4024">
        <v>1.1786343612334802</v>
      </c>
      <c r="W4024">
        <v>0.4</v>
      </c>
      <c r="X4024">
        <v>0.15646258503401361</v>
      </c>
      <c r="Y4024">
        <v>0.61564625850340138</v>
      </c>
      <c r="Z4024">
        <v>580</v>
      </c>
      <c r="AA4024">
        <v>0.7</v>
      </c>
      <c r="AB4024">
        <v>49</v>
      </c>
      <c r="AC4024">
        <v>0</v>
      </c>
      <c r="AD4024">
        <v>0</v>
      </c>
      <c r="AE4024">
        <v>8</v>
      </c>
      <c r="AF4024">
        <v>0</v>
      </c>
      <c r="AG4024">
        <v>0</v>
      </c>
      <c r="AH4024">
        <v>186.8</v>
      </c>
      <c r="AI4024">
        <v>5</v>
      </c>
      <c r="AJ4024">
        <v>0</v>
      </c>
      <c r="AK4024">
        <v>53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250</v>
      </c>
      <c r="AR4024">
        <v>250</v>
      </c>
      <c r="AS4024" t="s">
        <v>797</v>
      </c>
    </row>
    <row r="4025" spans="1:45" x14ac:dyDescent="0.25">
      <c r="A4025">
        <v>4024</v>
      </c>
      <c r="B4025" t="s">
        <v>26</v>
      </c>
      <c r="C4025" t="s">
        <v>680</v>
      </c>
      <c r="D4025" t="s">
        <v>7</v>
      </c>
      <c r="E4025" t="s">
        <v>362</v>
      </c>
      <c r="F4025" s="138">
        <v>44149</v>
      </c>
      <c r="G4025" t="s">
        <v>666</v>
      </c>
      <c r="H4025" t="s">
        <v>667</v>
      </c>
      <c r="I4025" t="s">
        <v>681</v>
      </c>
      <c r="J4025" t="s">
        <v>428</v>
      </c>
      <c r="K4025" t="s">
        <v>669</v>
      </c>
      <c r="L4025">
        <v>2700</v>
      </c>
      <c r="M4025">
        <v>567</v>
      </c>
      <c r="O4025">
        <v>472</v>
      </c>
      <c r="P4025">
        <v>226</v>
      </c>
      <c r="Q4025">
        <v>20</v>
      </c>
      <c r="R4025">
        <v>96</v>
      </c>
      <c r="S4025">
        <v>147</v>
      </c>
      <c r="T4025">
        <v>12.75</v>
      </c>
      <c r="U4025">
        <v>122.3</v>
      </c>
      <c r="V4025">
        <v>1.1642241379310345</v>
      </c>
      <c r="W4025">
        <v>0.4</v>
      </c>
      <c r="X4025">
        <v>6.0532687651331726E-2</v>
      </c>
      <c r="Y4025">
        <v>0.29055690072639229</v>
      </c>
      <c r="Z4025">
        <v>580</v>
      </c>
      <c r="AA4025">
        <v>0.7</v>
      </c>
      <c r="AB4025">
        <v>8</v>
      </c>
      <c r="AC4025">
        <v>7</v>
      </c>
      <c r="AD4025">
        <v>0</v>
      </c>
      <c r="AE4025">
        <v>6</v>
      </c>
      <c r="AF4025">
        <v>0</v>
      </c>
      <c r="AG4025">
        <v>0</v>
      </c>
      <c r="AH4025">
        <v>115.3</v>
      </c>
      <c r="AI4025">
        <v>2</v>
      </c>
      <c r="AJ4025">
        <v>0</v>
      </c>
      <c r="AK4025">
        <v>13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150</v>
      </c>
      <c r="AR4025">
        <v>150</v>
      </c>
      <c r="AS4025" t="s">
        <v>797</v>
      </c>
    </row>
    <row r="4026" spans="1:45" x14ac:dyDescent="0.25">
      <c r="A4026">
        <v>4025</v>
      </c>
      <c r="B4026" t="s">
        <v>26</v>
      </c>
      <c r="C4026" t="s">
        <v>680</v>
      </c>
      <c r="D4026" t="s">
        <v>7</v>
      </c>
      <c r="E4026" t="s">
        <v>362</v>
      </c>
      <c r="F4026" s="138">
        <v>44149</v>
      </c>
      <c r="G4026" t="s">
        <v>670</v>
      </c>
      <c r="H4026" t="s">
        <v>667</v>
      </c>
      <c r="I4026" t="s">
        <v>681</v>
      </c>
      <c r="J4026" t="s">
        <v>373</v>
      </c>
      <c r="K4026" t="s">
        <v>671</v>
      </c>
      <c r="L4026">
        <v>1200</v>
      </c>
      <c r="M4026">
        <v>336</v>
      </c>
      <c r="O4026">
        <v>208</v>
      </c>
      <c r="P4026">
        <v>134</v>
      </c>
      <c r="Q4026">
        <v>11</v>
      </c>
      <c r="R4026">
        <v>43</v>
      </c>
      <c r="S4026">
        <v>88</v>
      </c>
      <c r="T4026">
        <v>18.25</v>
      </c>
      <c r="U4026">
        <v>58.5</v>
      </c>
      <c r="V4026">
        <v>1.4212962962962963</v>
      </c>
      <c r="W4026">
        <v>0.4</v>
      </c>
      <c r="X4026">
        <v>7.5549450549450559E-2</v>
      </c>
      <c r="Y4026">
        <v>0.29532967032967034</v>
      </c>
      <c r="Z4026">
        <v>252</v>
      </c>
      <c r="AA4026">
        <v>0.7</v>
      </c>
      <c r="AB4026">
        <v>17</v>
      </c>
      <c r="AC4026">
        <v>1</v>
      </c>
      <c r="AD4026">
        <v>0</v>
      </c>
      <c r="AE4026">
        <v>2</v>
      </c>
      <c r="AF4026">
        <v>0</v>
      </c>
      <c r="AG4026">
        <v>0</v>
      </c>
      <c r="AH4026">
        <v>57</v>
      </c>
      <c r="AI4026">
        <v>4</v>
      </c>
      <c r="AJ4026">
        <v>0</v>
      </c>
      <c r="AK4026">
        <v>1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150</v>
      </c>
      <c r="AR4026">
        <v>150</v>
      </c>
      <c r="AS4026" t="s">
        <v>797</v>
      </c>
    </row>
    <row r="4027" spans="1:45" x14ac:dyDescent="0.25">
      <c r="A4027">
        <v>4026</v>
      </c>
      <c r="B4027" t="s">
        <v>26</v>
      </c>
      <c r="C4027" t="s">
        <v>680</v>
      </c>
      <c r="D4027" t="s">
        <v>7</v>
      </c>
      <c r="E4027" t="s">
        <v>362</v>
      </c>
      <c r="F4027" s="138">
        <v>44149</v>
      </c>
      <c r="G4027" t="s">
        <v>684</v>
      </c>
      <c r="H4027" t="s">
        <v>667</v>
      </c>
      <c r="I4027" t="s">
        <v>681</v>
      </c>
      <c r="J4027" t="s">
        <v>398</v>
      </c>
      <c r="K4027" t="s">
        <v>669</v>
      </c>
      <c r="L4027">
        <v>1250</v>
      </c>
      <c r="M4027">
        <v>250</v>
      </c>
      <c r="O4027">
        <v>192</v>
      </c>
      <c r="P4027">
        <v>100</v>
      </c>
      <c r="Q4027">
        <v>43</v>
      </c>
      <c r="R4027">
        <v>34</v>
      </c>
      <c r="S4027">
        <v>66</v>
      </c>
      <c r="T4027">
        <v>33.85</v>
      </c>
      <c r="U4027">
        <v>30.1</v>
      </c>
      <c r="V4027">
        <v>0.83051948051948055</v>
      </c>
      <c r="W4027">
        <v>0.4</v>
      </c>
      <c r="X4027">
        <v>0.31994047619047622</v>
      </c>
      <c r="Y4027">
        <v>0.25297619047619052</v>
      </c>
      <c r="Z4027">
        <v>275</v>
      </c>
      <c r="AA4027">
        <v>0.65</v>
      </c>
      <c r="AB4027">
        <v>28.6</v>
      </c>
      <c r="AC4027">
        <v>5</v>
      </c>
      <c r="AD4027">
        <v>0</v>
      </c>
      <c r="AE4027">
        <v>8</v>
      </c>
      <c r="AF4027">
        <v>0</v>
      </c>
      <c r="AG4027">
        <v>0</v>
      </c>
      <c r="AH4027">
        <v>25.6</v>
      </c>
      <c r="AI4027">
        <v>6</v>
      </c>
      <c r="AJ4027">
        <v>0</v>
      </c>
      <c r="AK4027">
        <v>6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150</v>
      </c>
      <c r="AR4027">
        <v>150</v>
      </c>
      <c r="AS4027" t="s">
        <v>755</v>
      </c>
    </row>
    <row r="4028" spans="1:45" x14ac:dyDescent="0.25">
      <c r="A4028">
        <v>4027</v>
      </c>
      <c r="B4028" t="s">
        <v>26</v>
      </c>
      <c r="C4028" t="s">
        <v>680</v>
      </c>
      <c r="D4028" t="s">
        <v>7</v>
      </c>
      <c r="E4028" t="s">
        <v>362</v>
      </c>
      <c r="F4028" s="138">
        <v>44149</v>
      </c>
      <c r="G4028" t="s">
        <v>684</v>
      </c>
      <c r="H4028" t="s">
        <v>667</v>
      </c>
      <c r="I4028" t="s">
        <v>689</v>
      </c>
      <c r="J4028" t="s">
        <v>400</v>
      </c>
      <c r="K4028" t="s">
        <v>669</v>
      </c>
      <c r="L4028">
        <v>1250</v>
      </c>
      <c r="M4028">
        <v>350</v>
      </c>
      <c r="O4028">
        <v>286</v>
      </c>
      <c r="P4028">
        <v>140</v>
      </c>
      <c r="Q4028">
        <v>20</v>
      </c>
      <c r="R4028">
        <v>34</v>
      </c>
      <c r="S4028">
        <v>92</v>
      </c>
      <c r="T4028">
        <v>33</v>
      </c>
      <c r="U4028">
        <v>40</v>
      </c>
      <c r="V4028">
        <v>1.3518518518518519</v>
      </c>
      <c r="W4028">
        <v>0.4</v>
      </c>
      <c r="X4028">
        <v>9.9900099900099903E-2</v>
      </c>
      <c r="Y4028">
        <v>0.16983016983016985</v>
      </c>
      <c r="Z4028">
        <v>299</v>
      </c>
      <c r="AA4028">
        <v>0.65</v>
      </c>
      <c r="AB4028">
        <v>33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40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150</v>
      </c>
      <c r="AR4028">
        <v>150</v>
      </c>
      <c r="AS4028" t="s">
        <v>755</v>
      </c>
    </row>
    <row r="4029" spans="1:45" x14ac:dyDescent="0.25">
      <c r="A4029">
        <v>4028</v>
      </c>
      <c r="B4029" t="s">
        <v>26</v>
      </c>
      <c r="C4029" t="s">
        <v>665</v>
      </c>
      <c r="D4029" t="s">
        <v>7</v>
      </c>
      <c r="E4029" t="s">
        <v>362</v>
      </c>
      <c r="F4029" s="138">
        <v>44150</v>
      </c>
      <c r="G4029" t="s">
        <v>666</v>
      </c>
      <c r="H4029" t="s">
        <v>667</v>
      </c>
      <c r="I4029" t="s">
        <v>668</v>
      </c>
      <c r="J4029" t="s">
        <v>129</v>
      </c>
      <c r="K4029" t="s">
        <v>669</v>
      </c>
      <c r="L4029">
        <v>2700</v>
      </c>
      <c r="M4029">
        <v>567</v>
      </c>
      <c r="N4029">
        <v>549</v>
      </c>
      <c r="P4029">
        <v>226.8</v>
      </c>
      <c r="Q4029">
        <v>50</v>
      </c>
      <c r="R4029">
        <v>104</v>
      </c>
      <c r="S4029">
        <v>149.68799999999999</v>
      </c>
      <c r="T4029">
        <v>36.75</v>
      </c>
      <c r="U4029">
        <v>74.25</v>
      </c>
      <c r="V4029">
        <v>0.72077922077922074</v>
      </c>
      <c r="W4029">
        <v>0.4</v>
      </c>
      <c r="X4029">
        <v>0.13010668748373669</v>
      </c>
      <c r="Y4029">
        <v>0.2706219099661723</v>
      </c>
      <c r="Z4029">
        <v>555</v>
      </c>
      <c r="AA4029">
        <v>0.8</v>
      </c>
      <c r="AB4029">
        <v>32</v>
      </c>
      <c r="AC4029">
        <v>3</v>
      </c>
      <c r="AD4029">
        <v>0</v>
      </c>
      <c r="AE4029">
        <v>8</v>
      </c>
      <c r="AF4029">
        <v>0</v>
      </c>
      <c r="AG4029">
        <v>0</v>
      </c>
      <c r="AH4029">
        <v>61</v>
      </c>
      <c r="AI4029">
        <v>15</v>
      </c>
      <c r="AJ4029">
        <v>0</v>
      </c>
      <c r="AK4029">
        <v>19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100</v>
      </c>
      <c r="AR4029">
        <v>100</v>
      </c>
      <c r="AS4029" t="s">
        <v>797</v>
      </c>
    </row>
    <row r="4030" spans="1:45" x14ac:dyDescent="0.25">
      <c r="A4030">
        <v>4029</v>
      </c>
      <c r="B4030" t="s">
        <v>26</v>
      </c>
      <c r="C4030" t="s">
        <v>665</v>
      </c>
      <c r="D4030" t="s">
        <v>7</v>
      </c>
      <c r="E4030" t="s">
        <v>362</v>
      </c>
      <c r="F4030" s="138">
        <v>44150</v>
      </c>
      <c r="G4030" t="s">
        <v>666</v>
      </c>
      <c r="H4030" t="s">
        <v>667</v>
      </c>
      <c r="I4030" t="s">
        <v>668</v>
      </c>
      <c r="J4030" t="s">
        <v>130</v>
      </c>
      <c r="K4030" t="s">
        <v>669</v>
      </c>
      <c r="L4030">
        <v>2700</v>
      </c>
      <c r="M4030">
        <v>567</v>
      </c>
      <c r="N4030">
        <v>640</v>
      </c>
      <c r="P4030">
        <v>226.8</v>
      </c>
      <c r="Q4030">
        <v>62</v>
      </c>
      <c r="R4030">
        <v>97</v>
      </c>
      <c r="S4030">
        <v>149.68799999999999</v>
      </c>
      <c r="T4030">
        <v>47.25</v>
      </c>
      <c r="U4030">
        <v>74.75</v>
      </c>
      <c r="V4030">
        <v>0.76729559748427678</v>
      </c>
      <c r="W4030">
        <v>0.4</v>
      </c>
      <c r="X4030">
        <v>0.13839285714285715</v>
      </c>
      <c r="Y4030">
        <v>0.21651785714285715</v>
      </c>
      <c r="Z4030">
        <v>891</v>
      </c>
      <c r="AA4030">
        <v>0.8</v>
      </c>
      <c r="AB4030">
        <v>34</v>
      </c>
      <c r="AC4030">
        <v>11</v>
      </c>
      <c r="AD4030">
        <v>0</v>
      </c>
      <c r="AE4030">
        <v>21</v>
      </c>
      <c r="AF4030">
        <v>0</v>
      </c>
      <c r="AG4030">
        <v>0</v>
      </c>
      <c r="AH4030">
        <v>63</v>
      </c>
      <c r="AI4030">
        <v>3</v>
      </c>
      <c r="AJ4030">
        <v>0</v>
      </c>
      <c r="AK4030">
        <v>22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100</v>
      </c>
      <c r="AR4030">
        <v>100</v>
      </c>
      <c r="AS4030" t="s">
        <v>797</v>
      </c>
    </row>
    <row r="4031" spans="1:45" x14ac:dyDescent="0.25">
      <c r="A4031">
        <v>4030</v>
      </c>
      <c r="B4031" t="s">
        <v>26</v>
      </c>
      <c r="C4031" t="s">
        <v>665</v>
      </c>
      <c r="D4031" t="s">
        <v>7</v>
      </c>
      <c r="E4031" t="s">
        <v>362</v>
      </c>
      <c r="F4031" s="138">
        <v>44150</v>
      </c>
      <c r="G4031" t="s">
        <v>666</v>
      </c>
      <c r="H4031" t="s">
        <v>667</v>
      </c>
      <c r="I4031" t="s">
        <v>672</v>
      </c>
      <c r="J4031" t="s">
        <v>189</v>
      </c>
      <c r="K4031" t="s">
        <v>669</v>
      </c>
      <c r="L4031">
        <v>2700</v>
      </c>
      <c r="M4031">
        <v>567</v>
      </c>
      <c r="N4031">
        <v>592</v>
      </c>
      <c r="P4031">
        <v>226.8</v>
      </c>
      <c r="Q4031">
        <v>105</v>
      </c>
      <c r="R4031">
        <v>72</v>
      </c>
      <c r="S4031">
        <v>149.68799999999999</v>
      </c>
      <c r="T4031">
        <v>62.55</v>
      </c>
      <c r="U4031">
        <v>139.25</v>
      </c>
      <c r="V4031">
        <v>1.1401129943502826</v>
      </c>
      <c r="W4031">
        <v>0.4</v>
      </c>
      <c r="X4031">
        <v>0.2533783783783784</v>
      </c>
      <c r="Y4031">
        <v>0.17374517374517376</v>
      </c>
      <c r="Z4031">
        <v>562</v>
      </c>
      <c r="AA4031">
        <v>0.8</v>
      </c>
      <c r="AB4031">
        <v>46.3</v>
      </c>
      <c r="AC4031">
        <v>5</v>
      </c>
      <c r="AD4031">
        <v>0</v>
      </c>
      <c r="AE4031">
        <v>30</v>
      </c>
      <c r="AF4031">
        <v>0</v>
      </c>
      <c r="AG4031">
        <v>0</v>
      </c>
      <c r="AH4031">
        <v>118</v>
      </c>
      <c r="AI4031">
        <v>7</v>
      </c>
      <c r="AJ4031">
        <v>0</v>
      </c>
      <c r="AK4031">
        <v>39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100</v>
      </c>
      <c r="AR4031">
        <v>100</v>
      </c>
      <c r="AS4031" t="s">
        <v>797</v>
      </c>
    </row>
    <row r="4032" spans="1:45" x14ac:dyDescent="0.25">
      <c r="A4032">
        <v>4031</v>
      </c>
      <c r="B4032" t="s">
        <v>26</v>
      </c>
      <c r="C4032" t="s">
        <v>665</v>
      </c>
      <c r="D4032" t="s">
        <v>7</v>
      </c>
      <c r="E4032" t="s">
        <v>362</v>
      </c>
      <c r="F4032" s="138">
        <v>44150</v>
      </c>
      <c r="G4032" t="s">
        <v>670</v>
      </c>
      <c r="H4032" t="s">
        <v>667</v>
      </c>
      <c r="I4032" t="s">
        <v>674</v>
      </c>
      <c r="J4032" t="s">
        <v>371</v>
      </c>
      <c r="K4032" t="s">
        <v>671</v>
      </c>
      <c r="L4032">
        <v>2700</v>
      </c>
      <c r="M4032">
        <v>240</v>
      </c>
      <c r="N4032">
        <v>240</v>
      </c>
      <c r="P4032">
        <v>96</v>
      </c>
      <c r="Q4032">
        <v>34</v>
      </c>
      <c r="R4032">
        <v>51</v>
      </c>
      <c r="S4032">
        <v>63.36</v>
      </c>
      <c r="T4032">
        <v>12</v>
      </c>
      <c r="U4032">
        <v>48</v>
      </c>
      <c r="V4032">
        <v>0.70588235294117652</v>
      </c>
      <c r="W4032">
        <v>0.4</v>
      </c>
      <c r="X4032">
        <v>0.20238095238095238</v>
      </c>
      <c r="Y4032">
        <v>0.30357142857142855</v>
      </c>
      <c r="Z4032">
        <v>341</v>
      </c>
      <c r="AA4032">
        <v>0.8</v>
      </c>
      <c r="AB4032">
        <v>12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48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100</v>
      </c>
      <c r="AR4032">
        <v>100</v>
      </c>
      <c r="AS4032" t="s">
        <v>755</v>
      </c>
    </row>
    <row r="4033" spans="1:45" x14ac:dyDescent="0.25">
      <c r="A4033">
        <v>4032</v>
      </c>
      <c r="B4033" t="s">
        <v>26</v>
      </c>
      <c r="C4033" t="s">
        <v>665</v>
      </c>
      <c r="D4033" t="s">
        <v>7</v>
      </c>
      <c r="E4033" t="s">
        <v>362</v>
      </c>
      <c r="F4033" s="138">
        <v>44150</v>
      </c>
      <c r="G4033" t="s">
        <v>670</v>
      </c>
      <c r="H4033" t="s">
        <v>667</v>
      </c>
      <c r="I4033" t="s">
        <v>673</v>
      </c>
      <c r="J4033" t="s">
        <v>370</v>
      </c>
      <c r="K4033" t="s">
        <v>671</v>
      </c>
      <c r="L4033">
        <v>1200</v>
      </c>
      <c r="M4033">
        <v>240</v>
      </c>
      <c r="N4033">
        <v>250</v>
      </c>
      <c r="P4033">
        <v>96</v>
      </c>
      <c r="Q4033">
        <v>43</v>
      </c>
      <c r="R4033">
        <v>22</v>
      </c>
      <c r="S4033">
        <v>63.36</v>
      </c>
      <c r="T4033">
        <v>17</v>
      </c>
      <c r="U4033">
        <v>33</v>
      </c>
      <c r="V4033">
        <v>0.76923076923076927</v>
      </c>
      <c r="W4033">
        <v>0.4</v>
      </c>
      <c r="X4033">
        <v>0.24571428571428572</v>
      </c>
      <c r="Y4033">
        <v>0.12571428571428572</v>
      </c>
      <c r="Z4033">
        <v>327</v>
      </c>
      <c r="AA4033">
        <v>0.8</v>
      </c>
      <c r="AB4033">
        <v>17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33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100</v>
      </c>
      <c r="AR4033">
        <v>100</v>
      </c>
      <c r="AS4033" t="s">
        <v>755</v>
      </c>
    </row>
    <row r="4034" spans="1:45" x14ac:dyDescent="0.25">
      <c r="A4034">
        <v>4033</v>
      </c>
      <c r="B4034" t="s">
        <v>26</v>
      </c>
      <c r="C4034" t="s">
        <v>665</v>
      </c>
      <c r="D4034" t="s">
        <v>7</v>
      </c>
      <c r="E4034" t="s">
        <v>362</v>
      </c>
      <c r="F4034" s="138">
        <v>44150</v>
      </c>
      <c r="G4034" t="s">
        <v>670</v>
      </c>
      <c r="H4034" t="s">
        <v>667</v>
      </c>
      <c r="I4034" t="s">
        <v>677</v>
      </c>
      <c r="J4034" t="s">
        <v>195</v>
      </c>
      <c r="K4034" t="s">
        <v>671</v>
      </c>
      <c r="L4034">
        <v>1200</v>
      </c>
      <c r="M4034">
        <v>240</v>
      </c>
      <c r="N4034">
        <v>220</v>
      </c>
      <c r="P4034">
        <v>96</v>
      </c>
      <c r="Q4034">
        <v>60</v>
      </c>
      <c r="R4034">
        <v>50</v>
      </c>
      <c r="S4034">
        <v>63.36</v>
      </c>
      <c r="T4034">
        <v>20</v>
      </c>
      <c r="U4034">
        <v>41.5</v>
      </c>
      <c r="V4034">
        <v>0.55909090909090908</v>
      </c>
      <c r="W4034">
        <v>0.4</v>
      </c>
      <c r="X4034">
        <v>0.38961038961038963</v>
      </c>
      <c r="Y4034">
        <v>0.32467532467532467</v>
      </c>
      <c r="Z4034">
        <v>600</v>
      </c>
      <c r="AA4034">
        <v>0.7</v>
      </c>
      <c r="AB4034">
        <v>20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40</v>
      </c>
      <c r="AI4034">
        <v>6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50</v>
      </c>
      <c r="AR4034">
        <v>50</v>
      </c>
      <c r="AS4034" t="s">
        <v>755</v>
      </c>
    </row>
    <row r="4035" spans="1:45" x14ac:dyDescent="0.25">
      <c r="A4035">
        <v>4034</v>
      </c>
      <c r="B4035" t="s">
        <v>26</v>
      </c>
      <c r="C4035" t="s">
        <v>665</v>
      </c>
      <c r="D4035" t="s">
        <v>7</v>
      </c>
      <c r="E4035" t="s">
        <v>362</v>
      </c>
      <c r="F4035" s="138">
        <v>44150</v>
      </c>
      <c r="G4035" t="s">
        <v>670</v>
      </c>
      <c r="H4035" t="s">
        <v>667</v>
      </c>
      <c r="I4035" t="s">
        <v>677</v>
      </c>
      <c r="J4035" t="s">
        <v>196</v>
      </c>
      <c r="K4035" t="s">
        <v>671</v>
      </c>
      <c r="L4035">
        <v>1200</v>
      </c>
      <c r="M4035">
        <v>240</v>
      </c>
      <c r="N4035">
        <v>235</v>
      </c>
      <c r="P4035">
        <v>96</v>
      </c>
      <c r="Q4035">
        <v>30</v>
      </c>
      <c r="R4035">
        <v>65</v>
      </c>
      <c r="S4035">
        <v>63.36</v>
      </c>
      <c r="T4035">
        <v>20</v>
      </c>
      <c r="U4035">
        <v>51.25</v>
      </c>
      <c r="V4035">
        <v>0.75</v>
      </c>
      <c r="W4035">
        <v>0.4</v>
      </c>
      <c r="X4035">
        <v>0.18237082066869301</v>
      </c>
      <c r="Y4035">
        <v>0.39513677811550152</v>
      </c>
      <c r="Z4035">
        <v>700</v>
      </c>
      <c r="AA4035">
        <v>0.7</v>
      </c>
      <c r="AB4035">
        <v>20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50</v>
      </c>
      <c r="AI4035">
        <v>5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50</v>
      </c>
      <c r="AR4035">
        <v>50</v>
      </c>
      <c r="AS4035" t="s">
        <v>755</v>
      </c>
    </row>
    <row r="4036" spans="1:45" x14ac:dyDescent="0.25">
      <c r="A4036">
        <v>4035</v>
      </c>
      <c r="B4036" t="s">
        <v>26</v>
      </c>
      <c r="C4036" t="s">
        <v>665</v>
      </c>
      <c r="D4036" t="s">
        <v>7</v>
      </c>
      <c r="E4036" t="s">
        <v>362</v>
      </c>
      <c r="F4036" s="138">
        <v>44150</v>
      </c>
      <c r="G4036" t="s">
        <v>682</v>
      </c>
      <c r="H4036" t="s">
        <v>667</v>
      </c>
      <c r="I4036" t="s">
        <v>668</v>
      </c>
      <c r="J4036" t="s">
        <v>435</v>
      </c>
      <c r="K4036" t="s">
        <v>671</v>
      </c>
      <c r="L4036">
        <v>1200</v>
      </c>
      <c r="M4036">
        <v>200</v>
      </c>
      <c r="N4036">
        <v>208</v>
      </c>
      <c r="P4036">
        <v>80</v>
      </c>
      <c r="Q4036">
        <v>24</v>
      </c>
      <c r="R4036">
        <v>23</v>
      </c>
      <c r="S4036">
        <v>52.8</v>
      </c>
      <c r="T4036">
        <v>25.25</v>
      </c>
      <c r="U4036">
        <v>12.75</v>
      </c>
      <c r="V4036">
        <v>0.80851063829787229</v>
      </c>
      <c r="W4036">
        <v>0.4</v>
      </c>
      <c r="X4036">
        <v>0.16483516483516483</v>
      </c>
      <c r="Y4036">
        <v>0.15796703296703296</v>
      </c>
      <c r="Z4036">
        <v>358</v>
      </c>
      <c r="AA4036">
        <v>0.8</v>
      </c>
      <c r="AB4036">
        <v>16</v>
      </c>
      <c r="AC4036">
        <v>3</v>
      </c>
      <c r="AD4036">
        <v>0</v>
      </c>
      <c r="AE4036">
        <v>17</v>
      </c>
      <c r="AF4036">
        <v>0</v>
      </c>
      <c r="AG4036">
        <v>0</v>
      </c>
      <c r="AH4036">
        <v>9</v>
      </c>
      <c r="AI4036">
        <v>1</v>
      </c>
      <c r="AJ4036">
        <v>0</v>
      </c>
      <c r="AK4036">
        <v>7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50</v>
      </c>
      <c r="AR4036">
        <v>50</v>
      </c>
      <c r="AS4036" t="s">
        <v>755</v>
      </c>
    </row>
    <row r="4037" spans="1:45" x14ac:dyDescent="0.25">
      <c r="A4037">
        <v>4036</v>
      </c>
      <c r="B4037" t="s">
        <v>26</v>
      </c>
      <c r="C4037" t="s">
        <v>665</v>
      </c>
      <c r="D4037" t="s">
        <v>7</v>
      </c>
      <c r="E4037" t="s">
        <v>362</v>
      </c>
      <c r="F4037" s="138">
        <v>44150</v>
      </c>
      <c r="G4037" t="s">
        <v>682</v>
      </c>
      <c r="H4037" t="s">
        <v>667</v>
      </c>
      <c r="I4037" t="s">
        <v>668</v>
      </c>
      <c r="J4037" t="s">
        <v>436</v>
      </c>
      <c r="K4037" t="s">
        <v>671</v>
      </c>
      <c r="L4037">
        <v>1200</v>
      </c>
      <c r="M4037">
        <v>200</v>
      </c>
      <c r="N4037">
        <v>208</v>
      </c>
      <c r="P4037">
        <v>80</v>
      </c>
      <c r="Q4037">
        <v>37</v>
      </c>
      <c r="R4037">
        <v>21</v>
      </c>
      <c r="S4037">
        <v>52.8</v>
      </c>
      <c r="T4037">
        <v>12</v>
      </c>
      <c r="U4037">
        <v>22.3</v>
      </c>
      <c r="V4037">
        <v>0.59137931034482749</v>
      </c>
      <c r="W4037">
        <v>0.4</v>
      </c>
      <c r="X4037">
        <v>0.25412087912087911</v>
      </c>
      <c r="Y4037">
        <v>0.14423076923076925</v>
      </c>
      <c r="Z4037">
        <v>282</v>
      </c>
      <c r="AA4037">
        <v>0.7</v>
      </c>
      <c r="AB4037">
        <v>0</v>
      </c>
      <c r="AC4037">
        <v>12</v>
      </c>
      <c r="AD4037">
        <v>0</v>
      </c>
      <c r="AE4037">
        <v>18</v>
      </c>
      <c r="AF4037">
        <v>0</v>
      </c>
      <c r="AG4037">
        <v>0</v>
      </c>
      <c r="AH4037">
        <v>18.3</v>
      </c>
      <c r="AI4037">
        <v>0</v>
      </c>
      <c r="AJ4037">
        <v>0</v>
      </c>
      <c r="AK4037">
        <v>8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50</v>
      </c>
      <c r="AR4037">
        <v>50</v>
      </c>
      <c r="AS4037" t="s">
        <v>755</v>
      </c>
    </row>
    <row r="4038" spans="1:45" x14ac:dyDescent="0.25">
      <c r="A4038">
        <v>4037</v>
      </c>
      <c r="B4038" t="s">
        <v>26</v>
      </c>
      <c r="C4038" t="s">
        <v>665</v>
      </c>
      <c r="D4038" t="s">
        <v>7</v>
      </c>
      <c r="E4038" t="s">
        <v>362</v>
      </c>
      <c r="F4038" s="138">
        <v>44150</v>
      </c>
      <c r="G4038" t="s">
        <v>682</v>
      </c>
      <c r="H4038" t="s">
        <v>667</v>
      </c>
      <c r="I4038" t="s">
        <v>668</v>
      </c>
      <c r="J4038" t="s">
        <v>148</v>
      </c>
      <c r="K4038" t="s">
        <v>671</v>
      </c>
      <c r="L4038">
        <v>1200</v>
      </c>
      <c r="M4038">
        <v>200</v>
      </c>
      <c r="N4038">
        <v>208</v>
      </c>
      <c r="P4038">
        <v>80</v>
      </c>
      <c r="Q4038">
        <v>19</v>
      </c>
      <c r="R4038">
        <v>8</v>
      </c>
      <c r="S4038">
        <v>52.8</v>
      </c>
      <c r="T4038">
        <v>10.5</v>
      </c>
      <c r="U4038">
        <v>6</v>
      </c>
      <c r="V4038">
        <v>0.61111111111111116</v>
      </c>
      <c r="W4038">
        <v>0.4</v>
      </c>
      <c r="X4038">
        <v>0.1304945054945055</v>
      </c>
      <c r="Y4038">
        <v>5.4945054945054944E-2</v>
      </c>
      <c r="Z4038">
        <v>312</v>
      </c>
      <c r="AA4038">
        <v>0.7</v>
      </c>
      <c r="AB4038">
        <v>9</v>
      </c>
      <c r="AC4038">
        <v>0</v>
      </c>
      <c r="AD4038">
        <v>0</v>
      </c>
      <c r="AE4038">
        <v>3</v>
      </c>
      <c r="AF4038">
        <v>0</v>
      </c>
      <c r="AG4038">
        <v>0</v>
      </c>
      <c r="AH4038" t="s">
        <v>799</v>
      </c>
      <c r="AI4038">
        <v>0</v>
      </c>
      <c r="AJ4038">
        <v>0</v>
      </c>
      <c r="AK4038">
        <v>7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50</v>
      </c>
      <c r="AR4038">
        <v>50</v>
      </c>
      <c r="AS4038" t="s">
        <v>755</v>
      </c>
    </row>
    <row r="4039" spans="1:45" x14ac:dyDescent="0.25">
      <c r="A4039">
        <v>4038</v>
      </c>
      <c r="B4039" t="s">
        <v>26</v>
      </c>
      <c r="C4039" t="s">
        <v>665</v>
      </c>
      <c r="D4039" t="s">
        <v>7</v>
      </c>
      <c r="E4039" t="s">
        <v>362</v>
      </c>
      <c r="F4039" s="138">
        <v>44150</v>
      </c>
      <c r="G4039" t="s">
        <v>682</v>
      </c>
      <c r="H4039" t="s">
        <v>667</v>
      </c>
      <c r="I4039" t="s">
        <v>668</v>
      </c>
      <c r="J4039" t="s">
        <v>396</v>
      </c>
      <c r="K4039" t="s">
        <v>671</v>
      </c>
      <c r="L4039">
        <v>1200</v>
      </c>
      <c r="M4039">
        <v>200</v>
      </c>
      <c r="N4039">
        <v>208</v>
      </c>
      <c r="P4039">
        <v>80</v>
      </c>
      <c r="Q4039">
        <v>63</v>
      </c>
      <c r="R4039">
        <v>48</v>
      </c>
      <c r="S4039">
        <v>52.8</v>
      </c>
      <c r="T4039">
        <v>41.5</v>
      </c>
      <c r="U4039">
        <v>21.5</v>
      </c>
      <c r="V4039">
        <v>0.56756756756756754</v>
      </c>
      <c r="W4039">
        <v>0.4</v>
      </c>
      <c r="X4039">
        <v>0.43269230769230771</v>
      </c>
      <c r="Y4039">
        <v>0.32967032967032966</v>
      </c>
      <c r="Z4039">
        <v>286</v>
      </c>
      <c r="AA4039">
        <v>0.7</v>
      </c>
      <c r="AB4039">
        <v>18</v>
      </c>
      <c r="AC4039">
        <v>0</v>
      </c>
      <c r="AD4039">
        <v>0</v>
      </c>
      <c r="AE4039">
        <v>47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43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50</v>
      </c>
      <c r="AR4039">
        <v>50</v>
      </c>
      <c r="AS4039" t="s">
        <v>755</v>
      </c>
    </row>
    <row r="4040" spans="1:45" x14ac:dyDescent="0.25">
      <c r="A4040">
        <v>4039</v>
      </c>
      <c r="B4040" t="s">
        <v>26</v>
      </c>
      <c r="C4040" t="s">
        <v>665</v>
      </c>
      <c r="D4040" t="s">
        <v>7</v>
      </c>
      <c r="E4040" t="s">
        <v>362</v>
      </c>
      <c r="F4040" s="138">
        <v>44150</v>
      </c>
      <c r="G4040" t="s">
        <v>683</v>
      </c>
      <c r="H4040" t="s">
        <v>667</v>
      </c>
      <c r="I4040" t="s">
        <v>668</v>
      </c>
      <c r="J4040" t="s">
        <v>391</v>
      </c>
      <c r="K4040" t="s">
        <v>669</v>
      </c>
      <c r="L4040">
        <v>1500</v>
      </c>
      <c r="M4040">
        <v>420</v>
      </c>
      <c r="N4040">
        <v>420</v>
      </c>
      <c r="P4040">
        <v>168</v>
      </c>
      <c r="Q4040">
        <v>63</v>
      </c>
      <c r="R4040">
        <v>87</v>
      </c>
      <c r="S4040">
        <v>110.88</v>
      </c>
      <c r="T4040">
        <v>83</v>
      </c>
      <c r="U4040">
        <v>86.125</v>
      </c>
      <c r="V4040">
        <v>1.1274999999999999</v>
      </c>
      <c r="W4040">
        <v>0.4</v>
      </c>
      <c r="X4040">
        <v>0.21428571428571427</v>
      </c>
      <c r="Y4040">
        <v>0.29591836734693877</v>
      </c>
      <c r="Z4040">
        <v>456</v>
      </c>
      <c r="AA4040">
        <v>0.7</v>
      </c>
      <c r="AB4040">
        <v>71</v>
      </c>
      <c r="AC4040">
        <v>6</v>
      </c>
      <c r="AD4040">
        <v>0</v>
      </c>
      <c r="AE4040">
        <v>21</v>
      </c>
      <c r="AF4040">
        <v>0</v>
      </c>
      <c r="AG4040">
        <v>0</v>
      </c>
      <c r="AH4040">
        <v>63</v>
      </c>
      <c r="AI4040">
        <v>11</v>
      </c>
      <c r="AJ4040">
        <v>0</v>
      </c>
      <c r="AK4040">
        <v>31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50</v>
      </c>
      <c r="AR4040">
        <v>50</v>
      </c>
      <c r="AS4040" t="s">
        <v>797</v>
      </c>
    </row>
    <row r="4041" spans="1:45" x14ac:dyDescent="0.25">
      <c r="A4041">
        <v>4040</v>
      </c>
      <c r="B4041" t="s">
        <v>26</v>
      </c>
      <c r="C4041" t="s">
        <v>665</v>
      </c>
      <c r="D4041" t="s">
        <v>7</v>
      </c>
      <c r="E4041" t="s">
        <v>362</v>
      </c>
      <c r="F4041" s="138">
        <v>44150</v>
      </c>
      <c r="G4041" t="s">
        <v>683</v>
      </c>
      <c r="H4041" t="s">
        <v>667</v>
      </c>
      <c r="I4041" t="s">
        <v>668</v>
      </c>
      <c r="J4041" t="s">
        <v>394</v>
      </c>
      <c r="K4041" t="s">
        <v>669</v>
      </c>
      <c r="L4041">
        <v>1500</v>
      </c>
      <c r="M4041">
        <v>420</v>
      </c>
      <c r="N4041">
        <v>421</v>
      </c>
      <c r="P4041">
        <v>168</v>
      </c>
      <c r="Q4041">
        <v>48</v>
      </c>
      <c r="R4041">
        <v>72</v>
      </c>
      <c r="S4041">
        <v>110.88</v>
      </c>
      <c r="T4041">
        <v>32.75</v>
      </c>
      <c r="U4041">
        <v>44.75</v>
      </c>
      <c r="V4041">
        <v>0.64583333333333337</v>
      </c>
      <c r="W4041">
        <v>0.4</v>
      </c>
      <c r="X4041">
        <v>0.16287750254496097</v>
      </c>
      <c r="Y4041">
        <v>0.24431625381744149</v>
      </c>
      <c r="Z4041">
        <v>473</v>
      </c>
      <c r="AA4041">
        <v>0.6</v>
      </c>
      <c r="AB4041">
        <v>19</v>
      </c>
      <c r="AC4041">
        <v>5</v>
      </c>
      <c r="AD4041">
        <v>0</v>
      </c>
      <c r="AE4041">
        <v>25</v>
      </c>
      <c r="AF4041">
        <v>0</v>
      </c>
      <c r="AG4041">
        <v>0</v>
      </c>
      <c r="AH4041">
        <v>33</v>
      </c>
      <c r="AI4041">
        <v>5</v>
      </c>
      <c r="AJ4041">
        <v>0</v>
      </c>
      <c r="AK4041">
        <v>21</v>
      </c>
      <c r="AL4041">
        <v>0</v>
      </c>
      <c r="AM4041">
        <v>0</v>
      </c>
      <c r="AN4041">
        <v>0</v>
      </c>
      <c r="AO4041">
        <v>2</v>
      </c>
      <c r="AP4041">
        <v>0</v>
      </c>
      <c r="AQ4041">
        <v>50</v>
      </c>
      <c r="AR4041">
        <v>50</v>
      </c>
      <c r="AS4041" t="s">
        <v>797</v>
      </c>
    </row>
    <row r="4042" spans="1:45" x14ac:dyDescent="0.25">
      <c r="A4042">
        <v>4041</v>
      </c>
      <c r="B4042" t="s">
        <v>26</v>
      </c>
      <c r="C4042" t="s">
        <v>665</v>
      </c>
      <c r="D4042" t="s">
        <v>7</v>
      </c>
      <c r="E4042" t="s">
        <v>362</v>
      </c>
      <c r="F4042" s="138">
        <v>44150</v>
      </c>
      <c r="G4042" t="s">
        <v>683</v>
      </c>
      <c r="H4042" t="s">
        <v>667</v>
      </c>
      <c r="I4042" t="s">
        <v>668</v>
      </c>
      <c r="J4042" t="s">
        <v>392</v>
      </c>
      <c r="K4042" t="s">
        <v>669</v>
      </c>
      <c r="L4042">
        <v>1500</v>
      </c>
      <c r="M4042">
        <v>420</v>
      </c>
      <c r="N4042">
        <v>396</v>
      </c>
      <c r="P4042">
        <v>168</v>
      </c>
      <c r="Q4042">
        <v>34</v>
      </c>
      <c r="R4042">
        <v>52</v>
      </c>
      <c r="S4042">
        <v>110.88</v>
      </c>
      <c r="T4042">
        <v>26.75</v>
      </c>
      <c r="U4042">
        <v>25.5</v>
      </c>
      <c r="V4042">
        <v>0.60755813953488369</v>
      </c>
      <c r="W4042">
        <v>0.4</v>
      </c>
      <c r="X4042">
        <v>0.12265512265512266</v>
      </c>
      <c r="Y4042">
        <v>0.18759018759018758</v>
      </c>
      <c r="Z4042">
        <v>320</v>
      </c>
      <c r="AA4042">
        <v>0.6</v>
      </c>
      <c r="AB4042">
        <v>20</v>
      </c>
      <c r="AC4042">
        <v>5</v>
      </c>
      <c r="AD4042">
        <v>0</v>
      </c>
      <c r="AE4042">
        <v>11</v>
      </c>
      <c r="AF4042">
        <v>0</v>
      </c>
      <c r="AG4042">
        <v>0</v>
      </c>
      <c r="AH4042">
        <v>16</v>
      </c>
      <c r="AI4042">
        <v>12</v>
      </c>
      <c r="AJ4042">
        <v>0</v>
      </c>
      <c r="AK4042">
        <v>13</v>
      </c>
      <c r="AL4042">
        <v>0</v>
      </c>
      <c r="AM4042">
        <v>0</v>
      </c>
      <c r="AN4042">
        <v>0</v>
      </c>
      <c r="AO4042">
        <v>13</v>
      </c>
      <c r="AP4042">
        <v>0</v>
      </c>
      <c r="AQ4042">
        <v>50</v>
      </c>
      <c r="AR4042">
        <v>50</v>
      </c>
      <c r="AS4042" t="s">
        <v>797</v>
      </c>
    </row>
    <row r="4043" spans="1:45" x14ac:dyDescent="0.25">
      <c r="A4043">
        <v>4042</v>
      </c>
      <c r="B4043" t="s">
        <v>26</v>
      </c>
      <c r="C4043" t="s">
        <v>665</v>
      </c>
      <c r="D4043" t="s">
        <v>7</v>
      </c>
      <c r="E4043" t="s">
        <v>362</v>
      </c>
      <c r="F4043" s="138">
        <v>44150</v>
      </c>
      <c r="G4043" t="s">
        <v>683</v>
      </c>
      <c r="H4043" t="s">
        <v>667</v>
      </c>
      <c r="I4043" t="s">
        <v>668</v>
      </c>
      <c r="J4043" t="s">
        <v>393</v>
      </c>
      <c r="K4043" t="s">
        <v>669</v>
      </c>
      <c r="L4043">
        <v>1500</v>
      </c>
      <c r="M4043">
        <v>420</v>
      </c>
      <c r="N4043">
        <v>420</v>
      </c>
      <c r="P4043">
        <v>168</v>
      </c>
      <c r="Q4043">
        <v>47</v>
      </c>
      <c r="R4043">
        <v>55</v>
      </c>
      <c r="S4043">
        <v>111</v>
      </c>
      <c r="T4043">
        <v>7.5</v>
      </c>
      <c r="U4043">
        <v>54.3</v>
      </c>
      <c r="V4043">
        <v>0.60588235294117643</v>
      </c>
      <c r="W4043">
        <v>0.4</v>
      </c>
      <c r="X4043">
        <v>0.1598639455782313</v>
      </c>
      <c r="Y4043">
        <v>0.1870748299319728</v>
      </c>
      <c r="Z4043">
        <v>248</v>
      </c>
      <c r="AA4043">
        <v>0.6</v>
      </c>
      <c r="AB4043">
        <v>7</v>
      </c>
      <c r="AC4043">
        <v>2</v>
      </c>
      <c r="AD4043">
        <v>0</v>
      </c>
      <c r="AE4043">
        <v>0</v>
      </c>
      <c r="AF4043">
        <v>0</v>
      </c>
      <c r="AG4043">
        <v>0</v>
      </c>
      <c r="AH4043">
        <v>29.3</v>
      </c>
      <c r="AI4043">
        <v>4</v>
      </c>
      <c r="AJ4043">
        <v>0</v>
      </c>
      <c r="AK4043">
        <v>48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50</v>
      </c>
      <c r="AR4043">
        <v>50</v>
      </c>
      <c r="AS4043" t="s">
        <v>797</v>
      </c>
    </row>
    <row r="4044" spans="1:45" x14ac:dyDescent="0.25">
      <c r="A4044">
        <v>4043</v>
      </c>
      <c r="B4044" t="s">
        <v>26</v>
      </c>
      <c r="C4044" t="s">
        <v>665</v>
      </c>
      <c r="D4044" t="s">
        <v>7</v>
      </c>
      <c r="E4044" t="s">
        <v>362</v>
      </c>
      <c r="F4044" s="138">
        <v>44150</v>
      </c>
      <c r="G4044" t="s">
        <v>675</v>
      </c>
      <c r="H4044" t="s">
        <v>667</v>
      </c>
      <c r="I4044" t="s">
        <v>668</v>
      </c>
      <c r="J4044" t="s">
        <v>164</v>
      </c>
      <c r="K4044" t="s">
        <v>669</v>
      </c>
      <c r="L4044">
        <v>4200</v>
      </c>
      <c r="M4044">
        <v>630</v>
      </c>
      <c r="N4044">
        <v>736</v>
      </c>
      <c r="P4044">
        <v>353</v>
      </c>
      <c r="Q4044">
        <v>120</v>
      </c>
      <c r="R4044">
        <v>162</v>
      </c>
      <c r="S4044">
        <v>166</v>
      </c>
      <c r="T4044">
        <v>125</v>
      </c>
      <c r="U4044">
        <v>143.5</v>
      </c>
      <c r="V4044">
        <v>0.9521276595744681</v>
      </c>
      <c r="W4044">
        <v>0.4</v>
      </c>
      <c r="X4044">
        <v>0.23291925465838512</v>
      </c>
      <c r="Y4044">
        <v>0.3144409937888199</v>
      </c>
      <c r="Z4044">
        <v>578</v>
      </c>
      <c r="AA4044">
        <v>0.8</v>
      </c>
      <c r="AB4044">
        <v>99</v>
      </c>
      <c r="AC4044">
        <v>10</v>
      </c>
      <c r="AD4044">
        <v>0</v>
      </c>
      <c r="AE4044">
        <v>47</v>
      </c>
      <c r="AF4044">
        <v>0</v>
      </c>
      <c r="AG4044">
        <v>0</v>
      </c>
      <c r="AH4044">
        <v>120</v>
      </c>
      <c r="AI4044">
        <v>10</v>
      </c>
      <c r="AJ4044">
        <v>0</v>
      </c>
      <c r="AK4044">
        <v>42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50</v>
      </c>
      <c r="AR4044">
        <v>50</v>
      </c>
      <c r="AS4044" t="s">
        <v>797</v>
      </c>
    </row>
    <row r="4045" spans="1:45" x14ac:dyDescent="0.25">
      <c r="A4045">
        <v>4044</v>
      </c>
      <c r="B4045" t="s">
        <v>26</v>
      </c>
      <c r="C4045" t="s">
        <v>665</v>
      </c>
      <c r="D4045" t="s">
        <v>7</v>
      </c>
      <c r="E4045" t="s">
        <v>362</v>
      </c>
      <c r="F4045" s="138">
        <v>44150</v>
      </c>
      <c r="G4045" t="s">
        <v>684</v>
      </c>
      <c r="H4045" t="s">
        <v>667</v>
      </c>
      <c r="I4045" t="s">
        <v>668</v>
      </c>
      <c r="J4045" t="s">
        <v>170</v>
      </c>
      <c r="K4045" t="s">
        <v>669</v>
      </c>
      <c r="L4045">
        <v>1250</v>
      </c>
      <c r="M4045">
        <v>250</v>
      </c>
      <c r="N4045">
        <v>256</v>
      </c>
      <c r="P4045">
        <v>100</v>
      </c>
      <c r="Q4045">
        <v>25</v>
      </c>
      <c r="R4045">
        <v>39</v>
      </c>
      <c r="S4045">
        <v>92</v>
      </c>
      <c r="T4045">
        <v>17.5</v>
      </c>
      <c r="U4045">
        <v>27</v>
      </c>
      <c r="V4045">
        <v>0.6953125</v>
      </c>
      <c r="W4045">
        <v>0.4</v>
      </c>
      <c r="X4045">
        <v>0.13950892857142858</v>
      </c>
      <c r="Y4045">
        <v>0.21763392857142858</v>
      </c>
      <c r="Z4045">
        <v>270</v>
      </c>
      <c r="AA4045">
        <v>0.7</v>
      </c>
      <c r="AB4045">
        <v>14</v>
      </c>
      <c r="AC4045">
        <v>0</v>
      </c>
      <c r="AD4045">
        <v>0</v>
      </c>
      <c r="AE4045">
        <v>7</v>
      </c>
      <c r="AF4045">
        <v>0</v>
      </c>
      <c r="AG4045">
        <v>0</v>
      </c>
      <c r="AH4045">
        <v>21</v>
      </c>
      <c r="AI4045">
        <v>0</v>
      </c>
      <c r="AJ4045">
        <v>0</v>
      </c>
      <c r="AK4045">
        <v>12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50</v>
      </c>
      <c r="AR4045">
        <v>50</v>
      </c>
      <c r="AS4045" t="s">
        <v>755</v>
      </c>
    </row>
    <row r="4046" spans="1:45" x14ac:dyDescent="0.25">
      <c r="A4046">
        <v>4045</v>
      </c>
      <c r="B4046" t="s">
        <v>26</v>
      </c>
      <c r="C4046" t="s">
        <v>665</v>
      </c>
      <c r="D4046" t="s">
        <v>7</v>
      </c>
      <c r="E4046" t="s">
        <v>362</v>
      </c>
      <c r="F4046" s="138">
        <v>44150</v>
      </c>
      <c r="G4046" t="s">
        <v>685</v>
      </c>
      <c r="H4046" t="s">
        <v>667</v>
      </c>
      <c r="I4046" t="s">
        <v>668</v>
      </c>
      <c r="J4046" t="s">
        <v>173</v>
      </c>
      <c r="K4046" t="s">
        <v>671</v>
      </c>
      <c r="L4046">
        <v>1000</v>
      </c>
      <c r="M4046">
        <v>200</v>
      </c>
      <c r="N4046">
        <v>198</v>
      </c>
      <c r="P4046">
        <v>80</v>
      </c>
      <c r="Q4046">
        <v>43</v>
      </c>
      <c r="R4046">
        <v>17</v>
      </c>
      <c r="S4046">
        <v>52.8</v>
      </c>
      <c r="T4046">
        <v>6</v>
      </c>
      <c r="U4046">
        <v>21.5</v>
      </c>
      <c r="V4046">
        <v>0.45833333333333331</v>
      </c>
      <c r="W4046">
        <v>0.4</v>
      </c>
      <c r="X4046">
        <v>0.31024531024531027</v>
      </c>
      <c r="Y4046">
        <v>0.12265512265512266</v>
      </c>
      <c r="Z4046">
        <v>210</v>
      </c>
      <c r="AA4046">
        <v>0.7</v>
      </c>
      <c r="AB4046">
        <v>0</v>
      </c>
      <c r="AC4046">
        <v>2</v>
      </c>
      <c r="AD4046">
        <v>0</v>
      </c>
      <c r="AE4046">
        <v>11</v>
      </c>
      <c r="AF4046">
        <v>0</v>
      </c>
      <c r="AG4046">
        <v>0</v>
      </c>
      <c r="AH4046">
        <v>18</v>
      </c>
      <c r="AI4046">
        <v>0</v>
      </c>
      <c r="AJ4046">
        <v>0</v>
      </c>
      <c r="AK4046">
        <v>7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50</v>
      </c>
      <c r="AR4046">
        <v>50</v>
      </c>
      <c r="AS4046" t="s">
        <v>755</v>
      </c>
    </row>
    <row r="4047" spans="1:45" x14ac:dyDescent="0.25">
      <c r="A4047">
        <v>4046</v>
      </c>
      <c r="B4047" t="s">
        <v>26</v>
      </c>
      <c r="C4047" t="s">
        <v>665</v>
      </c>
      <c r="D4047" t="s">
        <v>7</v>
      </c>
      <c r="E4047" t="s">
        <v>362</v>
      </c>
      <c r="F4047" s="138">
        <v>44150</v>
      </c>
      <c r="G4047" t="s">
        <v>685</v>
      </c>
      <c r="H4047" t="s">
        <v>667</v>
      </c>
      <c r="I4047" t="s">
        <v>668</v>
      </c>
      <c r="J4047" t="s">
        <v>175</v>
      </c>
      <c r="K4047" t="s">
        <v>671</v>
      </c>
      <c r="L4047">
        <v>1000</v>
      </c>
      <c r="M4047">
        <v>280</v>
      </c>
      <c r="N4047">
        <v>276</v>
      </c>
      <c r="P4047">
        <v>112</v>
      </c>
      <c r="Q4047">
        <v>58</v>
      </c>
      <c r="R4047">
        <v>75</v>
      </c>
      <c r="S4047">
        <v>73.919999999999987</v>
      </c>
      <c r="T4047">
        <v>52.25</v>
      </c>
      <c r="U4047">
        <v>61.25</v>
      </c>
      <c r="V4047">
        <v>0.85338345864661658</v>
      </c>
      <c r="W4047">
        <v>0.4</v>
      </c>
      <c r="X4047">
        <v>0.30020703933747411</v>
      </c>
      <c r="Y4047">
        <v>0.38819875776397517</v>
      </c>
      <c r="Z4047">
        <v>600</v>
      </c>
      <c r="AA4047">
        <v>0.7</v>
      </c>
      <c r="AB4047">
        <v>46</v>
      </c>
      <c r="AC4047">
        <v>5</v>
      </c>
      <c r="AD4047">
        <v>0</v>
      </c>
      <c r="AE4047">
        <v>10</v>
      </c>
      <c r="AF4047">
        <v>0</v>
      </c>
      <c r="AG4047">
        <v>0</v>
      </c>
      <c r="AH4047">
        <v>52</v>
      </c>
      <c r="AI4047">
        <v>7</v>
      </c>
      <c r="AJ4047">
        <v>0</v>
      </c>
      <c r="AK4047">
        <v>15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100</v>
      </c>
      <c r="AR4047">
        <v>100</v>
      </c>
      <c r="AS4047" t="s">
        <v>797</v>
      </c>
    </row>
    <row r="4048" spans="1:45" x14ac:dyDescent="0.25">
      <c r="A4048">
        <v>4047</v>
      </c>
      <c r="B4048" t="s">
        <v>26</v>
      </c>
      <c r="C4048" t="s">
        <v>665</v>
      </c>
      <c r="D4048" t="s">
        <v>7</v>
      </c>
      <c r="E4048" t="s">
        <v>362</v>
      </c>
      <c r="F4048" s="138">
        <v>44150</v>
      </c>
      <c r="G4048" t="s">
        <v>685</v>
      </c>
      <c r="H4048" t="s">
        <v>667</v>
      </c>
      <c r="I4048" t="s">
        <v>668</v>
      </c>
      <c r="J4048" t="s">
        <v>177</v>
      </c>
      <c r="K4048" t="s">
        <v>671</v>
      </c>
      <c r="L4048">
        <v>1000</v>
      </c>
      <c r="M4048">
        <v>200</v>
      </c>
      <c r="N4048">
        <v>208</v>
      </c>
      <c r="P4048">
        <v>80</v>
      </c>
      <c r="Q4048">
        <v>18</v>
      </c>
      <c r="R4048">
        <v>55</v>
      </c>
      <c r="S4048">
        <v>52.8</v>
      </c>
      <c r="T4048">
        <v>18.670000000000002</v>
      </c>
      <c r="U4048">
        <v>48.25</v>
      </c>
      <c r="V4048">
        <v>0.91671232876712327</v>
      </c>
      <c r="W4048">
        <v>0.4</v>
      </c>
      <c r="X4048">
        <v>0.12362637362637363</v>
      </c>
      <c r="Y4048">
        <v>0.37774725274725274</v>
      </c>
      <c r="Z4048">
        <v>494</v>
      </c>
      <c r="AA4048">
        <v>0.65</v>
      </c>
      <c r="AB4048">
        <v>14.67</v>
      </c>
      <c r="AC4048">
        <v>0</v>
      </c>
      <c r="AD4048">
        <v>0</v>
      </c>
      <c r="AE4048">
        <v>8</v>
      </c>
      <c r="AF4048">
        <v>0</v>
      </c>
      <c r="AG4048">
        <v>0</v>
      </c>
      <c r="AH4048">
        <v>47.5</v>
      </c>
      <c r="AI4048">
        <v>3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50</v>
      </c>
      <c r="AR4048">
        <v>50</v>
      </c>
      <c r="AS4048" t="s">
        <v>755</v>
      </c>
    </row>
    <row r="4049" spans="1:45" x14ac:dyDescent="0.25">
      <c r="A4049">
        <v>4048</v>
      </c>
      <c r="B4049" t="s">
        <v>26</v>
      </c>
      <c r="C4049" t="s">
        <v>665</v>
      </c>
      <c r="D4049" t="s">
        <v>7</v>
      </c>
      <c r="E4049" t="s">
        <v>362</v>
      </c>
      <c r="F4049" s="138">
        <v>44150</v>
      </c>
      <c r="G4049" t="s">
        <v>685</v>
      </c>
      <c r="H4049" t="s">
        <v>667</v>
      </c>
      <c r="I4049" t="s">
        <v>668</v>
      </c>
      <c r="J4049" t="s">
        <v>181</v>
      </c>
      <c r="K4049" t="s">
        <v>671</v>
      </c>
      <c r="L4049">
        <v>1000</v>
      </c>
      <c r="M4049">
        <v>200</v>
      </c>
      <c r="N4049">
        <v>202</v>
      </c>
      <c r="P4049">
        <v>80</v>
      </c>
      <c r="Q4049">
        <v>13</v>
      </c>
      <c r="R4049">
        <v>23</v>
      </c>
      <c r="S4049">
        <v>52.8</v>
      </c>
      <c r="T4049">
        <v>8.3000000000000007</v>
      </c>
      <c r="U4049">
        <v>9</v>
      </c>
      <c r="V4049">
        <v>0.48055555555555557</v>
      </c>
      <c r="W4049">
        <v>0.4</v>
      </c>
      <c r="X4049">
        <v>9.1937765205091948E-2</v>
      </c>
      <c r="Y4049">
        <v>0.1626591230551627</v>
      </c>
      <c r="Z4049">
        <v>330</v>
      </c>
      <c r="AA4049">
        <v>0.65</v>
      </c>
      <c r="AB4049">
        <v>7.3</v>
      </c>
      <c r="AC4049">
        <v>0</v>
      </c>
      <c r="AD4049">
        <v>0</v>
      </c>
      <c r="AE4049">
        <v>2</v>
      </c>
      <c r="AF4049">
        <v>0</v>
      </c>
      <c r="AG4049">
        <v>0</v>
      </c>
      <c r="AH4049">
        <v>9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50</v>
      </c>
      <c r="AR4049">
        <v>50</v>
      </c>
      <c r="AS4049" t="s">
        <v>755</v>
      </c>
    </row>
    <row r="4050" spans="1:45" x14ac:dyDescent="0.25">
      <c r="A4050">
        <v>4049</v>
      </c>
      <c r="B4050" t="s">
        <v>26</v>
      </c>
      <c r="C4050" t="s">
        <v>665</v>
      </c>
      <c r="D4050" t="s">
        <v>7</v>
      </c>
      <c r="E4050" t="s">
        <v>362</v>
      </c>
      <c r="F4050" s="138">
        <v>44150</v>
      </c>
      <c r="G4050" t="s">
        <v>685</v>
      </c>
      <c r="H4050" t="s">
        <v>667</v>
      </c>
      <c r="I4050" t="s">
        <v>668</v>
      </c>
      <c r="J4050" t="s">
        <v>608</v>
      </c>
      <c r="K4050" t="s">
        <v>671</v>
      </c>
      <c r="L4050">
        <v>1000</v>
      </c>
      <c r="M4050">
        <v>200</v>
      </c>
      <c r="N4050">
        <v>192</v>
      </c>
      <c r="P4050">
        <v>80</v>
      </c>
      <c r="Q4050">
        <v>26</v>
      </c>
      <c r="R4050">
        <v>22</v>
      </c>
      <c r="S4050">
        <v>52.8</v>
      </c>
      <c r="T4050">
        <v>14</v>
      </c>
      <c r="U4050">
        <v>12.5</v>
      </c>
      <c r="V4050">
        <v>0.55208333333333337</v>
      </c>
      <c r="W4050">
        <v>0.4</v>
      </c>
      <c r="X4050">
        <v>0.19345238095238099</v>
      </c>
      <c r="Y4050">
        <v>0.16369047619047622</v>
      </c>
      <c r="Z4050">
        <v>214</v>
      </c>
      <c r="AA4050">
        <v>0.65</v>
      </c>
      <c r="AB4050">
        <v>13</v>
      </c>
      <c r="AC4050">
        <v>4</v>
      </c>
      <c r="AD4050">
        <v>0</v>
      </c>
      <c r="AE4050">
        <v>0</v>
      </c>
      <c r="AF4050">
        <v>0</v>
      </c>
      <c r="AG4050">
        <v>0</v>
      </c>
      <c r="AH4050">
        <v>11</v>
      </c>
      <c r="AI4050">
        <v>0</v>
      </c>
      <c r="AJ4050">
        <v>0</v>
      </c>
      <c r="AK4050">
        <v>3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50</v>
      </c>
      <c r="AR4050">
        <v>50</v>
      </c>
      <c r="AS4050" t="s">
        <v>755</v>
      </c>
    </row>
    <row r="4051" spans="1:45" x14ac:dyDescent="0.25">
      <c r="A4051">
        <v>4050</v>
      </c>
      <c r="B4051" t="s">
        <v>26</v>
      </c>
      <c r="C4051" t="s">
        <v>665</v>
      </c>
      <c r="D4051" t="s">
        <v>7</v>
      </c>
      <c r="E4051" t="s">
        <v>362</v>
      </c>
      <c r="F4051" s="138">
        <v>44150</v>
      </c>
      <c r="G4051" t="s">
        <v>685</v>
      </c>
      <c r="H4051" t="s">
        <v>667</v>
      </c>
      <c r="I4051" t="s">
        <v>668</v>
      </c>
      <c r="J4051" t="s">
        <v>180</v>
      </c>
      <c r="K4051" t="s">
        <v>671</v>
      </c>
      <c r="L4051">
        <v>1000</v>
      </c>
      <c r="M4051">
        <v>200</v>
      </c>
      <c r="N4051">
        <v>148</v>
      </c>
      <c r="P4051">
        <v>80</v>
      </c>
      <c r="Q4051">
        <v>14</v>
      </c>
      <c r="R4051">
        <v>18</v>
      </c>
      <c r="S4051">
        <v>52.8</v>
      </c>
      <c r="T4051">
        <v>5</v>
      </c>
      <c r="U4051">
        <v>15</v>
      </c>
      <c r="V4051">
        <v>0.625</v>
      </c>
      <c r="W4051">
        <v>0.4</v>
      </c>
      <c r="X4051">
        <v>0.13513513513513514</v>
      </c>
      <c r="Y4051">
        <v>0.17374517374517376</v>
      </c>
      <c r="Z4051">
        <v>288</v>
      </c>
      <c r="AA4051">
        <v>0.65</v>
      </c>
      <c r="AB4051">
        <v>5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15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50</v>
      </c>
      <c r="AR4051">
        <v>50</v>
      </c>
      <c r="AS4051" t="s">
        <v>755</v>
      </c>
    </row>
    <row r="4052" spans="1:45" x14ac:dyDescent="0.25">
      <c r="A4052">
        <v>4051</v>
      </c>
      <c r="B4052" t="s">
        <v>26</v>
      </c>
      <c r="C4052" t="s">
        <v>665</v>
      </c>
      <c r="D4052" t="s">
        <v>7</v>
      </c>
      <c r="E4052" t="s">
        <v>362</v>
      </c>
      <c r="F4052" s="138">
        <v>44150</v>
      </c>
      <c r="G4052" t="s">
        <v>685</v>
      </c>
      <c r="H4052" t="s">
        <v>667</v>
      </c>
      <c r="I4052" t="s">
        <v>677</v>
      </c>
      <c r="J4052" t="s">
        <v>529</v>
      </c>
      <c r="K4052" t="s">
        <v>671</v>
      </c>
      <c r="L4052">
        <v>1000</v>
      </c>
      <c r="M4052">
        <v>200</v>
      </c>
      <c r="N4052">
        <v>190</v>
      </c>
      <c r="P4052">
        <v>80</v>
      </c>
      <c r="Q4052">
        <v>35</v>
      </c>
      <c r="R4052">
        <v>40</v>
      </c>
      <c r="S4052">
        <v>52.8</v>
      </c>
      <c r="T4052">
        <v>25</v>
      </c>
      <c r="U4052">
        <v>36</v>
      </c>
      <c r="V4052">
        <v>0.81333333333333335</v>
      </c>
      <c r="W4052">
        <v>0.4</v>
      </c>
      <c r="X4052">
        <v>0.26315789473684209</v>
      </c>
      <c r="Y4052">
        <v>0.3007518796992481</v>
      </c>
      <c r="Z4052">
        <v>600</v>
      </c>
      <c r="AA4052">
        <v>0.65</v>
      </c>
      <c r="AB4052">
        <v>25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30</v>
      </c>
      <c r="AI4052">
        <v>4</v>
      </c>
      <c r="AJ4052">
        <v>0</v>
      </c>
      <c r="AK4052">
        <v>10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50</v>
      </c>
      <c r="AR4052">
        <v>50</v>
      </c>
      <c r="AS4052" t="s">
        <v>755</v>
      </c>
    </row>
    <row r="4053" spans="1:45" x14ac:dyDescent="0.25">
      <c r="A4053">
        <v>4052</v>
      </c>
      <c r="B4053" t="s">
        <v>26</v>
      </c>
      <c r="C4053" t="s">
        <v>665</v>
      </c>
      <c r="D4053" t="s">
        <v>7</v>
      </c>
      <c r="E4053" t="s">
        <v>362</v>
      </c>
      <c r="F4053" s="138">
        <v>44150</v>
      </c>
      <c r="G4053" t="s">
        <v>685</v>
      </c>
      <c r="H4053" t="s">
        <v>667</v>
      </c>
      <c r="I4053" t="s">
        <v>672</v>
      </c>
      <c r="J4053" t="s">
        <v>407</v>
      </c>
      <c r="K4053" t="s">
        <v>671</v>
      </c>
      <c r="L4053">
        <v>1000</v>
      </c>
      <c r="M4053">
        <v>200</v>
      </c>
      <c r="N4053">
        <v>193</v>
      </c>
      <c r="P4053">
        <v>80</v>
      </c>
      <c r="Q4053">
        <v>43</v>
      </c>
      <c r="R4053">
        <v>22</v>
      </c>
      <c r="S4053">
        <v>52.8</v>
      </c>
      <c r="T4053">
        <v>23.75</v>
      </c>
      <c r="U4053">
        <v>12.25</v>
      </c>
      <c r="V4053">
        <v>0.55384615384615388</v>
      </c>
      <c r="W4053">
        <v>0.4</v>
      </c>
      <c r="X4053">
        <v>0.31828275351591417</v>
      </c>
      <c r="Y4053">
        <v>0.16284233900814213</v>
      </c>
      <c r="Z4053">
        <v>218</v>
      </c>
      <c r="AA4053">
        <v>0.7</v>
      </c>
      <c r="AB4053">
        <v>23.5</v>
      </c>
      <c r="AC4053">
        <v>1</v>
      </c>
      <c r="AD4053">
        <v>0</v>
      </c>
      <c r="AE4053">
        <v>0</v>
      </c>
      <c r="AF4053">
        <v>0</v>
      </c>
      <c r="AG4053">
        <v>0</v>
      </c>
      <c r="AH4053">
        <v>11</v>
      </c>
      <c r="AI4053">
        <v>1</v>
      </c>
      <c r="AJ4053">
        <v>0</v>
      </c>
      <c r="AK4053">
        <v>2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100</v>
      </c>
      <c r="AR4053">
        <v>100</v>
      </c>
      <c r="AS4053" t="s">
        <v>755</v>
      </c>
    </row>
    <row r="4054" spans="1:45" x14ac:dyDescent="0.25">
      <c r="A4054">
        <v>4053</v>
      </c>
      <c r="B4054" t="s">
        <v>26</v>
      </c>
      <c r="C4054" t="s">
        <v>665</v>
      </c>
      <c r="D4054" t="s">
        <v>7</v>
      </c>
      <c r="E4054" t="s">
        <v>362</v>
      </c>
      <c r="F4054" s="138">
        <v>44150</v>
      </c>
      <c r="G4054" t="s">
        <v>685</v>
      </c>
      <c r="H4054" t="s">
        <v>667</v>
      </c>
      <c r="I4054" t="s">
        <v>677</v>
      </c>
      <c r="J4054" t="s">
        <v>405</v>
      </c>
      <c r="K4054" t="s">
        <v>671</v>
      </c>
      <c r="L4054">
        <v>320</v>
      </c>
      <c r="M4054">
        <v>200</v>
      </c>
      <c r="N4054">
        <v>196</v>
      </c>
      <c r="P4054">
        <v>80</v>
      </c>
      <c r="Q4054">
        <v>40</v>
      </c>
      <c r="R4054">
        <v>30</v>
      </c>
      <c r="S4054">
        <v>52.8</v>
      </c>
      <c r="T4054">
        <v>20</v>
      </c>
      <c r="U4054">
        <v>28</v>
      </c>
      <c r="V4054">
        <v>0.68571428571428572</v>
      </c>
      <c r="W4054">
        <v>0.4</v>
      </c>
      <c r="X4054">
        <v>0.29154518950437319</v>
      </c>
      <c r="Y4054">
        <v>0.21865889212827991</v>
      </c>
      <c r="Z4054">
        <v>350</v>
      </c>
      <c r="AA4054">
        <v>0.7</v>
      </c>
      <c r="AB4054">
        <v>20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25</v>
      </c>
      <c r="AI4054">
        <v>4</v>
      </c>
      <c r="AJ4054">
        <v>0</v>
      </c>
      <c r="AK4054">
        <v>4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50</v>
      </c>
      <c r="AR4054">
        <v>50</v>
      </c>
      <c r="AS4054" t="s">
        <v>755</v>
      </c>
    </row>
    <row r="4055" spans="1:45" x14ac:dyDescent="0.25">
      <c r="A4055">
        <v>4054</v>
      </c>
      <c r="B4055" t="s">
        <v>26</v>
      </c>
      <c r="C4055" t="s">
        <v>665</v>
      </c>
      <c r="D4055" t="s">
        <v>7</v>
      </c>
      <c r="E4055" t="s">
        <v>362</v>
      </c>
      <c r="F4055" s="138">
        <v>44150</v>
      </c>
      <c r="G4055" t="s">
        <v>712</v>
      </c>
      <c r="H4055" t="s">
        <v>687</v>
      </c>
      <c r="I4055" t="s">
        <v>668</v>
      </c>
      <c r="J4055" t="s">
        <v>466</v>
      </c>
      <c r="K4055" t="s">
        <v>711</v>
      </c>
      <c r="L4055">
        <v>320</v>
      </c>
      <c r="M4055">
        <v>144</v>
      </c>
      <c r="N4055">
        <v>144</v>
      </c>
      <c r="P4055">
        <v>34.56</v>
      </c>
      <c r="Q4055">
        <v>16</v>
      </c>
      <c r="R4055">
        <v>21</v>
      </c>
      <c r="S4055">
        <v>25.344000000000001</v>
      </c>
      <c r="T4055">
        <v>7</v>
      </c>
      <c r="U4055">
        <v>23</v>
      </c>
      <c r="V4055">
        <v>0.81081081081081086</v>
      </c>
      <c r="W4055">
        <v>0.24</v>
      </c>
      <c r="X4055">
        <v>0.15873015873015872</v>
      </c>
      <c r="Y4055">
        <v>0.20833333333333334</v>
      </c>
      <c r="Z4055">
        <v>367</v>
      </c>
      <c r="AA4055">
        <v>0.7</v>
      </c>
      <c r="AB4055">
        <v>7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23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50</v>
      </c>
      <c r="AR4055">
        <v>50</v>
      </c>
      <c r="AS4055" t="s">
        <v>755</v>
      </c>
    </row>
    <row r="4056" spans="1:45" x14ac:dyDescent="0.25">
      <c r="A4056">
        <v>4055</v>
      </c>
      <c r="B4056" t="s">
        <v>26</v>
      </c>
      <c r="C4056" t="s">
        <v>678</v>
      </c>
      <c r="D4056" t="s">
        <v>7</v>
      </c>
      <c r="E4056" t="s">
        <v>362</v>
      </c>
      <c r="F4056" s="138">
        <v>44150</v>
      </c>
      <c r="G4056" t="s">
        <v>684</v>
      </c>
      <c r="H4056" t="s">
        <v>687</v>
      </c>
      <c r="I4056" t="s">
        <v>688</v>
      </c>
      <c r="J4056" t="s">
        <v>457</v>
      </c>
      <c r="K4056" t="s">
        <v>669</v>
      </c>
      <c r="L4056">
        <v>1250</v>
      </c>
      <c r="M4056">
        <v>250</v>
      </c>
      <c r="N4056">
        <v>248</v>
      </c>
      <c r="P4056">
        <v>100</v>
      </c>
      <c r="Q4056">
        <v>31</v>
      </c>
      <c r="R4056">
        <v>43</v>
      </c>
      <c r="S4056">
        <v>92</v>
      </c>
      <c r="T4056">
        <v>13</v>
      </c>
      <c r="U4056">
        <v>35.5</v>
      </c>
      <c r="V4056">
        <v>0.65540540540540537</v>
      </c>
      <c r="W4056">
        <v>0.24</v>
      </c>
      <c r="X4056">
        <v>0.17857142857142858</v>
      </c>
      <c r="Y4056">
        <v>0.24769585253456222</v>
      </c>
      <c r="Z4056">
        <v>312</v>
      </c>
      <c r="AA4056">
        <v>0.7</v>
      </c>
      <c r="AB4056">
        <v>11</v>
      </c>
      <c r="AC4056">
        <v>0</v>
      </c>
      <c r="AD4056">
        <v>0</v>
      </c>
      <c r="AE4056">
        <v>4</v>
      </c>
      <c r="AF4056">
        <v>0</v>
      </c>
      <c r="AG4056">
        <v>0</v>
      </c>
      <c r="AH4056">
        <v>28</v>
      </c>
      <c r="AI4056">
        <v>0</v>
      </c>
      <c r="AJ4056">
        <v>0</v>
      </c>
      <c r="AK4056">
        <v>15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50</v>
      </c>
      <c r="AR4056">
        <v>50</v>
      </c>
      <c r="AS4056" t="s">
        <v>755</v>
      </c>
    </row>
    <row r="4057" spans="1:45" x14ac:dyDescent="0.25">
      <c r="A4057">
        <v>4056</v>
      </c>
      <c r="B4057" t="s">
        <v>26</v>
      </c>
      <c r="C4057" t="s">
        <v>680</v>
      </c>
      <c r="D4057" t="s">
        <v>7</v>
      </c>
      <c r="E4057" t="s">
        <v>362</v>
      </c>
      <c r="F4057" s="138">
        <v>44150</v>
      </c>
      <c r="G4057" t="s">
        <v>666</v>
      </c>
      <c r="H4057" t="s">
        <v>667</v>
      </c>
      <c r="I4057" t="s">
        <v>681</v>
      </c>
      <c r="J4057" t="s">
        <v>236</v>
      </c>
      <c r="K4057" t="s">
        <v>669</v>
      </c>
      <c r="L4057">
        <v>2700</v>
      </c>
      <c r="M4057">
        <v>567</v>
      </c>
      <c r="N4057">
        <v>320</v>
      </c>
      <c r="P4057">
        <v>226</v>
      </c>
      <c r="Q4057">
        <v>68</v>
      </c>
      <c r="R4057">
        <v>189</v>
      </c>
      <c r="S4057">
        <v>147</v>
      </c>
      <c r="T4057">
        <v>88.1</v>
      </c>
      <c r="U4057">
        <v>214.75</v>
      </c>
      <c r="V4057">
        <v>1.1784046692607004</v>
      </c>
      <c r="W4057">
        <v>0.4</v>
      </c>
      <c r="X4057">
        <v>0.30357142857142855</v>
      </c>
      <c r="Y4057">
        <v>0.84375</v>
      </c>
      <c r="Z4057">
        <v>608</v>
      </c>
      <c r="AA4057">
        <v>0.7</v>
      </c>
      <c r="AB4057">
        <v>80.099999999999994</v>
      </c>
      <c r="AC4057">
        <v>0</v>
      </c>
      <c r="AD4057">
        <v>0</v>
      </c>
      <c r="AE4057">
        <v>16</v>
      </c>
      <c r="AF4057">
        <v>0</v>
      </c>
      <c r="AG4057">
        <v>0</v>
      </c>
      <c r="AH4057">
        <v>192</v>
      </c>
      <c r="AI4057">
        <v>7</v>
      </c>
      <c r="AJ4057">
        <v>0</v>
      </c>
      <c r="AK4057">
        <v>42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250</v>
      </c>
      <c r="AR4057">
        <v>250</v>
      </c>
      <c r="AS4057" t="s">
        <v>797</v>
      </c>
    </row>
    <row r="4058" spans="1:45" x14ac:dyDescent="0.25">
      <c r="A4058">
        <v>4057</v>
      </c>
      <c r="B4058" t="s">
        <v>26</v>
      </c>
      <c r="C4058" t="s">
        <v>680</v>
      </c>
      <c r="D4058" t="s">
        <v>7</v>
      </c>
      <c r="E4058" t="s">
        <v>362</v>
      </c>
      <c r="F4058" s="138">
        <v>44150</v>
      </c>
      <c r="G4058" t="s">
        <v>666</v>
      </c>
      <c r="H4058" t="s">
        <v>667</v>
      </c>
      <c r="I4058" t="s">
        <v>681</v>
      </c>
      <c r="J4058" t="s">
        <v>428</v>
      </c>
      <c r="K4058" t="s">
        <v>669</v>
      </c>
      <c r="L4058">
        <v>2700</v>
      </c>
      <c r="M4058">
        <v>567</v>
      </c>
      <c r="N4058">
        <v>320</v>
      </c>
      <c r="P4058">
        <v>226</v>
      </c>
      <c r="Q4058">
        <v>29</v>
      </c>
      <c r="R4058">
        <v>101</v>
      </c>
      <c r="S4058">
        <v>147</v>
      </c>
      <c r="T4058">
        <v>22.25</v>
      </c>
      <c r="U4058">
        <v>130.6</v>
      </c>
      <c r="V4058">
        <v>1.1757692307692307</v>
      </c>
      <c r="W4058">
        <v>0.4</v>
      </c>
      <c r="X4058">
        <v>0.12946428571428573</v>
      </c>
      <c r="Y4058">
        <v>0.45089285714285715</v>
      </c>
      <c r="Z4058">
        <v>525</v>
      </c>
      <c r="AA4058">
        <v>0.7</v>
      </c>
      <c r="AB4058">
        <v>19</v>
      </c>
      <c r="AC4058">
        <v>3</v>
      </c>
      <c r="AD4058">
        <v>0</v>
      </c>
      <c r="AE4058">
        <v>5</v>
      </c>
      <c r="AF4058">
        <v>0</v>
      </c>
      <c r="AG4058">
        <v>0</v>
      </c>
      <c r="AH4058">
        <v>125.1</v>
      </c>
      <c r="AI4058">
        <v>4</v>
      </c>
      <c r="AJ4058">
        <v>0</v>
      </c>
      <c r="AK4058">
        <v>9</v>
      </c>
      <c r="AL4058">
        <v>0</v>
      </c>
      <c r="AM4058">
        <v>0</v>
      </c>
      <c r="AN4058">
        <v>0</v>
      </c>
      <c r="AO4058">
        <v>2</v>
      </c>
      <c r="AP4058">
        <v>0</v>
      </c>
      <c r="AQ4058">
        <v>250</v>
      </c>
      <c r="AR4058">
        <v>250</v>
      </c>
      <c r="AS4058" t="s">
        <v>797</v>
      </c>
    </row>
    <row r="4059" spans="1:45" x14ac:dyDescent="0.25">
      <c r="A4059">
        <v>4058</v>
      </c>
      <c r="B4059" t="s">
        <v>26</v>
      </c>
      <c r="C4059" t="s">
        <v>680</v>
      </c>
      <c r="D4059" t="s">
        <v>7</v>
      </c>
      <c r="E4059" t="s">
        <v>362</v>
      </c>
      <c r="F4059" s="138">
        <v>44150</v>
      </c>
      <c r="G4059" t="s">
        <v>670</v>
      </c>
      <c r="H4059" t="s">
        <v>667</v>
      </c>
      <c r="I4059" t="s">
        <v>681</v>
      </c>
      <c r="J4059" t="s">
        <v>373</v>
      </c>
      <c r="K4059" t="s">
        <v>671</v>
      </c>
      <c r="L4059">
        <v>1200</v>
      </c>
      <c r="M4059">
        <v>336</v>
      </c>
      <c r="N4059">
        <v>268</v>
      </c>
      <c r="P4059">
        <v>134</v>
      </c>
      <c r="Q4059">
        <v>32</v>
      </c>
      <c r="R4059">
        <v>25</v>
      </c>
      <c r="S4059">
        <v>88</v>
      </c>
      <c r="T4059">
        <v>39.5</v>
      </c>
      <c r="U4059">
        <v>38</v>
      </c>
      <c r="V4059">
        <v>1.3596491228070176</v>
      </c>
      <c r="W4059">
        <v>0.4</v>
      </c>
      <c r="X4059">
        <v>0.17057569296375266</v>
      </c>
      <c r="Y4059">
        <v>0.13326226012793177</v>
      </c>
      <c r="Z4059">
        <v>270</v>
      </c>
      <c r="AA4059">
        <v>0.7</v>
      </c>
      <c r="AB4059">
        <v>38</v>
      </c>
      <c r="AC4059">
        <v>4</v>
      </c>
      <c r="AD4059">
        <v>0</v>
      </c>
      <c r="AE4059">
        <v>1</v>
      </c>
      <c r="AF4059">
        <v>0</v>
      </c>
      <c r="AG4059">
        <v>0</v>
      </c>
      <c r="AH4059">
        <v>35</v>
      </c>
      <c r="AI4059">
        <v>12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250</v>
      </c>
      <c r="AR4059">
        <v>250</v>
      </c>
      <c r="AS4059" t="s">
        <v>797</v>
      </c>
    </row>
    <row r="4060" spans="1:45" x14ac:dyDescent="0.25">
      <c r="A4060">
        <v>4059</v>
      </c>
      <c r="B4060" t="s">
        <v>26</v>
      </c>
      <c r="C4060" t="s">
        <v>680</v>
      </c>
      <c r="D4060" t="s">
        <v>7</v>
      </c>
      <c r="E4060" t="s">
        <v>362</v>
      </c>
      <c r="F4060" s="138">
        <v>44150</v>
      </c>
      <c r="G4060" t="s">
        <v>684</v>
      </c>
      <c r="H4060" t="s">
        <v>667</v>
      </c>
      <c r="I4060" t="s">
        <v>681</v>
      </c>
      <c r="J4060" t="s">
        <v>398</v>
      </c>
      <c r="K4060" t="s">
        <v>669</v>
      </c>
      <c r="L4060">
        <v>1250</v>
      </c>
      <c r="M4060">
        <v>250</v>
      </c>
      <c r="N4060">
        <v>208</v>
      </c>
      <c r="P4060">
        <v>100</v>
      </c>
      <c r="Q4060">
        <v>49</v>
      </c>
      <c r="R4060">
        <v>40</v>
      </c>
      <c r="S4060">
        <v>66</v>
      </c>
      <c r="T4060">
        <v>27</v>
      </c>
      <c r="U4060">
        <v>24.85</v>
      </c>
      <c r="V4060">
        <v>0.58258426966292132</v>
      </c>
      <c r="W4060">
        <v>0.4</v>
      </c>
      <c r="X4060">
        <v>0.33653846153846156</v>
      </c>
      <c r="Y4060">
        <v>0.27472527472527475</v>
      </c>
      <c r="Z4060">
        <v>325</v>
      </c>
      <c r="AA4060">
        <v>0.65</v>
      </c>
      <c r="AB4060">
        <v>22.5</v>
      </c>
      <c r="AC4060">
        <v>6</v>
      </c>
      <c r="AD4060">
        <v>0</v>
      </c>
      <c r="AE4060">
        <v>6</v>
      </c>
      <c r="AF4060">
        <v>0</v>
      </c>
      <c r="AG4060">
        <v>0</v>
      </c>
      <c r="AH4060">
        <v>20.6</v>
      </c>
      <c r="AI4060">
        <v>5</v>
      </c>
      <c r="AJ4060">
        <v>0</v>
      </c>
      <c r="AK4060">
        <v>6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250</v>
      </c>
      <c r="AR4060">
        <v>250</v>
      </c>
      <c r="AS4060" t="s">
        <v>755</v>
      </c>
    </row>
    <row r="4061" spans="1:45" x14ac:dyDescent="0.25">
      <c r="A4061">
        <v>4060</v>
      </c>
      <c r="B4061" t="s">
        <v>26</v>
      </c>
      <c r="C4061" t="s">
        <v>680</v>
      </c>
      <c r="D4061" t="s">
        <v>7</v>
      </c>
      <c r="E4061" t="s">
        <v>362</v>
      </c>
      <c r="F4061" s="138">
        <v>44150</v>
      </c>
      <c r="G4061" t="s">
        <v>684</v>
      </c>
      <c r="H4061" t="s">
        <v>667</v>
      </c>
      <c r="I4061" t="s">
        <v>689</v>
      </c>
      <c r="J4061" t="s">
        <v>400</v>
      </c>
      <c r="K4061" t="s">
        <v>669</v>
      </c>
      <c r="L4061">
        <v>1250</v>
      </c>
      <c r="M4061">
        <v>350</v>
      </c>
      <c r="N4061">
        <v>276</v>
      </c>
      <c r="P4061">
        <v>140</v>
      </c>
      <c r="Q4061">
        <v>20</v>
      </c>
      <c r="R4061">
        <v>31</v>
      </c>
      <c r="S4061">
        <v>92</v>
      </c>
      <c r="T4061">
        <v>29</v>
      </c>
      <c r="U4061">
        <v>58</v>
      </c>
      <c r="V4061">
        <v>1.7058823529411764</v>
      </c>
      <c r="W4061">
        <v>0.4</v>
      </c>
      <c r="X4061">
        <v>0.10351966873706005</v>
      </c>
      <c r="Y4061">
        <v>0.16045548654244307</v>
      </c>
      <c r="Z4061">
        <v>262</v>
      </c>
      <c r="AA4061">
        <v>0.65</v>
      </c>
      <c r="AB4061">
        <v>29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44</v>
      </c>
      <c r="AI4061">
        <v>0</v>
      </c>
      <c r="AJ4061">
        <v>0</v>
      </c>
      <c r="AK4061">
        <v>28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250</v>
      </c>
      <c r="AR4061">
        <v>250</v>
      </c>
      <c r="AS4061" t="s">
        <v>755</v>
      </c>
    </row>
    <row r="4062" spans="1:45" x14ac:dyDescent="0.25">
      <c r="A4062">
        <v>4061</v>
      </c>
      <c r="B4062" t="s">
        <v>26</v>
      </c>
      <c r="C4062" t="s">
        <v>665</v>
      </c>
      <c r="D4062" t="s">
        <v>7</v>
      </c>
      <c r="E4062" t="s">
        <v>362</v>
      </c>
      <c r="F4062" s="138">
        <v>44155</v>
      </c>
      <c r="G4062" t="s">
        <v>715</v>
      </c>
      <c r="H4062" t="s">
        <v>687</v>
      </c>
      <c r="I4062" t="s">
        <v>668</v>
      </c>
      <c r="J4062" t="s">
        <v>635</v>
      </c>
      <c r="K4062" t="s">
        <v>711</v>
      </c>
      <c r="L4062">
        <v>180</v>
      </c>
      <c r="M4062">
        <v>120</v>
      </c>
      <c r="N4062">
        <v>66</v>
      </c>
      <c r="P4062">
        <v>22</v>
      </c>
      <c r="Q4062">
        <v>1</v>
      </c>
      <c r="R4062">
        <v>1</v>
      </c>
      <c r="S4062">
        <v>8</v>
      </c>
      <c r="T4062">
        <v>1</v>
      </c>
      <c r="U4062">
        <v>1</v>
      </c>
      <c r="V4062">
        <v>1</v>
      </c>
      <c r="W4062">
        <v>0.24</v>
      </c>
      <c r="X4062">
        <v>2.1645021645021648E-2</v>
      </c>
      <c r="Y4062">
        <v>2.1645021645021648E-2</v>
      </c>
      <c r="Z4062">
        <v>50</v>
      </c>
      <c r="AA4062">
        <v>0.7</v>
      </c>
      <c r="AB4062">
        <v>1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1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20</v>
      </c>
      <c r="AR4062">
        <v>20</v>
      </c>
      <c r="AS4062" t="s">
        <v>755</v>
      </c>
    </row>
    <row r="4063" spans="1:45" x14ac:dyDescent="0.25">
      <c r="A4063">
        <v>4062</v>
      </c>
      <c r="B4063" t="s">
        <v>26</v>
      </c>
      <c r="C4063" t="s">
        <v>665</v>
      </c>
      <c r="D4063" t="s">
        <v>7</v>
      </c>
      <c r="E4063" t="s">
        <v>363</v>
      </c>
      <c r="F4063" s="138">
        <v>44156</v>
      </c>
      <c r="G4063" t="s">
        <v>666</v>
      </c>
      <c r="H4063" t="s">
        <v>667</v>
      </c>
      <c r="I4063" t="s">
        <v>668</v>
      </c>
      <c r="J4063" t="s">
        <v>129</v>
      </c>
      <c r="K4063" t="s">
        <v>669</v>
      </c>
      <c r="L4063">
        <v>2700</v>
      </c>
      <c r="M4063">
        <v>567</v>
      </c>
      <c r="N4063">
        <v>562</v>
      </c>
      <c r="P4063">
        <v>226.8</v>
      </c>
      <c r="Q4063">
        <v>62</v>
      </c>
      <c r="R4063">
        <v>126</v>
      </c>
      <c r="S4063">
        <v>149.68799999999999</v>
      </c>
      <c r="T4063">
        <v>56</v>
      </c>
      <c r="U4063">
        <v>47.25</v>
      </c>
      <c r="V4063">
        <v>0.54920212765957444</v>
      </c>
      <c r="W4063">
        <v>0.4</v>
      </c>
      <c r="X4063">
        <v>0.157600406710727</v>
      </c>
      <c r="Y4063">
        <v>0.32028469750889682</v>
      </c>
      <c r="Z4063">
        <v>621</v>
      </c>
      <c r="AA4063">
        <v>0.8</v>
      </c>
      <c r="AB4063">
        <v>45</v>
      </c>
      <c r="AC4063">
        <v>8</v>
      </c>
      <c r="AD4063">
        <v>0</v>
      </c>
      <c r="AE4063">
        <v>18</v>
      </c>
      <c r="AF4063">
        <v>0</v>
      </c>
      <c r="AG4063">
        <v>0</v>
      </c>
      <c r="AH4063">
        <v>37</v>
      </c>
      <c r="AI4063">
        <v>8</v>
      </c>
      <c r="AJ4063">
        <v>0</v>
      </c>
      <c r="AK4063">
        <v>12</v>
      </c>
      <c r="AL4063">
        <v>0</v>
      </c>
      <c r="AM4063">
        <v>0</v>
      </c>
      <c r="AN4063">
        <v>0</v>
      </c>
      <c r="AO4063">
        <v>6</v>
      </c>
      <c r="AP4063">
        <v>0</v>
      </c>
      <c r="AQ4063">
        <v>100</v>
      </c>
      <c r="AR4063">
        <v>100</v>
      </c>
      <c r="AS4063" t="s">
        <v>797</v>
      </c>
    </row>
    <row r="4064" spans="1:45" x14ac:dyDescent="0.25">
      <c r="A4064">
        <v>4063</v>
      </c>
      <c r="B4064" t="s">
        <v>26</v>
      </c>
      <c r="C4064" t="s">
        <v>665</v>
      </c>
      <c r="D4064" t="s">
        <v>7</v>
      </c>
      <c r="E4064" t="s">
        <v>363</v>
      </c>
      <c r="F4064" s="138">
        <v>44156</v>
      </c>
      <c r="G4064" t="s">
        <v>666</v>
      </c>
      <c r="H4064" t="s">
        <v>667</v>
      </c>
      <c r="I4064" t="s">
        <v>668</v>
      </c>
      <c r="J4064" t="s">
        <v>130</v>
      </c>
      <c r="K4064" t="s">
        <v>669</v>
      </c>
      <c r="L4064">
        <v>2700</v>
      </c>
      <c r="M4064">
        <v>567</v>
      </c>
      <c r="N4064">
        <v>559</v>
      </c>
      <c r="P4064">
        <v>226.8</v>
      </c>
      <c r="Q4064">
        <v>64</v>
      </c>
      <c r="R4064">
        <v>106</v>
      </c>
      <c r="S4064">
        <v>149.68799999999999</v>
      </c>
      <c r="T4064">
        <v>38</v>
      </c>
      <c r="U4064">
        <v>56.75</v>
      </c>
      <c r="V4064">
        <v>0.55735294117647061</v>
      </c>
      <c r="W4064">
        <v>0.4</v>
      </c>
      <c r="X4064">
        <v>0.16355737285969846</v>
      </c>
      <c r="Y4064">
        <v>0.2708918987988756</v>
      </c>
      <c r="Z4064">
        <v>500</v>
      </c>
      <c r="AA4064">
        <v>0.8</v>
      </c>
      <c r="AB4064">
        <v>25</v>
      </c>
      <c r="AC4064">
        <v>8</v>
      </c>
      <c r="AD4064">
        <v>0</v>
      </c>
      <c r="AE4064">
        <v>22</v>
      </c>
      <c r="AF4064">
        <v>0</v>
      </c>
      <c r="AG4064">
        <v>0</v>
      </c>
      <c r="AH4064">
        <v>45</v>
      </c>
      <c r="AI4064">
        <v>9</v>
      </c>
      <c r="AJ4064">
        <v>0</v>
      </c>
      <c r="AK4064">
        <v>19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100</v>
      </c>
      <c r="AR4064">
        <v>100</v>
      </c>
      <c r="AS4064" t="s">
        <v>797</v>
      </c>
    </row>
    <row r="4065" spans="1:45" x14ac:dyDescent="0.25">
      <c r="A4065">
        <v>4064</v>
      </c>
      <c r="B4065" t="s">
        <v>26</v>
      </c>
      <c r="C4065" t="s">
        <v>665</v>
      </c>
      <c r="D4065" t="s">
        <v>7</v>
      </c>
      <c r="E4065" t="s">
        <v>363</v>
      </c>
      <c r="F4065" s="138">
        <v>44156</v>
      </c>
      <c r="G4065" t="s">
        <v>666</v>
      </c>
      <c r="H4065" t="s">
        <v>667</v>
      </c>
      <c r="I4065" t="s">
        <v>672</v>
      </c>
      <c r="J4065" t="s">
        <v>189</v>
      </c>
      <c r="K4065" t="s">
        <v>669</v>
      </c>
      <c r="L4065">
        <v>2700</v>
      </c>
      <c r="M4065">
        <v>567</v>
      </c>
      <c r="N4065">
        <v>564</v>
      </c>
      <c r="P4065">
        <v>226.8</v>
      </c>
      <c r="Q4065">
        <v>61</v>
      </c>
      <c r="R4065">
        <v>101</v>
      </c>
      <c r="S4065">
        <v>149.68799999999999</v>
      </c>
      <c r="T4065">
        <v>33.700000000000003</v>
      </c>
      <c r="U4065">
        <v>77.5</v>
      </c>
      <c r="V4065">
        <v>0.68641975308641978</v>
      </c>
      <c r="W4065">
        <v>0.4</v>
      </c>
      <c r="X4065">
        <v>0.15450861195542048</v>
      </c>
      <c r="Y4065">
        <v>0.25582573454913882</v>
      </c>
      <c r="Z4065">
        <v>308</v>
      </c>
      <c r="AA4065">
        <v>0.8</v>
      </c>
      <c r="AB4065">
        <v>24.7</v>
      </c>
      <c r="AC4065">
        <v>24</v>
      </c>
      <c r="AD4065">
        <v>0</v>
      </c>
      <c r="AE4065">
        <v>6</v>
      </c>
      <c r="AF4065">
        <v>0</v>
      </c>
      <c r="AG4065">
        <v>0</v>
      </c>
      <c r="AH4065">
        <v>62</v>
      </c>
      <c r="AI4065">
        <v>28</v>
      </c>
      <c r="AJ4065">
        <v>0</v>
      </c>
      <c r="AK4065">
        <v>17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100</v>
      </c>
      <c r="AR4065">
        <v>100</v>
      </c>
      <c r="AS4065" t="s">
        <v>797</v>
      </c>
    </row>
    <row r="4066" spans="1:45" x14ac:dyDescent="0.25">
      <c r="A4066">
        <v>4065</v>
      </c>
      <c r="B4066" t="s">
        <v>26</v>
      </c>
      <c r="C4066" t="s">
        <v>665</v>
      </c>
      <c r="D4066" t="s">
        <v>7</v>
      </c>
      <c r="E4066" t="s">
        <v>363</v>
      </c>
      <c r="F4066" s="138">
        <v>44156</v>
      </c>
      <c r="G4066" t="s">
        <v>703</v>
      </c>
      <c r="H4066" t="s">
        <v>667</v>
      </c>
      <c r="I4066" t="s">
        <v>668</v>
      </c>
      <c r="J4066" t="s">
        <v>451</v>
      </c>
      <c r="K4066" t="s">
        <v>669</v>
      </c>
      <c r="L4066">
        <v>2700</v>
      </c>
      <c r="M4066">
        <v>504</v>
      </c>
      <c r="N4066">
        <v>520</v>
      </c>
      <c r="P4066">
        <v>201</v>
      </c>
      <c r="Q4066">
        <v>39</v>
      </c>
      <c r="R4066">
        <v>71</v>
      </c>
      <c r="S4066">
        <v>133</v>
      </c>
      <c r="T4066">
        <v>21.5</v>
      </c>
      <c r="U4066">
        <v>40.5</v>
      </c>
      <c r="V4066">
        <v>0.5636363636363636</v>
      </c>
      <c r="W4066">
        <v>0.4</v>
      </c>
      <c r="X4066">
        <v>0.10714285714285714</v>
      </c>
      <c r="Y4066">
        <v>0.19505494505494506</v>
      </c>
      <c r="Z4066">
        <v>420</v>
      </c>
      <c r="AA4066">
        <v>0.8</v>
      </c>
      <c r="AB4066">
        <v>12</v>
      </c>
      <c r="AC4066">
        <v>0</v>
      </c>
      <c r="AD4066">
        <v>0</v>
      </c>
      <c r="AE4066">
        <v>19</v>
      </c>
      <c r="AF4066">
        <v>0</v>
      </c>
      <c r="AG4066">
        <v>0</v>
      </c>
      <c r="AH4066">
        <v>18</v>
      </c>
      <c r="AI4066">
        <v>0</v>
      </c>
      <c r="AJ4066">
        <v>0</v>
      </c>
      <c r="AK4066">
        <v>45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100</v>
      </c>
      <c r="AR4066">
        <v>100</v>
      </c>
      <c r="AS4066" t="s">
        <v>797</v>
      </c>
    </row>
    <row r="4067" spans="1:45" x14ac:dyDescent="0.25">
      <c r="A4067">
        <v>4066</v>
      </c>
      <c r="B4067" t="s">
        <v>26</v>
      </c>
      <c r="C4067" t="s">
        <v>665</v>
      </c>
      <c r="D4067" t="s">
        <v>7</v>
      </c>
      <c r="E4067" t="s">
        <v>363</v>
      </c>
      <c r="F4067" s="138">
        <v>44156</v>
      </c>
      <c r="G4067" t="s">
        <v>670</v>
      </c>
      <c r="H4067" t="s">
        <v>667</v>
      </c>
      <c r="I4067" t="s">
        <v>668</v>
      </c>
      <c r="J4067" t="s">
        <v>137</v>
      </c>
      <c r="K4067" t="s">
        <v>671</v>
      </c>
      <c r="L4067">
        <v>1200</v>
      </c>
      <c r="M4067">
        <v>336</v>
      </c>
      <c r="N4067">
        <v>334</v>
      </c>
      <c r="P4067">
        <v>134.4</v>
      </c>
      <c r="Q4067">
        <v>57</v>
      </c>
      <c r="R4067">
        <v>33</v>
      </c>
      <c r="S4067">
        <v>88.703999999999994</v>
      </c>
      <c r="T4067">
        <v>40</v>
      </c>
      <c r="U4067">
        <v>15.25</v>
      </c>
      <c r="V4067">
        <v>0.61388888888888893</v>
      </c>
      <c r="W4067">
        <v>0.4</v>
      </c>
      <c r="X4067">
        <v>0.24379811804961507</v>
      </c>
      <c r="Y4067">
        <v>0.14114627887082978</v>
      </c>
      <c r="Z4067">
        <v>323</v>
      </c>
      <c r="AA4067">
        <v>0.7</v>
      </c>
      <c r="AB4067">
        <v>28</v>
      </c>
      <c r="AC4067">
        <v>0</v>
      </c>
      <c r="AD4067">
        <v>0</v>
      </c>
      <c r="AE4067">
        <v>24</v>
      </c>
      <c r="AF4067">
        <v>0</v>
      </c>
      <c r="AG4067">
        <v>0</v>
      </c>
      <c r="AH4067">
        <v>0</v>
      </c>
      <c r="AI4067">
        <v>23</v>
      </c>
      <c r="AJ4067">
        <v>0</v>
      </c>
      <c r="AK4067">
        <v>19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100</v>
      </c>
      <c r="AR4067">
        <v>100</v>
      </c>
      <c r="AS4067" t="s">
        <v>797</v>
      </c>
    </row>
    <row r="4068" spans="1:45" x14ac:dyDescent="0.25">
      <c r="A4068">
        <v>4067</v>
      </c>
      <c r="B4068" t="s">
        <v>26</v>
      </c>
      <c r="C4068" t="s">
        <v>665</v>
      </c>
      <c r="D4068" t="s">
        <v>7</v>
      </c>
      <c r="E4068" t="s">
        <v>363</v>
      </c>
      <c r="F4068" s="138">
        <v>44156</v>
      </c>
      <c r="G4068" t="s">
        <v>670</v>
      </c>
      <c r="H4068" t="s">
        <v>667</v>
      </c>
      <c r="I4068" t="s">
        <v>668</v>
      </c>
      <c r="J4068" t="s">
        <v>140</v>
      </c>
      <c r="K4068" t="s">
        <v>671</v>
      </c>
      <c r="L4068">
        <v>1200</v>
      </c>
      <c r="M4068">
        <v>336</v>
      </c>
      <c r="N4068">
        <v>330</v>
      </c>
      <c r="P4068">
        <v>134.4</v>
      </c>
      <c r="Q4068">
        <v>39</v>
      </c>
      <c r="R4068">
        <v>55</v>
      </c>
      <c r="S4068">
        <v>89.703999999999994</v>
      </c>
      <c r="T4068">
        <v>56</v>
      </c>
      <c r="U4068">
        <v>26.25</v>
      </c>
      <c r="V4068">
        <v>0.875</v>
      </c>
      <c r="W4068">
        <v>0.4</v>
      </c>
      <c r="X4068">
        <v>0.16883116883116886</v>
      </c>
      <c r="Y4068">
        <v>0.23809523809523814</v>
      </c>
      <c r="Z4068">
        <v>420</v>
      </c>
      <c r="AA4068">
        <v>0.7</v>
      </c>
      <c r="AB4068">
        <v>51</v>
      </c>
      <c r="AC4068">
        <v>6</v>
      </c>
      <c r="AD4068">
        <v>0</v>
      </c>
      <c r="AE4068">
        <v>7</v>
      </c>
      <c r="AF4068">
        <v>0</v>
      </c>
      <c r="AG4068">
        <v>0</v>
      </c>
      <c r="AH4068">
        <v>25</v>
      </c>
      <c r="AI4068">
        <v>5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100</v>
      </c>
      <c r="AR4068">
        <v>100</v>
      </c>
      <c r="AS4068" t="s">
        <v>797</v>
      </c>
    </row>
    <row r="4069" spans="1:45" x14ac:dyDescent="0.25">
      <c r="A4069">
        <v>4068</v>
      </c>
      <c r="B4069" t="s">
        <v>26</v>
      </c>
      <c r="C4069" t="s">
        <v>665</v>
      </c>
      <c r="D4069" t="s">
        <v>7</v>
      </c>
      <c r="E4069" t="s">
        <v>363</v>
      </c>
      <c r="F4069" s="138">
        <v>44156</v>
      </c>
      <c r="G4069" t="s">
        <v>670</v>
      </c>
      <c r="H4069" t="s">
        <v>667</v>
      </c>
      <c r="I4069" t="s">
        <v>668</v>
      </c>
      <c r="J4069" t="s">
        <v>141</v>
      </c>
      <c r="K4069" t="s">
        <v>671</v>
      </c>
      <c r="L4069">
        <v>1200</v>
      </c>
      <c r="M4069">
        <v>336</v>
      </c>
      <c r="N4069">
        <v>329</v>
      </c>
      <c r="P4069">
        <v>134.4</v>
      </c>
      <c r="Q4069">
        <v>35</v>
      </c>
      <c r="R4069">
        <v>34</v>
      </c>
      <c r="S4069">
        <v>90.703999999999994</v>
      </c>
      <c r="T4069">
        <v>28.5</v>
      </c>
      <c r="U4069">
        <v>20.5</v>
      </c>
      <c r="V4069">
        <v>0.71014492753623193</v>
      </c>
      <c r="W4069">
        <v>0.4</v>
      </c>
      <c r="X4069">
        <v>0.15197568389057753</v>
      </c>
      <c r="Y4069">
        <v>0.14763352149370387</v>
      </c>
      <c r="Z4069">
        <v>560</v>
      </c>
      <c r="AA4069">
        <v>0.7</v>
      </c>
      <c r="AB4069">
        <v>16</v>
      </c>
      <c r="AC4069">
        <v>12</v>
      </c>
      <c r="AD4069">
        <v>0</v>
      </c>
      <c r="AE4069">
        <v>19</v>
      </c>
      <c r="AF4069">
        <v>0</v>
      </c>
      <c r="AG4069">
        <v>0</v>
      </c>
      <c r="AH4069">
        <v>0</v>
      </c>
      <c r="AI4069">
        <v>14</v>
      </c>
      <c r="AJ4069">
        <v>0</v>
      </c>
      <c r="AK4069">
        <v>34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100</v>
      </c>
      <c r="AR4069">
        <v>100</v>
      </c>
      <c r="AS4069" t="s">
        <v>797</v>
      </c>
    </row>
    <row r="4070" spans="1:45" x14ac:dyDescent="0.25">
      <c r="A4070">
        <v>4069</v>
      </c>
      <c r="B4070" t="s">
        <v>26</v>
      </c>
      <c r="C4070" t="s">
        <v>665</v>
      </c>
      <c r="D4070" t="s">
        <v>7</v>
      </c>
      <c r="E4070" t="s">
        <v>363</v>
      </c>
      <c r="F4070" s="138">
        <v>44156</v>
      </c>
      <c r="G4070" t="s">
        <v>670</v>
      </c>
      <c r="H4070" t="s">
        <v>667</v>
      </c>
      <c r="I4070" t="s">
        <v>674</v>
      </c>
      <c r="J4070" t="s">
        <v>371</v>
      </c>
      <c r="K4070" t="s">
        <v>671</v>
      </c>
      <c r="L4070">
        <v>2700</v>
      </c>
      <c r="M4070">
        <v>240</v>
      </c>
      <c r="N4070">
        <v>240</v>
      </c>
      <c r="P4070">
        <v>96</v>
      </c>
      <c r="Q4070">
        <v>34</v>
      </c>
      <c r="R4070">
        <v>54</v>
      </c>
      <c r="S4070">
        <v>63.36</v>
      </c>
      <c r="T4070">
        <v>14</v>
      </c>
      <c r="U4070">
        <v>47</v>
      </c>
      <c r="V4070">
        <v>0.69318181818181823</v>
      </c>
      <c r="W4070">
        <v>0.4</v>
      </c>
      <c r="X4070">
        <v>0.20238095238095238</v>
      </c>
      <c r="Y4070">
        <v>0.32142857142857145</v>
      </c>
      <c r="Z4070">
        <v>417</v>
      </c>
      <c r="AA4070">
        <v>0.8</v>
      </c>
      <c r="AB4070">
        <v>14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47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100</v>
      </c>
      <c r="AR4070">
        <v>100</v>
      </c>
      <c r="AS4070" t="s">
        <v>755</v>
      </c>
    </row>
    <row r="4071" spans="1:45" x14ac:dyDescent="0.25">
      <c r="A4071">
        <v>4070</v>
      </c>
      <c r="B4071" t="s">
        <v>26</v>
      </c>
      <c r="C4071" t="s">
        <v>665</v>
      </c>
      <c r="D4071" t="s">
        <v>7</v>
      </c>
      <c r="E4071" t="s">
        <v>363</v>
      </c>
      <c r="F4071" s="138">
        <v>44156</v>
      </c>
      <c r="G4071" t="s">
        <v>670</v>
      </c>
      <c r="H4071" t="s">
        <v>667</v>
      </c>
      <c r="I4071" t="s">
        <v>673</v>
      </c>
      <c r="J4071" t="s">
        <v>370</v>
      </c>
      <c r="K4071" t="s">
        <v>671</v>
      </c>
      <c r="L4071">
        <v>1200</v>
      </c>
      <c r="M4071">
        <v>240</v>
      </c>
      <c r="N4071">
        <v>240</v>
      </c>
      <c r="P4071">
        <v>96</v>
      </c>
      <c r="Q4071">
        <v>31</v>
      </c>
      <c r="R4071">
        <v>15</v>
      </c>
      <c r="S4071">
        <v>63.36</v>
      </c>
      <c r="T4071">
        <v>22.2</v>
      </c>
      <c r="U4071">
        <v>12</v>
      </c>
      <c r="V4071">
        <v>0.74347826086956526</v>
      </c>
      <c r="W4071">
        <v>0.4</v>
      </c>
      <c r="X4071">
        <v>0.18452380952380953</v>
      </c>
      <c r="Y4071">
        <v>8.9285714285714288E-2</v>
      </c>
      <c r="Z4071">
        <v>298</v>
      </c>
      <c r="AA4071">
        <v>0.8</v>
      </c>
      <c r="AB4071">
        <v>15.2</v>
      </c>
      <c r="AC4071">
        <v>4</v>
      </c>
      <c r="AD4071">
        <v>0</v>
      </c>
      <c r="AE4071">
        <v>12</v>
      </c>
      <c r="AF4071">
        <v>0</v>
      </c>
      <c r="AG4071">
        <v>0</v>
      </c>
      <c r="AH4071">
        <v>4</v>
      </c>
      <c r="AI4071">
        <v>0</v>
      </c>
      <c r="AJ4071">
        <v>0</v>
      </c>
      <c r="AK4071">
        <v>16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100</v>
      </c>
      <c r="AR4071">
        <v>100</v>
      </c>
      <c r="AS4071" t="s">
        <v>755</v>
      </c>
    </row>
    <row r="4072" spans="1:45" x14ac:dyDescent="0.25">
      <c r="A4072">
        <v>4071</v>
      </c>
      <c r="B4072" t="s">
        <v>26</v>
      </c>
      <c r="C4072" t="s">
        <v>665</v>
      </c>
      <c r="D4072" t="s">
        <v>7</v>
      </c>
      <c r="E4072" t="s">
        <v>363</v>
      </c>
      <c r="F4072" s="138">
        <v>44156</v>
      </c>
      <c r="G4072" t="s">
        <v>670</v>
      </c>
      <c r="H4072" t="s">
        <v>667</v>
      </c>
      <c r="I4072" t="s">
        <v>677</v>
      </c>
      <c r="J4072" t="s">
        <v>195</v>
      </c>
      <c r="K4072" t="s">
        <v>671</v>
      </c>
      <c r="L4072">
        <v>1200</v>
      </c>
      <c r="M4072">
        <v>240</v>
      </c>
      <c r="N4072">
        <v>230</v>
      </c>
      <c r="P4072">
        <v>96</v>
      </c>
      <c r="Q4072">
        <v>30</v>
      </c>
      <c r="R4072">
        <v>45</v>
      </c>
      <c r="S4072">
        <v>63.36</v>
      </c>
      <c r="T4072">
        <v>25</v>
      </c>
      <c r="U4072">
        <v>45</v>
      </c>
      <c r="V4072">
        <v>0.93333333333333335</v>
      </c>
      <c r="W4072">
        <v>0.4</v>
      </c>
      <c r="X4072">
        <v>0.18633540372670807</v>
      </c>
      <c r="Y4072">
        <v>0.27950310559006208</v>
      </c>
      <c r="Z4072">
        <v>500</v>
      </c>
      <c r="AA4072">
        <v>0.7</v>
      </c>
      <c r="AB4072">
        <v>25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40</v>
      </c>
      <c r="AI4072">
        <v>0</v>
      </c>
      <c r="AJ4072">
        <v>0</v>
      </c>
      <c r="AK4072">
        <v>10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50</v>
      </c>
      <c r="AR4072">
        <v>50</v>
      </c>
      <c r="AS4072" t="s">
        <v>755</v>
      </c>
    </row>
    <row r="4073" spans="1:45" x14ac:dyDescent="0.25">
      <c r="A4073">
        <v>4072</v>
      </c>
      <c r="B4073" t="s">
        <v>26</v>
      </c>
      <c r="C4073" t="s">
        <v>665</v>
      </c>
      <c r="D4073" t="s">
        <v>7</v>
      </c>
      <c r="E4073" t="s">
        <v>363</v>
      </c>
      <c r="F4073" s="138">
        <v>44156</v>
      </c>
      <c r="G4073" t="s">
        <v>670</v>
      </c>
      <c r="H4073" t="s">
        <v>667</v>
      </c>
      <c r="I4073" t="s">
        <v>677</v>
      </c>
      <c r="J4073" t="s">
        <v>196</v>
      </c>
      <c r="K4073" t="s">
        <v>671</v>
      </c>
      <c r="L4073">
        <v>1200</v>
      </c>
      <c r="M4073">
        <v>240</v>
      </c>
      <c r="N4073">
        <v>240</v>
      </c>
      <c r="P4073">
        <v>96</v>
      </c>
      <c r="Q4073">
        <v>33</v>
      </c>
      <c r="R4073">
        <v>37</v>
      </c>
      <c r="S4073">
        <v>63.36</v>
      </c>
      <c r="T4073">
        <v>21.25</v>
      </c>
      <c r="U4073">
        <v>39.875</v>
      </c>
      <c r="V4073">
        <v>0.87321428571428572</v>
      </c>
      <c r="W4073">
        <v>0.4</v>
      </c>
      <c r="X4073">
        <v>0.19642857142857142</v>
      </c>
      <c r="Y4073">
        <v>0.22023809523809523</v>
      </c>
      <c r="Z4073">
        <v>400</v>
      </c>
      <c r="AA4073">
        <v>0.7</v>
      </c>
      <c r="AB4073">
        <v>20</v>
      </c>
      <c r="AC4073">
        <v>5</v>
      </c>
      <c r="AD4073">
        <v>0</v>
      </c>
      <c r="AE4073">
        <v>0</v>
      </c>
      <c r="AF4073">
        <v>0</v>
      </c>
      <c r="AG4073">
        <v>0</v>
      </c>
      <c r="AH4073">
        <v>35</v>
      </c>
      <c r="AI4073">
        <v>5</v>
      </c>
      <c r="AJ4073">
        <v>0</v>
      </c>
      <c r="AK4073">
        <v>5</v>
      </c>
      <c r="AL4073">
        <v>0</v>
      </c>
      <c r="AM4073">
        <v>0</v>
      </c>
      <c r="AN4073">
        <v>0</v>
      </c>
      <c r="AO4073">
        <v>3</v>
      </c>
      <c r="AP4073">
        <v>0</v>
      </c>
      <c r="AQ4073">
        <v>50</v>
      </c>
      <c r="AR4073">
        <v>50</v>
      </c>
      <c r="AS4073" t="s">
        <v>755</v>
      </c>
    </row>
    <row r="4074" spans="1:45" x14ac:dyDescent="0.25">
      <c r="A4074">
        <v>4073</v>
      </c>
      <c r="B4074" t="s">
        <v>26</v>
      </c>
      <c r="C4074" t="s">
        <v>665</v>
      </c>
      <c r="D4074" t="s">
        <v>7</v>
      </c>
      <c r="E4074" t="s">
        <v>363</v>
      </c>
      <c r="F4074" s="138">
        <v>44156</v>
      </c>
      <c r="G4074" t="s">
        <v>682</v>
      </c>
      <c r="H4074" t="s">
        <v>667</v>
      </c>
      <c r="I4074" t="s">
        <v>668</v>
      </c>
      <c r="J4074" t="s">
        <v>151</v>
      </c>
      <c r="K4074" t="s">
        <v>671</v>
      </c>
      <c r="L4074">
        <v>1200</v>
      </c>
      <c r="M4074">
        <v>200</v>
      </c>
      <c r="N4074">
        <v>224</v>
      </c>
      <c r="P4074">
        <v>80</v>
      </c>
      <c r="Q4074">
        <v>67</v>
      </c>
      <c r="R4074">
        <v>24</v>
      </c>
      <c r="S4074">
        <v>52.8</v>
      </c>
      <c r="T4074">
        <v>36</v>
      </c>
      <c r="U4074">
        <v>11</v>
      </c>
      <c r="V4074">
        <v>0.51648351648351654</v>
      </c>
      <c r="W4074">
        <v>0.4</v>
      </c>
      <c r="X4074">
        <v>0.42729591836734698</v>
      </c>
      <c r="Y4074">
        <v>0.15306122448979592</v>
      </c>
      <c r="Z4074">
        <v>396</v>
      </c>
      <c r="AA4074">
        <v>0.8</v>
      </c>
      <c r="AB4074">
        <v>9</v>
      </c>
      <c r="AC4074">
        <v>8</v>
      </c>
      <c r="AD4074">
        <v>0</v>
      </c>
      <c r="AE4074">
        <v>50</v>
      </c>
      <c r="AF4074">
        <v>0</v>
      </c>
      <c r="AG4074">
        <v>0</v>
      </c>
      <c r="AH4074">
        <v>0</v>
      </c>
      <c r="AI4074">
        <v>4</v>
      </c>
      <c r="AJ4074">
        <v>0</v>
      </c>
      <c r="AK4074">
        <v>20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50</v>
      </c>
      <c r="AR4074">
        <v>50</v>
      </c>
      <c r="AS4074" t="s">
        <v>755</v>
      </c>
    </row>
    <row r="4075" spans="1:45" x14ac:dyDescent="0.25">
      <c r="A4075">
        <v>4074</v>
      </c>
      <c r="B4075" t="s">
        <v>26</v>
      </c>
      <c r="C4075" t="s">
        <v>665</v>
      </c>
      <c r="D4075" t="s">
        <v>7</v>
      </c>
      <c r="E4075" t="s">
        <v>363</v>
      </c>
      <c r="F4075" s="138">
        <v>44156</v>
      </c>
      <c r="G4075" t="s">
        <v>682</v>
      </c>
      <c r="H4075" t="s">
        <v>667</v>
      </c>
      <c r="I4075" t="s">
        <v>668</v>
      </c>
      <c r="J4075" t="s">
        <v>147</v>
      </c>
      <c r="K4075" t="s">
        <v>671</v>
      </c>
      <c r="L4075">
        <v>1200</v>
      </c>
      <c r="M4075">
        <v>200</v>
      </c>
      <c r="N4075">
        <v>204</v>
      </c>
      <c r="P4075">
        <v>80</v>
      </c>
      <c r="Q4075">
        <v>22</v>
      </c>
      <c r="R4075">
        <v>31</v>
      </c>
      <c r="S4075">
        <v>52.8</v>
      </c>
      <c r="T4075">
        <v>11.5</v>
      </c>
      <c r="U4075">
        <v>10</v>
      </c>
      <c r="V4075">
        <v>0.40566037735849059</v>
      </c>
      <c r="W4075">
        <v>0.4</v>
      </c>
      <c r="X4075">
        <v>0.15406162464985995</v>
      </c>
      <c r="Y4075">
        <v>0.21708683473389359</v>
      </c>
      <c r="Z4075">
        <v>278</v>
      </c>
      <c r="AA4075">
        <v>0.7</v>
      </c>
      <c r="AB4075">
        <v>7.5</v>
      </c>
      <c r="AC4075">
        <v>8</v>
      </c>
      <c r="AD4075">
        <v>0</v>
      </c>
      <c r="AE4075">
        <v>4</v>
      </c>
      <c r="AF4075">
        <v>0</v>
      </c>
      <c r="AG4075">
        <v>0</v>
      </c>
      <c r="AH4075">
        <v>0</v>
      </c>
      <c r="AI4075">
        <v>8</v>
      </c>
      <c r="AJ4075">
        <v>0</v>
      </c>
      <c r="AK4075">
        <v>16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50</v>
      </c>
      <c r="AR4075">
        <v>50</v>
      </c>
      <c r="AS4075" t="s">
        <v>755</v>
      </c>
    </row>
    <row r="4076" spans="1:45" x14ac:dyDescent="0.25">
      <c r="A4076">
        <v>4075</v>
      </c>
      <c r="B4076" t="s">
        <v>26</v>
      </c>
      <c r="C4076" t="s">
        <v>665</v>
      </c>
      <c r="D4076" t="s">
        <v>7</v>
      </c>
      <c r="E4076" t="s">
        <v>363</v>
      </c>
      <c r="F4076" s="138">
        <v>44156</v>
      </c>
      <c r="G4076" t="s">
        <v>676</v>
      </c>
      <c r="H4076" t="s">
        <v>667</v>
      </c>
      <c r="I4076" t="s">
        <v>668</v>
      </c>
      <c r="J4076" t="s">
        <v>167</v>
      </c>
      <c r="K4076" t="s">
        <v>669</v>
      </c>
      <c r="L4076">
        <v>1200</v>
      </c>
      <c r="M4076">
        <v>336</v>
      </c>
      <c r="N4076">
        <v>336</v>
      </c>
      <c r="P4076">
        <v>134.4</v>
      </c>
      <c r="Q4076">
        <v>19</v>
      </c>
      <c r="R4076">
        <v>24</v>
      </c>
      <c r="S4076">
        <v>88.703999999999994</v>
      </c>
      <c r="T4076">
        <v>19.2</v>
      </c>
      <c r="U4076">
        <v>13.8</v>
      </c>
      <c r="V4076">
        <v>0.76744186046511631</v>
      </c>
      <c r="W4076">
        <v>0.4</v>
      </c>
      <c r="X4076">
        <v>8.0782312925170074E-2</v>
      </c>
      <c r="Y4076">
        <v>0.10204081632653061</v>
      </c>
      <c r="Z4076">
        <v>344</v>
      </c>
      <c r="AA4076">
        <v>0.7</v>
      </c>
      <c r="AB4076">
        <v>14.7</v>
      </c>
      <c r="AC4076">
        <v>0</v>
      </c>
      <c r="AD4076">
        <v>0</v>
      </c>
      <c r="AE4076">
        <v>9</v>
      </c>
      <c r="AF4076">
        <v>0</v>
      </c>
      <c r="AG4076">
        <v>0</v>
      </c>
      <c r="AH4076">
        <v>12.3</v>
      </c>
      <c r="AI4076">
        <v>2</v>
      </c>
      <c r="AJ4076">
        <v>0</v>
      </c>
      <c r="AK4076">
        <v>2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100</v>
      </c>
      <c r="AR4076">
        <v>100</v>
      </c>
      <c r="AS4076" t="s">
        <v>797</v>
      </c>
    </row>
    <row r="4077" spans="1:45" x14ac:dyDescent="0.25">
      <c r="A4077">
        <v>4076</v>
      </c>
      <c r="B4077" t="s">
        <v>26</v>
      </c>
      <c r="C4077" t="s">
        <v>665</v>
      </c>
      <c r="D4077" t="s">
        <v>7</v>
      </c>
      <c r="E4077" t="s">
        <v>363</v>
      </c>
      <c r="F4077" s="138">
        <v>44156</v>
      </c>
      <c r="G4077" t="s">
        <v>676</v>
      </c>
      <c r="H4077" t="s">
        <v>667</v>
      </c>
      <c r="I4077" t="s">
        <v>668</v>
      </c>
      <c r="J4077" t="s">
        <v>168</v>
      </c>
      <c r="K4077" t="s">
        <v>669</v>
      </c>
      <c r="L4077">
        <v>1200</v>
      </c>
      <c r="M4077">
        <v>336</v>
      </c>
      <c r="N4077">
        <v>310</v>
      </c>
      <c r="P4077">
        <v>134.4</v>
      </c>
      <c r="Q4077">
        <v>27</v>
      </c>
      <c r="R4077">
        <v>31</v>
      </c>
      <c r="S4077">
        <v>88.703999999999994</v>
      </c>
      <c r="T4077">
        <v>18</v>
      </c>
      <c r="U4077">
        <v>25.25</v>
      </c>
      <c r="V4077">
        <v>0.74568965517241381</v>
      </c>
      <c r="W4077">
        <v>0.4</v>
      </c>
      <c r="X4077">
        <v>0.12442396313364056</v>
      </c>
      <c r="Y4077">
        <v>0.14285714285714285</v>
      </c>
      <c r="Z4077">
        <v>435</v>
      </c>
      <c r="AA4077">
        <v>0.7</v>
      </c>
      <c r="AB4077">
        <v>9</v>
      </c>
      <c r="AC4077">
        <v>4</v>
      </c>
      <c r="AD4077">
        <v>0</v>
      </c>
      <c r="AE4077">
        <v>16</v>
      </c>
      <c r="AF4077">
        <v>0</v>
      </c>
      <c r="AG4077">
        <v>0</v>
      </c>
      <c r="AH4077">
        <v>16</v>
      </c>
      <c r="AI4077">
        <v>3</v>
      </c>
      <c r="AJ4077">
        <v>0</v>
      </c>
      <c r="AK4077">
        <v>17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100</v>
      </c>
      <c r="AR4077">
        <v>100</v>
      </c>
      <c r="AS4077" t="s">
        <v>797</v>
      </c>
    </row>
    <row r="4078" spans="1:45" x14ac:dyDescent="0.25">
      <c r="A4078">
        <v>4077</v>
      </c>
      <c r="B4078" t="s">
        <v>26</v>
      </c>
      <c r="C4078" t="s">
        <v>665</v>
      </c>
      <c r="D4078" t="s">
        <v>7</v>
      </c>
      <c r="E4078" t="s">
        <v>363</v>
      </c>
      <c r="F4078" s="138">
        <v>44156</v>
      </c>
      <c r="G4078" t="s">
        <v>684</v>
      </c>
      <c r="H4078" t="s">
        <v>667</v>
      </c>
      <c r="I4078" t="s">
        <v>668</v>
      </c>
      <c r="J4078" t="s">
        <v>171</v>
      </c>
      <c r="K4078" t="s">
        <v>669</v>
      </c>
      <c r="L4078">
        <v>1250</v>
      </c>
      <c r="M4078">
        <v>250</v>
      </c>
      <c r="N4078">
        <v>280</v>
      </c>
      <c r="P4078">
        <v>100</v>
      </c>
      <c r="Q4078">
        <v>26</v>
      </c>
      <c r="R4078">
        <v>34</v>
      </c>
      <c r="S4078">
        <v>92</v>
      </c>
      <c r="T4078">
        <v>20.75</v>
      </c>
      <c r="U4078">
        <v>17.75</v>
      </c>
      <c r="V4078">
        <v>0.64166666666666672</v>
      </c>
      <c r="W4078">
        <v>0.4</v>
      </c>
      <c r="X4078">
        <v>0.1326530612244898</v>
      </c>
      <c r="Y4078">
        <v>0.17346938775510204</v>
      </c>
      <c r="Z4078">
        <v>120</v>
      </c>
      <c r="AA4078">
        <v>0.7</v>
      </c>
      <c r="AB4078">
        <v>14</v>
      </c>
      <c r="AC4078">
        <v>1</v>
      </c>
      <c r="AD4078">
        <v>0</v>
      </c>
      <c r="AE4078">
        <v>13</v>
      </c>
      <c r="AF4078">
        <v>0</v>
      </c>
      <c r="AG4078">
        <v>0</v>
      </c>
      <c r="AH4078">
        <v>13</v>
      </c>
      <c r="AI4078">
        <v>5</v>
      </c>
      <c r="AJ4078">
        <v>0</v>
      </c>
      <c r="AK4078">
        <v>7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50</v>
      </c>
      <c r="AR4078">
        <v>50</v>
      </c>
      <c r="AS4078" t="s">
        <v>755</v>
      </c>
    </row>
    <row r="4079" spans="1:45" x14ac:dyDescent="0.25">
      <c r="A4079">
        <v>4078</v>
      </c>
      <c r="B4079" t="s">
        <v>26</v>
      </c>
      <c r="C4079" t="s">
        <v>665</v>
      </c>
      <c r="D4079" t="s">
        <v>7</v>
      </c>
      <c r="E4079" t="s">
        <v>363</v>
      </c>
      <c r="F4079" s="138">
        <v>44156</v>
      </c>
      <c r="G4079" t="s">
        <v>675</v>
      </c>
      <c r="H4079" t="s">
        <v>667</v>
      </c>
      <c r="I4079" t="s">
        <v>668</v>
      </c>
      <c r="J4079" t="s">
        <v>164</v>
      </c>
      <c r="K4079" t="s">
        <v>669</v>
      </c>
      <c r="L4079">
        <v>4200</v>
      </c>
      <c r="M4079">
        <v>630</v>
      </c>
      <c r="N4079">
        <v>688</v>
      </c>
      <c r="P4079">
        <v>353</v>
      </c>
      <c r="Q4079">
        <v>87</v>
      </c>
      <c r="R4079">
        <v>123</v>
      </c>
      <c r="S4079">
        <v>166</v>
      </c>
      <c r="T4079">
        <v>74</v>
      </c>
      <c r="U4079">
        <v>59.75</v>
      </c>
      <c r="V4079">
        <v>0.63690476190476186</v>
      </c>
      <c r="W4079">
        <v>0.4</v>
      </c>
      <c r="X4079">
        <v>0.18064784053156147</v>
      </c>
      <c r="Y4079">
        <v>0.25539867109634551</v>
      </c>
      <c r="Z4079">
        <v>870</v>
      </c>
      <c r="AA4079">
        <v>0.8</v>
      </c>
      <c r="AB4079">
        <v>64</v>
      </c>
      <c r="AC4079">
        <v>10</v>
      </c>
      <c r="AD4079">
        <v>0</v>
      </c>
      <c r="AE4079">
        <v>15</v>
      </c>
      <c r="AF4079">
        <v>0</v>
      </c>
      <c r="AG4079">
        <v>0</v>
      </c>
      <c r="AH4079">
        <v>59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100</v>
      </c>
      <c r="AR4079">
        <v>100</v>
      </c>
      <c r="AS4079" t="s">
        <v>797</v>
      </c>
    </row>
    <row r="4080" spans="1:45" x14ac:dyDescent="0.25">
      <c r="A4080">
        <v>4079</v>
      </c>
      <c r="B4080" t="s">
        <v>26</v>
      </c>
      <c r="C4080" t="s">
        <v>665</v>
      </c>
      <c r="D4080" t="s">
        <v>7</v>
      </c>
      <c r="E4080" t="s">
        <v>363</v>
      </c>
      <c r="F4080" s="138">
        <v>44156</v>
      </c>
      <c r="G4080" t="s">
        <v>685</v>
      </c>
      <c r="H4080" t="s">
        <v>667</v>
      </c>
      <c r="I4080" t="s">
        <v>668</v>
      </c>
      <c r="J4080" t="s">
        <v>173</v>
      </c>
      <c r="K4080" t="s">
        <v>671</v>
      </c>
      <c r="L4080">
        <v>1000</v>
      </c>
      <c r="M4080">
        <v>200</v>
      </c>
      <c r="N4080">
        <v>212</v>
      </c>
      <c r="P4080">
        <v>80</v>
      </c>
      <c r="Q4080">
        <v>30</v>
      </c>
      <c r="R4080">
        <v>0</v>
      </c>
      <c r="S4080">
        <v>52.8</v>
      </c>
      <c r="T4080">
        <v>16.5</v>
      </c>
      <c r="U4080">
        <v>6</v>
      </c>
      <c r="V4080">
        <v>0.75</v>
      </c>
      <c r="W4080">
        <v>0.4</v>
      </c>
      <c r="X4080">
        <v>0.20215633423180596</v>
      </c>
      <c r="Y4080">
        <v>0</v>
      </c>
      <c r="Z4080">
        <v>120</v>
      </c>
      <c r="AA4080">
        <v>0.7</v>
      </c>
      <c r="AB4080">
        <v>13</v>
      </c>
      <c r="AC4080">
        <v>4</v>
      </c>
      <c r="AD4080">
        <v>0</v>
      </c>
      <c r="AE4080">
        <v>5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16</v>
      </c>
      <c r="AP4080">
        <v>0</v>
      </c>
      <c r="AQ4080">
        <v>50</v>
      </c>
      <c r="AR4080">
        <v>50</v>
      </c>
      <c r="AS4080" t="s">
        <v>755</v>
      </c>
    </row>
    <row r="4081" spans="1:45" x14ac:dyDescent="0.25">
      <c r="A4081">
        <v>4080</v>
      </c>
      <c r="B4081" t="s">
        <v>26</v>
      </c>
      <c r="C4081" t="s">
        <v>665</v>
      </c>
      <c r="D4081" t="s">
        <v>7</v>
      </c>
      <c r="E4081" t="s">
        <v>363</v>
      </c>
      <c r="F4081" s="138">
        <v>44156</v>
      </c>
      <c r="G4081" t="s">
        <v>685</v>
      </c>
      <c r="H4081" t="s">
        <v>667</v>
      </c>
      <c r="I4081" t="s">
        <v>668</v>
      </c>
      <c r="J4081" t="s">
        <v>175</v>
      </c>
      <c r="K4081" t="s">
        <v>671</v>
      </c>
      <c r="L4081">
        <v>1000</v>
      </c>
      <c r="M4081">
        <v>280</v>
      </c>
      <c r="N4081">
        <v>304</v>
      </c>
      <c r="P4081">
        <v>112</v>
      </c>
      <c r="Q4081">
        <v>42</v>
      </c>
      <c r="R4081">
        <v>31</v>
      </c>
      <c r="S4081">
        <v>73.919999999999987</v>
      </c>
      <c r="T4081">
        <v>40.5</v>
      </c>
      <c r="U4081">
        <v>15</v>
      </c>
      <c r="V4081">
        <v>0.76027397260273977</v>
      </c>
      <c r="W4081">
        <v>0.4</v>
      </c>
      <c r="X4081">
        <v>0.19736842105263158</v>
      </c>
      <c r="Y4081">
        <v>0.14567669172932332</v>
      </c>
      <c r="Z4081">
        <v>315</v>
      </c>
      <c r="AA4081">
        <v>0.7</v>
      </c>
      <c r="AB4081">
        <v>32</v>
      </c>
      <c r="AC4081">
        <v>2</v>
      </c>
      <c r="AD4081">
        <v>0</v>
      </c>
      <c r="AE4081">
        <v>16</v>
      </c>
      <c r="AF4081">
        <v>0</v>
      </c>
      <c r="AG4081">
        <v>0</v>
      </c>
      <c r="AH4081">
        <v>0</v>
      </c>
      <c r="AI4081">
        <v>13</v>
      </c>
      <c r="AJ4081">
        <v>0</v>
      </c>
      <c r="AK4081">
        <v>22</v>
      </c>
      <c r="AL4081">
        <v>0</v>
      </c>
      <c r="AM4081">
        <v>0</v>
      </c>
      <c r="AN4081">
        <v>0</v>
      </c>
      <c r="AO4081">
        <v>2</v>
      </c>
      <c r="AP4081">
        <v>0</v>
      </c>
      <c r="AQ4081">
        <v>100</v>
      </c>
      <c r="AR4081">
        <v>100</v>
      </c>
      <c r="AS4081" t="s">
        <v>797</v>
      </c>
    </row>
    <row r="4082" spans="1:45" x14ac:dyDescent="0.25">
      <c r="A4082">
        <v>4081</v>
      </c>
      <c r="B4082" t="s">
        <v>26</v>
      </c>
      <c r="C4082" t="s">
        <v>665</v>
      </c>
      <c r="D4082" t="s">
        <v>7</v>
      </c>
      <c r="E4082" t="s">
        <v>363</v>
      </c>
      <c r="F4082" s="138">
        <v>44156</v>
      </c>
      <c r="G4082" t="s">
        <v>685</v>
      </c>
      <c r="H4082" t="s">
        <v>667</v>
      </c>
      <c r="I4082" t="s">
        <v>668</v>
      </c>
      <c r="J4082" t="s">
        <v>177</v>
      </c>
      <c r="K4082" t="s">
        <v>671</v>
      </c>
      <c r="L4082">
        <v>1000</v>
      </c>
      <c r="M4082">
        <v>200</v>
      </c>
      <c r="N4082">
        <v>208</v>
      </c>
      <c r="P4082">
        <v>80</v>
      </c>
      <c r="Q4082">
        <v>14</v>
      </c>
      <c r="R4082">
        <v>59</v>
      </c>
      <c r="S4082">
        <v>52.8</v>
      </c>
      <c r="T4082">
        <v>26.83</v>
      </c>
      <c r="U4082">
        <v>41.83</v>
      </c>
      <c r="V4082">
        <v>0.94054794520547935</v>
      </c>
      <c r="W4082">
        <v>0.4</v>
      </c>
      <c r="X4082">
        <v>9.6153846153846159E-2</v>
      </c>
      <c r="Y4082">
        <v>0.40521978021978022</v>
      </c>
      <c r="Z4082">
        <v>407</v>
      </c>
      <c r="AA4082">
        <v>0.65</v>
      </c>
      <c r="AB4082">
        <v>18.329999999999998</v>
      </c>
      <c r="AC4082">
        <v>0</v>
      </c>
      <c r="AD4082">
        <v>0</v>
      </c>
      <c r="AE4082">
        <v>17</v>
      </c>
      <c r="AF4082">
        <v>0</v>
      </c>
      <c r="AG4082">
        <v>0</v>
      </c>
      <c r="AH4082">
        <v>41.83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50</v>
      </c>
      <c r="AR4082">
        <v>50</v>
      </c>
      <c r="AS4082" t="s">
        <v>755</v>
      </c>
    </row>
    <row r="4083" spans="1:45" x14ac:dyDescent="0.25">
      <c r="A4083">
        <v>4082</v>
      </c>
      <c r="B4083" t="s">
        <v>26</v>
      </c>
      <c r="C4083" t="s">
        <v>665</v>
      </c>
      <c r="D4083" t="s">
        <v>7</v>
      </c>
      <c r="E4083" t="s">
        <v>363</v>
      </c>
      <c r="F4083" s="138">
        <v>44156</v>
      </c>
      <c r="G4083" t="s">
        <v>685</v>
      </c>
      <c r="H4083" t="s">
        <v>667</v>
      </c>
      <c r="I4083" t="s">
        <v>668</v>
      </c>
      <c r="J4083" t="s">
        <v>186</v>
      </c>
      <c r="K4083" t="s">
        <v>671</v>
      </c>
      <c r="L4083">
        <v>1000</v>
      </c>
      <c r="M4083">
        <v>200</v>
      </c>
      <c r="N4083">
        <v>208</v>
      </c>
      <c r="P4083">
        <v>80</v>
      </c>
      <c r="Q4083">
        <v>31</v>
      </c>
      <c r="R4083">
        <v>20</v>
      </c>
      <c r="S4083">
        <v>52.8</v>
      </c>
      <c r="T4083">
        <v>16.5</v>
      </c>
      <c r="U4083">
        <v>8.5</v>
      </c>
      <c r="V4083">
        <v>0.49019607843137253</v>
      </c>
      <c r="W4083">
        <v>0.4</v>
      </c>
      <c r="X4083">
        <v>0.21291208791208793</v>
      </c>
      <c r="Y4083">
        <v>0.13736263736263737</v>
      </c>
      <c r="Z4083">
        <v>130</v>
      </c>
      <c r="AA4083">
        <v>0.65</v>
      </c>
      <c r="AB4083">
        <v>15</v>
      </c>
      <c r="AC4083">
        <v>2</v>
      </c>
      <c r="AD4083">
        <v>0</v>
      </c>
      <c r="AE4083">
        <v>2</v>
      </c>
      <c r="AF4083">
        <v>0</v>
      </c>
      <c r="AG4083">
        <v>0</v>
      </c>
      <c r="AH4083">
        <v>7</v>
      </c>
      <c r="AI4083">
        <v>2</v>
      </c>
      <c r="AJ4083">
        <v>0</v>
      </c>
      <c r="AK4083">
        <v>2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50</v>
      </c>
      <c r="AR4083">
        <v>50</v>
      </c>
      <c r="AS4083" t="s">
        <v>755</v>
      </c>
    </row>
    <row r="4084" spans="1:45" x14ac:dyDescent="0.25">
      <c r="A4084">
        <v>4083</v>
      </c>
      <c r="B4084" t="s">
        <v>26</v>
      </c>
      <c r="C4084" t="s">
        <v>665</v>
      </c>
      <c r="D4084" t="s">
        <v>7</v>
      </c>
      <c r="E4084" t="s">
        <v>363</v>
      </c>
      <c r="F4084" s="138">
        <v>44156</v>
      </c>
      <c r="G4084" t="s">
        <v>685</v>
      </c>
      <c r="H4084" t="s">
        <v>667</v>
      </c>
      <c r="I4084" t="s">
        <v>668</v>
      </c>
      <c r="J4084" t="s">
        <v>179</v>
      </c>
      <c r="K4084" t="s">
        <v>671</v>
      </c>
      <c r="L4084">
        <v>1000</v>
      </c>
      <c r="M4084">
        <v>200</v>
      </c>
      <c r="N4084">
        <v>194</v>
      </c>
      <c r="P4084">
        <v>80</v>
      </c>
      <c r="Q4084">
        <v>18</v>
      </c>
      <c r="R4084">
        <v>22</v>
      </c>
      <c r="S4084">
        <v>52.8</v>
      </c>
      <c r="T4084">
        <v>18</v>
      </c>
      <c r="U4084">
        <v>9</v>
      </c>
      <c r="V4084">
        <v>0.67500000000000004</v>
      </c>
      <c r="W4084">
        <v>0.4</v>
      </c>
      <c r="X4084">
        <v>0.13254786450662742</v>
      </c>
      <c r="Y4084">
        <v>0.16200294550810015</v>
      </c>
      <c r="Z4084">
        <v>314</v>
      </c>
      <c r="AA4084">
        <v>0.65</v>
      </c>
      <c r="AB4084">
        <v>14</v>
      </c>
      <c r="AC4084">
        <v>0</v>
      </c>
      <c r="AD4084">
        <v>0</v>
      </c>
      <c r="AE4084">
        <v>8</v>
      </c>
      <c r="AF4084">
        <v>0</v>
      </c>
      <c r="AG4084">
        <v>0</v>
      </c>
      <c r="AH4084">
        <v>9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50</v>
      </c>
      <c r="AR4084">
        <v>50</v>
      </c>
      <c r="AS4084" t="s">
        <v>755</v>
      </c>
    </row>
    <row r="4085" spans="1:45" x14ac:dyDescent="0.25">
      <c r="A4085">
        <v>4084</v>
      </c>
      <c r="B4085" t="s">
        <v>26</v>
      </c>
      <c r="C4085" t="s">
        <v>665</v>
      </c>
      <c r="D4085" t="s">
        <v>7</v>
      </c>
      <c r="E4085" t="s">
        <v>363</v>
      </c>
      <c r="F4085" s="138">
        <v>44156</v>
      </c>
      <c r="G4085" t="s">
        <v>685</v>
      </c>
      <c r="H4085" t="s">
        <v>667</v>
      </c>
      <c r="I4085" t="s">
        <v>668</v>
      </c>
      <c r="J4085" t="s">
        <v>571</v>
      </c>
      <c r="K4085" t="s">
        <v>671</v>
      </c>
      <c r="L4085">
        <v>1000</v>
      </c>
      <c r="M4085">
        <v>200</v>
      </c>
      <c r="N4085">
        <v>208</v>
      </c>
      <c r="P4085">
        <v>80</v>
      </c>
      <c r="Q4085">
        <v>16</v>
      </c>
      <c r="R4085">
        <v>17</v>
      </c>
      <c r="S4085">
        <v>52.8</v>
      </c>
      <c r="T4085">
        <v>8</v>
      </c>
      <c r="U4085">
        <v>10.25</v>
      </c>
      <c r="V4085">
        <v>0.55303030303030298</v>
      </c>
      <c r="W4085">
        <v>0.4</v>
      </c>
      <c r="X4085">
        <v>0.10989010989010989</v>
      </c>
      <c r="Y4085">
        <v>0.11675824175824176</v>
      </c>
      <c r="Z4085">
        <v>388</v>
      </c>
      <c r="AA4085">
        <v>0.65</v>
      </c>
      <c r="AB4085">
        <v>8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7.5</v>
      </c>
      <c r="AI4085">
        <v>1</v>
      </c>
      <c r="AJ4085">
        <v>0</v>
      </c>
      <c r="AK4085">
        <v>5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50</v>
      </c>
      <c r="AR4085">
        <v>50</v>
      </c>
      <c r="AS4085" t="s">
        <v>755</v>
      </c>
    </row>
    <row r="4086" spans="1:45" x14ac:dyDescent="0.25">
      <c r="A4086">
        <v>4085</v>
      </c>
      <c r="B4086" t="s">
        <v>26</v>
      </c>
      <c r="C4086" t="s">
        <v>665</v>
      </c>
      <c r="D4086" t="s">
        <v>7</v>
      </c>
      <c r="E4086" t="s">
        <v>363</v>
      </c>
      <c r="F4086" s="138">
        <v>44156</v>
      </c>
      <c r="G4086" t="s">
        <v>685</v>
      </c>
      <c r="H4086" t="s">
        <v>667</v>
      </c>
      <c r="I4086" t="s">
        <v>668</v>
      </c>
      <c r="J4086" t="s">
        <v>416</v>
      </c>
      <c r="K4086" t="s">
        <v>671</v>
      </c>
      <c r="L4086">
        <v>1000</v>
      </c>
      <c r="M4086">
        <v>280</v>
      </c>
      <c r="N4086">
        <v>288</v>
      </c>
      <c r="P4086">
        <v>112</v>
      </c>
      <c r="Q4086">
        <v>48</v>
      </c>
      <c r="R4086">
        <v>56</v>
      </c>
      <c r="S4086">
        <v>73.919999999999987</v>
      </c>
      <c r="T4086">
        <v>35.75</v>
      </c>
      <c r="U4086">
        <v>36.25</v>
      </c>
      <c r="V4086">
        <v>0.69230769230769229</v>
      </c>
      <c r="W4086">
        <v>0.4</v>
      </c>
      <c r="X4086">
        <v>0.23809523809523811</v>
      </c>
      <c r="Y4086">
        <v>0.27777777777777779</v>
      </c>
      <c r="Z4086">
        <v>543</v>
      </c>
      <c r="AA4086">
        <v>0.7</v>
      </c>
      <c r="AB4086">
        <v>29</v>
      </c>
      <c r="AC4086">
        <v>11</v>
      </c>
      <c r="AD4086">
        <v>0</v>
      </c>
      <c r="AE4086">
        <v>8</v>
      </c>
      <c r="AF4086">
        <v>0</v>
      </c>
      <c r="AG4086">
        <v>0</v>
      </c>
      <c r="AH4086">
        <v>32</v>
      </c>
      <c r="AI4086">
        <v>7</v>
      </c>
      <c r="AJ4086">
        <v>0</v>
      </c>
      <c r="AK4086">
        <v>5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100</v>
      </c>
      <c r="AR4086">
        <v>100</v>
      </c>
      <c r="AS4086" t="s">
        <v>797</v>
      </c>
    </row>
    <row r="4087" spans="1:45" x14ac:dyDescent="0.25">
      <c r="A4087">
        <v>4086</v>
      </c>
      <c r="B4087" t="s">
        <v>26</v>
      </c>
      <c r="C4087" t="s">
        <v>665</v>
      </c>
      <c r="D4087" t="s">
        <v>7</v>
      </c>
      <c r="E4087" t="s">
        <v>363</v>
      </c>
      <c r="F4087" s="138">
        <v>44156</v>
      </c>
      <c r="G4087" t="s">
        <v>712</v>
      </c>
      <c r="H4087" t="s">
        <v>687</v>
      </c>
      <c r="I4087" t="s">
        <v>668</v>
      </c>
      <c r="J4087" t="s">
        <v>561</v>
      </c>
      <c r="K4087" t="s">
        <v>711</v>
      </c>
      <c r="L4087">
        <v>320</v>
      </c>
      <c r="M4087">
        <v>144</v>
      </c>
      <c r="N4087">
        <v>160</v>
      </c>
      <c r="P4087">
        <v>34.56</v>
      </c>
      <c r="Q4087">
        <v>16</v>
      </c>
      <c r="R4087">
        <v>0</v>
      </c>
      <c r="S4087">
        <v>25.344000000000001</v>
      </c>
      <c r="T4087">
        <v>9</v>
      </c>
      <c r="U4087">
        <v>0</v>
      </c>
      <c r="V4087">
        <v>0.5625</v>
      </c>
      <c r="W4087">
        <v>0.24</v>
      </c>
      <c r="X4087">
        <v>0.14285714285714285</v>
      </c>
      <c r="Y4087">
        <v>0</v>
      </c>
      <c r="Z4087">
        <v>215</v>
      </c>
      <c r="AA4087">
        <v>0.7</v>
      </c>
      <c r="AB4087">
        <v>9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20</v>
      </c>
      <c r="AR4087">
        <v>20</v>
      </c>
      <c r="AS4087" t="s">
        <v>755</v>
      </c>
    </row>
    <row r="4088" spans="1:45" x14ac:dyDescent="0.25">
      <c r="A4088">
        <v>4087</v>
      </c>
      <c r="B4088" t="s">
        <v>26</v>
      </c>
      <c r="C4088" t="s">
        <v>665</v>
      </c>
      <c r="D4088" t="s">
        <v>7</v>
      </c>
      <c r="E4088" t="s">
        <v>363</v>
      </c>
      <c r="F4088" s="138">
        <v>44156</v>
      </c>
      <c r="G4088" t="s">
        <v>715</v>
      </c>
      <c r="H4088" t="s">
        <v>687</v>
      </c>
      <c r="I4088" t="s">
        <v>668</v>
      </c>
      <c r="J4088" t="s">
        <v>635</v>
      </c>
      <c r="K4088" t="s">
        <v>711</v>
      </c>
      <c r="L4088">
        <v>180</v>
      </c>
      <c r="M4088">
        <v>120</v>
      </c>
      <c r="N4088">
        <v>74</v>
      </c>
      <c r="P4088">
        <v>22</v>
      </c>
      <c r="Q4088">
        <v>2</v>
      </c>
      <c r="R4088">
        <v>2</v>
      </c>
      <c r="S4088">
        <v>8</v>
      </c>
      <c r="T4088">
        <v>2</v>
      </c>
      <c r="U4088">
        <v>2</v>
      </c>
      <c r="V4088">
        <v>1</v>
      </c>
      <c r="W4088">
        <v>0.24</v>
      </c>
      <c r="X4088">
        <v>3.8610038610038609E-2</v>
      </c>
      <c r="Y4088">
        <v>3.8610038610038609E-2</v>
      </c>
      <c r="Z4088">
        <v>60</v>
      </c>
      <c r="AA4088">
        <v>0.7</v>
      </c>
      <c r="AB4088">
        <v>2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2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20</v>
      </c>
      <c r="AR4088">
        <v>20</v>
      </c>
      <c r="AS4088" t="s">
        <v>755</v>
      </c>
    </row>
    <row r="4089" spans="1:45" x14ac:dyDescent="0.25">
      <c r="A4089">
        <v>4088</v>
      </c>
      <c r="B4089" t="s">
        <v>26</v>
      </c>
      <c r="C4089" t="s">
        <v>678</v>
      </c>
      <c r="D4089" t="s">
        <v>7</v>
      </c>
      <c r="E4089" t="s">
        <v>363</v>
      </c>
      <c r="F4089" s="138">
        <v>44156</v>
      </c>
      <c r="G4089" t="s">
        <v>670</v>
      </c>
      <c r="H4089" t="s">
        <v>667</v>
      </c>
      <c r="I4089" t="s">
        <v>679</v>
      </c>
      <c r="J4089" t="s">
        <v>382</v>
      </c>
      <c r="K4089" t="s">
        <v>671</v>
      </c>
      <c r="L4089">
        <v>1200</v>
      </c>
      <c r="M4089">
        <v>336</v>
      </c>
      <c r="N4089">
        <v>336</v>
      </c>
      <c r="P4089">
        <v>134.4</v>
      </c>
      <c r="Q4089">
        <v>107</v>
      </c>
      <c r="R4089">
        <v>0</v>
      </c>
      <c r="S4089">
        <v>88.703999999999994</v>
      </c>
      <c r="T4089">
        <v>82.55</v>
      </c>
      <c r="U4089">
        <v>0</v>
      </c>
      <c r="V4089">
        <v>0.77149532710280366</v>
      </c>
      <c r="W4089">
        <v>0.4</v>
      </c>
      <c r="X4089">
        <v>0.45493197278911568</v>
      </c>
      <c r="Y4089">
        <v>0</v>
      </c>
      <c r="Z4089">
        <v>569</v>
      </c>
      <c r="AA4089">
        <v>0.8</v>
      </c>
      <c r="AB4089">
        <v>67.3</v>
      </c>
      <c r="AC4089">
        <v>15</v>
      </c>
      <c r="AD4089">
        <v>0</v>
      </c>
      <c r="AE4089">
        <v>23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100</v>
      </c>
      <c r="AR4089">
        <v>100</v>
      </c>
      <c r="AS4089" t="s">
        <v>797</v>
      </c>
    </row>
    <row r="4090" spans="1:45" x14ac:dyDescent="0.25">
      <c r="A4090">
        <v>4089</v>
      </c>
      <c r="B4090" t="s">
        <v>26</v>
      </c>
      <c r="C4090" t="s">
        <v>678</v>
      </c>
      <c r="D4090" t="s">
        <v>7</v>
      </c>
      <c r="E4090" t="s">
        <v>363</v>
      </c>
      <c r="F4090" s="138">
        <v>44156</v>
      </c>
      <c r="G4090" t="s">
        <v>682</v>
      </c>
      <c r="H4090" t="s">
        <v>687</v>
      </c>
      <c r="I4090" t="s">
        <v>679</v>
      </c>
      <c r="J4090" t="s">
        <v>437</v>
      </c>
      <c r="K4090" t="s">
        <v>671</v>
      </c>
      <c r="L4090">
        <v>1200</v>
      </c>
      <c r="M4090">
        <v>200</v>
      </c>
      <c r="N4090">
        <v>212</v>
      </c>
      <c r="P4090">
        <v>80</v>
      </c>
      <c r="Q4090">
        <v>39</v>
      </c>
      <c r="R4090">
        <v>31</v>
      </c>
      <c r="S4090">
        <v>52.8</v>
      </c>
      <c r="T4090">
        <v>36</v>
      </c>
      <c r="U4090">
        <v>8</v>
      </c>
      <c r="V4090">
        <v>0.62857142857142856</v>
      </c>
      <c r="W4090">
        <v>0.24</v>
      </c>
      <c r="X4090">
        <v>0.26280323450134774</v>
      </c>
      <c r="Y4090">
        <v>0.20889487870619949</v>
      </c>
      <c r="Z4090">
        <v>275</v>
      </c>
      <c r="AA4090">
        <v>0.8</v>
      </c>
      <c r="AB4090">
        <v>23</v>
      </c>
      <c r="AC4090">
        <v>0</v>
      </c>
      <c r="AD4090">
        <v>0</v>
      </c>
      <c r="AE4090">
        <v>26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16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50</v>
      </c>
      <c r="AR4090">
        <v>50</v>
      </c>
      <c r="AS4090" t="s">
        <v>755</v>
      </c>
    </row>
    <row r="4091" spans="1:45" x14ac:dyDescent="0.25">
      <c r="A4091">
        <v>4090</v>
      </c>
      <c r="B4091" t="s">
        <v>26</v>
      </c>
      <c r="C4091" t="s">
        <v>678</v>
      </c>
      <c r="D4091" t="s">
        <v>7</v>
      </c>
      <c r="E4091" t="s">
        <v>363</v>
      </c>
      <c r="F4091" s="138">
        <v>44156</v>
      </c>
      <c r="G4091" t="s">
        <v>682</v>
      </c>
      <c r="H4091" t="s">
        <v>687</v>
      </c>
      <c r="I4091" t="s">
        <v>688</v>
      </c>
      <c r="J4091" t="s">
        <v>492</v>
      </c>
      <c r="K4091" t="s">
        <v>671</v>
      </c>
      <c r="L4091">
        <v>1200</v>
      </c>
      <c r="M4091">
        <v>200</v>
      </c>
      <c r="N4091">
        <v>200</v>
      </c>
      <c r="P4091">
        <v>80</v>
      </c>
      <c r="Q4091">
        <v>33</v>
      </c>
      <c r="R4091">
        <v>25</v>
      </c>
      <c r="S4091">
        <v>52.8</v>
      </c>
      <c r="T4091">
        <v>20</v>
      </c>
      <c r="U4091">
        <v>8.75</v>
      </c>
      <c r="V4091">
        <v>0.49568965517241381</v>
      </c>
      <c r="W4091">
        <v>0.24</v>
      </c>
      <c r="X4091">
        <v>0.23571428571428571</v>
      </c>
      <c r="Y4091">
        <v>0.17857142857142858</v>
      </c>
      <c r="Z4091">
        <v>260</v>
      </c>
      <c r="AA4091">
        <v>0.7</v>
      </c>
      <c r="AB4091">
        <v>15</v>
      </c>
      <c r="AC4091">
        <v>8</v>
      </c>
      <c r="AD4091">
        <v>0</v>
      </c>
      <c r="AE4091">
        <v>6</v>
      </c>
      <c r="AF4091">
        <v>0</v>
      </c>
      <c r="AG4091">
        <v>0</v>
      </c>
      <c r="AH4091">
        <v>0</v>
      </c>
      <c r="AI4091">
        <v>9</v>
      </c>
      <c r="AJ4091">
        <v>0</v>
      </c>
      <c r="AK4091">
        <v>13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50</v>
      </c>
      <c r="AR4091">
        <v>50</v>
      </c>
      <c r="AS4091" t="s">
        <v>755</v>
      </c>
    </row>
    <row r="4092" spans="1:45" x14ac:dyDescent="0.25">
      <c r="A4092">
        <v>4091</v>
      </c>
      <c r="B4092" t="s">
        <v>26</v>
      </c>
      <c r="C4092" t="s">
        <v>678</v>
      </c>
      <c r="D4092" t="s">
        <v>7</v>
      </c>
      <c r="E4092" t="s">
        <v>363</v>
      </c>
      <c r="F4092" s="138">
        <v>44156</v>
      </c>
      <c r="G4092" t="s">
        <v>684</v>
      </c>
      <c r="H4092" t="s">
        <v>687</v>
      </c>
      <c r="I4092" t="s">
        <v>706</v>
      </c>
      <c r="J4092" t="s">
        <v>456</v>
      </c>
      <c r="K4092" t="s">
        <v>669</v>
      </c>
      <c r="L4092">
        <v>1250</v>
      </c>
      <c r="M4092">
        <v>250</v>
      </c>
      <c r="N4092">
        <v>226</v>
      </c>
      <c r="P4092">
        <v>100</v>
      </c>
      <c r="Q4092">
        <v>25</v>
      </c>
      <c r="R4092">
        <v>18</v>
      </c>
      <c r="S4092">
        <v>92</v>
      </c>
      <c r="T4092">
        <v>19.25</v>
      </c>
      <c r="U4092">
        <v>12</v>
      </c>
      <c r="V4092">
        <v>0.72674418604651159</v>
      </c>
      <c r="W4092">
        <v>0.24</v>
      </c>
      <c r="X4092">
        <v>0.15802781289506954</v>
      </c>
      <c r="Y4092">
        <v>0.11378002528445007</v>
      </c>
      <c r="Z4092">
        <v>190</v>
      </c>
      <c r="AA4092">
        <v>0.7</v>
      </c>
      <c r="AB4092">
        <v>14</v>
      </c>
      <c r="AC4092">
        <v>3</v>
      </c>
      <c r="AD4092">
        <v>0</v>
      </c>
      <c r="AE4092">
        <v>9</v>
      </c>
      <c r="AF4092">
        <v>0</v>
      </c>
      <c r="AG4092">
        <v>0</v>
      </c>
      <c r="AH4092">
        <v>6</v>
      </c>
      <c r="AI4092">
        <v>2</v>
      </c>
      <c r="AJ4092">
        <v>0</v>
      </c>
      <c r="AK4092">
        <v>11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50</v>
      </c>
      <c r="AR4092">
        <v>50</v>
      </c>
      <c r="AS4092" t="s">
        <v>755</v>
      </c>
    </row>
    <row r="4093" spans="1:45" x14ac:dyDescent="0.25">
      <c r="A4093">
        <v>4092</v>
      </c>
      <c r="B4093" t="s">
        <v>26</v>
      </c>
      <c r="C4093" t="s">
        <v>678</v>
      </c>
      <c r="D4093" t="s">
        <v>7</v>
      </c>
      <c r="E4093" t="s">
        <v>363</v>
      </c>
      <c r="F4093" s="138">
        <v>44156</v>
      </c>
      <c r="G4093" t="s">
        <v>684</v>
      </c>
      <c r="H4093" t="s">
        <v>687</v>
      </c>
      <c r="I4093" t="s">
        <v>698</v>
      </c>
      <c r="J4093" t="s">
        <v>458</v>
      </c>
      <c r="K4093" t="s">
        <v>669</v>
      </c>
      <c r="L4093">
        <v>1250</v>
      </c>
      <c r="M4093">
        <v>250</v>
      </c>
      <c r="N4093">
        <v>232</v>
      </c>
      <c r="P4093">
        <v>100</v>
      </c>
      <c r="Q4093">
        <v>24</v>
      </c>
      <c r="R4093">
        <v>18</v>
      </c>
      <c r="S4093">
        <v>92</v>
      </c>
      <c r="T4093">
        <v>11.5</v>
      </c>
      <c r="U4093">
        <v>13.75</v>
      </c>
      <c r="V4093">
        <v>0.60119047619047616</v>
      </c>
      <c r="W4093">
        <v>0.24</v>
      </c>
      <c r="X4093">
        <v>0.14778325123152711</v>
      </c>
      <c r="Y4093">
        <v>0.11083743842364534</v>
      </c>
      <c r="Z4093">
        <v>100</v>
      </c>
      <c r="AA4093">
        <v>0.7</v>
      </c>
      <c r="AB4093">
        <v>0</v>
      </c>
      <c r="AC4093">
        <v>22</v>
      </c>
      <c r="AD4093">
        <v>0</v>
      </c>
      <c r="AE4093">
        <v>12</v>
      </c>
      <c r="AF4093">
        <v>0</v>
      </c>
      <c r="AG4093">
        <v>0</v>
      </c>
      <c r="AH4093">
        <v>0</v>
      </c>
      <c r="AI4093">
        <v>13</v>
      </c>
      <c r="AJ4093">
        <v>0</v>
      </c>
      <c r="AK4093">
        <v>21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50</v>
      </c>
      <c r="AR4093">
        <v>50</v>
      </c>
      <c r="AS4093" t="s">
        <v>755</v>
      </c>
    </row>
    <row r="4094" spans="1:45" x14ac:dyDescent="0.25">
      <c r="A4094">
        <v>4093</v>
      </c>
      <c r="B4094" t="s">
        <v>26</v>
      </c>
      <c r="C4094" t="s">
        <v>680</v>
      </c>
      <c r="D4094" t="s">
        <v>7</v>
      </c>
      <c r="E4094" t="s">
        <v>363</v>
      </c>
      <c r="F4094" s="138">
        <v>44156</v>
      </c>
      <c r="G4094" t="s">
        <v>666</v>
      </c>
      <c r="H4094" t="s">
        <v>667</v>
      </c>
      <c r="I4094" t="s">
        <v>681</v>
      </c>
      <c r="J4094" t="s">
        <v>236</v>
      </c>
      <c r="K4094" t="s">
        <v>669</v>
      </c>
      <c r="L4094">
        <v>2700</v>
      </c>
      <c r="M4094">
        <v>567</v>
      </c>
      <c r="N4094">
        <v>552</v>
      </c>
      <c r="P4094">
        <v>226</v>
      </c>
      <c r="Q4094">
        <v>67</v>
      </c>
      <c r="R4094">
        <v>147</v>
      </c>
      <c r="S4094">
        <v>147</v>
      </c>
      <c r="T4094">
        <v>67</v>
      </c>
      <c r="U4094">
        <v>159.80000000000001</v>
      </c>
      <c r="V4094">
        <v>1.0598130841121496</v>
      </c>
      <c r="W4094">
        <v>0.4</v>
      </c>
      <c r="X4094">
        <v>0.17339544513457558</v>
      </c>
      <c r="Y4094">
        <v>0.38043478260869568</v>
      </c>
      <c r="Z4094">
        <v>634</v>
      </c>
      <c r="AA4094">
        <v>0.7</v>
      </c>
      <c r="AB4094">
        <v>63.5</v>
      </c>
      <c r="AC4094">
        <v>2</v>
      </c>
      <c r="AD4094">
        <v>0</v>
      </c>
      <c r="AE4094">
        <v>6</v>
      </c>
      <c r="AF4094">
        <v>0</v>
      </c>
      <c r="AG4094">
        <v>0</v>
      </c>
      <c r="AH4094">
        <v>154.30000000000001</v>
      </c>
      <c r="AI4094">
        <v>4</v>
      </c>
      <c r="AJ4094">
        <v>0</v>
      </c>
      <c r="AK4094">
        <v>9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250</v>
      </c>
      <c r="AR4094">
        <v>250</v>
      </c>
      <c r="AS4094" t="s">
        <v>797</v>
      </c>
    </row>
    <row r="4095" spans="1:45" x14ac:dyDescent="0.25">
      <c r="A4095">
        <v>4094</v>
      </c>
      <c r="B4095" t="s">
        <v>26</v>
      </c>
      <c r="C4095" t="s">
        <v>680</v>
      </c>
      <c r="D4095" t="s">
        <v>7</v>
      </c>
      <c r="E4095" t="s">
        <v>363</v>
      </c>
      <c r="F4095" s="138">
        <v>44156</v>
      </c>
      <c r="G4095" t="s">
        <v>666</v>
      </c>
      <c r="H4095" t="s">
        <v>667</v>
      </c>
      <c r="I4095" t="s">
        <v>681</v>
      </c>
      <c r="J4095" t="s">
        <v>428</v>
      </c>
      <c r="K4095" t="s">
        <v>669</v>
      </c>
      <c r="L4095">
        <v>2700</v>
      </c>
      <c r="M4095">
        <v>567</v>
      </c>
      <c r="N4095">
        <v>592</v>
      </c>
      <c r="P4095">
        <v>226</v>
      </c>
      <c r="Q4095">
        <v>57</v>
      </c>
      <c r="R4095">
        <v>61</v>
      </c>
      <c r="S4095">
        <v>147</v>
      </c>
      <c r="T4095">
        <v>95.95</v>
      </c>
      <c r="U4095">
        <v>69</v>
      </c>
      <c r="V4095">
        <v>1.3978813559322032</v>
      </c>
      <c r="W4095">
        <v>0.4</v>
      </c>
      <c r="X4095">
        <v>0.13754826254826255</v>
      </c>
      <c r="Y4095">
        <v>0.14720077220077221</v>
      </c>
      <c r="Z4095">
        <v>692</v>
      </c>
      <c r="AA4095">
        <v>0.7</v>
      </c>
      <c r="AB4095">
        <v>92.7</v>
      </c>
      <c r="AC4095">
        <v>5</v>
      </c>
      <c r="AD4095">
        <v>0</v>
      </c>
      <c r="AE4095">
        <v>4</v>
      </c>
      <c r="AF4095">
        <v>0</v>
      </c>
      <c r="AG4095">
        <v>0</v>
      </c>
      <c r="AH4095">
        <v>63.5</v>
      </c>
      <c r="AI4095">
        <v>6</v>
      </c>
      <c r="AJ4095">
        <v>0</v>
      </c>
      <c r="AK4095">
        <v>8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250</v>
      </c>
      <c r="AR4095">
        <v>250</v>
      </c>
      <c r="AS4095" t="s">
        <v>797</v>
      </c>
    </row>
    <row r="4096" spans="1:45" x14ac:dyDescent="0.25">
      <c r="A4096">
        <v>4095</v>
      </c>
      <c r="B4096" t="s">
        <v>26</v>
      </c>
      <c r="C4096" t="s">
        <v>680</v>
      </c>
      <c r="D4096" t="s">
        <v>7</v>
      </c>
      <c r="E4096" t="s">
        <v>363</v>
      </c>
      <c r="F4096" s="138">
        <v>44156</v>
      </c>
      <c r="G4096" t="s">
        <v>684</v>
      </c>
      <c r="H4096" t="s">
        <v>667</v>
      </c>
      <c r="I4096" t="s">
        <v>681</v>
      </c>
      <c r="J4096" t="s">
        <v>403</v>
      </c>
      <c r="K4096" t="s">
        <v>669</v>
      </c>
      <c r="L4096">
        <v>1250</v>
      </c>
      <c r="M4096">
        <v>350</v>
      </c>
      <c r="N4096">
        <v>320</v>
      </c>
      <c r="P4096">
        <v>140</v>
      </c>
      <c r="Q4096">
        <v>64</v>
      </c>
      <c r="R4096">
        <v>71</v>
      </c>
      <c r="S4096">
        <v>92</v>
      </c>
      <c r="T4096">
        <v>66</v>
      </c>
      <c r="U4096">
        <v>80.75</v>
      </c>
      <c r="V4096">
        <v>1.087037037037037</v>
      </c>
      <c r="W4096">
        <v>0.4</v>
      </c>
      <c r="X4096">
        <v>0.2857142857142857</v>
      </c>
      <c r="Y4096">
        <v>0.3169642857142857</v>
      </c>
      <c r="Z4096">
        <v>530</v>
      </c>
      <c r="AA4096">
        <v>0.65</v>
      </c>
      <c r="AB4096">
        <v>64</v>
      </c>
      <c r="AC4096">
        <v>4</v>
      </c>
      <c r="AD4096">
        <v>0</v>
      </c>
      <c r="AE4096">
        <v>2</v>
      </c>
      <c r="AF4096">
        <v>0</v>
      </c>
      <c r="AG4096">
        <v>0</v>
      </c>
      <c r="AH4096">
        <v>77</v>
      </c>
      <c r="AI4096">
        <v>3</v>
      </c>
      <c r="AJ4096">
        <v>0</v>
      </c>
      <c r="AK4096">
        <v>6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150</v>
      </c>
      <c r="AR4096">
        <v>150</v>
      </c>
      <c r="AS4096" t="s">
        <v>797</v>
      </c>
    </row>
    <row r="4097" spans="1:45" x14ac:dyDescent="0.25">
      <c r="A4097">
        <v>4096</v>
      </c>
      <c r="B4097" t="s">
        <v>26</v>
      </c>
      <c r="C4097" t="s">
        <v>680</v>
      </c>
      <c r="D4097" t="s">
        <v>7</v>
      </c>
      <c r="E4097" t="s">
        <v>363</v>
      </c>
      <c r="F4097" s="138">
        <v>44156</v>
      </c>
      <c r="G4097" t="s">
        <v>684</v>
      </c>
      <c r="H4097" t="s">
        <v>667</v>
      </c>
      <c r="I4097" t="s">
        <v>681</v>
      </c>
      <c r="J4097" t="s">
        <v>398</v>
      </c>
      <c r="K4097" t="s">
        <v>669</v>
      </c>
      <c r="L4097">
        <v>1250</v>
      </c>
      <c r="M4097">
        <v>250</v>
      </c>
      <c r="N4097">
        <v>276</v>
      </c>
      <c r="P4097">
        <v>100</v>
      </c>
      <c r="Q4097">
        <v>25</v>
      </c>
      <c r="R4097">
        <v>30</v>
      </c>
      <c r="S4097">
        <v>66</v>
      </c>
      <c r="T4097">
        <v>19.05</v>
      </c>
      <c r="U4097">
        <v>24.3</v>
      </c>
      <c r="V4097">
        <v>0.78818181818181821</v>
      </c>
      <c r="W4097">
        <v>0.4</v>
      </c>
      <c r="X4097">
        <v>0.12939958592132506</v>
      </c>
      <c r="Y4097">
        <v>0.15527950310559008</v>
      </c>
      <c r="Z4097">
        <v>303</v>
      </c>
      <c r="AA4097">
        <v>0.65</v>
      </c>
      <c r="AB4097">
        <v>14.8</v>
      </c>
      <c r="AC4097">
        <v>3</v>
      </c>
      <c r="AD4097">
        <v>0</v>
      </c>
      <c r="AE4097">
        <v>7</v>
      </c>
      <c r="AF4097">
        <v>0</v>
      </c>
      <c r="AG4097">
        <v>0</v>
      </c>
      <c r="AH4097">
        <v>23.3</v>
      </c>
      <c r="AI4097">
        <v>2</v>
      </c>
      <c r="AJ4097">
        <v>0</v>
      </c>
      <c r="AK4097">
        <v>1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150</v>
      </c>
      <c r="AR4097">
        <v>150</v>
      </c>
      <c r="AS4097" t="s">
        <v>797</v>
      </c>
    </row>
    <row r="4098" spans="1:45" x14ac:dyDescent="0.25">
      <c r="A4098">
        <v>4097</v>
      </c>
      <c r="B4098" t="s">
        <v>26</v>
      </c>
      <c r="C4098" t="s">
        <v>680</v>
      </c>
      <c r="D4098" t="s">
        <v>7</v>
      </c>
      <c r="E4098" t="s">
        <v>363</v>
      </c>
      <c r="F4098" s="138">
        <v>44156</v>
      </c>
      <c r="G4098" t="s">
        <v>685</v>
      </c>
      <c r="H4098" t="s">
        <v>667</v>
      </c>
      <c r="I4098" t="s">
        <v>681</v>
      </c>
      <c r="J4098" t="s">
        <v>413</v>
      </c>
      <c r="K4098" t="s">
        <v>671</v>
      </c>
      <c r="L4098">
        <v>1000</v>
      </c>
      <c r="M4098">
        <v>280</v>
      </c>
      <c r="N4098">
        <v>240</v>
      </c>
      <c r="P4098">
        <v>112</v>
      </c>
      <c r="Q4098">
        <v>21</v>
      </c>
      <c r="R4098">
        <v>31</v>
      </c>
      <c r="S4098">
        <v>73</v>
      </c>
      <c r="T4098">
        <v>20.75</v>
      </c>
      <c r="U4098">
        <v>34</v>
      </c>
      <c r="V4098">
        <v>1.0528846153846154</v>
      </c>
      <c r="W4098">
        <v>0.4</v>
      </c>
      <c r="X4098">
        <v>0.125</v>
      </c>
      <c r="Y4098">
        <v>0.18452380952380953</v>
      </c>
      <c r="Z4098">
        <v>300</v>
      </c>
      <c r="AA4098">
        <v>0.7</v>
      </c>
      <c r="AB4098">
        <v>20</v>
      </c>
      <c r="AC4098">
        <v>3</v>
      </c>
      <c r="AD4098">
        <v>0</v>
      </c>
      <c r="AE4098">
        <v>0</v>
      </c>
      <c r="AF4098">
        <v>0</v>
      </c>
      <c r="AG4098">
        <v>0</v>
      </c>
      <c r="AH4098">
        <v>34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150</v>
      </c>
      <c r="AR4098">
        <v>150</v>
      </c>
      <c r="AS4098" t="s">
        <v>797</v>
      </c>
    </row>
    <row r="4099" spans="1:45" x14ac:dyDescent="0.25">
      <c r="A4099">
        <v>4098</v>
      </c>
      <c r="B4099" t="s">
        <v>26</v>
      </c>
      <c r="C4099" t="s">
        <v>680</v>
      </c>
      <c r="D4099" t="s">
        <v>7</v>
      </c>
      <c r="E4099" t="s">
        <v>363</v>
      </c>
      <c r="F4099" s="138">
        <v>44156</v>
      </c>
      <c r="G4099" t="s">
        <v>685</v>
      </c>
      <c r="H4099" t="s">
        <v>667</v>
      </c>
      <c r="I4099" t="s">
        <v>681</v>
      </c>
      <c r="J4099" t="s">
        <v>417</v>
      </c>
      <c r="K4099" t="s">
        <v>671</v>
      </c>
      <c r="L4099">
        <v>1000</v>
      </c>
      <c r="M4099">
        <v>280</v>
      </c>
      <c r="N4099">
        <v>408</v>
      </c>
      <c r="P4099">
        <v>112</v>
      </c>
      <c r="Q4099">
        <v>17</v>
      </c>
      <c r="R4099">
        <v>77</v>
      </c>
      <c r="S4099">
        <v>73</v>
      </c>
      <c r="T4099">
        <v>3.25</v>
      </c>
      <c r="U4099">
        <v>82.5</v>
      </c>
      <c r="V4099">
        <v>0.91223404255319152</v>
      </c>
      <c r="W4099">
        <v>0.4</v>
      </c>
      <c r="X4099">
        <v>5.9523809523809534E-2</v>
      </c>
      <c r="Y4099">
        <v>0.26960784313725494</v>
      </c>
      <c r="Z4099">
        <v>540</v>
      </c>
      <c r="AA4099">
        <v>0.7</v>
      </c>
      <c r="AB4099">
        <v>0</v>
      </c>
      <c r="AC4099">
        <v>13</v>
      </c>
      <c r="AD4099">
        <v>0</v>
      </c>
      <c r="AE4099">
        <v>0</v>
      </c>
      <c r="AF4099">
        <v>0</v>
      </c>
      <c r="AG4099">
        <v>0</v>
      </c>
      <c r="AH4099">
        <v>81</v>
      </c>
      <c r="AI4099">
        <v>6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16</v>
      </c>
      <c r="AP4099">
        <v>0</v>
      </c>
      <c r="AQ4099">
        <v>150</v>
      </c>
      <c r="AR4099">
        <v>150</v>
      </c>
      <c r="AS4099" t="s">
        <v>797</v>
      </c>
    </row>
    <row r="4100" spans="1:45" x14ac:dyDescent="0.25">
      <c r="A4100">
        <v>4099</v>
      </c>
      <c r="B4100" t="s">
        <v>26</v>
      </c>
      <c r="C4100" t="s">
        <v>680</v>
      </c>
      <c r="D4100" t="s">
        <v>7</v>
      </c>
      <c r="E4100" t="s">
        <v>363</v>
      </c>
      <c r="F4100" s="138">
        <v>44156</v>
      </c>
      <c r="G4100" t="s">
        <v>685</v>
      </c>
      <c r="H4100" t="s">
        <v>667</v>
      </c>
      <c r="I4100" t="s">
        <v>681</v>
      </c>
      <c r="J4100" t="s">
        <v>404</v>
      </c>
      <c r="K4100" t="s">
        <v>671</v>
      </c>
      <c r="L4100">
        <v>1000</v>
      </c>
      <c r="M4100">
        <v>200</v>
      </c>
      <c r="N4100">
        <v>280</v>
      </c>
      <c r="P4100">
        <v>80</v>
      </c>
      <c r="Q4100">
        <v>35</v>
      </c>
      <c r="R4100">
        <v>30</v>
      </c>
      <c r="S4100">
        <v>52</v>
      </c>
      <c r="T4100">
        <v>43.5</v>
      </c>
      <c r="U4100">
        <v>31</v>
      </c>
      <c r="V4100">
        <v>1.1461538461538461</v>
      </c>
      <c r="W4100">
        <v>0.4</v>
      </c>
      <c r="X4100">
        <v>0.17857142857142858</v>
      </c>
      <c r="Y4100">
        <v>0.15306122448979592</v>
      </c>
      <c r="Z4100">
        <v>422</v>
      </c>
      <c r="AA4100">
        <v>0.7</v>
      </c>
      <c r="AB4100">
        <v>41</v>
      </c>
      <c r="AC4100">
        <v>0</v>
      </c>
      <c r="AD4100">
        <v>0</v>
      </c>
      <c r="AE4100">
        <v>5</v>
      </c>
      <c r="AF4100">
        <v>0</v>
      </c>
      <c r="AG4100">
        <v>0</v>
      </c>
      <c r="AH4100">
        <v>29</v>
      </c>
      <c r="AI4100">
        <v>0</v>
      </c>
      <c r="AJ4100">
        <v>0</v>
      </c>
      <c r="AK4100">
        <v>4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150</v>
      </c>
      <c r="AR4100">
        <v>150</v>
      </c>
      <c r="AS4100" t="s">
        <v>797</v>
      </c>
    </row>
    <row r="4101" spans="1:45" x14ac:dyDescent="0.25">
      <c r="A4101">
        <v>4100</v>
      </c>
      <c r="B4101" t="s">
        <v>26</v>
      </c>
      <c r="C4101" t="s">
        <v>680</v>
      </c>
      <c r="D4101" t="s">
        <v>7</v>
      </c>
      <c r="E4101" t="s">
        <v>363</v>
      </c>
      <c r="F4101" s="138">
        <v>44156</v>
      </c>
      <c r="G4101" t="s">
        <v>685</v>
      </c>
      <c r="H4101" t="s">
        <v>667</v>
      </c>
      <c r="I4101" t="s">
        <v>681</v>
      </c>
      <c r="J4101" t="s">
        <v>636</v>
      </c>
      <c r="K4101" t="s">
        <v>671</v>
      </c>
      <c r="L4101">
        <v>1000</v>
      </c>
      <c r="M4101">
        <v>280</v>
      </c>
      <c r="N4101">
        <v>240</v>
      </c>
      <c r="P4101">
        <v>112</v>
      </c>
      <c r="Q4101">
        <v>9</v>
      </c>
      <c r="R4101">
        <v>33</v>
      </c>
      <c r="S4101">
        <v>73</v>
      </c>
      <c r="T4101">
        <v>22</v>
      </c>
      <c r="U4101">
        <v>7</v>
      </c>
      <c r="V4101">
        <v>0.69047619047619047</v>
      </c>
      <c r="W4101">
        <v>0.4</v>
      </c>
      <c r="X4101">
        <v>5.3571428571428568E-2</v>
      </c>
      <c r="Y4101">
        <v>0.19642857142857142</v>
      </c>
      <c r="Z4101">
        <v>521</v>
      </c>
      <c r="AA4101">
        <v>0.7</v>
      </c>
      <c r="AB4101">
        <v>22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5</v>
      </c>
      <c r="AI4101">
        <v>4</v>
      </c>
      <c r="AJ4101">
        <v>0</v>
      </c>
      <c r="AK4101">
        <v>2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150</v>
      </c>
      <c r="AR4101">
        <v>150</v>
      </c>
      <c r="AS4101" t="s">
        <v>797</v>
      </c>
    </row>
    <row r="4102" spans="1:45" x14ac:dyDescent="0.25">
      <c r="A4102">
        <v>4101</v>
      </c>
      <c r="B4102" t="s">
        <v>26</v>
      </c>
      <c r="C4102" t="s">
        <v>680</v>
      </c>
      <c r="D4102" t="s">
        <v>7</v>
      </c>
      <c r="E4102" t="s">
        <v>363</v>
      </c>
      <c r="F4102" s="138">
        <v>44156</v>
      </c>
      <c r="G4102" t="s">
        <v>685</v>
      </c>
      <c r="H4102" t="s">
        <v>667</v>
      </c>
      <c r="I4102" t="s">
        <v>681</v>
      </c>
      <c r="J4102" t="s">
        <v>255</v>
      </c>
      <c r="K4102" t="s">
        <v>671</v>
      </c>
      <c r="L4102">
        <v>1000</v>
      </c>
      <c r="M4102">
        <v>200</v>
      </c>
      <c r="N4102">
        <v>260</v>
      </c>
      <c r="P4102">
        <v>112</v>
      </c>
      <c r="Q4102">
        <v>31</v>
      </c>
      <c r="R4102">
        <v>22</v>
      </c>
      <c r="S4102">
        <v>52</v>
      </c>
      <c r="T4102">
        <v>30.3</v>
      </c>
      <c r="U4102">
        <v>15.7</v>
      </c>
      <c r="V4102">
        <v>0.86792452830188682</v>
      </c>
      <c r="W4102">
        <v>0.4</v>
      </c>
      <c r="X4102">
        <v>0.17032967032967034</v>
      </c>
      <c r="Y4102">
        <v>0.12087912087912088</v>
      </c>
      <c r="Z4102">
        <v>316</v>
      </c>
      <c r="AA4102">
        <v>0.65</v>
      </c>
      <c r="AB4102">
        <v>29.3</v>
      </c>
      <c r="AC4102">
        <v>4</v>
      </c>
      <c r="AD4102">
        <v>0</v>
      </c>
      <c r="AE4102">
        <v>0</v>
      </c>
      <c r="AF4102">
        <v>0</v>
      </c>
      <c r="AG4102">
        <v>0</v>
      </c>
      <c r="AH4102">
        <v>12.7</v>
      </c>
      <c r="AI4102">
        <v>0</v>
      </c>
      <c r="AJ4102">
        <v>0</v>
      </c>
      <c r="AK4102">
        <v>6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150</v>
      </c>
      <c r="AR4102">
        <v>150</v>
      </c>
      <c r="AS4102" t="s">
        <v>755</v>
      </c>
    </row>
    <row r="4103" spans="1:45" x14ac:dyDescent="0.25">
      <c r="A4103">
        <v>4102</v>
      </c>
      <c r="B4103" t="s">
        <v>26</v>
      </c>
      <c r="C4103" t="s">
        <v>680</v>
      </c>
      <c r="D4103" t="s">
        <v>7</v>
      </c>
      <c r="E4103" t="s">
        <v>363</v>
      </c>
      <c r="F4103" s="138">
        <v>44156</v>
      </c>
      <c r="G4103" t="s">
        <v>685</v>
      </c>
      <c r="H4103" t="s">
        <v>667</v>
      </c>
      <c r="I4103" t="s">
        <v>681</v>
      </c>
      <c r="J4103" t="s">
        <v>252</v>
      </c>
      <c r="K4103" t="s">
        <v>671</v>
      </c>
      <c r="L4103">
        <v>1000</v>
      </c>
      <c r="M4103">
        <v>200</v>
      </c>
      <c r="N4103">
        <v>360</v>
      </c>
      <c r="P4103">
        <v>80</v>
      </c>
      <c r="Q4103">
        <v>23</v>
      </c>
      <c r="R4103">
        <v>24</v>
      </c>
      <c r="S4103">
        <v>52</v>
      </c>
      <c r="T4103">
        <v>23</v>
      </c>
      <c r="U4103">
        <v>25.5</v>
      </c>
      <c r="V4103">
        <v>1.0319148936170213</v>
      </c>
      <c r="W4103">
        <v>0.4</v>
      </c>
      <c r="X4103">
        <v>9.1269841269841279E-2</v>
      </c>
      <c r="Y4103">
        <v>9.5238095238095247E-2</v>
      </c>
      <c r="Z4103">
        <v>498</v>
      </c>
      <c r="AA4103">
        <v>0.7</v>
      </c>
      <c r="AB4103">
        <v>20</v>
      </c>
      <c r="AC4103">
        <v>0</v>
      </c>
      <c r="AD4103">
        <v>0</v>
      </c>
      <c r="AE4103">
        <v>6</v>
      </c>
      <c r="AF4103">
        <v>0</v>
      </c>
      <c r="AG4103">
        <v>0</v>
      </c>
      <c r="AH4103">
        <v>23</v>
      </c>
      <c r="AI4103">
        <v>0</v>
      </c>
      <c r="AJ4103">
        <v>0</v>
      </c>
      <c r="AK4103">
        <v>5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150</v>
      </c>
      <c r="AR4103">
        <v>150</v>
      </c>
      <c r="AS4103" t="s">
        <v>755</v>
      </c>
    </row>
    <row r="4104" spans="1:45" x14ac:dyDescent="0.25">
      <c r="A4104">
        <v>4103</v>
      </c>
      <c r="B4104" t="s">
        <v>26</v>
      </c>
      <c r="C4104" t="s">
        <v>680</v>
      </c>
      <c r="D4104" t="s">
        <v>7</v>
      </c>
      <c r="E4104" t="s">
        <v>363</v>
      </c>
      <c r="F4104" s="138">
        <v>44156</v>
      </c>
      <c r="G4104" t="s">
        <v>685</v>
      </c>
      <c r="H4104" t="s">
        <v>667</v>
      </c>
      <c r="I4104" t="s">
        <v>681</v>
      </c>
      <c r="J4104" t="s">
        <v>637</v>
      </c>
      <c r="K4104" t="s">
        <v>671</v>
      </c>
      <c r="L4104">
        <v>1000</v>
      </c>
      <c r="M4104">
        <v>200</v>
      </c>
      <c r="N4104">
        <v>200</v>
      </c>
      <c r="P4104">
        <v>80</v>
      </c>
      <c r="Q4104">
        <v>31</v>
      </c>
      <c r="R4104">
        <v>7</v>
      </c>
      <c r="S4104">
        <v>52</v>
      </c>
      <c r="T4104">
        <v>31.8</v>
      </c>
      <c r="U4104">
        <v>7.5</v>
      </c>
      <c r="V4104">
        <v>1.0342105263157895</v>
      </c>
      <c r="W4104">
        <v>0.4</v>
      </c>
      <c r="X4104">
        <v>0.22142857142857142</v>
      </c>
      <c r="Y4104">
        <v>0.05</v>
      </c>
      <c r="Z4104">
        <v>310</v>
      </c>
      <c r="AA4104">
        <v>0.65</v>
      </c>
      <c r="AB4104">
        <v>29.3</v>
      </c>
      <c r="AC4104">
        <v>0</v>
      </c>
      <c r="AD4104">
        <v>0</v>
      </c>
      <c r="AE4104">
        <v>5</v>
      </c>
      <c r="AF4104">
        <v>0</v>
      </c>
      <c r="AG4104">
        <v>0</v>
      </c>
      <c r="AH4104">
        <v>6</v>
      </c>
      <c r="AI4104">
        <v>0</v>
      </c>
      <c r="AJ4104">
        <v>0</v>
      </c>
      <c r="AK4104">
        <v>3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150</v>
      </c>
      <c r="AR4104">
        <v>150</v>
      </c>
      <c r="AS4104" t="s">
        <v>755</v>
      </c>
    </row>
    <row r="4105" spans="1:45" x14ac:dyDescent="0.25">
      <c r="A4105">
        <v>4104</v>
      </c>
      <c r="B4105" t="s">
        <v>26</v>
      </c>
      <c r="C4105" t="s">
        <v>680</v>
      </c>
      <c r="D4105" t="s">
        <v>7</v>
      </c>
      <c r="E4105" t="s">
        <v>363</v>
      </c>
      <c r="F4105" s="138">
        <v>44156</v>
      </c>
      <c r="G4105" t="s">
        <v>685</v>
      </c>
      <c r="H4105" t="s">
        <v>667</v>
      </c>
      <c r="I4105" t="s">
        <v>681</v>
      </c>
      <c r="J4105" t="s">
        <v>248</v>
      </c>
      <c r="K4105" t="s">
        <v>671</v>
      </c>
      <c r="L4105">
        <v>1000</v>
      </c>
      <c r="M4105">
        <v>200</v>
      </c>
      <c r="N4105">
        <v>210</v>
      </c>
      <c r="P4105">
        <v>80</v>
      </c>
      <c r="Q4105">
        <v>18</v>
      </c>
      <c r="R4105">
        <v>37</v>
      </c>
      <c r="S4105">
        <v>52</v>
      </c>
      <c r="T4105">
        <v>17.600000000000001</v>
      </c>
      <c r="U4105">
        <v>46.6</v>
      </c>
      <c r="V4105">
        <v>1.1672727272727272</v>
      </c>
      <c r="W4105">
        <v>0.4</v>
      </c>
      <c r="X4105">
        <v>0.12244897959183673</v>
      </c>
      <c r="Y4105">
        <v>0.25170068027210885</v>
      </c>
      <c r="Z4105">
        <v>215</v>
      </c>
      <c r="AA4105">
        <v>0.65</v>
      </c>
      <c r="AB4105">
        <v>17.600000000000001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46.6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150</v>
      </c>
      <c r="AR4105">
        <v>150</v>
      </c>
      <c r="AS4105" t="s">
        <v>755</v>
      </c>
    </row>
    <row r="4106" spans="1:45" x14ac:dyDescent="0.25">
      <c r="A4106">
        <v>4105</v>
      </c>
      <c r="B4106" t="s">
        <v>26</v>
      </c>
      <c r="C4106" t="s">
        <v>680</v>
      </c>
      <c r="D4106" t="s">
        <v>7</v>
      </c>
      <c r="E4106" t="s">
        <v>363</v>
      </c>
      <c r="F4106" s="138">
        <v>44156</v>
      </c>
      <c r="G4106" t="s">
        <v>685</v>
      </c>
      <c r="H4106" t="s">
        <v>667</v>
      </c>
      <c r="I4106" t="s">
        <v>681</v>
      </c>
      <c r="J4106" t="s">
        <v>445</v>
      </c>
      <c r="K4106" t="s">
        <v>671</v>
      </c>
      <c r="L4106">
        <v>1000</v>
      </c>
      <c r="M4106">
        <v>280</v>
      </c>
      <c r="N4106">
        <v>210</v>
      </c>
      <c r="P4106">
        <v>112</v>
      </c>
      <c r="Q4106">
        <v>9</v>
      </c>
      <c r="R4106">
        <v>32</v>
      </c>
      <c r="S4106">
        <v>73</v>
      </c>
      <c r="T4106">
        <v>4.5</v>
      </c>
      <c r="U4106">
        <v>27</v>
      </c>
      <c r="V4106">
        <v>0.76829268292682928</v>
      </c>
      <c r="W4106">
        <v>0.4</v>
      </c>
      <c r="X4106">
        <v>6.1224489795918366E-2</v>
      </c>
      <c r="Y4106">
        <v>0.21768707482993196</v>
      </c>
      <c r="Z4106">
        <v>256</v>
      </c>
      <c r="AA4106">
        <v>0.65</v>
      </c>
      <c r="AB4106">
        <v>1.5</v>
      </c>
      <c r="AC4106">
        <v>0</v>
      </c>
      <c r="AD4106">
        <v>0</v>
      </c>
      <c r="AE4106">
        <v>6</v>
      </c>
      <c r="AF4106">
        <v>0</v>
      </c>
      <c r="AG4106">
        <v>0</v>
      </c>
      <c r="AH4106">
        <v>26</v>
      </c>
      <c r="AI4106">
        <v>0</v>
      </c>
      <c r="AJ4106">
        <v>0</v>
      </c>
      <c r="AK4106">
        <v>2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150</v>
      </c>
      <c r="AR4106">
        <v>150</v>
      </c>
      <c r="AS4106" t="s">
        <v>755</v>
      </c>
    </row>
    <row r="4107" spans="1:45" x14ac:dyDescent="0.25">
      <c r="A4107">
        <v>4106</v>
      </c>
      <c r="B4107" t="s">
        <v>26</v>
      </c>
      <c r="C4107" t="s">
        <v>680</v>
      </c>
      <c r="D4107" t="s">
        <v>7</v>
      </c>
      <c r="E4107" t="s">
        <v>363</v>
      </c>
      <c r="F4107" s="138">
        <v>44156</v>
      </c>
      <c r="G4107" t="s">
        <v>685</v>
      </c>
      <c r="H4107" t="s">
        <v>667</v>
      </c>
      <c r="I4107" t="s">
        <v>681</v>
      </c>
      <c r="J4107" t="s">
        <v>448</v>
      </c>
      <c r="K4107" t="s">
        <v>671</v>
      </c>
      <c r="L4107">
        <v>1000</v>
      </c>
      <c r="M4107">
        <v>200</v>
      </c>
      <c r="N4107">
        <v>260</v>
      </c>
      <c r="P4107">
        <v>80</v>
      </c>
      <c r="Q4107">
        <v>20</v>
      </c>
      <c r="R4107">
        <v>13</v>
      </c>
      <c r="S4107">
        <v>52</v>
      </c>
      <c r="T4107">
        <v>14.25</v>
      </c>
      <c r="U4107">
        <v>10.5</v>
      </c>
      <c r="V4107">
        <v>0.75</v>
      </c>
      <c r="W4107">
        <v>0.4</v>
      </c>
      <c r="X4107">
        <v>0.10989010989010989</v>
      </c>
      <c r="Y4107">
        <v>7.1428571428571425E-2</v>
      </c>
      <c r="Z4107">
        <v>290</v>
      </c>
      <c r="AA4107">
        <v>0.65</v>
      </c>
      <c r="AB4107">
        <v>14</v>
      </c>
      <c r="AC4107">
        <v>1</v>
      </c>
      <c r="AD4107">
        <v>0</v>
      </c>
      <c r="AE4107">
        <v>0</v>
      </c>
      <c r="AF4107">
        <v>0</v>
      </c>
      <c r="AG4107">
        <v>0</v>
      </c>
      <c r="AH4107">
        <v>10</v>
      </c>
      <c r="AI4107">
        <v>0</v>
      </c>
      <c r="AJ4107">
        <v>0</v>
      </c>
      <c r="AK4107">
        <v>1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150</v>
      </c>
      <c r="AR4107">
        <v>150</v>
      </c>
      <c r="AS4107" t="s">
        <v>755</v>
      </c>
    </row>
    <row r="4108" spans="1:45" x14ac:dyDescent="0.25">
      <c r="A4108">
        <v>4107</v>
      </c>
      <c r="B4108" t="s">
        <v>26</v>
      </c>
      <c r="C4108" t="s">
        <v>680</v>
      </c>
      <c r="D4108" t="s">
        <v>7</v>
      </c>
      <c r="E4108" t="s">
        <v>363</v>
      </c>
      <c r="F4108" s="138">
        <v>44156</v>
      </c>
      <c r="G4108" t="s">
        <v>685</v>
      </c>
      <c r="H4108" t="s">
        <v>667</v>
      </c>
      <c r="I4108" t="s">
        <v>681</v>
      </c>
      <c r="J4108" t="s">
        <v>264</v>
      </c>
      <c r="K4108" t="s">
        <v>671</v>
      </c>
      <c r="L4108">
        <v>1000</v>
      </c>
      <c r="M4108">
        <v>200</v>
      </c>
      <c r="N4108">
        <v>210</v>
      </c>
      <c r="P4108">
        <v>80</v>
      </c>
      <c r="Q4108">
        <v>16</v>
      </c>
      <c r="R4108">
        <v>37</v>
      </c>
      <c r="S4108">
        <v>52</v>
      </c>
      <c r="T4108">
        <v>10</v>
      </c>
      <c r="U4108">
        <v>23</v>
      </c>
      <c r="V4108">
        <v>0.62264150943396224</v>
      </c>
      <c r="W4108">
        <v>0.4</v>
      </c>
      <c r="X4108">
        <v>0.10884353741496598</v>
      </c>
      <c r="Y4108">
        <v>0.25170068027210885</v>
      </c>
      <c r="Z4108">
        <v>250</v>
      </c>
      <c r="AA4108">
        <v>0.65</v>
      </c>
      <c r="AB4108">
        <v>10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23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150</v>
      </c>
      <c r="AR4108">
        <v>150</v>
      </c>
      <c r="AS4108" t="s">
        <v>755</v>
      </c>
    </row>
    <row r="4109" spans="1:45" x14ac:dyDescent="0.25">
      <c r="A4109">
        <v>4108</v>
      </c>
      <c r="B4109" t="s">
        <v>26</v>
      </c>
      <c r="C4109" t="s">
        <v>680</v>
      </c>
      <c r="D4109" t="s">
        <v>7</v>
      </c>
      <c r="E4109" t="s">
        <v>363</v>
      </c>
      <c r="F4109" s="138">
        <v>44156</v>
      </c>
      <c r="G4109" t="s">
        <v>685</v>
      </c>
      <c r="H4109" t="s">
        <v>667</v>
      </c>
      <c r="I4109" t="s">
        <v>681</v>
      </c>
      <c r="J4109" t="s">
        <v>410</v>
      </c>
      <c r="K4109" t="s">
        <v>671</v>
      </c>
      <c r="L4109">
        <v>1000</v>
      </c>
      <c r="M4109">
        <v>200</v>
      </c>
      <c r="N4109">
        <v>210</v>
      </c>
      <c r="P4109">
        <v>80</v>
      </c>
      <c r="Q4109">
        <v>32</v>
      </c>
      <c r="R4109">
        <v>35</v>
      </c>
      <c r="S4109">
        <v>52</v>
      </c>
      <c r="T4109">
        <v>24.5</v>
      </c>
      <c r="U4109">
        <v>31</v>
      </c>
      <c r="V4109">
        <v>0.82835820895522383</v>
      </c>
      <c r="W4109">
        <v>0.4</v>
      </c>
      <c r="X4109">
        <v>0.21768707482993196</v>
      </c>
      <c r="Y4109">
        <v>0.23809523809523808</v>
      </c>
      <c r="Z4109">
        <v>277</v>
      </c>
      <c r="AA4109">
        <v>0.65</v>
      </c>
      <c r="AB4109">
        <v>22</v>
      </c>
      <c r="AC4109">
        <v>0</v>
      </c>
      <c r="AD4109">
        <v>0</v>
      </c>
      <c r="AE4109">
        <v>5</v>
      </c>
      <c r="AF4109">
        <v>0</v>
      </c>
      <c r="AG4109">
        <v>0</v>
      </c>
      <c r="AH4109">
        <v>30</v>
      </c>
      <c r="AI4109">
        <v>0</v>
      </c>
      <c r="AJ4109">
        <v>0</v>
      </c>
      <c r="AK4109">
        <v>2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150</v>
      </c>
      <c r="AR4109">
        <v>150</v>
      </c>
      <c r="AS4109" t="s">
        <v>755</v>
      </c>
    </row>
    <row r="4110" spans="1:45" x14ac:dyDescent="0.25">
      <c r="A4110">
        <v>4109</v>
      </c>
      <c r="B4110" t="s">
        <v>26</v>
      </c>
      <c r="C4110" t="s">
        <v>680</v>
      </c>
      <c r="D4110" t="s">
        <v>7</v>
      </c>
      <c r="E4110" t="s">
        <v>363</v>
      </c>
      <c r="F4110" s="138">
        <v>44156</v>
      </c>
      <c r="G4110" t="s">
        <v>685</v>
      </c>
      <c r="H4110" t="s">
        <v>667</v>
      </c>
      <c r="I4110" t="s">
        <v>681</v>
      </c>
      <c r="J4110" t="s">
        <v>261</v>
      </c>
      <c r="K4110" t="s">
        <v>671</v>
      </c>
      <c r="L4110">
        <v>1000</v>
      </c>
      <c r="M4110">
        <v>200</v>
      </c>
      <c r="N4110">
        <v>210</v>
      </c>
      <c r="P4110">
        <v>80</v>
      </c>
      <c r="Q4110">
        <v>16</v>
      </c>
      <c r="R4110">
        <v>19</v>
      </c>
      <c r="S4110">
        <v>52</v>
      </c>
      <c r="T4110">
        <v>12</v>
      </c>
      <c r="U4110">
        <v>17.5</v>
      </c>
      <c r="V4110">
        <v>0.84285714285714286</v>
      </c>
      <c r="W4110">
        <v>0.4</v>
      </c>
      <c r="X4110">
        <v>0.10884353741496598</v>
      </c>
      <c r="Y4110">
        <v>0.12925170068027211</v>
      </c>
      <c r="Z4110">
        <v>223</v>
      </c>
      <c r="AA4110">
        <v>0.65</v>
      </c>
      <c r="AB4110">
        <v>12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17</v>
      </c>
      <c r="AI4110">
        <v>0</v>
      </c>
      <c r="AJ4110">
        <v>0</v>
      </c>
      <c r="AK4110">
        <v>1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150</v>
      </c>
      <c r="AR4110">
        <v>150</v>
      </c>
      <c r="AS4110" t="s">
        <v>755</v>
      </c>
    </row>
    <row r="4111" spans="1:45" x14ac:dyDescent="0.25">
      <c r="A4111">
        <v>4110</v>
      </c>
      <c r="B4111" t="s">
        <v>26</v>
      </c>
      <c r="C4111" t="s">
        <v>680</v>
      </c>
      <c r="D4111" t="s">
        <v>7</v>
      </c>
      <c r="E4111" t="s">
        <v>363</v>
      </c>
      <c r="F4111" s="138">
        <v>44156</v>
      </c>
      <c r="G4111" t="s">
        <v>682</v>
      </c>
      <c r="H4111" t="s">
        <v>667</v>
      </c>
      <c r="I4111" t="s">
        <v>689</v>
      </c>
      <c r="J4111" t="s">
        <v>438</v>
      </c>
      <c r="K4111" t="s">
        <v>671</v>
      </c>
      <c r="L4111">
        <v>1000</v>
      </c>
      <c r="M4111">
        <v>200</v>
      </c>
      <c r="N4111">
        <v>272</v>
      </c>
      <c r="P4111">
        <v>40</v>
      </c>
      <c r="Q4111">
        <v>21</v>
      </c>
      <c r="R4111">
        <v>49</v>
      </c>
      <c r="S4111">
        <v>52</v>
      </c>
      <c r="T4111">
        <v>20.5</v>
      </c>
      <c r="U4111">
        <v>56.25</v>
      </c>
      <c r="V4111">
        <v>1.0964285714285715</v>
      </c>
      <c r="W4111">
        <v>0.24</v>
      </c>
      <c r="X4111">
        <v>0.11029411764705883</v>
      </c>
      <c r="Y4111">
        <v>0.25735294117647062</v>
      </c>
      <c r="Z4111">
        <v>234</v>
      </c>
      <c r="AA4111">
        <v>0.6</v>
      </c>
      <c r="AB4111">
        <v>20</v>
      </c>
      <c r="AC4111">
        <v>2</v>
      </c>
      <c r="AD4111">
        <v>0</v>
      </c>
      <c r="AE4111">
        <v>0</v>
      </c>
      <c r="AF4111">
        <v>0</v>
      </c>
      <c r="AG4111">
        <v>0</v>
      </c>
      <c r="AH4111">
        <v>55</v>
      </c>
      <c r="AI4111">
        <v>5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2</v>
      </c>
      <c r="AP4111">
        <v>0</v>
      </c>
      <c r="AQ4111">
        <v>150</v>
      </c>
      <c r="AR4111">
        <v>150</v>
      </c>
      <c r="AS4111" t="s">
        <v>755</v>
      </c>
    </row>
    <row r="4112" spans="1:45" x14ac:dyDescent="0.25">
      <c r="A4112">
        <v>4111</v>
      </c>
      <c r="B4112" t="s">
        <v>26</v>
      </c>
      <c r="C4112" t="s">
        <v>665</v>
      </c>
      <c r="D4112" t="s">
        <v>7</v>
      </c>
      <c r="E4112" t="s">
        <v>363</v>
      </c>
      <c r="F4112" s="138">
        <v>44157</v>
      </c>
      <c r="G4112" t="s">
        <v>666</v>
      </c>
      <c r="H4112" t="s">
        <v>667</v>
      </c>
      <c r="I4112" t="s">
        <v>668</v>
      </c>
      <c r="J4112" t="s">
        <v>129</v>
      </c>
      <c r="K4112" t="s">
        <v>669</v>
      </c>
      <c r="L4112">
        <v>2700</v>
      </c>
      <c r="M4112">
        <v>567</v>
      </c>
      <c r="N4112">
        <v>571</v>
      </c>
      <c r="P4112">
        <v>226.8</v>
      </c>
      <c r="Q4112">
        <v>71</v>
      </c>
      <c r="R4112">
        <v>112</v>
      </c>
      <c r="S4112">
        <v>149.68799999999999</v>
      </c>
      <c r="T4112">
        <v>42.75</v>
      </c>
      <c r="U4112">
        <v>75.75</v>
      </c>
      <c r="V4112">
        <v>0.64754098360655743</v>
      </c>
      <c r="W4112">
        <v>0.4</v>
      </c>
      <c r="X4112">
        <v>0.17763322491868902</v>
      </c>
      <c r="Y4112">
        <v>0.28021015761821366</v>
      </c>
      <c r="Z4112">
        <v>612</v>
      </c>
      <c r="AA4112">
        <v>0.8</v>
      </c>
      <c r="AB4112">
        <v>33</v>
      </c>
      <c r="AC4112">
        <v>5</v>
      </c>
      <c r="AD4112">
        <v>0</v>
      </c>
      <c r="AE4112">
        <v>17</v>
      </c>
      <c r="AF4112">
        <v>0</v>
      </c>
      <c r="AG4112">
        <v>0</v>
      </c>
      <c r="AH4112">
        <v>68</v>
      </c>
      <c r="AI4112">
        <v>5</v>
      </c>
      <c r="AJ4112">
        <v>0</v>
      </c>
      <c r="AK4112">
        <v>13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100</v>
      </c>
      <c r="AR4112">
        <v>100</v>
      </c>
      <c r="AS4112" t="s">
        <v>797</v>
      </c>
    </row>
    <row r="4113" spans="1:45" x14ac:dyDescent="0.25">
      <c r="A4113">
        <v>4112</v>
      </c>
      <c r="B4113" t="s">
        <v>26</v>
      </c>
      <c r="C4113" t="s">
        <v>665</v>
      </c>
      <c r="D4113" t="s">
        <v>7</v>
      </c>
      <c r="E4113" t="s">
        <v>363</v>
      </c>
      <c r="F4113" s="138">
        <v>44157</v>
      </c>
      <c r="G4113" t="s">
        <v>666</v>
      </c>
      <c r="H4113" t="s">
        <v>667</v>
      </c>
      <c r="I4113" t="s">
        <v>668</v>
      </c>
      <c r="J4113" t="s">
        <v>130</v>
      </c>
      <c r="K4113" t="s">
        <v>669</v>
      </c>
      <c r="L4113">
        <v>2700</v>
      </c>
      <c r="M4113">
        <v>567</v>
      </c>
      <c r="N4113">
        <v>566</v>
      </c>
      <c r="P4113">
        <v>226.8</v>
      </c>
      <c r="Q4113">
        <v>63</v>
      </c>
      <c r="R4113">
        <v>95</v>
      </c>
      <c r="S4113">
        <v>149.68799999999999</v>
      </c>
      <c r="T4113">
        <v>38.5</v>
      </c>
      <c r="U4113">
        <v>76.75</v>
      </c>
      <c r="V4113">
        <v>0.72943037974683544</v>
      </c>
      <c r="W4113">
        <v>0.4</v>
      </c>
      <c r="X4113">
        <v>0.15901060070671377</v>
      </c>
      <c r="Y4113">
        <v>0.23977788995456842</v>
      </c>
      <c r="Z4113">
        <v>510</v>
      </c>
      <c r="AA4113">
        <v>0.8</v>
      </c>
      <c r="AB4113">
        <v>29</v>
      </c>
      <c r="AC4113">
        <v>6</v>
      </c>
      <c r="AD4113">
        <v>0</v>
      </c>
      <c r="AE4113">
        <v>16</v>
      </c>
      <c r="AF4113">
        <v>0</v>
      </c>
      <c r="AG4113">
        <v>0</v>
      </c>
      <c r="AH4113">
        <v>64</v>
      </c>
      <c r="AI4113">
        <v>14</v>
      </c>
      <c r="AJ4113">
        <v>0</v>
      </c>
      <c r="AK4113">
        <v>14</v>
      </c>
      <c r="AL4113">
        <v>0</v>
      </c>
      <c r="AM4113">
        <v>0</v>
      </c>
      <c r="AN4113">
        <v>0</v>
      </c>
      <c r="AO4113">
        <v>6</v>
      </c>
      <c r="AP4113">
        <v>0</v>
      </c>
      <c r="AQ4113">
        <v>100</v>
      </c>
      <c r="AR4113">
        <v>100</v>
      </c>
      <c r="AS4113" t="s">
        <v>797</v>
      </c>
    </row>
    <row r="4114" spans="1:45" x14ac:dyDescent="0.25">
      <c r="A4114">
        <v>4113</v>
      </c>
      <c r="B4114" t="s">
        <v>26</v>
      </c>
      <c r="C4114" t="s">
        <v>665</v>
      </c>
      <c r="D4114" t="s">
        <v>7</v>
      </c>
      <c r="E4114" t="s">
        <v>363</v>
      </c>
      <c r="F4114" s="138">
        <v>44157</v>
      </c>
      <c r="G4114" t="s">
        <v>666</v>
      </c>
      <c r="H4114" t="s">
        <v>667</v>
      </c>
      <c r="I4114" t="s">
        <v>672</v>
      </c>
      <c r="J4114" t="s">
        <v>189</v>
      </c>
      <c r="K4114" t="s">
        <v>669</v>
      </c>
      <c r="L4114">
        <v>2700</v>
      </c>
      <c r="M4114">
        <v>567</v>
      </c>
      <c r="N4114">
        <v>768</v>
      </c>
      <c r="P4114">
        <v>226.8</v>
      </c>
      <c r="Q4114">
        <v>81</v>
      </c>
      <c r="R4114">
        <v>120</v>
      </c>
      <c r="S4114">
        <v>149.68799999999999</v>
      </c>
      <c r="T4114">
        <v>77.7</v>
      </c>
      <c r="U4114">
        <v>122.3</v>
      </c>
      <c r="V4114">
        <v>0.99502487562189057</v>
      </c>
      <c r="W4114">
        <v>0.4</v>
      </c>
      <c r="X4114">
        <v>0.15066964285714288</v>
      </c>
      <c r="Y4114">
        <v>0.22321428571428575</v>
      </c>
      <c r="Z4114">
        <v>509</v>
      </c>
      <c r="AA4114">
        <v>0.8</v>
      </c>
      <c r="AB4114">
        <v>49.7</v>
      </c>
      <c r="AC4114">
        <v>52</v>
      </c>
      <c r="AD4114">
        <v>0</v>
      </c>
      <c r="AE4114">
        <v>30</v>
      </c>
      <c r="AF4114">
        <v>0</v>
      </c>
      <c r="AG4114">
        <v>0</v>
      </c>
      <c r="AH4114">
        <v>83.3</v>
      </c>
      <c r="AI4114">
        <v>56</v>
      </c>
      <c r="AJ4114">
        <v>0</v>
      </c>
      <c r="AK4114">
        <v>50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100</v>
      </c>
      <c r="AR4114">
        <v>100</v>
      </c>
      <c r="AS4114" t="s">
        <v>797</v>
      </c>
    </row>
    <row r="4115" spans="1:45" x14ac:dyDescent="0.25">
      <c r="A4115">
        <v>4114</v>
      </c>
      <c r="B4115" t="s">
        <v>26</v>
      </c>
      <c r="C4115" t="s">
        <v>665</v>
      </c>
      <c r="D4115" t="s">
        <v>7</v>
      </c>
      <c r="E4115" t="s">
        <v>363</v>
      </c>
      <c r="F4115" s="138">
        <v>44157</v>
      </c>
      <c r="G4115" t="s">
        <v>703</v>
      </c>
      <c r="H4115" t="s">
        <v>667</v>
      </c>
      <c r="I4115" t="s">
        <v>668</v>
      </c>
      <c r="J4115" t="s">
        <v>451</v>
      </c>
      <c r="K4115" t="s">
        <v>669</v>
      </c>
      <c r="L4115">
        <v>2700</v>
      </c>
      <c r="M4115">
        <v>504</v>
      </c>
      <c r="N4115">
        <v>516</v>
      </c>
      <c r="P4115">
        <v>201</v>
      </c>
      <c r="Q4115">
        <v>57</v>
      </c>
      <c r="R4115">
        <v>63</v>
      </c>
      <c r="S4115">
        <v>133</v>
      </c>
      <c r="T4115">
        <v>32</v>
      </c>
      <c r="U4115">
        <v>41.5</v>
      </c>
      <c r="V4115">
        <v>0.61250000000000004</v>
      </c>
      <c r="W4115">
        <v>0.4</v>
      </c>
      <c r="X4115">
        <v>0.15780730897009967</v>
      </c>
      <c r="Y4115">
        <v>0.1744186046511628</v>
      </c>
      <c r="Z4115">
        <v>475</v>
      </c>
      <c r="AA4115">
        <v>0.8</v>
      </c>
      <c r="AB4115">
        <v>17</v>
      </c>
      <c r="AC4115">
        <v>0</v>
      </c>
      <c r="AD4115">
        <v>0</v>
      </c>
      <c r="AE4115">
        <v>30</v>
      </c>
      <c r="AF4115">
        <v>0</v>
      </c>
      <c r="AG4115">
        <v>0</v>
      </c>
      <c r="AH4115">
        <v>24</v>
      </c>
      <c r="AI4115">
        <v>0</v>
      </c>
      <c r="AJ4115">
        <v>0</v>
      </c>
      <c r="AK4115">
        <v>35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100</v>
      </c>
      <c r="AR4115">
        <v>100</v>
      </c>
      <c r="AS4115" t="s">
        <v>797</v>
      </c>
    </row>
    <row r="4116" spans="1:45" x14ac:dyDescent="0.25">
      <c r="A4116">
        <v>4115</v>
      </c>
      <c r="B4116" t="s">
        <v>26</v>
      </c>
      <c r="C4116" t="s">
        <v>665</v>
      </c>
      <c r="D4116" t="s">
        <v>7</v>
      </c>
      <c r="E4116" t="s">
        <v>363</v>
      </c>
      <c r="F4116" s="138">
        <v>44157</v>
      </c>
      <c r="G4116" t="s">
        <v>670</v>
      </c>
      <c r="H4116" t="s">
        <v>667</v>
      </c>
      <c r="I4116" t="s">
        <v>668</v>
      </c>
      <c r="J4116" t="s">
        <v>137</v>
      </c>
      <c r="K4116" t="s">
        <v>671</v>
      </c>
      <c r="L4116">
        <v>1200</v>
      </c>
      <c r="M4116">
        <v>336</v>
      </c>
      <c r="N4116">
        <v>336</v>
      </c>
      <c r="P4116">
        <v>134.4</v>
      </c>
      <c r="Q4116">
        <v>52</v>
      </c>
      <c r="R4116">
        <v>27</v>
      </c>
      <c r="S4116">
        <v>88.703999999999994</v>
      </c>
      <c r="T4116">
        <v>39</v>
      </c>
      <c r="U4116">
        <v>13.5</v>
      </c>
      <c r="V4116">
        <v>0.66455696202531644</v>
      </c>
      <c r="W4116">
        <v>0.4</v>
      </c>
      <c r="X4116">
        <v>0.22108843537414968</v>
      </c>
      <c r="Y4116">
        <v>0.11479591836734694</v>
      </c>
      <c r="Z4116">
        <v>359</v>
      </c>
      <c r="AA4116">
        <v>0.7</v>
      </c>
      <c r="AB4116">
        <v>28</v>
      </c>
      <c r="AC4116">
        <v>0</v>
      </c>
      <c r="AD4116">
        <v>0</v>
      </c>
      <c r="AE4116">
        <v>22</v>
      </c>
      <c r="AF4116">
        <v>0</v>
      </c>
      <c r="AG4116">
        <v>0</v>
      </c>
      <c r="AH4116">
        <v>0</v>
      </c>
      <c r="AI4116">
        <v>24</v>
      </c>
      <c r="AJ4116">
        <v>0</v>
      </c>
      <c r="AK4116">
        <v>15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100</v>
      </c>
      <c r="AR4116">
        <v>100</v>
      </c>
      <c r="AS4116" t="s">
        <v>797</v>
      </c>
    </row>
    <row r="4117" spans="1:45" x14ac:dyDescent="0.25">
      <c r="A4117">
        <v>4116</v>
      </c>
      <c r="B4117" t="s">
        <v>26</v>
      </c>
      <c r="C4117" t="s">
        <v>665</v>
      </c>
      <c r="D4117" t="s">
        <v>7</v>
      </c>
      <c r="E4117" t="s">
        <v>363</v>
      </c>
      <c r="F4117" s="138">
        <v>44157</v>
      </c>
      <c r="G4117" t="s">
        <v>670</v>
      </c>
      <c r="H4117" t="s">
        <v>667</v>
      </c>
      <c r="I4117" t="s">
        <v>668</v>
      </c>
      <c r="J4117" t="s">
        <v>140</v>
      </c>
      <c r="K4117" t="s">
        <v>671</v>
      </c>
      <c r="L4117">
        <v>1200</v>
      </c>
      <c r="M4117">
        <v>336</v>
      </c>
      <c r="N4117">
        <v>320</v>
      </c>
      <c r="P4117">
        <v>134.4</v>
      </c>
      <c r="Q4117">
        <v>30</v>
      </c>
      <c r="R4117">
        <v>71</v>
      </c>
      <c r="S4117">
        <v>89.703999999999994</v>
      </c>
      <c r="T4117">
        <v>56.25</v>
      </c>
      <c r="U4117">
        <v>23</v>
      </c>
      <c r="V4117">
        <v>0.78465346534653468</v>
      </c>
      <c r="W4117">
        <v>0.4</v>
      </c>
      <c r="X4117">
        <v>0.13392857142857142</v>
      </c>
      <c r="Y4117">
        <v>0.3169642857142857</v>
      </c>
      <c r="Z4117">
        <v>440</v>
      </c>
      <c r="AA4117">
        <v>0.7</v>
      </c>
      <c r="AB4117">
        <v>52</v>
      </c>
      <c r="AC4117">
        <v>5</v>
      </c>
      <c r="AD4117">
        <v>0</v>
      </c>
      <c r="AE4117">
        <v>6</v>
      </c>
      <c r="AF4117">
        <v>0</v>
      </c>
      <c r="AG4117">
        <v>0</v>
      </c>
      <c r="AH4117">
        <v>21</v>
      </c>
      <c r="AI4117">
        <v>2</v>
      </c>
      <c r="AJ4117">
        <v>0</v>
      </c>
      <c r="AK4117">
        <v>3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50</v>
      </c>
      <c r="AR4117">
        <v>50</v>
      </c>
      <c r="AS4117" t="s">
        <v>797</v>
      </c>
    </row>
    <row r="4118" spans="1:45" x14ac:dyDescent="0.25">
      <c r="A4118">
        <v>4117</v>
      </c>
      <c r="B4118" t="s">
        <v>26</v>
      </c>
      <c r="C4118" t="s">
        <v>665</v>
      </c>
      <c r="D4118" t="s">
        <v>7</v>
      </c>
      <c r="E4118" t="s">
        <v>363</v>
      </c>
      <c r="F4118" s="138">
        <v>44157</v>
      </c>
      <c r="G4118" t="s">
        <v>670</v>
      </c>
      <c r="H4118" t="s">
        <v>667</v>
      </c>
      <c r="I4118" t="s">
        <v>668</v>
      </c>
      <c r="J4118" t="s">
        <v>141</v>
      </c>
      <c r="K4118" t="s">
        <v>671</v>
      </c>
      <c r="L4118">
        <v>1200</v>
      </c>
      <c r="M4118">
        <v>336</v>
      </c>
      <c r="N4118">
        <v>340</v>
      </c>
      <c r="P4118">
        <v>134.4</v>
      </c>
      <c r="Q4118">
        <v>36</v>
      </c>
      <c r="R4118">
        <v>20</v>
      </c>
      <c r="S4118">
        <v>90.703999999999994</v>
      </c>
      <c r="T4118">
        <v>33.35</v>
      </c>
      <c r="U4118">
        <v>9.5</v>
      </c>
      <c r="V4118">
        <v>0.76517857142857149</v>
      </c>
      <c r="W4118">
        <v>0.4</v>
      </c>
      <c r="X4118">
        <v>0.15126050420168069</v>
      </c>
      <c r="Y4118">
        <v>8.4033613445378158E-2</v>
      </c>
      <c r="Z4118">
        <v>640</v>
      </c>
      <c r="AA4118">
        <v>0.7</v>
      </c>
      <c r="AB4118">
        <v>22.1</v>
      </c>
      <c r="AC4118">
        <v>17</v>
      </c>
      <c r="AD4118">
        <v>0</v>
      </c>
      <c r="AE4118">
        <v>14</v>
      </c>
      <c r="AF4118">
        <v>0</v>
      </c>
      <c r="AG4118">
        <v>0</v>
      </c>
      <c r="AH4118">
        <v>0</v>
      </c>
      <c r="AI4118">
        <v>14</v>
      </c>
      <c r="AJ4118">
        <v>0</v>
      </c>
      <c r="AK4118">
        <v>12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50</v>
      </c>
      <c r="AR4118">
        <v>50</v>
      </c>
      <c r="AS4118" t="s">
        <v>797</v>
      </c>
    </row>
    <row r="4119" spans="1:45" x14ac:dyDescent="0.25">
      <c r="A4119">
        <v>4118</v>
      </c>
      <c r="B4119" t="s">
        <v>26</v>
      </c>
      <c r="C4119" t="s">
        <v>665</v>
      </c>
      <c r="D4119" t="s">
        <v>7</v>
      </c>
      <c r="E4119" t="s">
        <v>363</v>
      </c>
      <c r="F4119" s="138">
        <v>44157</v>
      </c>
      <c r="G4119" t="s">
        <v>670</v>
      </c>
      <c r="H4119" t="s">
        <v>667</v>
      </c>
      <c r="I4119" t="s">
        <v>674</v>
      </c>
      <c r="J4119" t="s">
        <v>371</v>
      </c>
      <c r="K4119" t="s">
        <v>671</v>
      </c>
      <c r="L4119">
        <v>2700</v>
      </c>
      <c r="M4119">
        <v>240</v>
      </c>
      <c r="N4119">
        <v>240</v>
      </c>
      <c r="P4119">
        <v>96</v>
      </c>
      <c r="Q4119">
        <v>35</v>
      </c>
      <c r="R4119">
        <v>41</v>
      </c>
      <c r="S4119">
        <v>63.36</v>
      </c>
      <c r="T4119">
        <v>21</v>
      </c>
      <c r="U4119">
        <v>45</v>
      </c>
      <c r="V4119">
        <v>0.86842105263157898</v>
      </c>
      <c r="W4119">
        <v>0.4</v>
      </c>
      <c r="X4119">
        <v>0.20833333333333334</v>
      </c>
      <c r="Y4119">
        <v>0.24404761904761904</v>
      </c>
      <c r="Z4119">
        <v>302</v>
      </c>
      <c r="AA4119">
        <v>0.8</v>
      </c>
      <c r="AB4119">
        <v>21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45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50</v>
      </c>
      <c r="AR4119">
        <v>50</v>
      </c>
      <c r="AS4119" t="s">
        <v>755</v>
      </c>
    </row>
    <row r="4120" spans="1:45" x14ac:dyDescent="0.25">
      <c r="A4120">
        <v>4119</v>
      </c>
      <c r="B4120" t="s">
        <v>26</v>
      </c>
      <c r="C4120" t="s">
        <v>665</v>
      </c>
      <c r="D4120" t="s">
        <v>7</v>
      </c>
      <c r="E4120" t="s">
        <v>363</v>
      </c>
      <c r="F4120" s="138">
        <v>44157</v>
      </c>
      <c r="G4120" t="s">
        <v>670</v>
      </c>
      <c r="H4120" t="s">
        <v>667</v>
      </c>
      <c r="I4120" t="s">
        <v>673</v>
      </c>
      <c r="J4120" t="s">
        <v>370</v>
      </c>
      <c r="K4120" t="s">
        <v>671</v>
      </c>
      <c r="L4120">
        <v>1200</v>
      </c>
      <c r="M4120">
        <v>240</v>
      </c>
      <c r="N4120">
        <v>240</v>
      </c>
      <c r="P4120">
        <v>96</v>
      </c>
      <c r="Q4120">
        <v>46</v>
      </c>
      <c r="R4120">
        <v>18</v>
      </c>
      <c r="S4120">
        <v>63.36</v>
      </c>
      <c r="T4120">
        <v>25.3</v>
      </c>
      <c r="U4120">
        <v>6</v>
      </c>
      <c r="V4120">
        <v>0.48906250000000001</v>
      </c>
      <c r="W4120">
        <v>0.4</v>
      </c>
      <c r="X4120">
        <v>0.27380952380952384</v>
      </c>
      <c r="Y4120">
        <v>0.10714285714285714</v>
      </c>
      <c r="Z4120">
        <v>293</v>
      </c>
      <c r="AA4120">
        <v>0.8</v>
      </c>
      <c r="AB4120">
        <v>19.3</v>
      </c>
      <c r="AC4120">
        <v>0</v>
      </c>
      <c r="AD4120">
        <v>0</v>
      </c>
      <c r="AE4120">
        <v>12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12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50</v>
      </c>
      <c r="AR4120">
        <v>50</v>
      </c>
      <c r="AS4120" t="s">
        <v>755</v>
      </c>
    </row>
    <row r="4121" spans="1:45" x14ac:dyDescent="0.25">
      <c r="A4121">
        <v>4120</v>
      </c>
      <c r="B4121" t="s">
        <v>26</v>
      </c>
      <c r="C4121" t="s">
        <v>665</v>
      </c>
      <c r="D4121" t="s">
        <v>7</v>
      </c>
      <c r="E4121" t="s">
        <v>363</v>
      </c>
      <c r="F4121" s="138">
        <v>44157</v>
      </c>
      <c r="G4121" t="s">
        <v>670</v>
      </c>
      <c r="H4121" t="s">
        <v>667</v>
      </c>
      <c r="I4121" t="s">
        <v>677</v>
      </c>
      <c r="J4121" t="s">
        <v>195</v>
      </c>
      <c r="K4121" t="s">
        <v>671</v>
      </c>
      <c r="L4121">
        <v>1200</v>
      </c>
      <c r="M4121">
        <v>240</v>
      </c>
      <c r="N4121">
        <v>230</v>
      </c>
      <c r="P4121">
        <v>96</v>
      </c>
      <c r="Q4121">
        <v>35</v>
      </c>
      <c r="R4121">
        <v>50</v>
      </c>
      <c r="S4121">
        <v>63.36</v>
      </c>
      <c r="T4121">
        <v>22</v>
      </c>
      <c r="U4121">
        <v>52</v>
      </c>
      <c r="V4121">
        <v>0.87058823529411766</v>
      </c>
      <c r="W4121">
        <v>0.4</v>
      </c>
      <c r="X4121">
        <v>0.21739130434782608</v>
      </c>
      <c r="Y4121">
        <v>0.3105590062111801</v>
      </c>
      <c r="Z4121">
        <v>600</v>
      </c>
      <c r="AA4121">
        <v>0.7</v>
      </c>
      <c r="AB4121">
        <v>22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42</v>
      </c>
      <c r="AI4121">
        <v>10</v>
      </c>
      <c r="AJ4121">
        <v>0</v>
      </c>
      <c r="AK4121">
        <v>15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50</v>
      </c>
      <c r="AR4121">
        <v>50</v>
      </c>
      <c r="AS4121" t="s">
        <v>755</v>
      </c>
    </row>
    <row r="4122" spans="1:45" x14ac:dyDescent="0.25">
      <c r="A4122">
        <v>4121</v>
      </c>
      <c r="B4122" t="s">
        <v>26</v>
      </c>
      <c r="C4122" t="s">
        <v>665</v>
      </c>
      <c r="D4122" t="s">
        <v>7</v>
      </c>
      <c r="E4122" t="s">
        <v>363</v>
      </c>
      <c r="F4122" s="138">
        <v>44157</v>
      </c>
      <c r="G4122" t="s">
        <v>670</v>
      </c>
      <c r="H4122" t="s">
        <v>667</v>
      </c>
      <c r="I4122" t="s">
        <v>677</v>
      </c>
      <c r="J4122" t="s">
        <v>196</v>
      </c>
      <c r="K4122" t="s">
        <v>671</v>
      </c>
      <c r="L4122">
        <v>1200</v>
      </c>
      <c r="M4122">
        <v>240</v>
      </c>
      <c r="N4122">
        <v>240</v>
      </c>
      <c r="P4122">
        <v>96</v>
      </c>
      <c r="Q4122">
        <v>30</v>
      </c>
      <c r="R4122">
        <v>35</v>
      </c>
      <c r="S4122">
        <v>63.36</v>
      </c>
      <c r="T4122">
        <v>20</v>
      </c>
      <c r="U4122">
        <v>41</v>
      </c>
      <c r="V4122">
        <v>0.93846153846153846</v>
      </c>
      <c r="W4122">
        <v>0.4</v>
      </c>
      <c r="X4122">
        <v>0.17857142857142858</v>
      </c>
      <c r="Y4122">
        <v>0.20833333333333334</v>
      </c>
      <c r="Z4122">
        <v>500</v>
      </c>
      <c r="AA4122">
        <v>0.7</v>
      </c>
      <c r="AB4122">
        <v>20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40</v>
      </c>
      <c r="AI4122">
        <v>4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50</v>
      </c>
      <c r="AR4122">
        <v>50</v>
      </c>
      <c r="AS4122" t="s">
        <v>755</v>
      </c>
    </row>
    <row r="4123" spans="1:45" x14ac:dyDescent="0.25">
      <c r="A4123">
        <v>4122</v>
      </c>
      <c r="B4123" t="s">
        <v>26</v>
      </c>
      <c r="C4123" t="s">
        <v>665</v>
      </c>
      <c r="D4123" t="s">
        <v>7</v>
      </c>
      <c r="E4123" t="s">
        <v>363</v>
      </c>
      <c r="F4123" s="138">
        <v>44157</v>
      </c>
      <c r="G4123" t="s">
        <v>682</v>
      </c>
      <c r="H4123" t="s">
        <v>667</v>
      </c>
      <c r="I4123" t="s">
        <v>668</v>
      </c>
      <c r="J4123" t="s">
        <v>151</v>
      </c>
      <c r="K4123" t="s">
        <v>671</v>
      </c>
      <c r="L4123">
        <v>1200</v>
      </c>
      <c r="M4123">
        <v>200</v>
      </c>
      <c r="N4123">
        <v>224</v>
      </c>
      <c r="P4123">
        <v>80</v>
      </c>
      <c r="Q4123">
        <v>56</v>
      </c>
      <c r="R4123">
        <v>26</v>
      </c>
      <c r="S4123">
        <v>52.8</v>
      </c>
      <c r="T4123">
        <v>25.5</v>
      </c>
      <c r="U4123">
        <v>12.25</v>
      </c>
      <c r="V4123">
        <v>0.46036585365853661</v>
      </c>
      <c r="W4123">
        <v>0.4</v>
      </c>
      <c r="X4123">
        <v>0.35714285714285721</v>
      </c>
      <c r="Y4123">
        <v>0.16581632653061226</v>
      </c>
      <c r="Z4123">
        <v>301</v>
      </c>
      <c r="AA4123">
        <v>0.8</v>
      </c>
      <c r="AB4123">
        <v>12</v>
      </c>
      <c r="AC4123">
        <v>4</v>
      </c>
      <c r="AD4123">
        <v>0</v>
      </c>
      <c r="AE4123">
        <v>25</v>
      </c>
      <c r="AF4123">
        <v>0</v>
      </c>
      <c r="AG4123">
        <v>0</v>
      </c>
      <c r="AH4123">
        <v>0</v>
      </c>
      <c r="AI4123">
        <v>3</v>
      </c>
      <c r="AJ4123">
        <v>0</v>
      </c>
      <c r="AK4123">
        <v>23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50</v>
      </c>
      <c r="AR4123">
        <v>50</v>
      </c>
      <c r="AS4123" t="s">
        <v>755</v>
      </c>
    </row>
    <row r="4124" spans="1:45" x14ac:dyDescent="0.25">
      <c r="A4124">
        <v>4123</v>
      </c>
      <c r="B4124" t="s">
        <v>26</v>
      </c>
      <c r="C4124" t="s">
        <v>665</v>
      </c>
      <c r="D4124" t="s">
        <v>7</v>
      </c>
      <c r="E4124" t="s">
        <v>363</v>
      </c>
      <c r="F4124" s="138">
        <v>44157</v>
      </c>
      <c r="G4124" t="s">
        <v>682</v>
      </c>
      <c r="H4124" t="s">
        <v>667</v>
      </c>
      <c r="I4124" t="s">
        <v>668</v>
      </c>
      <c r="J4124" t="s">
        <v>147</v>
      </c>
      <c r="K4124" t="s">
        <v>671</v>
      </c>
      <c r="L4124">
        <v>1200</v>
      </c>
      <c r="M4124">
        <v>200</v>
      </c>
      <c r="N4124">
        <v>200</v>
      </c>
      <c r="P4124">
        <v>80</v>
      </c>
      <c r="Q4124">
        <v>17</v>
      </c>
      <c r="R4124">
        <v>22</v>
      </c>
      <c r="S4124">
        <v>52.8</v>
      </c>
      <c r="T4124">
        <v>18.75</v>
      </c>
      <c r="U4124">
        <v>5.25</v>
      </c>
      <c r="V4124">
        <v>0.61538461538461542</v>
      </c>
      <c r="W4124">
        <v>0.4</v>
      </c>
      <c r="X4124">
        <v>0.12142857142857143</v>
      </c>
      <c r="Y4124">
        <v>0.15714285714285714</v>
      </c>
      <c r="Z4124">
        <v>276</v>
      </c>
      <c r="AA4124">
        <v>0.7</v>
      </c>
      <c r="AB4124">
        <v>12</v>
      </c>
      <c r="AC4124">
        <v>5</v>
      </c>
      <c r="AD4124">
        <v>0</v>
      </c>
      <c r="AE4124">
        <v>11</v>
      </c>
      <c r="AF4124">
        <v>0</v>
      </c>
      <c r="AG4124">
        <v>0</v>
      </c>
      <c r="AH4124">
        <v>0</v>
      </c>
      <c r="AI4124">
        <v>11</v>
      </c>
      <c r="AJ4124">
        <v>0</v>
      </c>
      <c r="AK4124">
        <v>5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50</v>
      </c>
      <c r="AR4124">
        <v>50</v>
      </c>
      <c r="AS4124" t="s">
        <v>755</v>
      </c>
    </row>
    <row r="4125" spans="1:45" x14ac:dyDescent="0.25">
      <c r="A4125">
        <v>4124</v>
      </c>
      <c r="B4125" t="s">
        <v>26</v>
      </c>
      <c r="C4125" t="s">
        <v>665</v>
      </c>
      <c r="D4125" t="s">
        <v>7</v>
      </c>
      <c r="E4125" t="s">
        <v>363</v>
      </c>
      <c r="F4125" s="138">
        <v>44157</v>
      </c>
      <c r="G4125" t="s">
        <v>676</v>
      </c>
      <c r="H4125" t="s">
        <v>667</v>
      </c>
      <c r="I4125" t="s">
        <v>668</v>
      </c>
      <c r="J4125" t="s">
        <v>167</v>
      </c>
      <c r="K4125" t="s">
        <v>669</v>
      </c>
      <c r="L4125">
        <v>1200</v>
      </c>
      <c r="M4125">
        <v>336</v>
      </c>
      <c r="N4125">
        <v>356</v>
      </c>
      <c r="P4125">
        <v>134.4</v>
      </c>
      <c r="Q4125">
        <v>42</v>
      </c>
      <c r="R4125">
        <v>25</v>
      </c>
      <c r="S4125">
        <v>88.703999999999994</v>
      </c>
      <c r="T4125">
        <v>43.67</v>
      </c>
      <c r="U4125">
        <v>5</v>
      </c>
      <c r="V4125">
        <v>0.72641791044776127</v>
      </c>
      <c r="W4125">
        <v>0.4</v>
      </c>
      <c r="X4125">
        <v>0.16853932584269662</v>
      </c>
      <c r="Y4125">
        <v>0.10032102728731943</v>
      </c>
      <c r="Z4125">
        <v>290</v>
      </c>
      <c r="AA4125">
        <v>0.7</v>
      </c>
      <c r="AB4125">
        <v>26.17</v>
      </c>
      <c r="AC4125">
        <v>0</v>
      </c>
      <c r="AD4125">
        <v>0</v>
      </c>
      <c r="AE4125">
        <v>35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10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100</v>
      </c>
      <c r="AR4125">
        <v>100</v>
      </c>
      <c r="AS4125" t="s">
        <v>797</v>
      </c>
    </row>
    <row r="4126" spans="1:45" x14ac:dyDescent="0.25">
      <c r="A4126">
        <v>4125</v>
      </c>
      <c r="B4126" t="s">
        <v>26</v>
      </c>
      <c r="C4126" t="s">
        <v>665</v>
      </c>
      <c r="D4126" t="s">
        <v>7</v>
      </c>
      <c r="E4126" t="s">
        <v>363</v>
      </c>
      <c r="F4126" s="138">
        <v>44157</v>
      </c>
      <c r="G4126" t="s">
        <v>676</v>
      </c>
      <c r="H4126" t="s">
        <v>667</v>
      </c>
      <c r="I4126" t="s">
        <v>668</v>
      </c>
      <c r="J4126" t="s">
        <v>168</v>
      </c>
      <c r="K4126" t="s">
        <v>669</v>
      </c>
      <c r="L4126">
        <v>1200</v>
      </c>
      <c r="M4126">
        <v>336</v>
      </c>
      <c r="N4126">
        <v>320</v>
      </c>
      <c r="P4126">
        <v>134.4</v>
      </c>
      <c r="Q4126">
        <v>23</v>
      </c>
      <c r="R4126">
        <v>34</v>
      </c>
      <c r="S4126">
        <v>88.703999999999994</v>
      </c>
      <c r="T4126">
        <v>24.5</v>
      </c>
      <c r="U4126">
        <v>20.5</v>
      </c>
      <c r="V4126">
        <v>0.78947368421052633</v>
      </c>
      <c r="W4126">
        <v>0.4</v>
      </c>
      <c r="X4126">
        <v>0.10267857142857142</v>
      </c>
      <c r="Y4126">
        <v>0.15178571428571427</v>
      </c>
      <c r="Z4126">
        <v>477</v>
      </c>
      <c r="AA4126">
        <v>0.7</v>
      </c>
      <c r="AB4126">
        <v>19</v>
      </c>
      <c r="AC4126">
        <v>4</v>
      </c>
      <c r="AD4126">
        <v>0</v>
      </c>
      <c r="AE4126">
        <v>9</v>
      </c>
      <c r="AF4126">
        <v>0</v>
      </c>
      <c r="AG4126">
        <v>0</v>
      </c>
      <c r="AH4126">
        <v>14</v>
      </c>
      <c r="AI4126">
        <v>2</v>
      </c>
      <c r="AJ4126">
        <v>0</v>
      </c>
      <c r="AK4126">
        <v>12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100</v>
      </c>
      <c r="AR4126">
        <v>100</v>
      </c>
      <c r="AS4126" t="s">
        <v>797</v>
      </c>
    </row>
    <row r="4127" spans="1:45" x14ac:dyDescent="0.25">
      <c r="A4127">
        <v>4126</v>
      </c>
      <c r="B4127" t="s">
        <v>26</v>
      </c>
      <c r="C4127" t="s">
        <v>665</v>
      </c>
      <c r="D4127" t="s">
        <v>7</v>
      </c>
      <c r="E4127" t="s">
        <v>363</v>
      </c>
      <c r="F4127" s="138">
        <v>44157</v>
      </c>
      <c r="G4127" t="s">
        <v>684</v>
      </c>
      <c r="H4127" t="s">
        <v>667</v>
      </c>
      <c r="I4127" t="s">
        <v>668</v>
      </c>
      <c r="J4127" t="s">
        <v>171</v>
      </c>
      <c r="K4127" t="s">
        <v>669</v>
      </c>
      <c r="L4127">
        <v>1250</v>
      </c>
      <c r="M4127">
        <v>250</v>
      </c>
      <c r="N4127">
        <v>228</v>
      </c>
      <c r="P4127">
        <v>100</v>
      </c>
      <c r="Q4127">
        <v>28</v>
      </c>
      <c r="R4127">
        <v>29</v>
      </c>
      <c r="S4127">
        <v>92</v>
      </c>
      <c r="T4127">
        <v>26</v>
      </c>
      <c r="U4127">
        <v>26.5</v>
      </c>
      <c r="V4127">
        <v>0.92105263157894735</v>
      </c>
      <c r="W4127">
        <v>0.4</v>
      </c>
      <c r="X4127">
        <v>0.17543859649122809</v>
      </c>
      <c r="Y4127">
        <v>0.18170426065162909</v>
      </c>
      <c r="Z4127">
        <v>145</v>
      </c>
      <c r="AA4127">
        <v>0.7</v>
      </c>
      <c r="AB4127">
        <v>18</v>
      </c>
      <c r="AC4127">
        <v>4</v>
      </c>
      <c r="AD4127">
        <v>0</v>
      </c>
      <c r="AE4127">
        <v>14</v>
      </c>
      <c r="AF4127">
        <v>0</v>
      </c>
      <c r="AG4127">
        <v>0</v>
      </c>
      <c r="AH4127">
        <v>19</v>
      </c>
      <c r="AI4127">
        <v>4</v>
      </c>
      <c r="AJ4127">
        <v>0</v>
      </c>
      <c r="AK4127">
        <v>13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50</v>
      </c>
      <c r="AR4127">
        <v>50</v>
      </c>
      <c r="AS4127" t="s">
        <v>755</v>
      </c>
    </row>
    <row r="4128" spans="1:45" x14ac:dyDescent="0.25">
      <c r="A4128">
        <v>4127</v>
      </c>
      <c r="B4128" t="s">
        <v>26</v>
      </c>
      <c r="C4128" t="s">
        <v>665</v>
      </c>
      <c r="D4128" t="s">
        <v>7</v>
      </c>
      <c r="E4128" t="s">
        <v>363</v>
      </c>
      <c r="F4128" s="138">
        <v>44157</v>
      </c>
      <c r="G4128" t="s">
        <v>675</v>
      </c>
      <c r="H4128" t="s">
        <v>667</v>
      </c>
      <c r="I4128" t="s">
        <v>668</v>
      </c>
      <c r="J4128" t="s">
        <v>164</v>
      </c>
      <c r="K4128" t="s">
        <v>669</v>
      </c>
      <c r="L4128">
        <v>4200</v>
      </c>
      <c r="M4128">
        <v>630</v>
      </c>
      <c r="N4128">
        <v>672</v>
      </c>
      <c r="P4128">
        <v>353</v>
      </c>
      <c r="Q4128">
        <v>84</v>
      </c>
      <c r="R4128">
        <v>126</v>
      </c>
      <c r="S4128">
        <v>166</v>
      </c>
      <c r="T4128">
        <v>63</v>
      </c>
      <c r="U4128">
        <v>44</v>
      </c>
      <c r="V4128">
        <v>0.50952380952380949</v>
      </c>
      <c r="W4128">
        <v>0.4</v>
      </c>
      <c r="X4128">
        <v>0.17857142857142858</v>
      </c>
      <c r="Y4128">
        <v>0.26785714285714285</v>
      </c>
      <c r="Z4128">
        <v>821</v>
      </c>
      <c r="AA4128">
        <v>0.8</v>
      </c>
      <c r="AB4128">
        <v>49</v>
      </c>
      <c r="AC4128">
        <v>10</v>
      </c>
      <c r="AD4128">
        <v>0</v>
      </c>
      <c r="AE4128">
        <v>23</v>
      </c>
      <c r="AF4128">
        <v>0</v>
      </c>
      <c r="AG4128">
        <v>0</v>
      </c>
      <c r="AH4128">
        <v>44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50</v>
      </c>
      <c r="AR4128">
        <v>50</v>
      </c>
      <c r="AS4128" t="s">
        <v>797</v>
      </c>
    </row>
    <row r="4129" spans="1:45" x14ac:dyDescent="0.25">
      <c r="A4129">
        <v>4128</v>
      </c>
      <c r="B4129" t="s">
        <v>26</v>
      </c>
      <c r="C4129" t="s">
        <v>665</v>
      </c>
      <c r="D4129" t="s">
        <v>7</v>
      </c>
      <c r="E4129" t="s">
        <v>363</v>
      </c>
      <c r="F4129" s="138">
        <v>44157</v>
      </c>
      <c r="G4129" t="s">
        <v>685</v>
      </c>
      <c r="H4129" t="s">
        <v>667</v>
      </c>
      <c r="I4129" t="s">
        <v>668</v>
      </c>
      <c r="J4129" t="s">
        <v>173</v>
      </c>
      <c r="K4129" t="s">
        <v>671</v>
      </c>
      <c r="L4129">
        <v>1000</v>
      </c>
      <c r="M4129">
        <v>200</v>
      </c>
      <c r="N4129">
        <v>218</v>
      </c>
      <c r="P4129">
        <v>80</v>
      </c>
      <c r="Q4129">
        <v>40</v>
      </c>
      <c r="R4129">
        <v>0</v>
      </c>
      <c r="S4129">
        <v>52.8</v>
      </c>
      <c r="T4129">
        <v>16.75</v>
      </c>
      <c r="U4129">
        <v>1.875</v>
      </c>
      <c r="V4129">
        <v>0.46562500000000001</v>
      </c>
      <c r="W4129">
        <v>0.4</v>
      </c>
      <c r="X4129">
        <v>0.26212319790301442</v>
      </c>
      <c r="Y4129">
        <v>0</v>
      </c>
      <c r="Z4129">
        <v>130</v>
      </c>
      <c r="AA4129">
        <v>0.7</v>
      </c>
      <c r="AB4129">
        <v>12</v>
      </c>
      <c r="AC4129">
        <v>5</v>
      </c>
      <c r="AD4129">
        <v>0</v>
      </c>
      <c r="AE4129">
        <v>7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5</v>
      </c>
      <c r="AP4129">
        <v>0</v>
      </c>
      <c r="AQ4129">
        <v>50</v>
      </c>
      <c r="AR4129">
        <v>50</v>
      </c>
      <c r="AS4129" t="s">
        <v>755</v>
      </c>
    </row>
    <row r="4130" spans="1:45" x14ac:dyDescent="0.25">
      <c r="A4130">
        <v>4129</v>
      </c>
      <c r="B4130" t="s">
        <v>26</v>
      </c>
      <c r="C4130" t="s">
        <v>665</v>
      </c>
      <c r="D4130" t="s">
        <v>7</v>
      </c>
      <c r="E4130" t="s">
        <v>363</v>
      </c>
      <c r="F4130" s="138">
        <v>44157</v>
      </c>
      <c r="G4130" t="s">
        <v>685</v>
      </c>
      <c r="H4130" t="s">
        <v>667</v>
      </c>
      <c r="I4130" t="s">
        <v>668</v>
      </c>
      <c r="J4130" t="s">
        <v>175</v>
      </c>
      <c r="K4130" t="s">
        <v>671</v>
      </c>
      <c r="L4130">
        <v>1000</v>
      </c>
      <c r="M4130">
        <v>280</v>
      </c>
      <c r="N4130">
        <v>288</v>
      </c>
      <c r="P4130">
        <v>112</v>
      </c>
      <c r="Q4130">
        <v>57</v>
      </c>
      <c r="R4130">
        <v>0</v>
      </c>
      <c r="S4130">
        <v>73.919999999999987</v>
      </c>
      <c r="T4130">
        <v>37.5</v>
      </c>
      <c r="U4130">
        <v>0</v>
      </c>
      <c r="V4130">
        <v>0.65789473684210531</v>
      </c>
      <c r="W4130">
        <v>0.4</v>
      </c>
      <c r="X4130">
        <v>0.28273809523809523</v>
      </c>
      <c r="Y4130">
        <v>0</v>
      </c>
      <c r="Z4130">
        <v>298</v>
      </c>
      <c r="AA4130">
        <v>0.7</v>
      </c>
      <c r="AB4130">
        <v>28</v>
      </c>
      <c r="AC4130">
        <v>0</v>
      </c>
      <c r="AD4130">
        <v>0</v>
      </c>
      <c r="AE4130">
        <v>19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100</v>
      </c>
      <c r="AR4130">
        <v>100</v>
      </c>
      <c r="AS4130" t="s">
        <v>797</v>
      </c>
    </row>
    <row r="4131" spans="1:45" x14ac:dyDescent="0.25">
      <c r="A4131">
        <v>4130</v>
      </c>
      <c r="B4131" t="s">
        <v>26</v>
      </c>
      <c r="C4131" t="s">
        <v>665</v>
      </c>
      <c r="D4131" t="s">
        <v>7</v>
      </c>
      <c r="E4131" t="s">
        <v>363</v>
      </c>
      <c r="F4131" s="138">
        <v>44157</v>
      </c>
      <c r="G4131" t="s">
        <v>685</v>
      </c>
      <c r="H4131" t="s">
        <v>667</v>
      </c>
      <c r="I4131" t="s">
        <v>668</v>
      </c>
      <c r="J4131" t="s">
        <v>177</v>
      </c>
      <c r="K4131" t="s">
        <v>671</v>
      </c>
      <c r="L4131">
        <v>1000</v>
      </c>
      <c r="M4131">
        <v>200</v>
      </c>
      <c r="N4131">
        <v>208</v>
      </c>
      <c r="P4131">
        <v>80</v>
      </c>
      <c r="Q4131">
        <v>29</v>
      </c>
      <c r="R4131">
        <v>27</v>
      </c>
      <c r="S4131">
        <v>52.8</v>
      </c>
      <c r="T4131">
        <v>26.67</v>
      </c>
      <c r="U4131">
        <v>20.83</v>
      </c>
      <c r="V4131">
        <v>0.8482142857142857</v>
      </c>
      <c r="W4131">
        <v>0.4</v>
      </c>
      <c r="X4131">
        <v>0.19917582417582419</v>
      </c>
      <c r="Y4131">
        <v>0.18543956043956045</v>
      </c>
      <c r="Z4131">
        <v>389</v>
      </c>
      <c r="AA4131">
        <v>0.65</v>
      </c>
      <c r="AB4131">
        <v>25.17</v>
      </c>
      <c r="AC4131">
        <v>0</v>
      </c>
      <c r="AD4131">
        <v>0</v>
      </c>
      <c r="AE4131">
        <v>3</v>
      </c>
      <c r="AF4131">
        <v>0</v>
      </c>
      <c r="AG4131">
        <v>0</v>
      </c>
      <c r="AH4131">
        <v>20.83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50</v>
      </c>
      <c r="AR4131">
        <v>50</v>
      </c>
      <c r="AS4131" t="s">
        <v>755</v>
      </c>
    </row>
    <row r="4132" spans="1:45" x14ac:dyDescent="0.25">
      <c r="A4132">
        <v>4131</v>
      </c>
      <c r="B4132" t="s">
        <v>26</v>
      </c>
      <c r="C4132" t="s">
        <v>665</v>
      </c>
      <c r="D4132" t="s">
        <v>7</v>
      </c>
      <c r="E4132" t="s">
        <v>363</v>
      </c>
      <c r="F4132" s="138">
        <v>44157</v>
      </c>
      <c r="G4132" t="s">
        <v>685</v>
      </c>
      <c r="H4132" t="s">
        <v>667</v>
      </c>
      <c r="I4132" t="s">
        <v>668</v>
      </c>
      <c r="J4132" t="s">
        <v>186</v>
      </c>
      <c r="K4132" t="s">
        <v>671</v>
      </c>
      <c r="L4132">
        <v>1000</v>
      </c>
      <c r="M4132">
        <v>200</v>
      </c>
      <c r="N4132">
        <v>208</v>
      </c>
      <c r="P4132">
        <v>80</v>
      </c>
      <c r="Q4132">
        <v>33</v>
      </c>
      <c r="R4132">
        <v>19</v>
      </c>
      <c r="S4132">
        <v>52.8</v>
      </c>
      <c r="T4132">
        <v>16</v>
      </c>
      <c r="U4132">
        <v>9</v>
      </c>
      <c r="V4132">
        <v>0.48076923076923078</v>
      </c>
      <c r="W4132">
        <v>0.4</v>
      </c>
      <c r="X4132">
        <v>0.22664835164835165</v>
      </c>
      <c r="Y4132">
        <v>0.1304945054945055</v>
      </c>
      <c r="Z4132">
        <v>145</v>
      </c>
      <c r="AA4132">
        <v>0.65</v>
      </c>
      <c r="AB4132">
        <v>14</v>
      </c>
      <c r="AC4132">
        <v>0</v>
      </c>
      <c r="AD4132">
        <v>0</v>
      </c>
      <c r="AE4132">
        <v>4</v>
      </c>
      <c r="AF4132">
        <v>0</v>
      </c>
      <c r="AG4132">
        <v>0</v>
      </c>
      <c r="AH4132">
        <v>8</v>
      </c>
      <c r="AI4132">
        <v>4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50</v>
      </c>
      <c r="AR4132">
        <v>50</v>
      </c>
      <c r="AS4132" t="s">
        <v>755</v>
      </c>
    </row>
    <row r="4133" spans="1:45" x14ac:dyDescent="0.25">
      <c r="A4133">
        <v>4132</v>
      </c>
      <c r="B4133" t="s">
        <v>26</v>
      </c>
      <c r="C4133" t="s">
        <v>665</v>
      </c>
      <c r="D4133" t="s">
        <v>7</v>
      </c>
      <c r="E4133" t="s">
        <v>363</v>
      </c>
      <c r="F4133" s="138">
        <v>44157</v>
      </c>
      <c r="G4133" t="s">
        <v>685</v>
      </c>
      <c r="H4133" t="s">
        <v>667</v>
      </c>
      <c r="I4133" t="s">
        <v>668</v>
      </c>
      <c r="J4133" t="s">
        <v>179</v>
      </c>
      <c r="K4133" t="s">
        <v>671</v>
      </c>
      <c r="L4133">
        <v>1000</v>
      </c>
      <c r="M4133">
        <v>200</v>
      </c>
      <c r="N4133">
        <v>194</v>
      </c>
      <c r="P4133">
        <v>80</v>
      </c>
      <c r="Q4133">
        <v>10</v>
      </c>
      <c r="R4133">
        <v>12</v>
      </c>
      <c r="S4133">
        <v>52.8</v>
      </c>
      <c r="T4133">
        <v>13.5</v>
      </c>
      <c r="U4133">
        <v>5.75</v>
      </c>
      <c r="V4133">
        <v>0.875</v>
      </c>
      <c r="W4133">
        <v>0.4</v>
      </c>
      <c r="X4133">
        <v>7.3637702503681901E-2</v>
      </c>
      <c r="Y4133">
        <v>8.8365243004418267E-2</v>
      </c>
      <c r="Z4133">
        <v>362</v>
      </c>
      <c r="AA4133">
        <v>0.65</v>
      </c>
      <c r="AB4133">
        <v>13</v>
      </c>
      <c r="AC4133">
        <v>2</v>
      </c>
      <c r="AD4133">
        <v>0</v>
      </c>
      <c r="AE4133">
        <v>0</v>
      </c>
      <c r="AF4133">
        <v>0</v>
      </c>
      <c r="AG4133">
        <v>0</v>
      </c>
      <c r="AH4133">
        <v>5</v>
      </c>
      <c r="AI4133">
        <v>1</v>
      </c>
      <c r="AJ4133">
        <v>0</v>
      </c>
      <c r="AK4133">
        <v>1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50</v>
      </c>
      <c r="AR4133">
        <v>50</v>
      </c>
      <c r="AS4133" t="s">
        <v>755</v>
      </c>
    </row>
    <row r="4134" spans="1:45" x14ac:dyDescent="0.25">
      <c r="A4134">
        <v>4133</v>
      </c>
      <c r="B4134" t="s">
        <v>26</v>
      </c>
      <c r="C4134" t="s">
        <v>665</v>
      </c>
      <c r="D4134" t="s">
        <v>7</v>
      </c>
      <c r="E4134" t="s">
        <v>363</v>
      </c>
      <c r="F4134" s="138">
        <v>44157</v>
      </c>
      <c r="G4134" t="s">
        <v>685</v>
      </c>
      <c r="H4134" t="s">
        <v>667</v>
      </c>
      <c r="I4134" t="s">
        <v>668</v>
      </c>
      <c r="J4134" t="s">
        <v>571</v>
      </c>
      <c r="K4134" t="s">
        <v>671</v>
      </c>
      <c r="L4134">
        <v>1000</v>
      </c>
      <c r="M4134">
        <v>200</v>
      </c>
      <c r="N4134">
        <v>192</v>
      </c>
      <c r="P4134">
        <v>80</v>
      </c>
      <c r="Q4134">
        <v>18</v>
      </c>
      <c r="R4134">
        <v>8</v>
      </c>
      <c r="S4134">
        <v>52.8</v>
      </c>
      <c r="T4134">
        <v>9</v>
      </c>
      <c r="U4134">
        <v>4</v>
      </c>
      <c r="V4134">
        <v>0.5</v>
      </c>
      <c r="W4134">
        <v>0.4</v>
      </c>
      <c r="X4134">
        <v>0.13392857142857145</v>
      </c>
      <c r="Y4134">
        <v>5.9523809523809534E-2</v>
      </c>
      <c r="Z4134">
        <v>235</v>
      </c>
      <c r="AA4134">
        <v>0.65</v>
      </c>
      <c r="AB4134">
        <v>9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2</v>
      </c>
      <c r="AI4134">
        <v>4</v>
      </c>
      <c r="AJ4134">
        <v>0</v>
      </c>
      <c r="AK4134">
        <v>2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50</v>
      </c>
      <c r="AR4134">
        <v>50</v>
      </c>
      <c r="AS4134" t="s">
        <v>755</v>
      </c>
    </row>
    <row r="4135" spans="1:45" x14ac:dyDescent="0.25">
      <c r="A4135">
        <v>4134</v>
      </c>
      <c r="B4135" t="s">
        <v>26</v>
      </c>
      <c r="C4135" t="s">
        <v>665</v>
      </c>
      <c r="D4135" t="s">
        <v>7</v>
      </c>
      <c r="E4135" t="s">
        <v>363</v>
      </c>
      <c r="F4135" s="138">
        <v>44157</v>
      </c>
      <c r="G4135" t="s">
        <v>685</v>
      </c>
      <c r="H4135" t="s">
        <v>667</v>
      </c>
      <c r="I4135" t="s">
        <v>668</v>
      </c>
      <c r="J4135" t="s">
        <v>607</v>
      </c>
      <c r="K4135" t="s">
        <v>671</v>
      </c>
      <c r="L4135">
        <v>1000</v>
      </c>
      <c r="M4135">
        <v>200</v>
      </c>
      <c r="N4135">
        <v>244</v>
      </c>
      <c r="P4135">
        <v>80</v>
      </c>
      <c r="Q4135">
        <v>26</v>
      </c>
      <c r="R4135">
        <v>0</v>
      </c>
      <c r="S4135">
        <v>52.8</v>
      </c>
      <c r="T4135">
        <v>18</v>
      </c>
      <c r="U4135">
        <v>0</v>
      </c>
      <c r="V4135">
        <v>0.69230769230769229</v>
      </c>
      <c r="W4135">
        <v>0.4</v>
      </c>
      <c r="X4135">
        <v>0.1522248243559719</v>
      </c>
      <c r="Y4135">
        <v>0</v>
      </c>
      <c r="Z4135">
        <v>413</v>
      </c>
      <c r="AA4135">
        <v>0.65</v>
      </c>
      <c r="AB4135">
        <v>16</v>
      </c>
      <c r="AC4135">
        <v>0</v>
      </c>
      <c r="AD4135">
        <v>0</v>
      </c>
      <c r="AE4135">
        <v>4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50</v>
      </c>
      <c r="AR4135">
        <v>50</v>
      </c>
      <c r="AS4135" t="s">
        <v>755</v>
      </c>
    </row>
    <row r="4136" spans="1:45" x14ac:dyDescent="0.25">
      <c r="A4136">
        <v>4135</v>
      </c>
      <c r="B4136" t="s">
        <v>26</v>
      </c>
      <c r="C4136" t="s">
        <v>665</v>
      </c>
      <c r="D4136" t="s">
        <v>7</v>
      </c>
      <c r="E4136" t="s">
        <v>363</v>
      </c>
      <c r="F4136" s="138">
        <v>44157</v>
      </c>
      <c r="G4136" t="s">
        <v>685</v>
      </c>
      <c r="H4136" t="s">
        <v>667</v>
      </c>
      <c r="I4136" t="s">
        <v>668</v>
      </c>
      <c r="J4136" t="s">
        <v>416</v>
      </c>
      <c r="K4136" t="s">
        <v>671</v>
      </c>
      <c r="L4136">
        <v>1000</v>
      </c>
      <c r="M4136">
        <v>280</v>
      </c>
      <c r="N4136">
        <v>288</v>
      </c>
      <c r="P4136">
        <v>112</v>
      </c>
      <c r="Q4136">
        <v>54</v>
      </c>
      <c r="R4136">
        <v>23</v>
      </c>
      <c r="S4136">
        <v>73.919999999999987</v>
      </c>
      <c r="T4136">
        <v>46</v>
      </c>
      <c r="U4136">
        <v>20.75</v>
      </c>
      <c r="V4136">
        <v>0.86688311688311692</v>
      </c>
      <c r="W4136">
        <v>0.4</v>
      </c>
      <c r="X4136">
        <v>0.26785714285714285</v>
      </c>
      <c r="Y4136">
        <v>0.11408730158730158</v>
      </c>
      <c r="Z4136">
        <v>435</v>
      </c>
      <c r="AA4136">
        <v>0.7</v>
      </c>
      <c r="AB4136">
        <v>36</v>
      </c>
      <c r="AC4136">
        <v>6</v>
      </c>
      <c r="AD4136">
        <v>0</v>
      </c>
      <c r="AE4136">
        <v>17</v>
      </c>
      <c r="AF4136">
        <v>0</v>
      </c>
      <c r="AG4136">
        <v>0</v>
      </c>
      <c r="AH4136">
        <v>12</v>
      </c>
      <c r="AI4136">
        <v>5</v>
      </c>
      <c r="AJ4136">
        <v>0</v>
      </c>
      <c r="AK4136">
        <v>15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100</v>
      </c>
      <c r="AR4136">
        <v>100</v>
      </c>
      <c r="AS4136" t="s">
        <v>797</v>
      </c>
    </row>
    <row r="4137" spans="1:45" x14ac:dyDescent="0.25">
      <c r="A4137">
        <v>4136</v>
      </c>
      <c r="B4137" t="s">
        <v>26</v>
      </c>
      <c r="C4137" t="s">
        <v>665</v>
      </c>
      <c r="D4137" t="s">
        <v>7</v>
      </c>
      <c r="E4137" t="s">
        <v>363</v>
      </c>
      <c r="F4137" s="138">
        <v>44157</v>
      </c>
      <c r="G4137" t="s">
        <v>712</v>
      </c>
      <c r="H4137" t="s">
        <v>687</v>
      </c>
      <c r="I4137" t="s">
        <v>668</v>
      </c>
      <c r="J4137" t="s">
        <v>561</v>
      </c>
      <c r="K4137" t="s">
        <v>711</v>
      </c>
      <c r="L4137">
        <v>320</v>
      </c>
      <c r="M4137">
        <v>144</v>
      </c>
      <c r="N4137">
        <v>154</v>
      </c>
      <c r="P4137">
        <v>34.56</v>
      </c>
      <c r="Q4137">
        <v>16</v>
      </c>
      <c r="R4137">
        <v>1</v>
      </c>
      <c r="S4137">
        <v>25.344000000000001</v>
      </c>
      <c r="T4137">
        <v>11</v>
      </c>
      <c r="U4137">
        <v>0</v>
      </c>
      <c r="V4137">
        <v>0.6470588235294118</v>
      </c>
      <c r="W4137">
        <v>0.24</v>
      </c>
      <c r="X4137">
        <v>0.14842300556586271</v>
      </c>
      <c r="Y4137">
        <v>9.2764378478664197E-3</v>
      </c>
      <c r="Z4137">
        <v>335</v>
      </c>
      <c r="AA4137">
        <v>0.7</v>
      </c>
      <c r="AB4137">
        <v>11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20</v>
      </c>
      <c r="AR4137">
        <v>20</v>
      </c>
      <c r="AS4137" t="s">
        <v>755</v>
      </c>
    </row>
    <row r="4138" spans="1:45" x14ac:dyDescent="0.25">
      <c r="A4138">
        <v>4137</v>
      </c>
      <c r="B4138" t="s">
        <v>26</v>
      </c>
      <c r="C4138" t="s">
        <v>678</v>
      </c>
      <c r="D4138" t="s">
        <v>7</v>
      </c>
      <c r="E4138" t="s">
        <v>363</v>
      </c>
      <c r="F4138" s="138">
        <v>44157</v>
      </c>
      <c r="G4138" t="s">
        <v>670</v>
      </c>
      <c r="H4138" t="s">
        <v>667</v>
      </c>
      <c r="I4138" t="s">
        <v>679</v>
      </c>
      <c r="J4138" t="s">
        <v>382</v>
      </c>
      <c r="K4138" t="s">
        <v>671</v>
      </c>
      <c r="L4138">
        <v>1200</v>
      </c>
      <c r="M4138">
        <v>336</v>
      </c>
      <c r="N4138">
        <v>334</v>
      </c>
      <c r="P4138">
        <v>134.4</v>
      </c>
      <c r="Q4138">
        <v>72</v>
      </c>
      <c r="R4138">
        <v>5</v>
      </c>
      <c r="S4138">
        <v>88.703999999999994</v>
      </c>
      <c r="T4138">
        <v>29</v>
      </c>
      <c r="U4138">
        <v>3.75</v>
      </c>
      <c r="V4138">
        <v>0.42532467532467533</v>
      </c>
      <c r="W4138">
        <v>0.4</v>
      </c>
      <c r="X4138">
        <v>0.30795551753635586</v>
      </c>
      <c r="Y4138">
        <v>2.1385799828913601E-2</v>
      </c>
      <c r="Z4138">
        <v>539</v>
      </c>
      <c r="AA4138">
        <v>0.8</v>
      </c>
      <c r="AB4138">
        <v>21</v>
      </c>
      <c r="AC4138">
        <v>22</v>
      </c>
      <c r="AD4138">
        <v>0</v>
      </c>
      <c r="AE4138">
        <v>5</v>
      </c>
      <c r="AF4138">
        <v>0</v>
      </c>
      <c r="AG4138">
        <v>0</v>
      </c>
      <c r="AH4138">
        <v>0</v>
      </c>
      <c r="AI4138">
        <v>5</v>
      </c>
      <c r="AJ4138">
        <v>0</v>
      </c>
      <c r="AK4138">
        <v>5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100</v>
      </c>
      <c r="AR4138">
        <v>100</v>
      </c>
      <c r="AS4138" t="s">
        <v>797</v>
      </c>
    </row>
    <row r="4139" spans="1:45" x14ac:dyDescent="0.25">
      <c r="A4139">
        <v>4138</v>
      </c>
      <c r="B4139" t="s">
        <v>26</v>
      </c>
      <c r="C4139" t="s">
        <v>678</v>
      </c>
      <c r="D4139" t="s">
        <v>7</v>
      </c>
      <c r="E4139" t="s">
        <v>363</v>
      </c>
      <c r="F4139" s="138">
        <v>44157</v>
      </c>
      <c r="G4139" t="s">
        <v>682</v>
      </c>
      <c r="H4139" t="s">
        <v>687</v>
      </c>
      <c r="I4139" t="s">
        <v>679</v>
      </c>
      <c r="J4139" t="s">
        <v>437</v>
      </c>
      <c r="K4139" t="s">
        <v>671</v>
      </c>
      <c r="L4139">
        <v>1200</v>
      </c>
      <c r="M4139">
        <v>200</v>
      </c>
      <c r="N4139">
        <v>200</v>
      </c>
      <c r="P4139">
        <v>80</v>
      </c>
      <c r="Q4139">
        <v>33</v>
      </c>
      <c r="R4139">
        <v>21</v>
      </c>
      <c r="S4139">
        <v>52.8</v>
      </c>
      <c r="T4139">
        <v>19.2</v>
      </c>
      <c r="U4139">
        <v>13.6</v>
      </c>
      <c r="V4139">
        <v>0.6074074074074074</v>
      </c>
      <c r="W4139">
        <v>0.24</v>
      </c>
      <c r="X4139">
        <v>0.23571428571428571</v>
      </c>
      <c r="Y4139">
        <v>0.15</v>
      </c>
      <c r="Z4139">
        <v>280</v>
      </c>
      <c r="AA4139">
        <v>0.8</v>
      </c>
      <c r="AB4139">
        <v>15.2</v>
      </c>
      <c r="AC4139">
        <v>0</v>
      </c>
      <c r="AD4139">
        <v>0</v>
      </c>
      <c r="AE4139">
        <v>8</v>
      </c>
      <c r="AF4139">
        <v>0</v>
      </c>
      <c r="AG4139">
        <v>0</v>
      </c>
      <c r="AH4139">
        <v>10.6</v>
      </c>
      <c r="AI4139">
        <v>0</v>
      </c>
      <c r="AJ4139">
        <v>0</v>
      </c>
      <c r="AK4139">
        <v>6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50</v>
      </c>
      <c r="AR4139">
        <v>50</v>
      </c>
      <c r="AS4139" t="s">
        <v>755</v>
      </c>
    </row>
    <row r="4140" spans="1:45" x14ac:dyDescent="0.25">
      <c r="A4140">
        <v>4139</v>
      </c>
      <c r="B4140" t="s">
        <v>26</v>
      </c>
      <c r="C4140" t="s">
        <v>678</v>
      </c>
      <c r="D4140" t="s">
        <v>7</v>
      </c>
      <c r="E4140" t="s">
        <v>363</v>
      </c>
      <c r="F4140" s="138">
        <v>44157</v>
      </c>
      <c r="G4140" t="s">
        <v>682</v>
      </c>
      <c r="H4140" t="s">
        <v>687</v>
      </c>
      <c r="I4140" t="s">
        <v>688</v>
      </c>
      <c r="J4140" t="s">
        <v>492</v>
      </c>
      <c r="K4140" t="s">
        <v>671</v>
      </c>
      <c r="L4140">
        <v>1200</v>
      </c>
      <c r="M4140">
        <v>200</v>
      </c>
      <c r="N4140">
        <v>200</v>
      </c>
      <c r="P4140">
        <v>80</v>
      </c>
      <c r="Q4140">
        <v>23</v>
      </c>
      <c r="R4140">
        <v>21</v>
      </c>
      <c r="S4140">
        <v>52.8</v>
      </c>
      <c r="T4140">
        <v>14</v>
      </c>
      <c r="U4140">
        <v>10.5</v>
      </c>
      <c r="V4140">
        <v>0.55681818181818177</v>
      </c>
      <c r="W4140">
        <v>0.24</v>
      </c>
      <c r="X4140">
        <v>0.16428571428571428</v>
      </c>
      <c r="Y4140">
        <v>0.15</v>
      </c>
      <c r="Z4140">
        <v>370</v>
      </c>
      <c r="AA4140">
        <v>0.7</v>
      </c>
      <c r="AB4140">
        <v>9</v>
      </c>
      <c r="AC4140">
        <v>4</v>
      </c>
      <c r="AD4140">
        <v>0</v>
      </c>
      <c r="AE4140">
        <v>8</v>
      </c>
      <c r="AF4140">
        <v>0</v>
      </c>
      <c r="AG4140">
        <v>0</v>
      </c>
      <c r="AH4140">
        <v>9</v>
      </c>
      <c r="AI4140">
        <v>2</v>
      </c>
      <c r="AJ4140">
        <v>0</v>
      </c>
      <c r="AK4140">
        <v>2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50</v>
      </c>
      <c r="AR4140">
        <v>50</v>
      </c>
      <c r="AS4140" t="s">
        <v>755</v>
      </c>
    </row>
    <row r="4141" spans="1:45" x14ac:dyDescent="0.25">
      <c r="A4141">
        <v>4140</v>
      </c>
      <c r="B4141" t="s">
        <v>26</v>
      </c>
      <c r="C4141" t="s">
        <v>678</v>
      </c>
      <c r="D4141" t="s">
        <v>7</v>
      </c>
      <c r="E4141" t="s">
        <v>363</v>
      </c>
      <c r="F4141" s="138">
        <v>44157</v>
      </c>
      <c r="G4141" t="s">
        <v>684</v>
      </c>
      <c r="H4141" t="s">
        <v>687</v>
      </c>
      <c r="I4141" t="s">
        <v>706</v>
      </c>
      <c r="J4141" t="s">
        <v>456</v>
      </c>
      <c r="K4141" t="s">
        <v>669</v>
      </c>
      <c r="L4141">
        <v>1250</v>
      </c>
      <c r="M4141">
        <v>250</v>
      </c>
      <c r="N4141">
        <v>246</v>
      </c>
      <c r="P4141">
        <v>100</v>
      </c>
      <c r="Q4141">
        <v>31</v>
      </c>
      <c r="R4141">
        <v>18</v>
      </c>
      <c r="S4141">
        <v>92</v>
      </c>
      <c r="T4141">
        <v>21.5</v>
      </c>
      <c r="U4141">
        <v>14.25</v>
      </c>
      <c r="V4141">
        <v>0.72959183673469385</v>
      </c>
      <c r="W4141">
        <v>0.24</v>
      </c>
      <c r="X4141">
        <v>0.18002322880371663</v>
      </c>
      <c r="Y4141">
        <v>0.10452961672473868</v>
      </c>
      <c r="Z4141">
        <v>380</v>
      </c>
      <c r="AA4141">
        <v>0.7</v>
      </c>
      <c r="AB4141">
        <v>14</v>
      </c>
      <c r="AC4141">
        <v>4</v>
      </c>
      <c r="AD4141">
        <v>0</v>
      </c>
      <c r="AE4141">
        <v>13</v>
      </c>
      <c r="AF4141">
        <v>0</v>
      </c>
      <c r="AG4141">
        <v>0</v>
      </c>
      <c r="AH4141">
        <v>10</v>
      </c>
      <c r="AI4141">
        <v>5</v>
      </c>
      <c r="AJ4141">
        <v>0</v>
      </c>
      <c r="AK4141">
        <v>6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50</v>
      </c>
      <c r="AR4141">
        <v>50</v>
      </c>
      <c r="AS4141" t="s">
        <v>755</v>
      </c>
    </row>
    <row r="4142" spans="1:45" x14ac:dyDescent="0.25">
      <c r="A4142">
        <v>4141</v>
      </c>
      <c r="B4142" t="s">
        <v>26</v>
      </c>
      <c r="C4142" t="s">
        <v>678</v>
      </c>
      <c r="D4142" t="s">
        <v>7</v>
      </c>
      <c r="E4142" t="s">
        <v>363</v>
      </c>
      <c r="F4142" s="138">
        <v>44157</v>
      </c>
      <c r="G4142" t="s">
        <v>684</v>
      </c>
      <c r="H4142" t="s">
        <v>687</v>
      </c>
      <c r="I4142" t="s">
        <v>698</v>
      </c>
      <c r="J4142" t="s">
        <v>458</v>
      </c>
      <c r="K4142" t="s">
        <v>669</v>
      </c>
      <c r="L4142">
        <v>1250</v>
      </c>
      <c r="M4142">
        <v>250</v>
      </c>
      <c r="N4142">
        <v>241</v>
      </c>
      <c r="P4142">
        <v>100</v>
      </c>
      <c r="Q4142">
        <v>18</v>
      </c>
      <c r="R4142">
        <v>24</v>
      </c>
      <c r="S4142">
        <v>92</v>
      </c>
      <c r="T4142">
        <v>8.25</v>
      </c>
      <c r="U4142">
        <v>18</v>
      </c>
      <c r="V4142">
        <v>0.625</v>
      </c>
      <c r="W4142">
        <v>0.24</v>
      </c>
      <c r="X4142">
        <v>0.1066982809721399</v>
      </c>
      <c r="Y4142">
        <v>0.14226437462951988</v>
      </c>
      <c r="Z4142">
        <v>257</v>
      </c>
      <c r="AA4142">
        <v>0.7</v>
      </c>
      <c r="AB4142">
        <v>0</v>
      </c>
      <c r="AC4142">
        <v>15</v>
      </c>
      <c r="AD4142">
        <v>0</v>
      </c>
      <c r="AE4142">
        <v>9</v>
      </c>
      <c r="AF4142">
        <v>0</v>
      </c>
      <c r="AG4142">
        <v>0</v>
      </c>
      <c r="AH4142">
        <v>9</v>
      </c>
      <c r="AI4142">
        <v>2</v>
      </c>
      <c r="AJ4142">
        <v>0</v>
      </c>
      <c r="AK4142">
        <v>17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50</v>
      </c>
      <c r="AR4142">
        <v>50</v>
      </c>
      <c r="AS4142" t="s">
        <v>755</v>
      </c>
    </row>
    <row r="4143" spans="1:45" x14ac:dyDescent="0.25">
      <c r="A4143">
        <v>4142</v>
      </c>
      <c r="B4143" t="s">
        <v>26</v>
      </c>
      <c r="C4143" t="s">
        <v>680</v>
      </c>
      <c r="D4143" t="s">
        <v>7</v>
      </c>
      <c r="E4143" t="s">
        <v>363</v>
      </c>
      <c r="F4143" s="138">
        <v>44157</v>
      </c>
      <c r="G4143" t="s">
        <v>666</v>
      </c>
      <c r="H4143" t="s">
        <v>667</v>
      </c>
      <c r="I4143" t="s">
        <v>681</v>
      </c>
      <c r="J4143" t="s">
        <v>236</v>
      </c>
      <c r="K4143" t="s">
        <v>669</v>
      </c>
      <c r="L4143">
        <v>2700</v>
      </c>
      <c r="M4143">
        <v>567</v>
      </c>
      <c r="N4143">
        <v>448</v>
      </c>
      <c r="P4143">
        <v>226</v>
      </c>
      <c r="Q4143">
        <v>131</v>
      </c>
      <c r="R4143">
        <v>198</v>
      </c>
      <c r="S4143">
        <v>147</v>
      </c>
      <c r="T4143">
        <v>131.25</v>
      </c>
      <c r="U4143">
        <v>241.25</v>
      </c>
      <c r="V4143">
        <v>1.1322188449848025</v>
      </c>
      <c r="W4143">
        <v>0.4</v>
      </c>
      <c r="X4143">
        <v>0.41772959183673475</v>
      </c>
      <c r="Y4143">
        <v>0.63137755102040827</v>
      </c>
      <c r="Z4143">
        <v>586</v>
      </c>
      <c r="AA4143">
        <v>0.7</v>
      </c>
      <c r="AB4143">
        <v>128</v>
      </c>
      <c r="AC4143">
        <v>3</v>
      </c>
      <c r="AD4143">
        <v>0</v>
      </c>
      <c r="AE4143">
        <v>5</v>
      </c>
      <c r="AF4143">
        <v>0</v>
      </c>
      <c r="AG4143">
        <v>0</v>
      </c>
      <c r="AH4143">
        <v>233</v>
      </c>
      <c r="AI4143">
        <v>5</v>
      </c>
      <c r="AJ4143">
        <v>0</v>
      </c>
      <c r="AK4143">
        <v>14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250</v>
      </c>
      <c r="AR4143">
        <v>250</v>
      </c>
      <c r="AS4143" t="s">
        <v>797</v>
      </c>
    </row>
    <row r="4144" spans="1:45" x14ac:dyDescent="0.25">
      <c r="A4144">
        <v>4143</v>
      </c>
      <c r="B4144" t="s">
        <v>26</v>
      </c>
      <c r="C4144" t="s">
        <v>680</v>
      </c>
      <c r="D4144" t="s">
        <v>7</v>
      </c>
      <c r="E4144" t="s">
        <v>363</v>
      </c>
      <c r="F4144" s="138">
        <v>44157</v>
      </c>
      <c r="G4144" t="s">
        <v>666</v>
      </c>
      <c r="H4144" t="s">
        <v>667</v>
      </c>
      <c r="I4144" t="s">
        <v>681</v>
      </c>
      <c r="J4144" t="s">
        <v>428</v>
      </c>
      <c r="K4144" t="s">
        <v>669</v>
      </c>
      <c r="L4144">
        <v>2700</v>
      </c>
      <c r="M4144">
        <v>567</v>
      </c>
      <c r="N4144">
        <v>492</v>
      </c>
      <c r="P4144">
        <v>226</v>
      </c>
      <c r="Q4144">
        <v>69</v>
      </c>
      <c r="R4144">
        <v>168</v>
      </c>
      <c r="S4144">
        <v>147</v>
      </c>
      <c r="T4144">
        <v>67.8</v>
      </c>
      <c r="U4144">
        <v>82.25</v>
      </c>
      <c r="V4144">
        <v>0.63312236286919832</v>
      </c>
      <c r="W4144">
        <v>0.4</v>
      </c>
      <c r="X4144">
        <v>0.20034843205574915</v>
      </c>
      <c r="Y4144">
        <v>0.48780487804878053</v>
      </c>
      <c r="Z4144">
        <v>622</v>
      </c>
      <c r="AA4144">
        <v>0.7</v>
      </c>
      <c r="AB4144">
        <v>57.3</v>
      </c>
      <c r="AC4144">
        <v>14</v>
      </c>
      <c r="AD4144">
        <v>0</v>
      </c>
      <c r="AE4144">
        <v>14</v>
      </c>
      <c r="AF4144">
        <v>0</v>
      </c>
      <c r="AG4144">
        <v>0</v>
      </c>
      <c r="AH4144">
        <v>66.5</v>
      </c>
      <c r="AI4144">
        <v>27</v>
      </c>
      <c r="AJ4144">
        <v>0</v>
      </c>
      <c r="AK4144">
        <v>18</v>
      </c>
      <c r="AL4144">
        <v>0</v>
      </c>
      <c r="AM4144">
        <v>0</v>
      </c>
      <c r="AN4144">
        <v>0</v>
      </c>
      <c r="AO4144">
        <v>1</v>
      </c>
      <c r="AP4144">
        <v>0</v>
      </c>
      <c r="AQ4144">
        <v>250</v>
      </c>
      <c r="AR4144">
        <v>250</v>
      </c>
      <c r="AS4144" t="s">
        <v>797</v>
      </c>
    </row>
    <row r="4145" spans="1:45" x14ac:dyDescent="0.25">
      <c r="A4145">
        <v>4144</v>
      </c>
      <c r="B4145" t="s">
        <v>26</v>
      </c>
      <c r="C4145" t="s">
        <v>680</v>
      </c>
      <c r="D4145" t="s">
        <v>7</v>
      </c>
      <c r="E4145" t="s">
        <v>363</v>
      </c>
      <c r="F4145" s="138">
        <v>44157</v>
      </c>
      <c r="G4145" t="s">
        <v>684</v>
      </c>
      <c r="H4145" t="s">
        <v>667</v>
      </c>
      <c r="I4145" t="s">
        <v>681</v>
      </c>
      <c r="J4145" t="s">
        <v>403</v>
      </c>
      <c r="K4145" t="s">
        <v>669</v>
      </c>
      <c r="L4145">
        <v>1250</v>
      </c>
      <c r="M4145">
        <v>350</v>
      </c>
      <c r="N4145">
        <v>320</v>
      </c>
      <c r="P4145">
        <v>140</v>
      </c>
      <c r="Q4145">
        <v>50</v>
      </c>
      <c r="R4145">
        <v>80</v>
      </c>
      <c r="S4145">
        <v>92</v>
      </c>
      <c r="T4145">
        <v>41.5</v>
      </c>
      <c r="U4145">
        <v>92</v>
      </c>
      <c r="V4145">
        <v>1.0269230769230768</v>
      </c>
      <c r="W4145">
        <v>0.4</v>
      </c>
      <c r="X4145">
        <v>0.22321428571428573</v>
      </c>
      <c r="Y4145">
        <v>0.35714285714285715</v>
      </c>
      <c r="Z4145">
        <v>440</v>
      </c>
      <c r="AA4145">
        <v>0.65</v>
      </c>
      <c r="AB4145">
        <v>40</v>
      </c>
      <c r="AC4145">
        <v>6</v>
      </c>
      <c r="AD4145">
        <v>0</v>
      </c>
      <c r="AE4145">
        <v>0</v>
      </c>
      <c r="AF4145">
        <v>0</v>
      </c>
      <c r="AG4145">
        <v>0</v>
      </c>
      <c r="AH4145">
        <v>91</v>
      </c>
      <c r="AI4145">
        <v>4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150</v>
      </c>
      <c r="AR4145">
        <v>150</v>
      </c>
      <c r="AS4145" t="s">
        <v>797</v>
      </c>
    </row>
    <row r="4146" spans="1:45" x14ac:dyDescent="0.25">
      <c r="A4146">
        <v>4145</v>
      </c>
      <c r="B4146" t="s">
        <v>26</v>
      </c>
      <c r="C4146" t="s">
        <v>680</v>
      </c>
      <c r="D4146" t="s">
        <v>7</v>
      </c>
      <c r="E4146" t="s">
        <v>363</v>
      </c>
      <c r="F4146" s="138">
        <v>44157</v>
      </c>
      <c r="G4146" t="s">
        <v>684</v>
      </c>
      <c r="H4146" t="s">
        <v>667</v>
      </c>
      <c r="I4146" t="s">
        <v>681</v>
      </c>
      <c r="J4146" t="s">
        <v>398</v>
      </c>
      <c r="K4146" t="s">
        <v>669</v>
      </c>
      <c r="L4146">
        <v>1250</v>
      </c>
      <c r="M4146">
        <v>250</v>
      </c>
      <c r="N4146">
        <v>276</v>
      </c>
      <c r="P4146">
        <v>100</v>
      </c>
      <c r="Q4146">
        <v>24</v>
      </c>
      <c r="R4146">
        <v>28</v>
      </c>
      <c r="S4146">
        <v>66</v>
      </c>
      <c r="T4146">
        <v>16.75</v>
      </c>
      <c r="U4146">
        <v>21.35</v>
      </c>
      <c r="V4146">
        <v>0.73269230769230775</v>
      </c>
      <c r="W4146">
        <v>0.4</v>
      </c>
      <c r="X4146">
        <v>0.12422360248447206</v>
      </c>
      <c r="Y4146">
        <v>0.14492753623188406</v>
      </c>
      <c r="Z4146">
        <v>305</v>
      </c>
      <c r="AA4146">
        <v>0.65</v>
      </c>
      <c r="AB4146">
        <v>13</v>
      </c>
      <c r="AC4146">
        <v>3</v>
      </c>
      <c r="AD4146">
        <v>0</v>
      </c>
      <c r="AE4146">
        <v>6</v>
      </c>
      <c r="AF4146">
        <v>0</v>
      </c>
      <c r="AG4146">
        <v>0</v>
      </c>
      <c r="AH4146">
        <v>19.600000000000001</v>
      </c>
      <c r="AI4146">
        <v>3</v>
      </c>
      <c r="AJ4146">
        <v>0</v>
      </c>
      <c r="AK4146">
        <v>2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150</v>
      </c>
      <c r="AR4146">
        <v>150</v>
      </c>
      <c r="AS4146" t="s">
        <v>797</v>
      </c>
    </row>
    <row r="4147" spans="1:45" x14ac:dyDescent="0.25">
      <c r="A4147">
        <v>4146</v>
      </c>
      <c r="B4147" t="s">
        <v>26</v>
      </c>
      <c r="C4147" t="s">
        <v>680</v>
      </c>
      <c r="D4147" t="s">
        <v>7</v>
      </c>
      <c r="E4147" t="s">
        <v>363</v>
      </c>
      <c r="F4147" s="138">
        <v>44157</v>
      </c>
      <c r="G4147" t="s">
        <v>685</v>
      </c>
      <c r="H4147" t="s">
        <v>667</v>
      </c>
      <c r="I4147" t="s">
        <v>681</v>
      </c>
      <c r="J4147" t="s">
        <v>413</v>
      </c>
      <c r="K4147" t="s">
        <v>671</v>
      </c>
      <c r="L4147">
        <v>1000</v>
      </c>
      <c r="M4147">
        <v>280</v>
      </c>
      <c r="N4147">
        <v>240</v>
      </c>
      <c r="P4147">
        <v>112</v>
      </c>
      <c r="Q4147">
        <v>30</v>
      </c>
      <c r="R4147">
        <v>39</v>
      </c>
      <c r="S4147">
        <v>73</v>
      </c>
      <c r="T4147">
        <v>26.5</v>
      </c>
      <c r="U4147">
        <v>44</v>
      </c>
      <c r="V4147">
        <v>1.0217391304347827</v>
      </c>
      <c r="W4147">
        <v>0.4</v>
      </c>
      <c r="X4147">
        <v>0.17857142857142858</v>
      </c>
      <c r="Y4147">
        <v>0.23214285714285715</v>
      </c>
      <c r="Z4147">
        <v>330</v>
      </c>
      <c r="AA4147">
        <v>0.7</v>
      </c>
      <c r="AB4147">
        <v>26</v>
      </c>
      <c r="AC4147">
        <v>2</v>
      </c>
      <c r="AD4147">
        <v>0</v>
      </c>
      <c r="AE4147">
        <v>0</v>
      </c>
      <c r="AF4147">
        <v>0</v>
      </c>
      <c r="AG4147">
        <v>0</v>
      </c>
      <c r="AH4147">
        <v>44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150</v>
      </c>
      <c r="AR4147">
        <v>150</v>
      </c>
      <c r="AS4147" t="s">
        <v>797</v>
      </c>
    </row>
    <row r="4148" spans="1:45" x14ac:dyDescent="0.25">
      <c r="A4148">
        <v>4147</v>
      </c>
      <c r="B4148" t="s">
        <v>26</v>
      </c>
      <c r="C4148" t="s">
        <v>680</v>
      </c>
      <c r="D4148" t="s">
        <v>7</v>
      </c>
      <c r="E4148" t="s">
        <v>363</v>
      </c>
      <c r="F4148" s="138">
        <v>44157</v>
      </c>
      <c r="G4148" t="s">
        <v>685</v>
      </c>
      <c r="H4148" t="s">
        <v>667</v>
      </c>
      <c r="I4148" t="s">
        <v>681</v>
      </c>
      <c r="J4148" t="s">
        <v>417</v>
      </c>
      <c r="K4148" t="s">
        <v>671</v>
      </c>
      <c r="L4148">
        <v>1000</v>
      </c>
      <c r="M4148">
        <v>280</v>
      </c>
      <c r="N4148">
        <v>440</v>
      </c>
      <c r="P4148">
        <v>112</v>
      </c>
      <c r="Q4148">
        <v>19</v>
      </c>
      <c r="R4148">
        <v>100</v>
      </c>
      <c r="S4148">
        <v>73</v>
      </c>
      <c r="T4148">
        <v>3.25</v>
      </c>
      <c r="U4148">
        <v>64</v>
      </c>
      <c r="V4148">
        <v>0.56512605042016806</v>
      </c>
      <c r="W4148">
        <v>0.4</v>
      </c>
      <c r="X4148">
        <v>6.1688311688311688E-2</v>
      </c>
      <c r="Y4148">
        <v>0.32467532467532467</v>
      </c>
      <c r="Z4148">
        <v>553</v>
      </c>
      <c r="AA4148">
        <v>0.7</v>
      </c>
      <c r="AB4148">
        <v>0</v>
      </c>
      <c r="AC4148">
        <v>13</v>
      </c>
      <c r="AD4148">
        <v>0</v>
      </c>
      <c r="AE4148">
        <v>0</v>
      </c>
      <c r="AF4148">
        <v>0</v>
      </c>
      <c r="AG4148">
        <v>0</v>
      </c>
      <c r="AH4148">
        <v>61</v>
      </c>
      <c r="AI4148">
        <v>12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10</v>
      </c>
      <c r="AP4148">
        <v>0</v>
      </c>
      <c r="AQ4148">
        <v>150</v>
      </c>
      <c r="AR4148">
        <v>150</v>
      </c>
      <c r="AS4148" t="s">
        <v>797</v>
      </c>
    </row>
    <row r="4149" spans="1:45" x14ac:dyDescent="0.25">
      <c r="A4149">
        <v>4148</v>
      </c>
      <c r="B4149" t="s">
        <v>26</v>
      </c>
      <c r="C4149" t="s">
        <v>680</v>
      </c>
      <c r="D4149" t="s">
        <v>7</v>
      </c>
      <c r="E4149" t="s">
        <v>363</v>
      </c>
      <c r="F4149" s="138">
        <v>44157</v>
      </c>
      <c r="G4149" t="s">
        <v>685</v>
      </c>
      <c r="H4149" t="s">
        <v>667</v>
      </c>
      <c r="I4149" t="s">
        <v>681</v>
      </c>
      <c r="J4149" t="s">
        <v>404</v>
      </c>
      <c r="K4149" t="s">
        <v>671</v>
      </c>
      <c r="L4149">
        <v>1000</v>
      </c>
      <c r="M4149">
        <v>200</v>
      </c>
      <c r="N4149">
        <v>280</v>
      </c>
      <c r="P4149">
        <v>80</v>
      </c>
      <c r="Q4149">
        <v>42</v>
      </c>
      <c r="R4149">
        <v>24</v>
      </c>
      <c r="S4149">
        <v>52</v>
      </c>
      <c r="T4149">
        <v>39</v>
      </c>
      <c r="U4149">
        <v>23.5</v>
      </c>
      <c r="V4149">
        <v>0.94696969696969702</v>
      </c>
      <c r="W4149">
        <v>0.4</v>
      </c>
      <c r="X4149">
        <v>0.21428571428571427</v>
      </c>
      <c r="Y4149">
        <v>0.12244897959183673</v>
      </c>
      <c r="Z4149">
        <v>326</v>
      </c>
      <c r="AA4149">
        <v>0.7</v>
      </c>
      <c r="AB4149">
        <v>37</v>
      </c>
      <c r="AC4149">
        <v>0</v>
      </c>
      <c r="AD4149">
        <v>0</v>
      </c>
      <c r="AE4149">
        <v>4</v>
      </c>
      <c r="AF4149">
        <v>0</v>
      </c>
      <c r="AG4149">
        <v>0</v>
      </c>
      <c r="AH4149">
        <v>22</v>
      </c>
      <c r="AI4149">
        <v>0</v>
      </c>
      <c r="AJ4149">
        <v>0</v>
      </c>
      <c r="AK4149">
        <v>3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150</v>
      </c>
      <c r="AR4149">
        <v>150</v>
      </c>
      <c r="AS4149" t="s">
        <v>797</v>
      </c>
    </row>
    <row r="4150" spans="1:45" x14ac:dyDescent="0.25">
      <c r="A4150">
        <v>4149</v>
      </c>
      <c r="B4150" t="s">
        <v>26</v>
      </c>
      <c r="C4150" t="s">
        <v>680</v>
      </c>
      <c r="D4150" t="s">
        <v>7</v>
      </c>
      <c r="E4150" t="s">
        <v>363</v>
      </c>
      <c r="F4150" s="138">
        <v>44157</v>
      </c>
      <c r="G4150" t="s">
        <v>685</v>
      </c>
      <c r="H4150" t="s">
        <v>667</v>
      </c>
      <c r="I4150" t="s">
        <v>681</v>
      </c>
      <c r="J4150" t="s">
        <v>636</v>
      </c>
      <c r="K4150" t="s">
        <v>671</v>
      </c>
      <c r="L4150">
        <v>1000</v>
      </c>
      <c r="M4150">
        <v>280</v>
      </c>
      <c r="N4150">
        <v>340</v>
      </c>
      <c r="P4150">
        <v>112</v>
      </c>
      <c r="Q4150">
        <v>38</v>
      </c>
      <c r="R4150">
        <v>15</v>
      </c>
      <c r="S4150">
        <v>73</v>
      </c>
      <c r="T4150">
        <v>28.5</v>
      </c>
      <c r="U4150">
        <v>8.25</v>
      </c>
      <c r="V4150">
        <v>0.69339622641509435</v>
      </c>
      <c r="W4150">
        <v>0.4</v>
      </c>
      <c r="X4150">
        <v>0.1596638655462185</v>
      </c>
      <c r="Y4150">
        <v>6.3025210084033625E-2</v>
      </c>
      <c r="Z4150">
        <v>382</v>
      </c>
      <c r="AA4150">
        <v>0.7</v>
      </c>
      <c r="AB4150">
        <v>28</v>
      </c>
      <c r="AC4150">
        <v>2</v>
      </c>
      <c r="AD4150">
        <v>0</v>
      </c>
      <c r="AE4150">
        <v>0</v>
      </c>
      <c r="AF4150">
        <v>0</v>
      </c>
      <c r="AG4150">
        <v>0</v>
      </c>
      <c r="AH4150">
        <v>3</v>
      </c>
      <c r="AI4150">
        <v>3</v>
      </c>
      <c r="AJ4150">
        <v>0</v>
      </c>
      <c r="AK4150">
        <v>9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150</v>
      </c>
      <c r="AR4150">
        <v>150</v>
      </c>
      <c r="AS4150" t="s">
        <v>797</v>
      </c>
    </row>
    <row r="4151" spans="1:45" x14ac:dyDescent="0.25">
      <c r="A4151">
        <v>4150</v>
      </c>
      <c r="B4151" t="s">
        <v>26</v>
      </c>
      <c r="C4151" t="s">
        <v>680</v>
      </c>
      <c r="D4151" t="s">
        <v>7</v>
      </c>
      <c r="E4151" t="s">
        <v>363</v>
      </c>
      <c r="F4151" s="138">
        <v>44157</v>
      </c>
      <c r="G4151" t="s">
        <v>685</v>
      </c>
      <c r="H4151" t="s">
        <v>667</v>
      </c>
      <c r="I4151" t="s">
        <v>681</v>
      </c>
      <c r="J4151" t="s">
        <v>255</v>
      </c>
      <c r="K4151" t="s">
        <v>671</v>
      </c>
      <c r="L4151">
        <v>1000</v>
      </c>
      <c r="M4151">
        <v>200</v>
      </c>
      <c r="N4151">
        <v>260</v>
      </c>
      <c r="P4151">
        <v>112</v>
      </c>
      <c r="Q4151">
        <v>30</v>
      </c>
      <c r="R4151">
        <v>33</v>
      </c>
      <c r="S4151">
        <v>52</v>
      </c>
      <c r="T4151">
        <v>25.3</v>
      </c>
      <c r="U4151">
        <v>22.3</v>
      </c>
      <c r="V4151">
        <v>0.75555555555555554</v>
      </c>
      <c r="W4151">
        <v>0.4</v>
      </c>
      <c r="X4151">
        <v>0.16483516483516483</v>
      </c>
      <c r="Y4151">
        <v>0.18131868131868131</v>
      </c>
      <c r="Z4151">
        <v>326</v>
      </c>
      <c r="AA4151">
        <v>0.65</v>
      </c>
      <c r="AB4151">
        <v>24.8</v>
      </c>
      <c r="AC4151">
        <v>2</v>
      </c>
      <c r="AD4151">
        <v>0</v>
      </c>
      <c r="AE4151">
        <v>0</v>
      </c>
      <c r="AF4151">
        <v>0</v>
      </c>
      <c r="AG4151">
        <v>0</v>
      </c>
      <c r="AH4151">
        <v>19.3</v>
      </c>
      <c r="AI4151">
        <v>0</v>
      </c>
      <c r="AJ4151">
        <v>0</v>
      </c>
      <c r="AK4151">
        <v>6</v>
      </c>
      <c r="AL4151">
        <v>0</v>
      </c>
      <c r="AM4151">
        <v>0</v>
      </c>
      <c r="AN4151">
        <v>0</v>
      </c>
      <c r="AO4151">
        <v>1</v>
      </c>
      <c r="AP4151">
        <v>0</v>
      </c>
      <c r="AQ4151">
        <v>150</v>
      </c>
      <c r="AR4151">
        <v>150</v>
      </c>
      <c r="AS4151" t="s">
        <v>755</v>
      </c>
    </row>
    <row r="4152" spans="1:45" x14ac:dyDescent="0.25">
      <c r="A4152">
        <v>4151</v>
      </c>
      <c r="B4152" t="s">
        <v>26</v>
      </c>
      <c r="C4152" t="s">
        <v>680</v>
      </c>
      <c r="D4152" t="s">
        <v>7</v>
      </c>
      <c r="E4152" t="s">
        <v>363</v>
      </c>
      <c r="F4152" s="138">
        <v>44157</v>
      </c>
      <c r="G4152" t="s">
        <v>685</v>
      </c>
      <c r="H4152" t="s">
        <v>667</v>
      </c>
      <c r="I4152" t="s">
        <v>681</v>
      </c>
      <c r="J4152" t="s">
        <v>252</v>
      </c>
      <c r="K4152" t="s">
        <v>671</v>
      </c>
      <c r="L4152">
        <v>1000</v>
      </c>
      <c r="M4152">
        <v>200</v>
      </c>
      <c r="N4152">
        <v>260</v>
      </c>
      <c r="P4152">
        <v>80</v>
      </c>
      <c r="Q4152">
        <v>21</v>
      </c>
      <c r="R4152">
        <v>31</v>
      </c>
      <c r="S4152">
        <v>52</v>
      </c>
      <c r="T4152">
        <v>17</v>
      </c>
      <c r="U4152">
        <v>34.5</v>
      </c>
      <c r="V4152">
        <v>0.99038461538461542</v>
      </c>
      <c r="W4152">
        <v>0.4</v>
      </c>
      <c r="X4152">
        <v>0.11538461538461539</v>
      </c>
      <c r="Y4152">
        <v>0.17032967032967034</v>
      </c>
      <c r="Z4152">
        <v>340</v>
      </c>
      <c r="AA4152">
        <v>0.7</v>
      </c>
      <c r="AB4152">
        <v>17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34</v>
      </c>
      <c r="AI4152">
        <v>0</v>
      </c>
      <c r="AJ4152">
        <v>0</v>
      </c>
      <c r="AK4152">
        <v>1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150</v>
      </c>
      <c r="AR4152">
        <v>150</v>
      </c>
      <c r="AS4152" t="s">
        <v>755</v>
      </c>
    </row>
    <row r="4153" spans="1:45" x14ac:dyDescent="0.25">
      <c r="A4153">
        <v>4152</v>
      </c>
      <c r="B4153" t="s">
        <v>26</v>
      </c>
      <c r="C4153" t="s">
        <v>680</v>
      </c>
      <c r="D4153" t="s">
        <v>7</v>
      </c>
      <c r="E4153" t="s">
        <v>363</v>
      </c>
      <c r="F4153" s="138">
        <v>44157</v>
      </c>
      <c r="G4153" t="s">
        <v>685</v>
      </c>
      <c r="H4153" t="s">
        <v>667</v>
      </c>
      <c r="I4153" t="s">
        <v>681</v>
      </c>
      <c r="J4153" t="s">
        <v>637</v>
      </c>
      <c r="K4153" t="s">
        <v>671</v>
      </c>
      <c r="L4153">
        <v>1000</v>
      </c>
      <c r="M4153">
        <v>200</v>
      </c>
      <c r="N4153">
        <v>208</v>
      </c>
      <c r="P4153">
        <v>80</v>
      </c>
      <c r="Q4153">
        <v>21</v>
      </c>
      <c r="R4153">
        <v>18</v>
      </c>
      <c r="S4153">
        <v>52</v>
      </c>
      <c r="T4153">
        <v>26.5</v>
      </c>
      <c r="U4153">
        <v>16.75</v>
      </c>
      <c r="V4153">
        <v>1.108974358974359</v>
      </c>
      <c r="W4153">
        <v>0.4</v>
      </c>
      <c r="X4153">
        <v>0.14423076923076925</v>
      </c>
      <c r="Y4153">
        <v>0.12362637362637363</v>
      </c>
      <c r="Z4153">
        <v>310</v>
      </c>
      <c r="AA4153">
        <v>0.65</v>
      </c>
      <c r="AB4153">
        <v>24</v>
      </c>
      <c r="AC4153">
        <v>0</v>
      </c>
      <c r="AD4153">
        <v>0</v>
      </c>
      <c r="AE4153">
        <v>5</v>
      </c>
      <c r="AF4153">
        <v>0</v>
      </c>
      <c r="AG4153">
        <v>0</v>
      </c>
      <c r="AH4153">
        <v>15</v>
      </c>
      <c r="AI4153">
        <v>3</v>
      </c>
      <c r="AJ4153">
        <v>0</v>
      </c>
      <c r="AK4153">
        <v>2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150</v>
      </c>
      <c r="AR4153">
        <v>150</v>
      </c>
      <c r="AS4153" t="s">
        <v>755</v>
      </c>
    </row>
    <row r="4154" spans="1:45" x14ac:dyDescent="0.25">
      <c r="A4154">
        <v>4153</v>
      </c>
      <c r="B4154" t="s">
        <v>26</v>
      </c>
      <c r="C4154" t="s">
        <v>680</v>
      </c>
      <c r="D4154" t="s">
        <v>7</v>
      </c>
      <c r="E4154" t="s">
        <v>363</v>
      </c>
      <c r="F4154" s="138">
        <v>44157</v>
      </c>
      <c r="G4154" t="s">
        <v>685</v>
      </c>
      <c r="H4154" t="s">
        <v>667</v>
      </c>
      <c r="I4154" t="s">
        <v>681</v>
      </c>
      <c r="J4154" t="s">
        <v>248</v>
      </c>
      <c r="K4154" t="s">
        <v>671</v>
      </c>
      <c r="L4154">
        <v>1000</v>
      </c>
      <c r="M4154">
        <v>200</v>
      </c>
      <c r="N4154">
        <v>210</v>
      </c>
      <c r="P4154">
        <v>80</v>
      </c>
      <c r="Q4154">
        <v>20</v>
      </c>
      <c r="R4154">
        <v>46</v>
      </c>
      <c r="S4154">
        <v>52</v>
      </c>
      <c r="T4154">
        <v>20.3</v>
      </c>
      <c r="U4154">
        <v>53.55</v>
      </c>
      <c r="V4154">
        <v>1.1189393939393939</v>
      </c>
      <c r="W4154">
        <v>0.4</v>
      </c>
      <c r="X4154">
        <v>0.1360544217687075</v>
      </c>
      <c r="Y4154">
        <v>0.31292517006802723</v>
      </c>
      <c r="Z4154">
        <v>308</v>
      </c>
      <c r="AA4154">
        <v>0.65</v>
      </c>
      <c r="AB4154">
        <v>20.3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50.8</v>
      </c>
      <c r="AI4154">
        <v>3</v>
      </c>
      <c r="AJ4154">
        <v>0</v>
      </c>
      <c r="AK4154">
        <v>4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150</v>
      </c>
      <c r="AR4154">
        <v>150</v>
      </c>
      <c r="AS4154" t="s">
        <v>755</v>
      </c>
    </row>
    <row r="4155" spans="1:45" x14ac:dyDescent="0.25">
      <c r="A4155">
        <v>4154</v>
      </c>
      <c r="B4155" t="s">
        <v>26</v>
      </c>
      <c r="C4155" t="s">
        <v>680</v>
      </c>
      <c r="D4155" t="s">
        <v>7</v>
      </c>
      <c r="E4155" t="s">
        <v>363</v>
      </c>
      <c r="F4155" s="138">
        <v>44157</v>
      </c>
      <c r="G4155" t="s">
        <v>685</v>
      </c>
      <c r="H4155" t="s">
        <v>667</v>
      </c>
      <c r="I4155" t="s">
        <v>681</v>
      </c>
      <c r="J4155" t="s">
        <v>445</v>
      </c>
      <c r="K4155" t="s">
        <v>671</v>
      </c>
      <c r="L4155">
        <v>1000</v>
      </c>
      <c r="M4155">
        <v>280</v>
      </c>
      <c r="N4155">
        <v>160</v>
      </c>
      <c r="P4155">
        <v>112</v>
      </c>
      <c r="Q4155">
        <v>4</v>
      </c>
      <c r="R4155">
        <v>32</v>
      </c>
      <c r="S4155">
        <v>73</v>
      </c>
      <c r="T4155">
        <v>2.5</v>
      </c>
      <c r="U4155">
        <v>30.1</v>
      </c>
      <c r="V4155">
        <v>0.90555555555555556</v>
      </c>
      <c r="W4155">
        <v>0.4</v>
      </c>
      <c r="X4155">
        <v>3.5714285714285712E-2</v>
      </c>
      <c r="Y4155">
        <v>0.2857142857142857</v>
      </c>
      <c r="Z4155">
        <v>215</v>
      </c>
      <c r="AA4155">
        <v>0.65</v>
      </c>
      <c r="AB4155">
        <v>0</v>
      </c>
      <c r="AC4155">
        <v>0</v>
      </c>
      <c r="AD4155">
        <v>0</v>
      </c>
      <c r="AE4155">
        <v>5</v>
      </c>
      <c r="AF4155">
        <v>0</v>
      </c>
      <c r="AG4155">
        <v>0</v>
      </c>
      <c r="AH4155">
        <v>29.1</v>
      </c>
      <c r="AI4155">
        <v>0</v>
      </c>
      <c r="AJ4155">
        <v>0</v>
      </c>
      <c r="AK4155">
        <v>2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150</v>
      </c>
      <c r="AR4155">
        <v>150</v>
      </c>
      <c r="AS4155" t="s">
        <v>755</v>
      </c>
    </row>
    <row r="4156" spans="1:45" x14ac:dyDescent="0.25">
      <c r="A4156">
        <v>4155</v>
      </c>
      <c r="B4156" t="s">
        <v>26</v>
      </c>
      <c r="C4156" t="s">
        <v>680</v>
      </c>
      <c r="D4156" t="s">
        <v>7</v>
      </c>
      <c r="E4156" t="s">
        <v>363</v>
      </c>
      <c r="F4156" s="138">
        <v>44157</v>
      </c>
      <c r="G4156" t="s">
        <v>685</v>
      </c>
      <c r="H4156" t="s">
        <v>667</v>
      </c>
      <c r="I4156" t="s">
        <v>681</v>
      </c>
      <c r="J4156" t="s">
        <v>448</v>
      </c>
      <c r="K4156" t="s">
        <v>671</v>
      </c>
      <c r="L4156">
        <v>1000</v>
      </c>
      <c r="M4156">
        <v>200</v>
      </c>
      <c r="N4156">
        <v>184</v>
      </c>
      <c r="P4156">
        <v>80</v>
      </c>
      <c r="Q4156">
        <v>25</v>
      </c>
      <c r="R4156">
        <v>17</v>
      </c>
      <c r="S4156">
        <v>52</v>
      </c>
      <c r="T4156">
        <v>19.25</v>
      </c>
      <c r="U4156">
        <v>13</v>
      </c>
      <c r="V4156">
        <v>0.7678571428571429</v>
      </c>
      <c r="W4156">
        <v>0.4</v>
      </c>
      <c r="X4156">
        <v>0.19409937888198761</v>
      </c>
      <c r="Y4156">
        <v>0.13198757763975158</v>
      </c>
      <c r="Z4156">
        <v>230</v>
      </c>
      <c r="AA4156">
        <v>0.65</v>
      </c>
      <c r="AB4156">
        <v>19</v>
      </c>
      <c r="AC4156">
        <v>1</v>
      </c>
      <c r="AD4156">
        <v>0</v>
      </c>
      <c r="AE4156">
        <v>0</v>
      </c>
      <c r="AF4156">
        <v>0</v>
      </c>
      <c r="AG4156">
        <v>0</v>
      </c>
      <c r="AH4156">
        <v>12</v>
      </c>
      <c r="AI4156">
        <v>0</v>
      </c>
      <c r="AJ4156">
        <v>0</v>
      </c>
      <c r="AK4156">
        <v>2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150</v>
      </c>
      <c r="AR4156">
        <v>150</v>
      </c>
      <c r="AS4156" t="s">
        <v>755</v>
      </c>
    </row>
    <row r="4157" spans="1:45" x14ac:dyDescent="0.25">
      <c r="A4157">
        <v>4156</v>
      </c>
      <c r="B4157" t="s">
        <v>26</v>
      </c>
      <c r="C4157" t="s">
        <v>680</v>
      </c>
      <c r="D4157" t="s">
        <v>7</v>
      </c>
      <c r="E4157" t="s">
        <v>363</v>
      </c>
      <c r="F4157" s="138">
        <v>44157</v>
      </c>
      <c r="G4157" t="s">
        <v>685</v>
      </c>
      <c r="H4157" t="s">
        <v>667</v>
      </c>
      <c r="I4157" t="s">
        <v>681</v>
      </c>
      <c r="J4157" t="s">
        <v>264</v>
      </c>
      <c r="K4157" t="s">
        <v>671</v>
      </c>
      <c r="L4157">
        <v>1000</v>
      </c>
      <c r="M4157">
        <v>200</v>
      </c>
      <c r="N4157">
        <v>176</v>
      </c>
      <c r="P4157">
        <v>80</v>
      </c>
      <c r="Q4157">
        <v>16</v>
      </c>
      <c r="R4157">
        <v>21</v>
      </c>
      <c r="S4157">
        <v>52</v>
      </c>
      <c r="T4157">
        <v>20.8</v>
      </c>
      <c r="U4157">
        <v>22.5</v>
      </c>
      <c r="V4157">
        <v>1.1702702702702701</v>
      </c>
      <c r="W4157">
        <v>0.4</v>
      </c>
      <c r="X4157">
        <v>0.12987012987012989</v>
      </c>
      <c r="Y4157">
        <v>0.17045454545454547</v>
      </c>
      <c r="Z4157">
        <v>212</v>
      </c>
      <c r="AA4157">
        <v>0.65</v>
      </c>
      <c r="AB4157">
        <v>20.8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22.5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2</v>
      </c>
      <c r="AP4157">
        <v>0</v>
      </c>
      <c r="AQ4157">
        <v>150</v>
      </c>
      <c r="AR4157">
        <v>150</v>
      </c>
      <c r="AS4157" t="s">
        <v>755</v>
      </c>
    </row>
    <row r="4158" spans="1:45" x14ac:dyDescent="0.25">
      <c r="A4158">
        <v>4157</v>
      </c>
      <c r="B4158" t="s">
        <v>26</v>
      </c>
      <c r="C4158" t="s">
        <v>680</v>
      </c>
      <c r="D4158" t="s">
        <v>7</v>
      </c>
      <c r="E4158" t="s">
        <v>363</v>
      </c>
      <c r="F4158" s="138">
        <v>44157</v>
      </c>
      <c r="G4158" t="s">
        <v>685</v>
      </c>
      <c r="H4158" t="s">
        <v>667</v>
      </c>
      <c r="I4158" t="s">
        <v>681</v>
      </c>
      <c r="J4158" t="s">
        <v>410</v>
      </c>
      <c r="K4158" t="s">
        <v>671</v>
      </c>
      <c r="L4158">
        <v>1000</v>
      </c>
      <c r="M4158">
        <v>200</v>
      </c>
      <c r="N4158">
        <v>204</v>
      </c>
      <c r="P4158">
        <v>80</v>
      </c>
      <c r="Q4158">
        <v>27</v>
      </c>
      <c r="R4158">
        <v>37</v>
      </c>
      <c r="S4158">
        <v>52</v>
      </c>
      <c r="T4158">
        <v>24</v>
      </c>
      <c r="U4158">
        <v>32.6</v>
      </c>
      <c r="V4158">
        <v>0.88437500000000002</v>
      </c>
      <c r="W4158">
        <v>0.4</v>
      </c>
      <c r="X4158">
        <v>0.18907563025210086</v>
      </c>
      <c r="Y4158">
        <v>0.25910364145658266</v>
      </c>
      <c r="Z4158">
        <v>313</v>
      </c>
      <c r="AA4158">
        <v>0.65</v>
      </c>
      <c r="AB4158">
        <v>21.5</v>
      </c>
      <c r="AC4158">
        <v>0</v>
      </c>
      <c r="AD4158">
        <v>0</v>
      </c>
      <c r="AE4158">
        <v>5</v>
      </c>
      <c r="AF4158">
        <v>0</v>
      </c>
      <c r="AG4158">
        <v>0</v>
      </c>
      <c r="AH4158">
        <v>30.6</v>
      </c>
      <c r="AI4158">
        <v>0</v>
      </c>
      <c r="AJ4158">
        <v>0</v>
      </c>
      <c r="AK4158">
        <v>4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150</v>
      </c>
      <c r="AR4158">
        <v>150</v>
      </c>
      <c r="AS4158" t="s">
        <v>755</v>
      </c>
    </row>
    <row r="4159" spans="1:45" x14ac:dyDescent="0.25">
      <c r="A4159">
        <v>4158</v>
      </c>
      <c r="B4159" t="s">
        <v>26</v>
      </c>
      <c r="C4159" t="s">
        <v>680</v>
      </c>
      <c r="D4159" t="s">
        <v>7</v>
      </c>
      <c r="E4159" t="s">
        <v>363</v>
      </c>
      <c r="F4159" s="138">
        <v>44157</v>
      </c>
      <c r="G4159" t="s">
        <v>685</v>
      </c>
      <c r="H4159" t="s">
        <v>667</v>
      </c>
      <c r="I4159" t="s">
        <v>681</v>
      </c>
      <c r="J4159" t="s">
        <v>261</v>
      </c>
      <c r="K4159" t="s">
        <v>671</v>
      </c>
      <c r="L4159">
        <v>1000</v>
      </c>
      <c r="M4159">
        <v>200</v>
      </c>
      <c r="N4159">
        <v>160</v>
      </c>
      <c r="P4159">
        <v>80</v>
      </c>
      <c r="Q4159">
        <v>20</v>
      </c>
      <c r="R4159">
        <v>24</v>
      </c>
      <c r="S4159">
        <v>52</v>
      </c>
      <c r="T4159">
        <v>19</v>
      </c>
      <c r="U4159">
        <v>27.1</v>
      </c>
      <c r="V4159">
        <v>1.0477272727272728</v>
      </c>
      <c r="W4159">
        <v>0.4</v>
      </c>
      <c r="X4159">
        <v>0.17857142857142858</v>
      </c>
      <c r="Y4159">
        <v>0.21428571428571427</v>
      </c>
      <c r="Z4159">
        <v>241</v>
      </c>
      <c r="AA4159">
        <v>0.65</v>
      </c>
      <c r="AB4159">
        <v>19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26.6</v>
      </c>
      <c r="AI4159">
        <v>0</v>
      </c>
      <c r="AJ4159">
        <v>0</v>
      </c>
      <c r="AK4159">
        <v>1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150</v>
      </c>
      <c r="AR4159">
        <v>150</v>
      </c>
      <c r="AS4159" t="s">
        <v>755</v>
      </c>
    </row>
    <row r="4160" spans="1:45" x14ac:dyDescent="0.25">
      <c r="A4160">
        <v>4159</v>
      </c>
      <c r="B4160" t="s">
        <v>26</v>
      </c>
      <c r="C4160" t="s">
        <v>680</v>
      </c>
      <c r="D4160" t="s">
        <v>7</v>
      </c>
      <c r="E4160" t="s">
        <v>363</v>
      </c>
      <c r="F4160" s="138">
        <v>44157</v>
      </c>
      <c r="G4160" t="s">
        <v>682</v>
      </c>
      <c r="H4160" t="s">
        <v>667</v>
      </c>
      <c r="I4160" t="s">
        <v>689</v>
      </c>
      <c r="J4160" t="s">
        <v>438</v>
      </c>
      <c r="K4160" t="s">
        <v>671</v>
      </c>
      <c r="L4160">
        <v>1000</v>
      </c>
      <c r="M4160">
        <v>200</v>
      </c>
      <c r="N4160">
        <v>320</v>
      </c>
      <c r="P4160">
        <v>40</v>
      </c>
      <c r="Q4160">
        <v>30</v>
      </c>
      <c r="R4160">
        <v>55</v>
      </c>
      <c r="S4160">
        <v>52</v>
      </c>
      <c r="T4160">
        <v>34</v>
      </c>
      <c r="U4160">
        <v>60.25</v>
      </c>
      <c r="V4160">
        <v>1.1088235294117648</v>
      </c>
      <c r="W4160">
        <v>0.24</v>
      </c>
      <c r="X4160">
        <v>0.13392857142857142</v>
      </c>
      <c r="Y4160">
        <v>0.24553571428571427</v>
      </c>
      <c r="Z4160">
        <v>347</v>
      </c>
      <c r="AA4160">
        <v>0.6</v>
      </c>
      <c r="AB4160">
        <v>33</v>
      </c>
      <c r="AC4160">
        <v>2</v>
      </c>
      <c r="AD4160">
        <v>0</v>
      </c>
      <c r="AE4160">
        <v>1</v>
      </c>
      <c r="AF4160">
        <v>0</v>
      </c>
      <c r="AG4160">
        <v>0</v>
      </c>
      <c r="AH4160">
        <v>57</v>
      </c>
      <c r="AI4160">
        <v>3</v>
      </c>
      <c r="AJ4160">
        <v>0</v>
      </c>
      <c r="AK4160">
        <v>5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150</v>
      </c>
      <c r="AR4160">
        <v>150</v>
      </c>
      <c r="AS4160" t="s">
        <v>755</v>
      </c>
    </row>
    <row r="4161" spans="1:45" x14ac:dyDescent="0.25">
      <c r="A4161">
        <v>4160</v>
      </c>
      <c r="B4161" t="s">
        <v>26</v>
      </c>
      <c r="C4161" t="s">
        <v>665</v>
      </c>
      <c r="D4161" t="s">
        <v>7</v>
      </c>
      <c r="E4161" t="s">
        <v>364</v>
      </c>
      <c r="F4161" s="138">
        <v>44163</v>
      </c>
      <c r="G4161" t="s">
        <v>666</v>
      </c>
      <c r="H4161" t="s">
        <v>667</v>
      </c>
      <c r="I4161" t="s">
        <v>668</v>
      </c>
      <c r="J4161" t="s">
        <v>129</v>
      </c>
      <c r="K4161" t="s">
        <v>669</v>
      </c>
      <c r="L4161">
        <v>2700</v>
      </c>
      <c r="M4161">
        <v>567</v>
      </c>
      <c r="N4161">
        <v>549</v>
      </c>
      <c r="P4161">
        <v>226.8</v>
      </c>
      <c r="Q4161">
        <v>88</v>
      </c>
      <c r="R4161">
        <v>66</v>
      </c>
      <c r="S4161">
        <v>149.68799999999999</v>
      </c>
      <c r="T4161">
        <v>71.75</v>
      </c>
      <c r="U4161">
        <v>66</v>
      </c>
      <c r="V4161">
        <v>0.89448051948051943</v>
      </c>
      <c r="W4161">
        <v>0.4</v>
      </c>
      <c r="X4161">
        <v>0.22898776997137654</v>
      </c>
      <c r="Y4161">
        <v>0.17174082747853242</v>
      </c>
      <c r="Z4161">
        <v>505</v>
      </c>
      <c r="AA4161">
        <v>0.8</v>
      </c>
      <c r="AB4161">
        <v>53</v>
      </c>
      <c r="AC4161">
        <v>1</v>
      </c>
      <c r="AD4161">
        <v>0</v>
      </c>
      <c r="AE4161">
        <v>37</v>
      </c>
      <c r="AF4161">
        <v>0</v>
      </c>
      <c r="AG4161">
        <v>0</v>
      </c>
      <c r="AH4161">
        <v>63</v>
      </c>
      <c r="AI4161">
        <v>2</v>
      </c>
      <c r="AJ4161">
        <v>0</v>
      </c>
      <c r="AK4161">
        <v>5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100</v>
      </c>
      <c r="AR4161">
        <v>100</v>
      </c>
      <c r="AS4161" t="s">
        <v>797</v>
      </c>
    </row>
    <row r="4162" spans="1:45" x14ac:dyDescent="0.25">
      <c r="A4162">
        <v>4161</v>
      </c>
      <c r="B4162" t="s">
        <v>26</v>
      </c>
      <c r="C4162" t="s">
        <v>665</v>
      </c>
      <c r="D4162" t="s">
        <v>7</v>
      </c>
      <c r="E4162" t="s">
        <v>364</v>
      </c>
      <c r="F4162" s="138">
        <v>44163</v>
      </c>
      <c r="G4162" t="s">
        <v>666</v>
      </c>
      <c r="H4162" t="s">
        <v>667</v>
      </c>
      <c r="I4162" t="s">
        <v>668</v>
      </c>
      <c r="J4162" t="s">
        <v>130</v>
      </c>
      <c r="K4162" t="s">
        <v>669</v>
      </c>
      <c r="L4162">
        <v>2700</v>
      </c>
      <c r="M4162">
        <v>567</v>
      </c>
      <c r="N4162">
        <v>608</v>
      </c>
      <c r="P4162">
        <v>226.8</v>
      </c>
      <c r="Q4162">
        <v>165</v>
      </c>
      <c r="R4162">
        <v>89</v>
      </c>
      <c r="S4162">
        <v>149.68799999999999</v>
      </c>
      <c r="T4162">
        <v>83.5</v>
      </c>
      <c r="U4162">
        <v>39</v>
      </c>
      <c r="V4162">
        <v>0.48228346456692911</v>
      </c>
      <c r="W4162">
        <v>0.4</v>
      </c>
      <c r="X4162">
        <v>0.38768796992481208</v>
      </c>
      <c r="Y4162">
        <v>0.20911654135338348</v>
      </c>
      <c r="Z4162">
        <v>400</v>
      </c>
      <c r="AA4162">
        <v>0.8</v>
      </c>
      <c r="AB4162">
        <v>69</v>
      </c>
      <c r="AC4162">
        <v>14</v>
      </c>
      <c r="AD4162">
        <v>0</v>
      </c>
      <c r="AE4162">
        <v>22</v>
      </c>
      <c r="AF4162">
        <v>0</v>
      </c>
      <c r="AG4162">
        <v>0</v>
      </c>
      <c r="AH4162">
        <v>37</v>
      </c>
      <c r="AI4162">
        <v>0</v>
      </c>
      <c r="AJ4162">
        <v>0</v>
      </c>
      <c r="AK4162">
        <v>4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100</v>
      </c>
      <c r="AR4162">
        <v>100</v>
      </c>
      <c r="AS4162" t="s">
        <v>797</v>
      </c>
    </row>
    <row r="4163" spans="1:45" x14ac:dyDescent="0.25">
      <c r="A4163">
        <v>4162</v>
      </c>
      <c r="B4163" t="s">
        <v>26</v>
      </c>
      <c r="C4163" t="s">
        <v>665</v>
      </c>
      <c r="D4163" t="s">
        <v>7</v>
      </c>
      <c r="E4163" t="s">
        <v>364</v>
      </c>
      <c r="F4163" s="138">
        <v>44163</v>
      </c>
      <c r="G4163" t="s">
        <v>666</v>
      </c>
      <c r="H4163" t="s">
        <v>667</v>
      </c>
      <c r="I4163" t="s">
        <v>672</v>
      </c>
      <c r="J4163" t="s">
        <v>189</v>
      </c>
      <c r="K4163" t="s">
        <v>669</v>
      </c>
      <c r="L4163">
        <v>2700</v>
      </c>
      <c r="M4163">
        <v>567</v>
      </c>
      <c r="N4163">
        <v>608</v>
      </c>
      <c r="P4163">
        <v>226.8</v>
      </c>
      <c r="Q4163">
        <v>121</v>
      </c>
      <c r="R4163">
        <v>39</v>
      </c>
      <c r="S4163">
        <v>149.68799999999999</v>
      </c>
      <c r="T4163">
        <v>85.45</v>
      </c>
      <c r="U4163">
        <v>31</v>
      </c>
      <c r="V4163">
        <v>0.72781249999999997</v>
      </c>
      <c r="W4163">
        <v>0.4</v>
      </c>
      <c r="X4163">
        <v>0.2843045112781955</v>
      </c>
      <c r="Y4163">
        <v>9.1635338345864667E-2</v>
      </c>
      <c r="Z4163">
        <v>538</v>
      </c>
      <c r="AA4163">
        <v>0.8</v>
      </c>
      <c r="AB4163">
        <v>53.7</v>
      </c>
      <c r="AC4163">
        <v>25</v>
      </c>
      <c r="AD4163">
        <v>0</v>
      </c>
      <c r="AE4163">
        <v>51</v>
      </c>
      <c r="AF4163">
        <v>0</v>
      </c>
      <c r="AG4163">
        <v>0</v>
      </c>
      <c r="AH4163">
        <v>0</v>
      </c>
      <c r="AI4163">
        <v>28</v>
      </c>
      <c r="AJ4163">
        <v>0</v>
      </c>
      <c r="AK4163">
        <v>48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100</v>
      </c>
      <c r="AR4163">
        <v>100</v>
      </c>
      <c r="AS4163" t="s">
        <v>797</v>
      </c>
    </row>
    <row r="4164" spans="1:45" x14ac:dyDescent="0.25">
      <c r="A4164">
        <v>4163</v>
      </c>
      <c r="B4164" t="s">
        <v>26</v>
      </c>
      <c r="C4164" t="s">
        <v>665</v>
      </c>
      <c r="D4164" t="s">
        <v>7</v>
      </c>
      <c r="E4164" t="s">
        <v>364</v>
      </c>
      <c r="F4164" s="138">
        <v>44163</v>
      </c>
      <c r="G4164" t="s">
        <v>670</v>
      </c>
      <c r="H4164" t="s">
        <v>667</v>
      </c>
      <c r="I4164" t="s">
        <v>668</v>
      </c>
      <c r="J4164" t="s">
        <v>138</v>
      </c>
      <c r="K4164" t="s">
        <v>671</v>
      </c>
      <c r="L4164">
        <v>1200</v>
      </c>
      <c r="M4164">
        <v>336</v>
      </c>
      <c r="N4164">
        <v>316</v>
      </c>
      <c r="P4164">
        <v>134.4</v>
      </c>
      <c r="Q4164">
        <v>45</v>
      </c>
      <c r="R4164">
        <v>19</v>
      </c>
      <c r="S4164">
        <v>88.703999999999994</v>
      </c>
      <c r="T4164">
        <v>33</v>
      </c>
      <c r="U4164">
        <v>8.75</v>
      </c>
      <c r="V4164">
        <v>0.65234375</v>
      </c>
      <c r="W4164">
        <v>0.4</v>
      </c>
      <c r="X4164">
        <v>0.2034358047016275</v>
      </c>
      <c r="Y4164">
        <v>8.5895117540687169E-2</v>
      </c>
      <c r="Z4164">
        <v>280</v>
      </c>
      <c r="AA4164">
        <v>0.7</v>
      </c>
      <c r="AB4164">
        <v>27</v>
      </c>
      <c r="AC4164">
        <v>2</v>
      </c>
      <c r="AD4164">
        <v>0</v>
      </c>
      <c r="AE4164">
        <v>11</v>
      </c>
      <c r="AF4164">
        <v>0</v>
      </c>
      <c r="AG4164">
        <v>0</v>
      </c>
      <c r="AH4164">
        <v>7</v>
      </c>
      <c r="AI4164">
        <v>1</v>
      </c>
      <c r="AJ4164">
        <v>0</v>
      </c>
      <c r="AK4164">
        <v>3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100</v>
      </c>
      <c r="AR4164">
        <v>100</v>
      </c>
      <c r="AS4164" t="s">
        <v>797</v>
      </c>
    </row>
    <row r="4165" spans="1:45" x14ac:dyDescent="0.25">
      <c r="A4165">
        <v>4164</v>
      </c>
      <c r="B4165" t="s">
        <v>26</v>
      </c>
      <c r="C4165" t="s">
        <v>665</v>
      </c>
      <c r="D4165" t="s">
        <v>7</v>
      </c>
      <c r="E4165" t="s">
        <v>364</v>
      </c>
      <c r="F4165" s="138">
        <v>44163</v>
      </c>
      <c r="G4165" t="s">
        <v>670</v>
      </c>
      <c r="H4165" t="s">
        <v>667</v>
      </c>
      <c r="I4165" t="s">
        <v>668</v>
      </c>
      <c r="J4165" t="s">
        <v>139</v>
      </c>
      <c r="K4165" t="s">
        <v>671</v>
      </c>
      <c r="L4165">
        <v>2700</v>
      </c>
      <c r="M4165">
        <v>240</v>
      </c>
      <c r="N4165">
        <v>226</v>
      </c>
      <c r="P4165">
        <v>96</v>
      </c>
      <c r="Q4165">
        <v>27</v>
      </c>
      <c r="R4165">
        <v>47</v>
      </c>
      <c r="S4165">
        <v>63.36</v>
      </c>
      <c r="T4165">
        <v>29</v>
      </c>
      <c r="U4165">
        <v>17</v>
      </c>
      <c r="V4165">
        <v>0.6216216216216216</v>
      </c>
      <c r="W4165">
        <v>0.4</v>
      </c>
      <c r="X4165">
        <v>0.17067003792667509</v>
      </c>
      <c r="Y4165">
        <v>0.29709228824273076</v>
      </c>
      <c r="Z4165">
        <v>480</v>
      </c>
      <c r="AA4165">
        <v>0.8</v>
      </c>
      <c r="AB4165">
        <v>24</v>
      </c>
      <c r="AC4165">
        <v>2</v>
      </c>
      <c r="AD4165">
        <v>0</v>
      </c>
      <c r="AE4165">
        <v>9</v>
      </c>
      <c r="AF4165">
        <v>0</v>
      </c>
      <c r="AG4165">
        <v>0</v>
      </c>
      <c r="AH4165">
        <v>11</v>
      </c>
      <c r="AI4165">
        <v>5</v>
      </c>
      <c r="AJ4165">
        <v>0</v>
      </c>
      <c r="AK4165">
        <v>8</v>
      </c>
      <c r="AL4165">
        <v>0</v>
      </c>
      <c r="AM4165">
        <v>0</v>
      </c>
      <c r="AN4165">
        <v>0</v>
      </c>
      <c r="AO4165">
        <v>2</v>
      </c>
      <c r="AP4165">
        <v>0</v>
      </c>
      <c r="AQ4165">
        <v>100</v>
      </c>
      <c r="AR4165">
        <v>100</v>
      </c>
      <c r="AS4165" t="s">
        <v>755</v>
      </c>
    </row>
    <row r="4166" spans="1:45" x14ac:dyDescent="0.25">
      <c r="A4166">
        <v>4165</v>
      </c>
      <c r="B4166" t="s">
        <v>26</v>
      </c>
      <c r="C4166" t="s">
        <v>665</v>
      </c>
      <c r="D4166" t="s">
        <v>7</v>
      </c>
      <c r="E4166" t="s">
        <v>364</v>
      </c>
      <c r="F4166" s="138">
        <v>44163</v>
      </c>
      <c r="G4166" t="s">
        <v>670</v>
      </c>
      <c r="H4166" t="s">
        <v>667</v>
      </c>
      <c r="I4166" t="s">
        <v>668</v>
      </c>
      <c r="J4166" t="s">
        <v>142</v>
      </c>
      <c r="K4166" t="s">
        <v>671</v>
      </c>
      <c r="L4166">
        <v>1200</v>
      </c>
      <c r="M4166">
        <v>336</v>
      </c>
      <c r="N4166">
        <v>331</v>
      </c>
      <c r="P4166">
        <v>134.4</v>
      </c>
      <c r="Q4166">
        <v>63</v>
      </c>
      <c r="R4166">
        <v>42</v>
      </c>
      <c r="S4166">
        <v>89</v>
      </c>
      <c r="T4166">
        <v>25.5</v>
      </c>
      <c r="U4166">
        <v>34.75</v>
      </c>
      <c r="V4166">
        <v>0.57380952380952377</v>
      </c>
      <c r="W4166">
        <v>0.4</v>
      </c>
      <c r="X4166">
        <v>0.27190332326283989</v>
      </c>
      <c r="Y4166">
        <v>0.1812688821752266</v>
      </c>
      <c r="Z4166">
        <v>432</v>
      </c>
      <c r="AA4166">
        <v>0.7</v>
      </c>
      <c r="AB4166">
        <v>24</v>
      </c>
      <c r="AC4166">
        <v>4</v>
      </c>
      <c r="AD4166">
        <v>0</v>
      </c>
      <c r="AE4166">
        <v>1</v>
      </c>
      <c r="AF4166">
        <v>0</v>
      </c>
      <c r="AG4166">
        <v>0</v>
      </c>
      <c r="AH4166">
        <v>33</v>
      </c>
      <c r="AI4166">
        <v>3</v>
      </c>
      <c r="AJ4166">
        <v>0</v>
      </c>
      <c r="AK4166">
        <v>2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50</v>
      </c>
      <c r="AR4166">
        <v>50</v>
      </c>
      <c r="AS4166" t="s">
        <v>797</v>
      </c>
    </row>
    <row r="4167" spans="1:45" x14ac:dyDescent="0.25">
      <c r="A4167">
        <v>4166</v>
      </c>
      <c r="B4167" t="s">
        <v>26</v>
      </c>
      <c r="C4167" t="s">
        <v>665</v>
      </c>
      <c r="D4167" t="s">
        <v>7</v>
      </c>
      <c r="E4167" t="s">
        <v>364</v>
      </c>
      <c r="F4167" s="138">
        <v>44163</v>
      </c>
      <c r="G4167" t="s">
        <v>670</v>
      </c>
      <c r="H4167" t="s">
        <v>667</v>
      </c>
      <c r="I4167" t="s">
        <v>668</v>
      </c>
      <c r="J4167" t="s">
        <v>143</v>
      </c>
      <c r="K4167" t="s">
        <v>671</v>
      </c>
      <c r="L4167">
        <v>2700</v>
      </c>
      <c r="M4167">
        <v>240</v>
      </c>
      <c r="N4167">
        <v>240</v>
      </c>
      <c r="P4167">
        <v>96</v>
      </c>
      <c r="Q4167">
        <v>33</v>
      </c>
      <c r="R4167">
        <v>17</v>
      </c>
      <c r="S4167">
        <v>63.36</v>
      </c>
      <c r="T4167">
        <v>18</v>
      </c>
      <c r="U4167">
        <v>10.25</v>
      </c>
      <c r="V4167">
        <v>0.56499999999999995</v>
      </c>
      <c r="W4167">
        <v>0.4</v>
      </c>
      <c r="X4167">
        <v>0.19642857142857142</v>
      </c>
      <c r="Y4167">
        <v>0.10119047619047619</v>
      </c>
      <c r="Z4167">
        <v>200</v>
      </c>
      <c r="AA4167">
        <v>0.8</v>
      </c>
      <c r="AB4167">
        <v>17</v>
      </c>
      <c r="AC4167">
        <v>2</v>
      </c>
      <c r="AD4167">
        <v>0</v>
      </c>
      <c r="AE4167">
        <v>1</v>
      </c>
      <c r="AF4167">
        <v>0</v>
      </c>
      <c r="AG4167">
        <v>0</v>
      </c>
      <c r="AH4167">
        <v>7</v>
      </c>
      <c r="AI4167">
        <v>3</v>
      </c>
      <c r="AJ4167">
        <v>0</v>
      </c>
      <c r="AK4167">
        <v>5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50</v>
      </c>
      <c r="AR4167">
        <v>50</v>
      </c>
      <c r="AS4167" t="s">
        <v>755</v>
      </c>
    </row>
    <row r="4168" spans="1:45" x14ac:dyDescent="0.25">
      <c r="A4168">
        <v>4167</v>
      </c>
      <c r="B4168" t="s">
        <v>26</v>
      </c>
      <c r="C4168" t="s">
        <v>665</v>
      </c>
      <c r="D4168" t="s">
        <v>7</v>
      </c>
      <c r="E4168" t="s">
        <v>364</v>
      </c>
      <c r="F4168" s="138">
        <v>44163</v>
      </c>
      <c r="G4168" t="s">
        <v>670</v>
      </c>
      <c r="H4168" t="s">
        <v>667</v>
      </c>
      <c r="I4168" t="s">
        <v>668</v>
      </c>
      <c r="J4168" t="s">
        <v>144</v>
      </c>
      <c r="K4168" t="s">
        <v>671</v>
      </c>
      <c r="L4168">
        <v>1200</v>
      </c>
      <c r="M4168">
        <v>240</v>
      </c>
      <c r="N4168">
        <v>234</v>
      </c>
      <c r="P4168">
        <v>96</v>
      </c>
      <c r="Q4168">
        <v>62</v>
      </c>
      <c r="R4168">
        <v>19</v>
      </c>
      <c r="S4168">
        <v>63.36</v>
      </c>
      <c r="T4168">
        <v>36</v>
      </c>
      <c r="U4168">
        <v>7.5</v>
      </c>
      <c r="V4168">
        <v>0.53703703703703709</v>
      </c>
      <c r="W4168">
        <v>0.4</v>
      </c>
      <c r="X4168">
        <v>0.37851037851037855</v>
      </c>
      <c r="Y4168">
        <v>0.11599511599511601</v>
      </c>
      <c r="Z4168">
        <v>312</v>
      </c>
      <c r="AA4168">
        <v>0.8</v>
      </c>
      <c r="AB4168">
        <v>34</v>
      </c>
      <c r="AC4168">
        <v>2</v>
      </c>
      <c r="AD4168">
        <v>0</v>
      </c>
      <c r="AE4168">
        <v>3</v>
      </c>
      <c r="AF4168">
        <v>0</v>
      </c>
      <c r="AG4168">
        <v>0</v>
      </c>
      <c r="AH4168">
        <v>0</v>
      </c>
      <c r="AI4168">
        <v>4</v>
      </c>
      <c r="AJ4168">
        <v>0</v>
      </c>
      <c r="AK4168">
        <v>13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50</v>
      </c>
      <c r="AR4168">
        <v>50</v>
      </c>
      <c r="AS4168" t="s">
        <v>755</v>
      </c>
    </row>
    <row r="4169" spans="1:45" x14ac:dyDescent="0.25">
      <c r="A4169">
        <v>4168</v>
      </c>
      <c r="B4169" t="s">
        <v>26</v>
      </c>
      <c r="C4169" t="s">
        <v>665</v>
      </c>
      <c r="D4169" t="s">
        <v>7</v>
      </c>
      <c r="E4169" t="s">
        <v>364</v>
      </c>
      <c r="F4169" s="138">
        <v>44163</v>
      </c>
      <c r="G4169" t="s">
        <v>670</v>
      </c>
      <c r="H4169" t="s">
        <v>667</v>
      </c>
      <c r="I4169" t="s">
        <v>668</v>
      </c>
      <c r="J4169" t="s">
        <v>145</v>
      </c>
      <c r="K4169" t="s">
        <v>671</v>
      </c>
      <c r="L4169">
        <v>1200</v>
      </c>
      <c r="M4169">
        <v>240</v>
      </c>
      <c r="N4169">
        <v>248</v>
      </c>
      <c r="P4169">
        <v>96</v>
      </c>
      <c r="Q4169">
        <v>60</v>
      </c>
      <c r="R4169">
        <v>6</v>
      </c>
      <c r="S4169">
        <v>63.36</v>
      </c>
      <c r="T4169">
        <v>33.25</v>
      </c>
      <c r="U4169">
        <v>3.75</v>
      </c>
      <c r="V4169">
        <v>0.56060606060606055</v>
      </c>
      <c r="W4169">
        <v>0.4</v>
      </c>
      <c r="X4169">
        <v>0.34562211981566821</v>
      </c>
      <c r="Y4169">
        <v>3.4562211981566823E-2</v>
      </c>
      <c r="Z4169">
        <v>250</v>
      </c>
      <c r="AA4169">
        <v>0.7</v>
      </c>
      <c r="AB4169">
        <v>31</v>
      </c>
      <c r="AC4169">
        <v>3</v>
      </c>
      <c r="AD4169">
        <v>0</v>
      </c>
      <c r="AE4169">
        <v>3</v>
      </c>
      <c r="AF4169">
        <v>0</v>
      </c>
      <c r="AG4169">
        <v>0</v>
      </c>
      <c r="AH4169">
        <v>0</v>
      </c>
      <c r="AI4169">
        <v>7</v>
      </c>
      <c r="AJ4169">
        <v>0</v>
      </c>
      <c r="AK4169">
        <v>4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50</v>
      </c>
      <c r="AR4169">
        <v>50</v>
      </c>
      <c r="AS4169" t="s">
        <v>755</v>
      </c>
    </row>
    <row r="4170" spans="1:45" x14ac:dyDescent="0.25">
      <c r="A4170">
        <v>4169</v>
      </c>
      <c r="B4170" t="s">
        <v>26</v>
      </c>
      <c r="C4170" t="s">
        <v>665</v>
      </c>
      <c r="D4170" t="s">
        <v>7</v>
      </c>
      <c r="E4170" t="s">
        <v>364</v>
      </c>
      <c r="F4170" s="138">
        <v>44163</v>
      </c>
      <c r="G4170" t="s">
        <v>670</v>
      </c>
      <c r="H4170" t="s">
        <v>667</v>
      </c>
      <c r="I4170" t="s">
        <v>672</v>
      </c>
      <c r="J4170" t="s">
        <v>190</v>
      </c>
      <c r="K4170" t="s">
        <v>671</v>
      </c>
      <c r="L4170">
        <v>1200</v>
      </c>
      <c r="M4170">
        <v>240</v>
      </c>
      <c r="N4170">
        <v>246</v>
      </c>
      <c r="P4170">
        <v>96</v>
      </c>
      <c r="Q4170">
        <v>42</v>
      </c>
      <c r="R4170">
        <v>6</v>
      </c>
      <c r="S4170">
        <v>63.36</v>
      </c>
      <c r="T4170">
        <v>22</v>
      </c>
      <c r="U4170">
        <v>2.75</v>
      </c>
      <c r="V4170">
        <v>0.515625</v>
      </c>
      <c r="W4170">
        <v>0.4</v>
      </c>
      <c r="X4170">
        <v>0.24390243902439027</v>
      </c>
      <c r="Y4170">
        <v>3.4843205574912897E-2</v>
      </c>
      <c r="Z4170">
        <v>312</v>
      </c>
      <c r="AA4170">
        <v>0.7</v>
      </c>
      <c r="AB4170">
        <v>22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2.5</v>
      </c>
      <c r="AI4170">
        <v>1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50</v>
      </c>
      <c r="AR4170">
        <v>50</v>
      </c>
      <c r="AS4170" t="s">
        <v>755</v>
      </c>
    </row>
    <row r="4171" spans="1:45" x14ac:dyDescent="0.25">
      <c r="A4171">
        <v>4170</v>
      </c>
      <c r="B4171" t="s">
        <v>26</v>
      </c>
      <c r="C4171" t="s">
        <v>665</v>
      </c>
      <c r="D4171" t="s">
        <v>7</v>
      </c>
      <c r="E4171" t="s">
        <v>364</v>
      </c>
      <c r="F4171" s="138">
        <v>44163</v>
      </c>
      <c r="G4171" t="s">
        <v>670</v>
      </c>
      <c r="H4171" t="s">
        <v>667</v>
      </c>
      <c r="I4171" t="s">
        <v>672</v>
      </c>
      <c r="J4171" t="s">
        <v>191</v>
      </c>
      <c r="K4171" t="s">
        <v>671</v>
      </c>
      <c r="L4171">
        <v>1200</v>
      </c>
      <c r="M4171">
        <v>240</v>
      </c>
      <c r="N4171">
        <v>240</v>
      </c>
      <c r="P4171">
        <v>96</v>
      </c>
      <c r="Q4171">
        <v>46</v>
      </c>
      <c r="R4171">
        <v>23</v>
      </c>
      <c r="S4171">
        <v>63.36</v>
      </c>
      <c r="T4171">
        <v>20.75</v>
      </c>
      <c r="U4171">
        <v>8.5</v>
      </c>
      <c r="V4171">
        <v>0.42391304347826086</v>
      </c>
      <c r="W4171">
        <v>0.4</v>
      </c>
      <c r="X4171">
        <v>0.27380952380952384</v>
      </c>
      <c r="Y4171">
        <v>0.13690476190476192</v>
      </c>
      <c r="Z4171">
        <v>266</v>
      </c>
      <c r="AA4171">
        <v>0.7</v>
      </c>
      <c r="AB4171">
        <v>0</v>
      </c>
      <c r="AC4171">
        <v>25</v>
      </c>
      <c r="AD4171">
        <v>0</v>
      </c>
      <c r="AE4171">
        <v>29</v>
      </c>
      <c r="AF4171">
        <v>0</v>
      </c>
      <c r="AG4171">
        <v>0</v>
      </c>
      <c r="AH4171">
        <v>0</v>
      </c>
      <c r="AI4171">
        <v>12</v>
      </c>
      <c r="AJ4171">
        <v>0</v>
      </c>
      <c r="AK4171">
        <v>11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50</v>
      </c>
      <c r="AR4171">
        <v>50</v>
      </c>
      <c r="AS4171" t="s">
        <v>755</v>
      </c>
    </row>
    <row r="4172" spans="1:45" x14ac:dyDescent="0.25">
      <c r="A4172">
        <v>4171</v>
      </c>
      <c r="B4172" t="s">
        <v>26</v>
      </c>
      <c r="C4172" t="s">
        <v>665</v>
      </c>
      <c r="D4172" t="s">
        <v>7</v>
      </c>
      <c r="E4172" t="s">
        <v>364</v>
      </c>
      <c r="F4172" s="138">
        <v>44163</v>
      </c>
      <c r="G4172" t="s">
        <v>682</v>
      </c>
      <c r="H4172" t="s">
        <v>667</v>
      </c>
      <c r="I4172" t="s">
        <v>668</v>
      </c>
      <c r="J4172" t="s">
        <v>149</v>
      </c>
      <c r="K4172" t="s">
        <v>671</v>
      </c>
      <c r="L4172">
        <v>1200</v>
      </c>
      <c r="M4172">
        <v>200</v>
      </c>
      <c r="N4172">
        <v>208</v>
      </c>
      <c r="P4172">
        <v>80</v>
      </c>
      <c r="Q4172">
        <v>28</v>
      </c>
      <c r="R4172">
        <v>22</v>
      </c>
      <c r="S4172">
        <v>52.8</v>
      </c>
      <c r="T4172">
        <v>24.3</v>
      </c>
      <c r="U4172">
        <v>6.8</v>
      </c>
      <c r="V4172">
        <v>0.622</v>
      </c>
      <c r="W4172">
        <v>0.4</v>
      </c>
      <c r="X4172">
        <v>0.19230769230769232</v>
      </c>
      <c r="Y4172">
        <v>0.15109890109890112</v>
      </c>
      <c r="Z4172">
        <v>231</v>
      </c>
      <c r="AA4172">
        <v>0.8</v>
      </c>
      <c r="AB4172">
        <v>15.3</v>
      </c>
      <c r="AC4172">
        <v>0</v>
      </c>
      <c r="AD4172">
        <v>0</v>
      </c>
      <c r="AE4172">
        <v>18</v>
      </c>
      <c r="AF4172">
        <v>0</v>
      </c>
      <c r="AG4172">
        <v>0</v>
      </c>
      <c r="AH4172">
        <v>1.3</v>
      </c>
      <c r="AI4172">
        <v>0</v>
      </c>
      <c r="AJ4172">
        <v>0</v>
      </c>
      <c r="AK4172">
        <v>11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50</v>
      </c>
      <c r="AR4172">
        <v>50</v>
      </c>
      <c r="AS4172" t="s">
        <v>755</v>
      </c>
    </row>
    <row r="4173" spans="1:45" x14ac:dyDescent="0.25">
      <c r="A4173">
        <v>4172</v>
      </c>
      <c r="B4173" t="s">
        <v>26</v>
      </c>
      <c r="C4173" t="s">
        <v>665</v>
      </c>
      <c r="D4173" t="s">
        <v>7</v>
      </c>
      <c r="E4173" t="s">
        <v>364</v>
      </c>
      <c r="F4173" s="138">
        <v>44163</v>
      </c>
      <c r="G4173" t="s">
        <v>682</v>
      </c>
      <c r="H4173" t="s">
        <v>667</v>
      </c>
      <c r="I4173" t="s">
        <v>668</v>
      </c>
      <c r="J4173" t="s">
        <v>152</v>
      </c>
      <c r="K4173" t="s">
        <v>671</v>
      </c>
      <c r="L4173">
        <v>1200</v>
      </c>
      <c r="M4173">
        <v>200</v>
      </c>
      <c r="N4173">
        <v>210</v>
      </c>
      <c r="P4173">
        <v>80</v>
      </c>
      <c r="Q4173">
        <v>43</v>
      </c>
      <c r="R4173">
        <v>30</v>
      </c>
      <c r="S4173">
        <v>52.8</v>
      </c>
      <c r="T4173">
        <v>34</v>
      </c>
      <c r="U4173">
        <v>21.5</v>
      </c>
      <c r="V4173">
        <v>0.76027397260273977</v>
      </c>
      <c r="W4173">
        <v>0.4</v>
      </c>
      <c r="X4173">
        <v>0.29251700680272108</v>
      </c>
      <c r="Y4173">
        <v>0.20408163265306123</v>
      </c>
      <c r="Z4173">
        <v>215</v>
      </c>
      <c r="AA4173">
        <v>0.7</v>
      </c>
      <c r="AB4173">
        <v>30</v>
      </c>
      <c r="AC4173">
        <v>0</v>
      </c>
      <c r="AD4173">
        <v>0</v>
      </c>
      <c r="AE4173">
        <v>8</v>
      </c>
      <c r="AF4173">
        <v>0</v>
      </c>
      <c r="AG4173">
        <v>0</v>
      </c>
      <c r="AH4173">
        <v>16</v>
      </c>
      <c r="AI4173">
        <v>0</v>
      </c>
      <c r="AJ4173">
        <v>0</v>
      </c>
      <c r="AK4173">
        <v>11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50</v>
      </c>
      <c r="AR4173">
        <v>50</v>
      </c>
      <c r="AS4173" t="s">
        <v>755</v>
      </c>
    </row>
    <row r="4174" spans="1:45" x14ac:dyDescent="0.25">
      <c r="A4174">
        <v>4173</v>
      </c>
      <c r="B4174" t="s">
        <v>26</v>
      </c>
      <c r="C4174" t="s">
        <v>665</v>
      </c>
      <c r="D4174" t="s">
        <v>7</v>
      </c>
      <c r="E4174" t="s">
        <v>364</v>
      </c>
      <c r="F4174" s="138">
        <v>44163</v>
      </c>
      <c r="G4174" t="s">
        <v>682</v>
      </c>
      <c r="H4174" t="s">
        <v>667</v>
      </c>
      <c r="I4174" t="s">
        <v>668</v>
      </c>
      <c r="J4174" t="s">
        <v>153</v>
      </c>
      <c r="K4174" t="s">
        <v>671</v>
      </c>
      <c r="L4174">
        <v>1200</v>
      </c>
      <c r="M4174">
        <v>200</v>
      </c>
      <c r="N4174">
        <v>208</v>
      </c>
      <c r="P4174">
        <v>80</v>
      </c>
      <c r="Q4174">
        <v>32</v>
      </c>
      <c r="R4174">
        <v>0</v>
      </c>
      <c r="S4174">
        <v>52.8</v>
      </c>
      <c r="T4174">
        <v>24.33</v>
      </c>
      <c r="U4174">
        <v>0</v>
      </c>
      <c r="V4174">
        <v>0.76031249999999995</v>
      </c>
      <c r="W4174">
        <v>0.4</v>
      </c>
      <c r="X4174">
        <v>0.21978021978021978</v>
      </c>
      <c r="Y4174">
        <v>0</v>
      </c>
      <c r="Z4174">
        <v>356</v>
      </c>
      <c r="AA4174">
        <v>0.6</v>
      </c>
      <c r="AB4174">
        <v>14.83</v>
      </c>
      <c r="AC4174">
        <v>6</v>
      </c>
      <c r="AD4174">
        <v>0</v>
      </c>
      <c r="AE4174">
        <v>16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50</v>
      </c>
      <c r="AR4174">
        <v>50</v>
      </c>
      <c r="AS4174" t="s">
        <v>755</v>
      </c>
    </row>
    <row r="4175" spans="1:45" x14ac:dyDescent="0.25">
      <c r="A4175">
        <v>4174</v>
      </c>
      <c r="B4175" t="s">
        <v>26</v>
      </c>
      <c r="C4175" t="s">
        <v>665</v>
      </c>
      <c r="D4175" t="s">
        <v>7</v>
      </c>
      <c r="E4175" t="s">
        <v>364</v>
      </c>
      <c r="F4175" s="138">
        <v>44163</v>
      </c>
      <c r="G4175" t="s">
        <v>682</v>
      </c>
      <c r="H4175" t="s">
        <v>667</v>
      </c>
      <c r="I4175" t="s">
        <v>668</v>
      </c>
      <c r="J4175" t="s">
        <v>154</v>
      </c>
      <c r="K4175" t="s">
        <v>671</v>
      </c>
      <c r="L4175">
        <v>1200</v>
      </c>
      <c r="M4175">
        <v>200</v>
      </c>
      <c r="N4175">
        <v>208</v>
      </c>
      <c r="P4175">
        <v>80</v>
      </c>
      <c r="Q4175">
        <v>32</v>
      </c>
      <c r="R4175">
        <v>0</v>
      </c>
      <c r="S4175">
        <v>52.8</v>
      </c>
      <c r="T4175">
        <v>15</v>
      </c>
      <c r="U4175">
        <v>0</v>
      </c>
      <c r="V4175">
        <v>0.46875</v>
      </c>
      <c r="W4175">
        <v>0.4</v>
      </c>
      <c r="X4175">
        <v>0.21978021978021978</v>
      </c>
      <c r="Y4175">
        <v>0</v>
      </c>
      <c r="Z4175">
        <v>330</v>
      </c>
      <c r="AA4175">
        <v>0.6</v>
      </c>
      <c r="AB4175">
        <v>0</v>
      </c>
      <c r="AC4175">
        <v>8</v>
      </c>
      <c r="AD4175">
        <v>0</v>
      </c>
      <c r="AE4175">
        <v>26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50</v>
      </c>
      <c r="AR4175">
        <v>50</v>
      </c>
      <c r="AS4175" t="s">
        <v>755</v>
      </c>
    </row>
    <row r="4176" spans="1:45" x14ac:dyDescent="0.25">
      <c r="A4176">
        <v>4175</v>
      </c>
      <c r="B4176" t="s">
        <v>26</v>
      </c>
      <c r="C4176" t="s">
        <v>665</v>
      </c>
      <c r="D4176" t="s">
        <v>7</v>
      </c>
      <c r="E4176" t="s">
        <v>364</v>
      </c>
      <c r="F4176" s="138">
        <v>44163</v>
      </c>
      <c r="G4176" t="s">
        <v>682</v>
      </c>
      <c r="H4176" t="s">
        <v>667</v>
      </c>
      <c r="I4176" t="s">
        <v>668</v>
      </c>
      <c r="J4176" t="s">
        <v>146</v>
      </c>
      <c r="K4176" t="s">
        <v>671</v>
      </c>
      <c r="L4176">
        <v>1200</v>
      </c>
      <c r="M4176">
        <v>200</v>
      </c>
      <c r="N4176">
        <v>220</v>
      </c>
      <c r="P4176">
        <v>80</v>
      </c>
      <c r="Q4176">
        <v>72</v>
      </c>
      <c r="R4176">
        <v>15</v>
      </c>
      <c r="S4176">
        <v>52.8</v>
      </c>
      <c r="T4176">
        <v>28</v>
      </c>
      <c r="U4176">
        <v>13.5</v>
      </c>
      <c r="V4176">
        <v>0.47701149425287354</v>
      </c>
      <c r="W4176">
        <v>0.4</v>
      </c>
      <c r="X4176">
        <v>0.46753246753246752</v>
      </c>
      <c r="Y4176">
        <v>9.7402597402597407E-2</v>
      </c>
      <c r="Z4176">
        <v>232</v>
      </c>
      <c r="AA4176">
        <v>0.6</v>
      </c>
      <c r="AB4176">
        <v>14</v>
      </c>
      <c r="AC4176">
        <v>2</v>
      </c>
      <c r="AD4176">
        <v>0</v>
      </c>
      <c r="AE4176">
        <v>27</v>
      </c>
      <c r="AF4176">
        <v>0</v>
      </c>
      <c r="AG4176">
        <v>0</v>
      </c>
      <c r="AH4176">
        <v>6</v>
      </c>
      <c r="AI4176">
        <v>6</v>
      </c>
      <c r="AJ4176">
        <v>0</v>
      </c>
      <c r="AK4176">
        <v>12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50</v>
      </c>
      <c r="AR4176">
        <v>50</v>
      </c>
      <c r="AS4176" t="s">
        <v>755</v>
      </c>
    </row>
    <row r="4177" spans="1:45" x14ac:dyDescent="0.25">
      <c r="A4177">
        <v>4176</v>
      </c>
      <c r="B4177" t="s">
        <v>26</v>
      </c>
      <c r="C4177" t="s">
        <v>665</v>
      </c>
      <c r="D4177" t="s">
        <v>7</v>
      </c>
      <c r="E4177" t="s">
        <v>364</v>
      </c>
      <c r="F4177" s="138">
        <v>44163</v>
      </c>
      <c r="G4177" t="s">
        <v>682</v>
      </c>
      <c r="H4177" t="s">
        <v>667</v>
      </c>
      <c r="I4177" t="s">
        <v>668</v>
      </c>
      <c r="J4177" t="s">
        <v>395</v>
      </c>
      <c r="K4177" t="s">
        <v>671</v>
      </c>
      <c r="L4177">
        <v>1200</v>
      </c>
      <c r="M4177">
        <v>200</v>
      </c>
      <c r="N4177">
        <v>202</v>
      </c>
      <c r="P4177">
        <v>80</v>
      </c>
      <c r="Q4177">
        <v>26</v>
      </c>
      <c r="R4177">
        <v>12</v>
      </c>
      <c r="S4177">
        <v>52.8</v>
      </c>
      <c r="T4177">
        <v>21.5</v>
      </c>
      <c r="U4177">
        <v>5.5</v>
      </c>
      <c r="V4177">
        <v>0.71052631578947367</v>
      </c>
      <c r="W4177">
        <v>0.4</v>
      </c>
      <c r="X4177">
        <v>0.1838755304101839</v>
      </c>
      <c r="Y4177">
        <v>8.4865629420084882E-2</v>
      </c>
      <c r="Z4177">
        <v>200</v>
      </c>
      <c r="AA4177">
        <v>0.6</v>
      </c>
      <c r="AB4177">
        <v>13</v>
      </c>
      <c r="AC4177">
        <v>0</v>
      </c>
      <c r="AD4177">
        <v>0</v>
      </c>
      <c r="AE4177">
        <v>17</v>
      </c>
      <c r="AF4177">
        <v>0</v>
      </c>
      <c r="AG4177">
        <v>0</v>
      </c>
      <c r="AH4177">
        <v>3</v>
      </c>
      <c r="AI4177">
        <v>0</v>
      </c>
      <c r="AJ4177">
        <v>0</v>
      </c>
      <c r="AK4177">
        <v>5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50</v>
      </c>
      <c r="AR4177">
        <v>50</v>
      </c>
      <c r="AS4177" t="s">
        <v>755</v>
      </c>
    </row>
    <row r="4178" spans="1:45" x14ac:dyDescent="0.25">
      <c r="A4178">
        <v>4177</v>
      </c>
      <c r="B4178" t="s">
        <v>26</v>
      </c>
      <c r="C4178" t="s">
        <v>665</v>
      </c>
      <c r="D4178" t="s">
        <v>7</v>
      </c>
      <c r="E4178" t="s">
        <v>364</v>
      </c>
      <c r="F4178" s="138">
        <v>44163</v>
      </c>
      <c r="G4178" t="s">
        <v>682</v>
      </c>
      <c r="H4178" t="s">
        <v>667</v>
      </c>
      <c r="I4178" t="s">
        <v>668</v>
      </c>
      <c r="J4178" t="s">
        <v>396</v>
      </c>
      <c r="K4178" t="s">
        <v>671</v>
      </c>
      <c r="L4178">
        <v>1200</v>
      </c>
      <c r="M4178">
        <v>200</v>
      </c>
      <c r="N4178">
        <v>208</v>
      </c>
      <c r="P4178">
        <v>80</v>
      </c>
      <c r="Q4178">
        <v>79</v>
      </c>
      <c r="R4178">
        <v>16</v>
      </c>
      <c r="S4178">
        <v>52.8</v>
      </c>
      <c r="T4178">
        <v>45</v>
      </c>
      <c r="U4178">
        <v>8</v>
      </c>
      <c r="V4178">
        <v>0.55789473684210522</v>
      </c>
      <c r="W4178">
        <v>0.4</v>
      </c>
      <c r="X4178">
        <v>0.54258241758241765</v>
      </c>
      <c r="Y4178">
        <v>0.10989010989010989</v>
      </c>
      <c r="Z4178">
        <v>287</v>
      </c>
      <c r="AA4178">
        <v>0.6</v>
      </c>
      <c r="AB4178">
        <v>10</v>
      </c>
      <c r="AC4178">
        <v>0</v>
      </c>
      <c r="AD4178">
        <v>0</v>
      </c>
      <c r="AE4178">
        <v>70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16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50</v>
      </c>
      <c r="AR4178">
        <v>50</v>
      </c>
      <c r="AS4178" t="s">
        <v>755</v>
      </c>
    </row>
    <row r="4179" spans="1:45" x14ac:dyDescent="0.25">
      <c r="A4179">
        <v>4178</v>
      </c>
      <c r="B4179" t="s">
        <v>26</v>
      </c>
      <c r="C4179" t="s">
        <v>665</v>
      </c>
      <c r="D4179" t="s">
        <v>7</v>
      </c>
      <c r="E4179" t="s">
        <v>364</v>
      </c>
      <c r="F4179" s="138">
        <v>44163</v>
      </c>
      <c r="G4179" t="s">
        <v>682</v>
      </c>
      <c r="H4179" t="s">
        <v>667</v>
      </c>
      <c r="I4179" t="s">
        <v>668</v>
      </c>
      <c r="J4179" t="s">
        <v>472</v>
      </c>
      <c r="K4179" t="s">
        <v>671</v>
      </c>
      <c r="L4179">
        <v>1200</v>
      </c>
      <c r="M4179">
        <v>200</v>
      </c>
      <c r="N4179">
        <v>190</v>
      </c>
      <c r="P4179">
        <v>80</v>
      </c>
      <c r="Q4179">
        <v>29</v>
      </c>
      <c r="R4179">
        <v>14</v>
      </c>
      <c r="S4179">
        <v>52.8</v>
      </c>
      <c r="T4179">
        <v>13</v>
      </c>
      <c r="U4179">
        <v>5.875</v>
      </c>
      <c r="V4179">
        <v>0.43895348837209303</v>
      </c>
      <c r="W4179">
        <v>0.4</v>
      </c>
      <c r="X4179">
        <v>0.21804511278195488</v>
      </c>
      <c r="Y4179">
        <v>0.10526315789473684</v>
      </c>
      <c r="Z4179">
        <v>211</v>
      </c>
      <c r="AA4179">
        <v>0.6</v>
      </c>
      <c r="AB4179">
        <v>5</v>
      </c>
      <c r="AC4179">
        <v>0</v>
      </c>
      <c r="AD4179">
        <v>0</v>
      </c>
      <c r="AE4179">
        <v>16</v>
      </c>
      <c r="AF4179">
        <v>0</v>
      </c>
      <c r="AG4179">
        <v>0</v>
      </c>
      <c r="AH4179">
        <v>2</v>
      </c>
      <c r="AI4179">
        <v>0</v>
      </c>
      <c r="AJ4179">
        <v>0</v>
      </c>
      <c r="AK4179">
        <v>7</v>
      </c>
      <c r="AL4179">
        <v>0</v>
      </c>
      <c r="AM4179">
        <v>0</v>
      </c>
      <c r="AN4179">
        <v>0</v>
      </c>
      <c r="AO4179">
        <v>1</v>
      </c>
      <c r="AP4179">
        <v>0</v>
      </c>
      <c r="AQ4179">
        <v>50</v>
      </c>
      <c r="AR4179">
        <v>50</v>
      </c>
      <c r="AS4179" t="s">
        <v>755</v>
      </c>
    </row>
    <row r="4180" spans="1:45" x14ac:dyDescent="0.25">
      <c r="A4180">
        <v>4179</v>
      </c>
      <c r="B4180" t="s">
        <v>26</v>
      </c>
      <c r="C4180" t="s">
        <v>665</v>
      </c>
      <c r="D4180" t="s">
        <v>7</v>
      </c>
      <c r="E4180" t="s">
        <v>364</v>
      </c>
      <c r="F4180" s="138">
        <v>44163</v>
      </c>
      <c r="G4180" t="s">
        <v>683</v>
      </c>
      <c r="H4180" t="s">
        <v>667</v>
      </c>
      <c r="I4180" t="s">
        <v>668</v>
      </c>
      <c r="J4180" t="s">
        <v>391</v>
      </c>
      <c r="K4180" t="s">
        <v>669</v>
      </c>
      <c r="L4180">
        <v>1500</v>
      </c>
      <c r="M4180">
        <v>420</v>
      </c>
      <c r="N4180">
        <v>432</v>
      </c>
      <c r="P4180">
        <v>168</v>
      </c>
      <c r="Q4180">
        <v>59</v>
      </c>
      <c r="R4180">
        <v>48</v>
      </c>
      <c r="S4180">
        <v>110.88</v>
      </c>
      <c r="T4180">
        <v>85</v>
      </c>
      <c r="U4180">
        <v>24.875</v>
      </c>
      <c r="V4180">
        <v>1.0268691588785046</v>
      </c>
      <c r="W4180">
        <v>0.4</v>
      </c>
      <c r="X4180">
        <v>0.19510582010582012</v>
      </c>
      <c r="Y4180">
        <v>0.15873015873015875</v>
      </c>
      <c r="Z4180">
        <v>440</v>
      </c>
      <c r="AA4180">
        <v>0.7</v>
      </c>
      <c r="AB4180">
        <v>77</v>
      </c>
      <c r="AC4180">
        <v>0</v>
      </c>
      <c r="AD4180">
        <v>0</v>
      </c>
      <c r="AE4180">
        <v>16</v>
      </c>
      <c r="AF4180">
        <v>0</v>
      </c>
      <c r="AG4180">
        <v>0</v>
      </c>
      <c r="AH4180">
        <v>14</v>
      </c>
      <c r="AI4180">
        <v>7</v>
      </c>
      <c r="AJ4180">
        <v>0</v>
      </c>
      <c r="AK4180">
        <v>4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50</v>
      </c>
      <c r="AR4180">
        <v>50</v>
      </c>
      <c r="AS4180" t="s">
        <v>797</v>
      </c>
    </row>
    <row r="4181" spans="1:45" x14ac:dyDescent="0.25">
      <c r="A4181">
        <v>4180</v>
      </c>
      <c r="B4181" t="s">
        <v>26</v>
      </c>
      <c r="C4181" t="s">
        <v>665</v>
      </c>
      <c r="D4181" t="s">
        <v>7</v>
      </c>
      <c r="E4181" t="s">
        <v>364</v>
      </c>
      <c r="F4181" s="138">
        <v>44163</v>
      </c>
      <c r="G4181" t="s">
        <v>683</v>
      </c>
      <c r="H4181" t="s">
        <v>667</v>
      </c>
      <c r="I4181" t="s">
        <v>668</v>
      </c>
      <c r="J4181" t="s">
        <v>394</v>
      </c>
      <c r="K4181" t="s">
        <v>669</v>
      </c>
      <c r="L4181">
        <v>1500</v>
      </c>
      <c r="M4181">
        <v>420</v>
      </c>
      <c r="N4181">
        <v>409</v>
      </c>
      <c r="P4181">
        <v>168</v>
      </c>
      <c r="Q4181">
        <v>65</v>
      </c>
      <c r="R4181">
        <v>16</v>
      </c>
      <c r="S4181">
        <v>110.88</v>
      </c>
      <c r="T4181">
        <v>36</v>
      </c>
      <c r="U4181">
        <v>8.5</v>
      </c>
      <c r="V4181">
        <v>0.54938271604938271</v>
      </c>
      <c r="W4181">
        <v>0.4</v>
      </c>
      <c r="X4181">
        <v>0.22703457911281877</v>
      </c>
      <c r="Y4181">
        <v>5.5885434858540001E-2</v>
      </c>
      <c r="Z4181">
        <v>300</v>
      </c>
      <c r="AA4181">
        <v>0.6</v>
      </c>
      <c r="AB4181">
        <v>30</v>
      </c>
      <c r="AC4181">
        <v>0</v>
      </c>
      <c r="AD4181">
        <v>0</v>
      </c>
      <c r="AE4181">
        <v>12</v>
      </c>
      <c r="AF4181">
        <v>0</v>
      </c>
      <c r="AG4181">
        <v>0</v>
      </c>
      <c r="AH4181">
        <v>6</v>
      </c>
      <c r="AI4181">
        <v>0</v>
      </c>
      <c r="AJ4181">
        <v>0</v>
      </c>
      <c r="AK4181">
        <v>5</v>
      </c>
      <c r="AL4181">
        <v>0</v>
      </c>
      <c r="AM4181">
        <v>0</v>
      </c>
      <c r="AN4181">
        <v>0</v>
      </c>
      <c r="AO4181">
        <v>3</v>
      </c>
      <c r="AP4181">
        <v>0</v>
      </c>
      <c r="AQ4181">
        <v>50</v>
      </c>
      <c r="AR4181">
        <v>50</v>
      </c>
      <c r="AS4181" t="s">
        <v>797</v>
      </c>
    </row>
    <row r="4182" spans="1:45" x14ac:dyDescent="0.25">
      <c r="A4182">
        <v>4181</v>
      </c>
      <c r="B4182" t="s">
        <v>26</v>
      </c>
      <c r="C4182" t="s">
        <v>665</v>
      </c>
      <c r="D4182" t="s">
        <v>7</v>
      </c>
      <c r="E4182" t="s">
        <v>364</v>
      </c>
      <c r="F4182" s="138">
        <v>44163</v>
      </c>
      <c r="G4182" t="s">
        <v>683</v>
      </c>
      <c r="H4182" t="s">
        <v>667</v>
      </c>
      <c r="I4182" t="s">
        <v>668</v>
      </c>
      <c r="J4182" t="s">
        <v>392</v>
      </c>
      <c r="K4182" t="s">
        <v>669</v>
      </c>
      <c r="L4182">
        <v>1500</v>
      </c>
      <c r="M4182">
        <v>420</v>
      </c>
      <c r="N4182">
        <v>420</v>
      </c>
      <c r="P4182">
        <v>168</v>
      </c>
      <c r="Q4182">
        <v>46</v>
      </c>
      <c r="R4182">
        <v>58</v>
      </c>
      <c r="S4182">
        <v>110.88</v>
      </c>
      <c r="T4182">
        <v>69.75</v>
      </c>
      <c r="U4182">
        <v>70</v>
      </c>
      <c r="V4182">
        <v>1.34375</v>
      </c>
      <c r="W4182">
        <v>0.4</v>
      </c>
      <c r="X4182">
        <v>0.15646258503401361</v>
      </c>
      <c r="Y4182">
        <v>0.19727891156462585</v>
      </c>
      <c r="Z4182">
        <v>489</v>
      </c>
      <c r="AA4182">
        <v>0.6</v>
      </c>
      <c r="AB4182">
        <v>30</v>
      </c>
      <c r="AC4182">
        <v>23</v>
      </c>
      <c r="AD4182">
        <v>0</v>
      </c>
      <c r="AE4182">
        <v>68</v>
      </c>
      <c r="AF4182">
        <v>0</v>
      </c>
      <c r="AG4182">
        <v>0</v>
      </c>
      <c r="AH4182">
        <v>32</v>
      </c>
      <c r="AI4182">
        <v>0</v>
      </c>
      <c r="AJ4182">
        <v>0</v>
      </c>
      <c r="AK4182">
        <v>76</v>
      </c>
      <c r="AL4182">
        <v>0</v>
      </c>
      <c r="AM4182">
        <v>0</v>
      </c>
      <c r="AN4182">
        <v>0</v>
      </c>
      <c r="AO4182">
        <v>19</v>
      </c>
      <c r="AP4182">
        <v>0</v>
      </c>
      <c r="AQ4182">
        <v>50</v>
      </c>
      <c r="AR4182">
        <v>50</v>
      </c>
      <c r="AS4182" t="s">
        <v>797</v>
      </c>
    </row>
    <row r="4183" spans="1:45" x14ac:dyDescent="0.25">
      <c r="A4183">
        <v>4182</v>
      </c>
      <c r="B4183" t="s">
        <v>26</v>
      </c>
      <c r="C4183" t="s">
        <v>665</v>
      </c>
      <c r="D4183" t="s">
        <v>7</v>
      </c>
      <c r="E4183" t="s">
        <v>364</v>
      </c>
      <c r="F4183" s="138">
        <v>44163</v>
      </c>
      <c r="G4183" t="s">
        <v>683</v>
      </c>
      <c r="H4183" t="s">
        <v>667</v>
      </c>
      <c r="I4183" t="s">
        <v>668</v>
      </c>
      <c r="J4183" t="s">
        <v>393</v>
      </c>
      <c r="K4183" t="s">
        <v>669</v>
      </c>
      <c r="L4183">
        <v>1500</v>
      </c>
      <c r="M4183">
        <v>420</v>
      </c>
      <c r="N4183">
        <v>410</v>
      </c>
      <c r="P4183">
        <v>168</v>
      </c>
      <c r="Q4183">
        <v>64</v>
      </c>
      <c r="R4183">
        <v>0</v>
      </c>
      <c r="S4183">
        <v>111</v>
      </c>
      <c r="T4183">
        <v>39</v>
      </c>
      <c r="U4183">
        <v>3</v>
      </c>
      <c r="V4183">
        <v>0.65625</v>
      </c>
      <c r="W4183">
        <v>0.4</v>
      </c>
      <c r="X4183">
        <v>0.22299651567944251</v>
      </c>
      <c r="Y4183">
        <v>0</v>
      </c>
      <c r="Z4183">
        <v>395</v>
      </c>
      <c r="AA4183">
        <v>0.6</v>
      </c>
      <c r="AB4183">
        <v>13</v>
      </c>
      <c r="AC4183">
        <v>0</v>
      </c>
      <c r="AD4183">
        <v>0</v>
      </c>
      <c r="AE4183">
        <v>52</v>
      </c>
      <c r="AF4183">
        <v>0</v>
      </c>
      <c r="AG4183">
        <v>0</v>
      </c>
      <c r="AH4183">
        <v>0</v>
      </c>
      <c r="AI4183">
        <v>12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50</v>
      </c>
      <c r="AR4183">
        <v>50</v>
      </c>
      <c r="AS4183" t="s">
        <v>797</v>
      </c>
    </row>
    <row r="4184" spans="1:45" x14ac:dyDescent="0.25">
      <c r="A4184">
        <v>4183</v>
      </c>
      <c r="B4184" t="s">
        <v>26</v>
      </c>
      <c r="C4184" t="s">
        <v>665</v>
      </c>
      <c r="D4184" t="s">
        <v>7</v>
      </c>
      <c r="E4184" t="s">
        <v>364</v>
      </c>
      <c r="F4184" s="138">
        <v>44163</v>
      </c>
      <c r="G4184" t="s">
        <v>675</v>
      </c>
      <c r="H4184" t="s">
        <v>667</v>
      </c>
      <c r="I4184" t="s">
        <v>668</v>
      </c>
      <c r="J4184" t="s">
        <v>164</v>
      </c>
      <c r="K4184" t="s">
        <v>669</v>
      </c>
      <c r="L4184">
        <v>4200</v>
      </c>
      <c r="M4184">
        <v>630</v>
      </c>
      <c r="N4184">
        <v>592</v>
      </c>
      <c r="P4184">
        <v>353</v>
      </c>
      <c r="Q4184">
        <v>188</v>
      </c>
      <c r="R4184">
        <v>0</v>
      </c>
      <c r="S4184">
        <v>166</v>
      </c>
      <c r="T4184">
        <v>125.5</v>
      </c>
      <c r="U4184">
        <v>0</v>
      </c>
      <c r="V4184">
        <v>0.66755319148936165</v>
      </c>
      <c r="W4184">
        <v>0.4</v>
      </c>
      <c r="X4184">
        <v>0.45366795366795371</v>
      </c>
      <c r="Y4184">
        <v>0</v>
      </c>
      <c r="Z4184">
        <v>789</v>
      </c>
      <c r="AA4184">
        <v>0.8</v>
      </c>
      <c r="AB4184">
        <v>91</v>
      </c>
      <c r="AC4184">
        <v>44</v>
      </c>
      <c r="AD4184">
        <v>0</v>
      </c>
      <c r="AE4184">
        <v>47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100</v>
      </c>
      <c r="AR4184">
        <v>100</v>
      </c>
      <c r="AS4184" t="s">
        <v>797</v>
      </c>
    </row>
    <row r="4185" spans="1:45" x14ac:dyDescent="0.25">
      <c r="A4185">
        <v>4184</v>
      </c>
      <c r="B4185" t="s">
        <v>26</v>
      </c>
      <c r="C4185" t="s">
        <v>665</v>
      </c>
      <c r="D4185" t="s">
        <v>7</v>
      </c>
      <c r="E4185" t="s">
        <v>364</v>
      </c>
      <c r="F4185" s="138">
        <v>44163</v>
      </c>
      <c r="G4185" t="s">
        <v>676</v>
      </c>
      <c r="H4185" t="s">
        <v>667</v>
      </c>
      <c r="I4185" t="s">
        <v>668</v>
      </c>
      <c r="J4185" t="s">
        <v>165</v>
      </c>
      <c r="K4185" t="s">
        <v>669</v>
      </c>
      <c r="L4185">
        <v>1200</v>
      </c>
      <c r="M4185">
        <v>336</v>
      </c>
      <c r="N4185">
        <v>334</v>
      </c>
      <c r="P4185">
        <v>134.4</v>
      </c>
      <c r="Q4185">
        <v>43</v>
      </c>
      <c r="R4185">
        <v>34</v>
      </c>
      <c r="S4185">
        <v>88.703999999999994</v>
      </c>
      <c r="T4185">
        <v>41</v>
      </c>
      <c r="U4185">
        <v>15.25</v>
      </c>
      <c r="V4185">
        <v>0.73051948051948057</v>
      </c>
      <c r="W4185">
        <v>0.4</v>
      </c>
      <c r="X4185">
        <v>0.18391787852865699</v>
      </c>
      <c r="Y4185">
        <v>0.14542343883661249</v>
      </c>
      <c r="Z4185">
        <v>789</v>
      </c>
      <c r="AA4185">
        <v>0.8</v>
      </c>
      <c r="AB4185">
        <v>24</v>
      </c>
      <c r="AC4185">
        <v>0</v>
      </c>
      <c r="AD4185">
        <v>0</v>
      </c>
      <c r="AE4185">
        <v>34</v>
      </c>
      <c r="AF4185">
        <v>0</v>
      </c>
      <c r="AG4185">
        <v>0</v>
      </c>
      <c r="AH4185">
        <v>0</v>
      </c>
      <c r="AI4185">
        <v>17</v>
      </c>
      <c r="AJ4185">
        <v>0</v>
      </c>
      <c r="AK4185">
        <v>22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100</v>
      </c>
      <c r="AR4185">
        <v>100</v>
      </c>
      <c r="AS4185" t="s">
        <v>797</v>
      </c>
    </row>
    <row r="4186" spans="1:45" x14ac:dyDescent="0.25">
      <c r="A4186">
        <v>4185</v>
      </c>
      <c r="B4186" t="s">
        <v>26</v>
      </c>
      <c r="C4186" t="s">
        <v>665</v>
      </c>
      <c r="D4186" t="s">
        <v>7</v>
      </c>
      <c r="E4186" t="s">
        <v>364</v>
      </c>
      <c r="F4186" s="138">
        <v>44163</v>
      </c>
      <c r="G4186" t="s">
        <v>676</v>
      </c>
      <c r="H4186" t="s">
        <v>667</v>
      </c>
      <c r="I4186" t="s">
        <v>668</v>
      </c>
      <c r="J4186" t="s">
        <v>166</v>
      </c>
      <c r="K4186" t="s">
        <v>669</v>
      </c>
      <c r="L4186">
        <v>1200</v>
      </c>
      <c r="M4186">
        <v>336</v>
      </c>
      <c r="N4186">
        <v>320</v>
      </c>
      <c r="P4186">
        <v>134.4</v>
      </c>
      <c r="Q4186">
        <v>71</v>
      </c>
      <c r="R4186">
        <v>34</v>
      </c>
      <c r="S4186">
        <v>88.703999999999994</v>
      </c>
      <c r="T4186">
        <v>89</v>
      </c>
      <c r="U4186">
        <v>41.75</v>
      </c>
      <c r="V4186">
        <v>1.2452380952380953</v>
      </c>
      <c r="W4186">
        <v>0.4</v>
      </c>
      <c r="X4186">
        <v>0.3169642857142857</v>
      </c>
      <c r="Y4186">
        <v>0.15178571428571427</v>
      </c>
      <c r="Z4186">
        <v>420</v>
      </c>
      <c r="AA4186">
        <v>0.6</v>
      </c>
      <c r="AB4186">
        <v>60</v>
      </c>
      <c r="AC4186">
        <v>0</v>
      </c>
      <c r="AD4186">
        <v>0</v>
      </c>
      <c r="AE4186">
        <v>58</v>
      </c>
      <c r="AF4186">
        <v>0</v>
      </c>
      <c r="AG4186">
        <v>0</v>
      </c>
      <c r="AH4186">
        <v>24</v>
      </c>
      <c r="AI4186">
        <v>23</v>
      </c>
      <c r="AJ4186">
        <v>0</v>
      </c>
      <c r="AK4186">
        <v>24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100</v>
      </c>
      <c r="AR4186">
        <v>100</v>
      </c>
      <c r="AS4186" t="s">
        <v>797</v>
      </c>
    </row>
    <row r="4187" spans="1:45" x14ac:dyDescent="0.25">
      <c r="A4187">
        <v>4186</v>
      </c>
      <c r="B4187" t="s">
        <v>26</v>
      </c>
      <c r="C4187" t="s">
        <v>665</v>
      </c>
      <c r="D4187" t="s">
        <v>7</v>
      </c>
      <c r="E4187" t="s">
        <v>364</v>
      </c>
      <c r="F4187" s="138">
        <v>44163</v>
      </c>
      <c r="G4187" t="s">
        <v>684</v>
      </c>
      <c r="H4187" t="s">
        <v>667</v>
      </c>
      <c r="I4187" t="s">
        <v>672</v>
      </c>
      <c r="J4187" t="s">
        <v>402</v>
      </c>
      <c r="K4187" t="s">
        <v>669</v>
      </c>
      <c r="L4187">
        <v>1250</v>
      </c>
      <c r="M4187">
        <v>350</v>
      </c>
      <c r="N4187">
        <v>330</v>
      </c>
      <c r="P4187">
        <v>140</v>
      </c>
      <c r="Q4187">
        <v>9</v>
      </c>
      <c r="R4187">
        <v>17</v>
      </c>
      <c r="S4187">
        <v>92.399999999999991</v>
      </c>
      <c r="T4187">
        <v>12</v>
      </c>
      <c r="U4187">
        <v>6</v>
      </c>
      <c r="V4187">
        <v>0.69230769230769229</v>
      </c>
      <c r="W4187">
        <v>0.4</v>
      </c>
      <c r="X4187">
        <v>3.8961038961038967E-2</v>
      </c>
      <c r="Y4187">
        <v>7.3593073593073599E-2</v>
      </c>
      <c r="Z4187" t="s">
        <v>724</v>
      </c>
      <c r="AA4187">
        <v>0.7</v>
      </c>
      <c r="AB4187">
        <v>5</v>
      </c>
      <c r="AC4187">
        <v>0</v>
      </c>
      <c r="AD4187">
        <v>0</v>
      </c>
      <c r="AE4187">
        <v>14</v>
      </c>
      <c r="AF4187">
        <v>0</v>
      </c>
      <c r="AG4187">
        <v>0</v>
      </c>
      <c r="AH4187">
        <v>6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50</v>
      </c>
      <c r="AR4187">
        <v>50</v>
      </c>
      <c r="AS4187" t="s">
        <v>797</v>
      </c>
    </row>
    <row r="4188" spans="1:45" x14ac:dyDescent="0.25">
      <c r="A4188">
        <v>4187</v>
      </c>
      <c r="B4188" t="s">
        <v>26</v>
      </c>
      <c r="C4188" t="s">
        <v>665</v>
      </c>
      <c r="D4188" t="s">
        <v>7</v>
      </c>
      <c r="E4188" t="s">
        <v>364</v>
      </c>
      <c r="F4188" s="138">
        <v>44163</v>
      </c>
      <c r="G4188" t="s">
        <v>684</v>
      </c>
      <c r="H4188" t="s">
        <v>667</v>
      </c>
      <c r="I4188" t="s">
        <v>677</v>
      </c>
      <c r="J4188" t="s">
        <v>401</v>
      </c>
      <c r="K4188" t="s">
        <v>669</v>
      </c>
      <c r="L4188">
        <v>1250</v>
      </c>
      <c r="M4188">
        <v>350</v>
      </c>
      <c r="N4188">
        <v>330</v>
      </c>
      <c r="P4188">
        <v>140</v>
      </c>
      <c r="Q4188">
        <v>65</v>
      </c>
      <c r="R4188">
        <v>0</v>
      </c>
      <c r="S4188">
        <v>92.399999999999991</v>
      </c>
      <c r="T4188">
        <v>46</v>
      </c>
      <c r="U4188">
        <v>0</v>
      </c>
      <c r="V4188">
        <v>0.70769230769230773</v>
      </c>
      <c r="W4188">
        <v>0.4</v>
      </c>
      <c r="X4188">
        <v>0.2813852813852814</v>
      </c>
      <c r="Y4188">
        <v>0</v>
      </c>
      <c r="Z4188">
        <v>550</v>
      </c>
      <c r="AA4188">
        <v>0.7</v>
      </c>
      <c r="AB4188">
        <v>40</v>
      </c>
      <c r="AC4188">
        <v>24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50</v>
      </c>
      <c r="AR4188">
        <v>50</v>
      </c>
      <c r="AS4188" t="s">
        <v>797</v>
      </c>
    </row>
    <row r="4189" spans="1:45" x14ac:dyDescent="0.25">
      <c r="A4189">
        <v>4188</v>
      </c>
      <c r="B4189" t="s">
        <v>26</v>
      </c>
      <c r="C4189" t="s">
        <v>665</v>
      </c>
      <c r="D4189" t="s">
        <v>7</v>
      </c>
      <c r="E4189" t="s">
        <v>364</v>
      </c>
      <c r="F4189" s="138">
        <v>44163</v>
      </c>
      <c r="G4189" t="s">
        <v>684</v>
      </c>
      <c r="H4189" t="s">
        <v>687</v>
      </c>
      <c r="I4189" t="s">
        <v>673</v>
      </c>
      <c r="J4189" t="s">
        <v>454</v>
      </c>
      <c r="K4189" t="s">
        <v>669</v>
      </c>
      <c r="L4189">
        <v>1250</v>
      </c>
      <c r="M4189">
        <v>250</v>
      </c>
      <c r="N4189">
        <v>256</v>
      </c>
      <c r="P4189">
        <v>100</v>
      </c>
      <c r="Q4189">
        <v>23</v>
      </c>
      <c r="R4189">
        <v>26</v>
      </c>
      <c r="S4189">
        <v>92</v>
      </c>
      <c r="T4189">
        <v>21</v>
      </c>
      <c r="U4189">
        <v>13</v>
      </c>
      <c r="V4189">
        <v>0.69387755102040816</v>
      </c>
      <c r="W4189">
        <v>0.24</v>
      </c>
      <c r="X4189">
        <v>0.1283482142857143</v>
      </c>
      <c r="Y4189">
        <v>0.14508928571428573</v>
      </c>
      <c r="Z4189">
        <v>293</v>
      </c>
      <c r="AA4189">
        <v>0.7</v>
      </c>
      <c r="AB4189">
        <v>0</v>
      </c>
      <c r="AC4189">
        <v>12</v>
      </c>
      <c r="AD4189">
        <v>0</v>
      </c>
      <c r="AE4189">
        <v>36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26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50</v>
      </c>
      <c r="AR4189">
        <v>50</v>
      </c>
      <c r="AS4189" t="s">
        <v>755</v>
      </c>
    </row>
    <row r="4190" spans="1:45" x14ac:dyDescent="0.25">
      <c r="A4190">
        <v>4189</v>
      </c>
      <c r="B4190" t="s">
        <v>26</v>
      </c>
      <c r="C4190" t="s">
        <v>665</v>
      </c>
      <c r="D4190" t="s">
        <v>7</v>
      </c>
      <c r="E4190" t="s">
        <v>364</v>
      </c>
      <c r="F4190" s="138">
        <v>44163</v>
      </c>
      <c r="G4190" t="s">
        <v>684</v>
      </c>
      <c r="H4190" t="s">
        <v>687</v>
      </c>
      <c r="I4190" t="s">
        <v>704</v>
      </c>
      <c r="J4190" t="s">
        <v>453</v>
      </c>
      <c r="K4190" t="s">
        <v>669</v>
      </c>
      <c r="L4190">
        <v>1250</v>
      </c>
      <c r="M4190">
        <v>250</v>
      </c>
      <c r="N4190">
        <v>256</v>
      </c>
      <c r="P4190">
        <v>100</v>
      </c>
      <c r="Q4190">
        <v>27</v>
      </c>
      <c r="R4190">
        <v>23</v>
      </c>
      <c r="S4190">
        <v>92</v>
      </c>
      <c r="T4190">
        <v>19</v>
      </c>
      <c r="U4190">
        <v>22.25</v>
      </c>
      <c r="V4190">
        <v>0.82499999999999996</v>
      </c>
      <c r="W4190">
        <v>0.24</v>
      </c>
      <c r="X4190">
        <v>0.15066964285714288</v>
      </c>
      <c r="Y4190">
        <v>0.1283482142857143</v>
      </c>
      <c r="Z4190">
        <v>624</v>
      </c>
      <c r="AA4190">
        <v>0.7</v>
      </c>
      <c r="AB4190">
        <v>13</v>
      </c>
      <c r="AC4190">
        <v>0</v>
      </c>
      <c r="AD4190">
        <v>0</v>
      </c>
      <c r="AE4190">
        <v>12</v>
      </c>
      <c r="AF4190">
        <v>0</v>
      </c>
      <c r="AG4190">
        <v>0</v>
      </c>
      <c r="AH4190">
        <v>16</v>
      </c>
      <c r="AI4190">
        <v>15</v>
      </c>
      <c r="AJ4190">
        <v>0</v>
      </c>
      <c r="AK4190">
        <v>5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50</v>
      </c>
      <c r="AR4190">
        <v>50</v>
      </c>
      <c r="AS4190" t="s">
        <v>755</v>
      </c>
    </row>
    <row r="4191" spans="1:45" x14ac:dyDescent="0.25">
      <c r="A4191">
        <v>4190</v>
      </c>
      <c r="B4191" t="s">
        <v>26</v>
      </c>
      <c r="C4191" t="s">
        <v>665</v>
      </c>
      <c r="D4191" t="s">
        <v>7</v>
      </c>
      <c r="E4191" t="s">
        <v>364</v>
      </c>
      <c r="F4191" s="138">
        <v>44163</v>
      </c>
      <c r="G4191" t="s">
        <v>684</v>
      </c>
      <c r="H4191" t="s">
        <v>687</v>
      </c>
      <c r="I4191" t="s">
        <v>705</v>
      </c>
      <c r="J4191" t="s">
        <v>459</v>
      </c>
      <c r="K4191" t="s">
        <v>669</v>
      </c>
      <c r="L4191">
        <v>1250</v>
      </c>
      <c r="M4191">
        <v>250</v>
      </c>
      <c r="N4191">
        <v>256</v>
      </c>
      <c r="P4191">
        <v>100</v>
      </c>
      <c r="Q4191">
        <v>28</v>
      </c>
      <c r="R4191">
        <v>23</v>
      </c>
      <c r="S4191">
        <v>92</v>
      </c>
      <c r="T4191">
        <v>28.5</v>
      </c>
      <c r="U4191">
        <v>12.25</v>
      </c>
      <c r="V4191">
        <v>0.7990196078431373</v>
      </c>
      <c r="W4191">
        <v>0.24</v>
      </c>
      <c r="X4191">
        <v>0.15625</v>
      </c>
      <c r="Y4191">
        <v>0.1283482142857143</v>
      </c>
      <c r="Z4191">
        <v>297</v>
      </c>
      <c r="AA4191">
        <v>0.7</v>
      </c>
      <c r="AB4191">
        <v>18</v>
      </c>
      <c r="AC4191">
        <v>6</v>
      </c>
      <c r="AD4191">
        <v>0</v>
      </c>
      <c r="AE4191">
        <v>18</v>
      </c>
      <c r="AF4191">
        <v>0</v>
      </c>
      <c r="AG4191">
        <v>0</v>
      </c>
      <c r="AH4191">
        <v>9</v>
      </c>
      <c r="AI4191">
        <v>13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50</v>
      </c>
      <c r="AR4191">
        <v>50</v>
      </c>
      <c r="AS4191" t="s">
        <v>755</v>
      </c>
    </row>
    <row r="4192" spans="1:45" x14ac:dyDescent="0.25">
      <c r="A4192">
        <v>4191</v>
      </c>
      <c r="B4192" t="s">
        <v>26</v>
      </c>
      <c r="C4192" t="s">
        <v>665</v>
      </c>
      <c r="D4192" t="s">
        <v>7</v>
      </c>
      <c r="E4192" t="s">
        <v>364</v>
      </c>
      <c r="F4192" s="138">
        <v>44163</v>
      </c>
      <c r="G4192" t="s">
        <v>684</v>
      </c>
      <c r="H4192" t="s">
        <v>687</v>
      </c>
      <c r="I4192" t="s">
        <v>697</v>
      </c>
      <c r="J4192" t="s">
        <v>460</v>
      </c>
      <c r="K4192" t="s">
        <v>669</v>
      </c>
      <c r="L4192">
        <v>1250</v>
      </c>
      <c r="M4192">
        <v>250</v>
      </c>
      <c r="N4192">
        <v>230</v>
      </c>
      <c r="P4192">
        <v>100</v>
      </c>
      <c r="Q4192">
        <v>42</v>
      </c>
      <c r="R4192">
        <v>36</v>
      </c>
      <c r="S4192">
        <v>92</v>
      </c>
      <c r="T4192">
        <v>22</v>
      </c>
      <c r="U4192">
        <v>61</v>
      </c>
      <c r="V4192">
        <v>1.0641025641025641</v>
      </c>
      <c r="W4192">
        <v>0.24</v>
      </c>
      <c r="X4192">
        <v>0.2608695652173913</v>
      </c>
      <c r="Y4192">
        <v>0.2236024844720497</v>
      </c>
      <c r="Z4192">
        <v>60</v>
      </c>
      <c r="AA4192">
        <v>0.7</v>
      </c>
      <c r="AB4192">
        <v>20</v>
      </c>
      <c r="AC4192">
        <v>0</v>
      </c>
      <c r="AD4192">
        <v>0</v>
      </c>
      <c r="AE4192">
        <v>4</v>
      </c>
      <c r="AF4192">
        <v>0</v>
      </c>
      <c r="AG4192">
        <v>0</v>
      </c>
      <c r="AH4192">
        <v>60</v>
      </c>
      <c r="AI4192">
        <v>0</v>
      </c>
      <c r="AJ4192">
        <v>0</v>
      </c>
      <c r="AK4192">
        <v>2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50</v>
      </c>
      <c r="AR4192">
        <v>50</v>
      </c>
      <c r="AS4192" t="s">
        <v>755</v>
      </c>
    </row>
    <row r="4193" spans="1:45" x14ac:dyDescent="0.25">
      <c r="A4193">
        <v>4192</v>
      </c>
      <c r="B4193" t="s">
        <v>26</v>
      </c>
      <c r="C4193" t="s">
        <v>665</v>
      </c>
      <c r="D4193" t="s">
        <v>7</v>
      </c>
      <c r="E4193" t="s">
        <v>364</v>
      </c>
      <c r="F4193" s="138">
        <v>44163</v>
      </c>
      <c r="G4193" t="s">
        <v>685</v>
      </c>
      <c r="H4193" t="s">
        <v>667</v>
      </c>
      <c r="I4193" t="s">
        <v>668</v>
      </c>
      <c r="J4193" t="s">
        <v>172</v>
      </c>
      <c r="K4193" t="s">
        <v>671</v>
      </c>
      <c r="L4193">
        <v>1000</v>
      </c>
      <c r="M4193">
        <v>200</v>
      </c>
      <c r="N4193">
        <v>192</v>
      </c>
      <c r="P4193">
        <v>80</v>
      </c>
      <c r="Q4193">
        <v>32</v>
      </c>
      <c r="R4193">
        <v>0</v>
      </c>
      <c r="S4193">
        <v>52.8</v>
      </c>
      <c r="T4193">
        <v>18</v>
      </c>
      <c r="U4193">
        <v>0</v>
      </c>
      <c r="V4193">
        <v>0.5625</v>
      </c>
      <c r="W4193">
        <v>0.4</v>
      </c>
      <c r="X4193">
        <v>0.23809523809523814</v>
      </c>
      <c r="Y4193">
        <v>0</v>
      </c>
      <c r="Z4193">
        <v>562</v>
      </c>
      <c r="AA4193">
        <v>0.7</v>
      </c>
      <c r="AB4193">
        <v>9</v>
      </c>
      <c r="AC4193">
        <v>2</v>
      </c>
      <c r="AD4193">
        <v>0</v>
      </c>
      <c r="AE4193">
        <v>17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50</v>
      </c>
      <c r="AR4193">
        <v>50</v>
      </c>
      <c r="AS4193" t="s">
        <v>755</v>
      </c>
    </row>
    <row r="4194" spans="1:45" x14ac:dyDescent="0.25">
      <c r="A4194">
        <v>4193</v>
      </c>
      <c r="B4194" t="s">
        <v>26</v>
      </c>
      <c r="C4194" t="s">
        <v>665</v>
      </c>
      <c r="D4194" t="s">
        <v>7</v>
      </c>
      <c r="E4194" t="s">
        <v>364</v>
      </c>
      <c r="F4194" s="138">
        <v>44163</v>
      </c>
      <c r="G4194" t="s">
        <v>685</v>
      </c>
      <c r="H4194" t="s">
        <v>667</v>
      </c>
      <c r="I4194" t="s">
        <v>668</v>
      </c>
      <c r="J4194" t="s">
        <v>174</v>
      </c>
      <c r="K4194" t="s">
        <v>671</v>
      </c>
      <c r="L4194">
        <v>1000</v>
      </c>
      <c r="M4194">
        <v>200</v>
      </c>
      <c r="N4194">
        <v>208</v>
      </c>
      <c r="P4194">
        <v>80</v>
      </c>
      <c r="Q4194">
        <v>43</v>
      </c>
      <c r="R4194">
        <v>0</v>
      </c>
      <c r="S4194">
        <v>52.8</v>
      </c>
      <c r="T4194">
        <v>27.92</v>
      </c>
      <c r="U4194">
        <v>0</v>
      </c>
      <c r="V4194">
        <v>0.64930232558139533</v>
      </c>
      <c r="W4194">
        <v>0.4</v>
      </c>
      <c r="X4194">
        <v>0.29532967032967034</v>
      </c>
      <c r="Y4194">
        <v>0</v>
      </c>
      <c r="Z4194">
        <v>377</v>
      </c>
      <c r="AA4194">
        <v>0.7</v>
      </c>
      <c r="AB4194">
        <v>16.670000000000002</v>
      </c>
      <c r="AC4194">
        <v>1</v>
      </c>
      <c r="AD4194">
        <v>0</v>
      </c>
      <c r="AE4194">
        <v>22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50</v>
      </c>
      <c r="AR4194">
        <v>50</v>
      </c>
      <c r="AS4194" t="s">
        <v>755</v>
      </c>
    </row>
    <row r="4195" spans="1:45" x14ac:dyDescent="0.25">
      <c r="A4195">
        <v>4194</v>
      </c>
      <c r="B4195" t="s">
        <v>26</v>
      </c>
      <c r="C4195" t="s">
        <v>665</v>
      </c>
      <c r="D4195" t="s">
        <v>7</v>
      </c>
      <c r="E4195" t="s">
        <v>364</v>
      </c>
      <c r="F4195" s="138">
        <v>44163</v>
      </c>
      <c r="G4195" t="s">
        <v>685</v>
      </c>
      <c r="H4195" t="s">
        <v>667</v>
      </c>
      <c r="I4195" t="s">
        <v>668</v>
      </c>
      <c r="J4195" t="s">
        <v>176</v>
      </c>
      <c r="K4195" t="s">
        <v>671</v>
      </c>
      <c r="L4195">
        <v>1000</v>
      </c>
      <c r="M4195">
        <v>200</v>
      </c>
      <c r="N4195">
        <v>220</v>
      </c>
      <c r="P4195">
        <v>80</v>
      </c>
      <c r="Q4195">
        <v>55</v>
      </c>
      <c r="R4195">
        <v>0</v>
      </c>
      <c r="S4195">
        <v>52.8</v>
      </c>
      <c r="T4195">
        <v>28.62</v>
      </c>
      <c r="U4195">
        <v>0</v>
      </c>
      <c r="V4195">
        <v>0.52036363636363636</v>
      </c>
      <c r="W4195">
        <v>0.4</v>
      </c>
      <c r="X4195">
        <v>0.35714285714285715</v>
      </c>
      <c r="Y4195">
        <v>0</v>
      </c>
      <c r="Z4195">
        <v>413</v>
      </c>
      <c r="AA4195">
        <v>0.7</v>
      </c>
      <c r="AB4195">
        <v>26.62</v>
      </c>
      <c r="AC4195">
        <v>0</v>
      </c>
      <c r="AD4195">
        <v>0</v>
      </c>
      <c r="AE4195">
        <v>4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50</v>
      </c>
      <c r="AR4195">
        <v>50</v>
      </c>
      <c r="AS4195" t="s">
        <v>755</v>
      </c>
    </row>
    <row r="4196" spans="1:45" x14ac:dyDescent="0.25">
      <c r="A4196">
        <v>4195</v>
      </c>
      <c r="B4196" t="s">
        <v>26</v>
      </c>
      <c r="C4196" t="s">
        <v>665</v>
      </c>
      <c r="D4196" t="s">
        <v>7</v>
      </c>
      <c r="E4196" t="s">
        <v>364</v>
      </c>
      <c r="F4196" s="138">
        <v>44163</v>
      </c>
      <c r="G4196" t="s">
        <v>685</v>
      </c>
      <c r="H4196" t="s">
        <v>667</v>
      </c>
      <c r="I4196" t="s">
        <v>668</v>
      </c>
      <c r="J4196" t="s">
        <v>187</v>
      </c>
      <c r="K4196" t="s">
        <v>671</v>
      </c>
      <c r="L4196">
        <v>1000</v>
      </c>
      <c r="M4196">
        <v>200</v>
      </c>
      <c r="N4196">
        <v>208</v>
      </c>
      <c r="P4196">
        <v>80</v>
      </c>
      <c r="Q4196">
        <v>34</v>
      </c>
      <c r="R4196">
        <v>0</v>
      </c>
      <c r="S4196">
        <v>52.8</v>
      </c>
      <c r="T4196">
        <v>16.5</v>
      </c>
      <c r="U4196">
        <v>0</v>
      </c>
      <c r="V4196">
        <v>0.48529411764705882</v>
      </c>
      <c r="W4196">
        <v>0.4</v>
      </c>
      <c r="X4196">
        <v>0.23351648351648352</v>
      </c>
      <c r="Y4196">
        <v>0</v>
      </c>
      <c r="Z4196">
        <v>162</v>
      </c>
      <c r="AA4196">
        <v>0.7</v>
      </c>
      <c r="AB4196">
        <v>12</v>
      </c>
      <c r="AC4196">
        <v>0</v>
      </c>
      <c r="AD4196">
        <v>0</v>
      </c>
      <c r="AE4196">
        <v>9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50</v>
      </c>
      <c r="AR4196">
        <v>50</v>
      </c>
      <c r="AS4196" t="s">
        <v>755</v>
      </c>
    </row>
    <row r="4197" spans="1:45" x14ac:dyDescent="0.25">
      <c r="A4197">
        <v>4196</v>
      </c>
      <c r="B4197" t="s">
        <v>26</v>
      </c>
      <c r="C4197" t="s">
        <v>665</v>
      </c>
      <c r="D4197" t="s">
        <v>7</v>
      </c>
      <c r="E4197" t="s">
        <v>364</v>
      </c>
      <c r="F4197" s="138">
        <v>44163</v>
      </c>
      <c r="G4197" t="s">
        <v>685</v>
      </c>
      <c r="H4197" t="s">
        <v>667</v>
      </c>
      <c r="I4197" t="s">
        <v>668</v>
      </c>
      <c r="J4197" t="s">
        <v>181</v>
      </c>
      <c r="K4197" t="s">
        <v>671</v>
      </c>
      <c r="L4197">
        <v>1000</v>
      </c>
      <c r="M4197">
        <v>200</v>
      </c>
      <c r="N4197">
        <v>198</v>
      </c>
      <c r="P4197">
        <v>80</v>
      </c>
      <c r="Q4197">
        <v>13</v>
      </c>
      <c r="R4197">
        <v>11</v>
      </c>
      <c r="S4197">
        <v>52.8</v>
      </c>
      <c r="T4197">
        <v>8</v>
      </c>
      <c r="U4197">
        <v>7</v>
      </c>
      <c r="V4197">
        <v>0.625</v>
      </c>
      <c r="W4197">
        <v>0.4</v>
      </c>
      <c r="X4197">
        <v>9.3795093795093792E-2</v>
      </c>
      <c r="Y4197">
        <v>7.9365079365079375E-2</v>
      </c>
      <c r="Z4197">
        <v>70</v>
      </c>
      <c r="AA4197">
        <v>0.7</v>
      </c>
      <c r="AB4197">
        <v>6</v>
      </c>
      <c r="AC4197">
        <v>0</v>
      </c>
      <c r="AD4197">
        <v>0</v>
      </c>
      <c r="AE4197">
        <v>4</v>
      </c>
      <c r="AF4197">
        <v>0</v>
      </c>
      <c r="AG4197">
        <v>0</v>
      </c>
      <c r="AH4197">
        <v>7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50</v>
      </c>
      <c r="AR4197">
        <v>50</v>
      </c>
      <c r="AS4197" t="s">
        <v>755</v>
      </c>
    </row>
    <row r="4198" spans="1:45" x14ac:dyDescent="0.25">
      <c r="A4198">
        <v>4197</v>
      </c>
      <c r="B4198" t="s">
        <v>26</v>
      </c>
      <c r="C4198" t="s">
        <v>665</v>
      </c>
      <c r="D4198" t="s">
        <v>7</v>
      </c>
      <c r="E4198" t="s">
        <v>364</v>
      </c>
      <c r="F4198" s="138">
        <v>44163</v>
      </c>
      <c r="G4198" t="s">
        <v>685</v>
      </c>
      <c r="H4198" t="s">
        <v>667</v>
      </c>
      <c r="I4198" t="s">
        <v>668</v>
      </c>
      <c r="J4198" t="s">
        <v>608</v>
      </c>
      <c r="K4198" t="s">
        <v>671</v>
      </c>
      <c r="L4198">
        <v>1000</v>
      </c>
      <c r="M4198">
        <v>200</v>
      </c>
      <c r="N4198">
        <v>169</v>
      </c>
      <c r="P4198">
        <v>80</v>
      </c>
      <c r="Q4198">
        <v>5</v>
      </c>
      <c r="R4198">
        <v>2</v>
      </c>
      <c r="S4198">
        <v>52.8</v>
      </c>
      <c r="T4198">
        <v>12</v>
      </c>
      <c r="U4198">
        <v>0.75</v>
      </c>
      <c r="V4198">
        <v>1.8214285714285714</v>
      </c>
      <c r="W4198">
        <v>0.4</v>
      </c>
      <c r="X4198">
        <v>4.2265426880811495E-2</v>
      </c>
      <c r="Y4198">
        <v>1.69061707523246E-2</v>
      </c>
      <c r="Z4198">
        <v>65</v>
      </c>
      <c r="AA4198">
        <v>0.7</v>
      </c>
      <c r="AB4198">
        <v>5.5</v>
      </c>
      <c r="AC4198">
        <v>0</v>
      </c>
      <c r="AD4198">
        <v>0</v>
      </c>
      <c r="AE4198">
        <v>13</v>
      </c>
      <c r="AF4198">
        <v>0</v>
      </c>
      <c r="AG4198">
        <v>0</v>
      </c>
      <c r="AH4198">
        <v>0.5</v>
      </c>
      <c r="AI4198">
        <v>1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50</v>
      </c>
      <c r="AR4198">
        <v>50</v>
      </c>
      <c r="AS4198" t="s">
        <v>755</v>
      </c>
    </row>
    <row r="4199" spans="1:45" x14ac:dyDescent="0.25">
      <c r="A4199">
        <v>4198</v>
      </c>
      <c r="B4199" t="s">
        <v>26</v>
      </c>
      <c r="C4199" t="s">
        <v>665</v>
      </c>
      <c r="D4199" t="s">
        <v>7</v>
      </c>
      <c r="E4199" t="s">
        <v>364</v>
      </c>
      <c r="F4199" s="138">
        <v>44163</v>
      </c>
      <c r="G4199" t="s">
        <v>685</v>
      </c>
      <c r="H4199" t="s">
        <v>667</v>
      </c>
      <c r="I4199" t="s">
        <v>668</v>
      </c>
      <c r="J4199" t="s">
        <v>180</v>
      </c>
      <c r="K4199" t="s">
        <v>671</v>
      </c>
      <c r="L4199">
        <v>1000</v>
      </c>
      <c r="M4199">
        <v>200</v>
      </c>
      <c r="N4199">
        <v>170</v>
      </c>
      <c r="P4199">
        <v>80</v>
      </c>
      <c r="Q4199">
        <v>20</v>
      </c>
      <c r="R4199">
        <v>10</v>
      </c>
      <c r="S4199">
        <v>52.8</v>
      </c>
      <c r="T4199">
        <v>14.5</v>
      </c>
      <c r="U4199">
        <v>2</v>
      </c>
      <c r="V4199">
        <v>0.55000000000000004</v>
      </c>
      <c r="W4199">
        <v>0.4</v>
      </c>
      <c r="X4199">
        <v>0.16806722689075632</v>
      </c>
      <c r="Y4199">
        <v>8.4033613445378158E-2</v>
      </c>
      <c r="Z4199">
        <v>320</v>
      </c>
      <c r="AA4199">
        <v>0.7</v>
      </c>
      <c r="AB4199">
        <v>9</v>
      </c>
      <c r="AC4199">
        <v>0</v>
      </c>
      <c r="AD4199">
        <v>0</v>
      </c>
      <c r="AE4199">
        <v>11</v>
      </c>
      <c r="AF4199">
        <v>0</v>
      </c>
      <c r="AG4199">
        <v>0</v>
      </c>
      <c r="AH4199">
        <v>2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50</v>
      </c>
      <c r="AR4199">
        <v>50</v>
      </c>
      <c r="AS4199" t="s">
        <v>755</v>
      </c>
    </row>
    <row r="4200" spans="1:45" x14ac:dyDescent="0.25">
      <c r="A4200">
        <v>4199</v>
      </c>
      <c r="B4200" t="s">
        <v>26</v>
      </c>
      <c r="C4200" t="s">
        <v>665</v>
      </c>
      <c r="D4200" t="s">
        <v>7</v>
      </c>
      <c r="E4200" t="s">
        <v>364</v>
      </c>
      <c r="F4200" s="138">
        <v>44163</v>
      </c>
      <c r="G4200" t="s">
        <v>685</v>
      </c>
      <c r="H4200" t="s">
        <v>667</v>
      </c>
      <c r="I4200" t="s">
        <v>677</v>
      </c>
      <c r="J4200" t="s">
        <v>529</v>
      </c>
      <c r="K4200" t="s">
        <v>671</v>
      </c>
      <c r="L4200">
        <v>1000</v>
      </c>
      <c r="M4200">
        <v>200</v>
      </c>
      <c r="N4200">
        <v>189</v>
      </c>
      <c r="P4200">
        <v>80</v>
      </c>
      <c r="Q4200">
        <v>35</v>
      </c>
      <c r="R4200">
        <v>23</v>
      </c>
      <c r="S4200">
        <v>52.8</v>
      </c>
      <c r="T4200">
        <v>29.5</v>
      </c>
      <c r="U4200">
        <v>15</v>
      </c>
      <c r="V4200">
        <v>0.76724137931034486</v>
      </c>
      <c r="W4200">
        <v>0.4</v>
      </c>
      <c r="X4200">
        <v>0.26455026455026459</v>
      </c>
      <c r="Y4200">
        <v>0.17384731670445958</v>
      </c>
      <c r="Z4200">
        <v>311</v>
      </c>
      <c r="AA4200">
        <v>0.7</v>
      </c>
      <c r="AB4200">
        <v>20</v>
      </c>
      <c r="AC4200">
        <v>0</v>
      </c>
      <c r="AD4200">
        <v>0</v>
      </c>
      <c r="AE4200">
        <v>19</v>
      </c>
      <c r="AF4200">
        <v>0</v>
      </c>
      <c r="AG4200">
        <v>0</v>
      </c>
      <c r="AH4200">
        <v>15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50</v>
      </c>
      <c r="AR4200">
        <v>50</v>
      </c>
      <c r="AS4200" t="s">
        <v>755</v>
      </c>
    </row>
    <row r="4201" spans="1:45" x14ac:dyDescent="0.25">
      <c r="A4201">
        <v>4200</v>
      </c>
      <c r="B4201" t="s">
        <v>26</v>
      </c>
      <c r="C4201" t="s">
        <v>665</v>
      </c>
      <c r="D4201" t="s">
        <v>7</v>
      </c>
      <c r="E4201" t="s">
        <v>364</v>
      </c>
      <c r="F4201" s="138">
        <v>44163</v>
      </c>
      <c r="G4201" t="s">
        <v>685</v>
      </c>
      <c r="H4201" t="s">
        <v>667</v>
      </c>
      <c r="I4201" t="s">
        <v>672</v>
      </c>
      <c r="J4201" t="s">
        <v>407</v>
      </c>
      <c r="K4201" t="s">
        <v>671</v>
      </c>
      <c r="L4201">
        <v>1000</v>
      </c>
      <c r="M4201">
        <v>200</v>
      </c>
      <c r="N4201">
        <v>169</v>
      </c>
      <c r="P4201">
        <v>80</v>
      </c>
      <c r="Q4201">
        <v>42</v>
      </c>
      <c r="R4201">
        <v>0</v>
      </c>
      <c r="S4201">
        <v>52.8</v>
      </c>
      <c r="T4201">
        <v>31.8</v>
      </c>
      <c r="U4201">
        <v>0</v>
      </c>
      <c r="V4201">
        <v>0.75714285714285712</v>
      </c>
      <c r="W4201">
        <v>0.4</v>
      </c>
      <c r="X4201">
        <v>0.35502958579881655</v>
      </c>
      <c r="Y4201">
        <v>0</v>
      </c>
      <c r="Z4201">
        <v>312</v>
      </c>
      <c r="AA4201">
        <v>0.7</v>
      </c>
      <c r="AB4201">
        <v>28.3</v>
      </c>
      <c r="AC4201">
        <v>0</v>
      </c>
      <c r="AD4201">
        <v>0</v>
      </c>
      <c r="AE4201">
        <v>7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50</v>
      </c>
      <c r="AR4201">
        <v>50</v>
      </c>
      <c r="AS4201" t="s">
        <v>755</v>
      </c>
    </row>
    <row r="4202" spans="1:45" x14ac:dyDescent="0.25">
      <c r="A4202">
        <v>4201</v>
      </c>
      <c r="B4202" t="s">
        <v>26</v>
      </c>
      <c r="C4202" t="s">
        <v>665</v>
      </c>
      <c r="D4202" t="s">
        <v>7</v>
      </c>
      <c r="E4202" t="s">
        <v>364</v>
      </c>
      <c r="F4202" s="138">
        <v>44163</v>
      </c>
      <c r="G4202" t="s">
        <v>685</v>
      </c>
      <c r="H4202" t="s">
        <v>667</v>
      </c>
      <c r="I4202" t="s">
        <v>677</v>
      </c>
      <c r="J4202" t="s">
        <v>405</v>
      </c>
      <c r="K4202" t="s">
        <v>671</v>
      </c>
      <c r="L4202">
        <v>320</v>
      </c>
      <c r="M4202">
        <v>200</v>
      </c>
      <c r="N4202">
        <v>188</v>
      </c>
      <c r="P4202">
        <v>80</v>
      </c>
      <c r="Q4202">
        <v>26</v>
      </c>
      <c r="R4202">
        <v>19</v>
      </c>
      <c r="S4202">
        <v>52.8</v>
      </c>
      <c r="T4202">
        <v>20</v>
      </c>
      <c r="U4202">
        <v>15</v>
      </c>
      <c r="V4202">
        <v>0.77777777777777779</v>
      </c>
      <c r="W4202">
        <v>0.4</v>
      </c>
      <c r="X4202">
        <v>0.19756838905775076</v>
      </c>
      <c r="Y4202">
        <v>0.14437689969604864</v>
      </c>
      <c r="Z4202">
        <v>400</v>
      </c>
      <c r="AA4202">
        <v>0.7</v>
      </c>
      <c r="AB4202">
        <v>20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15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50</v>
      </c>
      <c r="AR4202">
        <v>50</v>
      </c>
      <c r="AS4202" t="s">
        <v>755</v>
      </c>
    </row>
    <row r="4203" spans="1:45" x14ac:dyDescent="0.25">
      <c r="A4203">
        <v>4202</v>
      </c>
      <c r="B4203" t="s">
        <v>26</v>
      </c>
      <c r="C4203" t="s">
        <v>665</v>
      </c>
      <c r="D4203" t="s">
        <v>7</v>
      </c>
      <c r="E4203" t="s">
        <v>364</v>
      </c>
      <c r="F4203" s="138">
        <v>44163</v>
      </c>
      <c r="G4203" t="s">
        <v>712</v>
      </c>
      <c r="H4203" t="s">
        <v>687</v>
      </c>
      <c r="I4203" t="s">
        <v>668</v>
      </c>
      <c r="J4203" t="s">
        <v>466</v>
      </c>
      <c r="K4203" t="s">
        <v>711</v>
      </c>
      <c r="L4203">
        <v>320</v>
      </c>
      <c r="M4203">
        <v>144</v>
      </c>
      <c r="N4203">
        <v>160</v>
      </c>
      <c r="P4203">
        <v>34.56</v>
      </c>
      <c r="Q4203">
        <v>26</v>
      </c>
      <c r="R4203">
        <v>12</v>
      </c>
      <c r="S4203">
        <v>25.344000000000001</v>
      </c>
      <c r="T4203">
        <v>12</v>
      </c>
      <c r="U4203">
        <v>4</v>
      </c>
      <c r="V4203">
        <v>0.42105263157894735</v>
      </c>
      <c r="W4203">
        <v>0.24</v>
      </c>
      <c r="X4203">
        <v>0.23214285714285715</v>
      </c>
      <c r="Y4203">
        <v>0.10714285714285714</v>
      </c>
      <c r="Z4203">
        <v>342</v>
      </c>
      <c r="AA4203">
        <v>0.7</v>
      </c>
      <c r="AB4203">
        <v>12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4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20</v>
      </c>
      <c r="AR4203">
        <v>20</v>
      </c>
      <c r="AS4203" t="s">
        <v>755</v>
      </c>
    </row>
    <row r="4204" spans="1:45" x14ac:dyDescent="0.25">
      <c r="A4204">
        <v>4203</v>
      </c>
      <c r="B4204" t="s">
        <v>26</v>
      </c>
      <c r="C4204" t="s">
        <v>678</v>
      </c>
      <c r="D4204" t="s">
        <v>7</v>
      </c>
      <c r="E4204" t="s">
        <v>364</v>
      </c>
      <c r="F4204" s="138">
        <v>44163</v>
      </c>
      <c r="G4204" t="s">
        <v>676</v>
      </c>
      <c r="H4204" t="s">
        <v>667</v>
      </c>
      <c r="I4204" t="s">
        <v>679</v>
      </c>
      <c r="J4204" t="s">
        <v>380</v>
      </c>
      <c r="K4204" t="s">
        <v>669</v>
      </c>
      <c r="L4204">
        <v>1200</v>
      </c>
      <c r="M4204">
        <v>336</v>
      </c>
      <c r="N4204">
        <v>330</v>
      </c>
      <c r="P4204">
        <v>134.4</v>
      </c>
      <c r="Q4204">
        <v>48</v>
      </c>
      <c r="R4204">
        <v>32</v>
      </c>
      <c r="S4204">
        <v>88.703999999999994</v>
      </c>
      <c r="T4204">
        <v>41</v>
      </c>
      <c r="U4204">
        <v>9.5</v>
      </c>
      <c r="V4204">
        <v>0.63124999999999998</v>
      </c>
      <c r="W4204">
        <v>0.4</v>
      </c>
      <c r="X4204">
        <v>0.20779220779220781</v>
      </c>
      <c r="Y4204">
        <v>0.13852813852813856</v>
      </c>
      <c r="Z4204">
        <v>320</v>
      </c>
      <c r="AA4204">
        <v>0.8</v>
      </c>
      <c r="AB4204">
        <v>33</v>
      </c>
      <c r="AC4204">
        <v>0</v>
      </c>
      <c r="AD4204">
        <v>0</v>
      </c>
      <c r="AE4204">
        <v>16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19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50</v>
      </c>
      <c r="AR4204">
        <v>50</v>
      </c>
      <c r="AS4204" t="s">
        <v>797</v>
      </c>
    </row>
    <row r="4205" spans="1:45" x14ac:dyDescent="0.25">
      <c r="A4205">
        <v>4204</v>
      </c>
      <c r="B4205" t="s">
        <v>26</v>
      </c>
      <c r="C4205" t="s">
        <v>678</v>
      </c>
      <c r="D4205" t="s">
        <v>7</v>
      </c>
      <c r="E4205" t="s">
        <v>364</v>
      </c>
      <c r="F4205" s="138">
        <v>44163</v>
      </c>
      <c r="G4205" t="s">
        <v>685</v>
      </c>
      <c r="H4205" t="s">
        <v>667</v>
      </c>
      <c r="I4205" t="s">
        <v>679</v>
      </c>
      <c r="J4205" t="s">
        <v>444</v>
      </c>
      <c r="K4205" t="s">
        <v>671</v>
      </c>
      <c r="L4205">
        <v>1000</v>
      </c>
      <c r="M4205">
        <v>280</v>
      </c>
      <c r="N4205">
        <v>278</v>
      </c>
      <c r="P4205">
        <v>112</v>
      </c>
      <c r="Q4205">
        <v>28</v>
      </c>
      <c r="R4205">
        <v>43</v>
      </c>
      <c r="S4205">
        <v>73.919999999999987</v>
      </c>
      <c r="T4205">
        <v>24.67</v>
      </c>
      <c r="U4205">
        <v>34.5</v>
      </c>
      <c r="V4205">
        <v>0.83338028169014089</v>
      </c>
      <c r="W4205">
        <v>0.4</v>
      </c>
      <c r="X4205">
        <v>0.14388489208633093</v>
      </c>
      <c r="Y4205">
        <v>0.22096608427543679</v>
      </c>
      <c r="Z4205">
        <v>715</v>
      </c>
      <c r="AA4205">
        <v>0.7</v>
      </c>
      <c r="AB4205">
        <v>22.67</v>
      </c>
      <c r="AC4205">
        <v>0</v>
      </c>
      <c r="AD4205">
        <v>0</v>
      </c>
      <c r="AE4205">
        <v>4</v>
      </c>
      <c r="AF4205">
        <v>0</v>
      </c>
      <c r="AG4205">
        <v>0</v>
      </c>
      <c r="AH4205">
        <v>32</v>
      </c>
      <c r="AI4205">
        <v>2</v>
      </c>
      <c r="AJ4205">
        <v>0</v>
      </c>
      <c r="AK4205">
        <v>4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50</v>
      </c>
      <c r="AR4205">
        <v>50</v>
      </c>
      <c r="AS4205" t="s">
        <v>797</v>
      </c>
    </row>
    <row r="4206" spans="1:45" x14ac:dyDescent="0.25">
      <c r="A4206">
        <v>4205</v>
      </c>
      <c r="B4206" t="s">
        <v>26</v>
      </c>
      <c r="C4206" t="s">
        <v>678</v>
      </c>
      <c r="D4206" t="s">
        <v>7</v>
      </c>
      <c r="E4206" t="s">
        <v>364</v>
      </c>
      <c r="F4206" s="138">
        <v>44163</v>
      </c>
      <c r="G4206" t="s">
        <v>685</v>
      </c>
      <c r="H4206" t="s">
        <v>667</v>
      </c>
      <c r="I4206" t="s">
        <v>686</v>
      </c>
      <c r="J4206" t="s">
        <v>234</v>
      </c>
      <c r="K4206" t="s">
        <v>671</v>
      </c>
      <c r="L4206">
        <v>1000</v>
      </c>
      <c r="M4206">
        <v>280</v>
      </c>
      <c r="N4206">
        <v>276</v>
      </c>
      <c r="P4206">
        <v>112</v>
      </c>
      <c r="Q4206">
        <v>38</v>
      </c>
      <c r="R4206">
        <v>27</v>
      </c>
      <c r="S4206">
        <v>74</v>
      </c>
      <c r="T4206">
        <v>41</v>
      </c>
      <c r="U4206">
        <v>11.75</v>
      </c>
      <c r="V4206">
        <v>1.8846153846153846</v>
      </c>
      <c r="W4206">
        <v>0.4</v>
      </c>
      <c r="X4206">
        <v>0.19668737060041408</v>
      </c>
      <c r="Y4206">
        <v>0.13975155279503107</v>
      </c>
      <c r="Z4206">
        <v>341</v>
      </c>
      <c r="AA4206">
        <v>0.7</v>
      </c>
      <c r="AB4206">
        <v>19</v>
      </c>
      <c r="AC4206">
        <v>3</v>
      </c>
      <c r="AD4206">
        <v>0</v>
      </c>
      <c r="AE4206">
        <v>13</v>
      </c>
      <c r="AF4206">
        <v>0</v>
      </c>
      <c r="AG4206">
        <v>0</v>
      </c>
      <c r="AH4206">
        <v>6</v>
      </c>
      <c r="AI4206">
        <v>1</v>
      </c>
      <c r="AJ4206">
        <v>0</v>
      </c>
      <c r="AK4206">
        <v>11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50</v>
      </c>
      <c r="AR4206">
        <v>50</v>
      </c>
      <c r="AS4206" t="s">
        <v>797</v>
      </c>
    </row>
    <row r="4207" spans="1:45" x14ac:dyDescent="0.25">
      <c r="A4207">
        <v>4206</v>
      </c>
      <c r="B4207" t="s">
        <v>26</v>
      </c>
      <c r="C4207" t="s">
        <v>680</v>
      </c>
      <c r="D4207" t="s">
        <v>7</v>
      </c>
      <c r="E4207" t="s">
        <v>364</v>
      </c>
      <c r="F4207" s="138">
        <v>44163</v>
      </c>
      <c r="G4207" t="s">
        <v>666</v>
      </c>
      <c r="H4207" t="s">
        <v>667</v>
      </c>
      <c r="I4207" t="s">
        <v>681</v>
      </c>
      <c r="J4207" t="s">
        <v>236</v>
      </c>
      <c r="K4207" t="s">
        <v>669</v>
      </c>
      <c r="L4207">
        <v>2700</v>
      </c>
      <c r="M4207">
        <v>567</v>
      </c>
      <c r="N4207">
        <v>672</v>
      </c>
      <c r="P4207">
        <v>226</v>
      </c>
      <c r="Q4207">
        <v>85</v>
      </c>
      <c r="R4207">
        <v>194</v>
      </c>
      <c r="S4207">
        <v>149</v>
      </c>
      <c r="T4207">
        <v>78.25</v>
      </c>
      <c r="U4207">
        <v>140.1</v>
      </c>
      <c r="V4207">
        <v>0.78261648745519707</v>
      </c>
      <c r="W4207">
        <v>0.4</v>
      </c>
      <c r="X4207">
        <v>0.18069727891156465</v>
      </c>
      <c r="Y4207">
        <v>0.4124149659863946</v>
      </c>
      <c r="Z4207">
        <v>968</v>
      </c>
      <c r="AA4207">
        <v>0.7</v>
      </c>
      <c r="AB4207">
        <v>70.5</v>
      </c>
      <c r="AC4207">
        <v>7</v>
      </c>
      <c r="AD4207">
        <v>0</v>
      </c>
      <c r="AE4207">
        <v>12</v>
      </c>
      <c r="AF4207">
        <v>0</v>
      </c>
      <c r="AG4207">
        <v>0</v>
      </c>
      <c r="AH4207">
        <v>128.1</v>
      </c>
      <c r="AI4207">
        <v>10</v>
      </c>
      <c r="AJ4207">
        <v>0</v>
      </c>
      <c r="AK4207">
        <v>19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250</v>
      </c>
      <c r="AR4207">
        <v>250</v>
      </c>
      <c r="AS4207" t="s">
        <v>797</v>
      </c>
    </row>
    <row r="4208" spans="1:45" x14ac:dyDescent="0.25">
      <c r="A4208">
        <v>4207</v>
      </c>
      <c r="B4208" t="s">
        <v>26</v>
      </c>
      <c r="C4208" t="s">
        <v>680</v>
      </c>
      <c r="D4208" t="s">
        <v>7</v>
      </c>
      <c r="E4208" t="s">
        <v>364</v>
      </c>
      <c r="F4208" s="138">
        <v>44163</v>
      </c>
      <c r="G4208" t="s">
        <v>666</v>
      </c>
      <c r="H4208" t="s">
        <v>667</v>
      </c>
      <c r="I4208" t="s">
        <v>681</v>
      </c>
      <c r="J4208" t="s">
        <v>428</v>
      </c>
      <c r="K4208" t="s">
        <v>669</v>
      </c>
      <c r="L4208">
        <v>2700</v>
      </c>
      <c r="M4208">
        <v>567</v>
      </c>
      <c r="N4208">
        <v>560</v>
      </c>
      <c r="P4208">
        <v>226</v>
      </c>
      <c r="Q4208">
        <v>42</v>
      </c>
      <c r="R4208">
        <v>121</v>
      </c>
      <c r="S4208">
        <v>149</v>
      </c>
      <c r="T4208">
        <v>32.5</v>
      </c>
      <c r="U4208">
        <v>126.55</v>
      </c>
      <c r="V4208">
        <v>0.9757668711656442</v>
      </c>
      <c r="W4208">
        <v>0.4</v>
      </c>
      <c r="X4208">
        <v>0.10714285714285714</v>
      </c>
      <c r="Y4208">
        <v>0.30867346938775508</v>
      </c>
      <c r="Z4208">
        <v>890</v>
      </c>
      <c r="AA4208">
        <v>0.7</v>
      </c>
      <c r="AB4208">
        <v>25</v>
      </c>
      <c r="AC4208">
        <v>8</v>
      </c>
      <c r="AD4208">
        <v>0</v>
      </c>
      <c r="AE4208">
        <v>11</v>
      </c>
      <c r="AF4208">
        <v>0</v>
      </c>
      <c r="AG4208">
        <v>0</v>
      </c>
      <c r="AH4208">
        <v>115.3</v>
      </c>
      <c r="AI4208">
        <v>13</v>
      </c>
      <c r="AJ4208">
        <v>0</v>
      </c>
      <c r="AK4208">
        <v>16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250</v>
      </c>
      <c r="AR4208">
        <v>250</v>
      </c>
      <c r="AS4208" t="s">
        <v>797</v>
      </c>
    </row>
    <row r="4209" spans="1:45" x14ac:dyDescent="0.25">
      <c r="A4209">
        <v>4208</v>
      </c>
      <c r="B4209" t="s">
        <v>26</v>
      </c>
      <c r="C4209" t="s">
        <v>680</v>
      </c>
      <c r="D4209" t="s">
        <v>7</v>
      </c>
      <c r="E4209" t="s">
        <v>364</v>
      </c>
      <c r="F4209" s="138">
        <v>44163</v>
      </c>
      <c r="G4209" t="s">
        <v>670</v>
      </c>
      <c r="H4209" t="s">
        <v>667</v>
      </c>
      <c r="I4209" t="s">
        <v>681</v>
      </c>
      <c r="J4209" t="s">
        <v>375</v>
      </c>
      <c r="K4209" t="s">
        <v>671</v>
      </c>
      <c r="L4209">
        <v>1200</v>
      </c>
      <c r="M4209">
        <v>336</v>
      </c>
      <c r="N4209">
        <v>400</v>
      </c>
      <c r="P4209">
        <v>134</v>
      </c>
      <c r="Q4209">
        <v>63</v>
      </c>
      <c r="R4209">
        <v>80</v>
      </c>
      <c r="S4209">
        <v>88</v>
      </c>
      <c r="T4209">
        <v>63.25</v>
      </c>
      <c r="U4209">
        <v>86</v>
      </c>
      <c r="V4209">
        <v>1.0437062937062938</v>
      </c>
      <c r="W4209">
        <v>0.4</v>
      </c>
      <c r="X4209">
        <v>0.22500000000000001</v>
      </c>
      <c r="Y4209">
        <v>0.2857142857142857</v>
      </c>
      <c r="Z4209">
        <v>735</v>
      </c>
      <c r="AA4209">
        <v>0.7</v>
      </c>
      <c r="AB4209">
        <v>59</v>
      </c>
      <c r="AC4209">
        <v>3</v>
      </c>
      <c r="AD4209">
        <v>0</v>
      </c>
      <c r="AE4209">
        <v>7</v>
      </c>
      <c r="AF4209">
        <v>0</v>
      </c>
      <c r="AG4209">
        <v>0</v>
      </c>
      <c r="AH4209">
        <v>82</v>
      </c>
      <c r="AI4209">
        <v>2</v>
      </c>
      <c r="AJ4209">
        <v>0</v>
      </c>
      <c r="AK4209">
        <v>7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150</v>
      </c>
      <c r="AR4209">
        <v>150</v>
      </c>
      <c r="AS4209" t="s">
        <v>797</v>
      </c>
    </row>
    <row r="4210" spans="1:45" x14ac:dyDescent="0.25">
      <c r="A4210">
        <v>4209</v>
      </c>
      <c r="B4210" t="s">
        <v>26</v>
      </c>
      <c r="C4210" t="s">
        <v>680</v>
      </c>
      <c r="D4210" t="s">
        <v>7</v>
      </c>
      <c r="E4210" t="s">
        <v>364</v>
      </c>
      <c r="F4210" s="138">
        <v>44163</v>
      </c>
      <c r="G4210" t="s">
        <v>670</v>
      </c>
      <c r="H4210" t="s">
        <v>667</v>
      </c>
      <c r="I4210" t="s">
        <v>681</v>
      </c>
      <c r="J4210" t="s">
        <v>376</v>
      </c>
      <c r="K4210" t="s">
        <v>671</v>
      </c>
      <c r="L4210">
        <v>1200</v>
      </c>
      <c r="M4210">
        <v>336</v>
      </c>
      <c r="N4210">
        <v>320</v>
      </c>
      <c r="P4210">
        <v>134</v>
      </c>
      <c r="Q4210">
        <v>36</v>
      </c>
      <c r="R4210">
        <v>34</v>
      </c>
      <c r="S4210">
        <v>88</v>
      </c>
      <c r="T4210">
        <v>43.5</v>
      </c>
      <c r="U4210">
        <v>36.5</v>
      </c>
      <c r="V4210">
        <v>1.1428571428571428</v>
      </c>
      <c r="W4210">
        <v>0.4</v>
      </c>
      <c r="X4210">
        <v>0.16071428571428573</v>
      </c>
      <c r="Y4210">
        <v>0.15178571428571427</v>
      </c>
      <c r="Z4210">
        <v>350</v>
      </c>
      <c r="AA4210">
        <v>0.65</v>
      </c>
      <c r="AB4210">
        <v>42</v>
      </c>
      <c r="AC4210">
        <v>0</v>
      </c>
      <c r="AD4210">
        <v>0</v>
      </c>
      <c r="AE4210">
        <v>3</v>
      </c>
      <c r="AF4210">
        <v>0</v>
      </c>
      <c r="AG4210">
        <v>0</v>
      </c>
      <c r="AH4210">
        <v>34</v>
      </c>
      <c r="AI4210">
        <v>0</v>
      </c>
      <c r="AJ4210">
        <v>0</v>
      </c>
      <c r="AK4210">
        <v>5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150</v>
      </c>
      <c r="AR4210">
        <v>150</v>
      </c>
      <c r="AS4210" t="s">
        <v>797</v>
      </c>
    </row>
    <row r="4211" spans="1:45" x14ac:dyDescent="0.25">
      <c r="A4211">
        <v>4210</v>
      </c>
      <c r="B4211" t="s">
        <v>26</v>
      </c>
      <c r="C4211" t="s">
        <v>680</v>
      </c>
      <c r="D4211" t="s">
        <v>7</v>
      </c>
      <c r="E4211" t="s">
        <v>364</v>
      </c>
      <c r="F4211" s="138">
        <v>44163</v>
      </c>
      <c r="G4211" t="s">
        <v>670</v>
      </c>
      <c r="H4211" t="s">
        <v>667</v>
      </c>
      <c r="I4211" t="s">
        <v>681</v>
      </c>
      <c r="J4211" t="s">
        <v>384</v>
      </c>
      <c r="K4211" t="s">
        <v>671</v>
      </c>
      <c r="L4211">
        <v>1000</v>
      </c>
      <c r="M4211">
        <v>240</v>
      </c>
      <c r="N4211">
        <v>192</v>
      </c>
      <c r="P4211">
        <v>96</v>
      </c>
      <c r="Q4211">
        <v>6</v>
      </c>
      <c r="R4211">
        <v>11</v>
      </c>
      <c r="S4211">
        <v>63</v>
      </c>
      <c r="T4211">
        <v>6</v>
      </c>
      <c r="U4211">
        <v>9.1999999999999993</v>
      </c>
      <c r="V4211">
        <v>0.89411764705882346</v>
      </c>
      <c r="W4211">
        <v>0.4</v>
      </c>
      <c r="X4211">
        <v>4.4642857142857151E-2</v>
      </c>
      <c r="Y4211">
        <v>8.184523809523811E-2</v>
      </c>
      <c r="Z4211">
        <v>220</v>
      </c>
      <c r="AA4211">
        <v>0.65</v>
      </c>
      <c r="AB4211">
        <v>6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8.6999999999999993</v>
      </c>
      <c r="AI4211">
        <v>2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150</v>
      </c>
      <c r="AR4211">
        <v>150</v>
      </c>
      <c r="AS4211" t="s">
        <v>755</v>
      </c>
    </row>
    <row r="4212" spans="1:45" x14ac:dyDescent="0.25">
      <c r="A4212">
        <v>4211</v>
      </c>
      <c r="B4212" t="s">
        <v>26</v>
      </c>
      <c r="C4212" t="s">
        <v>680</v>
      </c>
      <c r="D4212" t="s">
        <v>7</v>
      </c>
      <c r="E4212" t="s">
        <v>364</v>
      </c>
      <c r="F4212" s="138">
        <v>44163</v>
      </c>
      <c r="G4212" t="s">
        <v>670</v>
      </c>
      <c r="H4212" t="s">
        <v>667</v>
      </c>
      <c r="I4212" t="s">
        <v>681</v>
      </c>
      <c r="J4212" t="s">
        <v>386</v>
      </c>
      <c r="K4212" t="s">
        <v>671</v>
      </c>
      <c r="L4212">
        <v>1250</v>
      </c>
      <c r="M4212">
        <v>240</v>
      </c>
      <c r="N4212">
        <v>160</v>
      </c>
      <c r="P4212">
        <v>96</v>
      </c>
      <c r="Q4212">
        <v>34</v>
      </c>
      <c r="R4212">
        <v>26</v>
      </c>
      <c r="S4212">
        <v>63</v>
      </c>
      <c r="T4212">
        <v>30.5</v>
      </c>
      <c r="U4212">
        <v>24</v>
      </c>
      <c r="V4212">
        <v>0.90833333333333333</v>
      </c>
      <c r="W4212">
        <v>0.4</v>
      </c>
      <c r="X4212">
        <v>0.30357142857142855</v>
      </c>
      <c r="Y4212">
        <v>0.23214285714285715</v>
      </c>
      <c r="Z4212">
        <v>200</v>
      </c>
      <c r="AA4212">
        <v>0.65</v>
      </c>
      <c r="AB4212">
        <v>29</v>
      </c>
      <c r="AC4212">
        <v>0</v>
      </c>
      <c r="AD4212">
        <v>0</v>
      </c>
      <c r="AE4212">
        <v>3</v>
      </c>
      <c r="AF4212">
        <v>0</v>
      </c>
      <c r="AG4212">
        <v>0</v>
      </c>
      <c r="AH4212">
        <v>23</v>
      </c>
      <c r="AI4212">
        <v>0</v>
      </c>
      <c r="AJ4212">
        <v>0</v>
      </c>
      <c r="AK4212">
        <v>2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150</v>
      </c>
      <c r="AR4212">
        <v>150</v>
      </c>
      <c r="AS4212" t="s">
        <v>755</v>
      </c>
    </row>
    <row r="4213" spans="1:45" x14ac:dyDescent="0.25">
      <c r="A4213">
        <v>4212</v>
      </c>
      <c r="B4213" t="s">
        <v>26</v>
      </c>
      <c r="C4213" t="s">
        <v>680</v>
      </c>
      <c r="D4213" t="s">
        <v>7</v>
      </c>
      <c r="E4213" t="s">
        <v>364</v>
      </c>
      <c r="F4213" s="138">
        <v>44163</v>
      </c>
      <c r="G4213" t="s">
        <v>682</v>
      </c>
      <c r="H4213" t="s">
        <v>687</v>
      </c>
      <c r="I4213" t="s">
        <v>681</v>
      </c>
      <c r="J4213" t="s">
        <v>493</v>
      </c>
      <c r="K4213" t="s">
        <v>671</v>
      </c>
      <c r="L4213">
        <v>1000</v>
      </c>
      <c r="M4213">
        <v>200</v>
      </c>
      <c r="N4213">
        <v>160</v>
      </c>
      <c r="P4213">
        <v>52</v>
      </c>
      <c r="Q4213">
        <v>11</v>
      </c>
      <c r="R4213">
        <v>32</v>
      </c>
      <c r="S4213">
        <v>26</v>
      </c>
      <c r="T4213">
        <v>8.6</v>
      </c>
      <c r="U4213">
        <v>25.5</v>
      </c>
      <c r="V4213">
        <v>0.7930232558139535</v>
      </c>
      <c r="W4213">
        <v>0.24</v>
      </c>
      <c r="X4213">
        <v>9.8214285714285712E-2</v>
      </c>
      <c r="Y4213">
        <v>0.2857142857142857</v>
      </c>
      <c r="Z4213">
        <v>198</v>
      </c>
      <c r="AA4213">
        <v>0.65</v>
      </c>
      <c r="AB4213">
        <v>8.6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25</v>
      </c>
      <c r="AI4213">
        <v>0</v>
      </c>
      <c r="AJ4213">
        <v>0</v>
      </c>
      <c r="AK4213">
        <v>1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150</v>
      </c>
      <c r="AR4213">
        <v>150</v>
      </c>
      <c r="AS4213" t="s">
        <v>755</v>
      </c>
    </row>
    <row r="4214" spans="1:45" x14ac:dyDescent="0.25">
      <c r="A4214">
        <v>4213</v>
      </c>
      <c r="B4214" t="s">
        <v>26</v>
      </c>
      <c r="C4214" t="s">
        <v>680</v>
      </c>
      <c r="D4214" t="s">
        <v>7</v>
      </c>
      <c r="E4214" t="s">
        <v>364</v>
      </c>
      <c r="F4214" s="138">
        <v>44163</v>
      </c>
      <c r="G4214" t="s">
        <v>682</v>
      </c>
      <c r="H4214" t="s">
        <v>667</v>
      </c>
      <c r="I4214" t="s">
        <v>681</v>
      </c>
      <c r="J4214" t="s">
        <v>397</v>
      </c>
      <c r="K4214" t="s">
        <v>671</v>
      </c>
      <c r="L4214">
        <v>1000</v>
      </c>
      <c r="M4214">
        <v>200</v>
      </c>
      <c r="N4214">
        <v>112</v>
      </c>
      <c r="P4214">
        <v>80</v>
      </c>
      <c r="Q4214">
        <v>9</v>
      </c>
      <c r="R4214">
        <v>13</v>
      </c>
      <c r="S4214">
        <v>52</v>
      </c>
      <c r="T4214">
        <v>7</v>
      </c>
      <c r="U4214">
        <v>6.05</v>
      </c>
      <c r="V4214">
        <v>0.59318181818181825</v>
      </c>
      <c r="W4214">
        <v>0.24</v>
      </c>
      <c r="X4214">
        <v>0.11479591836734696</v>
      </c>
      <c r="Y4214">
        <v>0.16581632653061226</v>
      </c>
      <c r="Z4214">
        <v>160</v>
      </c>
      <c r="AA4214">
        <v>0.65</v>
      </c>
      <c r="AB4214">
        <v>6.5</v>
      </c>
      <c r="AC4214">
        <v>0</v>
      </c>
      <c r="AD4214">
        <v>0</v>
      </c>
      <c r="AE4214">
        <v>1</v>
      </c>
      <c r="AF4214">
        <v>0</v>
      </c>
      <c r="AG4214">
        <v>0</v>
      </c>
      <c r="AH4214">
        <v>5.8</v>
      </c>
      <c r="AI4214">
        <v>1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150</v>
      </c>
      <c r="AR4214">
        <v>150</v>
      </c>
      <c r="AS4214" t="s">
        <v>755</v>
      </c>
    </row>
    <row r="4215" spans="1:45" x14ac:dyDescent="0.25">
      <c r="A4215">
        <v>4214</v>
      </c>
      <c r="B4215" t="s">
        <v>26</v>
      </c>
      <c r="C4215" t="s">
        <v>680</v>
      </c>
      <c r="D4215" t="s">
        <v>7</v>
      </c>
      <c r="E4215" t="s">
        <v>364</v>
      </c>
      <c r="F4215" s="138">
        <v>44163</v>
      </c>
      <c r="G4215" t="s">
        <v>676</v>
      </c>
      <c r="H4215" t="s">
        <v>667</v>
      </c>
      <c r="I4215" t="s">
        <v>681</v>
      </c>
      <c r="J4215" t="s">
        <v>379</v>
      </c>
      <c r="K4215" t="s">
        <v>669</v>
      </c>
      <c r="L4215">
        <v>1200</v>
      </c>
      <c r="M4215">
        <v>336</v>
      </c>
      <c r="N4215">
        <v>288</v>
      </c>
      <c r="P4215">
        <v>134</v>
      </c>
      <c r="Q4215">
        <v>47</v>
      </c>
      <c r="R4215">
        <v>65</v>
      </c>
      <c r="S4215">
        <v>88</v>
      </c>
      <c r="T4215">
        <v>33.1</v>
      </c>
      <c r="U4215">
        <v>29</v>
      </c>
      <c r="V4215">
        <v>0.55446428571428574</v>
      </c>
      <c r="W4215">
        <v>0.4</v>
      </c>
      <c r="X4215">
        <v>0.23313492063492064</v>
      </c>
      <c r="Y4215">
        <v>0.32242063492063494</v>
      </c>
      <c r="Z4215">
        <v>319</v>
      </c>
      <c r="AA4215">
        <v>0.65</v>
      </c>
      <c r="AB4215">
        <v>18.100000000000001</v>
      </c>
      <c r="AC4215">
        <v>0</v>
      </c>
      <c r="AD4215">
        <v>0</v>
      </c>
      <c r="AE4215">
        <v>30</v>
      </c>
      <c r="AF4215">
        <v>0</v>
      </c>
      <c r="AG4215">
        <v>0</v>
      </c>
      <c r="AH4215">
        <v>28</v>
      </c>
      <c r="AI4215">
        <v>2</v>
      </c>
      <c r="AJ4215">
        <v>0</v>
      </c>
      <c r="AK4215">
        <v>1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150</v>
      </c>
      <c r="AR4215">
        <v>150</v>
      </c>
      <c r="AS4215" t="s">
        <v>797</v>
      </c>
    </row>
    <row r="4216" spans="1:45" x14ac:dyDescent="0.25">
      <c r="A4216">
        <v>4215</v>
      </c>
      <c r="B4216" t="s">
        <v>26</v>
      </c>
      <c r="C4216" t="s">
        <v>680</v>
      </c>
      <c r="D4216" t="s">
        <v>7</v>
      </c>
      <c r="E4216" t="s">
        <v>364</v>
      </c>
      <c r="F4216" s="138">
        <v>44163</v>
      </c>
      <c r="G4216" t="s">
        <v>676</v>
      </c>
      <c r="H4216" t="s">
        <v>667</v>
      </c>
      <c r="I4216" t="s">
        <v>681</v>
      </c>
      <c r="J4216" t="s">
        <v>377</v>
      </c>
      <c r="K4216" t="s">
        <v>669</v>
      </c>
      <c r="L4216">
        <v>1200</v>
      </c>
      <c r="M4216">
        <v>336</v>
      </c>
      <c r="N4216">
        <v>336</v>
      </c>
      <c r="P4216">
        <v>134</v>
      </c>
      <c r="Q4216">
        <v>17</v>
      </c>
      <c r="R4216">
        <v>23</v>
      </c>
      <c r="S4216">
        <v>88</v>
      </c>
      <c r="T4216">
        <v>30.25</v>
      </c>
      <c r="U4216">
        <v>34.5</v>
      </c>
      <c r="V4216">
        <v>1.6187499999999999</v>
      </c>
      <c r="W4216">
        <v>0.4</v>
      </c>
      <c r="X4216">
        <v>7.2278911564625847E-2</v>
      </c>
      <c r="Y4216">
        <v>9.7789115646258515E-2</v>
      </c>
      <c r="Z4216">
        <v>530</v>
      </c>
      <c r="AA4216">
        <v>0.65</v>
      </c>
      <c r="AB4216">
        <v>23</v>
      </c>
      <c r="AC4216">
        <v>5</v>
      </c>
      <c r="AD4216">
        <v>0</v>
      </c>
      <c r="AE4216">
        <v>12</v>
      </c>
      <c r="AF4216">
        <v>0</v>
      </c>
      <c r="AG4216">
        <v>0</v>
      </c>
      <c r="AH4216">
        <v>30</v>
      </c>
      <c r="AI4216">
        <v>4</v>
      </c>
      <c r="AJ4216">
        <v>0</v>
      </c>
      <c r="AK4216">
        <v>7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150</v>
      </c>
      <c r="AR4216">
        <v>150</v>
      </c>
      <c r="AS4216" t="s">
        <v>797</v>
      </c>
    </row>
    <row r="4217" spans="1:45" x14ac:dyDescent="0.25">
      <c r="A4217">
        <v>4216</v>
      </c>
      <c r="B4217" t="s">
        <v>26</v>
      </c>
      <c r="C4217" t="s">
        <v>680</v>
      </c>
      <c r="D4217" t="s">
        <v>7</v>
      </c>
      <c r="E4217" t="s">
        <v>364</v>
      </c>
      <c r="F4217" s="138">
        <v>44163</v>
      </c>
      <c r="G4217" t="s">
        <v>676</v>
      </c>
      <c r="H4217" t="s">
        <v>667</v>
      </c>
      <c r="I4217" t="s">
        <v>681</v>
      </c>
      <c r="J4217" t="s">
        <v>378</v>
      </c>
      <c r="K4217" t="s">
        <v>669</v>
      </c>
      <c r="L4217">
        <v>1200</v>
      </c>
      <c r="M4217">
        <v>336</v>
      </c>
      <c r="N4217">
        <v>240</v>
      </c>
      <c r="P4217">
        <v>134</v>
      </c>
      <c r="Q4217">
        <v>35</v>
      </c>
      <c r="R4217">
        <v>42</v>
      </c>
      <c r="S4217">
        <v>88</v>
      </c>
      <c r="T4217">
        <v>28.75</v>
      </c>
      <c r="U4217">
        <v>37.5</v>
      </c>
      <c r="V4217">
        <v>0.86038961038961037</v>
      </c>
      <c r="W4217">
        <v>0.4</v>
      </c>
      <c r="X4217">
        <v>0.20833333333333334</v>
      </c>
      <c r="Y4217">
        <v>0.25</v>
      </c>
      <c r="Z4217">
        <v>310</v>
      </c>
      <c r="AA4217">
        <v>0.65</v>
      </c>
      <c r="AB4217">
        <v>25</v>
      </c>
      <c r="AC4217">
        <v>1</v>
      </c>
      <c r="AD4217">
        <v>0</v>
      </c>
      <c r="AE4217">
        <v>7</v>
      </c>
      <c r="AF4217">
        <v>0</v>
      </c>
      <c r="AG4217">
        <v>0</v>
      </c>
      <c r="AH4217">
        <v>34</v>
      </c>
      <c r="AI4217">
        <v>2</v>
      </c>
      <c r="AJ4217">
        <v>0</v>
      </c>
      <c r="AK4217">
        <v>6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150</v>
      </c>
      <c r="AR4217">
        <v>150</v>
      </c>
      <c r="AS4217" t="s">
        <v>797</v>
      </c>
    </row>
    <row r="4218" spans="1:45" x14ac:dyDescent="0.25">
      <c r="A4218">
        <v>4217</v>
      </c>
      <c r="B4218" t="s">
        <v>26</v>
      </c>
      <c r="C4218" t="s">
        <v>680</v>
      </c>
      <c r="D4218" t="s">
        <v>7</v>
      </c>
      <c r="E4218" t="s">
        <v>364</v>
      </c>
      <c r="F4218" s="138">
        <v>44163</v>
      </c>
      <c r="G4218" t="s">
        <v>684</v>
      </c>
      <c r="H4218" t="s">
        <v>667</v>
      </c>
      <c r="I4218" t="s">
        <v>681</v>
      </c>
      <c r="J4218" t="s">
        <v>461</v>
      </c>
      <c r="K4218" t="s">
        <v>669</v>
      </c>
      <c r="L4218">
        <v>1250</v>
      </c>
      <c r="M4218">
        <v>250</v>
      </c>
      <c r="N4218">
        <v>160</v>
      </c>
      <c r="P4218">
        <v>60</v>
      </c>
      <c r="Q4218">
        <v>26</v>
      </c>
      <c r="R4218">
        <v>22</v>
      </c>
      <c r="S4218">
        <v>66</v>
      </c>
      <c r="T4218">
        <v>26</v>
      </c>
      <c r="U4218">
        <v>19</v>
      </c>
      <c r="V4218">
        <v>0.9375</v>
      </c>
      <c r="W4218">
        <v>0.24</v>
      </c>
      <c r="X4218">
        <v>0.23214285714285715</v>
      </c>
      <c r="Y4218">
        <v>0.19642857142857142</v>
      </c>
      <c r="Z4218">
        <v>210</v>
      </c>
      <c r="AA4218">
        <v>0.65</v>
      </c>
      <c r="AB4218">
        <v>26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19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150</v>
      </c>
      <c r="AR4218">
        <v>150</v>
      </c>
      <c r="AS4218" t="s">
        <v>755</v>
      </c>
    </row>
    <row r="4219" spans="1:45" x14ac:dyDescent="0.25">
      <c r="A4219">
        <v>4218</v>
      </c>
      <c r="B4219" t="s">
        <v>26</v>
      </c>
      <c r="C4219" t="s">
        <v>680</v>
      </c>
      <c r="D4219" t="s">
        <v>7</v>
      </c>
      <c r="E4219" t="s">
        <v>364</v>
      </c>
      <c r="F4219" s="138">
        <v>44163</v>
      </c>
      <c r="G4219" t="s">
        <v>684</v>
      </c>
      <c r="H4219" t="s">
        <v>667</v>
      </c>
      <c r="I4219" t="s">
        <v>681</v>
      </c>
      <c r="J4219" t="s">
        <v>399</v>
      </c>
      <c r="K4219" t="s">
        <v>669</v>
      </c>
      <c r="L4219">
        <v>1250</v>
      </c>
      <c r="M4219">
        <v>250</v>
      </c>
      <c r="N4219">
        <v>240</v>
      </c>
      <c r="P4219">
        <v>100</v>
      </c>
      <c r="Q4219">
        <v>58</v>
      </c>
      <c r="R4219">
        <v>26</v>
      </c>
      <c r="S4219">
        <v>66</v>
      </c>
      <c r="T4219">
        <v>36.5</v>
      </c>
      <c r="U4219">
        <v>13</v>
      </c>
      <c r="V4219">
        <v>0.5892857142857143</v>
      </c>
      <c r="W4219">
        <v>0.4</v>
      </c>
      <c r="X4219">
        <v>0.34523809523809523</v>
      </c>
      <c r="Y4219">
        <v>0.15476190476190477</v>
      </c>
      <c r="Z4219">
        <v>319</v>
      </c>
      <c r="AA4219">
        <v>0.65</v>
      </c>
      <c r="AB4219">
        <v>34</v>
      </c>
      <c r="AC4219">
        <v>4</v>
      </c>
      <c r="AD4219">
        <v>0</v>
      </c>
      <c r="AE4219">
        <v>3</v>
      </c>
      <c r="AF4219">
        <v>0</v>
      </c>
      <c r="AG4219">
        <v>0</v>
      </c>
      <c r="AH4219">
        <v>7</v>
      </c>
      <c r="AI4219">
        <v>6</v>
      </c>
      <c r="AJ4219">
        <v>0</v>
      </c>
      <c r="AK4219">
        <v>9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150</v>
      </c>
      <c r="AR4219">
        <v>150</v>
      </c>
      <c r="AS4219" t="s">
        <v>755</v>
      </c>
    </row>
    <row r="4220" spans="1:45" x14ac:dyDescent="0.25">
      <c r="A4220">
        <v>4219</v>
      </c>
      <c r="B4220" t="s">
        <v>26</v>
      </c>
      <c r="C4220" t="s">
        <v>680</v>
      </c>
      <c r="D4220" t="s">
        <v>7</v>
      </c>
      <c r="E4220" t="s">
        <v>364</v>
      </c>
      <c r="F4220" s="138">
        <v>44163</v>
      </c>
      <c r="G4220" t="s">
        <v>685</v>
      </c>
      <c r="H4220" t="s">
        <v>667</v>
      </c>
      <c r="I4220" t="s">
        <v>681</v>
      </c>
      <c r="J4220" t="s">
        <v>420</v>
      </c>
      <c r="K4220" t="s">
        <v>671</v>
      </c>
      <c r="L4220">
        <v>1000</v>
      </c>
      <c r="M4220">
        <v>200</v>
      </c>
      <c r="N4220">
        <v>160</v>
      </c>
      <c r="P4220">
        <v>80</v>
      </c>
      <c r="Q4220">
        <v>13</v>
      </c>
      <c r="R4220">
        <v>33</v>
      </c>
      <c r="S4220">
        <v>52</v>
      </c>
      <c r="T4220">
        <v>13.5</v>
      </c>
      <c r="U4220">
        <v>30</v>
      </c>
      <c r="V4220">
        <v>0.94565217391304346</v>
      </c>
      <c r="W4220">
        <v>0.4</v>
      </c>
      <c r="X4220">
        <v>0.11607142857142858</v>
      </c>
      <c r="Y4220">
        <v>0.29464285714285715</v>
      </c>
      <c r="Z4220">
        <v>401</v>
      </c>
      <c r="AA4220">
        <v>0.65</v>
      </c>
      <c r="AB4220">
        <v>11</v>
      </c>
      <c r="AC4220">
        <v>0</v>
      </c>
      <c r="AD4220">
        <v>0</v>
      </c>
      <c r="AE4220">
        <v>5</v>
      </c>
      <c r="AF4220">
        <v>0</v>
      </c>
      <c r="AG4220">
        <v>0</v>
      </c>
      <c r="AH4220">
        <v>28</v>
      </c>
      <c r="AI4220">
        <v>0</v>
      </c>
      <c r="AJ4220">
        <v>0</v>
      </c>
      <c r="AK4220">
        <v>4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150</v>
      </c>
      <c r="AR4220">
        <v>150</v>
      </c>
      <c r="AS4220" t="s">
        <v>755</v>
      </c>
    </row>
    <row r="4221" spans="1:45" x14ac:dyDescent="0.25">
      <c r="A4221">
        <v>4220</v>
      </c>
      <c r="B4221" t="s">
        <v>26</v>
      </c>
      <c r="C4221" t="s">
        <v>680</v>
      </c>
      <c r="D4221" t="s">
        <v>7</v>
      </c>
      <c r="E4221" t="s">
        <v>364</v>
      </c>
      <c r="F4221" s="138">
        <v>44163</v>
      </c>
      <c r="G4221" t="s">
        <v>685</v>
      </c>
      <c r="H4221" t="s">
        <v>667</v>
      </c>
      <c r="I4221" t="s">
        <v>681</v>
      </c>
      <c r="J4221" t="s">
        <v>406</v>
      </c>
      <c r="K4221" t="s">
        <v>671</v>
      </c>
      <c r="L4221">
        <v>1000</v>
      </c>
      <c r="M4221">
        <v>200</v>
      </c>
      <c r="N4221">
        <v>160</v>
      </c>
      <c r="P4221">
        <v>80</v>
      </c>
      <c r="Q4221">
        <v>30</v>
      </c>
      <c r="R4221">
        <v>33</v>
      </c>
      <c r="S4221">
        <v>52</v>
      </c>
      <c r="T4221">
        <v>61</v>
      </c>
      <c r="U4221">
        <v>17.5</v>
      </c>
      <c r="V4221">
        <v>1.246031746031746</v>
      </c>
      <c r="W4221">
        <v>0.4</v>
      </c>
      <c r="X4221">
        <v>0.26785714285714285</v>
      </c>
      <c r="Y4221">
        <v>0.29464285714285715</v>
      </c>
      <c r="Z4221">
        <v>534</v>
      </c>
      <c r="AA4221">
        <v>0.65</v>
      </c>
      <c r="AB4221">
        <v>61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15</v>
      </c>
      <c r="AI4221">
        <v>4</v>
      </c>
      <c r="AJ4221">
        <v>0</v>
      </c>
      <c r="AK4221">
        <v>3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150</v>
      </c>
      <c r="AR4221">
        <v>150</v>
      </c>
      <c r="AS4221" t="s">
        <v>755</v>
      </c>
    </row>
    <row r="4222" spans="1:45" x14ac:dyDescent="0.25">
      <c r="A4222">
        <v>4221</v>
      </c>
      <c r="B4222" t="s">
        <v>26</v>
      </c>
      <c r="C4222" t="s">
        <v>680</v>
      </c>
      <c r="D4222" t="s">
        <v>7</v>
      </c>
      <c r="E4222" t="s">
        <v>364</v>
      </c>
      <c r="F4222" s="138">
        <v>44163</v>
      </c>
      <c r="G4222" t="s">
        <v>685</v>
      </c>
      <c r="H4222" t="s">
        <v>667</v>
      </c>
      <c r="I4222" t="s">
        <v>681</v>
      </c>
      <c r="J4222" t="s">
        <v>422</v>
      </c>
      <c r="K4222" t="s">
        <v>671</v>
      </c>
      <c r="L4222">
        <v>1000</v>
      </c>
      <c r="M4222">
        <v>200</v>
      </c>
      <c r="N4222">
        <v>240</v>
      </c>
      <c r="P4222">
        <v>80</v>
      </c>
      <c r="Q4222">
        <v>37</v>
      </c>
      <c r="R4222">
        <v>8</v>
      </c>
      <c r="S4222">
        <v>52</v>
      </c>
      <c r="T4222">
        <v>31.5</v>
      </c>
      <c r="U4222">
        <v>3</v>
      </c>
      <c r="V4222">
        <v>0.76666666666666672</v>
      </c>
      <c r="W4222">
        <v>0.4</v>
      </c>
      <c r="X4222">
        <v>0.22023809523809523</v>
      </c>
      <c r="Y4222">
        <v>4.7619047619047616E-2</v>
      </c>
      <c r="Z4222">
        <v>221</v>
      </c>
      <c r="AA4222">
        <v>0.65</v>
      </c>
      <c r="AB4222">
        <v>31</v>
      </c>
      <c r="AC4222">
        <v>0</v>
      </c>
      <c r="AD4222">
        <v>0</v>
      </c>
      <c r="AE4222">
        <v>1</v>
      </c>
      <c r="AF4222">
        <v>0</v>
      </c>
      <c r="AG4222">
        <v>0</v>
      </c>
      <c r="AH4222">
        <v>3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150</v>
      </c>
      <c r="AR4222">
        <v>150</v>
      </c>
      <c r="AS4222" t="s">
        <v>755</v>
      </c>
    </row>
    <row r="4223" spans="1:45" x14ac:dyDescent="0.25">
      <c r="A4223">
        <v>4222</v>
      </c>
      <c r="B4223" t="s">
        <v>26</v>
      </c>
      <c r="C4223" t="s">
        <v>680</v>
      </c>
      <c r="D4223" t="s">
        <v>7</v>
      </c>
      <c r="E4223" t="s">
        <v>364</v>
      </c>
      <c r="F4223" s="138">
        <v>44163</v>
      </c>
      <c r="G4223" t="s">
        <v>685</v>
      </c>
      <c r="H4223" t="s">
        <v>667</v>
      </c>
      <c r="I4223" t="s">
        <v>681</v>
      </c>
      <c r="J4223" t="s">
        <v>411</v>
      </c>
      <c r="K4223" t="s">
        <v>671</v>
      </c>
      <c r="L4223">
        <v>1000</v>
      </c>
      <c r="M4223">
        <v>200</v>
      </c>
      <c r="N4223">
        <v>160</v>
      </c>
      <c r="P4223">
        <v>80</v>
      </c>
      <c r="Q4223">
        <v>26</v>
      </c>
      <c r="R4223">
        <v>16</v>
      </c>
      <c r="S4223">
        <v>52</v>
      </c>
      <c r="T4223">
        <v>21.5</v>
      </c>
      <c r="U4223">
        <v>14.1</v>
      </c>
      <c r="V4223">
        <v>0.84761904761904761</v>
      </c>
      <c r="W4223">
        <v>0.4</v>
      </c>
      <c r="X4223">
        <v>0.23214285714285715</v>
      </c>
      <c r="Y4223">
        <v>0.14285714285714285</v>
      </c>
      <c r="Z4223">
        <v>182</v>
      </c>
      <c r="AA4223">
        <v>0.65</v>
      </c>
      <c r="AB4223">
        <v>19.5</v>
      </c>
      <c r="AC4223">
        <v>2</v>
      </c>
      <c r="AD4223">
        <v>0</v>
      </c>
      <c r="AE4223">
        <v>3</v>
      </c>
      <c r="AF4223">
        <v>0</v>
      </c>
      <c r="AG4223">
        <v>0</v>
      </c>
      <c r="AH4223">
        <v>14.1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150</v>
      </c>
      <c r="AR4223">
        <v>150</v>
      </c>
      <c r="AS4223" t="s">
        <v>755</v>
      </c>
    </row>
    <row r="4224" spans="1:45" x14ac:dyDescent="0.25">
      <c r="A4224">
        <v>4223</v>
      </c>
      <c r="B4224" t="s">
        <v>26</v>
      </c>
      <c r="C4224" t="s">
        <v>680</v>
      </c>
      <c r="D4224" t="s">
        <v>7</v>
      </c>
      <c r="E4224" t="s">
        <v>364</v>
      </c>
      <c r="F4224" s="138">
        <v>44163</v>
      </c>
      <c r="G4224" t="s">
        <v>685</v>
      </c>
      <c r="H4224" t="s">
        <v>667</v>
      </c>
      <c r="I4224" t="s">
        <v>681</v>
      </c>
      <c r="J4224" t="s">
        <v>409</v>
      </c>
      <c r="K4224" t="s">
        <v>671</v>
      </c>
      <c r="L4224">
        <v>1000</v>
      </c>
      <c r="M4224">
        <v>200</v>
      </c>
      <c r="N4224">
        <v>160</v>
      </c>
      <c r="P4224">
        <v>80</v>
      </c>
      <c r="Q4224">
        <v>9</v>
      </c>
      <c r="R4224">
        <v>25</v>
      </c>
      <c r="S4224">
        <v>52</v>
      </c>
      <c r="T4224">
        <v>9</v>
      </c>
      <c r="U4224">
        <v>20</v>
      </c>
      <c r="V4224">
        <v>0.8529411764705882</v>
      </c>
      <c r="W4224">
        <v>0.4</v>
      </c>
      <c r="X4224">
        <v>8.0357142857142863E-2</v>
      </c>
      <c r="Y4224">
        <v>0.22321428571428573</v>
      </c>
      <c r="Z4224">
        <v>184</v>
      </c>
      <c r="AA4224">
        <v>0.65</v>
      </c>
      <c r="AB4224">
        <v>9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20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150</v>
      </c>
      <c r="AR4224">
        <v>150</v>
      </c>
      <c r="AS4224" t="s">
        <v>755</v>
      </c>
    </row>
    <row r="4225" spans="1:45" x14ac:dyDescent="0.25">
      <c r="A4225">
        <v>4224</v>
      </c>
      <c r="B4225" t="s">
        <v>26</v>
      </c>
      <c r="C4225" t="s">
        <v>680</v>
      </c>
      <c r="D4225" t="s">
        <v>7</v>
      </c>
      <c r="E4225" t="s">
        <v>364</v>
      </c>
      <c r="F4225" s="138">
        <v>44163</v>
      </c>
      <c r="G4225" t="s">
        <v>685</v>
      </c>
      <c r="H4225" t="s">
        <v>667</v>
      </c>
      <c r="I4225" t="s">
        <v>681</v>
      </c>
      <c r="J4225" t="s">
        <v>408</v>
      </c>
      <c r="K4225" t="s">
        <v>671</v>
      </c>
      <c r="L4225">
        <v>1000</v>
      </c>
      <c r="M4225">
        <v>200</v>
      </c>
      <c r="N4225">
        <v>160</v>
      </c>
      <c r="P4225">
        <v>80</v>
      </c>
      <c r="Q4225">
        <v>17</v>
      </c>
      <c r="R4225">
        <v>16</v>
      </c>
      <c r="S4225">
        <v>52</v>
      </c>
      <c r="T4225">
        <v>14</v>
      </c>
      <c r="U4225">
        <v>11</v>
      </c>
      <c r="V4225">
        <v>0.75757575757575757</v>
      </c>
      <c r="W4225">
        <v>0.4</v>
      </c>
      <c r="X4225">
        <v>0.15178571428571427</v>
      </c>
      <c r="Y4225">
        <v>0.14285714285714285</v>
      </c>
      <c r="Z4225">
        <v>178</v>
      </c>
      <c r="AA4225">
        <v>0.65</v>
      </c>
      <c r="AB4225">
        <v>14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11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150</v>
      </c>
      <c r="AR4225">
        <v>150</v>
      </c>
      <c r="AS4225" t="s">
        <v>755</v>
      </c>
    </row>
    <row r="4226" spans="1:45" x14ac:dyDescent="0.25">
      <c r="A4226">
        <v>4225</v>
      </c>
      <c r="B4226" t="s">
        <v>26</v>
      </c>
      <c r="C4226" t="s">
        <v>680</v>
      </c>
      <c r="D4226" t="s">
        <v>7</v>
      </c>
      <c r="E4226" t="s">
        <v>364</v>
      </c>
      <c r="F4226" s="138">
        <v>44163</v>
      </c>
      <c r="G4226" t="s">
        <v>685</v>
      </c>
      <c r="H4226" t="s">
        <v>667</v>
      </c>
      <c r="I4226" t="s">
        <v>681</v>
      </c>
      <c r="J4226" t="s">
        <v>421</v>
      </c>
      <c r="K4226" t="s">
        <v>671</v>
      </c>
      <c r="L4226">
        <v>1000</v>
      </c>
      <c r="M4226">
        <v>200</v>
      </c>
      <c r="N4226">
        <v>160</v>
      </c>
      <c r="P4226">
        <v>80</v>
      </c>
      <c r="Q4226">
        <v>26</v>
      </c>
      <c r="R4226">
        <v>23</v>
      </c>
      <c r="S4226">
        <v>52</v>
      </c>
      <c r="T4226">
        <v>21</v>
      </c>
      <c r="U4226">
        <v>22</v>
      </c>
      <c r="V4226">
        <v>0.87755102040816324</v>
      </c>
      <c r="W4226">
        <v>0.4</v>
      </c>
      <c r="X4226">
        <v>0.23214285714285715</v>
      </c>
      <c r="Y4226">
        <v>0.20535714285714285</v>
      </c>
      <c r="Z4226">
        <v>213</v>
      </c>
      <c r="AA4226">
        <v>0.65</v>
      </c>
      <c r="AB4226">
        <v>21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19</v>
      </c>
      <c r="AI4226">
        <v>6</v>
      </c>
      <c r="AJ4226">
        <v>0</v>
      </c>
      <c r="AK4226">
        <v>3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150</v>
      </c>
      <c r="AR4226">
        <v>150</v>
      </c>
      <c r="AS4226" t="s">
        <v>755</v>
      </c>
    </row>
    <row r="4227" spans="1:45" x14ac:dyDescent="0.25">
      <c r="A4227">
        <v>4226</v>
      </c>
      <c r="B4227" t="s">
        <v>26</v>
      </c>
      <c r="C4227" t="s">
        <v>680</v>
      </c>
      <c r="D4227" t="s">
        <v>7</v>
      </c>
      <c r="E4227" t="s">
        <v>364</v>
      </c>
      <c r="F4227" s="138">
        <v>44163</v>
      </c>
      <c r="G4227" t="s">
        <v>685</v>
      </c>
      <c r="H4227" t="s">
        <v>667</v>
      </c>
      <c r="I4227" t="s">
        <v>681</v>
      </c>
      <c r="J4227" t="s">
        <v>415</v>
      </c>
      <c r="K4227" t="s">
        <v>671</v>
      </c>
      <c r="L4227">
        <v>1000</v>
      </c>
      <c r="M4227">
        <v>200</v>
      </c>
      <c r="N4227">
        <v>192</v>
      </c>
      <c r="P4227">
        <v>80</v>
      </c>
      <c r="Q4227">
        <v>19</v>
      </c>
      <c r="R4227">
        <v>5</v>
      </c>
      <c r="S4227">
        <v>52</v>
      </c>
      <c r="T4227">
        <v>33.5</v>
      </c>
      <c r="U4227">
        <v>2</v>
      </c>
      <c r="V4227">
        <v>1.4791666666666667</v>
      </c>
      <c r="W4227">
        <v>0.4</v>
      </c>
      <c r="X4227">
        <v>0.14136904761904764</v>
      </c>
      <c r="Y4227">
        <v>3.7202380952380959E-2</v>
      </c>
      <c r="Z4227">
        <v>182</v>
      </c>
      <c r="AA4227">
        <v>0.65</v>
      </c>
      <c r="AB4227">
        <v>33</v>
      </c>
      <c r="AC4227">
        <v>0</v>
      </c>
      <c r="AD4227">
        <v>0</v>
      </c>
      <c r="AE4227">
        <v>1</v>
      </c>
      <c r="AF4227">
        <v>0</v>
      </c>
      <c r="AG4227">
        <v>0</v>
      </c>
      <c r="AH4227">
        <v>2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150</v>
      </c>
      <c r="AR4227">
        <v>150</v>
      </c>
      <c r="AS4227" t="s">
        <v>755</v>
      </c>
    </row>
    <row r="4228" spans="1:45" x14ac:dyDescent="0.25">
      <c r="A4228">
        <v>4227</v>
      </c>
      <c r="B4228" t="s">
        <v>26</v>
      </c>
      <c r="C4228" t="s">
        <v>680</v>
      </c>
      <c r="D4228" t="s">
        <v>7</v>
      </c>
      <c r="E4228" t="s">
        <v>364</v>
      </c>
      <c r="F4228" s="138">
        <v>44163</v>
      </c>
      <c r="G4228" t="s">
        <v>685</v>
      </c>
      <c r="H4228" t="s">
        <v>667</v>
      </c>
      <c r="I4228" t="s">
        <v>681</v>
      </c>
      <c r="J4228" t="s">
        <v>419</v>
      </c>
      <c r="K4228" t="s">
        <v>671</v>
      </c>
      <c r="L4228">
        <v>1000</v>
      </c>
      <c r="M4228">
        <v>200</v>
      </c>
      <c r="N4228">
        <v>160</v>
      </c>
      <c r="P4228">
        <v>80</v>
      </c>
      <c r="Q4228">
        <v>23</v>
      </c>
      <c r="R4228">
        <v>10</v>
      </c>
      <c r="S4228">
        <v>52</v>
      </c>
      <c r="T4228">
        <v>20</v>
      </c>
      <c r="U4228">
        <v>4.75</v>
      </c>
      <c r="V4228">
        <v>0.75</v>
      </c>
      <c r="W4228">
        <v>0.4</v>
      </c>
      <c r="X4228">
        <v>0.20535714285714285</v>
      </c>
      <c r="Y4228">
        <v>8.9285714285714288E-2</v>
      </c>
      <c r="Z4228">
        <v>225</v>
      </c>
      <c r="AA4228">
        <v>0.65</v>
      </c>
      <c r="AB4228">
        <v>20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15</v>
      </c>
      <c r="AJ4228">
        <v>0</v>
      </c>
      <c r="AK4228">
        <v>2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150</v>
      </c>
      <c r="AR4228">
        <v>150</v>
      </c>
      <c r="AS4228" t="s">
        <v>755</v>
      </c>
    </row>
    <row r="4229" spans="1:45" x14ac:dyDescent="0.25">
      <c r="A4229">
        <v>4228</v>
      </c>
      <c r="B4229" t="s">
        <v>26</v>
      </c>
      <c r="C4229" t="s">
        <v>680</v>
      </c>
      <c r="D4229" t="s">
        <v>7</v>
      </c>
      <c r="E4229" t="s">
        <v>364</v>
      </c>
      <c r="F4229" s="138">
        <v>44163</v>
      </c>
      <c r="G4229" t="s">
        <v>685</v>
      </c>
      <c r="H4229" t="s">
        <v>667</v>
      </c>
      <c r="I4229" t="s">
        <v>681</v>
      </c>
      <c r="J4229" t="s">
        <v>447</v>
      </c>
      <c r="K4229" t="s">
        <v>671</v>
      </c>
      <c r="L4229">
        <v>1000</v>
      </c>
      <c r="M4229">
        <v>200</v>
      </c>
      <c r="N4229">
        <v>160</v>
      </c>
      <c r="P4229">
        <v>80</v>
      </c>
      <c r="Q4229">
        <v>36</v>
      </c>
      <c r="R4229">
        <v>16</v>
      </c>
      <c r="S4229">
        <v>52</v>
      </c>
      <c r="T4229">
        <v>26.25</v>
      </c>
      <c r="U4229">
        <v>12.5</v>
      </c>
      <c r="V4229">
        <v>0.74519230769230771</v>
      </c>
      <c r="W4229">
        <v>0.4</v>
      </c>
      <c r="X4229">
        <v>0.32142857142857145</v>
      </c>
      <c r="Y4229">
        <v>0.14285714285714285</v>
      </c>
      <c r="Z4229">
        <v>230</v>
      </c>
      <c r="AA4229">
        <v>0.65</v>
      </c>
      <c r="AB4229">
        <v>26</v>
      </c>
      <c r="AC4229">
        <v>1</v>
      </c>
      <c r="AD4229">
        <v>0</v>
      </c>
      <c r="AE4229">
        <v>0</v>
      </c>
      <c r="AF4229">
        <v>0</v>
      </c>
      <c r="AG4229">
        <v>0</v>
      </c>
      <c r="AH4229">
        <v>12</v>
      </c>
      <c r="AI4229">
        <v>0</v>
      </c>
      <c r="AJ4229">
        <v>0</v>
      </c>
      <c r="AK4229">
        <v>1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150</v>
      </c>
      <c r="AR4229">
        <v>150</v>
      </c>
      <c r="AS4229" t="s">
        <v>755</v>
      </c>
    </row>
    <row r="4230" spans="1:45" x14ac:dyDescent="0.25">
      <c r="A4230">
        <v>4229</v>
      </c>
      <c r="B4230" t="s">
        <v>26</v>
      </c>
      <c r="C4230" t="s">
        <v>680</v>
      </c>
      <c r="D4230" t="s">
        <v>7</v>
      </c>
      <c r="E4230" t="s">
        <v>364</v>
      </c>
      <c r="F4230" s="138">
        <v>44163</v>
      </c>
      <c r="G4230" t="s">
        <v>670</v>
      </c>
      <c r="H4230" t="s">
        <v>667</v>
      </c>
      <c r="I4230" t="s">
        <v>690</v>
      </c>
      <c r="J4230" t="s">
        <v>596</v>
      </c>
      <c r="K4230" t="s">
        <v>671</v>
      </c>
      <c r="L4230">
        <v>1200</v>
      </c>
      <c r="M4230">
        <v>240</v>
      </c>
      <c r="N4230">
        <v>208</v>
      </c>
      <c r="P4230">
        <v>96</v>
      </c>
      <c r="Q4230">
        <v>18</v>
      </c>
      <c r="R4230">
        <v>25</v>
      </c>
      <c r="S4230">
        <v>63</v>
      </c>
      <c r="T4230">
        <v>18.25</v>
      </c>
      <c r="U4230">
        <v>31.75</v>
      </c>
      <c r="V4230">
        <v>1.1627906976744187</v>
      </c>
      <c r="W4230">
        <v>0.4</v>
      </c>
      <c r="X4230">
        <v>0.12362637362637363</v>
      </c>
      <c r="Y4230">
        <v>0.1717032967032967</v>
      </c>
      <c r="Z4230">
        <v>380</v>
      </c>
      <c r="AA4230">
        <v>0.65</v>
      </c>
      <c r="AB4230">
        <v>18</v>
      </c>
      <c r="AC4230">
        <v>1</v>
      </c>
      <c r="AD4230">
        <v>0</v>
      </c>
      <c r="AE4230">
        <v>0</v>
      </c>
      <c r="AF4230">
        <v>0</v>
      </c>
      <c r="AG4230">
        <v>0</v>
      </c>
      <c r="AH4230">
        <v>30</v>
      </c>
      <c r="AI4230">
        <v>1</v>
      </c>
      <c r="AJ4230">
        <v>0</v>
      </c>
      <c r="AK4230">
        <v>3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150</v>
      </c>
      <c r="AR4230">
        <v>150</v>
      </c>
      <c r="AS4230" t="s">
        <v>755</v>
      </c>
    </row>
    <row r="4231" spans="1:45" x14ac:dyDescent="0.25">
      <c r="A4231">
        <v>4230</v>
      </c>
      <c r="B4231" t="s">
        <v>26</v>
      </c>
      <c r="C4231" t="s">
        <v>680</v>
      </c>
      <c r="D4231" t="s">
        <v>7</v>
      </c>
      <c r="E4231" t="s">
        <v>364</v>
      </c>
      <c r="F4231" s="138">
        <v>44163</v>
      </c>
      <c r="G4231" t="s">
        <v>685</v>
      </c>
      <c r="H4231" t="s">
        <v>667</v>
      </c>
      <c r="I4231" t="s">
        <v>690</v>
      </c>
      <c r="J4231" t="s">
        <v>309</v>
      </c>
      <c r="K4231" t="s">
        <v>671</v>
      </c>
      <c r="L4231">
        <v>1000</v>
      </c>
      <c r="M4231">
        <v>280</v>
      </c>
      <c r="N4231">
        <v>288</v>
      </c>
      <c r="P4231">
        <v>112</v>
      </c>
      <c r="Q4231">
        <v>25</v>
      </c>
      <c r="R4231">
        <v>20</v>
      </c>
      <c r="S4231">
        <v>52</v>
      </c>
      <c r="T4231">
        <v>21.5</v>
      </c>
      <c r="U4231">
        <v>20.75</v>
      </c>
      <c r="V4231">
        <v>0.93888888888888888</v>
      </c>
      <c r="W4231">
        <v>0.4</v>
      </c>
      <c r="X4231">
        <v>0.12400793650793651</v>
      </c>
      <c r="Y4231">
        <v>9.9206349206349215E-2</v>
      </c>
      <c r="Z4231">
        <v>320</v>
      </c>
      <c r="AA4231">
        <v>0.65</v>
      </c>
      <c r="AB4231">
        <v>21</v>
      </c>
      <c r="AC4231">
        <v>0</v>
      </c>
      <c r="AD4231">
        <v>0</v>
      </c>
      <c r="AE4231">
        <v>1</v>
      </c>
      <c r="AF4231">
        <v>0</v>
      </c>
      <c r="AG4231">
        <v>0</v>
      </c>
      <c r="AH4231">
        <v>18</v>
      </c>
      <c r="AI4231">
        <v>1</v>
      </c>
      <c r="AJ4231">
        <v>0</v>
      </c>
      <c r="AK4231">
        <v>5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150</v>
      </c>
      <c r="AR4231">
        <v>150</v>
      </c>
      <c r="AS4231" t="s">
        <v>755</v>
      </c>
    </row>
    <row r="4232" spans="1:45" x14ac:dyDescent="0.25">
      <c r="A4232">
        <v>4231</v>
      </c>
      <c r="B4232" t="s">
        <v>26</v>
      </c>
      <c r="C4232" t="s">
        <v>680</v>
      </c>
      <c r="D4232" t="s">
        <v>7</v>
      </c>
      <c r="E4232" t="s">
        <v>364</v>
      </c>
      <c r="F4232" s="138">
        <v>44163</v>
      </c>
      <c r="G4232" t="s">
        <v>685</v>
      </c>
      <c r="H4232" t="s">
        <v>667</v>
      </c>
      <c r="I4232" t="s">
        <v>689</v>
      </c>
      <c r="J4232" t="s">
        <v>639</v>
      </c>
      <c r="K4232" t="s">
        <v>671</v>
      </c>
      <c r="L4232">
        <v>1000</v>
      </c>
      <c r="M4232">
        <v>280</v>
      </c>
      <c r="N4232">
        <v>272</v>
      </c>
      <c r="P4232">
        <v>112</v>
      </c>
      <c r="Q4232">
        <v>27</v>
      </c>
      <c r="R4232">
        <v>59</v>
      </c>
      <c r="S4232">
        <v>52</v>
      </c>
      <c r="T4232">
        <v>23.25</v>
      </c>
      <c r="U4232">
        <v>65.5</v>
      </c>
      <c r="V4232">
        <v>1.0319767441860466</v>
      </c>
      <c r="W4232">
        <v>0.4</v>
      </c>
      <c r="X4232">
        <v>0.14180672268907565</v>
      </c>
      <c r="Y4232">
        <v>0.30987394957983194</v>
      </c>
      <c r="Z4232">
        <v>164</v>
      </c>
      <c r="AA4232">
        <v>0.65</v>
      </c>
      <c r="AB4232">
        <v>22</v>
      </c>
      <c r="AC4232">
        <v>5</v>
      </c>
      <c r="AD4232">
        <v>0</v>
      </c>
      <c r="AE4232">
        <v>0</v>
      </c>
      <c r="AF4232">
        <v>0</v>
      </c>
      <c r="AG4232">
        <v>0</v>
      </c>
      <c r="AH4232">
        <v>59</v>
      </c>
      <c r="AI4232">
        <v>6</v>
      </c>
      <c r="AJ4232">
        <v>0</v>
      </c>
      <c r="AK4232">
        <v>10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150</v>
      </c>
      <c r="AR4232">
        <v>150</v>
      </c>
      <c r="AS4232" t="s">
        <v>755</v>
      </c>
    </row>
    <row r="4233" spans="1:45" x14ac:dyDescent="0.25">
      <c r="A4233">
        <v>4232</v>
      </c>
      <c r="B4233" t="s">
        <v>26</v>
      </c>
      <c r="C4233" t="s">
        <v>680</v>
      </c>
      <c r="D4233" t="s">
        <v>7</v>
      </c>
      <c r="E4233" t="s">
        <v>364</v>
      </c>
      <c r="F4233" s="138">
        <v>44163</v>
      </c>
      <c r="G4233" t="s">
        <v>685</v>
      </c>
      <c r="H4233" t="s">
        <v>667</v>
      </c>
      <c r="I4233" t="s">
        <v>689</v>
      </c>
      <c r="J4233" t="s">
        <v>638</v>
      </c>
      <c r="K4233" t="s">
        <v>671</v>
      </c>
      <c r="L4233">
        <v>1000</v>
      </c>
      <c r="M4233">
        <v>280</v>
      </c>
      <c r="N4233">
        <v>272</v>
      </c>
      <c r="P4233">
        <v>112</v>
      </c>
      <c r="Q4233">
        <v>48</v>
      </c>
      <c r="R4233">
        <v>46</v>
      </c>
      <c r="S4233">
        <v>52</v>
      </c>
      <c r="T4233">
        <v>47</v>
      </c>
      <c r="U4233">
        <v>49.25</v>
      </c>
      <c r="V4233">
        <v>1.0239361702127661</v>
      </c>
      <c r="W4233">
        <v>0.4</v>
      </c>
      <c r="X4233">
        <v>0.2521008403361345</v>
      </c>
      <c r="Y4233">
        <v>0.24159663865546221</v>
      </c>
      <c r="Z4233">
        <v>247</v>
      </c>
      <c r="AA4233">
        <v>0.65</v>
      </c>
      <c r="AB4233">
        <v>44</v>
      </c>
      <c r="AC4233">
        <v>10</v>
      </c>
      <c r="AD4233">
        <v>0</v>
      </c>
      <c r="AE4233">
        <v>1</v>
      </c>
      <c r="AF4233">
        <v>0</v>
      </c>
      <c r="AG4233">
        <v>0</v>
      </c>
      <c r="AH4233">
        <v>48</v>
      </c>
      <c r="AI4233">
        <v>5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150</v>
      </c>
      <c r="AR4233">
        <v>150</v>
      </c>
      <c r="AS4233" t="s">
        <v>755</v>
      </c>
    </row>
    <row r="4234" spans="1:45" x14ac:dyDescent="0.25">
      <c r="A4234">
        <v>4233</v>
      </c>
      <c r="B4234" t="s">
        <v>26</v>
      </c>
      <c r="C4234" t="s">
        <v>680</v>
      </c>
      <c r="D4234" t="s">
        <v>7</v>
      </c>
      <c r="E4234" t="s">
        <v>364</v>
      </c>
      <c r="F4234" s="138">
        <v>44163</v>
      </c>
      <c r="G4234" t="s">
        <v>684</v>
      </c>
      <c r="H4234" t="s">
        <v>667</v>
      </c>
      <c r="I4234" t="s">
        <v>689</v>
      </c>
      <c r="J4234" t="s">
        <v>400</v>
      </c>
      <c r="K4234" t="s">
        <v>669</v>
      </c>
      <c r="L4234">
        <v>1250</v>
      </c>
      <c r="M4234">
        <v>350</v>
      </c>
      <c r="N4234">
        <v>368</v>
      </c>
      <c r="P4234">
        <v>140</v>
      </c>
      <c r="Q4234">
        <v>57</v>
      </c>
      <c r="R4234">
        <v>28</v>
      </c>
      <c r="S4234">
        <v>92</v>
      </c>
      <c r="T4234">
        <v>51.5</v>
      </c>
      <c r="U4234">
        <v>33</v>
      </c>
      <c r="V4234">
        <v>0.99411764705882355</v>
      </c>
      <c r="W4234">
        <v>0.4</v>
      </c>
      <c r="X4234">
        <v>0.22127329192546588</v>
      </c>
      <c r="Y4234">
        <v>0.10869565217391305</v>
      </c>
      <c r="Z4234">
        <v>330</v>
      </c>
      <c r="AA4234">
        <v>0.65</v>
      </c>
      <c r="AB4234">
        <v>49</v>
      </c>
      <c r="AC4234">
        <v>2</v>
      </c>
      <c r="AD4234">
        <v>0</v>
      </c>
      <c r="AE4234">
        <v>4</v>
      </c>
      <c r="AF4234">
        <v>0</v>
      </c>
      <c r="AG4234">
        <v>0</v>
      </c>
      <c r="AH4234">
        <v>30</v>
      </c>
      <c r="AI4234">
        <v>4</v>
      </c>
      <c r="AJ4234">
        <v>0</v>
      </c>
      <c r="AK4234">
        <v>4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150</v>
      </c>
      <c r="AR4234">
        <v>150</v>
      </c>
      <c r="AS4234" t="s">
        <v>755</v>
      </c>
    </row>
    <row r="4235" spans="1:45" x14ac:dyDescent="0.25">
      <c r="A4235">
        <v>4234</v>
      </c>
      <c r="B4235" t="s">
        <v>26</v>
      </c>
      <c r="C4235" t="s">
        <v>665</v>
      </c>
      <c r="D4235" t="s">
        <v>7</v>
      </c>
      <c r="E4235" t="s">
        <v>364</v>
      </c>
      <c r="F4235" s="138">
        <v>44164</v>
      </c>
      <c r="G4235" t="s">
        <v>666</v>
      </c>
      <c r="H4235" t="s">
        <v>667</v>
      </c>
      <c r="I4235" t="s">
        <v>668</v>
      </c>
      <c r="J4235" t="s">
        <v>129</v>
      </c>
      <c r="K4235" t="s">
        <v>669</v>
      </c>
      <c r="L4235">
        <v>2700</v>
      </c>
      <c r="M4235">
        <v>567</v>
      </c>
      <c r="N4235">
        <v>549</v>
      </c>
      <c r="P4235">
        <v>226.8</v>
      </c>
      <c r="Q4235">
        <v>75</v>
      </c>
      <c r="R4235">
        <v>60</v>
      </c>
      <c r="S4235">
        <v>149.68799999999999</v>
      </c>
      <c r="T4235">
        <v>58.25</v>
      </c>
      <c r="U4235">
        <v>63.5</v>
      </c>
      <c r="V4235">
        <v>0.9018518518518519</v>
      </c>
      <c r="W4235">
        <v>0.4</v>
      </c>
      <c r="X4235">
        <v>0.19516003122560502</v>
      </c>
      <c r="Y4235">
        <v>0.156128024980484</v>
      </c>
      <c r="Z4235">
        <v>555</v>
      </c>
      <c r="AA4235">
        <v>0.8</v>
      </c>
      <c r="AB4235">
        <v>49</v>
      </c>
      <c r="AC4235">
        <v>5</v>
      </c>
      <c r="AD4235">
        <v>0</v>
      </c>
      <c r="AE4235">
        <v>16</v>
      </c>
      <c r="AF4235">
        <v>0</v>
      </c>
      <c r="AG4235">
        <v>0</v>
      </c>
      <c r="AH4235">
        <v>55</v>
      </c>
      <c r="AI4235">
        <v>8</v>
      </c>
      <c r="AJ4235">
        <v>0</v>
      </c>
      <c r="AK4235">
        <v>13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100</v>
      </c>
      <c r="AR4235">
        <v>100</v>
      </c>
      <c r="AS4235" t="s">
        <v>797</v>
      </c>
    </row>
    <row r="4236" spans="1:45" x14ac:dyDescent="0.25">
      <c r="A4236">
        <v>4235</v>
      </c>
      <c r="B4236" t="s">
        <v>26</v>
      </c>
      <c r="C4236" t="s">
        <v>665</v>
      </c>
      <c r="D4236" t="s">
        <v>7</v>
      </c>
      <c r="E4236" t="s">
        <v>364</v>
      </c>
      <c r="F4236" s="138">
        <v>44164</v>
      </c>
      <c r="G4236" t="s">
        <v>666</v>
      </c>
      <c r="H4236" t="s">
        <v>667</v>
      </c>
      <c r="I4236" t="s">
        <v>668</v>
      </c>
      <c r="J4236" t="s">
        <v>130</v>
      </c>
      <c r="K4236" t="s">
        <v>669</v>
      </c>
      <c r="L4236">
        <v>2700</v>
      </c>
      <c r="M4236">
        <v>567</v>
      </c>
      <c r="N4236">
        <v>608</v>
      </c>
      <c r="P4236">
        <v>226.8</v>
      </c>
      <c r="Q4236">
        <v>79</v>
      </c>
      <c r="R4236">
        <v>69</v>
      </c>
      <c r="S4236">
        <v>149.68799999999999</v>
      </c>
      <c r="T4236">
        <v>63</v>
      </c>
      <c r="U4236">
        <v>66.5</v>
      </c>
      <c r="V4236">
        <v>0.875</v>
      </c>
      <c r="W4236">
        <v>0.4</v>
      </c>
      <c r="X4236">
        <v>0.18562030075187971</v>
      </c>
      <c r="Y4236">
        <v>0.16212406015037595</v>
      </c>
      <c r="Z4236">
        <v>491</v>
      </c>
      <c r="AA4236">
        <v>0.8</v>
      </c>
      <c r="AB4236">
        <v>50.5</v>
      </c>
      <c r="AC4236">
        <v>12</v>
      </c>
      <c r="AD4236">
        <v>0</v>
      </c>
      <c r="AE4236">
        <v>19</v>
      </c>
      <c r="AF4236">
        <v>0</v>
      </c>
      <c r="AG4236">
        <v>0</v>
      </c>
      <c r="AH4236">
        <v>58.5</v>
      </c>
      <c r="AI4236">
        <v>0</v>
      </c>
      <c r="AJ4236">
        <v>0</v>
      </c>
      <c r="AK4236">
        <v>16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100</v>
      </c>
      <c r="AR4236">
        <v>100</v>
      </c>
      <c r="AS4236" t="s">
        <v>797</v>
      </c>
    </row>
    <row r="4237" spans="1:45" x14ac:dyDescent="0.25">
      <c r="A4237">
        <v>4236</v>
      </c>
      <c r="B4237" t="s">
        <v>26</v>
      </c>
      <c r="C4237" t="s">
        <v>665</v>
      </c>
      <c r="D4237" t="s">
        <v>7</v>
      </c>
      <c r="E4237" t="s">
        <v>364</v>
      </c>
      <c r="F4237" s="138">
        <v>44164</v>
      </c>
      <c r="G4237" t="s">
        <v>666</v>
      </c>
      <c r="H4237" t="s">
        <v>667</v>
      </c>
      <c r="I4237" t="s">
        <v>672</v>
      </c>
      <c r="J4237" t="s">
        <v>189</v>
      </c>
      <c r="K4237" t="s">
        <v>669</v>
      </c>
      <c r="L4237">
        <v>2700</v>
      </c>
      <c r="M4237">
        <v>567</v>
      </c>
      <c r="N4237">
        <v>544</v>
      </c>
      <c r="P4237">
        <v>226.8</v>
      </c>
      <c r="Q4237">
        <v>92</v>
      </c>
      <c r="R4237">
        <v>50</v>
      </c>
      <c r="S4237">
        <v>149.68799999999999</v>
      </c>
      <c r="T4237">
        <v>85.7</v>
      </c>
      <c r="U4237">
        <v>58.5</v>
      </c>
      <c r="V4237">
        <v>1.0154929577464789</v>
      </c>
      <c r="W4237">
        <v>0.4</v>
      </c>
      <c r="X4237">
        <v>0.24159663865546221</v>
      </c>
      <c r="Y4237">
        <v>0.13130252100840337</v>
      </c>
      <c r="Z4237">
        <v>559</v>
      </c>
      <c r="AA4237">
        <v>0.8</v>
      </c>
      <c r="AB4237">
        <v>35.700000000000003</v>
      </c>
      <c r="AC4237">
        <v>64</v>
      </c>
      <c r="AD4237">
        <v>0</v>
      </c>
      <c r="AE4237">
        <v>68</v>
      </c>
      <c r="AF4237">
        <v>0</v>
      </c>
      <c r="AG4237">
        <v>0</v>
      </c>
      <c r="AH4237">
        <v>0</v>
      </c>
      <c r="AI4237">
        <v>86</v>
      </c>
      <c r="AJ4237">
        <v>0</v>
      </c>
      <c r="AK4237">
        <v>74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100</v>
      </c>
      <c r="AR4237">
        <v>100</v>
      </c>
      <c r="AS4237" t="s">
        <v>797</v>
      </c>
    </row>
    <row r="4238" spans="1:45" x14ac:dyDescent="0.25">
      <c r="A4238">
        <v>4237</v>
      </c>
      <c r="B4238" t="s">
        <v>26</v>
      </c>
      <c r="C4238" t="s">
        <v>665</v>
      </c>
      <c r="D4238" t="s">
        <v>7</v>
      </c>
      <c r="E4238" t="s">
        <v>364</v>
      </c>
      <c r="F4238" s="138">
        <v>44164</v>
      </c>
      <c r="G4238" t="s">
        <v>670</v>
      </c>
      <c r="H4238" t="s">
        <v>667</v>
      </c>
      <c r="I4238" t="s">
        <v>668</v>
      </c>
      <c r="J4238" t="s">
        <v>138</v>
      </c>
      <c r="K4238" t="s">
        <v>671</v>
      </c>
      <c r="L4238">
        <v>1200</v>
      </c>
      <c r="M4238">
        <v>336</v>
      </c>
      <c r="N4238">
        <v>338</v>
      </c>
      <c r="P4238">
        <v>134.4</v>
      </c>
      <c r="Q4238">
        <v>51</v>
      </c>
      <c r="R4238">
        <v>0</v>
      </c>
      <c r="S4238">
        <v>88.703999999999994</v>
      </c>
      <c r="T4238">
        <v>48.5</v>
      </c>
      <c r="U4238">
        <v>0</v>
      </c>
      <c r="V4238">
        <v>0.9509803921568627</v>
      </c>
      <c r="W4238">
        <v>0.4</v>
      </c>
      <c r="X4238">
        <v>0.21555367709213863</v>
      </c>
      <c r="Y4238">
        <v>0</v>
      </c>
      <c r="Z4238">
        <v>310</v>
      </c>
      <c r="AA4238">
        <v>0.7</v>
      </c>
      <c r="AB4238">
        <v>43</v>
      </c>
      <c r="AC4238">
        <v>2</v>
      </c>
      <c r="AD4238">
        <v>0</v>
      </c>
      <c r="AE4238">
        <v>10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100</v>
      </c>
      <c r="AR4238">
        <v>100</v>
      </c>
      <c r="AS4238" t="s">
        <v>797</v>
      </c>
    </row>
    <row r="4239" spans="1:45" x14ac:dyDescent="0.25">
      <c r="A4239">
        <v>4238</v>
      </c>
      <c r="B4239" t="s">
        <v>26</v>
      </c>
      <c r="C4239" t="s">
        <v>665</v>
      </c>
      <c r="D4239" t="s">
        <v>7</v>
      </c>
      <c r="E4239" t="s">
        <v>364</v>
      </c>
      <c r="F4239" s="138">
        <v>44164</v>
      </c>
      <c r="G4239" t="s">
        <v>670</v>
      </c>
      <c r="H4239" t="s">
        <v>667</v>
      </c>
      <c r="I4239" t="s">
        <v>668</v>
      </c>
      <c r="J4239" t="s">
        <v>139</v>
      </c>
      <c r="K4239" t="s">
        <v>671</v>
      </c>
      <c r="L4239">
        <v>2700</v>
      </c>
      <c r="M4239">
        <v>240</v>
      </c>
      <c r="N4239">
        <v>226</v>
      </c>
      <c r="P4239">
        <v>96</v>
      </c>
      <c r="Q4239">
        <v>26</v>
      </c>
      <c r="R4239">
        <v>62</v>
      </c>
      <c r="S4239">
        <v>63.36</v>
      </c>
      <c r="T4239">
        <v>23.75</v>
      </c>
      <c r="U4239">
        <v>37</v>
      </c>
      <c r="V4239">
        <v>0.69034090909090906</v>
      </c>
      <c r="W4239">
        <v>0.4</v>
      </c>
      <c r="X4239">
        <v>0.16434892541087232</v>
      </c>
      <c r="Y4239">
        <v>0.39190897597977248</v>
      </c>
      <c r="Z4239">
        <v>95</v>
      </c>
      <c r="AA4239">
        <v>0.8</v>
      </c>
      <c r="AB4239">
        <v>20</v>
      </c>
      <c r="AC4239">
        <v>5</v>
      </c>
      <c r="AD4239">
        <v>0</v>
      </c>
      <c r="AE4239">
        <v>5</v>
      </c>
      <c r="AF4239">
        <v>0</v>
      </c>
      <c r="AG4239">
        <v>0</v>
      </c>
      <c r="AH4239">
        <v>31</v>
      </c>
      <c r="AI4239">
        <v>4</v>
      </c>
      <c r="AJ4239">
        <v>0</v>
      </c>
      <c r="AK4239">
        <v>10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50</v>
      </c>
      <c r="AR4239">
        <v>50</v>
      </c>
      <c r="AS4239" t="s">
        <v>755</v>
      </c>
    </row>
    <row r="4240" spans="1:45" x14ac:dyDescent="0.25">
      <c r="A4240">
        <v>4239</v>
      </c>
      <c r="B4240" t="s">
        <v>26</v>
      </c>
      <c r="C4240" t="s">
        <v>665</v>
      </c>
      <c r="D4240" t="s">
        <v>7</v>
      </c>
      <c r="E4240" t="s">
        <v>364</v>
      </c>
      <c r="F4240" s="138">
        <v>44164</v>
      </c>
      <c r="G4240" t="s">
        <v>670</v>
      </c>
      <c r="H4240" t="s">
        <v>667</v>
      </c>
      <c r="I4240" t="s">
        <v>668</v>
      </c>
      <c r="J4240" t="s">
        <v>142</v>
      </c>
      <c r="K4240" t="s">
        <v>671</v>
      </c>
      <c r="L4240">
        <v>1200</v>
      </c>
      <c r="M4240">
        <v>336</v>
      </c>
      <c r="N4240">
        <v>320</v>
      </c>
      <c r="P4240">
        <v>134.4</v>
      </c>
      <c r="Q4240">
        <v>41</v>
      </c>
      <c r="R4240">
        <v>39</v>
      </c>
      <c r="S4240">
        <v>89</v>
      </c>
      <c r="T4240">
        <v>38</v>
      </c>
      <c r="U4240">
        <v>36.25</v>
      </c>
      <c r="V4240">
        <v>0.92812499999999998</v>
      </c>
      <c r="W4240">
        <v>0.4</v>
      </c>
      <c r="X4240">
        <v>0.18303571428571427</v>
      </c>
      <c r="Y4240">
        <v>0.17410714285714285</v>
      </c>
      <c r="Z4240">
        <v>1120</v>
      </c>
      <c r="AA4240">
        <v>0.7</v>
      </c>
      <c r="AB4240">
        <v>30</v>
      </c>
      <c r="AC4240">
        <v>4</v>
      </c>
      <c r="AD4240">
        <v>0</v>
      </c>
      <c r="AE4240">
        <v>14</v>
      </c>
      <c r="AF4240">
        <v>0</v>
      </c>
      <c r="AG4240">
        <v>0</v>
      </c>
      <c r="AH4240">
        <v>33</v>
      </c>
      <c r="AI4240">
        <v>3</v>
      </c>
      <c r="AJ4240">
        <v>0</v>
      </c>
      <c r="AK4240">
        <v>5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50</v>
      </c>
      <c r="AR4240">
        <v>50</v>
      </c>
      <c r="AS4240" t="s">
        <v>797</v>
      </c>
    </row>
    <row r="4241" spans="1:45" x14ac:dyDescent="0.25">
      <c r="A4241">
        <v>4240</v>
      </c>
      <c r="B4241" t="s">
        <v>26</v>
      </c>
      <c r="C4241" t="s">
        <v>665</v>
      </c>
      <c r="D4241" t="s">
        <v>7</v>
      </c>
      <c r="E4241" t="s">
        <v>364</v>
      </c>
      <c r="F4241" s="138">
        <v>44164</v>
      </c>
      <c r="G4241" t="s">
        <v>670</v>
      </c>
      <c r="H4241" t="s">
        <v>667</v>
      </c>
      <c r="I4241" t="s">
        <v>668</v>
      </c>
      <c r="J4241" t="s">
        <v>143</v>
      </c>
      <c r="K4241" t="s">
        <v>671</v>
      </c>
      <c r="L4241">
        <v>2700</v>
      </c>
      <c r="M4241">
        <v>240</v>
      </c>
      <c r="N4241">
        <v>220</v>
      </c>
      <c r="P4241">
        <v>96</v>
      </c>
      <c r="Q4241">
        <v>29</v>
      </c>
      <c r="R4241">
        <v>14</v>
      </c>
      <c r="S4241">
        <v>63.36</v>
      </c>
      <c r="T4241">
        <v>19</v>
      </c>
      <c r="U4241">
        <v>9</v>
      </c>
      <c r="V4241">
        <v>0.65116279069767447</v>
      </c>
      <c r="W4241">
        <v>0.4</v>
      </c>
      <c r="X4241">
        <v>0.18831168831168832</v>
      </c>
      <c r="Y4241">
        <v>9.0909090909090912E-2</v>
      </c>
      <c r="Z4241">
        <v>300</v>
      </c>
      <c r="AA4241">
        <v>0.8</v>
      </c>
      <c r="AB4241">
        <v>19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9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50</v>
      </c>
      <c r="AR4241">
        <v>50</v>
      </c>
      <c r="AS4241" t="s">
        <v>755</v>
      </c>
    </row>
    <row r="4242" spans="1:45" x14ac:dyDescent="0.25">
      <c r="A4242">
        <v>4241</v>
      </c>
      <c r="B4242" t="s">
        <v>26</v>
      </c>
      <c r="C4242" t="s">
        <v>665</v>
      </c>
      <c r="D4242" t="s">
        <v>7</v>
      </c>
      <c r="E4242" t="s">
        <v>364</v>
      </c>
      <c r="F4242" s="138">
        <v>44164</v>
      </c>
      <c r="G4242" t="s">
        <v>670</v>
      </c>
      <c r="H4242" t="s">
        <v>667</v>
      </c>
      <c r="I4242" t="s">
        <v>668</v>
      </c>
      <c r="J4242" t="s">
        <v>144</v>
      </c>
      <c r="K4242" t="s">
        <v>671</v>
      </c>
      <c r="L4242">
        <v>1200</v>
      </c>
      <c r="M4242">
        <v>240</v>
      </c>
      <c r="N4242">
        <v>272</v>
      </c>
      <c r="P4242">
        <v>96</v>
      </c>
      <c r="Q4242">
        <v>76</v>
      </c>
      <c r="R4242">
        <v>12</v>
      </c>
      <c r="S4242">
        <v>63.36</v>
      </c>
      <c r="T4242">
        <v>34.5</v>
      </c>
      <c r="U4242">
        <v>6.75</v>
      </c>
      <c r="V4242">
        <v>0.46875</v>
      </c>
      <c r="W4242">
        <v>0.4</v>
      </c>
      <c r="X4242">
        <v>0.39915966386554624</v>
      </c>
      <c r="Y4242">
        <v>6.3025210084033625E-2</v>
      </c>
      <c r="Z4242">
        <v>626</v>
      </c>
      <c r="AA4242">
        <v>0.8</v>
      </c>
      <c r="AB4242">
        <v>31</v>
      </c>
      <c r="AC4242">
        <v>2</v>
      </c>
      <c r="AD4242">
        <v>0</v>
      </c>
      <c r="AE4242">
        <v>6</v>
      </c>
      <c r="AF4242">
        <v>0</v>
      </c>
      <c r="AG4242">
        <v>0</v>
      </c>
      <c r="AH4242">
        <v>0</v>
      </c>
      <c r="AI4242">
        <v>3</v>
      </c>
      <c r="AJ4242">
        <v>0</v>
      </c>
      <c r="AK4242">
        <v>12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50</v>
      </c>
      <c r="AR4242">
        <v>50</v>
      </c>
      <c r="AS4242" t="s">
        <v>755</v>
      </c>
    </row>
    <row r="4243" spans="1:45" x14ac:dyDescent="0.25">
      <c r="A4243">
        <v>4242</v>
      </c>
      <c r="B4243" t="s">
        <v>26</v>
      </c>
      <c r="C4243" t="s">
        <v>665</v>
      </c>
      <c r="D4243" t="s">
        <v>7</v>
      </c>
      <c r="E4243" t="s">
        <v>364</v>
      </c>
      <c r="F4243" s="138">
        <v>44164</v>
      </c>
      <c r="G4243" t="s">
        <v>670</v>
      </c>
      <c r="H4243" t="s">
        <v>667</v>
      </c>
      <c r="I4243" t="s">
        <v>668</v>
      </c>
      <c r="J4243" t="s">
        <v>145</v>
      </c>
      <c r="K4243" t="s">
        <v>671</v>
      </c>
      <c r="L4243">
        <v>1200</v>
      </c>
      <c r="M4243">
        <v>240</v>
      </c>
      <c r="N4243">
        <v>220</v>
      </c>
      <c r="P4243">
        <v>96</v>
      </c>
      <c r="Q4243">
        <v>55</v>
      </c>
      <c r="R4243">
        <v>0</v>
      </c>
      <c r="S4243">
        <v>63.36</v>
      </c>
      <c r="T4243">
        <v>29.75</v>
      </c>
      <c r="U4243">
        <v>9.5</v>
      </c>
      <c r="V4243">
        <v>0.71363636363636362</v>
      </c>
      <c r="W4243">
        <v>0.4</v>
      </c>
      <c r="X4243">
        <v>0.35714285714285715</v>
      </c>
      <c r="Y4243">
        <v>0</v>
      </c>
      <c r="Z4243">
        <v>300</v>
      </c>
      <c r="AA4243">
        <v>0.7</v>
      </c>
      <c r="AB4243">
        <v>27</v>
      </c>
      <c r="AC4243">
        <v>5</v>
      </c>
      <c r="AD4243">
        <v>0</v>
      </c>
      <c r="AE4243">
        <v>3</v>
      </c>
      <c r="AF4243">
        <v>0</v>
      </c>
      <c r="AG4243">
        <v>0</v>
      </c>
      <c r="AH4243">
        <v>0</v>
      </c>
      <c r="AI4243">
        <v>8</v>
      </c>
      <c r="AJ4243">
        <v>0</v>
      </c>
      <c r="AK4243">
        <v>15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50</v>
      </c>
      <c r="AR4243">
        <v>50</v>
      </c>
      <c r="AS4243" t="s">
        <v>755</v>
      </c>
    </row>
    <row r="4244" spans="1:45" x14ac:dyDescent="0.25">
      <c r="A4244">
        <v>4243</v>
      </c>
      <c r="B4244" t="s">
        <v>26</v>
      </c>
      <c r="C4244" t="s">
        <v>665</v>
      </c>
      <c r="D4244" t="s">
        <v>7</v>
      </c>
      <c r="E4244" t="s">
        <v>364</v>
      </c>
      <c r="F4244" s="138">
        <v>44164</v>
      </c>
      <c r="G4244" t="s">
        <v>670</v>
      </c>
      <c r="H4244" t="s">
        <v>667</v>
      </c>
      <c r="I4244" t="s">
        <v>672</v>
      </c>
      <c r="J4244" t="s">
        <v>190</v>
      </c>
      <c r="K4244" t="s">
        <v>671</v>
      </c>
      <c r="L4244">
        <v>1200</v>
      </c>
      <c r="M4244">
        <v>240</v>
      </c>
      <c r="N4244">
        <v>220</v>
      </c>
      <c r="P4244">
        <v>96</v>
      </c>
      <c r="Q4244">
        <v>44</v>
      </c>
      <c r="R4244">
        <v>0</v>
      </c>
      <c r="S4244">
        <v>63.36</v>
      </c>
      <c r="T4244">
        <v>25.5</v>
      </c>
      <c r="U4244">
        <v>0</v>
      </c>
      <c r="V4244">
        <v>0.57954545454545459</v>
      </c>
      <c r="W4244">
        <v>0.4</v>
      </c>
      <c r="X4244">
        <v>0.2857142857142857</v>
      </c>
      <c r="Y4244">
        <v>0</v>
      </c>
      <c r="Z4244">
        <v>322</v>
      </c>
      <c r="AA4244">
        <v>0.7</v>
      </c>
      <c r="AB4244">
        <v>22</v>
      </c>
      <c r="AC4244">
        <v>0</v>
      </c>
      <c r="AD4244">
        <v>0</v>
      </c>
      <c r="AE4244">
        <v>7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50</v>
      </c>
      <c r="AR4244">
        <v>50</v>
      </c>
      <c r="AS4244" t="s">
        <v>755</v>
      </c>
    </row>
    <row r="4245" spans="1:45" x14ac:dyDescent="0.25">
      <c r="A4245">
        <v>4244</v>
      </c>
      <c r="B4245" t="s">
        <v>26</v>
      </c>
      <c r="C4245" t="s">
        <v>665</v>
      </c>
      <c r="D4245" t="s">
        <v>7</v>
      </c>
      <c r="E4245" t="s">
        <v>364</v>
      </c>
      <c r="F4245" s="138">
        <v>44164</v>
      </c>
      <c r="G4245" t="s">
        <v>670</v>
      </c>
      <c r="H4245" t="s">
        <v>667</v>
      </c>
      <c r="I4245" t="s">
        <v>672</v>
      </c>
      <c r="J4245" t="s">
        <v>191</v>
      </c>
      <c r="K4245" t="s">
        <v>671</v>
      </c>
      <c r="L4245">
        <v>1200</v>
      </c>
      <c r="M4245">
        <v>240</v>
      </c>
      <c r="N4245">
        <v>240</v>
      </c>
      <c r="P4245">
        <v>96</v>
      </c>
      <c r="Q4245">
        <v>37</v>
      </c>
      <c r="R4245">
        <v>47</v>
      </c>
      <c r="S4245">
        <v>63.36</v>
      </c>
      <c r="T4245">
        <v>14.25</v>
      </c>
      <c r="U4245">
        <v>36.5</v>
      </c>
      <c r="V4245">
        <v>0.60416666666666663</v>
      </c>
      <c r="W4245">
        <v>0.4</v>
      </c>
      <c r="X4245">
        <v>0.22023809523809523</v>
      </c>
      <c r="Y4245">
        <v>0.27976190476190477</v>
      </c>
      <c r="Z4245">
        <v>490</v>
      </c>
      <c r="AA4245">
        <v>0.7</v>
      </c>
      <c r="AB4245">
        <v>0</v>
      </c>
      <c r="AC4245">
        <v>17</v>
      </c>
      <c r="AD4245">
        <v>0</v>
      </c>
      <c r="AE4245">
        <v>20</v>
      </c>
      <c r="AF4245">
        <v>0</v>
      </c>
      <c r="AG4245">
        <v>0</v>
      </c>
      <c r="AH4245">
        <v>27</v>
      </c>
      <c r="AI4245">
        <v>18</v>
      </c>
      <c r="AJ4245">
        <v>0</v>
      </c>
      <c r="AK4245">
        <v>10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50</v>
      </c>
      <c r="AR4245">
        <v>50</v>
      </c>
      <c r="AS4245" t="s">
        <v>755</v>
      </c>
    </row>
    <row r="4246" spans="1:45" x14ac:dyDescent="0.25">
      <c r="A4246">
        <v>4245</v>
      </c>
      <c r="B4246" t="s">
        <v>26</v>
      </c>
      <c r="C4246" t="s">
        <v>665</v>
      </c>
      <c r="D4246" t="s">
        <v>7</v>
      </c>
      <c r="E4246" t="s">
        <v>364</v>
      </c>
      <c r="F4246" s="138">
        <v>44164</v>
      </c>
      <c r="G4246" t="s">
        <v>682</v>
      </c>
      <c r="H4246" t="s">
        <v>667</v>
      </c>
      <c r="I4246" t="s">
        <v>668</v>
      </c>
      <c r="J4246" t="s">
        <v>149</v>
      </c>
      <c r="K4246" t="s">
        <v>671</v>
      </c>
      <c r="L4246">
        <v>1200</v>
      </c>
      <c r="M4246">
        <v>200</v>
      </c>
      <c r="N4246">
        <v>208</v>
      </c>
      <c r="P4246">
        <v>80</v>
      </c>
      <c r="Q4246">
        <v>30</v>
      </c>
      <c r="R4246">
        <v>22</v>
      </c>
      <c r="S4246">
        <v>52.8</v>
      </c>
      <c r="T4246">
        <v>18.100000000000001</v>
      </c>
      <c r="U4246">
        <v>13.1</v>
      </c>
      <c r="V4246">
        <v>0.60000000000000009</v>
      </c>
      <c r="W4246">
        <v>0.4</v>
      </c>
      <c r="X4246">
        <v>0.20604395604395606</v>
      </c>
      <c r="Y4246">
        <v>0.15109890109890112</v>
      </c>
      <c r="Z4246">
        <v>303</v>
      </c>
      <c r="AA4246">
        <v>0.8</v>
      </c>
      <c r="AB4246">
        <v>6.1</v>
      </c>
      <c r="AC4246">
        <v>0</v>
      </c>
      <c r="AD4246">
        <v>0</v>
      </c>
      <c r="AE4246">
        <v>24</v>
      </c>
      <c r="AF4246">
        <v>0</v>
      </c>
      <c r="AG4246">
        <v>0</v>
      </c>
      <c r="AH4246">
        <v>3.1</v>
      </c>
      <c r="AI4246">
        <v>0</v>
      </c>
      <c r="AJ4246">
        <v>0</v>
      </c>
      <c r="AK4246">
        <v>20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50</v>
      </c>
      <c r="AR4246">
        <v>50</v>
      </c>
      <c r="AS4246" t="s">
        <v>755</v>
      </c>
    </row>
    <row r="4247" spans="1:45" x14ac:dyDescent="0.25">
      <c r="A4247">
        <v>4246</v>
      </c>
      <c r="B4247" t="s">
        <v>26</v>
      </c>
      <c r="C4247" t="s">
        <v>665</v>
      </c>
      <c r="D4247" t="s">
        <v>7</v>
      </c>
      <c r="E4247" t="s">
        <v>364</v>
      </c>
      <c r="F4247" s="138">
        <v>44164</v>
      </c>
      <c r="G4247" t="s">
        <v>682</v>
      </c>
      <c r="H4247" t="s">
        <v>667</v>
      </c>
      <c r="I4247" t="s">
        <v>668</v>
      </c>
      <c r="J4247" t="s">
        <v>152</v>
      </c>
      <c r="K4247" t="s">
        <v>671</v>
      </c>
      <c r="L4247">
        <v>1200</v>
      </c>
      <c r="M4247">
        <v>200</v>
      </c>
      <c r="N4247">
        <v>196</v>
      </c>
      <c r="P4247">
        <v>80</v>
      </c>
      <c r="Q4247">
        <v>31</v>
      </c>
      <c r="R4247">
        <v>30</v>
      </c>
      <c r="S4247">
        <v>52.8</v>
      </c>
      <c r="T4247">
        <v>23</v>
      </c>
      <c r="U4247">
        <v>19</v>
      </c>
      <c r="V4247">
        <v>0.68852459016393441</v>
      </c>
      <c r="W4247">
        <v>0.4</v>
      </c>
      <c r="X4247">
        <v>0.22594752186588923</v>
      </c>
      <c r="Y4247">
        <v>0.21865889212827991</v>
      </c>
      <c r="Z4247">
        <v>255</v>
      </c>
      <c r="AA4247">
        <v>0.7</v>
      </c>
      <c r="AB4247">
        <v>19</v>
      </c>
      <c r="AC4247">
        <v>0</v>
      </c>
      <c r="AD4247">
        <v>0</v>
      </c>
      <c r="AE4247">
        <v>8</v>
      </c>
      <c r="AF4247">
        <v>0</v>
      </c>
      <c r="AG4247">
        <v>0</v>
      </c>
      <c r="AH4247">
        <v>14</v>
      </c>
      <c r="AI4247">
        <v>0</v>
      </c>
      <c r="AJ4247">
        <v>0</v>
      </c>
      <c r="AK4247">
        <v>10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50</v>
      </c>
      <c r="AR4247">
        <v>50</v>
      </c>
      <c r="AS4247" t="s">
        <v>755</v>
      </c>
    </row>
    <row r="4248" spans="1:45" x14ac:dyDescent="0.25">
      <c r="A4248">
        <v>4247</v>
      </c>
      <c r="B4248" t="s">
        <v>26</v>
      </c>
      <c r="C4248" t="s">
        <v>665</v>
      </c>
      <c r="D4248" t="s">
        <v>7</v>
      </c>
      <c r="E4248" t="s">
        <v>364</v>
      </c>
      <c r="F4248" s="138">
        <v>44164</v>
      </c>
      <c r="G4248" t="s">
        <v>682</v>
      </c>
      <c r="H4248" t="s">
        <v>667</v>
      </c>
      <c r="I4248" t="s">
        <v>668</v>
      </c>
      <c r="J4248" t="s">
        <v>153</v>
      </c>
      <c r="K4248" t="s">
        <v>671</v>
      </c>
      <c r="L4248">
        <v>1200</v>
      </c>
      <c r="M4248">
        <v>200</v>
      </c>
      <c r="N4248">
        <v>208</v>
      </c>
      <c r="P4248">
        <v>80</v>
      </c>
      <c r="Q4248">
        <v>45</v>
      </c>
      <c r="R4248">
        <v>0</v>
      </c>
      <c r="S4248">
        <v>52.8</v>
      </c>
      <c r="T4248">
        <v>30.92</v>
      </c>
      <c r="U4248">
        <v>0</v>
      </c>
      <c r="V4248">
        <v>0.68711111111111112</v>
      </c>
      <c r="W4248">
        <v>0.4</v>
      </c>
      <c r="X4248">
        <v>0.30906593406593408</v>
      </c>
      <c r="Y4248">
        <v>0</v>
      </c>
      <c r="Z4248">
        <v>448</v>
      </c>
      <c r="AA4248">
        <v>0.6</v>
      </c>
      <c r="AB4248">
        <v>14.67</v>
      </c>
      <c r="AC4248">
        <v>11</v>
      </c>
      <c r="AD4248">
        <v>0</v>
      </c>
      <c r="AE4248">
        <v>27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50</v>
      </c>
      <c r="AR4248">
        <v>50</v>
      </c>
      <c r="AS4248" t="s">
        <v>755</v>
      </c>
    </row>
    <row r="4249" spans="1:45" x14ac:dyDescent="0.25">
      <c r="A4249">
        <v>4248</v>
      </c>
      <c r="B4249" t="s">
        <v>26</v>
      </c>
      <c r="C4249" t="s">
        <v>665</v>
      </c>
      <c r="D4249" t="s">
        <v>7</v>
      </c>
      <c r="E4249" t="s">
        <v>364</v>
      </c>
      <c r="F4249" s="138">
        <v>44164</v>
      </c>
      <c r="G4249" t="s">
        <v>682</v>
      </c>
      <c r="H4249" t="s">
        <v>667</v>
      </c>
      <c r="I4249" t="s">
        <v>668</v>
      </c>
      <c r="J4249" t="s">
        <v>154</v>
      </c>
      <c r="K4249" t="s">
        <v>671</v>
      </c>
      <c r="L4249">
        <v>1200</v>
      </c>
      <c r="M4249">
        <v>200</v>
      </c>
      <c r="N4249">
        <v>208</v>
      </c>
      <c r="P4249">
        <v>80</v>
      </c>
      <c r="Q4249">
        <v>43</v>
      </c>
      <c r="R4249">
        <v>0</v>
      </c>
      <c r="S4249">
        <v>52.8</v>
      </c>
      <c r="T4249">
        <v>20.5</v>
      </c>
      <c r="U4249">
        <v>0</v>
      </c>
      <c r="V4249">
        <v>0.47674418604651164</v>
      </c>
      <c r="W4249">
        <v>0.4</v>
      </c>
      <c r="X4249">
        <v>0.29532967032967034</v>
      </c>
      <c r="Y4249">
        <v>0</v>
      </c>
      <c r="Z4249">
        <v>370</v>
      </c>
      <c r="AA4249">
        <v>0.5</v>
      </c>
      <c r="AB4249">
        <v>0</v>
      </c>
      <c r="AC4249">
        <v>0</v>
      </c>
      <c r="AD4249">
        <v>0</v>
      </c>
      <c r="AE4249">
        <v>41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50</v>
      </c>
      <c r="AR4249">
        <v>50</v>
      </c>
      <c r="AS4249" t="s">
        <v>755</v>
      </c>
    </row>
    <row r="4250" spans="1:45" x14ac:dyDescent="0.25">
      <c r="A4250">
        <v>4249</v>
      </c>
      <c r="B4250" t="s">
        <v>26</v>
      </c>
      <c r="C4250" t="s">
        <v>665</v>
      </c>
      <c r="D4250" t="s">
        <v>7</v>
      </c>
      <c r="E4250" t="s">
        <v>364</v>
      </c>
      <c r="F4250" s="138">
        <v>44164</v>
      </c>
      <c r="G4250" t="s">
        <v>682</v>
      </c>
      <c r="H4250" t="s">
        <v>667</v>
      </c>
      <c r="I4250" t="s">
        <v>668</v>
      </c>
      <c r="J4250" t="s">
        <v>146</v>
      </c>
      <c r="K4250" t="s">
        <v>671</v>
      </c>
      <c r="L4250">
        <v>1200</v>
      </c>
      <c r="M4250">
        <v>200</v>
      </c>
      <c r="N4250">
        <v>320</v>
      </c>
      <c r="P4250">
        <v>80</v>
      </c>
      <c r="Q4250">
        <v>42</v>
      </c>
      <c r="R4250">
        <v>13</v>
      </c>
      <c r="S4250">
        <v>52.8</v>
      </c>
      <c r="T4250">
        <v>24</v>
      </c>
      <c r="U4250">
        <v>23.75</v>
      </c>
      <c r="V4250">
        <v>0.86818181818181817</v>
      </c>
      <c r="W4250">
        <v>0.4</v>
      </c>
      <c r="X4250">
        <v>0.1875</v>
      </c>
      <c r="Y4250">
        <v>5.8035714285714288E-2</v>
      </c>
      <c r="Z4250">
        <v>288</v>
      </c>
      <c r="AA4250">
        <v>0.4</v>
      </c>
      <c r="AB4250">
        <v>12</v>
      </c>
      <c r="AC4250">
        <v>4</v>
      </c>
      <c r="AD4250">
        <v>0</v>
      </c>
      <c r="AE4250">
        <v>22</v>
      </c>
      <c r="AF4250">
        <v>0</v>
      </c>
      <c r="AG4250">
        <v>0</v>
      </c>
      <c r="AH4250">
        <v>3</v>
      </c>
      <c r="AI4250">
        <v>3</v>
      </c>
      <c r="AJ4250">
        <v>0</v>
      </c>
      <c r="AK4250">
        <v>40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50</v>
      </c>
      <c r="AR4250">
        <v>50</v>
      </c>
      <c r="AS4250" t="s">
        <v>755</v>
      </c>
    </row>
    <row r="4251" spans="1:45" x14ac:dyDescent="0.25">
      <c r="A4251">
        <v>4250</v>
      </c>
      <c r="B4251" t="s">
        <v>26</v>
      </c>
      <c r="C4251" t="s">
        <v>665</v>
      </c>
      <c r="D4251" t="s">
        <v>7</v>
      </c>
      <c r="E4251" t="s">
        <v>364</v>
      </c>
      <c r="F4251" s="138">
        <v>44164</v>
      </c>
      <c r="G4251" t="s">
        <v>682</v>
      </c>
      <c r="H4251" t="s">
        <v>667</v>
      </c>
      <c r="I4251" t="s">
        <v>668</v>
      </c>
      <c r="J4251" t="s">
        <v>395</v>
      </c>
      <c r="K4251" t="s">
        <v>671</v>
      </c>
      <c r="L4251">
        <v>1200</v>
      </c>
      <c r="M4251">
        <v>200</v>
      </c>
      <c r="N4251">
        <v>202</v>
      </c>
      <c r="P4251">
        <v>80</v>
      </c>
      <c r="Q4251">
        <v>31</v>
      </c>
      <c r="R4251">
        <v>19</v>
      </c>
      <c r="S4251">
        <v>52.8</v>
      </c>
      <c r="T4251">
        <v>11.5</v>
      </c>
      <c r="U4251">
        <v>14.5</v>
      </c>
      <c r="V4251">
        <v>0.52</v>
      </c>
      <c r="W4251">
        <v>0.4</v>
      </c>
      <c r="X4251">
        <v>0.21923620933521928</v>
      </c>
      <c r="Y4251">
        <v>0.1343705799151344</v>
      </c>
      <c r="Z4251">
        <v>200</v>
      </c>
      <c r="AA4251">
        <v>0.3</v>
      </c>
      <c r="AB4251">
        <v>9</v>
      </c>
      <c r="AC4251">
        <v>0</v>
      </c>
      <c r="AD4251">
        <v>0</v>
      </c>
      <c r="AE4251">
        <v>5</v>
      </c>
      <c r="AF4251">
        <v>0</v>
      </c>
      <c r="AG4251">
        <v>0</v>
      </c>
      <c r="AH4251">
        <v>7.5</v>
      </c>
      <c r="AI4251">
        <v>0</v>
      </c>
      <c r="AJ4251">
        <v>0</v>
      </c>
      <c r="AK4251">
        <v>14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50</v>
      </c>
      <c r="AR4251">
        <v>50</v>
      </c>
      <c r="AS4251" t="s">
        <v>755</v>
      </c>
    </row>
    <row r="4252" spans="1:45" x14ac:dyDescent="0.25">
      <c r="A4252">
        <v>4251</v>
      </c>
      <c r="B4252" t="s">
        <v>26</v>
      </c>
      <c r="C4252" t="s">
        <v>665</v>
      </c>
      <c r="D4252" t="s">
        <v>7</v>
      </c>
      <c r="E4252" t="s">
        <v>364</v>
      </c>
      <c r="F4252" s="138">
        <v>44164</v>
      </c>
      <c r="G4252" t="s">
        <v>682</v>
      </c>
      <c r="H4252" t="s">
        <v>667</v>
      </c>
      <c r="I4252" t="s">
        <v>668</v>
      </c>
      <c r="J4252" t="s">
        <v>396</v>
      </c>
      <c r="K4252" t="s">
        <v>671</v>
      </c>
      <c r="L4252">
        <v>1200</v>
      </c>
      <c r="M4252">
        <v>200</v>
      </c>
      <c r="N4252">
        <v>224</v>
      </c>
      <c r="P4252">
        <v>80</v>
      </c>
      <c r="Q4252">
        <v>81</v>
      </c>
      <c r="R4252">
        <v>20</v>
      </c>
      <c r="S4252">
        <v>52.8</v>
      </c>
      <c r="T4252">
        <v>45.5</v>
      </c>
      <c r="U4252">
        <v>10</v>
      </c>
      <c r="V4252">
        <v>0.54950495049504955</v>
      </c>
      <c r="W4252">
        <v>0.4</v>
      </c>
      <c r="X4252">
        <v>0.51658163265306123</v>
      </c>
      <c r="Y4252">
        <v>0.12755102040816327</v>
      </c>
      <c r="Z4252">
        <v>319</v>
      </c>
      <c r="AA4252">
        <v>0.19999999999999901</v>
      </c>
      <c r="AB4252">
        <v>11</v>
      </c>
      <c r="AC4252">
        <v>0</v>
      </c>
      <c r="AD4252">
        <v>0</v>
      </c>
      <c r="AE4252">
        <v>69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20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50</v>
      </c>
      <c r="AR4252">
        <v>50</v>
      </c>
      <c r="AS4252" t="s">
        <v>755</v>
      </c>
    </row>
    <row r="4253" spans="1:45" x14ac:dyDescent="0.25">
      <c r="A4253">
        <v>4252</v>
      </c>
      <c r="B4253" t="s">
        <v>26</v>
      </c>
      <c r="C4253" t="s">
        <v>665</v>
      </c>
      <c r="D4253" t="s">
        <v>7</v>
      </c>
      <c r="E4253" t="s">
        <v>364</v>
      </c>
      <c r="F4253" s="138">
        <v>44164</v>
      </c>
      <c r="G4253" t="s">
        <v>682</v>
      </c>
      <c r="H4253" t="s">
        <v>667</v>
      </c>
      <c r="I4253" t="s">
        <v>668</v>
      </c>
      <c r="J4253" t="s">
        <v>472</v>
      </c>
      <c r="K4253" t="s">
        <v>671</v>
      </c>
      <c r="L4253">
        <v>1200</v>
      </c>
      <c r="M4253">
        <v>200</v>
      </c>
      <c r="N4253">
        <v>224</v>
      </c>
      <c r="P4253">
        <v>80</v>
      </c>
      <c r="Q4253">
        <v>34</v>
      </c>
      <c r="R4253">
        <v>21</v>
      </c>
      <c r="S4253">
        <v>52.8</v>
      </c>
      <c r="T4253">
        <v>18.5</v>
      </c>
      <c r="U4253">
        <v>10.5</v>
      </c>
      <c r="V4253">
        <v>0.52727272727272723</v>
      </c>
      <c r="W4253">
        <v>0.4</v>
      </c>
      <c r="X4253">
        <v>0.21683673469387757</v>
      </c>
      <c r="Y4253">
        <v>0.13392857142857145</v>
      </c>
      <c r="Z4253">
        <v>481</v>
      </c>
      <c r="AA4253">
        <v>9.9999999999999103E-2</v>
      </c>
      <c r="AB4253">
        <v>9</v>
      </c>
      <c r="AC4253">
        <v>0</v>
      </c>
      <c r="AD4253">
        <v>0</v>
      </c>
      <c r="AE4253">
        <v>19</v>
      </c>
      <c r="AF4253">
        <v>0</v>
      </c>
      <c r="AG4253">
        <v>0</v>
      </c>
      <c r="AH4253">
        <v>5.5</v>
      </c>
      <c r="AI4253">
        <v>0</v>
      </c>
      <c r="AJ4253">
        <v>0</v>
      </c>
      <c r="AK4253">
        <v>10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50</v>
      </c>
      <c r="AR4253">
        <v>50</v>
      </c>
      <c r="AS4253" t="s">
        <v>755</v>
      </c>
    </row>
    <row r="4254" spans="1:45" x14ac:dyDescent="0.25">
      <c r="A4254">
        <v>4253</v>
      </c>
      <c r="B4254" t="s">
        <v>26</v>
      </c>
      <c r="C4254" t="s">
        <v>665</v>
      </c>
      <c r="D4254" t="s">
        <v>7</v>
      </c>
      <c r="E4254" t="s">
        <v>364</v>
      </c>
      <c r="F4254" s="138">
        <v>44164</v>
      </c>
      <c r="G4254" t="s">
        <v>683</v>
      </c>
      <c r="H4254" t="s">
        <v>667</v>
      </c>
      <c r="I4254" t="s">
        <v>668</v>
      </c>
      <c r="J4254" t="s">
        <v>391</v>
      </c>
      <c r="K4254" t="s">
        <v>669</v>
      </c>
      <c r="L4254">
        <v>1500</v>
      </c>
      <c r="M4254">
        <v>420</v>
      </c>
      <c r="N4254">
        <v>432</v>
      </c>
      <c r="P4254">
        <v>168</v>
      </c>
      <c r="Q4254">
        <v>94</v>
      </c>
      <c r="R4254">
        <v>36</v>
      </c>
      <c r="S4254">
        <v>110.88</v>
      </c>
      <c r="T4254">
        <v>85</v>
      </c>
      <c r="U4254">
        <v>24.5</v>
      </c>
      <c r="V4254">
        <v>0.84230769230769231</v>
      </c>
      <c r="W4254">
        <v>0.4</v>
      </c>
      <c r="X4254">
        <v>0.31084656084656087</v>
      </c>
      <c r="Y4254">
        <v>0.11904761904761905</v>
      </c>
      <c r="Z4254">
        <v>447</v>
      </c>
      <c r="AA4254">
        <v>0.7</v>
      </c>
      <c r="AB4254">
        <v>79</v>
      </c>
      <c r="AC4254">
        <v>2</v>
      </c>
      <c r="AD4254">
        <v>0</v>
      </c>
      <c r="AE4254">
        <v>11</v>
      </c>
      <c r="AF4254">
        <v>0</v>
      </c>
      <c r="AG4254">
        <v>0</v>
      </c>
      <c r="AH4254">
        <v>15</v>
      </c>
      <c r="AI4254">
        <v>6</v>
      </c>
      <c r="AJ4254">
        <v>0</v>
      </c>
      <c r="AK4254">
        <v>16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50</v>
      </c>
      <c r="AR4254">
        <v>50</v>
      </c>
      <c r="AS4254" t="s">
        <v>797</v>
      </c>
    </row>
    <row r="4255" spans="1:45" x14ac:dyDescent="0.25">
      <c r="A4255">
        <v>4254</v>
      </c>
      <c r="B4255" t="s">
        <v>26</v>
      </c>
      <c r="C4255" t="s">
        <v>665</v>
      </c>
      <c r="D4255" t="s">
        <v>7</v>
      </c>
      <c r="E4255" t="s">
        <v>364</v>
      </c>
      <c r="F4255" s="138">
        <v>44164</v>
      </c>
      <c r="G4255" t="s">
        <v>683</v>
      </c>
      <c r="H4255" t="s">
        <v>667</v>
      </c>
      <c r="I4255" t="s">
        <v>668</v>
      </c>
      <c r="J4255" t="s">
        <v>394</v>
      </c>
      <c r="K4255" t="s">
        <v>669</v>
      </c>
      <c r="L4255">
        <v>1500</v>
      </c>
      <c r="M4255">
        <v>420</v>
      </c>
      <c r="N4255">
        <v>420</v>
      </c>
      <c r="P4255">
        <v>168</v>
      </c>
      <c r="Q4255">
        <v>53</v>
      </c>
      <c r="R4255">
        <v>14</v>
      </c>
      <c r="S4255">
        <v>110.88</v>
      </c>
      <c r="T4255">
        <v>36.25</v>
      </c>
      <c r="U4255">
        <v>18.5</v>
      </c>
      <c r="V4255">
        <v>0.81716417910447758</v>
      </c>
      <c r="W4255">
        <v>0.4</v>
      </c>
      <c r="X4255">
        <v>0.18027210884353742</v>
      </c>
      <c r="Y4255">
        <v>4.7619047619047616E-2</v>
      </c>
      <c r="Z4255">
        <v>357</v>
      </c>
      <c r="AA4255">
        <v>0.6</v>
      </c>
      <c r="AB4255">
        <v>24</v>
      </c>
      <c r="AC4255">
        <v>1</v>
      </c>
      <c r="AD4255">
        <v>0</v>
      </c>
      <c r="AE4255">
        <v>24</v>
      </c>
      <c r="AF4255">
        <v>0</v>
      </c>
      <c r="AG4255">
        <v>0</v>
      </c>
      <c r="AH4255">
        <v>0</v>
      </c>
      <c r="AI4255">
        <v>12</v>
      </c>
      <c r="AJ4255">
        <v>0</v>
      </c>
      <c r="AK4255">
        <v>31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50</v>
      </c>
      <c r="AR4255">
        <v>50</v>
      </c>
      <c r="AS4255" t="s">
        <v>797</v>
      </c>
    </row>
    <row r="4256" spans="1:45" x14ac:dyDescent="0.25">
      <c r="A4256">
        <v>4255</v>
      </c>
      <c r="B4256" t="s">
        <v>26</v>
      </c>
      <c r="C4256" t="s">
        <v>665</v>
      </c>
      <c r="D4256" t="s">
        <v>7</v>
      </c>
      <c r="E4256" t="s">
        <v>364</v>
      </c>
      <c r="F4256" s="138">
        <v>44164</v>
      </c>
      <c r="G4256" t="s">
        <v>683</v>
      </c>
      <c r="H4256" t="s">
        <v>667</v>
      </c>
      <c r="I4256" t="s">
        <v>668</v>
      </c>
      <c r="J4256" t="s">
        <v>392</v>
      </c>
      <c r="K4256" t="s">
        <v>669</v>
      </c>
      <c r="L4256">
        <v>1500</v>
      </c>
      <c r="M4256">
        <v>420</v>
      </c>
      <c r="N4256">
        <v>412</v>
      </c>
      <c r="P4256">
        <v>168</v>
      </c>
      <c r="Q4256">
        <v>86</v>
      </c>
      <c r="R4256">
        <v>95</v>
      </c>
      <c r="S4256">
        <v>110.88</v>
      </c>
      <c r="T4256">
        <v>75</v>
      </c>
      <c r="U4256">
        <v>84</v>
      </c>
      <c r="V4256">
        <v>0.87845303867403313</v>
      </c>
      <c r="W4256">
        <v>0.4</v>
      </c>
      <c r="X4256">
        <v>0.29819694868238561</v>
      </c>
      <c r="Y4256">
        <v>0.32940360610263525</v>
      </c>
      <c r="Z4256">
        <v>623</v>
      </c>
      <c r="AA4256">
        <v>0.6</v>
      </c>
      <c r="AB4256">
        <v>29</v>
      </c>
      <c r="AC4256">
        <v>32</v>
      </c>
      <c r="AD4256">
        <v>0</v>
      </c>
      <c r="AE4256">
        <v>76</v>
      </c>
      <c r="AF4256">
        <v>0</v>
      </c>
      <c r="AG4256">
        <v>0</v>
      </c>
      <c r="AH4256">
        <v>35</v>
      </c>
      <c r="AI4256">
        <v>34</v>
      </c>
      <c r="AJ4256">
        <v>0</v>
      </c>
      <c r="AK4256">
        <v>81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50</v>
      </c>
      <c r="AR4256">
        <v>50</v>
      </c>
      <c r="AS4256" t="s">
        <v>797</v>
      </c>
    </row>
    <row r="4257" spans="1:45" x14ac:dyDescent="0.25">
      <c r="A4257">
        <v>4256</v>
      </c>
      <c r="B4257" t="s">
        <v>26</v>
      </c>
      <c r="C4257" t="s">
        <v>665</v>
      </c>
      <c r="D4257" t="s">
        <v>7</v>
      </c>
      <c r="E4257" t="s">
        <v>364</v>
      </c>
      <c r="F4257" s="138">
        <v>44164</v>
      </c>
      <c r="G4257" t="s">
        <v>683</v>
      </c>
      <c r="H4257" t="s">
        <v>667</v>
      </c>
      <c r="I4257" t="s">
        <v>668</v>
      </c>
      <c r="J4257" t="s">
        <v>393</v>
      </c>
      <c r="K4257" t="s">
        <v>669</v>
      </c>
      <c r="L4257">
        <v>1500</v>
      </c>
      <c r="M4257">
        <v>420</v>
      </c>
      <c r="N4257">
        <v>422</v>
      </c>
      <c r="P4257">
        <v>168</v>
      </c>
      <c r="Q4257">
        <v>80</v>
      </c>
      <c r="R4257">
        <v>30</v>
      </c>
      <c r="S4257">
        <v>111</v>
      </c>
      <c r="T4257">
        <v>50.25</v>
      </c>
      <c r="U4257">
        <v>16.25</v>
      </c>
      <c r="V4257">
        <v>0.6045454545454545</v>
      </c>
      <c r="W4257">
        <v>0.4</v>
      </c>
      <c r="X4257">
        <v>0.27081922816519977</v>
      </c>
      <c r="Y4257">
        <v>0.10155721056194991</v>
      </c>
      <c r="Z4257">
        <v>198</v>
      </c>
      <c r="AA4257">
        <v>0.6</v>
      </c>
      <c r="AB4257">
        <v>19</v>
      </c>
      <c r="AC4257">
        <v>5</v>
      </c>
      <c r="AD4257">
        <v>0</v>
      </c>
      <c r="AE4257">
        <v>60</v>
      </c>
      <c r="AF4257">
        <v>0</v>
      </c>
      <c r="AG4257">
        <v>0</v>
      </c>
      <c r="AH4257">
        <v>0</v>
      </c>
      <c r="AI4257">
        <v>5</v>
      </c>
      <c r="AJ4257">
        <v>0</v>
      </c>
      <c r="AK4257">
        <v>30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50</v>
      </c>
      <c r="AR4257">
        <v>50</v>
      </c>
      <c r="AS4257" t="s">
        <v>797</v>
      </c>
    </row>
    <row r="4258" spans="1:45" x14ac:dyDescent="0.25">
      <c r="A4258">
        <v>4257</v>
      </c>
      <c r="B4258" t="s">
        <v>26</v>
      </c>
      <c r="C4258" t="s">
        <v>665</v>
      </c>
      <c r="D4258" t="s">
        <v>7</v>
      </c>
      <c r="E4258" t="s">
        <v>364</v>
      </c>
      <c r="F4258" s="138">
        <v>44164</v>
      </c>
      <c r="G4258" t="s">
        <v>675</v>
      </c>
      <c r="H4258" t="s">
        <v>667</v>
      </c>
      <c r="I4258" t="s">
        <v>668</v>
      </c>
      <c r="J4258" t="s">
        <v>164</v>
      </c>
      <c r="K4258" t="s">
        <v>669</v>
      </c>
      <c r="L4258">
        <v>4200</v>
      </c>
      <c r="M4258">
        <v>630</v>
      </c>
      <c r="N4258">
        <v>688</v>
      </c>
      <c r="P4258">
        <v>353</v>
      </c>
      <c r="Q4258">
        <v>256</v>
      </c>
      <c r="R4258">
        <v>0</v>
      </c>
      <c r="S4258">
        <v>166</v>
      </c>
      <c r="T4258">
        <v>159.5</v>
      </c>
      <c r="U4258">
        <v>0</v>
      </c>
      <c r="V4258">
        <v>0.623046875</v>
      </c>
      <c r="W4258">
        <v>0.4</v>
      </c>
      <c r="X4258">
        <v>0.53156146179401997</v>
      </c>
      <c r="Y4258">
        <v>0</v>
      </c>
      <c r="Z4258">
        <v>891</v>
      </c>
      <c r="AA4258">
        <v>0.8</v>
      </c>
      <c r="AB4258">
        <v>87</v>
      </c>
      <c r="AC4258">
        <v>34</v>
      </c>
      <c r="AD4258">
        <v>0</v>
      </c>
      <c r="AE4258">
        <v>128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100</v>
      </c>
      <c r="AR4258">
        <v>100</v>
      </c>
      <c r="AS4258" t="s">
        <v>797</v>
      </c>
    </row>
    <row r="4259" spans="1:45" x14ac:dyDescent="0.25">
      <c r="A4259">
        <v>4258</v>
      </c>
      <c r="B4259" t="s">
        <v>26</v>
      </c>
      <c r="C4259" t="s">
        <v>665</v>
      </c>
      <c r="D4259" t="s">
        <v>7</v>
      </c>
      <c r="E4259" t="s">
        <v>364</v>
      </c>
      <c r="F4259" s="138">
        <v>44164</v>
      </c>
      <c r="G4259" t="s">
        <v>676</v>
      </c>
      <c r="H4259" t="s">
        <v>667</v>
      </c>
      <c r="I4259" t="s">
        <v>668</v>
      </c>
      <c r="J4259" t="s">
        <v>165</v>
      </c>
      <c r="K4259" t="s">
        <v>669</v>
      </c>
      <c r="L4259">
        <v>1200</v>
      </c>
      <c r="M4259">
        <v>336</v>
      </c>
      <c r="N4259">
        <v>352</v>
      </c>
      <c r="P4259">
        <v>134.4</v>
      </c>
      <c r="Q4259">
        <v>56</v>
      </c>
      <c r="R4259">
        <v>38</v>
      </c>
      <c r="S4259">
        <v>88.703999999999994</v>
      </c>
      <c r="T4259">
        <v>36.5</v>
      </c>
      <c r="U4259">
        <v>20.5</v>
      </c>
      <c r="V4259">
        <v>0.6063829787234043</v>
      </c>
      <c r="W4259">
        <v>0.4</v>
      </c>
      <c r="X4259">
        <v>0.22727272727272729</v>
      </c>
      <c r="Y4259">
        <v>0.15422077922077923</v>
      </c>
      <c r="Z4259">
        <v>987</v>
      </c>
      <c r="AA4259">
        <v>0.8</v>
      </c>
      <c r="AB4259">
        <v>25</v>
      </c>
      <c r="AC4259">
        <v>0</v>
      </c>
      <c r="AD4259">
        <v>0</v>
      </c>
      <c r="AE4259">
        <v>23</v>
      </c>
      <c r="AF4259">
        <v>0</v>
      </c>
      <c r="AG4259">
        <v>0</v>
      </c>
      <c r="AH4259">
        <v>0</v>
      </c>
      <c r="AI4259">
        <v>28</v>
      </c>
      <c r="AJ4259">
        <v>0</v>
      </c>
      <c r="AK4259">
        <v>27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100</v>
      </c>
      <c r="AR4259">
        <v>100</v>
      </c>
      <c r="AS4259" t="s">
        <v>797</v>
      </c>
    </row>
    <row r="4260" spans="1:45" x14ac:dyDescent="0.25">
      <c r="A4260">
        <v>4259</v>
      </c>
      <c r="B4260" t="s">
        <v>26</v>
      </c>
      <c r="C4260" t="s">
        <v>665</v>
      </c>
      <c r="D4260" t="s">
        <v>7</v>
      </c>
      <c r="E4260" t="s">
        <v>364</v>
      </c>
      <c r="F4260" s="138">
        <v>44164</v>
      </c>
      <c r="G4260" t="s">
        <v>676</v>
      </c>
      <c r="H4260" t="s">
        <v>667</v>
      </c>
      <c r="I4260" t="s">
        <v>668</v>
      </c>
      <c r="J4260" t="s">
        <v>166</v>
      </c>
      <c r="K4260" t="s">
        <v>669</v>
      </c>
      <c r="L4260">
        <v>1200</v>
      </c>
      <c r="M4260">
        <v>336</v>
      </c>
      <c r="N4260">
        <v>320</v>
      </c>
      <c r="P4260">
        <v>134.4</v>
      </c>
      <c r="Q4260">
        <v>105</v>
      </c>
      <c r="R4260">
        <v>43</v>
      </c>
      <c r="S4260">
        <v>88.703999999999994</v>
      </c>
      <c r="T4260">
        <v>87.5</v>
      </c>
      <c r="U4260">
        <v>37</v>
      </c>
      <c r="V4260">
        <v>0.84121621621621623</v>
      </c>
      <c r="W4260">
        <v>0.4</v>
      </c>
      <c r="X4260">
        <v>0.46875</v>
      </c>
      <c r="Y4260">
        <v>0.19196428571428573</v>
      </c>
      <c r="Z4260">
        <v>450</v>
      </c>
      <c r="AA4260">
        <v>0.6</v>
      </c>
      <c r="AB4260">
        <v>45</v>
      </c>
      <c r="AC4260">
        <v>0</v>
      </c>
      <c r="AD4260">
        <v>0</v>
      </c>
      <c r="AE4260">
        <v>85</v>
      </c>
      <c r="AF4260">
        <v>0</v>
      </c>
      <c r="AG4260">
        <v>0</v>
      </c>
      <c r="AH4260">
        <v>21</v>
      </c>
      <c r="AI4260">
        <v>2</v>
      </c>
      <c r="AJ4260">
        <v>0</v>
      </c>
      <c r="AK4260">
        <v>31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100</v>
      </c>
      <c r="AR4260">
        <v>100</v>
      </c>
      <c r="AS4260" t="s">
        <v>797</v>
      </c>
    </row>
    <row r="4261" spans="1:45" x14ac:dyDescent="0.25">
      <c r="A4261">
        <v>4260</v>
      </c>
      <c r="B4261" t="s">
        <v>26</v>
      </c>
      <c r="C4261" t="s">
        <v>665</v>
      </c>
      <c r="D4261" t="s">
        <v>7</v>
      </c>
      <c r="E4261" t="s">
        <v>364</v>
      </c>
      <c r="F4261" s="138">
        <v>44164</v>
      </c>
      <c r="G4261" t="s">
        <v>684</v>
      </c>
      <c r="H4261" t="s">
        <v>667</v>
      </c>
      <c r="I4261" t="s">
        <v>677</v>
      </c>
      <c r="J4261" t="s">
        <v>401</v>
      </c>
      <c r="K4261" t="s">
        <v>669</v>
      </c>
      <c r="L4261">
        <v>1250</v>
      </c>
      <c r="M4261">
        <v>350</v>
      </c>
      <c r="N4261">
        <v>320</v>
      </c>
      <c r="P4261">
        <v>140</v>
      </c>
      <c r="Q4261">
        <v>65</v>
      </c>
      <c r="R4261">
        <v>0</v>
      </c>
      <c r="S4261">
        <v>92.399999999999991</v>
      </c>
      <c r="T4261">
        <v>55.5</v>
      </c>
      <c r="U4261">
        <v>0</v>
      </c>
      <c r="V4261">
        <v>0.85384615384615381</v>
      </c>
      <c r="W4261">
        <v>0.4</v>
      </c>
      <c r="X4261">
        <v>0.29017857142857145</v>
      </c>
      <c r="Y4261">
        <v>0</v>
      </c>
      <c r="Z4261">
        <v>500</v>
      </c>
      <c r="AA4261">
        <v>0.7</v>
      </c>
      <c r="AB4261">
        <v>50</v>
      </c>
      <c r="AC4261">
        <v>0</v>
      </c>
      <c r="AD4261">
        <v>0</v>
      </c>
      <c r="AE4261">
        <v>11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50</v>
      </c>
      <c r="AR4261">
        <v>50</v>
      </c>
      <c r="AS4261" t="s">
        <v>797</v>
      </c>
    </row>
    <row r="4262" spans="1:45" x14ac:dyDescent="0.25">
      <c r="A4262">
        <v>4261</v>
      </c>
      <c r="B4262" t="s">
        <v>26</v>
      </c>
      <c r="C4262" t="s">
        <v>665</v>
      </c>
      <c r="D4262" t="s">
        <v>7</v>
      </c>
      <c r="E4262" t="s">
        <v>364</v>
      </c>
      <c r="F4262" s="138">
        <v>44164</v>
      </c>
      <c r="G4262" t="s">
        <v>684</v>
      </c>
      <c r="H4262" t="s">
        <v>687</v>
      </c>
      <c r="I4262" t="s">
        <v>673</v>
      </c>
      <c r="J4262" t="s">
        <v>454</v>
      </c>
      <c r="K4262" t="s">
        <v>669</v>
      </c>
      <c r="L4262">
        <v>1250</v>
      </c>
      <c r="M4262">
        <v>250</v>
      </c>
      <c r="N4262">
        <v>256</v>
      </c>
      <c r="P4262">
        <v>100</v>
      </c>
      <c r="Q4262">
        <v>26</v>
      </c>
      <c r="R4262">
        <v>14</v>
      </c>
      <c r="S4262">
        <v>92</v>
      </c>
      <c r="T4262">
        <v>20.5</v>
      </c>
      <c r="U4262">
        <v>4</v>
      </c>
      <c r="V4262">
        <v>0.61250000000000004</v>
      </c>
      <c r="W4262">
        <v>0.24</v>
      </c>
      <c r="X4262">
        <v>0.14508928571428573</v>
      </c>
      <c r="Y4262">
        <v>7.8125E-2</v>
      </c>
      <c r="Z4262">
        <v>283</v>
      </c>
      <c r="AA4262">
        <v>0.7</v>
      </c>
      <c r="AB4262">
        <v>14</v>
      </c>
      <c r="AC4262">
        <v>0</v>
      </c>
      <c r="AD4262">
        <v>0</v>
      </c>
      <c r="AE4262">
        <v>13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8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50</v>
      </c>
      <c r="AR4262">
        <v>50</v>
      </c>
      <c r="AS4262" t="s">
        <v>755</v>
      </c>
    </row>
    <row r="4263" spans="1:45" x14ac:dyDescent="0.25">
      <c r="A4263">
        <v>4262</v>
      </c>
      <c r="B4263" t="s">
        <v>26</v>
      </c>
      <c r="C4263" t="s">
        <v>665</v>
      </c>
      <c r="D4263" t="s">
        <v>7</v>
      </c>
      <c r="E4263" t="s">
        <v>364</v>
      </c>
      <c r="F4263" s="138">
        <v>44164</v>
      </c>
      <c r="G4263" t="s">
        <v>684</v>
      </c>
      <c r="H4263" t="s">
        <v>687</v>
      </c>
      <c r="I4263" t="s">
        <v>704</v>
      </c>
      <c r="J4263" t="s">
        <v>453</v>
      </c>
      <c r="K4263" t="s">
        <v>669</v>
      </c>
      <c r="L4263">
        <v>1250</v>
      </c>
      <c r="M4263">
        <v>250</v>
      </c>
      <c r="N4263">
        <v>256</v>
      </c>
      <c r="P4263">
        <v>100</v>
      </c>
      <c r="Q4263">
        <v>29</v>
      </c>
      <c r="R4263">
        <v>21</v>
      </c>
      <c r="S4263">
        <v>92</v>
      </c>
      <c r="T4263">
        <v>26</v>
      </c>
      <c r="U4263">
        <v>6</v>
      </c>
      <c r="V4263">
        <v>0.64</v>
      </c>
      <c r="W4263">
        <v>0.24</v>
      </c>
      <c r="X4263">
        <v>0.16183035714285715</v>
      </c>
      <c r="Y4263">
        <v>0.11718750000000001</v>
      </c>
      <c r="Z4263">
        <v>288</v>
      </c>
      <c r="AA4263">
        <v>0.7</v>
      </c>
      <c r="AB4263">
        <v>23</v>
      </c>
      <c r="AC4263">
        <v>0</v>
      </c>
      <c r="AD4263">
        <v>0</v>
      </c>
      <c r="AE4263">
        <v>6</v>
      </c>
      <c r="AF4263">
        <v>0</v>
      </c>
      <c r="AG4263">
        <v>0</v>
      </c>
      <c r="AH4263">
        <v>6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50</v>
      </c>
      <c r="AR4263">
        <v>50</v>
      </c>
      <c r="AS4263" t="s">
        <v>755</v>
      </c>
    </row>
    <row r="4264" spans="1:45" x14ac:dyDescent="0.25">
      <c r="A4264">
        <v>4263</v>
      </c>
      <c r="B4264" t="s">
        <v>26</v>
      </c>
      <c r="C4264" t="s">
        <v>665</v>
      </c>
      <c r="D4264" t="s">
        <v>7</v>
      </c>
      <c r="E4264" t="s">
        <v>364</v>
      </c>
      <c r="F4264" s="138">
        <v>44164</v>
      </c>
      <c r="G4264" t="s">
        <v>684</v>
      </c>
      <c r="H4264" t="s">
        <v>687</v>
      </c>
      <c r="I4264" t="s">
        <v>705</v>
      </c>
      <c r="J4264" t="s">
        <v>459</v>
      </c>
      <c r="K4264" t="s">
        <v>669</v>
      </c>
      <c r="L4264">
        <v>1250</v>
      </c>
      <c r="M4264">
        <v>250</v>
      </c>
      <c r="N4264">
        <v>256</v>
      </c>
      <c r="P4264">
        <v>100</v>
      </c>
      <c r="Q4264">
        <v>34</v>
      </c>
      <c r="R4264">
        <v>12</v>
      </c>
      <c r="S4264">
        <v>92</v>
      </c>
      <c r="T4264">
        <v>22.25</v>
      </c>
      <c r="U4264">
        <v>12</v>
      </c>
      <c r="V4264">
        <v>0.74456521739130432</v>
      </c>
      <c r="W4264">
        <v>0.24</v>
      </c>
      <c r="X4264">
        <v>0.18973214285714288</v>
      </c>
      <c r="Y4264">
        <v>6.6964285714285712E-2</v>
      </c>
      <c r="Z4264">
        <v>310</v>
      </c>
      <c r="AA4264">
        <v>0.7</v>
      </c>
      <c r="AB4264">
        <v>16</v>
      </c>
      <c r="AC4264">
        <v>5</v>
      </c>
      <c r="AD4264">
        <v>0</v>
      </c>
      <c r="AE4264">
        <v>10</v>
      </c>
      <c r="AF4264">
        <v>0</v>
      </c>
      <c r="AG4264">
        <v>0</v>
      </c>
      <c r="AH4264">
        <v>12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50</v>
      </c>
      <c r="AR4264">
        <v>50</v>
      </c>
      <c r="AS4264" t="s">
        <v>755</v>
      </c>
    </row>
    <row r="4265" spans="1:45" x14ac:dyDescent="0.25">
      <c r="A4265">
        <v>4264</v>
      </c>
      <c r="B4265" t="s">
        <v>26</v>
      </c>
      <c r="C4265" t="s">
        <v>665</v>
      </c>
      <c r="D4265" t="s">
        <v>7</v>
      </c>
      <c r="E4265" t="s">
        <v>364</v>
      </c>
      <c r="F4265" s="138">
        <v>44164</v>
      </c>
      <c r="G4265" t="s">
        <v>684</v>
      </c>
      <c r="H4265" t="s">
        <v>687</v>
      </c>
      <c r="I4265" t="s">
        <v>697</v>
      </c>
      <c r="J4265" t="s">
        <v>460</v>
      </c>
      <c r="K4265" t="s">
        <v>669</v>
      </c>
      <c r="L4265">
        <v>1250</v>
      </c>
      <c r="M4265">
        <v>250</v>
      </c>
      <c r="N4265">
        <v>320</v>
      </c>
      <c r="P4265">
        <v>100</v>
      </c>
      <c r="Q4265">
        <v>20</v>
      </c>
      <c r="R4265">
        <v>20</v>
      </c>
      <c r="S4265">
        <v>92</v>
      </c>
      <c r="T4265">
        <v>27</v>
      </c>
      <c r="U4265">
        <v>26</v>
      </c>
      <c r="V4265">
        <v>1.325</v>
      </c>
      <c r="W4265">
        <v>0.24</v>
      </c>
      <c r="X4265">
        <v>8.9285714285714288E-2</v>
      </c>
      <c r="Y4265">
        <v>8.9285714285714288E-2</v>
      </c>
      <c r="Z4265">
        <v>260</v>
      </c>
      <c r="AA4265">
        <v>0.7</v>
      </c>
      <c r="AB4265">
        <v>20</v>
      </c>
      <c r="AC4265">
        <v>0</v>
      </c>
      <c r="AD4265">
        <v>0</v>
      </c>
      <c r="AE4265">
        <v>14</v>
      </c>
      <c r="AF4265">
        <v>0</v>
      </c>
      <c r="AG4265">
        <v>0</v>
      </c>
      <c r="AH4265">
        <v>25</v>
      </c>
      <c r="AI4265">
        <v>0</v>
      </c>
      <c r="AJ4265">
        <v>0</v>
      </c>
      <c r="AK4265">
        <v>2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50</v>
      </c>
      <c r="AR4265">
        <v>50</v>
      </c>
      <c r="AS4265" t="s">
        <v>755</v>
      </c>
    </row>
    <row r="4266" spans="1:45" x14ac:dyDescent="0.25">
      <c r="A4266">
        <v>4265</v>
      </c>
      <c r="B4266" t="s">
        <v>26</v>
      </c>
      <c r="C4266" t="s">
        <v>665</v>
      </c>
      <c r="D4266" t="s">
        <v>7</v>
      </c>
      <c r="E4266" t="s">
        <v>364</v>
      </c>
      <c r="F4266" s="138">
        <v>44164</v>
      </c>
      <c r="G4266" t="s">
        <v>685</v>
      </c>
      <c r="H4266" t="s">
        <v>667</v>
      </c>
      <c r="I4266" t="s">
        <v>668</v>
      </c>
      <c r="J4266" t="s">
        <v>172</v>
      </c>
      <c r="K4266" t="s">
        <v>671</v>
      </c>
      <c r="L4266">
        <v>1000</v>
      </c>
      <c r="M4266">
        <v>200</v>
      </c>
      <c r="N4266">
        <v>208</v>
      </c>
      <c r="P4266">
        <v>80</v>
      </c>
      <c r="Q4266">
        <v>32</v>
      </c>
      <c r="R4266">
        <v>0</v>
      </c>
      <c r="S4266">
        <v>52.8</v>
      </c>
      <c r="T4266">
        <v>26.75</v>
      </c>
      <c r="U4266">
        <v>0</v>
      </c>
      <c r="V4266">
        <v>0.8359375</v>
      </c>
      <c r="W4266">
        <v>0.4</v>
      </c>
      <c r="X4266">
        <v>0.21978021978021978</v>
      </c>
      <c r="Y4266">
        <v>0</v>
      </c>
      <c r="Z4266">
        <v>654</v>
      </c>
      <c r="AA4266">
        <v>0.7</v>
      </c>
      <c r="AB4266">
        <v>17</v>
      </c>
      <c r="AC4266">
        <v>1</v>
      </c>
      <c r="AD4266">
        <v>0</v>
      </c>
      <c r="AE4266">
        <v>19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50</v>
      </c>
      <c r="AR4266">
        <v>50</v>
      </c>
      <c r="AS4266" t="s">
        <v>755</v>
      </c>
    </row>
    <row r="4267" spans="1:45" x14ac:dyDescent="0.25">
      <c r="A4267">
        <v>4266</v>
      </c>
      <c r="B4267" t="s">
        <v>26</v>
      </c>
      <c r="C4267" t="s">
        <v>665</v>
      </c>
      <c r="D4267" t="s">
        <v>7</v>
      </c>
      <c r="E4267" t="s">
        <v>364</v>
      </c>
      <c r="F4267" s="138">
        <v>44164</v>
      </c>
      <c r="G4267" t="s">
        <v>685</v>
      </c>
      <c r="H4267" t="s">
        <v>667</v>
      </c>
      <c r="I4267" t="s">
        <v>668</v>
      </c>
      <c r="J4267" t="s">
        <v>174</v>
      </c>
      <c r="K4267" t="s">
        <v>671</v>
      </c>
      <c r="L4267">
        <v>1000</v>
      </c>
      <c r="M4267">
        <v>200</v>
      </c>
      <c r="N4267">
        <v>208</v>
      </c>
      <c r="P4267">
        <v>80</v>
      </c>
      <c r="Q4267">
        <v>47</v>
      </c>
      <c r="R4267">
        <v>0</v>
      </c>
      <c r="S4267">
        <v>52.8</v>
      </c>
      <c r="T4267">
        <v>32.25</v>
      </c>
      <c r="U4267">
        <v>0</v>
      </c>
      <c r="V4267">
        <v>0.68617021276595747</v>
      </c>
      <c r="W4267">
        <v>0.4</v>
      </c>
      <c r="X4267">
        <v>0.32280219780219782</v>
      </c>
      <c r="Y4267">
        <v>0</v>
      </c>
      <c r="Z4267">
        <v>341</v>
      </c>
      <c r="AA4267">
        <v>0.7</v>
      </c>
      <c r="AB4267">
        <v>19.5</v>
      </c>
      <c r="AC4267">
        <v>3</v>
      </c>
      <c r="AD4267">
        <v>0</v>
      </c>
      <c r="AE4267">
        <v>24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50</v>
      </c>
      <c r="AR4267">
        <v>50</v>
      </c>
      <c r="AS4267" t="s">
        <v>755</v>
      </c>
    </row>
    <row r="4268" spans="1:45" x14ac:dyDescent="0.25">
      <c r="A4268">
        <v>4267</v>
      </c>
      <c r="B4268" t="s">
        <v>26</v>
      </c>
      <c r="C4268" t="s">
        <v>665</v>
      </c>
      <c r="D4268" t="s">
        <v>7</v>
      </c>
      <c r="E4268" t="s">
        <v>364</v>
      </c>
      <c r="F4268" s="138">
        <v>44164</v>
      </c>
      <c r="G4268" t="s">
        <v>685</v>
      </c>
      <c r="H4268" t="s">
        <v>667</v>
      </c>
      <c r="I4268" t="s">
        <v>668</v>
      </c>
      <c r="J4268" t="s">
        <v>176</v>
      </c>
      <c r="K4268" t="s">
        <v>671</v>
      </c>
      <c r="L4268">
        <v>1000</v>
      </c>
      <c r="M4268">
        <v>200</v>
      </c>
      <c r="N4268">
        <v>200</v>
      </c>
      <c r="P4268">
        <v>80</v>
      </c>
      <c r="Q4268">
        <v>45</v>
      </c>
      <c r="R4268">
        <v>0</v>
      </c>
      <c r="S4268">
        <v>52.8</v>
      </c>
      <c r="T4268">
        <v>21.3</v>
      </c>
      <c r="U4268">
        <v>0</v>
      </c>
      <c r="V4268">
        <v>0.47333333333333333</v>
      </c>
      <c r="W4268">
        <v>0.4</v>
      </c>
      <c r="X4268">
        <v>0.32142857142857145</v>
      </c>
      <c r="Y4268">
        <v>0</v>
      </c>
      <c r="Z4268">
        <v>410</v>
      </c>
      <c r="AA4268">
        <v>0.7</v>
      </c>
      <c r="AB4268">
        <v>21.3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50</v>
      </c>
      <c r="AR4268">
        <v>50</v>
      </c>
      <c r="AS4268" t="s">
        <v>755</v>
      </c>
    </row>
    <row r="4269" spans="1:45" x14ac:dyDescent="0.25">
      <c r="A4269">
        <v>4268</v>
      </c>
      <c r="B4269" t="s">
        <v>26</v>
      </c>
      <c r="C4269" t="s">
        <v>665</v>
      </c>
      <c r="D4269" t="s">
        <v>7</v>
      </c>
      <c r="E4269" t="s">
        <v>364</v>
      </c>
      <c r="F4269" s="138">
        <v>44164</v>
      </c>
      <c r="G4269" t="s">
        <v>685</v>
      </c>
      <c r="H4269" t="s">
        <v>667</v>
      </c>
      <c r="I4269" t="s">
        <v>668</v>
      </c>
      <c r="J4269" t="s">
        <v>187</v>
      </c>
      <c r="K4269" t="s">
        <v>671</v>
      </c>
      <c r="L4269">
        <v>1000</v>
      </c>
      <c r="M4269">
        <v>200</v>
      </c>
      <c r="N4269">
        <v>213</v>
      </c>
      <c r="P4269">
        <v>80</v>
      </c>
      <c r="Q4269">
        <v>41</v>
      </c>
      <c r="R4269">
        <v>0</v>
      </c>
      <c r="S4269">
        <v>52.8</v>
      </c>
      <c r="T4269">
        <v>20.6</v>
      </c>
      <c r="U4269">
        <v>0</v>
      </c>
      <c r="V4269">
        <v>0.5024390243902439</v>
      </c>
      <c r="W4269">
        <v>0.4</v>
      </c>
      <c r="X4269">
        <v>0.27498323272971159</v>
      </c>
      <c r="Y4269">
        <v>0</v>
      </c>
      <c r="Z4269">
        <v>191</v>
      </c>
      <c r="AA4269">
        <v>0.7</v>
      </c>
      <c r="AB4269">
        <v>15.1</v>
      </c>
      <c r="AC4269">
        <v>0</v>
      </c>
      <c r="AD4269">
        <v>0</v>
      </c>
      <c r="AE4269">
        <v>11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50</v>
      </c>
      <c r="AR4269">
        <v>50</v>
      </c>
      <c r="AS4269" t="s">
        <v>755</v>
      </c>
    </row>
    <row r="4270" spans="1:45" x14ac:dyDescent="0.25">
      <c r="A4270">
        <v>4269</v>
      </c>
      <c r="B4270" t="s">
        <v>26</v>
      </c>
      <c r="C4270" t="s">
        <v>665</v>
      </c>
      <c r="D4270" t="s">
        <v>7</v>
      </c>
      <c r="E4270" t="s">
        <v>364</v>
      </c>
      <c r="F4270" s="138">
        <v>44164</v>
      </c>
      <c r="G4270" t="s">
        <v>685</v>
      </c>
      <c r="H4270" t="s">
        <v>667</v>
      </c>
      <c r="I4270" t="s">
        <v>668</v>
      </c>
      <c r="J4270" t="s">
        <v>181</v>
      </c>
      <c r="K4270" t="s">
        <v>671</v>
      </c>
      <c r="L4270">
        <v>1000</v>
      </c>
      <c r="M4270">
        <v>200</v>
      </c>
      <c r="N4270">
        <v>211</v>
      </c>
      <c r="P4270">
        <v>80</v>
      </c>
      <c r="Q4270">
        <v>25</v>
      </c>
      <c r="R4270">
        <v>12</v>
      </c>
      <c r="S4270">
        <v>52.8</v>
      </c>
      <c r="T4270">
        <v>18.5</v>
      </c>
      <c r="U4270">
        <v>9</v>
      </c>
      <c r="V4270">
        <v>0.7432432432432432</v>
      </c>
      <c r="W4270">
        <v>0.4</v>
      </c>
      <c r="X4270">
        <v>0.16926201760324985</v>
      </c>
      <c r="Y4270">
        <v>8.1245768449559927E-2</v>
      </c>
      <c r="Z4270">
        <v>260</v>
      </c>
      <c r="AA4270">
        <v>0.7</v>
      </c>
      <c r="AB4270">
        <v>14</v>
      </c>
      <c r="AC4270">
        <v>0</v>
      </c>
      <c r="AD4270">
        <v>0</v>
      </c>
      <c r="AE4270">
        <v>9</v>
      </c>
      <c r="AF4270">
        <v>0</v>
      </c>
      <c r="AG4270">
        <v>0</v>
      </c>
      <c r="AH4270">
        <v>3</v>
      </c>
      <c r="AI4270">
        <v>0</v>
      </c>
      <c r="AJ4270">
        <v>0</v>
      </c>
      <c r="AK4270">
        <v>12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50</v>
      </c>
      <c r="AR4270">
        <v>50</v>
      </c>
      <c r="AS4270" t="s">
        <v>755</v>
      </c>
    </row>
    <row r="4271" spans="1:45" x14ac:dyDescent="0.25">
      <c r="A4271">
        <v>4270</v>
      </c>
      <c r="B4271" t="s">
        <v>26</v>
      </c>
      <c r="C4271" t="s">
        <v>665</v>
      </c>
      <c r="D4271" t="s">
        <v>7</v>
      </c>
      <c r="E4271" t="s">
        <v>364</v>
      </c>
      <c r="F4271" s="138">
        <v>44164</v>
      </c>
      <c r="G4271" t="s">
        <v>685</v>
      </c>
      <c r="H4271" t="s">
        <v>667</v>
      </c>
      <c r="I4271" t="s">
        <v>668</v>
      </c>
      <c r="J4271" t="s">
        <v>608</v>
      </c>
      <c r="K4271" t="s">
        <v>671</v>
      </c>
      <c r="L4271">
        <v>1000</v>
      </c>
      <c r="M4271">
        <v>200</v>
      </c>
      <c r="N4271">
        <v>196</v>
      </c>
      <c r="P4271">
        <v>80</v>
      </c>
      <c r="Q4271">
        <v>31</v>
      </c>
      <c r="R4271">
        <v>3</v>
      </c>
      <c r="S4271">
        <v>52.8</v>
      </c>
      <c r="T4271">
        <v>17.170000000000002</v>
      </c>
      <c r="U4271">
        <v>3.75</v>
      </c>
      <c r="V4271">
        <v>0.61529411764705888</v>
      </c>
      <c r="W4271">
        <v>0.4</v>
      </c>
      <c r="X4271">
        <v>0.22594752186588923</v>
      </c>
      <c r="Y4271">
        <v>2.1865889212827991E-2</v>
      </c>
      <c r="Z4271">
        <v>260</v>
      </c>
      <c r="AA4271">
        <v>0.7</v>
      </c>
      <c r="AB4271">
        <v>14.67</v>
      </c>
      <c r="AC4271">
        <v>0</v>
      </c>
      <c r="AD4271">
        <v>0</v>
      </c>
      <c r="AE4271">
        <v>5</v>
      </c>
      <c r="AF4271">
        <v>0</v>
      </c>
      <c r="AG4271">
        <v>0</v>
      </c>
      <c r="AH4271">
        <v>0</v>
      </c>
      <c r="AI4271">
        <v>1</v>
      </c>
      <c r="AJ4271">
        <v>0</v>
      </c>
      <c r="AK4271">
        <v>7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50</v>
      </c>
      <c r="AR4271">
        <v>50</v>
      </c>
      <c r="AS4271" t="s">
        <v>755</v>
      </c>
    </row>
    <row r="4272" spans="1:45" x14ac:dyDescent="0.25">
      <c r="A4272">
        <v>4271</v>
      </c>
      <c r="B4272" t="s">
        <v>26</v>
      </c>
      <c r="C4272" t="s">
        <v>665</v>
      </c>
      <c r="D4272" t="s">
        <v>7</v>
      </c>
      <c r="E4272" t="s">
        <v>364</v>
      </c>
      <c r="F4272" s="138">
        <v>44164</v>
      </c>
      <c r="G4272" t="s">
        <v>685</v>
      </c>
      <c r="H4272" t="s">
        <v>667</v>
      </c>
      <c r="I4272" t="s">
        <v>668</v>
      </c>
      <c r="J4272" t="s">
        <v>180</v>
      </c>
      <c r="K4272" t="s">
        <v>671</v>
      </c>
      <c r="L4272">
        <v>1000</v>
      </c>
      <c r="M4272">
        <v>200</v>
      </c>
      <c r="N4272">
        <v>200</v>
      </c>
      <c r="P4272">
        <v>80</v>
      </c>
      <c r="Q4272">
        <v>20</v>
      </c>
      <c r="R4272">
        <v>10</v>
      </c>
      <c r="S4272">
        <v>52.8</v>
      </c>
      <c r="T4272">
        <v>13</v>
      </c>
      <c r="U4272">
        <v>2</v>
      </c>
      <c r="V4272">
        <v>0.5</v>
      </c>
      <c r="W4272">
        <v>0.4</v>
      </c>
      <c r="X4272">
        <v>0.14285714285714285</v>
      </c>
      <c r="Y4272">
        <v>7.1428571428571425E-2</v>
      </c>
      <c r="Z4272">
        <v>240</v>
      </c>
      <c r="AA4272">
        <v>0.7</v>
      </c>
      <c r="AB4272">
        <v>13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2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50</v>
      </c>
      <c r="AR4272">
        <v>50</v>
      </c>
      <c r="AS4272" t="s">
        <v>755</v>
      </c>
    </row>
    <row r="4273" spans="1:45" x14ac:dyDescent="0.25">
      <c r="A4273">
        <v>4272</v>
      </c>
      <c r="B4273" t="s">
        <v>26</v>
      </c>
      <c r="C4273" t="s">
        <v>665</v>
      </c>
      <c r="D4273" t="s">
        <v>7</v>
      </c>
      <c r="E4273" t="s">
        <v>364</v>
      </c>
      <c r="F4273" s="138">
        <v>44164</v>
      </c>
      <c r="G4273" t="s">
        <v>685</v>
      </c>
      <c r="H4273" t="s">
        <v>667</v>
      </c>
      <c r="I4273" t="s">
        <v>677</v>
      </c>
      <c r="J4273" t="s">
        <v>529</v>
      </c>
      <c r="K4273" t="s">
        <v>671</v>
      </c>
      <c r="L4273">
        <v>1000</v>
      </c>
      <c r="M4273">
        <v>200</v>
      </c>
      <c r="N4273">
        <v>188</v>
      </c>
      <c r="P4273">
        <v>80</v>
      </c>
      <c r="Q4273">
        <v>26</v>
      </c>
      <c r="R4273">
        <v>34</v>
      </c>
      <c r="S4273">
        <v>52.8</v>
      </c>
      <c r="T4273">
        <v>25</v>
      </c>
      <c r="U4273">
        <v>20</v>
      </c>
      <c r="V4273">
        <v>0.75</v>
      </c>
      <c r="W4273">
        <v>0.4</v>
      </c>
      <c r="X4273">
        <v>0.19756838905775076</v>
      </c>
      <c r="Y4273">
        <v>0.25835866261398177</v>
      </c>
      <c r="Z4273">
        <v>230</v>
      </c>
      <c r="AA4273">
        <v>0.7</v>
      </c>
      <c r="AB4273">
        <v>25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20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50</v>
      </c>
      <c r="AR4273">
        <v>50</v>
      </c>
      <c r="AS4273" t="s">
        <v>755</v>
      </c>
    </row>
    <row r="4274" spans="1:45" x14ac:dyDescent="0.25">
      <c r="A4274">
        <v>4273</v>
      </c>
      <c r="B4274" t="s">
        <v>26</v>
      </c>
      <c r="C4274" t="s">
        <v>665</v>
      </c>
      <c r="D4274" t="s">
        <v>7</v>
      </c>
      <c r="E4274" t="s">
        <v>364</v>
      </c>
      <c r="F4274" s="138">
        <v>44164</v>
      </c>
      <c r="G4274" t="s">
        <v>685</v>
      </c>
      <c r="H4274" t="s">
        <v>667</v>
      </c>
      <c r="I4274" t="s">
        <v>672</v>
      </c>
      <c r="J4274" t="s">
        <v>407</v>
      </c>
      <c r="K4274" t="s">
        <v>671</v>
      </c>
      <c r="L4274">
        <v>1000</v>
      </c>
      <c r="M4274">
        <v>200</v>
      </c>
      <c r="N4274">
        <v>192</v>
      </c>
      <c r="P4274">
        <v>80</v>
      </c>
      <c r="Q4274">
        <v>54</v>
      </c>
      <c r="R4274">
        <v>0</v>
      </c>
      <c r="S4274">
        <v>52.8</v>
      </c>
      <c r="T4274">
        <v>17.66</v>
      </c>
      <c r="U4274">
        <v>0</v>
      </c>
      <c r="V4274">
        <v>0.32703703703703701</v>
      </c>
      <c r="W4274">
        <v>0.4</v>
      </c>
      <c r="X4274">
        <v>0.40178571428571436</v>
      </c>
      <c r="Y4274">
        <v>0</v>
      </c>
      <c r="Z4274">
        <v>287</v>
      </c>
      <c r="AA4274">
        <v>0.7</v>
      </c>
      <c r="AB4274">
        <v>17.66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50</v>
      </c>
      <c r="AR4274">
        <v>50</v>
      </c>
      <c r="AS4274" t="s">
        <v>755</v>
      </c>
    </row>
    <row r="4275" spans="1:45" x14ac:dyDescent="0.25">
      <c r="A4275">
        <v>4274</v>
      </c>
      <c r="B4275" t="s">
        <v>26</v>
      </c>
      <c r="C4275" t="s">
        <v>665</v>
      </c>
      <c r="D4275" t="s">
        <v>7</v>
      </c>
      <c r="E4275" t="s">
        <v>364</v>
      </c>
      <c r="F4275" s="138">
        <v>44164</v>
      </c>
      <c r="G4275" t="s">
        <v>685</v>
      </c>
      <c r="H4275" t="s">
        <v>667</v>
      </c>
      <c r="I4275" t="s">
        <v>677</v>
      </c>
      <c r="J4275" t="s">
        <v>405</v>
      </c>
      <c r="K4275" t="s">
        <v>671</v>
      </c>
      <c r="L4275">
        <v>320</v>
      </c>
      <c r="M4275">
        <v>200</v>
      </c>
      <c r="N4275">
        <v>160</v>
      </c>
      <c r="P4275">
        <v>80</v>
      </c>
      <c r="Q4275">
        <v>20</v>
      </c>
      <c r="R4275">
        <v>25</v>
      </c>
      <c r="S4275">
        <v>52.8</v>
      </c>
      <c r="T4275">
        <v>10</v>
      </c>
      <c r="U4275">
        <v>20.75</v>
      </c>
      <c r="V4275">
        <v>0.68333333333333335</v>
      </c>
      <c r="W4275">
        <v>0.4</v>
      </c>
      <c r="X4275">
        <v>0.17857142857142858</v>
      </c>
      <c r="Y4275">
        <v>0.22321428571428573</v>
      </c>
      <c r="Z4275">
        <v>500</v>
      </c>
      <c r="AA4275">
        <v>0.7</v>
      </c>
      <c r="AB4275">
        <v>10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20</v>
      </c>
      <c r="AI4275">
        <v>3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50</v>
      </c>
      <c r="AR4275">
        <v>50</v>
      </c>
      <c r="AS4275" t="s">
        <v>755</v>
      </c>
    </row>
    <row r="4276" spans="1:45" x14ac:dyDescent="0.25">
      <c r="A4276">
        <v>4275</v>
      </c>
      <c r="B4276" t="s">
        <v>26</v>
      </c>
      <c r="C4276" t="s">
        <v>665</v>
      </c>
      <c r="D4276" t="s">
        <v>7</v>
      </c>
      <c r="E4276" t="s">
        <v>364</v>
      </c>
      <c r="F4276" s="138">
        <v>44164</v>
      </c>
      <c r="G4276" t="s">
        <v>712</v>
      </c>
      <c r="H4276" t="s">
        <v>687</v>
      </c>
      <c r="I4276" t="s">
        <v>668</v>
      </c>
      <c r="J4276" t="s">
        <v>466</v>
      </c>
      <c r="K4276" t="s">
        <v>711</v>
      </c>
      <c r="L4276">
        <v>320</v>
      </c>
      <c r="M4276">
        <v>144</v>
      </c>
      <c r="N4276">
        <v>160</v>
      </c>
      <c r="P4276">
        <v>34.56</v>
      </c>
      <c r="Q4276">
        <v>27</v>
      </c>
      <c r="R4276">
        <v>0</v>
      </c>
      <c r="S4276">
        <v>25.344000000000001</v>
      </c>
      <c r="T4276">
        <v>12</v>
      </c>
      <c r="U4276">
        <v>0</v>
      </c>
      <c r="V4276">
        <v>0.44444444444444442</v>
      </c>
      <c r="W4276">
        <v>0.24</v>
      </c>
      <c r="X4276">
        <v>0.24107142857142858</v>
      </c>
      <c r="Y4276">
        <v>0</v>
      </c>
      <c r="Z4276">
        <v>279</v>
      </c>
      <c r="AA4276">
        <v>0.7</v>
      </c>
      <c r="AB4276">
        <v>12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20</v>
      </c>
      <c r="AR4276">
        <v>20</v>
      </c>
      <c r="AS4276" t="s">
        <v>755</v>
      </c>
    </row>
    <row r="4277" spans="1:45" x14ac:dyDescent="0.25">
      <c r="A4277">
        <v>4276</v>
      </c>
      <c r="B4277" t="s">
        <v>26</v>
      </c>
      <c r="C4277" t="s">
        <v>678</v>
      </c>
      <c r="D4277" t="s">
        <v>7</v>
      </c>
      <c r="E4277" t="s">
        <v>364</v>
      </c>
      <c r="F4277" s="138">
        <v>44164</v>
      </c>
      <c r="G4277" t="s">
        <v>676</v>
      </c>
      <c r="H4277" t="s">
        <v>667</v>
      </c>
      <c r="I4277" t="s">
        <v>679</v>
      </c>
      <c r="J4277" t="s">
        <v>380</v>
      </c>
      <c r="K4277" t="s">
        <v>669</v>
      </c>
      <c r="L4277">
        <v>1200</v>
      </c>
      <c r="M4277">
        <v>336</v>
      </c>
      <c r="N4277">
        <v>336</v>
      </c>
      <c r="P4277">
        <v>134.4</v>
      </c>
      <c r="Q4277">
        <v>53</v>
      </c>
      <c r="R4277">
        <v>32</v>
      </c>
      <c r="S4277">
        <v>88.703999999999994</v>
      </c>
      <c r="T4277">
        <v>36.200000000000003</v>
      </c>
      <c r="U4277">
        <v>28.6</v>
      </c>
      <c r="V4277">
        <v>0.76235294117647068</v>
      </c>
      <c r="W4277">
        <v>0.4</v>
      </c>
      <c r="X4277">
        <v>0.22534013605442177</v>
      </c>
      <c r="Y4277">
        <v>0.1360544217687075</v>
      </c>
      <c r="Z4277">
        <v>320</v>
      </c>
      <c r="AA4277">
        <v>0.8</v>
      </c>
      <c r="AB4277">
        <v>23.2</v>
      </c>
      <c r="AC4277">
        <v>0</v>
      </c>
      <c r="AD4277">
        <v>0</v>
      </c>
      <c r="AE4277">
        <v>26</v>
      </c>
      <c r="AF4277">
        <v>0</v>
      </c>
      <c r="AG4277">
        <v>0</v>
      </c>
      <c r="AH4277">
        <v>18.600000000000001</v>
      </c>
      <c r="AI4277">
        <v>2</v>
      </c>
      <c r="AJ4277">
        <v>0</v>
      </c>
      <c r="AK4277">
        <v>19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50</v>
      </c>
      <c r="AR4277">
        <v>50</v>
      </c>
      <c r="AS4277" t="s">
        <v>797</v>
      </c>
    </row>
    <row r="4278" spans="1:45" x14ac:dyDescent="0.25">
      <c r="A4278">
        <v>4277</v>
      </c>
      <c r="B4278" t="s">
        <v>26</v>
      </c>
      <c r="C4278" t="s">
        <v>678</v>
      </c>
      <c r="D4278" t="s">
        <v>7</v>
      </c>
      <c r="E4278" t="s">
        <v>364</v>
      </c>
      <c r="F4278" s="138">
        <v>44164</v>
      </c>
      <c r="G4278" t="s">
        <v>685</v>
      </c>
      <c r="H4278" t="s">
        <v>667</v>
      </c>
      <c r="I4278" t="s">
        <v>679</v>
      </c>
      <c r="J4278" t="s">
        <v>444</v>
      </c>
      <c r="K4278" t="s">
        <v>671</v>
      </c>
      <c r="L4278">
        <v>1000</v>
      </c>
      <c r="M4278">
        <v>280</v>
      </c>
      <c r="N4278">
        <v>289</v>
      </c>
      <c r="P4278">
        <v>112</v>
      </c>
      <c r="Q4278">
        <v>30</v>
      </c>
      <c r="R4278">
        <v>48</v>
      </c>
      <c r="S4278">
        <v>73.919999999999987</v>
      </c>
      <c r="T4278">
        <v>26.42</v>
      </c>
      <c r="U4278">
        <v>39.1</v>
      </c>
      <c r="V4278">
        <v>0.84000000000000008</v>
      </c>
      <c r="W4278">
        <v>0.4</v>
      </c>
      <c r="X4278">
        <v>0.14829461196243204</v>
      </c>
      <c r="Y4278">
        <v>0.23727137913989127</v>
      </c>
      <c r="Z4278">
        <v>746</v>
      </c>
      <c r="AA4278">
        <v>0.7</v>
      </c>
      <c r="AB4278">
        <v>24.67</v>
      </c>
      <c r="AC4278">
        <v>1</v>
      </c>
      <c r="AD4278">
        <v>0</v>
      </c>
      <c r="AE4278">
        <v>3</v>
      </c>
      <c r="AF4278">
        <v>0</v>
      </c>
      <c r="AG4278">
        <v>0</v>
      </c>
      <c r="AH4278">
        <v>35.85</v>
      </c>
      <c r="AI4278">
        <v>3</v>
      </c>
      <c r="AJ4278">
        <v>0</v>
      </c>
      <c r="AK4278">
        <v>5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50</v>
      </c>
      <c r="AR4278">
        <v>50</v>
      </c>
      <c r="AS4278" t="s">
        <v>797</v>
      </c>
    </row>
    <row r="4279" spans="1:45" x14ac:dyDescent="0.25">
      <c r="A4279">
        <v>4278</v>
      </c>
      <c r="B4279" t="s">
        <v>26</v>
      </c>
      <c r="C4279" t="s">
        <v>678</v>
      </c>
      <c r="D4279" t="s">
        <v>7</v>
      </c>
      <c r="E4279" t="s">
        <v>364</v>
      </c>
      <c r="F4279" s="138">
        <v>44164</v>
      </c>
      <c r="G4279" t="s">
        <v>685</v>
      </c>
      <c r="H4279" t="s">
        <v>667</v>
      </c>
      <c r="I4279" t="s">
        <v>686</v>
      </c>
      <c r="J4279" t="s">
        <v>234</v>
      </c>
      <c r="K4279" t="s">
        <v>671</v>
      </c>
      <c r="L4279">
        <v>1000</v>
      </c>
      <c r="M4279">
        <v>280</v>
      </c>
      <c r="N4279">
        <v>290</v>
      </c>
      <c r="P4279">
        <v>112</v>
      </c>
      <c r="Q4279">
        <v>24</v>
      </c>
      <c r="R4279">
        <v>31</v>
      </c>
      <c r="S4279">
        <v>73.919999999999987</v>
      </c>
      <c r="T4279">
        <v>20</v>
      </c>
      <c r="U4279">
        <v>16</v>
      </c>
      <c r="V4279">
        <v>0.65454545454545454</v>
      </c>
      <c r="W4279">
        <v>0.4</v>
      </c>
      <c r="X4279">
        <v>0.11822660098522167</v>
      </c>
      <c r="Y4279">
        <v>0.15270935960591134</v>
      </c>
      <c r="Z4279">
        <v>400</v>
      </c>
      <c r="AA4279">
        <v>0.7</v>
      </c>
      <c r="AB4279">
        <v>16</v>
      </c>
      <c r="AC4279">
        <v>4</v>
      </c>
      <c r="AD4279">
        <v>0</v>
      </c>
      <c r="AE4279">
        <v>6</v>
      </c>
      <c r="AF4279">
        <v>0</v>
      </c>
      <c r="AG4279">
        <v>0</v>
      </c>
      <c r="AH4279">
        <v>12</v>
      </c>
      <c r="AI4279">
        <v>4</v>
      </c>
      <c r="AJ4279">
        <v>0</v>
      </c>
      <c r="AK4279">
        <v>6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50</v>
      </c>
      <c r="AR4279">
        <v>50</v>
      </c>
      <c r="AS4279" t="s">
        <v>797</v>
      </c>
    </row>
    <row r="4280" spans="1:45" x14ac:dyDescent="0.25">
      <c r="A4280">
        <v>4279</v>
      </c>
      <c r="B4280" t="s">
        <v>26</v>
      </c>
      <c r="C4280" t="s">
        <v>680</v>
      </c>
      <c r="D4280" t="s">
        <v>7</v>
      </c>
      <c r="E4280" t="s">
        <v>364</v>
      </c>
      <c r="F4280" s="138">
        <v>44164</v>
      </c>
      <c r="G4280" t="s">
        <v>666</v>
      </c>
      <c r="H4280" t="s">
        <v>667</v>
      </c>
      <c r="I4280" t="s">
        <v>681</v>
      </c>
      <c r="J4280" t="s">
        <v>236</v>
      </c>
      <c r="K4280" t="s">
        <v>669</v>
      </c>
      <c r="L4280">
        <v>2700</v>
      </c>
      <c r="M4280">
        <v>567</v>
      </c>
      <c r="N4280">
        <v>720</v>
      </c>
      <c r="P4280">
        <v>226</v>
      </c>
      <c r="Q4280">
        <v>102</v>
      </c>
      <c r="R4280">
        <v>204</v>
      </c>
      <c r="S4280">
        <v>149</v>
      </c>
      <c r="T4280">
        <v>101.85</v>
      </c>
      <c r="U4280">
        <v>189.75</v>
      </c>
      <c r="V4280">
        <v>0.95294117647058829</v>
      </c>
      <c r="W4280">
        <v>0.4</v>
      </c>
      <c r="X4280">
        <v>0.20238095238095241</v>
      </c>
      <c r="Y4280">
        <v>0.40476190476190482</v>
      </c>
      <c r="Z4280">
        <v>821</v>
      </c>
      <c r="AA4280">
        <v>0.7</v>
      </c>
      <c r="AB4280">
        <v>91.6</v>
      </c>
      <c r="AC4280">
        <v>3</v>
      </c>
      <c r="AD4280">
        <v>0</v>
      </c>
      <c r="AE4280">
        <v>19</v>
      </c>
      <c r="AF4280">
        <v>0</v>
      </c>
      <c r="AG4280">
        <v>0</v>
      </c>
      <c r="AH4280">
        <v>176</v>
      </c>
      <c r="AI4280">
        <v>7</v>
      </c>
      <c r="AJ4280">
        <v>0</v>
      </c>
      <c r="AK4280">
        <v>24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250</v>
      </c>
      <c r="AR4280">
        <v>250</v>
      </c>
      <c r="AS4280" t="s">
        <v>797</v>
      </c>
    </row>
    <row r="4281" spans="1:45" x14ac:dyDescent="0.25">
      <c r="A4281">
        <v>4280</v>
      </c>
      <c r="B4281" t="s">
        <v>26</v>
      </c>
      <c r="C4281" t="s">
        <v>680</v>
      </c>
      <c r="D4281" t="s">
        <v>7</v>
      </c>
      <c r="E4281" t="s">
        <v>364</v>
      </c>
      <c r="F4281" s="138">
        <v>44164</v>
      </c>
      <c r="G4281" t="s">
        <v>666</v>
      </c>
      <c r="H4281" t="s">
        <v>667</v>
      </c>
      <c r="I4281" t="s">
        <v>681</v>
      </c>
      <c r="J4281" t="s">
        <v>428</v>
      </c>
      <c r="K4281" t="s">
        <v>669</v>
      </c>
      <c r="L4281">
        <v>2700</v>
      </c>
      <c r="M4281">
        <v>567</v>
      </c>
      <c r="N4281">
        <v>688</v>
      </c>
      <c r="P4281">
        <v>226</v>
      </c>
      <c r="Q4281">
        <v>38</v>
      </c>
      <c r="R4281">
        <v>94</v>
      </c>
      <c r="S4281">
        <v>149</v>
      </c>
      <c r="T4281">
        <v>27.5</v>
      </c>
      <c r="U4281">
        <v>73.55</v>
      </c>
      <c r="V4281">
        <v>0.76553030303030301</v>
      </c>
      <c r="W4281">
        <v>0.4</v>
      </c>
      <c r="X4281">
        <v>7.8903654485049837E-2</v>
      </c>
      <c r="Y4281">
        <v>0.1951827242524917</v>
      </c>
      <c r="Z4281">
        <v>712</v>
      </c>
      <c r="AA4281">
        <v>0.7</v>
      </c>
      <c r="AB4281">
        <v>22</v>
      </c>
      <c r="AC4281">
        <v>6</v>
      </c>
      <c r="AD4281">
        <v>0</v>
      </c>
      <c r="AE4281">
        <v>8</v>
      </c>
      <c r="AF4281">
        <v>0</v>
      </c>
      <c r="AG4281">
        <v>0</v>
      </c>
      <c r="AH4281">
        <v>64.3</v>
      </c>
      <c r="AI4281">
        <v>11</v>
      </c>
      <c r="AJ4281">
        <v>0</v>
      </c>
      <c r="AK4281">
        <v>13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250</v>
      </c>
      <c r="AR4281">
        <v>250</v>
      </c>
      <c r="AS4281" t="s">
        <v>797</v>
      </c>
    </row>
    <row r="4282" spans="1:45" x14ac:dyDescent="0.25">
      <c r="A4282">
        <v>4281</v>
      </c>
      <c r="B4282" t="s">
        <v>26</v>
      </c>
      <c r="C4282" t="s">
        <v>680</v>
      </c>
      <c r="D4282" t="s">
        <v>7</v>
      </c>
      <c r="E4282" t="s">
        <v>364</v>
      </c>
      <c r="F4282" s="138">
        <v>44164</v>
      </c>
      <c r="G4282" t="s">
        <v>670</v>
      </c>
      <c r="H4282" t="s">
        <v>667</v>
      </c>
      <c r="I4282" t="s">
        <v>681</v>
      </c>
      <c r="J4282" t="s">
        <v>375</v>
      </c>
      <c r="K4282" t="s">
        <v>671</v>
      </c>
      <c r="L4282">
        <v>1200</v>
      </c>
      <c r="M4282">
        <v>336</v>
      </c>
      <c r="N4282">
        <v>620</v>
      </c>
      <c r="P4282">
        <v>134</v>
      </c>
      <c r="Q4282">
        <v>89</v>
      </c>
      <c r="R4282">
        <v>64</v>
      </c>
      <c r="S4282">
        <v>88</v>
      </c>
      <c r="T4282">
        <v>101.75</v>
      </c>
      <c r="U4282">
        <v>58.5</v>
      </c>
      <c r="V4282">
        <v>1.0473856209150327</v>
      </c>
      <c r="W4282">
        <v>0.4</v>
      </c>
      <c r="X4282">
        <v>0.20506912442396313</v>
      </c>
      <c r="Y4282">
        <v>0.14746543778801843</v>
      </c>
      <c r="Z4282">
        <v>770</v>
      </c>
      <c r="AA4282">
        <v>0.7</v>
      </c>
      <c r="AB4282">
        <v>101</v>
      </c>
      <c r="AC4282">
        <v>3</v>
      </c>
      <c r="AD4282">
        <v>0</v>
      </c>
      <c r="AE4282">
        <v>0</v>
      </c>
      <c r="AF4282">
        <v>0</v>
      </c>
      <c r="AG4282">
        <v>0</v>
      </c>
      <c r="AH4282">
        <v>55</v>
      </c>
      <c r="AI4282">
        <v>4</v>
      </c>
      <c r="AJ4282">
        <v>0</v>
      </c>
      <c r="AK4282">
        <v>5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150</v>
      </c>
      <c r="AR4282">
        <v>150</v>
      </c>
      <c r="AS4282" t="s">
        <v>797</v>
      </c>
    </row>
    <row r="4283" spans="1:45" x14ac:dyDescent="0.25">
      <c r="A4283">
        <v>4282</v>
      </c>
      <c r="B4283" t="s">
        <v>26</v>
      </c>
      <c r="C4283" t="s">
        <v>680</v>
      </c>
      <c r="D4283" t="s">
        <v>7</v>
      </c>
      <c r="E4283" t="s">
        <v>364</v>
      </c>
      <c r="F4283" s="138">
        <v>44164</v>
      </c>
      <c r="G4283" t="s">
        <v>670</v>
      </c>
      <c r="H4283" t="s">
        <v>667</v>
      </c>
      <c r="I4283" t="s">
        <v>681</v>
      </c>
      <c r="J4283" t="s">
        <v>376</v>
      </c>
      <c r="K4283" t="s">
        <v>671</v>
      </c>
      <c r="L4283">
        <v>1200</v>
      </c>
      <c r="M4283">
        <v>336</v>
      </c>
      <c r="N4283">
        <v>356</v>
      </c>
      <c r="P4283">
        <v>134</v>
      </c>
      <c r="Q4283">
        <v>30</v>
      </c>
      <c r="R4283">
        <v>38</v>
      </c>
      <c r="S4283">
        <v>88</v>
      </c>
      <c r="T4283">
        <v>31.25</v>
      </c>
      <c r="U4283">
        <v>38</v>
      </c>
      <c r="V4283">
        <v>1.0183823529411764</v>
      </c>
      <c r="W4283">
        <v>0.4</v>
      </c>
      <c r="X4283">
        <v>0.12038523274478331</v>
      </c>
      <c r="Y4283">
        <v>0.15248796147672553</v>
      </c>
      <c r="Z4283">
        <v>368</v>
      </c>
      <c r="AA4283">
        <v>0.65</v>
      </c>
      <c r="AB4283">
        <v>30</v>
      </c>
      <c r="AC4283">
        <v>1</v>
      </c>
      <c r="AD4283">
        <v>0</v>
      </c>
      <c r="AE4283">
        <v>2</v>
      </c>
      <c r="AF4283">
        <v>0</v>
      </c>
      <c r="AG4283">
        <v>0</v>
      </c>
      <c r="AH4283">
        <v>36</v>
      </c>
      <c r="AI4283">
        <v>2</v>
      </c>
      <c r="AJ4283">
        <v>0</v>
      </c>
      <c r="AK4283">
        <v>3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150</v>
      </c>
      <c r="AR4283">
        <v>150</v>
      </c>
      <c r="AS4283" t="s">
        <v>797</v>
      </c>
    </row>
    <row r="4284" spans="1:45" x14ac:dyDescent="0.25">
      <c r="A4284">
        <v>4283</v>
      </c>
      <c r="B4284" t="s">
        <v>26</v>
      </c>
      <c r="C4284" t="s">
        <v>680</v>
      </c>
      <c r="D4284" t="s">
        <v>7</v>
      </c>
      <c r="E4284" t="s">
        <v>364</v>
      </c>
      <c r="F4284" s="138">
        <v>44164</v>
      </c>
      <c r="G4284" t="s">
        <v>670</v>
      </c>
      <c r="H4284" t="s">
        <v>667</v>
      </c>
      <c r="I4284" t="s">
        <v>681</v>
      </c>
      <c r="J4284" t="s">
        <v>384</v>
      </c>
      <c r="K4284" t="s">
        <v>671</v>
      </c>
      <c r="L4284">
        <v>1000</v>
      </c>
      <c r="M4284">
        <v>240</v>
      </c>
      <c r="N4284">
        <v>240</v>
      </c>
      <c r="P4284">
        <v>96</v>
      </c>
      <c r="Q4284">
        <v>10</v>
      </c>
      <c r="R4284">
        <v>9</v>
      </c>
      <c r="S4284">
        <v>63</v>
      </c>
      <c r="T4284">
        <v>7.2</v>
      </c>
      <c r="U4284">
        <v>5.8</v>
      </c>
      <c r="V4284">
        <v>0.68421052631578949</v>
      </c>
      <c r="W4284">
        <v>0.4</v>
      </c>
      <c r="X4284">
        <v>5.9523809523809521E-2</v>
      </c>
      <c r="Y4284">
        <v>5.3571428571428568E-2</v>
      </c>
      <c r="Z4284">
        <v>315</v>
      </c>
      <c r="AA4284">
        <v>0.65</v>
      </c>
      <c r="AB4284">
        <v>7.2</v>
      </c>
      <c r="AC4284">
        <v>0</v>
      </c>
      <c r="AD4284">
        <v>0</v>
      </c>
      <c r="AF4284">
        <v>0</v>
      </c>
      <c r="AG4284">
        <v>0</v>
      </c>
      <c r="AH4284">
        <v>5.3</v>
      </c>
      <c r="AI4284">
        <v>2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150</v>
      </c>
      <c r="AR4284">
        <v>150</v>
      </c>
      <c r="AS4284" t="s">
        <v>755</v>
      </c>
    </row>
    <row r="4285" spans="1:45" x14ac:dyDescent="0.25">
      <c r="A4285">
        <v>4284</v>
      </c>
      <c r="B4285" t="s">
        <v>26</v>
      </c>
      <c r="C4285" t="s">
        <v>680</v>
      </c>
      <c r="D4285" t="s">
        <v>7</v>
      </c>
      <c r="E4285" t="s">
        <v>364</v>
      </c>
      <c r="F4285" s="138">
        <v>44164</v>
      </c>
      <c r="G4285" t="s">
        <v>670</v>
      </c>
      <c r="H4285" t="s">
        <v>667</v>
      </c>
      <c r="I4285" t="s">
        <v>681</v>
      </c>
      <c r="J4285" t="s">
        <v>386</v>
      </c>
      <c r="K4285" t="s">
        <v>671</v>
      </c>
      <c r="L4285">
        <v>1250</v>
      </c>
      <c r="M4285">
        <v>240</v>
      </c>
      <c r="N4285">
        <v>260</v>
      </c>
      <c r="P4285">
        <v>96</v>
      </c>
      <c r="Q4285">
        <v>33</v>
      </c>
      <c r="R4285">
        <v>14</v>
      </c>
      <c r="S4285">
        <v>63</v>
      </c>
      <c r="T4285">
        <v>29.5</v>
      </c>
      <c r="U4285">
        <v>11.5</v>
      </c>
      <c r="V4285">
        <v>0.87234042553191493</v>
      </c>
      <c r="W4285">
        <v>0.4</v>
      </c>
      <c r="X4285">
        <v>0.18131868131868131</v>
      </c>
      <c r="Y4285">
        <v>7.6923076923076927E-2</v>
      </c>
      <c r="Z4285">
        <v>272</v>
      </c>
      <c r="AA4285">
        <v>0.65</v>
      </c>
      <c r="AB4285">
        <v>28</v>
      </c>
      <c r="AC4285">
        <v>0</v>
      </c>
      <c r="AD4285">
        <v>0</v>
      </c>
      <c r="AE4285">
        <v>3</v>
      </c>
      <c r="AF4285">
        <v>0</v>
      </c>
      <c r="AG4285">
        <v>0</v>
      </c>
      <c r="AH4285">
        <v>11</v>
      </c>
      <c r="AI4285">
        <v>0</v>
      </c>
      <c r="AJ4285">
        <v>0</v>
      </c>
      <c r="AK4285">
        <v>1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150</v>
      </c>
      <c r="AR4285">
        <v>150</v>
      </c>
      <c r="AS4285" t="s">
        <v>755</v>
      </c>
    </row>
    <row r="4286" spans="1:45" x14ac:dyDescent="0.25">
      <c r="A4286">
        <v>4285</v>
      </c>
      <c r="B4286" t="s">
        <v>26</v>
      </c>
      <c r="C4286" t="s">
        <v>680</v>
      </c>
      <c r="D4286" t="s">
        <v>7</v>
      </c>
      <c r="E4286" t="s">
        <v>364</v>
      </c>
      <c r="F4286" s="138">
        <v>44164</v>
      </c>
      <c r="G4286" t="s">
        <v>682</v>
      </c>
      <c r="H4286" t="s">
        <v>687</v>
      </c>
      <c r="I4286" t="s">
        <v>681</v>
      </c>
      <c r="J4286" t="s">
        <v>493</v>
      </c>
      <c r="K4286" t="s">
        <v>671</v>
      </c>
      <c r="L4286">
        <v>1000</v>
      </c>
      <c r="M4286">
        <v>200</v>
      </c>
      <c r="N4286">
        <v>256</v>
      </c>
      <c r="P4286">
        <v>52</v>
      </c>
      <c r="Q4286">
        <v>7</v>
      </c>
      <c r="R4286">
        <v>28</v>
      </c>
      <c r="S4286">
        <v>26</v>
      </c>
      <c r="T4286">
        <v>5</v>
      </c>
      <c r="U4286">
        <v>24.3</v>
      </c>
      <c r="V4286">
        <v>0.83714285714285719</v>
      </c>
      <c r="W4286">
        <v>0.24</v>
      </c>
      <c r="X4286">
        <v>3.90625E-2</v>
      </c>
      <c r="Y4286">
        <v>0.15625</v>
      </c>
      <c r="Z4286">
        <v>330</v>
      </c>
      <c r="AA4286">
        <v>0.65</v>
      </c>
      <c r="AB4286">
        <v>5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23.3</v>
      </c>
      <c r="AI4286">
        <v>0</v>
      </c>
      <c r="AJ4286">
        <v>0</v>
      </c>
      <c r="AK4286">
        <v>2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150</v>
      </c>
      <c r="AR4286">
        <v>150</v>
      </c>
      <c r="AS4286" t="s">
        <v>755</v>
      </c>
    </row>
    <row r="4287" spans="1:45" x14ac:dyDescent="0.25">
      <c r="A4287">
        <v>4286</v>
      </c>
      <c r="B4287" t="s">
        <v>26</v>
      </c>
      <c r="C4287" t="s">
        <v>680</v>
      </c>
      <c r="D4287" t="s">
        <v>7</v>
      </c>
      <c r="E4287" t="s">
        <v>364</v>
      </c>
      <c r="F4287" s="138">
        <v>44164</v>
      </c>
      <c r="G4287" t="s">
        <v>682</v>
      </c>
      <c r="H4287" t="s">
        <v>667</v>
      </c>
      <c r="I4287" t="s">
        <v>681</v>
      </c>
      <c r="J4287" t="s">
        <v>397</v>
      </c>
      <c r="K4287" t="s">
        <v>671</v>
      </c>
      <c r="L4287">
        <v>1000</v>
      </c>
      <c r="M4287">
        <v>200</v>
      </c>
      <c r="N4287">
        <v>240</v>
      </c>
      <c r="P4287">
        <v>80</v>
      </c>
      <c r="Q4287">
        <v>8</v>
      </c>
      <c r="R4287">
        <v>13</v>
      </c>
      <c r="S4287">
        <v>52</v>
      </c>
      <c r="T4287">
        <v>7.1</v>
      </c>
      <c r="U4287">
        <v>8</v>
      </c>
      <c r="V4287">
        <v>0.71904761904761905</v>
      </c>
      <c r="W4287">
        <v>0.24</v>
      </c>
      <c r="X4287">
        <v>4.7619047619047616E-2</v>
      </c>
      <c r="Y4287">
        <v>7.7380952380952384E-2</v>
      </c>
      <c r="Z4287">
        <v>333</v>
      </c>
      <c r="AA4287">
        <v>0.65</v>
      </c>
      <c r="AB4287">
        <v>6.6</v>
      </c>
      <c r="AC4287">
        <v>0</v>
      </c>
      <c r="AD4287">
        <v>0</v>
      </c>
      <c r="AE4287">
        <v>1</v>
      </c>
      <c r="AF4287">
        <v>0</v>
      </c>
      <c r="AG4287">
        <v>0</v>
      </c>
      <c r="AH4287">
        <v>6.5</v>
      </c>
      <c r="AI4287">
        <v>4</v>
      </c>
      <c r="AJ4287">
        <v>0</v>
      </c>
      <c r="AK4287">
        <v>1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150</v>
      </c>
      <c r="AR4287">
        <v>150</v>
      </c>
      <c r="AS4287" t="s">
        <v>755</v>
      </c>
    </row>
    <row r="4288" spans="1:45" x14ac:dyDescent="0.25">
      <c r="A4288">
        <v>4287</v>
      </c>
      <c r="B4288" t="s">
        <v>26</v>
      </c>
      <c r="C4288" t="s">
        <v>680</v>
      </c>
      <c r="D4288" t="s">
        <v>7</v>
      </c>
      <c r="E4288" t="s">
        <v>364</v>
      </c>
      <c r="F4288" s="138">
        <v>44164</v>
      </c>
      <c r="G4288" t="s">
        <v>676</v>
      </c>
      <c r="H4288" t="s">
        <v>667</v>
      </c>
      <c r="I4288" t="s">
        <v>681</v>
      </c>
      <c r="J4288" t="s">
        <v>379</v>
      </c>
      <c r="K4288" t="s">
        <v>669</v>
      </c>
      <c r="L4288">
        <v>1200</v>
      </c>
      <c r="M4288">
        <v>336</v>
      </c>
      <c r="N4288">
        <v>260</v>
      </c>
      <c r="P4288">
        <v>134</v>
      </c>
      <c r="Q4288">
        <v>49</v>
      </c>
      <c r="R4288">
        <v>20</v>
      </c>
      <c r="S4288">
        <v>88</v>
      </c>
      <c r="T4288">
        <v>34.5</v>
      </c>
      <c r="U4288">
        <v>13.05</v>
      </c>
      <c r="V4288">
        <v>0.6891304347826086</v>
      </c>
      <c r="W4288">
        <v>0.4</v>
      </c>
      <c r="X4288">
        <v>0.26923076923076922</v>
      </c>
      <c r="Y4288">
        <v>0.10989010989010989</v>
      </c>
      <c r="Z4288">
        <v>292</v>
      </c>
      <c r="AA4288">
        <v>0.65</v>
      </c>
      <c r="AB4288">
        <v>13.5</v>
      </c>
      <c r="AC4288">
        <v>0</v>
      </c>
      <c r="AD4288">
        <v>0</v>
      </c>
      <c r="AE4288">
        <v>42</v>
      </c>
      <c r="AF4288">
        <v>0</v>
      </c>
      <c r="AG4288">
        <v>0</v>
      </c>
      <c r="AH4288">
        <v>10.3</v>
      </c>
      <c r="AI4288">
        <v>3</v>
      </c>
      <c r="AJ4288">
        <v>0</v>
      </c>
      <c r="AK4288">
        <v>4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150</v>
      </c>
      <c r="AR4288">
        <v>150</v>
      </c>
      <c r="AS4288" t="s">
        <v>797</v>
      </c>
    </row>
    <row r="4289" spans="1:45" x14ac:dyDescent="0.25">
      <c r="A4289">
        <v>4288</v>
      </c>
      <c r="B4289" t="s">
        <v>26</v>
      </c>
      <c r="C4289" t="s">
        <v>680</v>
      </c>
      <c r="D4289" t="s">
        <v>7</v>
      </c>
      <c r="E4289" t="s">
        <v>364</v>
      </c>
      <c r="F4289" s="138">
        <v>44164</v>
      </c>
      <c r="G4289" t="s">
        <v>676</v>
      </c>
      <c r="H4289" t="s">
        <v>667</v>
      </c>
      <c r="I4289" t="s">
        <v>681</v>
      </c>
      <c r="J4289" t="s">
        <v>377</v>
      </c>
      <c r="K4289" t="s">
        <v>669</v>
      </c>
      <c r="L4289">
        <v>1200</v>
      </c>
      <c r="M4289">
        <v>336</v>
      </c>
      <c r="N4289">
        <v>270</v>
      </c>
      <c r="P4289">
        <v>134</v>
      </c>
      <c r="Q4289">
        <v>18</v>
      </c>
      <c r="R4289">
        <v>22</v>
      </c>
      <c r="S4289">
        <v>88</v>
      </c>
      <c r="T4289">
        <v>32.75</v>
      </c>
      <c r="U4289">
        <v>25.5</v>
      </c>
      <c r="V4289">
        <v>1.45625</v>
      </c>
      <c r="W4289">
        <v>0.4</v>
      </c>
      <c r="X4289">
        <v>9.5238095238095233E-2</v>
      </c>
      <c r="Y4289">
        <v>0.1164021164021164</v>
      </c>
      <c r="Z4289">
        <v>330</v>
      </c>
      <c r="AA4289">
        <v>0.65</v>
      </c>
      <c r="AB4289">
        <v>28</v>
      </c>
      <c r="AC4289">
        <v>5</v>
      </c>
      <c r="AD4289">
        <v>0</v>
      </c>
      <c r="AE4289">
        <v>7</v>
      </c>
      <c r="AF4289">
        <v>0</v>
      </c>
      <c r="AG4289">
        <v>0</v>
      </c>
      <c r="AH4289">
        <v>23</v>
      </c>
      <c r="AI4289">
        <v>4</v>
      </c>
      <c r="AJ4289">
        <v>0</v>
      </c>
      <c r="AK4289">
        <v>3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150</v>
      </c>
      <c r="AR4289">
        <v>150</v>
      </c>
      <c r="AS4289" t="s">
        <v>797</v>
      </c>
    </row>
    <row r="4290" spans="1:45" x14ac:dyDescent="0.25">
      <c r="A4290">
        <v>4289</v>
      </c>
      <c r="B4290" t="s">
        <v>26</v>
      </c>
      <c r="C4290" t="s">
        <v>680</v>
      </c>
      <c r="D4290" t="s">
        <v>7</v>
      </c>
      <c r="E4290" t="s">
        <v>364</v>
      </c>
      <c r="F4290" s="138">
        <v>44164</v>
      </c>
      <c r="G4290" t="s">
        <v>676</v>
      </c>
      <c r="H4290" t="s">
        <v>667</v>
      </c>
      <c r="I4290" t="s">
        <v>681</v>
      </c>
      <c r="J4290" t="s">
        <v>378</v>
      </c>
      <c r="K4290" t="s">
        <v>669</v>
      </c>
      <c r="L4290">
        <v>1200</v>
      </c>
      <c r="M4290">
        <v>336</v>
      </c>
      <c r="N4290">
        <v>310</v>
      </c>
      <c r="P4290">
        <v>134</v>
      </c>
      <c r="Q4290">
        <v>28</v>
      </c>
      <c r="R4290">
        <v>45</v>
      </c>
      <c r="S4290">
        <v>88</v>
      </c>
      <c r="T4290">
        <v>25.25</v>
      </c>
      <c r="U4290">
        <v>44.75</v>
      </c>
      <c r="V4290">
        <v>0.95890410958904104</v>
      </c>
      <c r="W4290">
        <v>0.4</v>
      </c>
      <c r="X4290">
        <v>0.12903225806451613</v>
      </c>
      <c r="Y4290">
        <v>0.20737327188940091</v>
      </c>
      <c r="Z4290">
        <v>350</v>
      </c>
      <c r="AA4290">
        <v>0.65</v>
      </c>
      <c r="AB4290">
        <v>22</v>
      </c>
      <c r="AC4290">
        <v>1</v>
      </c>
      <c r="AD4290">
        <v>0</v>
      </c>
      <c r="AE4290">
        <v>6</v>
      </c>
      <c r="AF4290">
        <v>0</v>
      </c>
      <c r="AG4290">
        <v>0</v>
      </c>
      <c r="AH4290">
        <v>41</v>
      </c>
      <c r="AI4290">
        <v>1</v>
      </c>
      <c r="AJ4290">
        <v>0</v>
      </c>
      <c r="AK4290">
        <v>7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150</v>
      </c>
      <c r="AR4290">
        <v>150</v>
      </c>
      <c r="AS4290" t="s">
        <v>797</v>
      </c>
    </row>
    <row r="4291" spans="1:45" x14ac:dyDescent="0.25">
      <c r="A4291">
        <v>4290</v>
      </c>
      <c r="B4291" t="s">
        <v>26</v>
      </c>
      <c r="C4291" t="s">
        <v>680</v>
      </c>
      <c r="D4291" t="s">
        <v>7</v>
      </c>
      <c r="E4291" t="s">
        <v>364</v>
      </c>
      <c r="F4291" s="138">
        <v>44164</v>
      </c>
      <c r="G4291" t="s">
        <v>684</v>
      </c>
      <c r="H4291" t="s">
        <v>667</v>
      </c>
      <c r="I4291" t="s">
        <v>681</v>
      </c>
      <c r="J4291" t="s">
        <v>461</v>
      </c>
      <c r="K4291" t="s">
        <v>669</v>
      </c>
      <c r="L4291">
        <v>1250</v>
      </c>
      <c r="M4291">
        <v>250</v>
      </c>
      <c r="N4291">
        <v>280</v>
      </c>
      <c r="P4291">
        <v>60</v>
      </c>
      <c r="Q4291">
        <v>26</v>
      </c>
      <c r="R4291">
        <v>11</v>
      </c>
      <c r="S4291">
        <v>66</v>
      </c>
      <c r="T4291">
        <v>26</v>
      </c>
      <c r="U4291">
        <v>8</v>
      </c>
      <c r="V4291">
        <v>0.91891891891891897</v>
      </c>
      <c r="W4291">
        <v>0.24</v>
      </c>
      <c r="X4291">
        <v>0.1326530612244898</v>
      </c>
      <c r="Y4291">
        <v>5.6122448979591837E-2</v>
      </c>
      <c r="Z4291">
        <v>311</v>
      </c>
      <c r="AA4291">
        <v>0.65</v>
      </c>
      <c r="AB4291">
        <v>26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8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150</v>
      </c>
      <c r="AR4291">
        <v>150</v>
      </c>
      <c r="AS4291" t="s">
        <v>755</v>
      </c>
    </row>
    <row r="4292" spans="1:45" x14ac:dyDescent="0.25">
      <c r="A4292">
        <v>4291</v>
      </c>
      <c r="B4292" t="s">
        <v>26</v>
      </c>
      <c r="C4292" t="s">
        <v>680</v>
      </c>
      <c r="D4292" t="s">
        <v>7</v>
      </c>
      <c r="E4292" t="s">
        <v>364</v>
      </c>
      <c r="F4292" s="138">
        <v>44164</v>
      </c>
      <c r="G4292" t="s">
        <v>684</v>
      </c>
      <c r="H4292" t="s">
        <v>667</v>
      </c>
      <c r="I4292" t="s">
        <v>681</v>
      </c>
      <c r="J4292" t="s">
        <v>399</v>
      </c>
      <c r="K4292" t="s">
        <v>669</v>
      </c>
      <c r="L4292">
        <v>1250</v>
      </c>
      <c r="M4292">
        <v>250</v>
      </c>
      <c r="N4292">
        <v>224</v>
      </c>
      <c r="P4292">
        <v>100</v>
      </c>
      <c r="Q4292">
        <v>75</v>
      </c>
      <c r="R4292">
        <v>27</v>
      </c>
      <c r="S4292">
        <v>66</v>
      </c>
      <c r="T4292">
        <v>62.25</v>
      </c>
      <c r="U4292">
        <v>25.25</v>
      </c>
      <c r="V4292">
        <v>0.85784313725490191</v>
      </c>
      <c r="W4292">
        <v>0.4</v>
      </c>
      <c r="X4292">
        <v>0.47831632653061229</v>
      </c>
      <c r="Y4292">
        <v>0.17219387755102042</v>
      </c>
      <c r="Z4292">
        <v>382</v>
      </c>
      <c r="AA4292">
        <v>0.65</v>
      </c>
      <c r="AB4292">
        <v>59</v>
      </c>
      <c r="AC4292">
        <v>5</v>
      </c>
      <c r="AD4292">
        <v>0</v>
      </c>
      <c r="AE4292">
        <v>4</v>
      </c>
      <c r="AF4292">
        <v>0</v>
      </c>
      <c r="AG4292">
        <v>0</v>
      </c>
      <c r="AH4292">
        <v>18</v>
      </c>
      <c r="AI4292">
        <v>11</v>
      </c>
      <c r="AJ4292">
        <v>0</v>
      </c>
      <c r="AK4292">
        <v>9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150</v>
      </c>
      <c r="AR4292">
        <v>150</v>
      </c>
      <c r="AS4292" t="s">
        <v>755</v>
      </c>
    </row>
    <row r="4293" spans="1:45" x14ac:dyDescent="0.25">
      <c r="A4293">
        <v>4292</v>
      </c>
      <c r="B4293" t="s">
        <v>26</v>
      </c>
      <c r="C4293" t="s">
        <v>680</v>
      </c>
      <c r="D4293" t="s">
        <v>7</v>
      </c>
      <c r="E4293" t="s">
        <v>364</v>
      </c>
      <c r="F4293" s="138">
        <v>44164</v>
      </c>
      <c r="G4293" t="s">
        <v>685</v>
      </c>
      <c r="H4293" t="s">
        <v>667</v>
      </c>
      <c r="I4293" t="s">
        <v>681</v>
      </c>
      <c r="J4293" t="s">
        <v>420</v>
      </c>
      <c r="K4293" t="s">
        <v>671</v>
      </c>
      <c r="L4293">
        <v>1000</v>
      </c>
      <c r="M4293">
        <v>200</v>
      </c>
      <c r="N4293">
        <v>220</v>
      </c>
      <c r="P4293">
        <v>80</v>
      </c>
      <c r="Q4293">
        <v>15</v>
      </c>
      <c r="R4293">
        <v>23</v>
      </c>
      <c r="S4293">
        <v>52</v>
      </c>
      <c r="T4293">
        <v>17</v>
      </c>
      <c r="U4293">
        <v>22.5</v>
      </c>
      <c r="V4293">
        <v>1.0394736842105263</v>
      </c>
      <c r="W4293">
        <v>0.4</v>
      </c>
      <c r="X4293">
        <v>9.7402597402597407E-2</v>
      </c>
      <c r="Y4293">
        <v>0.14935064935064934</v>
      </c>
      <c r="Z4293">
        <v>308</v>
      </c>
      <c r="AA4293">
        <v>0.65</v>
      </c>
      <c r="AB4293">
        <v>14</v>
      </c>
      <c r="AC4293">
        <v>0</v>
      </c>
      <c r="AD4293">
        <v>0</v>
      </c>
      <c r="AE4293">
        <v>6</v>
      </c>
      <c r="AF4293">
        <v>0</v>
      </c>
      <c r="AG4293">
        <v>0</v>
      </c>
      <c r="AH4293">
        <v>21</v>
      </c>
      <c r="AI4293">
        <v>0</v>
      </c>
      <c r="AJ4293">
        <v>0</v>
      </c>
      <c r="AK4293">
        <v>3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150</v>
      </c>
      <c r="AR4293">
        <v>150</v>
      </c>
      <c r="AS4293" t="s">
        <v>755</v>
      </c>
    </row>
    <row r="4294" spans="1:45" x14ac:dyDescent="0.25">
      <c r="A4294">
        <v>4293</v>
      </c>
      <c r="B4294" t="s">
        <v>26</v>
      </c>
      <c r="C4294" t="s">
        <v>680</v>
      </c>
      <c r="D4294" t="s">
        <v>7</v>
      </c>
      <c r="E4294" t="s">
        <v>364</v>
      </c>
      <c r="F4294" s="138">
        <v>44164</v>
      </c>
      <c r="G4294" t="s">
        <v>685</v>
      </c>
      <c r="H4294" t="s">
        <v>667</v>
      </c>
      <c r="I4294" t="s">
        <v>681</v>
      </c>
      <c r="J4294" t="s">
        <v>406</v>
      </c>
      <c r="K4294" t="s">
        <v>671</v>
      </c>
      <c r="L4294">
        <v>1000</v>
      </c>
      <c r="M4294">
        <v>200</v>
      </c>
      <c r="N4294">
        <v>240</v>
      </c>
      <c r="P4294">
        <v>80</v>
      </c>
      <c r="Q4294">
        <v>44</v>
      </c>
      <c r="R4294">
        <v>19</v>
      </c>
      <c r="S4294">
        <v>52</v>
      </c>
      <c r="T4294">
        <v>33.25</v>
      </c>
      <c r="U4294">
        <v>12.5</v>
      </c>
      <c r="V4294">
        <v>0.72619047619047616</v>
      </c>
      <c r="W4294">
        <v>0.4</v>
      </c>
      <c r="X4294">
        <v>0.26190476190476192</v>
      </c>
      <c r="Y4294">
        <v>0.1130952380952381</v>
      </c>
      <c r="Z4294">
        <v>331</v>
      </c>
      <c r="AA4294">
        <v>0.65</v>
      </c>
      <c r="AB4294">
        <v>30</v>
      </c>
      <c r="AC4294">
        <v>3</v>
      </c>
      <c r="AD4294">
        <v>0</v>
      </c>
      <c r="AE4294">
        <v>5</v>
      </c>
      <c r="AF4294">
        <v>0</v>
      </c>
      <c r="AG4294">
        <v>0</v>
      </c>
      <c r="AH4294">
        <v>10</v>
      </c>
      <c r="AI4294">
        <v>4</v>
      </c>
      <c r="AJ4294">
        <v>0</v>
      </c>
      <c r="AK4294">
        <v>3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150</v>
      </c>
      <c r="AR4294">
        <v>150</v>
      </c>
      <c r="AS4294" t="s">
        <v>755</v>
      </c>
    </row>
    <row r="4295" spans="1:45" x14ac:dyDescent="0.25">
      <c r="A4295">
        <v>4294</v>
      </c>
      <c r="B4295" t="s">
        <v>26</v>
      </c>
      <c r="C4295" t="s">
        <v>680</v>
      </c>
      <c r="D4295" t="s">
        <v>7</v>
      </c>
      <c r="E4295" t="s">
        <v>364</v>
      </c>
      <c r="F4295" s="138">
        <v>44164</v>
      </c>
      <c r="G4295" t="s">
        <v>685</v>
      </c>
      <c r="H4295" t="s">
        <v>667</v>
      </c>
      <c r="I4295" t="s">
        <v>681</v>
      </c>
      <c r="J4295" t="s">
        <v>422</v>
      </c>
      <c r="K4295" t="s">
        <v>671</v>
      </c>
      <c r="L4295">
        <v>1000</v>
      </c>
      <c r="M4295">
        <v>200</v>
      </c>
      <c r="N4295">
        <v>230</v>
      </c>
      <c r="P4295">
        <v>80</v>
      </c>
      <c r="Q4295">
        <v>38</v>
      </c>
      <c r="R4295">
        <v>7</v>
      </c>
      <c r="S4295">
        <v>52</v>
      </c>
      <c r="T4295">
        <v>29</v>
      </c>
      <c r="U4295">
        <v>5.5</v>
      </c>
      <c r="V4295">
        <v>0.76666666666666672</v>
      </c>
      <c r="W4295">
        <v>0.4</v>
      </c>
      <c r="X4295">
        <v>0.2360248447204969</v>
      </c>
      <c r="Y4295">
        <v>4.3478260869565216E-2</v>
      </c>
      <c r="Z4295">
        <v>240</v>
      </c>
      <c r="AA4295">
        <v>0.65</v>
      </c>
      <c r="AB4295">
        <v>29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4</v>
      </c>
      <c r="AI4295">
        <v>4</v>
      </c>
      <c r="AJ4295">
        <v>0</v>
      </c>
      <c r="AK4295">
        <v>1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150</v>
      </c>
      <c r="AR4295">
        <v>150</v>
      </c>
      <c r="AS4295" t="s">
        <v>755</v>
      </c>
    </row>
    <row r="4296" spans="1:45" x14ac:dyDescent="0.25">
      <c r="A4296">
        <v>4295</v>
      </c>
      <c r="B4296" t="s">
        <v>26</v>
      </c>
      <c r="C4296" t="s">
        <v>680</v>
      </c>
      <c r="D4296" t="s">
        <v>7</v>
      </c>
      <c r="E4296" t="s">
        <v>364</v>
      </c>
      <c r="F4296" s="138">
        <v>44164</v>
      </c>
      <c r="G4296" t="s">
        <v>685</v>
      </c>
      <c r="H4296" t="s">
        <v>667</v>
      </c>
      <c r="I4296" t="s">
        <v>681</v>
      </c>
      <c r="J4296" t="s">
        <v>411</v>
      </c>
      <c r="K4296" t="s">
        <v>671</v>
      </c>
      <c r="L4296">
        <v>1000</v>
      </c>
      <c r="M4296">
        <v>200</v>
      </c>
      <c r="N4296">
        <v>210</v>
      </c>
      <c r="P4296">
        <v>80</v>
      </c>
      <c r="Q4296">
        <v>24</v>
      </c>
      <c r="R4296">
        <v>17</v>
      </c>
      <c r="S4296">
        <v>52</v>
      </c>
      <c r="T4296">
        <v>22</v>
      </c>
      <c r="U4296">
        <v>13.5</v>
      </c>
      <c r="V4296">
        <v>0.86585365853658536</v>
      </c>
      <c r="W4296">
        <v>0.4</v>
      </c>
      <c r="X4296">
        <v>0.16326530612244897</v>
      </c>
      <c r="Y4296">
        <v>0.11564625850340136</v>
      </c>
      <c r="Z4296">
        <v>217</v>
      </c>
      <c r="AA4296">
        <v>0.65</v>
      </c>
      <c r="AB4296">
        <v>21</v>
      </c>
      <c r="AC4296">
        <v>0</v>
      </c>
      <c r="AD4296">
        <v>0</v>
      </c>
      <c r="AE4296">
        <v>2</v>
      </c>
      <c r="AF4296">
        <v>0</v>
      </c>
      <c r="AG4296">
        <v>0</v>
      </c>
      <c r="AH4296">
        <v>13.5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150</v>
      </c>
      <c r="AR4296">
        <v>150</v>
      </c>
      <c r="AS4296" t="s">
        <v>755</v>
      </c>
    </row>
    <row r="4297" spans="1:45" x14ac:dyDescent="0.25">
      <c r="A4297">
        <v>4296</v>
      </c>
      <c r="B4297" t="s">
        <v>26</v>
      </c>
      <c r="C4297" t="s">
        <v>680</v>
      </c>
      <c r="D4297" t="s">
        <v>7</v>
      </c>
      <c r="E4297" t="s">
        <v>364</v>
      </c>
      <c r="F4297" s="138">
        <v>44164</v>
      </c>
      <c r="G4297" t="s">
        <v>685</v>
      </c>
      <c r="H4297" t="s">
        <v>667</v>
      </c>
      <c r="I4297" t="s">
        <v>681</v>
      </c>
      <c r="J4297" t="s">
        <v>409</v>
      </c>
      <c r="K4297" t="s">
        <v>671</v>
      </c>
      <c r="L4297">
        <v>1000</v>
      </c>
      <c r="M4297">
        <v>200</v>
      </c>
      <c r="N4297">
        <v>206</v>
      </c>
      <c r="P4297">
        <v>80</v>
      </c>
      <c r="Q4297">
        <v>6</v>
      </c>
      <c r="R4297">
        <v>28</v>
      </c>
      <c r="S4297">
        <v>52</v>
      </c>
      <c r="T4297">
        <v>3</v>
      </c>
      <c r="U4297">
        <v>20.75</v>
      </c>
      <c r="V4297">
        <v>0.69852941176470584</v>
      </c>
      <c r="W4297">
        <v>0.4</v>
      </c>
      <c r="X4297">
        <v>4.1608876560332873E-2</v>
      </c>
      <c r="Y4297">
        <v>0.19417475728155342</v>
      </c>
      <c r="Z4297">
        <v>284</v>
      </c>
      <c r="AA4297">
        <v>0.65</v>
      </c>
      <c r="AB4297">
        <v>2</v>
      </c>
      <c r="AC4297">
        <v>0</v>
      </c>
      <c r="AD4297">
        <v>0</v>
      </c>
      <c r="AE4297">
        <v>2</v>
      </c>
      <c r="AF4297">
        <v>0</v>
      </c>
      <c r="AG4297">
        <v>0</v>
      </c>
      <c r="AH4297">
        <v>20</v>
      </c>
      <c r="AI4297">
        <v>3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150</v>
      </c>
      <c r="AR4297">
        <v>150</v>
      </c>
      <c r="AS4297" t="s">
        <v>755</v>
      </c>
    </row>
    <row r="4298" spans="1:45" x14ac:dyDescent="0.25">
      <c r="A4298">
        <v>4297</v>
      </c>
      <c r="B4298" t="s">
        <v>26</v>
      </c>
      <c r="C4298" t="s">
        <v>680</v>
      </c>
      <c r="D4298" t="s">
        <v>7</v>
      </c>
      <c r="E4298" t="s">
        <v>364</v>
      </c>
      <c r="F4298" s="138">
        <v>44164</v>
      </c>
      <c r="G4298" t="s">
        <v>685</v>
      </c>
      <c r="H4298" t="s">
        <v>667</v>
      </c>
      <c r="I4298" t="s">
        <v>681</v>
      </c>
      <c r="J4298" t="s">
        <v>408</v>
      </c>
      <c r="K4298" t="s">
        <v>671</v>
      </c>
      <c r="L4298">
        <v>1000</v>
      </c>
      <c r="M4298">
        <v>200</v>
      </c>
      <c r="N4298">
        <v>210</v>
      </c>
      <c r="P4298">
        <v>80</v>
      </c>
      <c r="Q4298">
        <v>27</v>
      </c>
      <c r="R4298">
        <v>18</v>
      </c>
      <c r="S4298">
        <v>52</v>
      </c>
      <c r="T4298">
        <v>28</v>
      </c>
      <c r="U4298">
        <v>15</v>
      </c>
      <c r="V4298">
        <v>0.9555555555555556</v>
      </c>
      <c r="W4298">
        <v>0.4</v>
      </c>
      <c r="X4298">
        <v>0.18367346938775511</v>
      </c>
      <c r="Y4298">
        <v>0.12244897959183673</v>
      </c>
      <c r="Z4298">
        <v>310</v>
      </c>
      <c r="AA4298">
        <v>0.65</v>
      </c>
      <c r="AB4298">
        <v>28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15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150</v>
      </c>
      <c r="AR4298">
        <v>150</v>
      </c>
      <c r="AS4298" t="s">
        <v>755</v>
      </c>
    </row>
    <row r="4299" spans="1:45" x14ac:dyDescent="0.25">
      <c r="A4299">
        <v>4298</v>
      </c>
      <c r="B4299" t="s">
        <v>26</v>
      </c>
      <c r="C4299" t="s">
        <v>680</v>
      </c>
      <c r="D4299" t="s">
        <v>7</v>
      </c>
      <c r="E4299" t="s">
        <v>364</v>
      </c>
      <c r="F4299" s="138">
        <v>44164</v>
      </c>
      <c r="G4299" t="s">
        <v>685</v>
      </c>
      <c r="H4299" t="s">
        <v>667</v>
      </c>
      <c r="I4299" t="s">
        <v>681</v>
      </c>
      <c r="J4299" t="s">
        <v>421</v>
      </c>
      <c r="K4299" t="s">
        <v>671</v>
      </c>
      <c r="L4299">
        <v>1000</v>
      </c>
      <c r="M4299">
        <v>200</v>
      </c>
      <c r="N4299">
        <v>210</v>
      </c>
      <c r="P4299">
        <v>80</v>
      </c>
      <c r="Q4299">
        <v>6</v>
      </c>
      <c r="R4299">
        <v>33</v>
      </c>
      <c r="S4299">
        <v>52</v>
      </c>
      <c r="T4299">
        <v>6</v>
      </c>
      <c r="U4299">
        <v>29.75</v>
      </c>
      <c r="V4299">
        <v>0.91666666666666663</v>
      </c>
      <c r="W4299">
        <v>0.4</v>
      </c>
      <c r="X4299">
        <v>4.0816326530612242E-2</v>
      </c>
      <c r="Y4299">
        <v>0.22448979591836735</v>
      </c>
      <c r="Z4299">
        <v>290</v>
      </c>
      <c r="AA4299">
        <v>0.65</v>
      </c>
      <c r="AB4299">
        <v>6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28</v>
      </c>
      <c r="AI4299">
        <v>3</v>
      </c>
      <c r="AJ4299">
        <v>0</v>
      </c>
      <c r="AK4299">
        <v>2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150</v>
      </c>
      <c r="AR4299">
        <v>150</v>
      </c>
      <c r="AS4299" t="s">
        <v>755</v>
      </c>
    </row>
    <row r="4300" spans="1:45" x14ac:dyDescent="0.25">
      <c r="A4300">
        <v>4299</v>
      </c>
      <c r="B4300" t="s">
        <v>26</v>
      </c>
      <c r="C4300" t="s">
        <v>680</v>
      </c>
      <c r="D4300" t="s">
        <v>7</v>
      </c>
      <c r="E4300" t="s">
        <v>364</v>
      </c>
      <c r="F4300" s="138">
        <v>44164</v>
      </c>
      <c r="G4300" t="s">
        <v>685</v>
      </c>
      <c r="H4300" t="s">
        <v>667</v>
      </c>
      <c r="I4300" t="s">
        <v>681</v>
      </c>
      <c r="J4300" t="s">
        <v>415</v>
      </c>
      <c r="K4300" t="s">
        <v>671</v>
      </c>
      <c r="L4300">
        <v>1000</v>
      </c>
      <c r="M4300">
        <v>200</v>
      </c>
      <c r="N4300">
        <v>220</v>
      </c>
      <c r="P4300">
        <v>80</v>
      </c>
      <c r="Q4300">
        <v>20</v>
      </c>
      <c r="R4300">
        <v>5</v>
      </c>
      <c r="S4300">
        <v>52</v>
      </c>
      <c r="T4300">
        <v>35.5</v>
      </c>
      <c r="U4300">
        <v>6.5</v>
      </c>
      <c r="V4300">
        <v>1.68</v>
      </c>
      <c r="W4300">
        <v>0.4</v>
      </c>
      <c r="X4300">
        <v>0.12987012987012986</v>
      </c>
      <c r="Y4300">
        <v>3.2467532467532464E-2</v>
      </c>
      <c r="Z4300">
        <v>300</v>
      </c>
      <c r="AA4300">
        <v>0.65</v>
      </c>
      <c r="AB4300">
        <v>35</v>
      </c>
      <c r="AC4300">
        <v>0</v>
      </c>
      <c r="AD4300">
        <v>0</v>
      </c>
      <c r="AE4300">
        <v>1</v>
      </c>
      <c r="AF4300">
        <v>0</v>
      </c>
      <c r="AG4300">
        <v>0</v>
      </c>
      <c r="AH4300">
        <v>6</v>
      </c>
      <c r="AI4300">
        <v>0</v>
      </c>
      <c r="AJ4300">
        <v>0</v>
      </c>
      <c r="AK4300">
        <v>1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150</v>
      </c>
      <c r="AR4300">
        <v>150</v>
      </c>
      <c r="AS4300" t="s">
        <v>755</v>
      </c>
    </row>
    <row r="4301" spans="1:45" x14ac:dyDescent="0.25">
      <c r="A4301">
        <v>4300</v>
      </c>
      <c r="B4301" t="s">
        <v>26</v>
      </c>
      <c r="C4301" t="s">
        <v>680</v>
      </c>
      <c r="D4301" t="s">
        <v>7</v>
      </c>
      <c r="E4301" t="s">
        <v>364</v>
      </c>
      <c r="F4301" s="138">
        <v>44164</v>
      </c>
      <c r="G4301" t="s">
        <v>685</v>
      </c>
      <c r="H4301" t="s">
        <v>667</v>
      </c>
      <c r="I4301" t="s">
        <v>681</v>
      </c>
      <c r="J4301" t="s">
        <v>419</v>
      </c>
      <c r="K4301" t="s">
        <v>671</v>
      </c>
      <c r="L4301">
        <v>1000</v>
      </c>
      <c r="M4301">
        <v>200</v>
      </c>
      <c r="N4301">
        <v>220</v>
      </c>
      <c r="P4301">
        <v>80</v>
      </c>
      <c r="Q4301">
        <v>22</v>
      </c>
      <c r="R4301">
        <v>9</v>
      </c>
      <c r="S4301">
        <v>52</v>
      </c>
      <c r="T4301">
        <v>20</v>
      </c>
      <c r="U4301">
        <v>2.25</v>
      </c>
      <c r="V4301">
        <v>0.717741935483871</v>
      </c>
      <c r="W4301">
        <v>0.4</v>
      </c>
      <c r="X4301">
        <v>0.14285714285714285</v>
      </c>
      <c r="Y4301">
        <v>5.844155844155844E-2</v>
      </c>
      <c r="Z4301">
        <v>260</v>
      </c>
      <c r="AA4301">
        <v>0.65</v>
      </c>
      <c r="AB4301">
        <v>20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9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150</v>
      </c>
      <c r="AR4301">
        <v>150</v>
      </c>
      <c r="AS4301" t="s">
        <v>755</v>
      </c>
    </row>
    <row r="4302" spans="1:45" x14ac:dyDescent="0.25">
      <c r="A4302">
        <v>4301</v>
      </c>
      <c r="B4302" t="s">
        <v>26</v>
      </c>
      <c r="C4302" t="s">
        <v>680</v>
      </c>
      <c r="D4302" t="s">
        <v>7</v>
      </c>
      <c r="E4302" t="s">
        <v>364</v>
      </c>
      <c r="F4302" s="138">
        <v>44164</v>
      </c>
      <c r="G4302" t="s">
        <v>685</v>
      </c>
      <c r="H4302" t="s">
        <v>667</v>
      </c>
      <c r="I4302" t="s">
        <v>681</v>
      </c>
      <c r="J4302" t="s">
        <v>447</v>
      </c>
      <c r="K4302" t="s">
        <v>671</v>
      </c>
      <c r="L4302">
        <v>1000</v>
      </c>
      <c r="M4302">
        <v>200</v>
      </c>
      <c r="N4302">
        <v>280</v>
      </c>
      <c r="P4302">
        <v>80</v>
      </c>
      <c r="Q4302">
        <v>34</v>
      </c>
      <c r="R4302">
        <v>15</v>
      </c>
      <c r="S4302">
        <v>52</v>
      </c>
      <c r="T4302">
        <v>30.25</v>
      </c>
      <c r="U4302">
        <v>19</v>
      </c>
      <c r="V4302">
        <v>1.0051020408163265</v>
      </c>
      <c r="W4302">
        <v>0.4</v>
      </c>
      <c r="X4302">
        <v>0.17346938775510204</v>
      </c>
      <c r="Y4302">
        <v>7.6530612244897961E-2</v>
      </c>
      <c r="Z4302">
        <v>345</v>
      </c>
      <c r="AA4302">
        <v>0.65</v>
      </c>
      <c r="AB4302">
        <v>30</v>
      </c>
      <c r="AC4302">
        <v>1</v>
      </c>
      <c r="AD4302">
        <v>0</v>
      </c>
      <c r="AE4302">
        <v>0</v>
      </c>
      <c r="AF4302">
        <v>0</v>
      </c>
      <c r="AG4302">
        <v>0</v>
      </c>
      <c r="AH4302">
        <v>18</v>
      </c>
      <c r="AI4302">
        <v>0</v>
      </c>
      <c r="AJ4302">
        <v>0</v>
      </c>
      <c r="AK4302">
        <v>2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150</v>
      </c>
      <c r="AR4302">
        <v>150</v>
      </c>
      <c r="AS4302" t="s">
        <v>755</v>
      </c>
    </row>
    <row r="4303" spans="1:45" x14ac:dyDescent="0.25">
      <c r="A4303">
        <v>4302</v>
      </c>
      <c r="B4303" t="s">
        <v>26</v>
      </c>
      <c r="C4303" t="s">
        <v>680</v>
      </c>
      <c r="D4303" t="s">
        <v>7</v>
      </c>
      <c r="E4303" t="s">
        <v>364</v>
      </c>
      <c r="F4303" s="138">
        <v>44164</v>
      </c>
      <c r="G4303" t="s">
        <v>670</v>
      </c>
      <c r="H4303" t="s">
        <v>667</v>
      </c>
      <c r="I4303" t="s">
        <v>690</v>
      </c>
      <c r="J4303" t="s">
        <v>596</v>
      </c>
      <c r="K4303" t="s">
        <v>671</v>
      </c>
      <c r="L4303">
        <v>1200</v>
      </c>
      <c r="M4303">
        <v>240</v>
      </c>
      <c r="N4303">
        <v>240</v>
      </c>
      <c r="P4303">
        <v>96</v>
      </c>
      <c r="Q4303">
        <v>21</v>
      </c>
      <c r="R4303">
        <v>25</v>
      </c>
      <c r="S4303">
        <v>63</v>
      </c>
      <c r="T4303">
        <v>23</v>
      </c>
      <c r="U4303">
        <v>32</v>
      </c>
      <c r="V4303">
        <v>1.1956521739130435</v>
      </c>
      <c r="W4303">
        <v>0.4</v>
      </c>
      <c r="X4303">
        <v>0.125</v>
      </c>
      <c r="Y4303">
        <v>0.14880952380952381</v>
      </c>
      <c r="Z4303">
        <v>270</v>
      </c>
      <c r="AA4303">
        <v>0.65</v>
      </c>
      <c r="AB4303">
        <v>23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32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150</v>
      </c>
      <c r="AR4303">
        <v>150</v>
      </c>
      <c r="AS4303" t="s">
        <v>755</v>
      </c>
    </row>
    <row r="4304" spans="1:45" x14ac:dyDescent="0.25">
      <c r="A4304">
        <v>4303</v>
      </c>
      <c r="B4304" t="s">
        <v>26</v>
      </c>
      <c r="C4304" t="s">
        <v>680</v>
      </c>
      <c r="D4304" t="s">
        <v>7</v>
      </c>
      <c r="E4304" t="s">
        <v>364</v>
      </c>
      <c r="F4304" s="138">
        <v>44164</v>
      </c>
      <c r="G4304" t="s">
        <v>685</v>
      </c>
      <c r="H4304" t="s">
        <v>667</v>
      </c>
      <c r="I4304" t="s">
        <v>690</v>
      </c>
      <c r="J4304" t="s">
        <v>309</v>
      </c>
      <c r="K4304" t="s">
        <v>671</v>
      </c>
      <c r="L4304">
        <v>1000</v>
      </c>
      <c r="M4304">
        <v>280</v>
      </c>
      <c r="N4304">
        <v>304</v>
      </c>
      <c r="P4304">
        <v>112</v>
      </c>
      <c r="Q4304">
        <v>26</v>
      </c>
      <c r="R4304">
        <v>22</v>
      </c>
      <c r="S4304">
        <v>52</v>
      </c>
      <c r="T4304">
        <v>29.5</v>
      </c>
      <c r="U4304">
        <v>26.25</v>
      </c>
      <c r="V4304">
        <v>1.1614583333333333</v>
      </c>
      <c r="W4304">
        <v>0.4</v>
      </c>
      <c r="X4304">
        <v>0.12218045112781956</v>
      </c>
      <c r="Y4304">
        <v>0.10338345864661655</v>
      </c>
      <c r="Z4304">
        <v>350</v>
      </c>
      <c r="AA4304">
        <v>0.65</v>
      </c>
      <c r="AB4304">
        <v>28</v>
      </c>
      <c r="AC4304">
        <v>0</v>
      </c>
      <c r="AD4304">
        <v>0</v>
      </c>
      <c r="AE4304">
        <v>3</v>
      </c>
      <c r="AF4304">
        <v>0</v>
      </c>
      <c r="AG4304">
        <v>0</v>
      </c>
      <c r="AH4304">
        <v>25</v>
      </c>
      <c r="AI4304">
        <v>1</v>
      </c>
      <c r="AJ4304">
        <v>0</v>
      </c>
      <c r="AK4304">
        <v>2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150</v>
      </c>
      <c r="AR4304">
        <v>150</v>
      </c>
      <c r="AS4304" t="s">
        <v>755</v>
      </c>
    </row>
    <row r="4305" spans="1:45" x14ac:dyDescent="0.25">
      <c r="A4305">
        <v>4304</v>
      </c>
      <c r="B4305" t="s">
        <v>26</v>
      </c>
      <c r="C4305" t="s">
        <v>680</v>
      </c>
      <c r="D4305" t="s">
        <v>7</v>
      </c>
      <c r="E4305" t="s">
        <v>364</v>
      </c>
      <c r="F4305" s="138">
        <v>44164</v>
      </c>
      <c r="G4305" t="s">
        <v>685</v>
      </c>
      <c r="H4305" t="s">
        <v>667</v>
      </c>
      <c r="I4305" t="s">
        <v>689</v>
      </c>
      <c r="J4305" t="s">
        <v>639</v>
      </c>
      <c r="K4305" t="s">
        <v>671</v>
      </c>
      <c r="L4305">
        <v>1000</v>
      </c>
      <c r="M4305">
        <v>280</v>
      </c>
      <c r="N4305">
        <v>208</v>
      </c>
      <c r="P4305">
        <v>112</v>
      </c>
      <c r="Q4305">
        <v>25</v>
      </c>
      <c r="R4305">
        <v>28</v>
      </c>
      <c r="S4305">
        <v>52</v>
      </c>
      <c r="T4305">
        <v>28.25</v>
      </c>
      <c r="U4305">
        <v>33.75</v>
      </c>
      <c r="V4305">
        <v>1.1698113207547169</v>
      </c>
      <c r="W4305">
        <v>0.4</v>
      </c>
      <c r="X4305">
        <v>0.1717032967032967</v>
      </c>
      <c r="Y4305">
        <v>0.19230769230769232</v>
      </c>
      <c r="Z4305">
        <v>290</v>
      </c>
      <c r="AA4305">
        <v>0.65</v>
      </c>
      <c r="AB4305">
        <v>20</v>
      </c>
      <c r="AC4305">
        <v>13</v>
      </c>
      <c r="AD4305">
        <v>0</v>
      </c>
      <c r="AE4305">
        <v>10</v>
      </c>
      <c r="AF4305">
        <v>0</v>
      </c>
      <c r="AG4305">
        <v>0</v>
      </c>
      <c r="AH4305">
        <v>23</v>
      </c>
      <c r="AI4305">
        <v>15</v>
      </c>
      <c r="AJ4305">
        <v>0</v>
      </c>
      <c r="AK4305">
        <v>14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150</v>
      </c>
      <c r="AR4305">
        <v>150</v>
      </c>
      <c r="AS4305" t="s">
        <v>755</v>
      </c>
    </row>
    <row r="4306" spans="1:45" x14ac:dyDescent="0.25">
      <c r="A4306">
        <v>4305</v>
      </c>
      <c r="B4306" t="s">
        <v>26</v>
      </c>
      <c r="C4306" t="s">
        <v>680</v>
      </c>
      <c r="D4306" t="s">
        <v>7</v>
      </c>
      <c r="E4306" t="s">
        <v>364</v>
      </c>
      <c r="F4306" s="138">
        <v>44164</v>
      </c>
      <c r="G4306" t="s">
        <v>685</v>
      </c>
      <c r="H4306" t="s">
        <v>667</v>
      </c>
      <c r="I4306" t="s">
        <v>689</v>
      </c>
      <c r="J4306" t="s">
        <v>638</v>
      </c>
      <c r="K4306" t="s">
        <v>671</v>
      </c>
      <c r="L4306">
        <v>1000</v>
      </c>
      <c r="M4306">
        <v>280</v>
      </c>
      <c r="N4306">
        <v>320</v>
      </c>
      <c r="P4306">
        <v>112</v>
      </c>
      <c r="Q4306">
        <v>33</v>
      </c>
      <c r="R4306">
        <v>34</v>
      </c>
      <c r="S4306">
        <v>52</v>
      </c>
      <c r="T4306">
        <v>42.5</v>
      </c>
      <c r="U4306">
        <v>38.5</v>
      </c>
      <c r="V4306">
        <v>1.208955223880597</v>
      </c>
      <c r="W4306">
        <v>0.4</v>
      </c>
      <c r="X4306">
        <v>0.14732142857142858</v>
      </c>
      <c r="Y4306">
        <v>0.15178571428571427</v>
      </c>
      <c r="Z4306">
        <v>374</v>
      </c>
      <c r="AA4306">
        <v>0.65</v>
      </c>
      <c r="AB4306">
        <v>41</v>
      </c>
      <c r="AC4306">
        <v>2</v>
      </c>
      <c r="AD4306">
        <v>0</v>
      </c>
      <c r="AE4306">
        <v>2</v>
      </c>
      <c r="AF4306">
        <v>0</v>
      </c>
      <c r="AG4306">
        <v>0</v>
      </c>
      <c r="AH4306">
        <v>37</v>
      </c>
      <c r="AI4306">
        <v>2</v>
      </c>
      <c r="AJ4306">
        <v>0</v>
      </c>
      <c r="AK4306">
        <v>2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150</v>
      </c>
      <c r="AR4306">
        <v>150</v>
      </c>
      <c r="AS4306" t="s">
        <v>755</v>
      </c>
    </row>
    <row r="4307" spans="1:45" x14ac:dyDescent="0.25">
      <c r="A4307">
        <v>4306</v>
      </c>
      <c r="B4307" t="s">
        <v>26</v>
      </c>
      <c r="C4307" t="s">
        <v>680</v>
      </c>
      <c r="D4307" t="s">
        <v>7</v>
      </c>
      <c r="E4307" t="s">
        <v>364</v>
      </c>
      <c r="F4307" s="138">
        <v>44164</v>
      </c>
      <c r="G4307" t="s">
        <v>684</v>
      </c>
      <c r="H4307" t="s">
        <v>667</v>
      </c>
      <c r="I4307" t="s">
        <v>689</v>
      </c>
      <c r="J4307" t="s">
        <v>400</v>
      </c>
      <c r="K4307" t="s">
        <v>669</v>
      </c>
      <c r="L4307">
        <v>1250</v>
      </c>
      <c r="M4307">
        <v>350</v>
      </c>
      <c r="N4307">
        <v>320</v>
      </c>
      <c r="P4307">
        <v>140</v>
      </c>
      <c r="Q4307">
        <v>34</v>
      </c>
      <c r="R4307">
        <v>27</v>
      </c>
      <c r="S4307">
        <v>92</v>
      </c>
      <c r="T4307">
        <v>47</v>
      </c>
      <c r="U4307">
        <v>23</v>
      </c>
      <c r="V4307">
        <v>1.1475409836065573</v>
      </c>
      <c r="W4307">
        <v>0.4</v>
      </c>
      <c r="X4307">
        <v>0.15178571428571427</v>
      </c>
      <c r="Y4307">
        <v>0.12053571428571429</v>
      </c>
      <c r="Z4307">
        <v>376</v>
      </c>
      <c r="AA4307">
        <v>0.65</v>
      </c>
      <c r="AB4307">
        <v>47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23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150</v>
      </c>
      <c r="AR4307">
        <v>150</v>
      </c>
      <c r="AS4307" t="s">
        <v>755</v>
      </c>
    </row>
    <row r="4308" spans="1:45" x14ac:dyDescent="0.25">
      <c r="A4308">
        <v>4307</v>
      </c>
      <c r="B4308" t="s">
        <v>26</v>
      </c>
      <c r="C4308" t="s">
        <v>665</v>
      </c>
      <c r="D4308" t="s">
        <v>8</v>
      </c>
      <c r="E4308" t="s">
        <v>365</v>
      </c>
      <c r="F4308" s="138">
        <v>44170</v>
      </c>
      <c r="G4308" t="s">
        <v>666</v>
      </c>
      <c r="H4308" t="s">
        <v>667</v>
      </c>
      <c r="I4308" t="s">
        <v>668</v>
      </c>
      <c r="J4308" t="s">
        <v>129</v>
      </c>
      <c r="K4308" t="s">
        <v>669</v>
      </c>
      <c r="L4308">
        <v>2700</v>
      </c>
      <c r="M4308">
        <v>567</v>
      </c>
      <c r="N4308">
        <v>566</v>
      </c>
      <c r="P4308">
        <v>226.8</v>
      </c>
      <c r="Q4308">
        <v>88</v>
      </c>
      <c r="R4308">
        <v>70</v>
      </c>
      <c r="S4308">
        <v>149.68799999999999</v>
      </c>
      <c r="T4308">
        <v>64.5</v>
      </c>
      <c r="U4308">
        <v>45.75</v>
      </c>
      <c r="V4308">
        <v>0.69778481012658233</v>
      </c>
      <c r="W4308">
        <v>0.4</v>
      </c>
      <c r="X4308">
        <v>0.22211004543160021</v>
      </c>
      <c r="Y4308">
        <v>0.17667844522968199</v>
      </c>
      <c r="Z4308">
        <v>510</v>
      </c>
      <c r="AA4308">
        <v>0.8</v>
      </c>
      <c r="AB4308">
        <v>56</v>
      </c>
      <c r="AC4308">
        <v>2</v>
      </c>
      <c r="AD4308">
        <v>0</v>
      </c>
      <c r="AE4308">
        <v>16</v>
      </c>
      <c r="AF4308">
        <v>0</v>
      </c>
      <c r="AG4308">
        <v>0</v>
      </c>
      <c r="AH4308">
        <v>40</v>
      </c>
      <c r="AI4308">
        <v>3</v>
      </c>
      <c r="AJ4308">
        <v>0</v>
      </c>
      <c r="AK4308">
        <v>10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100</v>
      </c>
      <c r="AR4308">
        <v>100</v>
      </c>
      <c r="AS4308" t="s">
        <v>797</v>
      </c>
    </row>
    <row r="4309" spans="1:45" x14ac:dyDescent="0.25">
      <c r="A4309">
        <v>4308</v>
      </c>
      <c r="B4309" t="s">
        <v>26</v>
      </c>
      <c r="C4309" t="s">
        <v>665</v>
      </c>
      <c r="D4309" t="s">
        <v>8</v>
      </c>
      <c r="E4309" t="s">
        <v>365</v>
      </c>
      <c r="F4309" s="138">
        <v>44170</v>
      </c>
      <c r="G4309" t="s">
        <v>666</v>
      </c>
      <c r="H4309" t="s">
        <v>667</v>
      </c>
      <c r="I4309" t="s">
        <v>668</v>
      </c>
      <c r="J4309" t="s">
        <v>130</v>
      </c>
      <c r="K4309" t="s">
        <v>669</v>
      </c>
      <c r="L4309">
        <v>2700</v>
      </c>
      <c r="M4309">
        <v>567</v>
      </c>
      <c r="N4309">
        <v>548</v>
      </c>
      <c r="P4309">
        <v>226.8</v>
      </c>
      <c r="Q4309">
        <v>89</v>
      </c>
      <c r="R4309">
        <v>71</v>
      </c>
      <c r="S4309">
        <v>149.68799999999999</v>
      </c>
      <c r="T4309">
        <v>56.5</v>
      </c>
      <c r="U4309">
        <v>33</v>
      </c>
      <c r="V4309">
        <v>0.55937499999999996</v>
      </c>
      <c r="W4309">
        <v>0.4</v>
      </c>
      <c r="X4309">
        <v>0.23201251303441087</v>
      </c>
      <c r="Y4309">
        <v>0.18508863399374351</v>
      </c>
      <c r="Z4309">
        <v>570</v>
      </c>
      <c r="AA4309">
        <v>0.8</v>
      </c>
      <c r="AB4309">
        <v>53</v>
      </c>
      <c r="AC4309">
        <v>14</v>
      </c>
      <c r="AD4309">
        <v>0</v>
      </c>
      <c r="AE4309">
        <v>0</v>
      </c>
      <c r="AF4309">
        <v>0</v>
      </c>
      <c r="AG4309">
        <v>0</v>
      </c>
      <c r="AH4309">
        <v>30</v>
      </c>
      <c r="AI4309">
        <v>4</v>
      </c>
      <c r="AJ4309">
        <v>0</v>
      </c>
      <c r="AK4309">
        <v>4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100</v>
      </c>
      <c r="AR4309">
        <v>100</v>
      </c>
      <c r="AS4309" t="s">
        <v>797</v>
      </c>
    </row>
    <row r="4310" spans="1:45" x14ac:dyDescent="0.25">
      <c r="A4310">
        <v>4309</v>
      </c>
      <c r="B4310" t="s">
        <v>26</v>
      </c>
      <c r="C4310" t="s">
        <v>665</v>
      </c>
      <c r="D4310" t="s">
        <v>8</v>
      </c>
      <c r="E4310" t="s">
        <v>365</v>
      </c>
      <c r="F4310" s="138">
        <v>44170</v>
      </c>
      <c r="G4310" t="s">
        <v>666</v>
      </c>
      <c r="H4310" t="s">
        <v>667</v>
      </c>
      <c r="I4310" t="s">
        <v>672</v>
      </c>
      <c r="J4310" t="s">
        <v>189</v>
      </c>
      <c r="K4310" t="s">
        <v>669</v>
      </c>
      <c r="L4310">
        <v>2700</v>
      </c>
      <c r="M4310">
        <v>567</v>
      </c>
      <c r="N4310">
        <v>568</v>
      </c>
      <c r="P4310">
        <v>226.8</v>
      </c>
      <c r="Q4310">
        <v>84</v>
      </c>
      <c r="R4310">
        <v>65</v>
      </c>
      <c r="S4310">
        <v>149.68799999999999</v>
      </c>
      <c r="T4310">
        <v>99.5</v>
      </c>
      <c r="U4310">
        <v>42.5</v>
      </c>
      <c r="V4310">
        <v>0.95302013422818788</v>
      </c>
      <c r="W4310">
        <v>0.4</v>
      </c>
      <c r="X4310">
        <v>0.21126760563380284</v>
      </c>
      <c r="Y4310">
        <v>0.16348088531187124</v>
      </c>
      <c r="Z4310">
        <v>579</v>
      </c>
      <c r="AA4310">
        <v>0.8</v>
      </c>
      <c r="AB4310">
        <v>55.5</v>
      </c>
      <c r="AC4310">
        <v>42</v>
      </c>
      <c r="AD4310">
        <v>0</v>
      </c>
      <c r="AE4310">
        <v>67</v>
      </c>
      <c r="AF4310">
        <v>0</v>
      </c>
      <c r="AG4310">
        <v>0</v>
      </c>
      <c r="AH4310">
        <v>0</v>
      </c>
      <c r="AI4310">
        <v>20</v>
      </c>
      <c r="AJ4310">
        <v>0</v>
      </c>
      <c r="AK4310">
        <v>75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100</v>
      </c>
      <c r="AR4310">
        <v>100</v>
      </c>
      <c r="AS4310" t="s">
        <v>797</v>
      </c>
    </row>
    <row r="4311" spans="1:45" x14ac:dyDescent="0.25">
      <c r="A4311">
        <v>4310</v>
      </c>
      <c r="B4311" t="s">
        <v>26</v>
      </c>
      <c r="C4311" t="s">
        <v>665</v>
      </c>
      <c r="D4311" t="s">
        <v>8</v>
      </c>
      <c r="E4311" t="s">
        <v>365</v>
      </c>
      <c r="F4311" s="138">
        <v>44170</v>
      </c>
      <c r="G4311" t="s">
        <v>703</v>
      </c>
      <c r="H4311" t="s">
        <v>667</v>
      </c>
      <c r="I4311" t="s">
        <v>668</v>
      </c>
      <c r="J4311" t="s">
        <v>451</v>
      </c>
      <c r="K4311" t="s">
        <v>669</v>
      </c>
      <c r="L4311">
        <v>2700</v>
      </c>
      <c r="M4311">
        <v>504</v>
      </c>
      <c r="N4311">
        <v>520</v>
      </c>
      <c r="P4311">
        <v>201</v>
      </c>
      <c r="Q4311">
        <v>40</v>
      </c>
      <c r="R4311">
        <v>74</v>
      </c>
      <c r="S4311">
        <v>133</v>
      </c>
      <c r="T4311">
        <v>34</v>
      </c>
      <c r="U4311">
        <v>25</v>
      </c>
      <c r="V4311">
        <v>0.51754385964912286</v>
      </c>
      <c r="W4311">
        <v>0.4</v>
      </c>
      <c r="X4311">
        <v>0.10989010989010989</v>
      </c>
      <c r="Y4311">
        <v>0.2032967032967033</v>
      </c>
      <c r="Z4311">
        <v>365</v>
      </c>
      <c r="AA4311">
        <v>0.8</v>
      </c>
      <c r="AB4311">
        <v>28</v>
      </c>
      <c r="AC4311">
        <v>0</v>
      </c>
      <c r="AD4311">
        <v>0</v>
      </c>
      <c r="AE4311">
        <v>12</v>
      </c>
      <c r="AF4311">
        <v>0</v>
      </c>
      <c r="AG4311">
        <v>0</v>
      </c>
      <c r="AH4311">
        <v>24</v>
      </c>
      <c r="AI4311">
        <v>0</v>
      </c>
      <c r="AJ4311">
        <v>0</v>
      </c>
      <c r="AK4311">
        <v>2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100</v>
      </c>
      <c r="AR4311">
        <v>100</v>
      </c>
      <c r="AS4311" t="s">
        <v>797</v>
      </c>
    </row>
    <row r="4312" spans="1:45" x14ac:dyDescent="0.25">
      <c r="A4312">
        <v>4311</v>
      </c>
      <c r="B4312" t="s">
        <v>26</v>
      </c>
      <c r="C4312" t="s">
        <v>665</v>
      </c>
      <c r="D4312" t="s">
        <v>8</v>
      </c>
      <c r="E4312" t="s">
        <v>365</v>
      </c>
      <c r="F4312" s="138">
        <v>44170</v>
      </c>
      <c r="G4312" t="s">
        <v>670</v>
      </c>
      <c r="H4312" t="s">
        <v>667</v>
      </c>
      <c r="I4312" t="s">
        <v>668</v>
      </c>
      <c r="J4312" t="s">
        <v>138</v>
      </c>
      <c r="K4312" t="s">
        <v>671</v>
      </c>
      <c r="L4312">
        <v>1200</v>
      </c>
      <c r="M4312">
        <v>336</v>
      </c>
      <c r="N4312">
        <v>321</v>
      </c>
      <c r="P4312">
        <v>134.4</v>
      </c>
      <c r="Q4312">
        <v>54</v>
      </c>
      <c r="R4312">
        <v>24</v>
      </c>
      <c r="S4312">
        <v>88.703999999999994</v>
      </c>
      <c r="T4312">
        <v>41.25</v>
      </c>
      <c r="U4312">
        <v>2</v>
      </c>
      <c r="V4312">
        <v>0.55448717948717952</v>
      </c>
      <c r="W4312">
        <v>0.4</v>
      </c>
      <c r="X4312">
        <v>0.24032042723631511</v>
      </c>
      <c r="Y4312">
        <v>0.1068090787716956</v>
      </c>
      <c r="Z4312">
        <v>347</v>
      </c>
      <c r="AA4312">
        <v>0.7</v>
      </c>
      <c r="AB4312">
        <v>34</v>
      </c>
      <c r="AC4312">
        <v>5</v>
      </c>
      <c r="AD4312">
        <v>0</v>
      </c>
      <c r="AE4312">
        <v>12</v>
      </c>
      <c r="AF4312">
        <v>0</v>
      </c>
      <c r="AG4312">
        <v>0</v>
      </c>
      <c r="AH4312">
        <v>0</v>
      </c>
      <c r="AI4312">
        <v>4</v>
      </c>
      <c r="AJ4312">
        <v>0</v>
      </c>
      <c r="AK4312">
        <v>2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100</v>
      </c>
      <c r="AR4312">
        <v>100</v>
      </c>
      <c r="AS4312" t="s">
        <v>797</v>
      </c>
    </row>
    <row r="4313" spans="1:45" x14ac:dyDescent="0.25">
      <c r="A4313">
        <v>4312</v>
      </c>
      <c r="B4313" t="s">
        <v>26</v>
      </c>
      <c r="C4313" t="s">
        <v>665</v>
      </c>
      <c r="D4313" t="s">
        <v>8</v>
      </c>
      <c r="E4313" t="s">
        <v>365</v>
      </c>
      <c r="F4313" s="138">
        <v>44170</v>
      </c>
      <c r="G4313" t="s">
        <v>670</v>
      </c>
      <c r="H4313" t="s">
        <v>667</v>
      </c>
      <c r="I4313" t="s">
        <v>668</v>
      </c>
      <c r="J4313" t="s">
        <v>139</v>
      </c>
      <c r="K4313" t="s">
        <v>671</v>
      </c>
      <c r="L4313">
        <v>1200</v>
      </c>
      <c r="M4313">
        <v>240</v>
      </c>
      <c r="N4313">
        <v>246</v>
      </c>
      <c r="P4313">
        <v>96</v>
      </c>
      <c r="Q4313">
        <v>61</v>
      </c>
      <c r="R4313">
        <v>9</v>
      </c>
      <c r="S4313">
        <v>63.36</v>
      </c>
      <c r="T4313">
        <v>21</v>
      </c>
      <c r="U4313">
        <v>4.25</v>
      </c>
      <c r="V4313">
        <v>0.36071428571428571</v>
      </c>
      <c r="W4313">
        <v>0.4</v>
      </c>
      <c r="X4313">
        <v>0.3542392566782811</v>
      </c>
      <c r="Y4313">
        <v>5.2264808362369339E-2</v>
      </c>
      <c r="Z4313">
        <v>434</v>
      </c>
      <c r="AA4313">
        <v>0.8</v>
      </c>
      <c r="AB4313">
        <v>18</v>
      </c>
      <c r="AC4313">
        <v>0</v>
      </c>
      <c r="AD4313">
        <v>0</v>
      </c>
      <c r="AE4313">
        <v>6</v>
      </c>
      <c r="AF4313">
        <v>0</v>
      </c>
      <c r="AG4313">
        <v>0</v>
      </c>
      <c r="AH4313">
        <v>0</v>
      </c>
      <c r="AI4313">
        <v>15</v>
      </c>
      <c r="AJ4313">
        <v>0</v>
      </c>
      <c r="AK4313">
        <v>1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50</v>
      </c>
      <c r="AR4313">
        <v>50</v>
      </c>
      <c r="AS4313" t="s">
        <v>797</v>
      </c>
    </row>
    <row r="4314" spans="1:45" x14ac:dyDescent="0.25">
      <c r="A4314">
        <v>4313</v>
      </c>
      <c r="B4314" t="s">
        <v>26</v>
      </c>
      <c r="C4314" t="s">
        <v>665</v>
      </c>
      <c r="D4314" t="s">
        <v>8</v>
      </c>
      <c r="E4314" t="s">
        <v>365</v>
      </c>
      <c r="F4314" s="138">
        <v>44170</v>
      </c>
      <c r="G4314" t="s">
        <v>670</v>
      </c>
      <c r="H4314" t="s">
        <v>667</v>
      </c>
      <c r="I4314" t="s">
        <v>668</v>
      </c>
      <c r="J4314" t="s">
        <v>137</v>
      </c>
      <c r="K4314" t="s">
        <v>671</v>
      </c>
      <c r="L4314">
        <v>1200</v>
      </c>
      <c r="M4314">
        <v>336</v>
      </c>
      <c r="N4314">
        <v>325</v>
      </c>
      <c r="P4314">
        <v>134.4</v>
      </c>
      <c r="Q4314">
        <v>60</v>
      </c>
      <c r="R4314">
        <v>25</v>
      </c>
      <c r="S4314">
        <v>88.703999999999994</v>
      </c>
      <c r="T4314">
        <v>39</v>
      </c>
      <c r="U4314">
        <v>31</v>
      </c>
      <c r="V4314">
        <v>0.82352941176470584</v>
      </c>
      <c r="W4314">
        <v>0.4</v>
      </c>
      <c r="X4314">
        <v>0.26373626373626374</v>
      </c>
      <c r="Y4314">
        <v>0.1098901098901099</v>
      </c>
      <c r="Z4314">
        <v>367</v>
      </c>
      <c r="AA4314">
        <v>0.7</v>
      </c>
      <c r="AB4314">
        <v>36</v>
      </c>
      <c r="AC4314">
        <v>0</v>
      </c>
      <c r="AD4314">
        <v>0</v>
      </c>
      <c r="AE4314">
        <v>6</v>
      </c>
      <c r="AF4314">
        <v>0</v>
      </c>
      <c r="AG4314">
        <v>0</v>
      </c>
      <c r="AH4314">
        <v>22</v>
      </c>
      <c r="AI4314">
        <v>0</v>
      </c>
      <c r="AJ4314">
        <v>0</v>
      </c>
      <c r="AK4314">
        <v>18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100</v>
      </c>
      <c r="AR4314">
        <v>100</v>
      </c>
      <c r="AS4314" t="s">
        <v>755</v>
      </c>
    </row>
    <row r="4315" spans="1:45" x14ac:dyDescent="0.25">
      <c r="A4315">
        <v>4314</v>
      </c>
      <c r="B4315" t="s">
        <v>26</v>
      </c>
      <c r="C4315" t="s">
        <v>665</v>
      </c>
      <c r="D4315" t="s">
        <v>8</v>
      </c>
      <c r="E4315" t="s">
        <v>365</v>
      </c>
      <c r="F4315" s="138">
        <v>44170</v>
      </c>
      <c r="G4315" t="s">
        <v>670</v>
      </c>
      <c r="H4315" t="s">
        <v>667</v>
      </c>
      <c r="I4315" t="s">
        <v>668</v>
      </c>
      <c r="J4315" t="s">
        <v>140</v>
      </c>
      <c r="K4315" t="s">
        <v>671</v>
      </c>
      <c r="L4315">
        <v>1200</v>
      </c>
      <c r="M4315">
        <v>336</v>
      </c>
      <c r="N4315">
        <v>329</v>
      </c>
      <c r="P4315">
        <v>134.4</v>
      </c>
      <c r="Q4315">
        <v>87</v>
      </c>
      <c r="R4315">
        <v>0</v>
      </c>
      <c r="S4315">
        <v>88.703999999999994</v>
      </c>
      <c r="T4315">
        <v>49.5</v>
      </c>
      <c r="U4315">
        <v>0</v>
      </c>
      <c r="V4315">
        <v>0.56896551724137934</v>
      </c>
      <c r="W4315">
        <v>0.4</v>
      </c>
      <c r="X4315">
        <v>0.37776812852800695</v>
      </c>
      <c r="Y4315">
        <v>0</v>
      </c>
      <c r="Z4315">
        <v>370</v>
      </c>
      <c r="AA4315">
        <v>0.7</v>
      </c>
      <c r="AB4315">
        <v>41</v>
      </c>
      <c r="AC4315">
        <v>4</v>
      </c>
      <c r="AD4315">
        <v>0</v>
      </c>
      <c r="AE4315">
        <v>15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50</v>
      </c>
      <c r="AR4315">
        <v>50</v>
      </c>
      <c r="AS4315" t="s">
        <v>797</v>
      </c>
    </row>
    <row r="4316" spans="1:45" x14ac:dyDescent="0.25">
      <c r="A4316">
        <v>4315</v>
      </c>
      <c r="B4316" t="s">
        <v>26</v>
      </c>
      <c r="C4316" t="s">
        <v>665</v>
      </c>
      <c r="D4316" t="s">
        <v>8</v>
      </c>
      <c r="E4316" t="s">
        <v>365</v>
      </c>
      <c r="F4316" s="138">
        <v>44170</v>
      </c>
      <c r="G4316" t="s">
        <v>670</v>
      </c>
      <c r="H4316" t="s">
        <v>667</v>
      </c>
      <c r="I4316" t="s">
        <v>668</v>
      </c>
      <c r="J4316" t="s">
        <v>141</v>
      </c>
      <c r="K4316" t="s">
        <v>671</v>
      </c>
      <c r="L4316">
        <v>1200</v>
      </c>
      <c r="M4316">
        <v>336</v>
      </c>
      <c r="N4316">
        <v>336</v>
      </c>
      <c r="P4316">
        <v>134.4</v>
      </c>
      <c r="Q4316">
        <v>54</v>
      </c>
      <c r="R4316">
        <v>16</v>
      </c>
      <c r="S4316">
        <v>88.703999999999994</v>
      </c>
      <c r="T4316">
        <v>42</v>
      </c>
      <c r="U4316">
        <v>9</v>
      </c>
      <c r="V4316">
        <v>0.72857142857142854</v>
      </c>
      <c r="W4316">
        <v>0.4</v>
      </c>
      <c r="X4316">
        <v>0.22959183673469388</v>
      </c>
      <c r="Y4316">
        <v>6.8027210884353748E-2</v>
      </c>
      <c r="Z4316">
        <v>600</v>
      </c>
      <c r="AA4316">
        <v>0.7</v>
      </c>
      <c r="AB4316">
        <v>37</v>
      </c>
      <c r="AC4316">
        <v>10</v>
      </c>
      <c r="AD4316">
        <v>0</v>
      </c>
      <c r="AE4316">
        <v>5</v>
      </c>
      <c r="AF4316">
        <v>0</v>
      </c>
      <c r="AG4316">
        <v>0</v>
      </c>
      <c r="AH4316">
        <v>0</v>
      </c>
      <c r="AI4316">
        <v>14</v>
      </c>
      <c r="AJ4316">
        <v>0</v>
      </c>
      <c r="AK4316">
        <v>11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50</v>
      </c>
      <c r="AR4316">
        <v>50</v>
      </c>
      <c r="AS4316" t="s">
        <v>797</v>
      </c>
    </row>
    <row r="4317" spans="1:45" x14ac:dyDescent="0.25">
      <c r="A4317">
        <v>4316</v>
      </c>
      <c r="B4317" t="s">
        <v>26</v>
      </c>
      <c r="C4317" t="s">
        <v>665</v>
      </c>
      <c r="D4317" t="s">
        <v>8</v>
      </c>
      <c r="E4317" t="s">
        <v>365</v>
      </c>
      <c r="F4317" s="138">
        <v>44170</v>
      </c>
      <c r="G4317" t="s">
        <v>682</v>
      </c>
      <c r="H4317" t="s">
        <v>667</v>
      </c>
      <c r="I4317" t="s">
        <v>668</v>
      </c>
      <c r="J4317" t="s">
        <v>151</v>
      </c>
      <c r="K4317" t="s">
        <v>671</v>
      </c>
      <c r="L4317">
        <v>1200</v>
      </c>
      <c r="M4317">
        <v>200</v>
      </c>
      <c r="N4317">
        <v>204</v>
      </c>
      <c r="P4317">
        <v>80</v>
      </c>
      <c r="Q4317">
        <v>44</v>
      </c>
      <c r="R4317">
        <v>40</v>
      </c>
      <c r="S4317">
        <v>52.8</v>
      </c>
      <c r="T4317">
        <v>30</v>
      </c>
      <c r="U4317">
        <v>19.25</v>
      </c>
      <c r="V4317">
        <v>0.58630952380952384</v>
      </c>
      <c r="W4317">
        <v>0.4</v>
      </c>
      <c r="X4317">
        <v>0.3081232492997199</v>
      </c>
      <c r="Y4317">
        <v>0.28011204481792723</v>
      </c>
      <c r="Z4317">
        <v>312</v>
      </c>
      <c r="AA4317">
        <v>0.7</v>
      </c>
      <c r="AB4317">
        <v>13</v>
      </c>
      <c r="AC4317">
        <v>8</v>
      </c>
      <c r="AD4317">
        <v>0</v>
      </c>
      <c r="AE4317">
        <v>30</v>
      </c>
      <c r="AF4317">
        <v>0</v>
      </c>
      <c r="AG4317">
        <v>0</v>
      </c>
      <c r="AH4317">
        <v>4</v>
      </c>
      <c r="AI4317">
        <v>7</v>
      </c>
      <c r="AJ4317">
        <v>0</v>
      </c>
      <c r="AK4317">
        <v>27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50</v>
      </c>
      <c r="AR4317">
        <v>50</v>
      </c>
      <c r="AS4317" t="s">
        <v>755</v>
      </c>
    </row>
    <row r="4318" spans="1:45" x14ac:dyDescent="0.25">
      <c r="A4318">
        <v>4317</v>
      </c>
      <c r="B4318" t="s">
        <v>26</v>
      </c>
      <c r="C4318" t="s">
        <v>665</v>
      </c>
      <c r="D4318" t="s">
        <v>8</v>
      </c>
      <c r="E4318" t="s">
        <v>365</v>
      </c>
      <c r="F4318" s="138">
        <v>44170</v>
      </c>
      <c r="G4318" t="s">
        <v>682</v>
      </c>
      <c r="H4318" t="s">
        <v>667</v>
      </c>
      <c r="I4318" t="s">
        <v>668</v>
      </c>
      <c r="J4318" t="s">
        <v>152</v>
      </c>
      <c r="K4318" t="s">
        <v>671</v>
      </c>
      <c r="L4318">
        <v>1200</v>
      </c>
      <c r="M4318">
        <v>200</v>
      </c>
      <c r="N4318">
        <v>196</v>
      </c>
      <c r="P4318">
        <v>80</v>
      </c>
      <c r="Q4318">
        <v>46</v>
      </c>
      <c r="R4318">
        <v>13</v>
      </c>
      <c r="S4318">
        <v>52.8</v>
      </c>
      <c r="T4318">
        <v>28.5</v>
      </c>
      <c r="U4318">
        <v>6.5</v>
      </c>
      <c r="V4318">
        <v>0.59322033898305082</v>
      </c>
      <c r="W4318">
        <v>0.4</v>
      </c>
      <c r="X4318">
        <v>0.3352769679300292</v>
      </c>
      <c r="Y4318">
        <v>9.4752186588921289E-2</v>
      </c>
      <c r="Z4318">
        <v>380</v>
      </c>
      <c r="AA4318">
        <v>0.7</v>
      </c>
      <c r="AB4318">
        <v>23</v>
      </c>
      <c r="AC4318">
        <v>0</v>
      </c>
      <c r="AD4318">
        <v>0</v>
      </c>
      <c r="AE4318">
        <v>11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13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50</v>
      </c>
      <c r="AR4318">
        <v>50</v>
      </c>
      <c r="AS4318" t="s">
        <v>755</v>
      </c>
    </row>
    <row r="4319" spans="1:45" x14ac:dyDescent="0.25">
      <c r="A4319">
        <v>4318</v>
      </c>
      <c r="B4319" t="s">
        <v>26</v>
      </c>
      <c r="C4319" t="s">
        <v>665</v>
      </c>
      <c r="D4319" t="s">
        <v>8</v>
      </c>
      <c r="E4319" t="s">
        <v>365</v>
      </c>
      <c r="F4319" s="138">
        <v>44170</v>
      </c>
      <c r="G4319" t="s">
        <v>682</v>
      </c>
      <c r="H4319" t="s">
        <v>667</v>
      </c>
      <c r="I4319" t="s">
        <v>668</v>
      </c>
      <c r="J4319" t="s">
        <v>153</v>
      </c>
      <c r="K4319" t="s">
        <v>671</v>
      </c>
      <c r="L4319">
        <v>1200</v>
      </c>
      <c r="M4319">
        <v>200</v>
      </c>
      <c r="N4319">
        <v>208</v>
      </c>
      <c r="P4319">
        <v>80</v>
      </c>
      <c r="Q4319">
        <v>46</v>
      </c>
      <c r="R4319">
        <v>6</v>
      </c>
      <c r="S4319">
        <v>52.8</v>
      </c>
      <c r="T4319">
        <v>17.579999999999998</v>
      </c>
      <c r="U4319">
        <v>8</v>
      </c>
      <c r="V4319">
        <v>0.49192307692307691</v>
      </c>
      <c r="W4319">
        <v>0.4</v>
      </c>
      <c r="X4319">
        <v>0.31593406593406592</v>
      </c>
      <c r="Y4319">
        <v>4.1208791208791208E-2</v>
      </c>
      <c r="Z4319">
        <v>398</v>
      </c>
      <c r="AA4319">
        <v>0.7</v>
      </c>
      <c r="AB4319">
        <v>12.83</v>
      </c>
      <c r="AC4319">
        <v>3</v>
      </c>
      <c r="AD4319">
        <v>0</v>
      </c>
      <c r="AE4319">
        <v>8</v>
      </c>
      <c r="AF4319">
        <v>0</v>
      </c>
      <c r="AG4319">
        <v>0</v>
      </c>
      <c r="AH4319">
        <v>8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50</v>
      </c>
      <c r="AR4319">
        <v>50</v>
      </c>
      <c r="AS4319" t="s">
        <v>755</v>
      </c>
    </row>
    <row r="4320" spans="1:45" x14ac:dyDescent="0.25">
      <c r="A4320">
        <v>4319</v>
      </c>
      <c r="B4320" t="s">
        <v>26</v>
      </c>
      <c r="C4320" t="s">
        <v>665</v>
      </c>
      <c r="D4320" t="s">
        <v>8</v>
      </c>
      <c r="E4320" t="s">
        <v>365</v>
      </c>
      <c r="F4320" s="138">
        <v>44170</v>
      </c>
      <c r="G4320" t="s">
        <v>682</v>
      </c>
      <c r="H4320" t="s">
        <v>667</v>
      </c>
      <c r="I4320" t="s">
        <v>668</v>
      </c>
      <c r="J4320" t="s">
        <v>150</v>
      </c>
      <c r="K4320" t="s">
        <v>671</v>
      </c>
      <c r="L4320">
        <v>1200</v>
      </c>
      <c r="M4320">
        <v>200</v>
      </c>
      <c r="N4320">
        <v>194</v>
      </c>
      <c r="P4320">
        <v>80</v>
      </c>
      <c r="Q4320">
        <v>39</v>
      </c>
      <c r="R4320">
        <v>0</v>
      </c>
      <c r="S4320">
        <v>52.8</v>
      </c>
      <c r="T4320">
        <v>26.55</v>
      </c>
      <c r="U4320">
        <v>0</v>
      </c>
      <c r="V4320">
        <v>0.68076923076923079</v>
      </c>
      <c r="W4320">
        <v>0.4</v>
      </c>
      <c r="X4320">
        <v>0.28718703976435939</v>
      </c>
      <c r="Y4320">
        <v>0</v>
      </c>
      <c r="Z4320">
        <v>257</v>
      </c>
      <c r="AA4320">
        <v>0.7</v>
      </c>
      <c r="AB4320">
        <v>17.8</v>
      </c>
      <c r="AC4320">
        <v>5</v>
      </c>
      <c r="AD4320">
        <v>0</v>
      </c>
      <c r="AE4320">
        <v>15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50</v>
      </c>
      <c r="AR4320">
        <v>50</v>
      </c>
      <c r="AS4320" t="s">
        <v>755</v>
      </c>
    </row>
    <row r="4321" spans="1:45" x14ac:dyDescent="0.25">
      <c r="A4321">
        <v>4320</v>
      </c>
      <c r="B4321" t="s">
        <v>26</v>
      </c>
      <c r="C4321" t="s">
        <v>665</v>
      </c>
      <c r="D4321" t="s">
        <v>8</v>
      </c>
      <c r="E4321" t="s">
        <v>365</v>
      </c>
      <c r="F4321" s="138">
        <v>44170</v>
      </c>
      <c r="G4321" t="s">
        <v>682</v>
      </c>
      <c r="H4321" t="s">
        <v>667</v>
      </c>
      <c r="I4321" t="s">
        <v>668</v>
      </c>
      <c r="J4321" t="s">
        <v>434</v>
      </c>
      <c r="K4321" t="s">
        <v>671</v>
      </c>
      <c r="L4321">
        <v>1200</v>
      </c>
      <c r="M4321">
        <v>200</v>
      </c>
      <c r="N4321">
        <v>200</v>
      </c>
      <c r="P4321">
        <v>80</v>
      </c>
      <c r="Q4321">
        <v>33</v>
      </c>
      <c r="R4321">
        <v>12</v>
      </c>
      <c r="S4321">
        <v>52.8</v>
      </c>
      <c r="T4321">
        <v>14.5</v>
      </c>
      <c r="U4321">
        <v>9.25</v>
      </c>
      <c r="V4321">
        <v>0.52777777777777779</v>
      </c>
      <c r="W4321">
        <v>0.4</v>
      </c>
      <c r="X4321">
        <v>0.23571428571428571</v>
      </c>
      <c r="Y4321">
        <v>8.5714285714285715E-2</v>
      </c>
      <c r="Z4321">
        <v>223</v>
      </c>
      <c r="AA4321">
        <v>0.7</v>
      </c>
      <c r="AB4321">
        <v>13</v>
      </c>
      <c r="AC4321">
        <v>0</v>
      </c>
      <c r="AD4321">
        <v>0</v>
      </c>
      <c r="AE4321">
        <v>3</v>
      </c>
      <c r="AF4321">
        <v>0</v>
      </c>
      <c r="AG4321">
        <v>0</v>
      </c>
      <c r="AH4321">
        <v>5</v>
      </c>
      <c r="AI4321">
        <v>1</v>
      </c>
      <c r="AJ4321">
        <v>0</v>
      </c>
      <c r="AK4321">
        <v>8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50</v>
      </c>
      <c r="AR4321">
        <v>50</v>
      </c>
      <c r="AS4321" t="s">
        <v>755</v>
      </c>
    </row>
    <row r="4322" spans="1:45" x14ac:dyDescent="0.25">
      <c r="A4322">
        <v>4321</v>
      </c>
      <c r="B4322" t="s">
        <v>26</v>
      </c>
      <c r="C4322" t="s">
        <v>665</v>
      </c>
      <c r="D4322" t="s">
        <v>8</v>
      </c>
      <c r="E4322" t="s">
        <v>365</v>
      </c>
      <c r="F4322" s="138">
        <v>44170</v>
      </c>
      <c r="G4322" t="s">
        <v>682</v>
      </c>
      <c r="H4322" t="s">
        <v>667</v>
      </c>
      <c r="I4322" t="s">
        <v>668</v>
      </c>
      <c r="J4322" t="s">
        <v>396</v>
      </c>
      <c r="K4322" t="s">
        <v>671</v>
      </c>
      <c r="L4322">
        <v>1200</v>
      </c>
      <c r="M4322">
        <v>200</v>
      </c>
      <c r="N4322">
        <v>224</v>
      </c>
      <c r="P4322">
        <v>80</v>
      </c>
      <c r="Q4322">
        <v>37</v>
      </c>
      <c r="R4322">
        <v>11</v>
      </c>
      <c r="S4322">
        <v>52.8</v>
      </c>
      <c r="T4322">
        <v>24.25</v>
      </c>
      <c r="U4322">
        <v>6</v>
      </c>
      <c r="V4322">
        <v>0.63020833333333337</v>
      </c>
      <c r="W4322">
        <v>0.4</v>
      </c>
      <c r="X4322">
        <v>0.23596938775510207</v>
      </c>
      <c r="Y4322">
        <v>7.0153061224489804E-2</v>
      </c>
      <c r="Z4322">
        <v>313</v>
      </c>
      <c r="AA4322">
        <v>0.7</v>
      </c>
      <c r="AB4322">
        <v>21</v>
      </c>
      <c r="AC4322">
        <v>3</v>
      </c>
      <c r="AD4322">
        <v>0</v>
      </c>
      <c r="AE4322">
        <v>5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12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50</v>
      </c>
      <c r="AR4322">
        <v>50</v>
      </c>
      <c r="AS4322" t="s">
        <v>755</v>
      </c>
    </row>
    <row r="4323" spans="1:45" x14ac:dyDescent="0.25">
      <c r="A4323">
        <v>4322</v>
      </c>
      <c r="B4323" t="s">
        <v>26</v>
      </c>
      <c r="C4323" t="s">
        <v>665</v>
      </c>
      <c r="D4323" t="s">
        <v>8</v>
      </c>
      <c r="E4323" t="s">
        <v>365</v>
      </c>
      <c r="F4323" s="138">
        <v>44170</v>
      </c>
      <c r="G4323" t="s">
        <v>683</v>
      </c>
      <c r="H4323" t="s">
        <v>667</v>
      </c>
      <c r="I4323" t="s">
        <v>668</v>
      </c>
      <c r="J4323" t="s">
        <v>391</v>
      </c>
      <c r="K4323" t="s">
        <v>669</v>
      </c>
      <c r="L4323">
        <v>1500</v>
      </c>
      <c r="M4323">
        <v>420</v>
      </c>
      <c r="N4323">
        <v>432</v>
      </c>
      <c r="P4323">
        <v>168</v>
      </c>
      <c r="Q4323">
        <v>62</v>
      </c>
      <c r="R4323">
        <v>59</v>
      </c>
      <c r="S4323">
        <v>110.88</v>
      </c>
      <c r="T4323">
        <v>45</v>
      </c>
      <c r="U4323">
        <v>39</v>
      </c>
      <c r="V4323">
        <v>0.69421487603305787</v>
      </c>
      <c r="W4323">
        <v>0.4</v>
      </c>
      <c r="X4323">
        <v>0.20502645502645503</v>
      </c>
      <c r="Y4323">
        <v>0.19510582010582012</v>
      </c>
      <c r="Z4323">
        <v>476</v>
      </c>
      <c r="AA4323">
        <v>0.7</v>
      </c>
      <c r="AB4323">
        <v>43</v>
      </c>
      <c r="AC4323">
        <v>0</v>
      </c>
      <c r="AD4323">
        <v>0</v>
      </c>
      <c r="AE4323">
        <v>4</v>
      </c>
      <c r="AF4323">
        <v>0</v>
      </c>
      <c r="AG4323">
        <v>0</v>
      </c>
      <c r="AH4323">
        <v>34</v>
      </c>
      <c r="AI4323">
        <v>4</v>
      </c>
      <c r="AJ4323">
        <v>0</v>
      </c>
      <c r="AK4323">
        <v>8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50</v>
      </c>
      <c r="AR4323">
        <v>50</v>
      </c>
      <c r="AS4323" t="s">
        <v>797</v>
      </c>
    </row>
    <row r="4324" spans="1:45" x14ac:dyDescent="0.25">
      <c r="A4324">
        <v>4323</v>
      </c>
      <c r="B4324" t="s">
        <v>26</v>
      </c>
      <c r="C4324" t="s">
        <v>665</v>
      </c>
      <c r="D4324" t="s">
        <v>8</v>
      </c>
      <c r="E4324" t="s">
        <v>365</v>
      </c>
      <c r="F4324" s="138">
        <v>44170</v>
      </c>
      <c r="G4324" t="s">
        <v>683</v>
      </c>
      <c r="H4324" t="s">
        <v>667</v>
      </c>
      <c r="I4324" t="s">
        <v>668</v>
      </c>
      <c r="J4324" t="s">
        <v>394</v>
      </c>
      <c r="K4324" t="s">
        <v>669</v>
      </c>
      <c r="L4324">
        <v>1500</v>
      </c>
      <c r="M4324">
        <v>420</v>
      </c>
      <c r="N4324">
        <v>404</v>
      </c>
      <c r="P4324">
        <v>168</v>
      </c>
      <c r="Q4324">
        <v>56</v>
      </c>
      <c r="R4324">
        <v>26</v>
      </c>
      <c r="S4324">
        <v>110.88</v>
      </c>
      <c r="T4324">
        <v>37.25</v>
      </c>
      <c r="U4324">
        <v>9.25</v>
      </c>
      <c r="V4324">
        <v>0.56707317073170727</v>
      </c>
      <c r="W4324">
        <v>0.4</v>
      </c>
      <c r="X4324">
        <v>0.19801980198019806</v>
      </c>
      <c r="Y4324">
        <v>9.1937765205091948E-2</v>
      </c>
      <c r="Z4324">
        <v>290</v>
      </c>
      <c r="AA4324">
        <v>0.6</v>
      </c>
      <c r="AB4324">
        <v>24</v>
      </c>
      <c r="AC4324">
        <v>9</v>
      </c>
      <c r="AD4324">
        <v>0</v>
      </c>
      <c r="AE4324">
        <v>22</v>
      </c>
      <c r="AF4324">
        <v>0</v>
      </c>
      <c r="AG4324">
        <v>0</v>
      </c>
      <c r="AH4324">
        <v>7</v>
      </c>
      <c r="AI4324">
        <v>3</v>
      </c>
      <c r="AJ4324">
        <v>0</v>
      </c>
      <c r="AK4324">
        <v>3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50</v>
      </c>
      <c r="AR4324">
        <v>50</v>
      </c>
      <c r="AS4324" t="s">
        <v>797</v>
      </c>
    </row>
    <row r="4325" spans="1:45" x14ac:dyDescent="0.25">
      <c r="A4325">
        <v>4324</v>
      </c>
      <c r="B4325" t="s">
        <v>26</v>
      </c>
      <c r="C4325" t="s">
        <v>665</v>
      </c>
      <c r="D4325" t="s">
        <v>8</v>
      </c>
      <c r="E4325" t="s">
        <v>365</v>
      </c>
      <c r="F4325" s="138">
        <v>44170</v>
      </c>
      <c r="G4325" t="s">
        <v>683</v>
      </c>
      <c r="H4325" t="s">
        <v>667</v>
      </c>
      <c r="I4325" t="s">
        <v>668</v>
      </c>
      <c r="J4325" t="s">
        <v>393</v>
      </c>
      <c r="K4325" t="s">
        <v>669</v>
      </c>
      <c r="L4325">
        <v>1500</v>
      </c>
      <c r="M4325">
        <v>420</v>
      </c>
      <c r="N4325">
        <v>425</v>
      </c>
      <c r="P4325">
        <v>168</v>
      </c>
      <c r="Q4325">
        <v>45</v>
      </c>
      <c r="R4325">
        <v>25</v>
      </c>
      <c r="S4325">
        <v>111</v>
      </c>
      <c r="T4325">
        <v>21</v>
      </c>
      <c r="U4325">
        <v>21</v>
      </c>
      <c r="V4325">
        <v>0.6</v>
      </c>
      <c r="W4325">
        <v>0.4</v>
      </c>
      <c r="X4325">
        <v>0.15126050420168066</v>
      </c>
      <c r="Y4325">
        <v>8.4033613445378158E-2</v>
      </c>
      <c r="Z4325">
        <v>367</v>
      </c>
      <c r="AA4325">
        <v>0.6</v>
      </c>
      <c r="AB4325">
        <v>19</v>
      </c>
      <c r="AC4325">
        <v>8</v>
      </c>
      <c r="AD4325">
        <v>0</v>
      </c>
      <c r="AE4325">
        <v>0</v>
      </c>
      <c r="AF4325">
        <v>0</v>
      </c>
      <c r="AG4325">
        <v>0</v>
      </c>
      <c r="AH4325">
        <v>12</v>
      </c>
      <c r="AI4325">
        <v>0</v>
      </c>
      <c r="AJ4325">
        <v>0</v>
      </c>
      <c r="AK4325">
        <v>18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50</v>
      </c>
      <c r="AR4325">
        <v>50</v>
      </c>
      <c r="AS4325" t="s">
        <v>797</v>
      </c>
    </row>
    <row r="4326" spans="1:45" x14ac:dyDescent="0.25">
      <c r="A4326">
        <v>4325</v>
      </c>
      <c r="B4326" t="s">
        <v>26</v>
      </c>
      <c r="C4326" t="s">
        <v>665</v>
      </c>
      <c r="D4326" t="s">
        <v>8</v>
      </c>
      <c r="E4326" t="s">
        <v>365</v>
      </c>
      <c r="F4326" s="138">
        <v>44170</v>
      </c>
      <c r="G4326" t="s">
        <v>675</v>
      </c>
      <c r="H4326" t="s">
        <v>667</v>
      </c>
      <c r="I4326" t="s">
        <v>668</v>
      </c>
      <c r="J4326" t="s">
        <v>164</v>
      </c>
      <c r="K4326" t="s">
        <v>669</v>
      </c>
      <c r="L4326">
        <v>5400</v>
      </c>
      <c r="M4326">
        <v>630</v>
      </c>
      <c r="N4326">
        <v>627</v>
      </c>
      <c r="P4326">
        <v>353</v>
      </c>
      <c r="Q4326">
        <v>102</v>
      </c>
      <c r="R4326">
        <v>0</v>
      </c>
      <c r="S4326">
        <v>166</v>
      </c>
      <c r="T4326">
        <v>84.25</v>
      </c>
      <c r="U4326">
        <v>0</v>
      </c>
      <c r="V4326">
        <v>0.8259803921568627</v>
      </c>
      <c r="W4326">
        <v>0.4</v>
      </c>
      <c r="X4326">
        <v>0.23239917976760083</v>
      </c>
      <c r="Y4326">
        <v>0</v>
      </c>
      <c r="Z4326">
        <v>500</v>
      </c>
      <c r="AA4326">
        <v>0.8</v>
      </c>
      <c r="AB4326">
        <v>65</v>
      </c>
      <c r="AC4326">
        <v>13</v>
      </c>
      <c r="AD4326">
        <v>0</v>
      </c>
      <c r="AE4326">
        <v>32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50</v>
      </c>
      <c r="AR4326">
        <v>50</v>
      </c>
      <c r="AS4326" t="s">
        <v>797</v>
      </c>
    </row>
    <row r="4327" spans="1:45" x14ac:dyDescent="0.25">
      <c r="A4327">
        <v>4326</v>
      </c>
      <c r="B4327" t="s">
        <v>26</v>
      </c>
      <c r="C4327" t="s">
        <v>665</v>
      </c>
      <c r="D4327" t="s">
        <v>8</v>
      </c>
      <c r="E4327" t="s">
        <v>365</v>
      </c>
      <c r="F4327" s="138">
        <v>44170</v>
      </c>
      <c r="G4327" t="s">
        <v>676</v>
      </c>
      <c r="H4327" t="s">
        <v>667</v>
      </c>
      <c r="I4327" t="s">
        <v>668</v>
      </c>
      <c r="J4327" t="s">
        <v>165</v>
      </c>
      <c r="K4327" t="s">
        <v>669</v>
      </c>
      <c r="L4327">
        <v>1200</v>
      </c>
      <c r="M4327">
        <v>336</v>
      </c>
      <c r="N4327">
        <v>369</v>
      </c>
      <c r="P4327">
        <v>134.4</v>
      </c>
      <c r="Q4327">
        <v>71</v>
      </c>
      <c r="R4327">
        <v>21</v>
      </c>
      <c r="S4327">
        <v>88.703999999999994</v>
      </c>
      <c r="T4327">
        <v>47</v>
      </c>
      <c r="U4327">
        <v>8</v>
      </c>
      <c r="V4327">
        <v>0.59782608695652173</v>
      </c>
      <c r="W4327">
        <v>0.4</v>
      </c>
      <c r="X4327">
        <v>0.27487417731320168</v>
      </c>
      <c r="Y4327">
        <v>8.1300813008130079E-2</v>
      </c>
      <c r="Z4327">
        <v>789</v>
      </c>
      <c r="AA4327">
        <v>0.8</v>
      </c>
      <c r="AB4327">
        <v>39</v>
      </c>
      <c r="AC4327">
        <v>0</v>
      </c>
      <c r="AD4327">
        <v>0</v>
      </c>
      <c r="AE4327">
        <v>16</v>
      </c>
      <c r="AF4327">
        <v>0</v>
      </c>
      <c r="AG4327">
        <v>0</v>
      </c>
      <c r="AH4327">
        <v>0</v>
      </c>
      <c r="AI4327">
        <v>12</v>
      </c>
      <c r="AJ4327">
        <v>0</v>
      </c>
      <c r="AK4327">
        <v>10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50</v>
      </c>
      <c r="AR4327">
        <v>50</v>
      </c>
      <c r="AS4327" t="s">
        <v>797</v>
      </c>
    </row>
    <row r="4328" spans="1:45" x14ac:dyDescent="0.25">
      <c r="A4328">
        <v>4327</v>
      </c>
      <c r="B4328" t="s">
        <v>26</v>
      </c>
      <c r="C4328" t="s">
        <v>665</v>
      </c>
      <c r="D4328" t="s">
        <v>8</v>
      </c>
      <c r="E4328" t="s">
        <v>365</v>
      </c>
      <c r="F4328" s="138">
        <v>44170</v>
      </c>
      <c r="G4328" t="s">
        <v>676</v>
      </c>
      <c r="H4328" t="s">
        <v>667</v>
      </c>
      <c r="I4328" t="s">
        <v>668</v>
      </c>
      <c r="J4328" t="s">
        <v>166</v>
      </c>
      <c r="K4328" t="s">
        <v>669</v>
      </c>
      <c r="L4328">
        <v>1200</v>
      </c>
      <c r="M4328">
        <v>336</v>
      </c>
      <c r="N4328">
        <v>334</v>
      </c>
      <c r="P4328">
        <v>134.4</v>
      </c>
      <c r="Q4328">
        <v>91</v>
      </c>
      <c r="R4328">
        <v>42</v>
      </c>
      <c r="S4328">
        <v>88.703999999999994</v>
      </c>
      <c r="T4328">
        <v>32.5</v>
      </c>
      <c r="U4328">
        <v>21.25</v>
      </c>
      <c r="V4328">
        <v>0.40413533834586468</v>
      </c>
      <c r="W4328">
        <v>0.4</v>
      </c>
      <c r="X4328">
        <v>0.38922155688622756</v>
      </c>
      <c r="Y4328">
        <v>0.17964071856287425</v>
      </c>
      <c r="Z4328">
        <v>492</v>
      </c>
      <c r="AA4328">
        <v>0.6</v>
      </c>
      <c r="AB4328">
        <v>0</v>
      </c>
      <c r="AC4328">
        <v>0</v>
      </c>
      <c r="AD4328">
        <v>0</v>
      </c>
      <c r="AE4328">
        <v>65</v>
      </c>
      <c r="AF4328">
        <v>0</v>
      </c>
      <c r="AG4328">
        <v>0</v>
      </c>
      <c r="AH4328">
        <v>0</v>
      </c>
      <c r="AI4328">
        <v>39</v>
      </c>
      <c r="AJ4328">
        <v>0</v>
      </c>
      <c r="AK4328">
        <v>23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100</v>
      </c>
      <c r="AR4328">
        <v>100</v>
      </c>
      <c r="AS4328" t="s">
        <v>797</v>
      </c>
    </row>
    <row r="4329" spans="1:45" x14ac:dyDescent="0.25">
      <c r="A4329">
        <v>4328</v>
      </c>
      <c r="B4329" t="s">
        <v>26</v>
      </c>
      <c r="C4329" t="s">
        <v>665</v>
      </c>
      <c r="D4329" t="s">
        <v>8</v>
      </c>
      <c r="E4329" t="s">
        <v>365</v>
      </c>
      <c r="F4329" s="138">
        <v>44170</v>
      </c>
      <c r="G4329" t="s">
        <v>684</v>
      </c>
      <c r="H4329" t="s">
        <v>667</v>
      </c>
      <c r="I4329" t="s">
        <v>668</v>
      </c>
      <c r="J4329" t="s">
        <v>169</v>
      </c>
      <c r="K4329" t="s">
        <v>669</v>
      </c>
      <c r="L4329">
        <v>1250</v>
      </c>
      <c r="M4329">
        <v>350</v>
      </c>
      <c r="N4329">
        <v>353</v>
      </c>
      <c r="P4329">
        <v>140</v>
      </c>
      <c r="Q4329">
        <v>67</v>
      </c>
      <c r="R4329">
        <v>35</v>
      </c>
      <c r="S4329">
        <v>92.399999999999991</v>
      </c>
      <c r="T4329">
        <v>32</v>
      </c>
      <c r="U4329">
        <v>38.5</v>
      </c>
      <c r="V4329">
        <v>0.69117647058823528</v>
      </c>
      <c r="W4329">
        <v>0.4</v>
      </c>
      <c r="X4329">
        <v>0.27114528530959126</v>
      </c>
      <c r="Y4329">
        <v>0.14164305949008499</v>
      </c>
      <c r="Z4329">
        <v>512</v>
      </c>
      <c r="AA4329">
        <v>0.7</v>
      </c>
      <c r="AB4329">
        <v>32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22</v>
      </c>
      <c r="AI4329">
        <v>0</v>
      </c>
      <c r="AJ4329">
        <v>0</v>
      </c>
      <c r="AK4329">
        <v>33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50</v>
      </c>
      <c r="AR4329">
        <v>50</v>
      </c>
      <c r="AS4329" t="s">
        <v>797</v>
      </c>
    </row>
    <row r="4330" spans="1:45" x14ac:dyDescent="0.25">
      <c r="A4330">
        <v>4329</v>
      </c>
      <c r="B4330" t="s">
        <v>26</v>
      </c>
      <c r="C4330" t="s">
        <v>665</v>
      </c>
      <c r="D4330" t="s">
        <v>8</v>
      </c>
      <c r="E4330" t="s">
        <v>365</v>
      </c>
      <c r="F4330" s="138">
        <v>44170</v>
      </c>
      <c r="G4330" t="s">
        <v>684</v>
      </c>
      <c r="H4330" t="s">
        <v>667</v>
      </c>
      <c r="I4330" t="s">
        <v>668</v>
      </c>
      <c r="J4330" t="s">
        <v>171</v>
      </c>
      <c r="K4330" t="s">
        <v>669</v>
      </c>
      <c r="L4330">
        <v>1250</v>
      </c>
      <c r="M4330">
        <v>250</v>
      </c>
      <c r="N4330">
        <v>254</v>
      </c>
      <c r="P4330">
        <v>100</v>
      </c>
      <c r="Q4330">
        <v>34</v>
      </c>
      <c r="R4330">
        <v>8</v>
      </c>
      <c r="S4330">
        <v>92</v>
      </c>
      <c r="T4330">
        <v>23</v>
      </c>
      <c r="U4330">
        <v>3.5</v>
      </c>
      <c r="V4330">
        <v>0.63095238095238093</v>
      </c>
      <c r="W4330">
        <v>0.4</v>
      </c>
      <c r="X4330">
        <v>0.19122609673790777</v>
      </c>
      <c r="Y4330">
        <v>4.4994375703037125E-2</v>
      </c>
      <c r="Z4330">
        <v>103</v>
      </c>
      <c r="AA4330">
        <v>0.7</v>
      </c>
      <c r="AB4330">
        <v>18.5</v>
      </c>
      <c r="AC4330">
        <v>0</v>
      </c>
      <c r="AD4330">
        <v>0</v>
      </c>
      <c r="AE4330">
        <v>9</v>
      </c>
      <c r="AF4330">
        <v>0</v>
      </c>
      <c r="AG4330">
        <v>0</v>
      </c>
      <c r="AH4330">
        <v>3.5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50</v>
      </c>
      <c r="AR4330">
        <v>50</v>
      </c>
      <c r="AS4330" t="s">
        <v>755</v>
      </c>
    </row>
    <row r="4331" spans="1:45" x14ac:dyDescent="0.25">
      <c r="A4331">
        <v>4330</v>
      </c>
      <c r="B4331" t="s">
        <v>26</v>
      </c>
      <c r="C4331" t="s">
        <v>665</v>
      </c>
      <c r="D4331" t="s">
        <v>8</v>
      </c>
      <c r="E4331" t="s">
        <v>365</v>
      </c>
      <c r="F4331" s="138">
        <v>44170</v>
      </c>
      <c r="G4331" t="s">
        <v>685</v>
      </c>
      <c r="H4331" t="s">
        <v>667</v>
      </c>
      <c r="I4331" t="s">
        <v>668</v>
      </c>
      <c r="J4331" t="s">
        <v>172</v>
      </c>
      <c r="K4331" t="s">
        <v>671</v>
      </c>
      <c r="L4331">
        <v>1000</v>
      </c>
      <c r="M4331">
        <v>200</v>
      </c>
      <c r="N4331">
        <v>192</v>
      </c>
      <c r="P4331">
        <v>80</v>
      </c>
      <c r="Q4331">
        <v>19</v>
      </c>
      <c r="R4331">
        <v>0</v>
      </c>
      <c r="S4331">
        <v>52.8</v>
      </c>
      <c r="T4331">
        <v>14.5</v>
      </c>
      <c r="U4331">
        <v>0</v>
      </c>
      <c r="V4331">
        <v>0.76315789473684215</v>
      </c>
      <c r="W4331">
        <v>0.4</v>
      </c>
      <c r="X4331">
        <v>0.14136904761904764</v>
      </c>
      <c r="Y4331">
        <v>0</v>
      </c>
      <c r="Z4331">
        <v>402</v>
      </c>
      <c r="AA4331">
        <v>0.7</v>
      </c>
      <c r="AB4331">
        <v>12</v>
      </c>
      <c r="AC4331">
        <v>2</v>
      </c>
      <c r="AD4331">
        <v>0</v>
      </c>
      <c r="AE4331">
        <v>4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50</v>
      </c>
      <c r="AR4331">
        <v>50</v>
      </c>
      <c r="AS4331" t="s">
        <v>755</v>
      </c>
    </row>
    <row r="4332" spans="1:45" x14ac:dyDescent="0.25">
      <c r="A4332">
        <v>4331</v>
      </c>
      <c r="B4332" t="s">
        <v>26</v>
      </c>
      <c r="C4332" t="s">
        <v>665</v>
      </c>
      <c r="D4332" t="s">
        <v>8</v>
      </c>
      <c r="E4332" t="s">
        <v>365</v>
      </c>
      <c r="F4332" s="138">
        <v>44170</v>
      </c>
      <c r="G4332" t="s">
        <v>685</v>
      </c>
      <c r="H4332" t="s">
        <v>667</v>
      </c>
      <c r="I4332" t="s">
        <v>668</v>
      </c>
      <c r="J4332" t="s">
        <v>176</v>
      </c>
      <c r="K4332" t="s">
        <v>671</v>
      </c>
      <c r="L4332">
        <v>1000</v>
      </c>
      <c r="M4332">
        <v>200</v>
      </c>
      <c r="N4332">
        <v>208</v>
      </c>
      <c r="P4332">
        <v>80</v>
      </c>
      <c r="Q4332">
        <v>34</v>
      </c>
      <c r="R4332">
        <v>28</v>
      </c>
      <c r="S4332">
        <v>52.8</v>
      </c>
      <c r="T4332">
        <v>27</v>
      </c>
      <c r="U4332">
        <v>12</v>
      </c>
      <c r="V4332">
        <v>0.62903225806451613</v>
      </c>
      <c r="W4332">
        <v>0.4</v>
      </c>
      <c r="X4332">
        <v>0.23351648351648352</v>
      </c>
      <c r="Y4332">
        <v>0.19230769230769232</v>
      </c>
      <c r="Z4332">
        <v>358</v>
      </c>
      <c r="AA4332">
        <v>0.7</v>
      </c>
      <c r="AB4332">
        <v>21</v>
      </c>
      <c r="AC4332">
        <v>6</v>
      </c>
      <c r="AD4332">
        <v>0</v>
      </c>
      <c r="AE4332">
        <v>9</v>
      </c>
      <c r="AF4332">
        <v>0</v>
      </c>
      <c r="AG4332">
        <v>0</v>
      </c>
      <c r="AH4332">
        <v>12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50</v>
      </c>
      <c r="AR4332">
        <v>50</v>
      </c>
      <c r="AS4332" t="s">
        <v>755</v>
      </c>
    </row>
    <row r="4333" spans="1:45" x14ac:dyDescent="0.25">
      <c r="A4333">
        <v>4332</v>
      </c>
      <c r="B4333" t="s">
        <v>26</v>
      </c>
      <c r="C4333" t="s">
        <v>665</v>
      </c>
      <c r="D4333" t="s">
        <v>8</v>
      </c>
      <c r="E4333" t="s">
        <v>365</v>
      </c>
      <c r="F4333" s="138">
        <v>44170</v>
      </c>
      <c r="G4333" t="s">
        <v>685</v>
      </c>
      <c r="H4333" t="s">
        <v>667</v>
      </c>
      <c r="I4333" t="s">
        <v>668</v>
      </c>
      <c r="J4333" t="s">
        <v>175</v>
      </c>
      <c r="K4333" t="s">
        <v>671</v>
      </c>
      <c r="L4333">
        <v>1000</v>
      </c>
      <c r="M4333">
        <v>280</v>
      </c>
      <c r="N4333">
        <v>272</v>
      </c>
      <c r="P4333">
        <v>112</v>
      </c>
      <c r="Q4333">
        <v>48</v>
      </c>
      <c r="R4333">
        <v>30</v>
      </c>
      <c r="S4333">
        <v>73.919999999999987</v>
      </c>
      <c r="T4333">
        <v>41</v>
      </c>
      <c r="U4333">
        <v>17</v>
      </c>
      <c r="V4333">
        <v>0.74358974358974361</v>
      </c>
      <c r="W4333">
        <v>0.4</v>
      </c>
      <c r="X4333">
        <v>0.2521008403361345</v>
      </c>
      <c r="Y4333">
        <v>0.15756302521008406</v>
      </c>
      <c r="Z4333">
        <v>640</v>
      </c>
      <c r="AA4333">
        <v>0.7</v>
      </c>
      <c r="AB4333">
        <v>32</v>
      </c>
      <c r="AC4333">
        <v>8</v>
      </c>
      <c r="AD4333">
        <v>0</v>
      </c>
      <c r="AE4333">
        <v>14</v>
      </c>
      <c r="AF4333">
        <v>0</v>
      </c>
      <c r="AG4333">
        <v>0</v>
      </c>
      <c r="AH4333">
        <v>17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100</v>
      </c>
      <c r="AR4333">
        <v>100</v>
      </c>
      <c r="AS4333" t="s">
        <v>797</v>
      </c>
    </row>
    <row r="4334" spans="1:45" x14ac:dyDescent="0.25">
      <c r="A4334">
        <v>4333</v>
      </c>
      <c r="B4334" t="s">
        <v>26</v>
      </c>
      <c r="C4334" t="s">
        <v>665</v>
      </c>
      <c r="D4334" t="s">
        <v>8</v>
      </c>
      <c r="E4334" t="s">
        <v>365</v>
      </c>
      <c r="F4334" s="138">
        <v>44170</v>
      </c>
      <c r="G4334" t="s">
        <v>712</v>
      </c>
      <c r="H4334" t="s">
        <v>687</v>
      </c>
      <c r="I4334" t="s">
        <v>668</v>
      </c>
      <c r="J4334" t="s">
        <v>561</v>
      </c>
      <c r="K4334" t="s">
        <v>711</v>
      </c>
      <c r="L4334">
        <v>320</v>
      </c>
      <c r="M4334">
        <v>144</v>
      </c>
      <c r="N4334">
        <v>138</v>
      </c>
      <c r="P4334">
        <v>34.56</v>
      </c>
      <c r="Q4334">
        <v>17</v>
      </c>
      <c r="R4334">
        <v>23</v>
      </c>
      <c r="S4334">
        <v>25.344000000000001</v>
      </c>
      <c r="T4334">
        <v>22</v>
      </c>
      <c r="U4334">
        <v>17</v>
      </c>
      <c r="V4334">
        <v>0.97499999999999998</v>
      </c>
      <c r="W4334">
        <v>0.24</v>
      </c>
      <c r="X4334">
        <v>0.17598343685300208</v>
      </c>
      <c r="Y4334">
        <v>0.23809523809523811</v>
      </c>
      <c r="Z4334">
        <v>280</v>
      </c>
      <c r="AA4334">
        <v>0.7</v>
      </c>
      <c r="AB4334">
        <v>22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17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50</v>
      </c>
      <c r="AR4334">
        <v>50</v>
      </c>
      <c r="AS4334" t="s">
        <v>755</v>
      </c>
    </row>
    <row r="4335" spans="1:45" x14ac:dyDescent="0.25">
      <c r="A4335">
        <v>4334</v>
      </c>
      <c r="B4335" t="s">
        <v>26</v>
      </c>
      <c r="C4335" t="s">
        <v>678</v>
      </c>
      <c r="D4335" t="s">
        <v>8</v>
      </c>
      <c r="E4335" t="s">
        <v>365</v>
      </c>
      <c r="F4335" s="138">
        <v>44170</v>
      </c>
      <c r="G4335" t="s">
        <v>670</v>
      </c>
      <c r="H4335" t="s">
        <v>667</v>
      </c>
      <c r="I4335" t="s">
        <v>679</v>
      </c>
      <c r="J4335" t="s">
        <v>382</v>
      </c>
      <c r="K4335" t="s">
        <v>671</v>
      </c>
      <c r="L4335">
        <v>1200</v>
      </c>
      <c r="M4335">
        <v>336</v>
      </c>
      <c r="N4335">
        <v>342</v>
      </c>
      <c r="P4335">
        <v>134.4</v>
      </c>
      <c r="Q4335">
        <v>86</v>
      </c>
      <c r="R4335">
        <v>0</v>
      </c>
      <c r="S4335">
        <v>88.703999999999994</v>
      </c>
      <c r="T4335">
        <v>52.75</v>
      </c>
      <c r="U4335">
        <v>0</v>
      </c>
      <c r="V4335">
        <v>0.61337209302325579</v>
      </c>
      <c r="W4335">
        <v>0.4</v>
      </c>
      <c r="X4335">
        <v>0.35923141186299085</v>
      </c>
      <c r="Y4335">
        <v>0</v>
      </c>
      <c r="Z4335">
        <v>304</v>
      </c>
      <c r="AA4335">
        <v>0.7</v>
      </c>
      <c r="AB4335">
        <v>38</v>
      </c>
      <c r="AC4335">
        <v>11</v>
      </c>
      <c r="AD4335">
        <v>0</v>
      </c>
      <c r="AE4335">
        <v>24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50</v>
      </c>
      <c r="AR4335">
        <v>50</v>
      </c>
      <c r="AS4335" t="s">
        <v>797</v>
      </c>
    </row>
    <row r="4336" spans="1:45" x14ac:dyDescent="0.25">
      <c r="A4336">
        <v>4335</v>
      </c>
      <c r="B4336" t="s">
        <v>26</v>
      </c>
      <c r="C4336" t="s">
        <v>678</v>
      </c>
      <c r="D4336" t="s">
        <v>8</v>
      </c>
      <c r="E4336" t="s">
        <v>365</v>
      </c>
      <c r="F4336" s="138">
        <v>44170</v>
      </c>
      <c r="G4336" t="s">
        <v>685</v>
      </c>
      <c r="H4336" t="s">
        <v>667</v>
      </c>
      <c r="I4336" t="s">
        <v>679</v>
      </c>
      <c r="J4336" t="s">
        <v>444</v>
      </c>
      <c r="K4336" t="s">
        <v>671</v>
      </c>
      <c r="L4336">
        <v>1000</v>
      </c>
      <c r="M4336">
        <v>280</v>
      </c>
      <c r="N4336">
        <v>287</v>
      </c>
      <c r="P4336">
        <v>112</v>
      </c>
      <c r="Q4336">
        <v>34</v>
      </c>
      <c r="R4336">
        <v>52</v>
      </c>
      <c r="S4336">
        <v>73.919999999999987</v>
      </c>
      <c r="T4336">
        <v>35.75</v>
      </c>
      <c r="U4336">
        <v>27.75</v>
      </c>
      <c r="V4336">
        <v>0.73837209302325579</v>
      </c>
      <c r="W4336">
        <v>0.4</v>
      </c>
      <c r="X4336">
        <v>0.16923842707814835</v>
      </c>
      <c r="Y4336">
        <v>0.25883524141363867</v>
      </c>
      <c r="Z4336">
        <v>505</v>
      </c>
      <c r="AA4336">
        <v>0.7</v>
      </c>
      <c r="AB4336">
        <v>32</v>
      </c>
      <c r="AC4336">
        <v>3</v>
      </c>
      <c r="AD4336">
        <v>0</v>
      </c>
      <c r="AE4336">
        <v>6</v>
      </c>
      <c r="AF4336">
        <v>0</v>
      </c>
      <c r="AG4336">
        <v>0</v>
      </c>
      <c r="AH4336">
        <v>24</v>
      </c>
      <c r="AI4336">
        <v>3</v>
      </c>
      <c r="AJ4336">
        <v>0</v>
      </c>
      <c r="AK4336">
        <v>6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50</v>
      </c>
      <c r="AR4336">
        <v>50</v>
      </c>
      <c r="AS4336" t="s">
        <v>755</v>
      </c>
    </row>
    <row r="4337" spans="1:45" x14ac:dyDescent="0.25">
      <c r="A4337">
        <v>4336</v>
      </c>
      <c r="B4337" t="s">
        <v>26</v>
      </c>
      <c r="C4337" t="s">
        <v>680</v>
      </c>
      <c r="D4337" t="s">
        <v>8</v>
      </c>
      <c r="E4337" t="s">
        <v>365</v>
      </c>
      <c r="F4337" s="138">
        <v>44170</v>
      </c>
      <c r="G4337" t="s">
        <v>666</v>
      </c>
      <c r="H4337" t="s">
        <v>667</v>
      </c>
      <c r="I4337" t="s">
        <v>681</v>
      </c>
      <c r="J4337" t="s">
        <v>236</v>
      </c>
      <c r="K4337" t="s">
        <v>669</v>
      </c>
      <c r="L4337">
        <v>2700</v>
      </c>
      <c r="M4337">
        <v>567</v>
      </c>
      <c r="N4337">
        <v>784</v>
      </c>
      <c r="P4337">
        <v>226</v>
      </c>
      <c r="Q4337">
        <v>170</v>
      </c>
      <c r="R4337">
        <v>101</v>
      </c>
      <c r="S4337">
        <v>147</v>
      </c>
      <c r="T4337">
        <v>92.67</v>
      </c>
      <c r="U4337">
        <v>168.33</v>
      </c>
      <c r="V4337">
        <v>0.96309963099630991</v>
      </c>
      <c r="W4337">
        <v>0.4</v>
      </c>
      <c r="X4337">
        <v>0.30976676384839652</v>
      </c>
      <c r="Y4337">
        <v>0.18403790087463559</v>
      </c>
      <c r="Z4337">
        <v>561</v>
      </c>
      <c r="AA4337">
        <v>0.7</v>
      </c>
      <c r="AB4337">
        <v>71.599999999999994</v>
      </c>
      <c r="AC4337">
        <v>15</v>
      </c>
      <c r="AD4337">
        <v>0</v>
      </c>
      <c r="AE4337">
        <v>22</v>
      </c>
      <c r="AF4337">
        <v>0</v>
      </c>
      <c r="AG4337">
        <v>0</v>
      </c>
      <c r="AH4337">
        <v>172.6</v>
      </c>
      <c r="AI4337">
        <v>12</v>
      </c>
      <c r="AJ4337">
        <v>0</v>
      </c>
      <c r="AK4337">
        <v>22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250</v>
      </c>
      <c r="AR4337">
        <v>250</v>
      </c>
      <c r="AS4337" t="s">
        <v>797</v>
      </c>
    </row>
    <row r="4338" spans="1:45" x14ac:dyDescent="0.25">
      <c r="A4338">
        <v>4337</v>
      </c>
      <c r="B4338" t="s">
        <v>26</v>
      </c>
      <c r="C4338" t="s">
        <v>680</v>
      </c>
      <c r="D4338" t="s">
        <v>8</v>
      </c>
      <c r="E4338" t="s">
        <v>365</v>
      </c>
      <c r="F4338" s="138">
        <v>44170</v>
      </c>
      <c r="G4338" t="s">
        <v>666</v>
      </c>
      <c r="H4338" t="s">
        <v>667</v>
      </c>
      <c r="I4338" t="s">
        <v>681</v>
      </c>
      <c r="J4338" t="s">
        <v>428</v>
      </c>
      <c r="K4338" t="s">
        <v>669</v>
      </c>
      <c r="L4338">
        <v>2700</v>
      </c>
      <c r="M4338">
        <v>567</v>
      </c>
      <c r="N4338">
        <v>816</v>
      </c>
      <c r="P4338">
        <v>226</v>
      </c>
      <c r="Q4338">
        <v>71</v>
      </c>
      <c r="R4338">
        <v>34</v>
      </c>
      <c r="S4338">
        <v>147</v>
      </c>
      <c r="T4338">
        <v>60</v>
      </c>
      <c r="U4338">
        <v>63.67</v>
      </c>
      <c r="V4338">
        <v>1.1778095238095239</v>
      </c>
      <c r="W4338">
        <v>0.4</v>
      </c>
      <c r="X4338">
        <v>0.1242997198879552</v>
      </c>
      <c r="Y4338">
        <v>5.9523809523809534E-2</v>
      </c>
      <c r="Z4338">
        <v>625</v>
      </c>
      <c r="AA4338">
        <v>0.7</v>
      </c>
      <c r="AB4338">
        <v>19.600000000000001</v>
      </c>
      <c r="AC4338">
        <v>0</v>
      </c>
      <c r="AD4338">
        <v>0</v>
      </c>
      <c r="AE4338">
        <v>8</v>
      </c>
      <c r="AF4338">
        <v>0</v>
      </c>
      <c r="AG4338">
        <v>0</v>
      </c>
      <c r="AH4338">
        <v>144.6</v>
      </c>
      <c r="AI4338">
        <v>6</v>
      </c>
      <c r="AJ4338">
        <v>0</v>
      </c>
      <c r="AK4338">
        <v>11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250</v>
      </c>
      <c r="AR4338">
        <v>250</v>
      </c>
      <c r="AS4338" t="s">
        <v>797</v>
      </c>
    </row>
    <row r="4339" spans="1:45" x14ac:dyDescent="0.25">
      <c r="A4339">
        <v>4338</v>
      </c>
      <c r="B4339" t="s">
        <v>26</v>
      </c>
      <c r="C4339" t="s">
        <v>680</v>
      </c>
      <c r="D4339" t="s">
        <v>8</v>
      </c>
      <c r="E4339" t="s">
        <v>365</v>
      </c>
      <c r="F4339" s="138">
        <v>44170</v>
      </c>
      <c r="G4339" t="s">
        <v>670</v>
      </c>
      <c r="H4339" t="s">
        <v>667</v>
      </c>
      <c r="I4339" t="s">
        <v>681</v>
      </c>
      <c r="J4339" t="s">
        <v>375</v>
      </c>
      <c r="K4339" t="s">
        <v>671</v>
      </c>
      <c r="L4339">
        <v>1200</v>
      </c>
      <c r="M4339">
        <v>336</v>
      </c>
      <c r="N4339">
        <v>480</v>
      </c>
      <c r="P4339">
        <v>134</v>
      </c>
      <c r="Q4339">
        <v>99</v>
      </c>
      <c r="R4339">
        <v>18</v>
      </c>
      <c r="S4339">
        <v>88</v>
      </c>
      <c r="T4339">
        <v>35</v>
      </c>
      <c r="U4339">
        <v>97</v>
      </c>
      <c r="V4339">
        <v>1.1282051282051282</v>
      </c>
      <c r="W4339">
        <v>0.4</v>
      </c>
      <c r="X4339">
        <v>0.29464285714285715</v>
      </c>
      <c r="Y4339">
        <v>5.3571428571428568E-2</v>
      </c>
      <c r="Z4339">
        <v>735</v>
      </c>
      <c r="AA4339">
        <v>0.7</v>
      </c>
      <c r="AB4339">
        <v>59</v>
      </c>
      <c r="AC4339">
        <v>3</v>
      </c>
      <c r="AD4339">
        <v>0</v>
      </c>
      <c r="AE4339">
        <v>7</v>
      </c>
      <c r="AF4339">
        <v>0</v>
      </c>
      <c r="AG4339">
        <v>0</v>
      </c>
      <c r="AH4339">
        <v>82</v>
      </c>
      <c r="AI4339">
        <v>2</v>
      </c>
      <c r="AJ4339">
        <v>0</v>
      </c>
      <c r="AK4339">
        <v>7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150</v>
      </c>
      <c r="AR4339">
        <v>150</v>
      </c>
      <c r="AS4339" t="s">
        <v>797</v>
      </c>
    </row>
    <row r="4340" spans="1:45" x14ac:dyDescent="0.25">
      <c r="A4340">
        <v>4339</v>
      </c>
      <c r="B4340" t="s">
        <v>26</v>
      </c>
      <c r="C4340" t="s">
        <v>680</v>
      </c>
      <c r="D4340" t="s">
        <v>8</v>
      </c>
      <c r="E4340" t="s">
        <v>365</v>
      </c>
      <c r="F4340" s="138">
        <v>44170</v>
      </c>
      <c r="G4340" t="s">
        <v>670</v>
      </c>
      <c r="H4340" t="s">
        <v>667</v>
      </c>
      <c r="I4340" t="s">
        <v>681</v>
      </c>
      <c r="J4340" t="s">
        <v>376</v>
      </c>
      <c r="K4340" t="s">
        <v>671</v>
      </c>
      <c r="L4340">
        <v>1200</v>
      </c>
      <c r="M4340">
        <v>336</v>
      </c>
      <c r="N4340">
        <v>320</v>
      </c>
      <c r="P4340">
        <v>134</v>
      </c>
      <c r="Q4340">
        <v>26</v>
      </c>
      <c r="R4340">
        <v>25</v>
      </c>
      <c r="S4340">
        <v>88</v>
      </c>
      <c r="T4340">
        <v>42</v>
      </c>
      <c r="U4340">
        <v>43</v>
      </c>
      <c r="V4340">
        <v>1.6666666666666667</v>
      </c>
      <c r="W4340">
        <v>0.4</v>
      </c>
      <c r="X4340">
        <v>0.11607142857142858</v>
      </c>
      <c r="Y4340">
        <v>0.11160714285714286</v>
      </c>
      <c r="Z4340">
        <v>350</v>
      </c>
      <c r="AA4340">
        <v>0.65</v>
      </c>
      <c r="AB4340">
        <v>42</v>
      </c>
      <c r="AC4340">
        <v>0</v>
      </c>
      <c r="AD4340">
        <v>0</v>
      </c>
      <c r="AE4340">
        <v>3</v>
      </c>
      <c r="AF4340">
        <v>0</v>
      </c>
      <c r="AG4340">
        <v>0</v>
      </c>
      <c r="AH4340">
        <v>34</v>
      </c>
      <c r="AI4340">
        <v>0</v>
      </c>
      <c r="AJ4340">
        <v>0</v>
      </c>
      <c r="AK4340">
        <v>5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150</v>
      </c>
      <c r="AR4340">
        <v>150</v>
      </c>
      <c r="AS4340" t="s">
        <v>797</v>
      </c>
    </row>
    <row r="4341" spans="1:45" x14ac:dyDescent="0.25">
      <c r="A4341">
        <v>4340</v>
      </c>
      <c r="B4341" t="s">
        <v>26</v>
      </c>
      <c r="C4341" t="s">
        <v>680</v>
      </c>
      <c r="D4341" t="s">
        <v>8</v>
      </c>
      <c r="E4341" t="s">
        <v>365</v>
      </c>
      <c r="F4341" s="138">
        <v>44170</v>
      </c>
      <c r="G4341" t="s">
        <v>670</v>
      </c>
      <c r="H4341" t="s">
        <v>667</v>
      </c>
      <c r="I4341" t="s">
        <v>681</v>
      </c>
      <c r="J4341" t="s">
        <v>369</v>
      </c>
      <c r="K4341" t="s">
        <v>671</v>
      </c>
      <c r="L4341">
        <v>1200</v>
      </c>
      <c r="M4341">
        <v>336</v>
      </c>
      <c r="N4341">
        <v>320</v>
      </c>
      <c r="P4341">
        <v>134</v>
      </c>
      <c r="Q4341">
        <v>31</v>
      </c>
      <c r="R4341">
        <v>40</v>
      </c>
      <c r="S4341">
        <v>88</v>
      </c>
      <c r="T4341">
        <v>31.67</v>
      </c>
      <c r="U4341">
        <v>18.329999999999998</v>
      </c>
      <c r="V4341">
        <v>0.70422535211267601</v>
      </c>
      <c r="W4341">
        <v>0.4</v>
      </c>
      <c r="X4341">
        <v>0.13839285714285715</v>
      </c>
      <c r="Y4341">
        <v>0.17857142857142858</v>
      </c>
      <c r="Z4341">
        <v>329</v>
      </c>
      <c r="AA4341">
        <v>0.7</v>
      </c>
      <c r="AB4341">
        <v>17.600000000000001</v>
      </c>
      <c r="AC4341">
        <v>1</v>
      </c>
      <c r="AD4341">
        <v>0</v>
      </c>
      <c r="AE4341">
        <v>1</v>
      </c>
      <c r="AF4341">
        <v>0</v>
      </c>
      <c r="AG4341">
        <v>0</v>
      </c>
      <c r="AH4341">
        <v>30.3</v>
      </c>
      <c r="AI4341">
        <v>2</v>
      </c>
      <c r="AJ4341">
        <v>0</v>
      </c>
      <c r="AK4341">
        <v>6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150</v>
      </c>
      <c r="AR4341">
        <v>150</v>
      </c>
      <c r="AS4341" t="s">
        <v>755</v>
      </c>
    </row>
    <row r="4342" spans="1:45" x14ac:dyDescent="0.25">
      <c r="A4342">
        <v>4341</v>
      </c>
      <c r="B4342" t="s">
        <v>26</v>
      </c>
      <c r="C4342" t="s">
        <v>680</v>
      </c>
      <c r="D4342" t="s">
        <v>8</v>
      </c>
      <c r="E4342" t="s">
        <v>365</v>
      </c>
      <c r="F4342" s="138">
        <v>44170</v>
      </c>
      <c r="G4342" t="s">
        <v>682</v>
      </c>
      <c r="H4342" t="s">
        <v>687</v>
      </c>
      <c r="I4342" t="s">
        <v>681</v>
      </c>
      <c r="J4342" t="s">
        <v>493</v>
      </c>
      <c r="K4342" t="s">
        <v>671</v>
      </c>
      <c r="L4342">
        <v>1000</v>
      </c>
      <c r="M4342">
        <v>200</v>
      </c>
      <c r="N4342">
        <v>160</v>
      </c>
      <c r="P4342">
        <v>52</v>
      </c>
      <c r="Q4342">
        <v>36</v>
      </c>
      <c r="R4342">
        <v>10</v>
      </c>
      <c r="S4342">
        <v>26</v>
      </c>
      <c r="T4342">
        <v>5.3</v>
      </c>
      <c r="U4342">
        <v>28.67</v>
      </c>
      <c r="V4342">
        <v>0.73847826086956514</v>
      </c>
      <c r="W4342">
        <v>0.4</v>
      </c>
      <c r="X4342">
        <v>0.32142857142857145</v>
      </c>
      <c r="Y4342">
        <v>8.9285714285714288E-2</v>
      </c>
      <c r="Z4342">
        <v>260</v>
      </c>
      <c r="AA4342">
        <v>0.65</v>
      </c>
      <c r="AB4342">
        <v>4.8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28.3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150</v>
      </c>
      <c r="AR4342">
        <v>150</v>
      </c>
      <c r="AS4342" t="s">
        <v>755</v>
      </c>
    </row>
    <row r="4343" spans="1:45" x14ac:dyDescent="0.25">
      <c r="A4343">
        <v>4342</v>
      </c>
      <c r="B4343" t="s">
        <v>26</v>
      </c>
      <c r="C4343" t="s">
        <v>680</v>
      </c>
      <c r="D4343" t="s">
        <v>8</v>
      </c>
      <c r="E4343" t="s">
        <v>365</v>
      </c>
      <c r="F4343" s="138">
        <v>44170</v>
      </c>
      <c r="G4343" t="s">
        <v>684</v>
      </c>
      <c r="H4343" t="s">
        <v>667</v>
      </c>
      <c r="I4343" t="s">
        <v>681</v>
      </c>
      <c r="J4343" t="s">
        <v>403</v>
      </c>
      <c r="K4343" t="s">
        <v>669</v>
      </c>
      <c r="L4343">
        <v>1250</v>
      </c>
      <c r="M4343">
        <v>350</v>
      </c>
      <c r="N4343">
        <v>320</v>
      </c>
      <c r="P4343">
        <v>140</v>
      </c>
      <c r="Q4343">
        <v>19</v>
      </c>
      <c r="R4343">
        <v>37</v>
      </c>
      <c r="S4343">
        <v>92</v>
      </c>
      <c r="T4343">
        <v>35</v>
      </c>
      <c r="U4343">
        <v>18</v>
      </c>
      <c r="V4343">
        <v>0.9464285714285714</v>
      </c>
      <c r="W4343">
        <v>0.4</v>
      </c>
      <c r="X4343">
        <v>8.4821428571428575E-2</v>
      </c>
      <c r="Y4343">
        <v>0.16517857142857142</v>
      </c>
      <c r="Z4343">
        <v>432</v>
      </c>
      <c r="AA4343">
        <v>0.65</v>
      </c>
      <c r="AB4343">
        <v>38</v>
      </c>
      <c r="AC4343">
        <v>3</v>
      </c>
      <c r="AD4343">
        <v>0</v>
      </c>
      <c r="AE4343">
        <v>6</v>
      </c>
      <c r="AF4343">
        <v>0</v>
      </c>
      <c r="AG4343">
        <v>0</v>
      </c>
      <c r="AH4343">
        <v>75</v>
      </c>
      <c r="AI4343">
        <v>2</v>
      </c>
      <c r="AJ4343">
        <v>0</v>
      </c>
      <c r="AK4343">
        <v>4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150</v>
      </c>
      <c r="AR4343">
        <v>150</v>
      </c>
      <c r="AS4343" t="s">
        <v>755</v>
      </c>
    </row>
    <row r="4344" spans="1:45" x14ac:dyDescent="0.25">
      <c r="A4344">
        <v>4343</v>
      </c>
      <c r="B4344" t="s">
        <v>26</v>
      </c>
      <c r="C4344" t="s">
        <v>680</v>
      </c>
      <c r="D4344" t="s">
        <v>8</v>
      </c>
      <c r="E4344" t="s">
        <v>365</v>
      </c>
      <c r="F4344" s="138">
        <v>44170</v>
      </c>
      <c r="G4344" t="s">
        <v>684</v>
      </c>
      <c r="H4344" t="s">
        <v>667</v>
      </c>
      <c r="I4344" t="s">
        <v>681</v>
      </c>
      <c r="J4344" t="s">
        <v>398</v>
      </c>
      <c r="K4344" t="s">
        <v>669</v>
      </c>
      <c r="L4344">
        <v>1250</v>
      </c>
      <c r="M4344">
        <v>250</v>
      </c>
      <c r="N4344">
        <v>240</v>
      </c>
      <c r="P4344">
        <v>100</v>
      </c>
      <c r="Q4344">
        <v>19</v>
      </c>
      <c r="R4344">
        <v>22</v>
      </c>
      <c r="S4344">
        <v>66</v>
      </c>
      <c r="T4344">
        <v>22</v>
      </c>
      <c r="U4344">
        <v>7.2</v>
      </c>
      <c r="V4344">
        <v>0.71219512195121948</v>
      </c>
      <c r="W4344">
        <v>0.4</v>
      </c>
      <c r="X4344">
        <v>0.1130952380952381</v>
      </c>
      <c r="Y4344">
        <v>0.13095238095238096</v>
      </c>
      <c r="Z4344">
        <v>297</v>
      </c>
      <c r="AA4344">
        <v>0.65</v>
      </c>
      <c r="AB4344">
        <v>3</v>
      </c>
      <c r="AC4344">
        <v>1</v>
      </c>
      <c r="AD4344">
        <v>0</v>
      </c>
      <c r="AE4344">
        <v>0</v>
      </c>
      <c r="AF4344">
        <v>0</v>
      </c>
      <c r="AG4344">
        <v>0</v>
      </c>
      <c r="AH4344">
        <v>31.6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150</v>
      </c>
      <c r="AR4344">
        <v>150</v>
      </c>
      <c r="AS4344" t="s">
        <v>755</v>
      </c>
    </row>
    <row r="4345" spans="1:45" x14ac:dyDescent="0.25">
      <c r="A4345">
        <v>4344</v>
      </c>
      <c r="B4345" t="s">
        <v>26</v>
      </c>
      <c r="C4345" t="s">
        <v>680</v>
      </c>
      <c r="D4345" t="s">
        <v>8</v>
      </c>
      <c r="E4345" t="s">
        <v>365</v>
      </c>
      <c r="F4345" s="138">
        <v>44170</v>
      </c>
      <c r="G4345" t="s">
        <v>676</v>
      </c>
      <c r="H4345" t="s">
        <v>667</v>
      </c>
      <c r="I4345" t="s">
        <v>681</v>
      </c>
      <c r="J4345" t="s">
        <v>379</v>
      </c>
      <c r="K4345" t="s">
        <v>669</v>
      </c>
      <c r="L4345">
        <v>1200</v>
      </c>
      <c r="M4345">
        <v>336</v>
      </c>
      <c r="N4345">
        <v>272</v>
      </c>
      <c r="P4345">
        <v>96</v>
      </c>
      <c r="Q4345">
        <v>28</v>
      </c>
      <c r="R4345">
        <v>55</v>
      </c>
      <c r="S4345">
        <v>88</v>
      </c>
      <c r="T4345">
        <v>26.65</v>
      </c>
      <c r="U4345">
        <v>18.12</v>
      </c>
      <c r="V4345">
        <v>0.53939759036144574</v>
      </c>
      <c r="W4345">
        <v>0.4</v>
      </c>
      <c r="X4345">
        <v>0.14705882352941177</v>
      </c>
      <c r="Y4345">
        <v>0.28886554621848742</v>
      </c>
      <c r="Z4345">
        <v>310</v>
      </c>
      <c r="AA4345">
        <v>0.65</v>
      </c>
      <c r="AB4345">
        <v>31</v>
      </c>
      <c r="AC4345">
        <v>5</v>
      </c>
      <c r="AD4345">
        <v>0</v>
      </c>
      <c r="AE4345">
        <v>19</v>
      </c>
      <c r="AF4345">
        <v>0</v>
      </c>
      <c r="AG4345">
        <v>0</v>
      </c>
      <c r="AH4345">
        <v>37</v>
      </c>
      <c r="AI4345">
        <v>10</v>
      </c>
      <c r="AJ4345">
        <v>0</v>
      </c>
      <c r="AK4345">
        <v>14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150</v>
      </c>
      <c r="AR4345">
        <v>150</v>
      </c>
      <c r="AS4345" t="s">
        <v>797</v>
      </c>
    </row>
    <row r="4346" spans="1:45" x14ac:dyDescent="0.25">
      <c r="A4346">
        <v>4345</v>
      </c>
      <c r="B4346" t="s">
        <v>26</v>
      </c>
      <c r="C4346" t="s">
        <v>680</v>
      </c>
      <c r="D4346" t="s">
        <v>8</v>
      </c>
      <c r="E4346" t="s">
        <v>365</v>
      </c>
      <c r="F4346" s="138">
        <v>44170</v>
      </c>
      <c r="G4346" t="s">
        <v>676</v>
      </c>
      <c r="H4346" t="s">
        <v>667</v>
      </c>
      <c r="I4346" t="s">
        <v>681</v>
      </c>
      <c r="J4346" t="s">
        <v>377</v>
      </c>
      <c r="K4346" t="s">
        <v>669</v>
      </c>
      <c r="L4346">
        <v>1200</v>
      </c>
      <c r="M4346">
        <v>336</v>
      </c>
      <c r="N4346">
        <v>320</v>
      </c>
      <c r="P4346">
        <v>96</v>
      </c>
      <c r="Q4346">
        <v>12</v>
      </c>
      <c r="R4346">
        <v>41</v>
      </c>
      <c r="S4346">
        <v>88</v>
      </c>
      <c r="T4346">
        <v>41</v>
      </c>
      <c r="U4346">
        <v>15</v>
      </c>
      <c r="V4346">
        <v>1.0566037735849056</v>
      </c>
      <c r="W4346">
        <v>0.4</v>
      </c>
      <c r="X4346">
        <v>5.3571428571428568E-2</v>
      </c>
      <c r="Y4346">
        <v>0.18303571428571427</v>
      </c>
      <c r="Z4346">
        <v>286</v>
      </c>
      <c r="AA4346">
        <v>0.65</v>
      </c>
      <c r="AB4346">
        <v>34.200000000000003</v>
      </c>
      <c r="AC4346">
        <v>0</v>
      </c>
      <c r="AD4346">
        <v>0</v>
      </c>
      <c r="AE4346">
        <v>7</v>
      </c>
      <c r="AF4346">
        <v>0</v>
      </c>
      <c r="AG4346">
        <v>0</v>
      </c>
      <c r="AH4346">
        <v>7.3</v>
      </c>
      <c r="AI4346">
        <v>7</v>
      </c>
      <c r="AJ4346">
        <v>0</v>
      </c>
      <c r="AK4346">
        <v>9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150</v>
      </c>
      <c r="AR4346">
        <v>150</v>
      </c>
      <c r="AS4346" t="s">
        <v>797</v>
      </c>
    </row>
    <row r="4347" spans="1:45" x14ac:dyDescent="0.25">
      <c r="A4347">
        <v>4346</v>
      </c>
      <c r="B4347" t="s">
        <v>26</v>
      </c>
      <c r="C4347" t="s">
        <v>680</v>
      </c>
      <c r="D4347" t="s">
        <v>8</v>
      </c>
      <c r="E4347" t="s">
        <v>365</v>
      </c>
      <c r="F4347" s="138">
        <v>44170</v>
      </c>
      <c r="G4347" t="s">
        <v>676</v>
      </c>
      <c r="H4347" t="s">
        <v>667</v>
      </c>
      <c r="I4347" t="s">
        <v>681</v>
      </c>
      <c r="J4347" t="s">
        <v>378</v>
      </c>
      <c r="K4347" t="s">
        <v>669</v>
      </c>
      <c r="L4347">
        <v>1200</v>
      </c>
      <c r="M4347">
        <v>336</v>
      </c>
      <c r="N4347">
        <v>336</v>
      </c>
      <c r="P4347">
        <v>96</v>
      </c>
      <c r="Q4347">
        <v>35</v>
      </c>
      <c r="R4347">
        <v>29</v>
      </c>
      <c r="S4347">
        <v>88</v>
      </c>
      <c r="T4347">
        <v>21</v>
      </c>
      <c r="U4347">
        <v>26</v>
      </c>
      <c r="V4347">
        <v>0.734375</v>
      </c>
      <c r="W4347">
        <v>0.4</v>
      </c>
      <c r="X4347">
        <v>0.14880952380952381</v>
      </c>
      <c r="Y4347">
        <v>0.12329931972789117</v>
      </c>
      <c r="Z4347">
        <v>325</v>
      </c>
      <c r="AA4347">
        <v>0.65</v>
      </c>
      <c r="AB4347">
        <v>21</v>
      </c>
      <c r="AC4347">
        <v>3</v>
      </c>
      <c r="AD4347">
        <v>0</v>
      </c>
      <c r="AE4347">
        <v>8</v>
      </c>
      <c r="AF4347">
        <v>0</v>
      </c>
      <c r="AG4347">
        <v>0</v>
      </c>
      <c r="AH4347">
        <v>46</v>
      </c>
      <c r="AI4347">
        <v>6</v>
      </c>
      <c r="AJ4347">
        <v>0</v>
      </c>
      <c r="AK4347">
        <v>10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150</v>
      </c>
      <c r="AR4347">
        <v>150</v>
      </c>
      <c r="AS4347" t="s">
        <v>797</v>
      </c>
    </row>
    <row r="4348" spans="1:45" x14ac:dyDescent="0.25">
      <c r="A4348">
        <v>4347</v>
      </c>
      <c r="B4348" t="s">
        <v>26</v>
      </c>
      <c r="C4348" t="s">
        <v>680</v>
      </c>
      <c r="D4348" t="s">
        <v>8</v>
      </c>
      <c r="E4348" t="s">
        <v>365</v>
      </c>
      <c r="F4348" s="138">
        <v>44170</v>
      </c>
      <c r="G4348" t="s">
        <v>685</v>
      </c>
      <c r="H4348" t="s">
        <v>667</v>
      </c>
      <c r="I4348" t="s">
        <v>681</v>
      </c>
      <c r="J4348" t="s">
        <v>251</v>
      </c>
      <c r="K4348" t="s">
        <v>671</v>
      </c>
      <c r="L4348">
        <v>1000</v>
      </c>
      <c r="M4348">
        <v>280</v>
      </c>
      <c r="N4348">
        <v>320</v>
      </c>
      <c r="P4348">
        <v>112</v>
      </c>
      <c r="Q4348">
        <v>10</v>
      </c>
      <c r="R4348">
        <v>24</v>
      </c>
      <c r="S4348">
        <v>73</v>
      </c>
      <c r="T4348">
        <v>25</v>
      </c>
      <c r="U4348">
        <v>5</v>
      </c>
      <c r="V4348">
        <v>0.88235294117647056</v>
      </c>
      <c r="W4348">
        <v>0.4</v>
      </c>
      <c r="X4348">
        <v>4.4642857142857144E-2</v>
      </c>
      <c r="Y4348">
        <v>0.10714285714285714</v>
      </c>
      <c r="Z4348">
        <v>381</v>
      </c>
      <c r="AA4348">
        <v>0.7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77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150</v>
      </c>
      <c r="AR4348">
        <v>150</v>
      </c>
      <c r="AS4348" t="s">
        <v>797</v>
      </c>
    </row>
    <row r="4349" spans="1:45" x14ac:dyDescent="0.25">
      <c r="A4349">
        <v>4348</v>
      </c>
      <c r="B4349" t="s">
        <v>26</v>
      </c>
      <c r="C4349" t="s">
        <v>680</v>
      </c>
      <c r="D4349" t="s">
        <v>8</v>
      </c>
      <c r="E4349" t="s">
        <v>365</v>
      </c>
      <c r="F4349" s="138">
        <v>44170</v>
      </c>
      <c r="G4349" t="s">
        <v>685</v>
      </c>
      <c r="H4349" t="s">
        <v>667</v>
      </c>
      <c r="I4349" t="s">
        <v>681</v>
      </c>
      <c r="J4349" t="s">
        <v>404</v>
      </c>
      <c r="K4349" t="s">
        <v>671</v>
      </c>
      <c r="L4349">
        <v>1000</v>
      </c>
      <c r="M4349">
        <v>280</v>
      </c>
      <c r="N4349">
        <v>180</v>
      </c>
      <c r="P4349">
        <v>112</v>
      </c>
      <c r="Q4349">
        <v>21</v>
      </c>
      <c r="R4349">
        <v>44</v>
      </c>
      <c r="S4349">
        <v>73</v>
      </c>
      <c r="T4349">
        <v>38</v>
      </c>
      <c r="U4349">
        <v>20</v>
      </c>
      <c r="V4349">
        <v>0.89230769230769236</v>
      </c>
      <c r="W4349">
        <v>0.4</v>
      </c>
      <c r="X4349">
        <v>0.16666666666666669</v>
      </c>
      <c r="Y4349">
        <v>0.34920634920634924</v>
      </c>
      <c r="Z4349">
        <v>333</v>
      </c>
      <c r="AA4349">
        <v>0.7</v>
      </c>
      <c r="AB4349">
        <v>20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52</v>
      </c>
      <c r="AI4349">
        <v>0</v>
      </c>
      <c r="AJ4349">
        <v>0</v>
      </c>
      <c r="AK4349">
        <v>6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150</v>
      </c>
      <c r="AR4349">
        <v>150</v>
      </c>
      <c r="AS4349" t="s">
        <v>797</v>
      </c>
    </row>
    <row r="4350" spans="1:45" x14ac:dyDescent="0.25">
      <c r="A4350">
        <v>4349</v>
      </c>
      <c r="B4350" t="s">
        <v>26</v>
      </c>
      <c r="C4350" t="s">
        <v>680</v>
      </c>
      <c r="D4350" t="s">
        <v>8</v>
      </c>
      <c r="E4350" t="s">
        <v>365</v>
      </c>
      <c r="F4350" s="138">
        <v>44170</v>
      </c>
      <c r="G4350" t="s">
        <v>685</v>
      </c>
      <c r="H4350" t="s">
        <v>667</v>
      </c>
      <c r="I4350" t="s">
        <v>681</v>
      </c>
      <c r="J4350" t="s">
        <v>413</v>
      </c>
      <c r="K4350" t="s">
        <v>671</v>
      </c>
      <c r="L4350">
        <v>1000</v>
      </c>
      <c r="M4350">
        <v>280</v>
      </c>
      <c r="N4350">
        <v>192</v>
      </c>
      <c r="P4350">
        <v>112</v>
      </c>
      <c r="Q4350">
        <v>33</v>
      </c>
      <c r="R4350">
        <v>44</v>
      </c>
      <c r="S4350">
        <v>73</v>
      </c>
      <c r="T4350">
        <v>48</v>
      </c>
      <c r="U4350">
        <v>0</v>
      </c>
      <c r="V4350">
        <v>0.62337662337662336</v>
      </c>
      <c r="W4350">
        <v>0.4</v>
      </c>
      <c r="X4350">
        <v>0.24553571428571433</v>
      </c>
      <c r="Y4350">
        <v>0.32738095238095244</v>
      </c>
      <c r="Z4350">
        <v>350</v>
      </c>
      <c r="AA4350">
        <v>0.7</v>
      </c>
      <c r="AB4350">
        <v>28</v>
      </c>
      <c r="AC4350">
        <v>3</v>
      </c>
      <c r="AD4350">
        <v>0</v>
      </c>
      <c r="AE4350">
        <v>0</v>
      </c>
      <c r="AF4350">
        <v>0</v>
      </c>
      <c r="AG4350">
        <v>0</v>
      </c>
      <c r="AH4350">
        <v>41</v>
      </c>
      <c r="AI4350">
        <v>5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150</v>
      </c>
      <c r="AR4350">
        <v>150</v>
      </c>
      <c r="AS4350" t="s">
        <v>797</v>
      </c>
    </row>
    <row r="4351" spans="1:45" x14ac:dyDescent="0.25">
      <c r="A4351">
        <v>4350</v>
      </c>
      <c r="B4351" t="s">
        <v>26</v>
      </c>
      <c r="C4351" t="s">
        <v>680</v>
      </c>
      <c r="D4351" t="s">
        <v>8</v>
      </c>
      <c r="E4351" t="s">
        <v>365</v>
      </c>
      <c r="F4351" s="138">
        <v>44170</v>
      </c>
      <c r="G4351" t="s">
        <v>685</v>
      </c>
      <c r="H4351" t="s">
        <v>667</v>
      </c>
      <c r="I4351" t="s">
        <v>681</v>
      </c>
      <c r="J4351" t="s">
        <v>252</v>
      </c>
      <c r="K4351" t="s">
        <v>671</v>
      </c>
      <c r="L4351">
        <v>1000</v>
      </c>
      <c r="M4351">
        <v>200</v>
      </c>
      <c r="N4351">
        <v>288</v>
      </c>
      <c r="P4351">
        <v>112</v>
      </c>
      <c r="Q4351">
        <v>32</v>
      </c>
      <c r="R4351">
        <v>19</v>
      </c>
      <c r="S4351">
        <v>52</v>
      </c>
      <c r="T4351">
        <v>21</v>
      </c>
      <c r="U4351">
        <v>37</v>
      </c>
      <c r="V4351">
        <v>1.1372549019607843</v>
      </c>
      <c r="W4351">
        <v>0.4</v>
      </c>
      <c r="X4351">
        <v>0.15873015873015872</v>
      </c>
      <c r="Y4351">
        <v>9.4246031746031744E-2</v>
      </c>
      <c r="Z4351">
        <v>410</v>
      </c>
      <c r="AA4351">
        <v>0.65</v>
      </c>
      <c r="AB4351">
        <v>7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34</v>
      </c>
      <c r="AI4351">
        <v>0</v>
      </c>
      <c r="AJ4351">
        <v>0</v>
      </c>
      <c r="AK4351">
        <v>5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150</v>
      </c>
      <c r="AR4351">
        <v>150</v>
      </c>
      <c r="AS4351" t="s">
        <v>755</v>
      </c>
    </row>
    <row r="4352" spans="1:45" x14ac:dyDescent="0.25">
      <c r="A4352">
        <v>4351</v>
      </c>
      <c r="B4352" t="s">
        <v>26</v>
      </c>
      <c r="C4352" t="s">
        <v>680</v>
      </c>
      <c r="D4352" t="s">
        <v>8</v>
      </c>
      <c r="E4352" t="s">
        <v>365</v>
      </c>
      <c r="F4352" s="138">
        <v>44170</v>
      </c>
      <c r="G4352" t="s">
        <v>685</v>
      </c>
      <c r="H4352" t="s">
        <v>667</v>
      </c>
      <c r="I4352" t="s">
        <v>681</v>
      </c>
      <c r="J4352" t="s">
        <v>261</v>
      </c>
      <c r="K4352" t="s">
        <v>671</v>
      </c>
      <c r="L4352">
        <v>1000</v>
      </c>
      <c r="M4352">
        <v>200</v>
      </c>
      <c r="N4352">
        <v>320</v>
      </c>
      <c r="P4352">
        <v>80</v>
      </c>
      <c r="Q4352">
        <v>29</v>
      </c>
      <c r="R4352">
        <v>15</v>
      </c>
      <c r="S4352">
        <v>52</v>
      </c>
      <c r="T4352">
        <v>12</v>
      </c>
      <c r="U4352">
        <v>24</v>
      </c>
      <c r="V4352">
        <v>0.81818181818181823</v>
      </c>
      <c r="W4352">
        <v>0.4</v>
      </c>
      <c r="X4352">
        <v>0.12946428571428573</v>
      </c>
      <c r="Y4352">
        <v>6.6964285714285712E-2</v>
      </c>
      <c r="Z4352">
        <v>235</v>
      </c>
      <c r="AA4352">
        <v>0.65</v>
      </c>
      <c r="AB4352">
        <v>5.6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30</v>
      </c>
      <c r="AI4352">
        <v>0</v>
      </c>
      <c r="AJ4352">
        <v>0</v>
      </c>
      <c r="AK4352">
        <v>2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150</v>
      </c>
      <c r="AR4352">
        <v>150</v>
      </c>
      <c r="AS4352" t="s">
        <v>755</v>
      </c>
    </row>
    <row r="4353" spans="1:45" x14ac:dyDescent="0.25">
      <c r="A4353">
        <v>4352</v>
      </c>
      <c r="B4353" t="s">
        <v>26</v>
      </c>
      <c r="C4353" t="s">
        <v>680</v>
      </c>
      <c r="D4353" t="s">
        <v>8</v>
      </c>
      <c r="E4353" t="s">
        <v>365</v>
      </c>
      <c r="F4353" s="138">
        <v>44170</v>
      </c>
      <c r="G4353" t="s">
        <v>670</v>
      </c>
      <c r="H4353" t="s">
        <v>667</v>
      </c>
      <c r="I4353" t="s">
        <v>689</v>
      </c>
      <c r="J4353" t="s">
        <v>307</v>
      </c>
      <c r="K4353" t="s">
        <v>671</v>
      </c>
      <c r="L4353">
        <v>1200</v>
      </c>
      <c r="M4353">
        <v>240</v>
      </c>
      <c r="N4353">
        <v>288</v>
      </c>
      <c r="P4353">
        <v>48</v>
      </c>
      <c r="Q4353">
        <v>28</v>
      </c>
      <c r="R4353">
        <v>35</v>
      </c>
      <c r="S4353">
        <v>63</v>
      </c>
      <c r="T4353">
        <v>40</v>
      </c>
      <c r="U4353">
        <v>40</v>
      </c>
      <c r="V4353">
        <v>1.2698412698412698</v>
      </c>
      <c r="W4353">
        <v>0.4</v>
      </c>
      <c r="X4353">
        <v>0.1388888888888889</v>
      </c>
      <c r="Y4353">
        <v>0.1736111111111111</v>
      </c>
      <c r="Z4353">
        <v>271</v>
      </c>
      <c r="AA4353">
        <v>0.65</v>
      </c>
      <c r="AB4353">
        <v>21</v>
      </c>
      <c r="AC4353">
        <v>6</v>
      </c>
      <c r="AD4353">
        <v>0</v>
      </c>
      <c r="AE4353">
        <v>8</v>
      </c>
      <c r="AF4353">
        <v>0</v>
      </c>
      <c r="AG4353">
        <v>0</v>
      </c>
      <c r="AH4353">
        <v>10</v>
      </c>
      <c r="AI4353">
        <v>10</v>
      </c>
      <c r="AJ4353">
        <v>0</v>
      </c>
      <c r="AK4353">
        <v>12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150</v>
      </c>
      <c r="AR4353">
        <v>150</v>
      </c>
      <c r="AS4353" t="s">
        <v>755</v>
      </c>
    </row>
    <row r="4354" spans="1:45" x14ac:dyDescent="0.25">
      <c r="A4354">
        <v>4353</v>
      </c>
      <c r="B4354" t="s">
        <v>26</v>
      </c>
      <c r="C4354" t="s">
        <v>665</v>
      </c>
      <c r="D4354" t="s">
        <v>8</v>
      </c>
      <c r="E4354" t="s">
        <v>365</v>
      </c>
      <c r="F4354" s="138">
        <v>44171</v>
      </c>
      <c r="G4354" t="s">
        <v>666</v>
      </c>
      <c r="H4354" t="s">
        <v>667</v>
      </c>
      <c r="I4354" t="s">
        <v>668</v>
      </c>
      <c r="J4354" t="s">
        <v>129</v>
      </c>
      <c r="K4354" t="s">
        <v>669</v>
      </c>
      <c r="L4354">
        <v>2700</v>
      </c>
      <c r="M4354">
        <v>567</v>
      </c>
      <c r="N4354">
        <v>560</v>
      </c>
      <c r="P4354">
        <v>226.8</v>
      </c>
      <c r="Q4354">
        <v>89</v>
      </c>
      <c r="R4354">
        <v>54</v>
      </c>
      <c r="S4354">
        <v>149.68799999999999</v>
      </c>
      <c r="T4354">
        <v>51.5</v>
      </c>
      <c r="U4354">
        <v>44.5</v>
      </c>
      <c r="V4354">
        <v>0.67132867132867136</v>
      </c>
      <c r="W4354">
        <v>0.4</v>
      </c>
      <c r="X4354">
        <v>0.22704081632653061</v>
      </c>
      <c r="Y4354">
        <v>0.13775510204081631</v>
      </c>
      <c r="Z4354">
        <v>480</v>
      </c>
      <c r="AA4354">
        <v>0.8</v>
      </c>
      <c r="AB4354">
        <v>45</v>
      </c>
      <c r="AC4354">
        <v>4</v>
      </c>
      <c r="AD4354">
        <v>0</v>
      </c>
      <c r="AE4354">
        <v>11</v>
      </c>
      <c r="AF4354">
        <v>0</v>
      </c>
      <c r="AG4354">
        <v>0</v>
      </c>
      <c r="AH4354">
        <v>41</v>
      </c>
      <c r="AI4354">
        <v>10</v>
      </c>
      <c r="AJ4354">
        <v>0</v>
      </c>
      <c r="AK4354">
        <v>2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100</v>
      </c>
      <c r="AR4354">
        <v>100</v>
      </c>
      <c r="AS4354" t="s">
        <v>797</v>
      </c>
    </row>
    <row r="4355" spans="1:45" x14ac:dyDescent="0.25">
      <c r="A4355">
        <v>4354</v>
      </c>
      <c r="B4355" t="s">
        <v>26</v>
      </c>
      <c r="C4355" t="s">
        <v>665</v>
      </c>
      <c r="D4355" t="s">
        <v>8</v>
      </c>
      <c r="E4355" t="s">
        <v>365</v>
      </c>
      <c r="F4355" s="138">
        <v>44171</v>
      </c>
      <c r="G4355" t="s">
        <v>666</v>
      </c>
      <c r="H4355" t="s">
        <v>667</v>
      </c>
      <c r="I4355" t="s">
        <v>668</v>
      </c>
      <c r="J4355" t="s">
        <v>130</v>
      </c>
      <c r="K4355" t="s">
        <v>669</v>
      </c>
      <c r="L4355">
        <v>2700</v>
      </c>
      <c r="M4355">
        <v>567</v>
      </c>
      <c r="N4355">
        <v>640</v>
      </c>
      <c r="P4355">
        <v>226.8</v>
      </c>
      <c r="Q4355">
        <v>75</v>
      </c>
      <c r="R4355">
        <v>85</v>
      </c>
      <c r="S4355">
        <v>149.68799999999999</v>
      </c>
      <c r="T4355">
        <v>63.75</v>
      </c>
      <c r="U4355">
        <v>70.5</v>
      </c>
      <c r="V4355">
        <v>0.83906250000000004</v>
      </c>
      <c r="W4355">
        <v>0.4</v>
      </c>
      <c r="X4355">
        <v>0.16741071428571427</v>
      </c>
      <c r="Y4355">
        <v>0.18973214285714285</v>
      </c>
      <c r="Z4355">
        <v>480</v>
      </c>
      <c r="AA4355">
        <v>0.8</v>
      </c>
      <c r="AB4355">
        <v>62</v>
      </c>
      <c r="AC4355">
        <v>3</v>
      </c>
      <c r="AD4355">
        <v>0</v>
      </c>
      <c r="AE4355">
        <v>2</v>
      </c>
      <c r="AF4355">
        <v>0</v>
      </c>
      <c r="AG4355">
        <v>0</v>
      </c>
      <c r="AH4355">
        <v>68</v>
      </c>
      <c r="AI4355">
        <v>0</v>
      </c>
      <c r="AJ4355">
        <v>0</v>
      </c>
      <c r="AK4355">
        <v>5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100</v>
      </c>
      <c r="AR4355">
        <v>100</v>
      </c>
      <c r="AS4355" t="s">
        <v>797</v>
      </c>
    </row>
    <row r="4356" spans="1:45" x14ac:dyDescent="0.25">
      <c r="A4356">
        <v>4355</v>
      </c>
      <c r="B4356" t="s">
        <v>26</v>
      </c>
      <c r="C4356" t="s">
        <v>665</v>
      </c>
      <c r="D4356" t="s">
        <v>8</v>
      </c>
      <c r="E4356" t="s">
        <v>365</v>
      </c>
      <c r="F4356" s="138">
        <v>44171</v>
      </c>
      <c r="G4356" t="s">
        <v>666</v>
      </c>
      <c r="H4356" t="s">
        <v>667</v>
      </c>
      <c r="I4356" t="s">
        <v>672</v>
      </c>
      <c r="J4356" t="s">
        <v>189</v>
      </c>
      <c r="K4356" t="s">
        <v>669</v>
      </c>
      <c r="L4356">
        <v>2700</v>
      </c>
      <c r="M4356">
        <v>567</v>
      </c>
      <c r="N4356">
        <v>550</v>
      </c>
      <c r="P4356">
        <v>226.8</v>
      </c>
      <c r="Q4356">
        <v>106</v>
      </c>
      <c r="R4356">
        <v>37</v>
      </c>
      <c r="S4356">
        <v>149.68799999999999</v>
      </c>
      <c r="T4356">
        <v>96</v>
      </c>
      <c r="U4356">
        <v>25.5</v>
      </c>
      <c r="V4356">
        <v>0.84965034965034969</v>
      </c>
      <c r="W4356">
        <v>0.4</v>
      </c>
      <c r="X4356">
        <v>0.27532467532467531</v>
      </c>
      <c r="Y4356">
        <v>9.6103896103896108E-2</v>
      </c>
      <c r="Z4356">
        <v>602</v>
      </c>
      <c r="AA4356">
        <v>0.8</v>
      </c>
      <c r="AB4356">
        <v>74.5</v>
      </c>
      <c r="AC4356">
        <v>0</v>
      </c>
      <c r="AD4356">
        <v>0</v>
      </c>
      <c r="AE4356">
        <v>43</v>
      </c>
      <c r="AF4356">
        <v>0</v>
      </c>
      <c r="AG4356">
        <v>0</v>
      </c>
      <c r="AH4356">
        <v>0</v>
      </c>
      <c r="AI4356">
        <v>8</v>
      </c>
      <c r="AJ4356">
        <v>0</v>
      </c>
      <c r="AK4356">
        <v>47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100</v>
      </c>
      <c r="AR4356">
        <v>100</v>
      </c>
      <c r="AS4356" t="s">
        <v>797</v>
      </c>
    </row>
    <row r="4357" spans="1:45" x14ac:dyDescent="0.25">
      <c r="A4357">
        <v>4356</v>
      </c>
      <c r="B4357" t="s">
        <v>26</v>
      </c>
      <c r="C4357" t="s">
        <v>665</v>
      </c>
      <c r="D4357" t="s">
        <v>8</v>
      </c>
      <c r="E4357" t="s">
        <v>365</v>
      </c>
      <c r="F4357" s="138">
        <v>44171</v>
      </c>
      <c r="G4357" t="s">
        <v>703</v>
      </c>
      <c r="H4357" t="s">
        <v>667</v>
      </c>
      <c r="I4357" t="s">
        <v>668</v>
      </c>
      <c r="J4357" t="s">
        <v>451</v>
      </c>
      <c r="K4357" t="s">
        <v>669</v>
      </c>
      <c r="L4357">
        <v>2700</v>
      </c>
      <c r="M4357">
        <v>504</v>
      </c>
      <c r="N4357">
        <v>520</v>
      </c>
      <c r="P4357">
        <v>201</v>
      </c>
      <c r="Q4357">
        <v>79</v>
      </c>
      <c r="R4357">
        <v>33</v>
      </c>
      <c r="S4357">
        <v>133</v>
      </c>
      <c r="T4357">
        <v>40</v>
      </c>
      <c r="U4357">
        <v>28</v>
      </c>
      <c r="V4357">
        <v>0.6071428571428571</v>
      </c>
      <c r="W4357">
        <v>0.4</v>
      </c>
      <c r="X4357">
        <v>0.21703296703296704</v>
      </c>
      <c r="Y4357">
        <v>9.0659340659340656E-2</v>
      </c>
      <c r="Z4357">
        <v>400</v>
      </c>
      <c r="AA4357">
        <v>0.8</v>
      </c>
      <c r="AB4357">
        <v>39</v>
      </c>
      <c r="AC4357">
        <v>0</v>
      </c>
      <c r="AD4357">
        <v>0</v>
      </c>
      <c r="AE4357">
        <v>2</v>
      </c>
      <c r="AF4357">
        <v>0</v>
      </c>
      <c r="AG4357">
        <v>0</v>
      </c>
      <c r="AH4357">
        <v>27</v>
      </c>
      <c r="AI4357">
        <v>0</v>
      </c>
      <c r="AJ4357">
        <v>0</v>
      </c>
      <c r="AK4357">
        <v>2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100</v>
      </c>
      <c r="AR4357">
        <v>100</v>
      </c>
      <c r="AS4357" t="s">
        <v>797</v>
      </c>
    </row>
    <row r="4358" spans="1:45" x14ac:dyDescent="0.25">
      <c r="A4358">
        <v>4357</v>
      </c>
      <c r="B4358" t="s">
        <v>26</v>
      </c>
      <c r="C4358" t="s">
        <v>665</v>
      </c>
      <c r="D4358" t="s">
        <v>8</v>
      </c>
      <c r="E4358" t="s">
        <v>365</v>
      </c>
      <c r="F4358" s="138">
        <v>44171</v>
      </c>
      <c r="G4358" t="s">
        <v>670</v>
      </c>
      <c r="H4358" t="s">
        <v>667</v>
      </c>
      <c r="I4358" t="s">
        <v>668</v>
      </c>
      <c r="J4358" t="s">
        <v>138</v>
      </c>
      <c r="K4358" t="s">
        <v>671</v>
      </c>
      <c r="L4358">
        <v>1200</v>
      </c>
      <c r="M4358">
        <v>336</v>
      </c>
      <c r="N4358">
        <v>330</v>
      </c>
      <c r="P4358">
        <v>134.4</v>
      </c>
      <c r="Q4358">
        <v>41</v>
      </c>
      <c r="R4358">
        <v>23</v>
      </c>
      <c r="S4358">
        <v>88.703999999999994</v>
      </c>
      <c r="T4358">
        <v>35</v>
      </c>
      <c r="U4358">
        <v>18</v>
      </c>
      <c r="V4358">
        <v>0.828125</v>
      </c>
      <c r="W4358">
        <v>0.4</v>
      </c>
      <c r="X4358">
        <v>0.1774891774891775</v>
      </c>
      <c r="Y4358">
        <v>9.9567099567099582E-2</v>
      </c>
      <c r="Z4358">
        <v>420</v>
      </c>
      <c r="AA4358">
        <v>0.7</v>
      </c>
      <c r="AB4358">
        <v>34</v>
      </c>
      <c r="AC4358">
        <v>0</v>
      </c>
      <c r="AD4358">
        <v>0</v>
      </c>
      <c r="AE4358">
        <v>2</v>
      </c>
      <c r="AF4358">
        <v>0</v>
      </c>
      <c r="AG4358">
        <v>0</v>
      </c>
      <c r="AH4358">
        <v>17</v>
      </c>
      <c r="AI4358">
        <v>0</v>
      </c>
      <c r="AJ4358">
        <v>0</v>
      </c>
      <c r="AK4358">
        <v>2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100</v>
      </c>
      <c r="AR4358">
        <v>100</v>
      </c>
      <c r="AS4358" t="s">
        <v>797</v>
      </c>
    </row>
    <row r="4359" spans="1:45" x14ac:dyDescent="0.25">
      <c r="A4359">
        <v>4358</v>
      </c>
      <c r="B4359" t="s">
        <v>26</v>
      </c>
      <c r="C4359" t="s">
        <v>665</v>
      </c>
      <c r="D4359" t="s">
        <v>8</v>
      </c>
      <c r="E4359" t="s">
        <v>365</v>
      </c>
      <c r="F4359" s="138">
        <v>44171</v>
      </c>
      <c r="G4359" t="s">
        <v>670</v>
      </c>
      <c r="H4359" t="s">
        <v>667</v>
      </c>
      <c r="I4359" t="s">
        <v>668</v>
      </c>
      <c r="J4359" t="s">
        <v>139</v>
      </c>
      <c r="K4359" t="s">
        <v>671</v>
      </c>
      <c r="L4359">
        <v>1200</v>
      </c>
      <c r="M4359">
        <v>240</v>
      </c>
      <c r="N4359">
        <v>230</v>
      </c>
      <c r="P4359">
        <v>96</v>
      </c>
      <c r="Q4359">
        <v>46</v>
      </c>
      <c r="R4359">
        <v>0</v>
      </c>
      <c r="S4359">
        <v>63.36</v>
      </c>
      <c r="T4359">
        <v>22.5</v>
      </c>
      <c r="U4359">
        <v>2.75</v>
      </c>
      <c r="V4359">
        <v>0.54891304347826086</v>
      </c>
      <c r="W4359">
        <v>0.4</v>
      </c>
      <c r="X4359">
        <v>0.2857142857142857</v>
      </c>
      <c r="Y4359">
        <v>0</v>
      </c>
      <c r="Z4359">
        <v>823</v>
      </c>
      <c r="AA4359">
        <v>0.8</v>
      </c>
      <c r="AB4359">
        <v>16</v>
      </c>
      <c r="AC4359">
        <v>2</v>
      </c>
      <c r="AD4359">
        <v>0</v>
      </c>
      <c r="AE4359">
        <v>12</v>
      </c>
      <c r="AF4359">
        <v>0</v>
      </c>
      <c r="AG4359">
        <v>0</v>
      </c>
      <c r="AH4359">
        <v>0</v>
      </c>
      <c r="AI4359">
        <v>3</v>
      </c>
      <c r="AJ4359">
        <v>0</v>
      </c>
      <c r="AK4359">
        <v>4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50</v>
      </c>
      <c r="AR4359">
        <v>50</v>
      </c>
      <c r="AS4359" t="s">
        <v>797</v>
      </c>
    </row>
    <row r="4360" spans="1:45" x14ac:dyDescent="0.25">
      <c r="A4360">
        <v>4359</v>
      </c>
      <c r="B4360" t="s">
        <v>26</v>
      </c>
      <c r="C4360" t="s">
        <v>665</v>
      </c>
      <c r="D4360" t="s">
        <v>8</v>
      </c>
      <c r="E4360" t="s">
        <v>365</v>
      </c>
      <c r="F4360" s="138">
        <v>44171</v>
      </c>
      <c r="G4360" t="s">
        <v>670</v>
      </c>
      <c r="H4360" t="s">
        <v>667</v>
      </c>
      <c r="I4360" t="s">
        <v>668</v>
      </c>
      <c r="J4360" t="s">
        <v>137</v>
      </c>
      <c r="K4360" t="s">
        <v>671</v>
      </c>
      <c r="L4360">
        <v>1200</v>
      </c>
      <c r="M4360">
        <v>336</v>
      </c>
      <c r="N4360">
        <v>325</v>
      </c>
      <c r="P4360">
        <v>134.4</v>
      </c>
      <c r="Q4360">
        <v>69</v>
      </c>
      <c r="R4360">
        <v>25</v>
      </c>
      <c r="S4360">
        <v>88.703999999999994</v>
      </c>
      <c r="T4360">
        <v>35</v>
      </c>
      <c r="U4360">
        <v>23.5</v>
      </c>
      <c r="V4360">
        <v>0.62234042553191493</v>
      </c>
      <c r="W4360">
        <v>0.4</v>
      </c>
      <c r="X4360">
        <v>0.30329670329670333</v>
      </c>
      <c r="Y4360">
        <v>0.1098901098901099</v>
      </c>
      <c r="Z4360">
        <v>410</v>
      </c>
      <c r="AA4360">
        <v>0.7</v>
      </c>
      <c r="AB4360">
        <v>32</v>
      </c>
      <c r="AC4360">
        <v>0</v>
      </c>
      <c r="AD4360">
        <v>0</v>
      </c>
      <c r="AE4360">
        <v>6</v>
      </c>
      <c r="AF4360">
        <v>0</v>
      </c>
      <c r="AG4360">
        <v>0</v>
      </c>
      <c r="AH4360">
        <v>14</v>
      </c>
      <c r="AI4360">
        <v>12</v>
      </c>
      <c r="AJ4360">
        <v>0</v>
      </c>
      <c r="AK4360">
        <v>13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100</v>
      </c>
      <c r="AR4360">
        <v>100</v>
      </c>
      <c r="AS4360" t="s">
        <v>755</v>
      </c>
    </row>
    <row r="4361" spans="1:45" x14ac:dyDescent="0.25">
      <c r="A4361">
        <v>4360</v>
      </c>
      <c r="B4361" t="s">
        <v>26</v>
      </c>
      <c r="C4361" t="s">
        <v>665</v>
      </c>
      <c r="D4361" t="s">
        <v>8</v>
      </c>
      <c r="E4361" t="s">
        <v>365</v>
      </c>
      <c r="F4361" s="138">
        <v>44171</v>
      </c>
      <c r="G4361" t="s">
        <v>670</v>
      </c>
      <c r="H4361" t="s">
        <v>667</v>
      </c>
      <c r="I4361" t="s">
        <v>668</v>
      </c>
      <c r="J4361" t="s">
        <v>140</v>
      </c>
      <c r="K4361" t="s">
        <v>671</v>
      </c>
      <c r="L4361">
        <v>1200</v>
      </c>
      <c r="M4361">
        <v>336</v>
      </c>
      <c r="N4361">
        <v>322</v>
      </c>
      <c r="P4361">
        <v>134.4</v>
      </c>
      <c r="Q4361">
        <v>74</v>
      </c>
      <c r="R4361">
        <v>0</v>
      </c>
      <c r="S4361">
        <v>88.703999999999994</v>
      </c>
      <c r="T4361">
        <v>60.5</v>
      </c>
      <c r="U4361">
        <v>0</v>
      </c>
      <c r="V4361">
        <v>0.81756756756756754</v>
      </c>
      <c r="W4361">
        <v>0.4</v>
      </c>
      <c r="X4361">
        <v>0.32830523513753329</v>
      </c>
      <c r="Y4361">
        <v>0</v>
      </c>
      <c r="Z4361">
        <v>326</v>
      </c>
      <c r="AA4361">
        <v>0.7</v>
      </c>
      <c r="AB4361">
        <v>47</v>
      </c>
      <c r="AC4361">
        <v>2</v>
      </c>
      <c r="AD4361">
        <v>0</v>
      </c>
      <c r="AE4361">
        <v>26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50</v>
      </c>
      <c r="AR4361">
        <v>50</v>
      </c>
      <c r="AS4361" t="s">
        <v>797</v>
      </c>
    </row>
    <row r="4362" spans="1:45" x14ac:dyDescent="0.25">
      <c r="A4362">
        <v>4361</v>
      </c>
      <c r="B4362" t="s">
        <v>26</v>
      </c>
      <c r="C4362" t="s">
        <v>665</v>
      </c>
      <c r="D4362" t="s">
        <v>8</v>
      </c>
      <c r="E4362" t="s">
        <v>365</v>
      </c>
      <c r="F4362" s="138">
        <v>44171</v>
      </c>
      <c r="G4362" t="s">
        <v>670</v>
      </c>
      <c r="H4362" t="s">
        <v>667</v>
      </c>
      <c r="I4362" t="s">
        <v>668</v>
      </c>
      <c r="J4362" t="s">
        <v>141</v>
      </c>
      <c r="K4362" t="s">
        <v>671</v>
      </c>
      <c r="L4362">
        <v>1200</v>
      </c>
      <c r="M4362">
        <v>336</v>
      </c>
      <c r="N4362">
        <v>329</v>
      </c>
      <c r="P4362">
        <v>134.4</v>
      </c>
      <c r="Q4362">
        <v>63</v>
      </c>
      <c r="R4362">
        <v>12</v>
      </c>
      <c r="S4362">
        <v>88.703999999999994</v>
      </c>
      <c r="T4362">
        <v>25.75</v>
      </c>
      <c r="U4362">
        <v>13.25</v>
      </c>
      <c r="V4362">
        <v>0.52</v>
      </c>
      <c r="W4362">
        <v>0.4</v>
      </c>
      <c r="X4362">
        <v>0.27355623100303955</v>
      </c>
      <c r="Y4362">
        <v>5.2105948762483721E-2</v>
      </c>
      <c r="Z4362">
        <v>550</v>
      </c>
      <c r="AA4362">
        <v>0.7</v>
      </c>
      <c r="AB4362">
        <v>23</v>
      </c>
      <c r="AC4362">
        <v>5</v>
      </c>
      <c r="AD4362">
        <v>0</v>
      </c>
      <c r="AE4362">
        <v>3</v>
      </c>
      <c r="AF4362">
        <v>0</v>
      </c>
      <c r="AG4362">
        <v>0</v>
      </c>
      <c r="AH4362">
        <v>13</v>
      </c>
      <c r="AI4362">
        <v>1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50</v>
      </c>
      <c r="AR4362">
        <v>50</v>
      </c>
      <c r="AS4362" t="s">
        <v>797</v>
      </c>
    </row>
    <row r="4363" spans="1:45" x14ac:dyDescent="0.25">
      <c r="A4363">
        <v>4362</v>
      </c>
      <c r="B4363" t="s">
        <v>26</v>
      </c>
      <c r="C4363" t="s">
        <v>665</v>
      </c>
      <c r="D4363" t="s">
        <v>8</v>
      </c>
      <c r="E4363" t="s">
        <v>365</v>
      </c>
      <c r="F4363" s="138">
        <v>44171</v>
      </c>
      <c r="G4363" t="s">
        <v>682</v>
      </c>
      <c r="H4363" t="s">
        <v>667</v>
      </c>
      <c r="I4363" t="s">
        <v>668</v>
      </c>
      <c r="J4363" t="s">
        <v>151</v>
      </c>
      <c r="K4363" t="s">
        <v>671</v>
      </c>
      <c r="L4363">
        <v>1200</v>
      </c>
      <c r="M4363">
        <v>200</v>
      </c>
      <c r="N4363">
        <v>224</v>
      </c>
      <c r="P4363">
        <v>80</v>
      </c>
      <c r="Q4363">
        <v>38</v>
      </c>
      <c r="R4363">
        <v>25</v>
      </c>
      <c r="S4363">
        <v>52.8</v>
      </c>
      <c r="T4363">
        <v>27</v>
      </c>
      <c r="U4363">
        <v>8.25</v>
      </c>
      <c r="V4363">
        <v>0.55952380952380953</v>
      </c>
      <c r="W4363">
        <v>0.4</v>
      </c>
      <c r="X4363">
        <v>0.24234693877551022</v>
      </c>
      <c r="Y4363">
        <v>0.15943877551020411</v>
      </c>
      <c r="Z4363">
        <v>171</v>
      </c>
      <c r="AA4363">
        <v>0.7</v>
      </c>
      <c r="AB4363">
        <v>12.5</v>
      </c>
      <c r="AC4363">
        <v>8</v>
      </c>
      <c r="AD4363">
        <v>0</v>
      </c>
      <c r="AE4363">
        <v>25</v>
      </c>
      <c r="AF4363">
        <v>0</v>
      </c>
      <c r="AG4363">
        <v>0</v>
      </c>
      <c r="AH4363">
        <v>0</v>
      </c>
      <c r="AI4363">
        <v>9</v>
      </c>
      <c r="AJ4363">
        <v>0</v>
      </c>
      <c r="AK4363">
        <v>12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50</v>
      </c>
      <c r="AR4363">
        <v>50</v>
      </c>
      <c r="AS4363" t="s">
        <v>755</v>
      </c>
    </row>
    <row r="4364" spans="1:45" x14ac:dyDescent="0.25">
      <c r="A4364">
        <v>4363</v>
      </c>
      <c r="B4364" t="s">
        <v>26</v>
      </c>
      <c r="C4364" t="s">
        <v>665</v>
      </c>
      <c r="D4364" t="s">
        <v>8</v>
      </c>
      <c r="E4364" t="s">
        <v>365</v>
      </c>
      <c r="F4364" s="138">
        <v>44171</v>
      </c>
      <c r="G4364" t="s">
        <v>682</v>
      </c>
      <c r="H4364" t="s">
        <v>667</v>
      </c>
      <c r="I4364" t="s">
        <v>668</v>
      </c>
      <c r="J4364" t="s">
        <v>152</v>
      </c>
      <c r="K4364" t="s">
        <v>671</v>
      </c>
      <c r="L4364">
        <v>1200</v>
      </c>
      <c r="M4364">
        <v>200</v>
      </c>
      <c r="N4364">
        <v>208</v>
      </c>
      <c r="P4364">
        <v>80</v>
      </c>
      <c r="Q4364">
        <v>71</v>
      </c>
      <c r="R4364">
        <v>14</v>
      </c>
      <c r="S4364">
        <v>52.8</v>
      </c>
      <c r="T4364">
        <v>43.5</v>
      </c>
      <c r="U4364">
        <v>7</v>
      </c>
      <c r="V4364">
        <v>0.59411764705882353</v>
      </c>
      <c r="W4364">
        <v>0.4</v>
      </c>
      <c r="X4364">
        <v>0.48763736263736268</v>
      </c>
      <c r="Y4364">
        <v>9.6153846153846159E-2</v>
      </c>
      <c r="Z4364">
        <v>230</v>
      </c>
      <c r="AA4364">
        <v>0.7</v>
      </c>
      <c r="AB4364">
        <v>35</v>
      </c>
      <c r="AC4364">
        <v>0</v>
      </c>
      <c r="AD4364">
        <v>0</v>
      </c>
      <c r="AE4364">
        <v>17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14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50</v>
      </c>
      <c r="AR4364">
        <v>50</v>
      </c>
      <c r="AS4364" t="s">
        <v>755</v>
      </c>
    </row>
    <row r="4365" spans="1:45" x14ac:dyDescent="0.25">
      <c r="A4365">
        <v>4364</v>
      </c>
      <c r="B4365" t="s">
        <v>26</v>
      </c>
      <c r="C4365" t="s">
        <v>665</v>
      </c>
      <c r="D4365" t="s">
        <v>8</v>
      </c>
      <c r="E4365" t="s">
        <v>365</v>
      </c>
      <c r="F4365" s="138">
        <v>44171</v>
      </c>
      <c r="G4365" t="s">
        <v>682</v>
      </c>
      <c r="H4365" t="s">
        <v>667</v>
      </c>
      <c r="I4365" t="s">
        <v>668</v>
      </c>
      <c r="J4365" t="s">
        <v>153</v>
      </c>
      <c r="K4365" t="s">
        <v>671</v>
      </c>
      <c r="L4365">
        <v>1200</v>
      </c>
      <c r="M4365">
        <v>200</v>
      </c>
      <c r="N4365">
        <v>208</v>
      </c>
      <c r="P4365">
        <v>80</v>
      </c>
      <c r="Q4365">
        <v>59</v>
      </c>
      <c r="R4365">
        <v>0</v>
      </c>
      <c r="S4365">
        <v>52.8</v>
      </c>
      <c r="T4365">
        <v>18.420000000000002</v>
      </c>
      <c r="U4365">
        <v>7.5</v>
      </c>
      <c r="V4365">
        <v>0.4393220338983051</v>
      </c>
      <c r="W4365">
        <v>0.4</v>
      </c>
      <c r="X4365">
        <v>0.40521978021978022</v>
      </c>
      <c r="Y4365">
        <v>0</v>
      </c>
      <c r="Z4365">
        <v>431</v>
      </c>
      <c r="AA4365">
        <v>0.7</v>
      </c>
      <c r="AB4365">
        <v>14.17</v>
      </c>
      <c r="AC4365">
        <v>7</v>
      </c>
      <c r="AD4365">
        <v>0</v>
      </c>
      <c r="AE4365">
        <v>5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15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50</v>
      </c>
      <c r="AR4365">
        <v>50</v>
      </c>
      <c r="AS4365" t="s">
        <v>755</v>
      </c>
    </row>
    <row r="4366" spans="1:45" x14ac:dyDescent="0.25">
      <c r="A4366">
        <v>4365</v>
      </c>
      <c r="B4366" t="s">
        <v>26</v>
      </c>
      <c r="C4366" t="s">
        <v>665</v>
      </c>
      <c r="D4366" t="s">
        <v>8</v>
      </c>
      <c r="E4366" t="s">
        <v>365</v>
      </c>
      <c r="F4366" s="138">
        <v>44171</v>
      </c>
      <c r="G4366" t="s">
        <v>682</v>
      </c>
      <c r="H4366" t="s">
        <v>667</v>
      </c>
      <c r="I4366" t="s">
        <v>668</v>
      </c>
      <c r="J4366" t="s">
        <v>150</v>
      </c>
      <c r="K4366" t="s">
        <v>671</v>
      </c>
      <c r="L4366">
        <v>1200</v>
      </c>
      <c r="M4366">
        <v>200</v>
      </c>
      <c r="N4366">
        <v>192</v>
      </c>
      <c r="P4366">
        <v>80</v>
      </c>
      <c r="Q4366">
        <v>65</v>
      </c>
      <c r="R4366">
        <v>0</v>
      </c>
      <c r="S4366">
        <v>52.8</v>
      </c>
      <c r="T4366">
        <v>27.05</v>
      </c>
      <c r="U4366">
        <v>0</v>
      </c>
      <c r="V4366">
        <v>0.41615384615384615</v>
      </c>
      <c r="W4366">
        <v>0.4</v>
      </c>
      <c r="X4366">
        <v>0.48363095238095244</v>
      </c>
      <c r="Y4366">
        <v>0</v>
      </c>
      <c r="Z4366">
        <v>288</v>
      </c>
      <c r="AA4366">
        <v>0.7</v>
      </c>
      <c r="AB4366">
        <v>18.3</v>
      </c>
      <c r="AC4366">
        <v>1</v>
      </c>
      <c r="AD4366">
        <v>0</v>
      </c>
      <c r="AE4366">
        <v>17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50</v>
      </c>
      <c r="AR4366">
        <v>50</v>
      </c>
      <c r="AS4366" t="s">
        <v>755</v>
      </c>
    </row>
    <row r="4367" spans="1:45" x14ac:dyDescent="0.25">
      <c r="A4367">
        <v>4366</v>
      </c>
      <c r="B4367" t="s">
        <v>26</v>
      </c>
      <c r="C4367" t="s">
        <v>665</v>
      </c>
      <c r="D4367" t="s">
        <v>8</v>
      </c>
      <c r="E4367" t="s">
        <v>365</v>
      </c>
      <c r="F4367" s="138">
        <v>44171</v>
      </c>
      <c r="G4367" t="s">
        <v>682</v>
      </c>
      <c r="H4367" t="s">
        <v>667</v>
      </c>
      <c r="I4367" t="s">
        <v>668</v>
      </c>
      <c r="J4367" t="s">
        <v>434</v>
      </c>
      <c r="K4367" t="s">
        <v>671</v>
      </c>
      <c r="L4367">
        <v>1200</v>
      </c>
      <c r="M4367">
        <v>200</v>
      </c>
      <c r="N4367">
        <v>200</v>
      </c>
      <c r="P4367">
        <v>80</v>
      </c>
      <c r="Q4367">
        <v>41</v>
      </c>
      <c r="R4367">
        <v>14</v>
      </c>
      <c r="S4367">
        <v>52.8</v>
      </c>
      <c r="T4367">
        <v>13.5</v>
      </c>
      <c r="U4367">
        <v>15</v>
      </c>
      <c r="V4367">
        <v>0.51818181818181819</v>
      </c>
      <c r="W4367">
        <v>0.4</v>
      </c>
      <c r="X4367">
        <v>0.29285714285714287</v>
      </c>
      <c r="Y4367">
        <v>0.1</v>
      </c>
      <c r="Z4367">
        <v>442</v>
      </c>
      <c r="AA4367">
        <v>0.7</v>
      </c>
      <c r="AB4367">
        <v>13</v>
      </c>
      <c r="AC4367">
        <v>0</v>
      </c>
      <c r="AD4367">
        <v>0</v>
      </c>
      <c r="AE4367">
        <v>1</v>
      </c>
      <c r="AF4367">
        <v>0</v>
      </c>
      <c r="AG4367">
        <v>0</v>
      </c>
      <c r="AH4367">
        <v>15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50</v>
      </c>
      <c r="AR4367">
        <v>50</v>
      </c>
      <c r="AS4367" t="s">
        <v>755</v>
      </c>
    </row>
    <row r="4368" spans="1:45" x14ac:dyDescent="0.25">
      <c r="A4368">
        <v>4367</v>
      </c>
      <c r="B4368" t="s">
        <v>26</v>
      </c>
      <c r="C4368" t="s">
        <v>665</v>
      </c>
      <c r="D4368" t="s">
        <v>8</v>
      </c>
      <c r="E4368" t="s">
        <v>365</v>
      </c>
      <c r="F4368" s="138">
        <v>44171</v>
      </c>
      <c r="G4368" t="s">
        <v>682</v>
      </c>
      <c r="H4368" t="s">
        <v>667</v>
      </c>
      <c r="I4368" t="s">
        <v>668</v>
      </c>
      <c r="J4368" t="s">
        <v>396</v>
      </c>
      <c r="K4368" t="s">
        <v>671</v>
      </c>
      <c r="L4368">
        <v>1200</v>
      </c>
      <c r="M4368">
        <v>200</v>
      </c>
      <c r="N4368">
        <v>202</v>
      </c>
      <c r="P4368">
        <v>80</v>
      </c>
      <c r="Q4368">
        <v>66</v>
      </c>
      <c r="R4368">
        <v>6</v>
      </c>
      <c r="S4368">
        <v>52.8</v>
      </c>
      <c r="T4368">
        <v>28.667000000000002</v>
      </c>
      <c r="U4368">
        <v>13.5</v>
      </c>
      <c r="V4368">
        <v>0.5856527777777778</v>
      </c>
      <c r="W4368">
        <v>0.4</v>
      </c>
      <c r="X4368">
        <v>0.46676096181046683</v>
      </c>
      <c r="Y4368">
        <v>4.2432814710042441E-2</v>
      </c>
      <c r="Z4368">
        <v>388</v>
      </c>
      <c r="AA4368">
        <v>0.7</v>
      </c>
      <c r="AB4368">
        <v>21.167000000000002</v>
      </c>
      <c r="AC4368">
        <v>8</v>
      </c>
      <c r="AD4368">
        <v>0</v>
      </c>
      <c r="AE4368">
        <v>11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27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50</v>
      </c>
      <c r="AR4368">
        <v>50</v>
      </c>
      <c r="AS4368" t="s">
        <v>755</v>
      </c>
    </row>
    <row r="4369" spans="1:45" x14ac:dyDescent="0.25">
      <c r="A4369">
        <v>4368</v>
      </c>
      <c r="B4369" t="s">
        <v>26</v>
      </c>
      <c r="C4369" t="s">
        <v>665</v>
      </c>
      <c r="D4369" t="s">
        <v>8</v>
      </c>
      <c r="E4369" t="s">
        <v>365</v>
      </c>
      <c r="F4369" s="138">
        <v>44171</v>
      </c>
      <c r="G4369" t="s">
        <v>683</v>
      </c>
      <c r="H4369" t="s">
        <v>667</v>
      </c>
      <c r="I4369" t="s">
        <v>668</v>
      </c>
      <c r="J4369" t="s">
        <v>391</v>
      </c>
      <c r="K4369" t="s">
        <v>669</v>
      </c>
      <c r="L4369">
        <v>1500</v>
      </c>
      <c r="M4369">
        <v>420</v>
      </c>
      <c r="N4369">
        <v>436</v>
      </c>
      <c r="P4369">
        <v>168</v>
      </c>
      <c r="Q4369">
        <v>109</v>
      </c>
      <c r="R4369">
        <v>91</v>
      </c>
      <c r="S4369">
        <v>110.88</v>
      </c>
      <c r="T4369">
        <v>76.5</v>
      </c>
      <c r="U4369">
        <v>54.25</v>
      </c>
      <c r="V4369">
        <v>0.65375000000000005</v>
      </c>
      <c r="W4369">
        <v>0.4</v>
      </c>
      <c r="X4369">
        <v>0.35714285714285715</v>
      </c>
      <c r="Y4369">
        <v>0.29816513761467889</v>
      </c>
      <c r="Z4369">
        <v>463</v>
      </c>
      <c r="AA4369">
        <v>0.7</v>
      </c>
      <c r="AB4369">
        <v>66</v>
      </c>
      <c r="AC4369">
        <v>6</v>
      </c>
      <c r="AD4369">
        <v>0</v>
      </c>
      <c r="AE4369">
        <v>18</v>
      </c>
      <c r="AF4369">
        <v>0</v>
      </c>
      <c r="AG4369">
        <v>0</v>
      </c>
      <c r="AH4369">
        <v>40</v>
      </c>
      <c r="AI4369">
        <v>13</v>
      </c>
      <c r="AJ4369">
        <v>0</v>
      </c>
      <c r="AK4369">
        <v>22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50</v>
      </c>
      <c r="AR4369">
        <v>50</v>
      </c>
      <c r="AS4369" t="s">
        <v>797</v>
      </c>
    </row>
    <row r="4370" spans="1:45" x14ac:dyDescent="0.25">
      <c r="A4370">
        <v>4369</v>
      </c>
      <c r="B4370" t="s">
        <v>26</v>
      </c>
      <c r="C4370" t="s">
        <v>665</v>
      </c>
      <c r="D4370" t="s">
        <v>8</v>
      </c>
      <c r="E4370" t="s">
        <v>365</v>
      </c>
      <c r="F4370" s="138">
        <v>44171</v>
      </c>
      <c r="G4370" t="s">
        <v>683</v>
      </c>
      <c r="H4370" t="s">
        <v>667</v>
      </c>
      <c r="I4370" t="s">
        <v>668</v>
      </c>
      <c r="J4370" t="s">
        <v>394</v>
      </c>
      <c r="K4370" t="s">
        <v>669</v>
      </c>
      <c r="L4370">
        <v>1500</v>
      </c>
      <c r="M4370">
        <v>420</v>
      </c>
      <c r="N4370">
        <v>416</v>
      </c>
      <c r="P4370">
        <v>168</v>
      </c>
      <c r="Q4370">
        <v>67</v>
      </c>
      <c r="R4370">
        <v>25</v>
      </c>
      <c r="S4370">
        <v>110.88</v>
      </c>
      <c r="T4370">
        <v>39.5</v>
      </c>
      <c r="U4370">
        <v>7.25</v>
      </c>
      <c r="V4370">
        <v>0.50815217391304346</v>
      </c>
      <c r="W4370">
        <v>0.4</v>
      </c>
      <c r="X4370">
        <v>0.2300824175824176</v>
      </c>
      <c r="Y4370">
        <v>8.5851648351648352E-2</v>
      </c>
      <c r="Z4370">
        <v>314</v>
      </c>
      <c r="AA4370">
        <v>0.6</v>
      </c>
      <c r="AB4370">
        <v>32</v>
      </c>
      <c r="AC4370">
        <v>0</v>
      </c>
      <c r="AD4370">
        <v>0</v>
      </c>
      <c r="AE4370">
        <v>15</v>
      </c>
      <c r="AF4370">
        <v>0</v>
      </c>
      <c r="AG4370">
        <v>0</v>
      </c>
      <c r="AH4370">
        <v>7</v>
      </c>
      <c r="AI4370">
        <v>1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50</v>
      </c>
      <c r="AR4370">
        <v>50</v>
      </c>
      <c r="AS4370" t="s">
        <v>797</v>
      </c>
    </row>
    <row r="4371" spans="1:45" x14ac:dyDescent="0.25">
      <c r="A4371">
        <v>4370</v>
      </c>
      <c r="B4371" t="s">
        <v>26</v>
      </c>
      <c r="C4371" t="s">
        <v>665</v>
      </c>
      <c r="D4371" t="s">
        <v>8</v>
      </c>
      <c r="E4371" t="s">
        <v>365</v>
      </c>
      <c r="F4371" s="138">
        <v>44171</v>
      </c>
      <c r="G4371" t="s">
        <v>683</v>
      </c>
      <c r="H4371" t="s">
        <v>667</v>
      </c>
      <c r="I4371" t="s">
        <v>668</v>
      </c>
      <c r="J4371" t="s">
        <v>393</v>
      </c>
      <c r="K4371" t="s">
        <v>669</v>
      </c>
      <c r="L4371">
        <v>1500</v>
      </c>
      <c r="M4371">
        <v>420</v>
      </c>
      <c r="N4371">
        <v>410</v>
      </c>
      <c r="P4371">
        <v>168</v>
      </c>
      <c r="Q4371">
        <v>59</v>
      </c>
      <c r="R4371">
        <v>15</v>
      </c>
      <c r="S4371">
        <v>111</v>
      </c>
      <c r="T4371">
        <v>34.5</v>
      </c>
      <c r="U4371">
        <v>10</v>
      </c>
      <c r="V4371">
        <v>0.60135135135135132</v>
      </c>
      <c r="W4371">
        <v>0.4</v>
      </c>
      <c r="X4371">
        <v>0.20557491289198607</v>
      </c>
      <c r="Y4371">
        <v>5.2264808362369339E-2</v>
      </c>
      <c r="Z4371">
        <v>450</v>
      </c>
      <c r="AA4371">
        <v>0.6</v>
      </c>
      <c r="AB4371">
        <v>24</v>
      </c>
      <c r="AC4371">
        <v>4</v>
      </c>
      <c r="AD4371">
        <v>0</v>
      </c>
      <c r="AE4371">
        <v>19</v>
      </c>
      <c r="AF4371">
        <v>0</v>
      </c>
      <c r="AG4371">
        <v>0</v>
      </c>
      <c r="AH4371">
        <v>10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50</v>
      </c>
      <c r="AR4371">
        <v>50</v>
      </c>
      <c r="AS4371" t="s">
        <v>797</v>
      </c>
    </row>
    <row r="4372" spans="1:45" x14ac:dyDescent="0.25">
      <c r="A4372">
        <v>4371</v>
      </c>
      <c r="B4372" t="s">
        <v>26</v>
      </c>
      <c r="C4372" t="s">
        <v>665</v>
      </c>
      <c r="D4372" t="s">
        <v>8</v>
      </c>
      <c r="E4372" t="s">
        <v>365</v>
      </c>
      <c r="F4372" s="138">
        <v>44171</v>
      </c>
      <c r="G4372" t="s">
        <v>675</v>
      </c>
      <c r="H4372" t="s">
        <v>667</v>
      </c>
      <c r="I4372" t="s">
        <v>668</v>
      </c>
      <c r="J4372" t="s">
        <v>164</v>
      </c>
      <c r="K4372" t="s">
        <v>669</v>
      </c>
      <c r="L4372">
        <v>5400</v>
      </c>
      <c r="M4372">
        <v>630</v>
      </c>
      <c r="N4372">
        <v>620</v>
      </c>
      <c r="P4372">
        <v>353</v>
      </c>
      <c r="Q4372">
        <v>172</v>
      </c>
      <c r="R4372">
        <v>0</v>
      </c>
      <c r="S4372">
        <v>166</v>
      </c>
      <c r="T4372">
        <v>88.75</v>
      </c>
      <c r="U4372">
        <v>0</v>
      </c>
      <c r="V4372">
        <v>0.51598837209302328</v>
      </c>
      <c r="W4372">
        <v>0.4</v>
      </c>
      <c r="X4372">
        <v>0.39631336405529954</v>
      </c>
      <c r="Y4372">
        <v>0</v>
      </c>
      <c r="Z4372">
        <v>450</v>
      </c>
      <c r="AA4372">
        <v>0.8</v>
      </c>
      <c r="AB4372">
        <v>65</v>
      </c>
      <c r="AC4372">
        <v>7</v>
      </c>
      <c r="AD4372">
        <v>0</v>
      </c>
      <c r="AE4372">
        <v>44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50</v>
      </c>
      <c r="AR4372">
        <v>50</v>
      </c>
      <c r="AS4372" t="s">
        <v>797</v>
      </c>
    </row>
    <row r="4373" spans="1:45" x14ac:dyDescent="0.25">
      <c r="A4373">
        <v>4372</v>
      </c>
      <c r="B4373" t="s">
        <v>26</v>
      </c>
      <c r="C4373" t="s">
        <v>665</v>
      </c>
      <c r="D4373" t="s">
        <v>8</v>
      </c>
      <c r="E4373" t="s">
        <v>365</v>
      </c>
      <c r="F4373" s="138">
        <v>44171</v>
      </c>
      <c r="G4373" t="s">
        <v>676</v>
      </c>
      <c r="H4373" t="s">
        <v>667</v>
      </c>
      <c r="I4373" t="s">
        <v>668</v>
      </c>
      <c r="J4373" t="s">
        <v>165</v>
      </c>
      <c r="K4373" t="s">
        <v>669</v>
      </c>
      <c r="L4373">
        <v>1200</v>
      </c>
      <c r="M4373">
        <v>336</v>
      </c>
      <c r="N4373">
        <v>352</v>
      </c>
      <c r="P4373">
        <v>134.4</v>
      </c>
      <c r="Q4373">
        <v>67</v>
      </c>
      <c r="R4373">
        <v>20</v>
      </c>
      <c r="S4373">
        <v>88.703999999999994</v>
      </c>
      <c r="T4373">
        <v>56</v>
      </c>
      <c r="U4373">
        <v>8</v>
      </c>
      <c r="V4373">
        <v>0.73563218390804597</v>
      </c>
      <c r="W4373">
        <v>0.4</v>
      </c>
      <c r="X4373">
        <v>0.27191558441558444</v>
      </c>
      <c r="Y4373">
        <v>8.1168831168831182E-2</v>
      </c>
      <c r="Z4373">
        <v>789</v>
      </c>
      <c r="AA4373">
        <v>0.8</v>
      </c>
      <c r="AB4373">
        <v>35</v>
      </c>
      <c r="AC4373">
        <v>0</v>
      </c>
      <c r="AD4373">
        <v>0</v>
      </c>
      <c r="AE4373">
        <v>42</v>
      </c>
      <c r="AF4373">
        <v>0</v>
      </c>
      <c r="AG4373">
        <v>0</v>
      </c>
      <c r="AH4373">
        <v>0</v>
      </c>
      <c r="AI4373">
        <v>8</v>
      </c>
      <c r="AJ4373">
        <v>0</v>
      </c>
      <c r="AK4373">
        <v>12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50</v>
      </c>
      <c r="AR4373">
        <v>50</v>
      </c>
      <c r="AS4373" t="s">
        <v>797</v>
      </c>
    </row>
    <row r="4374" spans="1:45" x14ac:dyDescent="0.25">
      <c r="A4374">
        <v>4373</v>
      </c>
      <c r="B4374" t="s">
        <v>26</v>
      </c>
      <c r="C4374" t="s">
        <v>665</v>
      </c>
      <c r="D4374" t="s">
        <v>8</v>
      </c>
      <c r="E4374" t="s">
        <v>365</v>
      </c>
      <c r="F4374" s="138">
        <v>44171</v>
      </c>
      <c r="G4374" t="s">
        <v>676</v>
      </c>
      <c r="H4374" t="s">
        <v>667</v>
      </c>
      <c r="I4374" t="s">
        <v>668</v>
      </c>
      <c r="J4374" t="s">
        <v>166</v>
      </c>
      <c r="K4374" t="s">
        <v>669</v>
      </c>
      <c r="L4374">
        <v>1200</v>
      </c>
      <c r="M4374">
        <v>336</v>
      </c>
      <c r="N4374">
        <v>322</v>
      </c>
      <c r="P4374">
        <v>134.4</v>
      </c>
      <c r="Q4374">
        <v>72</v>
      </c>
      <c r="R4374">
        <v>55</v>
      </c>
      <c r="S4374">
        <v>88.703999999999994</v>
      </c>
      <c r="T4374">
        <v>36</v>
      </c>
      <c r="U4374">
        <v>23.5</v>
      </c>
      <c r="V4374">
        <v>0.46850393700787402</v>
      </c>
      <c r="W4374">
        <v>0.4</v>
      </c>
      <c r="X4374">
        <v>0.31943212067435672</v>
      </c>
      <c r="Y4374">
        <v>0.24401064773735584</v>
      </c>
      <c r="Z4374">
        <v>260</v>
      </c>
      <c r="AA4374">
        <v>0.6</v>
      </c>
      <c r="AB4374">
        <v>27</v>
      </c>
      <c r="AC4374">
        <v>0</v>
      </c>
      <c r="AD4374">
        <v>0</v>
      </c>
      <c r="AE4374">
        <v>18</v>
      </c>
      <c r="AF4374">
        <v>0</v>
      </c>
      <c r="AG4374">
        <v>0</v>
      </c>
      <c r="AH4374">
        <v>5</v>
      </c>
      <c r="AI4374">
        <v>0</v>
      </c>
      <c r="AJ4374">
        <v>0</v>
      </c>
      <c r="AK4374">
        <v>37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100</v>
      </c>
      <c r="AR4374">
        <v>100</v>
      </c>
      <c r="AS4374" t="s">
        <v>797</v>
      </c>
    </row>
    <row r="4375" spans="1:45" x14ac:dyDescent="0.25">
      <c r="A4375">
        <v>4374</v>
      </c>
      <c r="B4375" t="s">
        <v>26</v>
      </c>
      <c r="C4375" t="s">
        <v>665</v>
      </c>
      <c r="D4375" t="s">
        <v>8</v>
      </c>
      <c r="E4375" t="s">
        <v>365</v>
      </c>
      <c r="F4375" s="138">
        <v>44171</v>
      </c>
      <c r="G4375" t="s">
        <v>684</v>
      </c>
      <c r="H4375" t="s">
        <v>667</v>
      </c>
      <c r="I4375" t="s">
        <v>668</v>
      </c>
      <c r="J4375" t="s">
        <v>169</v>
      </c>
      <c r="K4375" t="s">
        <v>669</v>
      </c>
      <c r="L4375">
        <v>1250</v>
      </c>
      <c r="M4375">
        <v>350</v>
      </c>
      <c r="N4375">
        <v>358</v>
      </c>
      <c r="P4375">
        <v>140</v>
      </c>
      <c r="Q4375">
        <v>78</v>
      </c>
      <c r="R4375">
        <v>0</v>
      </c>
      <c r="S4375">
        <v>92.399999999999991</v>
      </c>
      <c r="T4375">
        <v>46.5</v>
      </c>
      <c r="U4375">
        <v>0</v>
      </c>
      <c r="V4375">
        <v>0.59615384615384615</v>
      </c>
      <c r="W4375">
        <v>0.4</v>
      </c>
      <c r="X4375">
        <v>0.31125299281723862</v>
      </c>
      <c r="Y4375">
        <v>0</v>
      </c>
      <c r="Z4375">
        <v>698</v>
      </c>
      <c r="AA4375">
        <v>0.7</v>
      </c>
      <c r="AB4375">
        <v>44.5</v>
      </c>
      <c r="AC4375">
        <v>0</v>
      </c>
      <c r="AD4375">
        <v>0</v>
      </c>
      <c r="AE4375">
        <v>4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50</v>
      </c>
      <c r="AR4375">
        <v>50</v>
      </c>
      <c r="AS4375" t="s">
        <v>797</v>
      </c>
    </row>
    <row r="4376" spans="1:45" x14ac:dyDescent="0.25">
      <c r="A4376">
        <v>4375</v>
      </c>
      <c r="B4376" t="s">
        <v>26</v>
      </c>
      <c r="C4376" t="s">
        <v>665</v>
      </c>
      <c r="D4376" t="s">
        <v>8</v>
      </c>
      <c r="E4376" t="s">
        <v>365</v>
      </c>
      <c r="F4376" s="138">
        <v>44171</v>
      </c>
      <c r="G4376" t="s">
        <v>684</v>
      </c>
      <c r="H4376" t="s">
        <v>667</v>
      </c>
      <c r="I4376" t="s">
        <v>668</v>
      </c>
      <c r="J4376" t="s">
        <v>171</v>
      </c>
      <c r="K4376" t="s">
        <v>669</v>
      </c>
      <c r="L4376">
        <v>1250</v>
      </c>
      <c r="M4376">
        <v>250</v>
      </c>
      <c r="N4376">
        <v>244</v>
      </c>
      <c r="P4376">
        <v>100</v>
      </c>
      <c r="Q4376">
        <v>35</v>
      </c>
      <c r="R4376">
        <v>15</v>
      </c>
      <c r="S4376">
        <v>92</v>
      </c>
      <c r="T4376">
        <v>34.5</v>
      </c>
      <c r="U4376">
        <v>6.5</v>
      </c>
      <c r="V4376">
        <v>0.82</v>
      </c>
      <c r="W4376">
        <v>0.4</v>
      </c>
      <c r="X4376">
        <v>0.20491803278688528</v>
      </c>
      <c r="Y4376">
        <v>8.7822014051522262E-2</v>
      </c>
      <c r="Z4376">
        <v>125</v>
      </c>
      <c r="AA4376">
        <v>0.7</v>
      </c>
      <c r="AB4376">
        <v>31</v>
      </c>
      <c r="AC4376">
        <v>0</v>
      </c>
      <c r="AD4376">
        <v>0</v>
      </c>
      <c r="AE4376">
        <v>7</v>
      </c>
      <c r="AF4376">
        <v>0</v>
      </c>
      <c r="AG4376">
        <v>0</v>
      </c>
      <c r="AH4376">
        <v>6.5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50</v>
      </c>
      <c r="AR4376">
        <v>50</v>
      </c>
      <c r="AS4376" t="s">
        <v>755</v>
      </c>
    </row>
    <row r="4377" spans="1:45" x14ac:dyDescent="0.25">
      <c r="A4377">
        <v>4376</v>
      </c>
      <c r="B4377" t="s">
        <v>26</v>
      </c>
      <c r="C4377" t="s">
        <v>665</v>
      </c>
      <c r="D4377" t="s">
        <v>8</v>
      </c>
      <c r="E4377" t="s">
        <v>365</v>
      </c>
      <c r="F4377" s="138">
        <v>44171</v>
      </c>
      <c r="G4377" t="s">
        <v>685</v>
      </c>
      <c r="H4377" t="s">
        <v>667</v>
      </c>
      <c r="I4377" t="s">
        <v>668</v>
      </c>
      <c r="J4377" t="s">
        <v>172</v>
      </c>
      <c r="K4377" t="s">
        <v>671</v>
      </c>
      <c r="L4377">
        <v>1000</v>
      </c>
      <c r="M4377">
        <v>200</v>
      </c>
      <c r="N4377">
        <v>192</v>
      </c>
      <c r="P4377">
        <v>80</v>
      </c>
      <c r="Q4377">
        <v>23</v>
      </c>
      <c r="R4377">
        <v>0</v>
      </c>
      <c r="S4377">
        <v>52.8</v>
      </c>
      <c r="T4377">
        <v>17.5</v>
      </c>
      <c r="U4377">
        <v>0</v>
      </c>
      <c r="V4377">
        <v>0.76086956521739135</v>
      </c>
      <c r="W4377">
        <v>0.4</v>
      </c>
      <c r="X4377">
        <v>0.17113095238095241</v>
      </c>
      <c r="Y4377">
        <v>0</v>
      </c>
      <c r="Z4377">
        <v>412</v>
      </c>
      <c r="AA4377">
        <v>0.7</v>
      </c>
      <c r="AB4377">
        <v>11</v>
      </c>
      <c r="AC4377">
        <v>2</v>
      </c>
      <c r="AD4377">
        <v>0</v>
      </c>
      <c r="AE4377">
        <v>12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50</v>
      </c>
      <c r="AR4377">
        <v>50</v>
      </c>
      <c r="AS4377" t="s">
        <v>755</v>
      </c>
    </row>
    <row r="4378" spans="1:45" x14ac:dyDescent="0.25">
      <c r="A4378">
        <v>4377</v>
      </c>
      <c r="B4378" t="s">
        <v>26</v>
      </c>
      <c r="C4378" t="s">
        <v>665</v>
      </c>
      <c r="D4378" t="s">
        <v>8</v>
      </c>
      <c r="E4378" t="s">
        <v>365</v>
      </c>
      <c r="F4378" s="138">
        <v>44171</v>
      </c>
      <c r="G4378" t="s">
        <v>685</v>
      </c>
      <c r="H4378" t="s">
        <v>667</v>
      </c>
      <c r="I4378" t="s">
        <v>668</v>
      </c>
      <c r="J4378" t="s">
        <v>176</v>
      </c>
      <c r="K4378" t="s">
        <v>671</v>
      </c>
      <c r="L4378">
        <v>1000</v>
      </c>
      <c r="M4378">
        <v>200</v>
      </c>
      <c r="N4378">
        <v>208</v>
      </c>
      <c r="P4378">
        <v>80</v>
      </c>
      <c r="Q4378">
        <v>38</v>
      </c>
      <c r="R4378">
        <v>27</v>
      </c>
      <c r="S4378">
        <v>52.8</v>
      </c>
      <c r="T4378">
        <v>30</v>
      </c>
      <c r="U4378">
        <v>23</v>
      </c>
      <c r="V4378">
        <v>0.81538461538461537</v>
      </c>
      <c r="W4378">
        <v>0.4</v>
      </c>
      <c r="X4378">
        <v>0.26098901098901101</v>
      </c>
      <c r="Y4378">
        <v>0.18543956043956045</v>
      </c>
      <c r="Z4378">
        <v>342</v>
      </c>
      <c r="AA4378">
        <v>0.7</v>
      </c>
      <c r="AB4378">
        <v>23</v>
      </c>
      <c r="AC4378">
        <v>12</v>
      </c>
      <c r="AD4378">
        <v>0</v>
      </c>
      <c r="AE4378">
        <v>8</v>
      </c>
      <c r="AF4378">
        <v>0</v>
      </c>
      <c r="AG4378">
        <v>0</v>
      </c>
      <c r="AH4378">
        <v>23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50</v>
      </c>
      <c r="AR4378">
        <v>50</v>
      </c>
      <c r="AS4378" t="s">
        <v>755</v>
      </c>
    </row>
    <row r="4379" spans="1:45" x14ac:dyDescent="0.25">
      <c r="A4379">
        <v>4378</v>
      </c>
      <c r="B4379" t="s">
        <v>26</v>
      </c>
      <c r="C4379" t="s">
        <v>665</v>
      </c>
      <c r="D4379" t="s">
        <v>8</v>
      </c>
      <c r="E4379" t="s">
        <v>365</v>
      </c>
      <c r="F4379" s="138">
        <v>44171</v>
      </c>
      <c r="G4379" t="s">
        <v>685</v>
      </c>
      <c r="H4379" t="s">
        <v>667</v>
      </c>
      <c r="I4379" t="s">
        <v>668</v>
      </c>
      <c r="J4379" t="s">
        <v>175</v>
      </c>
      <c r="K4379" t="s">
        <v>671</v>
      </c>
      <c r="L4379">
        <v>1000</v>
      </c>
      <c r="M4379">
        <v>280</v>
      </c>
      <c r="N4379">
        <v>320</v>
      </c>
      <c r="P4379">
        <v>112</v>
      </c>
      <c r="Q4379">
        <v>60</v>
      </c>
      <c r="R4379">
        <v>40</v>
      </c>
      <c r="S4379">
        <v>73.919999999999987</v>
      </c>
      <c r="T4379">
        <v>49.75</v>
      </c>
      <c r="U4379">
        <v>28</v>
      </c>
      <c r="V4379">
        <v>0.77749999999999997</v>
      </c>
      <c r="W4379">
        <v>0.4</v>
      </c>
      <c r="X4379">
        <v>0.26785714285714285</v>
      </c>
      <c r="Y4379">
        <v>0.17857142857142858</v>
      </c>
      <c r="Z4379">
        <v>848</v>
      </c>
      <c r="AA4379">
        <v>0.7</v>
      </c>
      <c r="AB4379">
        <v>40</v>
      </c>
      <c r="AC4379">
        <v>5</v>
      </c>
      <c r="AD4379">
        <v>0</v>
      </c>
      <c r="AE4379">
        <v>17</v>
      </c>
      <c r="AF4379">
        <v>0</v>
      </c>
      <c r="AG4379">
        <v>0</v>
      </c>
      <c r="AH4379">
        <v>28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100</v>
      </c>
      <c r="AR4379">
        <v>100</v>
      </c>
      <c r="AS4379" t="s">
        <v>797</v>
      </c>
    </row>
    <row r="4380" spans="1:45" x14ac:dyDescent="0.25">
      <c r="A4380">
        <v>4379</v>
      </c>
      <c r="B4380" t="s">
        <v>26</v>
      </c>
      <c r="C4380" t="s">
        <v>665</v>
      </c>
      <c r="D4380" t="s">
        <v>8</v>
      </c>
      <c r="E4380" t="s">
        <v>365</v>
      </c>
      <c r="F4380" s="138">
        <v>44171</v>
      </c>
      <c r="G4380" t="s">
        <v>712</v>
      </c>
      <c r="H4380" t="s">
        <v>687</v>
      </c>
      <c r="I4380" t="s">
        <v>668</v>
      </c>
      <c r="J4380" t="s">
        <v>561</v>
      </c>
      <c r="K4380" t="s">
        <v>711</v>
      </c>
      <c r="L4380">
        <v>320</v>
      </c>
      <c r="M4380">
        <v>144</v>
      </c>
      <c r="N4380">
        <v>142</v>
      </c>
      <c r="P4380">
        <v>34.56</v>
      </c>
      <c r="Q4380">
        <v>24</v>
      </c>
      <c r="R4380">
        <v>16</v>
      </c>
      <c r="S4380">
        <v>25.344000000000001</v>
      </c>
      <c r="T4380">
        <v>25</v>
      </c>
      <c r="U4380">
        <v>13</v>
      </c>
      <c r="V4380">
        <v>0.95</v>
      </c>
      <c r="W4380">
        <v>0.24</v>
      </c>
      <c r="X4380">
        <v>0.24144869215291753</v>
      </c>
      <c r="Y4380">
        <v>0.1609657947686117</v>
      </c>
      <c r="Z4380">
        <v>380</v>
      </c>
      <c r="AA4380">
        <v>0.7</v>
      </c>
      <c r="AB4380">
        <v>25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13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50</v>
      </c>
      <c r="AR4380">
        <v>50</v>
      </c>
      <c r="AS4380" t="s">
        <v>755</v>
      </c>
    </row>
    <row r="4381" spans="1:45" x14ac:dyDescent="0.25">
      <c r="A4381">
        <v>4380</v>
      </c>
      <c r="B4381" t="s">
        <v>26</v>
      </c>
      <c r="C4381" t="s">
        <v>678</v>
      </c>
      <c r="D4381" t="s">
        <v>8</v>
      </c>
      <c r="E4381" t="s">
        <v>365</v>
      </c>
      <c r="F4381" s="138">
        <v>44171</v>
      </c>
      <c r="G4381" t="s">
        <v>670</v>
      </c>
      <c r="H4381" t="s">
        <v>667</v>
      </c>
      <c r="I4381" t="s">
        <v>679</v>
      </c>
      <c r="J4381" t="s">
        <v>382</v>
      </c>
      <c r="K4381" t="s">
        <v>671</v>
      </c>
      <c r="L4381">
        <v>1200</v>
      </c>
      <c r="M4381">
        <v>336</v>
      </c>
      <c r="N4381">
        <v>304</v>
      </c>
      <c r="P4381">
        <v>134.4</v>
      </c>
      <c r="Q4381">
        <v>89</v>
      </c>
      <c r="R4381">
        <v>0</v>
      </c>
      <c r="S4381">
        <v>88.703999999999994</v>
      </c>
      <c r="T4381">
        <v>62.25</v>
      </c>
      <c r="U4381">
        <v>0</v>
      </c>
      <c r="V4381">
        <v>0.699438202247191</v>
      </c>
      <c r="W4381">
        <v>0.4</v>
      </c>
      <c r="X4381">
        <v>0.41823308270676696</v>
      </c>
      <c r="Y4381">
        <v>0</v>
      </c>
      <c r="Z4381">
        <v>304</v>
      </c>
      <c r="AA4381">
        <v>0.7</v>
      </c>
      <c r="AB4381">
        <v>43</v>
      </c>
      <c r="AC4381">
        <v>7</v>
      </c>
      <c r="AD4381">
        <v>0</v>
      </c>
      <c r="AE4381">
        <v>35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50</v>
      </c>
      <c r="AR4381">
        <v>50</v>
      </c>
      <c r="AS4381" t="s">
        <v>797</v>
      </c>
    </row>
    <row r="4382" spans="1:45" x14ac:dyDescent="0.25">
      <c r="A4382">
        <v>4381</v>
      </c>
      <c r="B4382" t="s">
        <v>26</v>
      </c>
      <c r="C4382" t="s">
        <v>678</v>
      </c>
      <c r="D4382" t="s">
        <v>8</v>
      </c>
      <c r="E4382" t="s">
        <v>365</v>
      </c>
      <c r="F4382" s="138">
        <v>44171</v>
      </c>
      <c r="G4382" t="s">
        <v>685</v>
      </c>
      <c r="H4382" t="s">
        <v>667</v>
      </c>
      <c r="I4382" t="s">
        <v>679</v>
      </c>
      <c r="J4382" t="s">
        <v>444</v>
      </c>
      <c r="K4382" t="s">
        <v>671</v>
      </c>
      <c r="L4382">
        <v>1000</v>
      </c>
      <c r="M4382">
        <v>280</v>
      </c>
      <c r="N4382">
        <v>352</v>
      </c>
      <c r="P4382">
        <v>112</v>
      </c>
      <c r="Q4382">
        <v>57</v>
      </c>
      <c r="R4382">
        <v>34</v>
      </c>
      <c r="S4382">
        <v>73.919999999999987</v>
      </c>
      <c r="T4382">
        <v>29.5</v>
      </c>
      <c r="U4382">
        <v>24.75</v>
      </c>
      <c r="V4382">
        <v>0.59615384615384615</v>
      </c>
      <c r="W4382">
        <v>0.4</v>
      </c>
      <c r="X4382">
        <v>0.23133116883116886</v>
      </c>
      <c r="Y4382">
        <v>0.13798701298701299</v>
      </c>
      <c r="Z4382">
        <v>690</v>
      </c>
      <c r="AA4382">
        <v>0.7</v>
      </c>
      <c r="AB4382">
        <v>24</v>
      </c>
      <c r="AC4382">
        <v>6</v>
      </c>
      <c r="AD4382">
        <v>0</v>
      </c>
      <c r="AE4382">
        <v>8</v>
      </c>
      <c r="AF4382">
        <v>0</v>
      </c>
      <c r="AG4382">
        <v>0</v>
      </c>
      <c r="AH4382">
        <v>23</v>
      </c>
      <c r="AI4382">
        <v>7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50</v>
      </c>
      <c r="AR4382">
        <v>50</v>
      </c>
      <c r="AS4382" t="s">
        <v>755</v>
      </c>
    </row>
    <row r="4383" spans="1:45" x14ac:dyDescent="0.25">
      <c r="A4383">
        <v>4382</v>
      </c>
      <c r="B4383" t="s">
        <v>26</v>
      </c>
      <c r="C4383" t="s">
        <v>680</v>
      </c>
      <c r="D4383" t="s">
        <v>8</v>
      </c>
      <c r="E4383" t="s">
        <v>365</v>
      </c>
      <c r="F4383" s="138">
        <v>44171</v>
      </c>
      <c r="G4383" t="s">
        <v>666</v>
      </c>
      <c r="H4383" t="s">
        <v>667</v>
      </c>
      <c r="I4383" t="s">
        <v>681</v>
      </c>
      <c r="J4383" t="s">
        <v>236</v>
      </c>
      <c r="K4383" t="s">
        <v>669</v>
      </c>
      <c r="L4383">
        <v>2700</v>
      </c>
      <c r="M4383">
        <v>567</v>
      </c>
      <c r="N4383">
        <v>768</v>
      </c>
      <c r="P4383">
        <v>226</v>
      </c>
      <c r="Q4383">
        <v>112</v>
      </c>
      <c r="R4383">
        <v>180</v>
      </c>
      <c r="S4383">
        <v>147</v>
      </c>
      <c r="T4383">
        <v>85.17</v>
      </c>
      <c r="U4383">
        <v>167</v>
      </c>
      <c r="V4383">
        <v>0.86359589041095897</v>
      </c>
      <c r="W4383">
        <v>0.4</v>
      </c>
      <c r="X4383">
        <v>0.20833333333333337</v>
      </c>
      <c r="Y4383">
        <v>0.3348214285714286</v>
      </c>
      <c r="Z4383">
        <v>620</v>
      </c>
      <c r="AA4383">
        <v>0.7</v>
      </c>
      <c r="AB4383">
        <v>74.3</v>
      </c>
      <c r="AC4383">
        <v>10</v>
      </c>
      <c r="AD4383">
        <v>0</v>
      </c>
      <c r="AE4383">
        <v>14</v>
      </c>
      <c r="AF4383">
        <v>0</v>
      </c>
      <c r="AG4383">
        <v>0</v>
      </c>
      <c r="AH4383">
        <v>180</v>
      </c>
      <c r="AI4383">
        <v>16</v>
      </c>
      <c r="AJ4383">
        <v>0</v>
      </c>
      <c r="AK4383">
        <v>24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250</v>
      </c>
      <c r="AR4383">
        <v>250</v>
      </c>
      <c r="AS4383" t="s">
        <v>797</v>
      </c>
    </row>
    <row r="4384" spans="1:45" x14ac:dyDescent="0.25">
      <c r="A4384">
        <v>4383</v>
      </c>
      <c r="B4384" t="s">
        <v>26</v>
      </c>
      <c r="C4384" t="s">
        <v>680</v>
      </c>
      <c r="D4384" t="s">
        <v>8</v>
      </c>
      <c r="E4384" t="s">
        <v>365</v>
      </c>
      <c r="F4384" s="138">
        <v>44171</v>
      </c>
      <c r="G4384" t="s">
        <v>666</v>
      </c>
      <c r="H4384" t="s">
        <v>667</v>
      </c>
      <c r="I4384" t="s">
        <v>681</v>
      </c>
      <c r="J4384" t="s">
        <v>428</v>
      </c>
      <c r="K4384" t="s">
        <v>669</v>
      </c>
      <c r="L4384">
        <v>2700</v>
      </c>
      <c r="M4384">
        <v>567</v>
      </c>
      <c r="N4384">
        <v>720</v>
      </c>
      <c r="P4384">
        <v>226</v>
      </c>
      <c r="Q4384">
        <v>31</v>
      </c>
      <c r="R4384">
        <v>82</v>
      </c>
      <c r="S4384">
        <v>147</v>
      </c>
      <c r="T4384">
        <v>50</v>
      </c>
      <c r="U4384">
        <v>65.3</v>
      </c>
      <c r="V4384">
        <v>1.0203539823008849</v>
      </c>
      <c r="W4384">
        <v>0.4</v>
      </c>
      <c r="X4384">
        <v>6.1507936507936511E-2</v>
      </c>
      <c r="Y4384">
        <v>0.1626984126984127</v>
      </c>
      <c r="Z4384">
        <v>871</v>
      </c>
      <c r="AA4384">
        <v>0.7</v>
      </c>
      <c r="AB4384">
        <v>47.5</v>
      </c>
      <c r="AC4384">
        <v>0</v>
      </c>
      <c r="AD4384">
        <v>0</v>
      </c>
      <c r="AE4384">
        <v>5</v>
      </c>
      <c r="AF4384">
        <v>0</v>
      </c>
      <c r="AG4384">
        <v>0</v>
      </c>
      <c r="AH4384">
        <v>100.1</v>
      </c>
      <c r="AI4384">
        <v>2</v>
      </c>
      <c r="AJ4384">
        <v>0</v>
      </c>
      <c r="AK4384">
        <v>8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250</v>
      </c>
      <c r="AR4384">
        <v>250</v>
      </c>
      <c r="AS4384" t="s">
        <v>797</v>
      </c>
    </row>
    <row r="4385" spans="1:45" x14ac:dyDescent="0.25">
      <c r="A4385">
        <v>4384</v>
      </c>
      <c r="B4385" t="s">
        <v>26</v>
      </c>
      <c r="C4385" t="s">
        <v>680</v>
      </c>
      <c r="D4385" t="s">
        <v>8</v>
      </c>
      <c r="E4385" t="s">
        <v>365</v>
      </c>
      <c r="F4385" s="138">
        <v>44171</v>
      </c>
      <c r="G4385" t="s">
        <v>670</v>
      </c>
      <c r="H4385" t="s">
        <v>667</v>
      </c>
      <c r="I4385" t="s">
        <v>681</v>
      </c>
      <c r="J4385" t="s">
        <v>375</v>
      </c>
      <c r="K4385" t="s">
        <v>671</v>
      </c>
      <c r="L4385">
        <v>1200</v>
      </c>
      <c r="M4385">
        <v>336</v>
      </c>
      <c r="N4385">
        <v>576</v>
      </c>
      <c r="P4385">
        <v>134</v>
      </c>
      <c r="Q4385">
        <v>59</v>
      </c>
      <c r="R4385">
        <v>89</v>
      </c>
      <c r="S4385">
        <v>88</v>
      </c>
      <c r="T4385">
        <v>52</v>
      </c>
      <c r="U4385">
        <v>96</v>
      </c>
      <c r="V4385">
        <v>1</v>
      </c>
      <c r="W4385">
        <v>0.4</v>
      </c>
      <c r="X4385">
        <v>0.14632936507936509</v>
      </c>
      <c r="Y4385">
        <v>0.22073412698412698</v>
      </c>
      <c r="Z4385">
        <v>770</v>
      </c>
      <c r="AA4385">
        <v>0.7</v>
      </c>
      <c r="AB4385">
        <v>101</v>
      </c>
      <c r="AC4385">
        <v>3</v>
      </c>
      <c r="AD4385">
        <v>0</v>
      </c>
      <c r="AE4385">
        <v>0</v>
      </c>
      <c r="AF4385">
        <v>0</v>
      </c>
      <c r="AG4385">
        <v>0</v>
      </c>
      <c r="AH4385">
        <v>55</v>
      </c>
      <c r="AI4385">
        <v>4</v>
      </c>
      <c r="AJ4385">
        <v>0</v>
      </c>
      <c r="AK4385">
        <v>5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150</v>
      </c>
      <c r="AR4385">
        <v>150</v>
      </c>
      <c r="AS4385" t="s">
        <v>797</v>
      </c>
    </row>
    <row r="4386" spans="1:45" x14ac:dyDescent="0.25">
      <c r="A4386">
        <v>4385</v>
      </c>
      <c r="B4386" t="s">
        <v>26</v>
      </c>
      <c r="C4386" t="s">
        <v>680</v>
      </c>
      <c r="D4386" t="s">
        <v>8</v>
      </c>
      <c r="E4386" t="s">
        <v>365</v>
      </c>
      <c r="F4386" s="138">
        <v>44171</v>
      </c>
      <c r="G4386" t="s">
        <v>670</v>
      </c>
      <c r="H4386" t="s">
        <v>667</v>
      </c>
      <c r="I4386" t="s">
        <v>681</v>
      </c>
      <c r="J4386" t="s">
        <v>376</v>
      </c>
      <c r="K4386" t="s">
        <v>671</v>
      </c>
      <c r="L4386">
        <v>1200</v>
      </c>
      <c r="M4386">
        <v>336</v>
      </c>
      <c r="N4386">
        <v>320</v>
      </c>
      <c r="P4386">
        <v>134</v>
      </c>
      <c r="Q4386">
        <v>25</v>
      </c>
      <c r="R4386">
        <v>26</v>
      </c>
      <c r="S4386">
        <v>88</v>
      </c>
      <c r="T4386">
        <v>42</v>
      </c>
      <c r="U4386">
        <v>43</v>
      </c>
      <c r="V4386">
        <v>1.6666666666666667</v>
      </c>
      <c r="W4386">
        <v>0.4</v>
      </c>
      <c r="X4386">
        <v>0.11160714285714286</v>
      </c>
      <c r="Y4386">
        <v>0.11607142857142858</v>
      </c>
      <c r="Z4386">
        <v>368</v>
      </c>
      <c r="AA4386">
        <v>0.65</v>
      </c>
      <c r="AB4386">
        <v>30</v>
      </c>
      <c r="AC4386">
        <v>1</v>
      </c>
      <c r="AD4386">
        <v>0</v>
      </c>
      <c r="AE4386">
        <v>2</v>
      </c>
      <c r="AF4386">
        <v>0</v>
      </c>
      <c r="AG4386">
        <v>0</v>
      </c>
      <c r="AH4386">
        <v>36</v>
      </c>
      <c r="AI4386">
        <v>2</v>
      </c>
      <c r="AJ4386">
        <v>0</v>
      </c>
      <c r="AK4386">
        <v>3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150</v>
      </c>
      <c r="AR4386">
        <v>150</v>
      </c>
      <c r="AS4386" t="s">
        <v>797</v>
      </c>
    </row>
    <row r="4387" spans="1:45" x14ac:dyDescent="0.25">
      <c r="A4387">
        <v>4386</v>
      </c>
      <c r="B4387" t="s">
        <v>26</v>
      </c>
      <c r="C4387" t="s">
        <v>680</v>
      </c>
      <c r="D4387" t="s">
        <v>8</v>
      </c>
      <c r="E4387" t="s">
        <v>365</v>
      </c>
      <c r="F4387" s="138">
        <v>44171</v>
      </c>
      <c r="G4387" t="s">
        <v>670</v>
      </c>
      <c r="H4387" t="s">
        <v>667</v>
      </c>
      <c r="I4387" t="s">
        <v>681</v>
      </c>
      <c r="J4387" t="s">
        <v>369</v>
      </c>
      <c r="K4387" t="s">
        <v>671</v>
      </c>
      <c r="L4387">
        <v>1200</v>
      </c>
      <c r="M4387">
        <v>336</v>
      </c>
      <c r="N4387">
        <v>320</v>
      </c>
      <c r="P4387">
        <v>134</v>
      </c>
      <c r="Q4387">
        <v>44</v>
      </c>
      <c r="R4387">
        <v>38</v>
      </c>
      <c r="S4387">
        <v>88</v>
      </c>
      <c r="T4387">
        <v>32</v>
      </c>
      <c r="U4387">
        <v>24</v>
      </c>
      <c r="V4387">
        <v>0.68292682926829273</v>
      </c>
      <c r="W4387">
        <v>0.4</v>
      </c>
      <c r="X4387">
        <v>0.19642857142857142</v>
      </c>
      <c r="Y4387">
        <v>0.16964285714285715</v>
      </c>
      <c r="Z4387">
        <v>273</v>
      </c>
      <c r="AA4387">
        <v>0.7</v>
      </c>
      <c r="AB4387">
        <v>20.5</v>
      </c>
      <c r="AC4387">
        <v>2</v>
      </c>
      <c r="AD4387">
        <v>0</v>
      </c>
      <c r="AE4387">
        <v>2</v>
      </c>
      <c r="AF4387">
        <v>0</v>
      </c>
      <c r="AG4387">
        <v>0</v>
      </c>
      <c r="AH4387">
        <v>32.299999999999997</v>
      </c>
      <c r="AI4387">
        <v>6</v>
      </c>
      <c r="AJ4387">
        <v>0</v>
      </c>
      <c r="AK4387">
        <v>3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150</v>
      </c>
      <c r="AR4387">
        <v>150</v>
      </c>
      <c r="AS4387" t="s">
        <v>755</v>
      </c>
    </row>
    <row r="4388" spans="1:45" x14ac:dyDescent="0.25">
      <c r="A4388">
        <v>4387</v>
      </c>
      <c r="B4388" t="s">
        <v>26</v>
      </c>
      <c r="C4388" t="s">
        <v>680</v>
      </c>
      <c r="D4388" t="s">
        <v>8</v>
      </c>
      <c r="E4388" t="s">
        <v>365</v>
      </c>
      <c r="F4388" s="138">
        <v>44171</v>
      </c>
      <c r="G4388" t="s">
        <v>682</v>
      </c>
      <c r="H4388" t="s">
        <v>687</v>
      </c>
      <c r="I4388" t="s">
        <v>681</v>
      </c>
      <c r="J4388" t="s">
        <v>493</v>
      </c>
      <c r="K4388" t="s">
        <v>671</v>
      </c>
      <c r="L4388">
        <v>1000</v>
      </c>
      <c r="M4388">
        <v>200</v>
      </c>
      <c r="N4388">
        <v>144</v>
      </c>
      <c r="P4388">
        <v>52</v>
      </c>
      <c r="Q4388">
        <v>12</v>
      </c>
      <c r="R4388">
        <v>32</v>
      </c>
      <c r="S4388">
        <v>26</v>
      </c>
      <c r="T4388">
        <v>5.67</v>
      </c>
      <c r="U4388">
        <v>28</v>
      </c>
      <c r="V4388">
        <v>0.76522727272727276</v>
      </c>
      <c r="W4388">
        <v>0.4</v>
      </c>
      <c r="X4388">
        <v>0.11904761904761905</v>
      </c>
      <c r="Y4388">
        <v>0.31746031746031744</v>
      </c>
      <c r="Z4388">
        <v>200</v>
      </c>
      <c r="AA4388">
        <v>0.65</v>
      </c>
      <c r="AB4388">
        <v>11.9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24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150</v>
      </c>
      <c r="AR4388">
        <v>150</v>
      </c>
      <c r="AS4388" t="s">
        <v>755</v>
      </c>
    </row>
    <row r="4389" spans="1:45" x14ac:dyDescent="0.25">
      <c r="A4389">
        <v>4388</v>
      </c>
      <c r="B4389" t="s">
        <v>26</v>
      </c>
      <c r="C4389" t="s">
        <v>680</v>
      </c>
      <c r="D4389" t="s">
        <v>8</v>
      </c>
      <c r="E4389" t="s">
        <v>365</v>
      </c>
      <c r="F4389" s="138">
        <v>44171</v>
      </c>
      <c r="G4389" t="s">
        <v>684</v>
      </c>
      <c r="H4389" t="s">
        <v>667</v>
      </c>
      <c r="I4389" t="s">
        <v>681</v>
      </c>
      <c r="J4389" t="s">
        <v>403</v>
      </c>
      <c r="K4389" t="s">
        <v>669</v>
      </c>
      <c r="L4389">
        <v>1250</v>
      </c>
      <c r="M4389">
        <v>350</v>
      </c>
      <c r="N4389">
        <v>320</v>
      </c>
      <c r="P4389">
        <v>140</v>
      </c>
      <c r="Q4389">
        <v>35</v>
      </c>
      <c r="R4389">
        <v>34</v>
      </c>
      <c r="S4389">
        <v>92</v>
      </c>
      <c r="T4389">
        <v>42</v>
      </c>
      <c r="U4389">
        <v>38</v>
      </c>
      <c r="V4389">
        <v>1.1594202898550725</v>
      </c>
      <c r="W4389">
        <v>0.4</v>
      </c>
      <c r="X4389">
        <v>0.15625</v>
      </c>
      <c r="Y4389">
        <v>0.15178571428571427</v>
      </c>
      <c r="Z4389">
        <v>525</v>
      </c>
      <c r="AA4389">
        <v>0.65</v>
      </c>
      <c r="AB4389">
        <v>56</v>
      </c>
      <c r="AC4389">
        <v>2</v>
      </c>
      <c r="AD4389">
        <v>0</v>
      </c>
      <c r="AE4389">
        <v>4</v>
      </c>
      <c r="AF4389">
        <v>0</v>
      </c>
      <c r="AG4389">
        <v>0</v>
      </c>
      <c r="AH4389">
        <v>79</v>
      </c>
      <c r="AI4389">
        <v>3</v>
      </c>
      <c r="AJ4389">
        <v>0</v>
      </c>
      <c r="AK4389">
        <v>3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150</v>
      </c>
      <c r="AR4389">
        <v>150</v>
      </c>
      <c r="AS4389" t="s">
        <v>755</v>
      </c>
    </row>
    <row r="4390" spans="1:45" x14ac:dyDescent="0.25">
      <c r="A4390">
        <v>4389</v>
      </c>
      <c r="B4390" t="s">
        <v>26</v>
      </c>
      <c r="C4390" t="s">
        <v>680</v>
      </c>
      <c r="D4390" t="s">
        <v>8</v>
      </c>
      <c r="E4390" t="s">
        <v>365</v>
      </c>
      <c r="F4390" s="138">
        <v>44171</v>
      </c>
      <c r="G4390" t="s">
        <v>684</v>
      </c>
      <c r="H4390" t="s">
        <v>667</v>
      </c>
      <c r="I4390" t="s">
        <v>681</v>
      </c>
      <c r="J4390" t="s">
        <v>398</v>
      </c>
      <c r="K4390" t="s">
        <v>669</v>
      </c>
      <c r="L4390">
        <v>1250</v>
      </c>
      <c r="M4390">
        <v>250</v>
      </c>
      <c r="N4390">
        <v>256</v>
      </c>
      <c r="P4390">
        <v>100</v>
      </c>
      <c r="Q4390">
        <v>23</v>
      </c>
      <c r="R4390">
        <v>8</v>
      </c>
      <c r="S4390">
        <v>66</v>
      </c>
      <c r="T4390">
        <v>21.67</v>
      </c>
      <c r="U4390">
        <v>12</v>
      </c>
      <c r="V4390">
        <v>1.0861290322580646</v>
      </c>
      <c r="W4390">
        <v>0.4</v>
      </c>
      <c r="X4390">
        <v>0.1283482142857143</v>
      </c>
      <c r="Y4390">
        <v>4.4642857142857144E-2</v>
      </c>
      <c r="Z4390">
        <v>268</v>
      </c>
      <c r="AA4390">
        <v>0.65</v>
      </c>
      <c r="AB4390">
        <v>17</v>
      </c>
      <c r="AC4390">
        <v>3</v>
      </c>
      <c r="AD4390">
        <v>0</v>
      </c>
      <c r="AE4390">
        <v>1</v>
      </c>
      <c r="AF4390">
        <v>0</v>
      </c>
      <c r="AG4390">
        <v>0</v>
      </c>
      <c r="AH4390">
        <v>20.3</v>
      </c>
      <c r="AI4390">
        <v>2</v>
      </c>
      <c r="AJ4390">
        <v>0</v>
      </c>
      <c r="AK4390">
        <v>2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150</v>
      </c>
      <c r="AR4390">
        <v>150</v>
      </c>
      <c r="AS4390" t="s">
        <v>755</v>
      </c>
    </row>
    <row r="4391" spans="1:45" x14ac:dyDescent="0.25">
      <c r="A4391">
        <v>4390</v>
      </c>
      <c r="B4391" t="s">
        <v>26</v>
      </c>
      <c r="C4391" t="s">
        <v>680</v>
      </c>
      <c r="D4391" t="s">
        <v>8</v>
      </c>
      <c r="E4391" t="s">
        <v>365</v>
      </c>
      <c r="F4391" s="138">
        <v>44171</v>
      </c>
      <c r="G4391" t="s">
        <v>676</v>
      </c>
      <c r="H4391" t="s">
        <v>667</v>
      </c>
      <c r="I4391" t="s">
        <v>681</v>
      </c>
      <c r="J4391" t="s">
        <v>379</v>
      </c>
      <c r="K4391" t="s">
        <v>669</v>
      </c>
      <c r="L4391">
        <v>1200</v>
      </c>
      <c r="M4391">
        <v>336</v>
      </c>
      <c r="N4391">
        <v>288</v>
      </c>
      <c r="P4391">
        <v>96</v>
      </c>
      <c r="Q4391">
        <v>60</v>
      </c>
      <c r="R4391">
        <v>25</v>
      </c>
      <c r="S4391">
        <v>88</v>
      </c>
      <c r="T4391">
        <v>23.7</v>
      </c>
      <c r="U4391">
        <v>17.3</v>
      </c>
      <c r="V4391">
        <v>0.4823529411764706</v>
      </c>
      <c r="W4391">
        <v>0.4</v>
      </c>
      <c r="X4391">
        <v>0.29761904761904762</v>
      </c>
      <c r="Y4391">
        <v>0.12400793650793651</v>
      </c>
      <c r="Z4391">
        <v>422</v>
      </c>
      <c r="AA4391">
        <v>0.65</v>
      </c>
      <c r="AB4391">
        <v>36</v>
      </c>
      <c r="AC4391">
        <v>4</v>
      </c>
      <c r="AD4391">
        <v>0</v>
      </c>
      <c r="AE4391">
        <v>17</v>
      </c>
      <c r="AF4391">
        <v>0</v>
      </c>
      <c r="AG4391">
        <v>0</v>
      </c>
      <c r="AH4391">
        <v>35</v>
      </c>
      <c r="AI4391">
        <v>4</v>
      </c>
      <c r="AJ4391">
        <v>0</v>
      </c>
      <c r="AK4391">
        <v>15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150</v>
      </c>
      <c r="AR4391">
        <v>150</v>
      </c>
      <c r="AS4391" t="s">
        <v>797</v>
      </c>
    </row>
    <row r="4392" spans="1:45" x14ac:dyDescent="0.25">
      <c r="A4392">
        <v>4391</v>
      </c>
      <c r="B4392" t="s">
        <v>26</v>
      </c>
      <c r="C4392" t="s">
        <v>680</v>
      </c>
      <c r="D4392" t="s">
        <v>8</v>
      </c>
      <c r="E4392" t="s">
        <v>365</v>
      </c>
      <c r="F4392" s="138">
        <v>44171</v>
      </c>
      <c r="G4392" t="s">
        <v>676</v>
      </c>
      <c r="H4392" t="s">
        <v>667</v>
      </c>
      <c r="I4392" t="s">
        <v>681</v>
      </c>
      <c r="J4392" t="s">
        <v>377</v>
      </c>
      <c r="K4392" t="s">
        <v>669</v>
      </c>
      <c r="L4392">
        <v>1200</v>
      </c>
      <c r="M4392">
        <v>336</v>
      </c>
      <c r="N4392">
        <v>320</v>
      </c>
      <c r="P4392">
        <v>96</v>
      </c>
      <c r="Q4392">
        <v>41</v>
      </c>
      <c r="R4392">
        <v>26</v>
      </c>
      <c r="S4392">
        <v>88</v>
      </c>
      <c r="T4392">
        <v>40</v>
      </c>
      <c r="U4392">
        <v>28</v>
      </c>
      <c r="V4392">
        <v>1.0149253731343284</v>
      </c>
      <c r="W4392">
        <v>0.4</v>
      </c>
      <c r="X4392">
        <v>0.18303571428571427</v>
      </c>
      <c r="Y4392">
        <v>0.11607142857142858</v>
      </c>
      <c r="Z4392">
        <v>418</v>
      </c>
      <c r="AA4392">
        <v>0.65</v>
      </c>
      <c r="AB4392">
        <v>48.5</v>
      </c>
      <c r="AC4392">
        <v>0</v>
      </c>
      <c r="AD4392">
        <v>0</v>
      </c>
      <c r="AE4392">
        <v>10</v>
      </c>
      <c r="AF4392">
        <v>0</v>
      </c>
      <c r="AG4392">
        <v>0</v>
      </c>
      <c r="AH4392">
        <v>13</v>
      </c>
      <c r="AI4392">
        <v>4</v>
      </c>
      <c r="AJ4392">
        <v>0</v>
      </c>
      <c r="AK4392">
        <v>7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150</v>
      </c>
      <c r="AR4392">
        <v>150</v>
      </c>
      <c r="AS4392" t="s">
        <v>797</v>
      </c>
    </row>
    <row r="4393" spans="1:45" x14ac:dyDescent="0.25">
      <c r="A4393">
        <v>4392</v>
      </c>
      <c r="B4393" t="s">
        <v>26</v>
      </c>
      <c r="C4393" t="s">
        <v>680</v>
      </c>
      <c r="D4393" t="s">
        <v>8</v>
      </c>
      <c r="E4393" t="s">
        <v>365</v>
      </c>
      <c r="F4393" s="138">
        <v>44171</v>
      </c>
      <c r="G4393" t="s">
        <v>676</v>
      </c>
      <c r="H4393" t="s">
        <v>667</v>
      </c>
      <c r="I4393" t="s">
        <v>681</v>
      </c>
      <c r="J4393" t="s">
        <v>378</v>
      </c>
      <c r="K4393" t="s">
        <v>669</v>
      </c>
      <c r="L4393">
        <v>1200</v>
      </c>
      <c r="M4393">
        <v>336</v>
      </c>
      <c r="N4393">
        <v>336</v>
      </c>
      <c r="P4393">
        <v>96</v>
      </c>
      <c r="Q4393">
        <v>39</v>
      </c>
      <c r="R4393">
        <v>45</v>
      </c>
      <c r="S4393">
        <v>88</v>
      </c>
      <c r="T4393">
        <v>42</v>
      </c>
      <c r="U4393">
        <v>33</v>
      </c>
      <c r="V4393">
        <v>0.8928571428571429</v>
      </c>
      <c r="W4393">
        <v>0.4</v>
      </c>
      <c r="X4393">
        <v>0.16581632653061226</v>
      </c>
      <c r="Y4393">
        <v>0.19132653061224492</v>
      </c>
      <c r="Z4393">
        <v>475</v>
      </c>
      <c r="AA4393">
        <v>0.65</v>
      </c>
      <c r="AB4393">
        <v>27</v>
      </c>
      <c r="AC4393">
        <v>7</v>
      </c>
      <c r="AD4393">
        <v>0</v>
      </c>
      <c r="AE4393">
        <v>6</v>
      </c>
      <c r="AF4393">
        <v>0</v>
      </c>
      <c r="AG4393">
        <v>0</v>
      </c>
      <c r="AH4393">
        <v>43</v>
      </c>
      <c r="AI4393">
        <v>6</v>
      </c>
      <c r="AJ4393">
        <v>0</v>
      </c>
      <c r="AK4393">
        <v>3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150</v>
      </c>
      <c r="AR4393">
        <v>150</v>
      </c>
      <c r="AS4393" t="s">
        <v>797</v>
      </c>
    </row>
    <row r="4394" spans="1:45" x14ac:dyDescent="0.25">
      <c r="A4394">
        <v>4393</v>
      </c>
      <c r="B4394" t="s">
        <v>26</v>
      </c>
      <c r="C4394" t="s">
        <v>680</v>
      </c>
      <c r="D4394" t="s">
        <v>8</v>
      </c>
      <c r="E4394" t="s">
        <v>365</v>
      </c>
      <c r="F4394" s="138">
        <v>44171</v>
      </c>
      <c r="G4394" t="s">
        <v>685</v>
      </c>
      <c r="H4394" t="s">
        <v>667</v>
      </c>
      <c r="I4394" t="s">
        <v>681</v>
      </c>
      <c r="J4394" t="s">
        <v>251</v>
      </c>
      <c r="K4394" t="s">
        <v>671</v>
      </c>
      <c r="L4394">
        <v>1000</v>
      </c>
      <c r="M4394">
        <v>280</v>
      </c>
      <c r="N4394">
        <v>320</v>
      </c>
      <c r="P4394">
        <v>112</v>
      </c>
      <c r="Q4394">
        <v>21</v>
      </c>
      <c r="R4394">
        <v>0</v>
      </c>
      <c r="S4394">
        <v>73</v>
      </c>
      <c r="T4394">
        <v>21</v>
      </c>
      <c r="U4394">
        <v>0</v>
      </c>
      <c r="V4394">
        <v>1</v>
      </c>
      <c r="W4394">
        <v>0.4</v>
      </c>
      <c r="X4394">
        <v>9.375E-2</v>
      </c>
      <c r="Y4394">
        <v>0</v>
      </c>
      <c r="Z4394">
        <v>415</v>
      </c>
      <c r="AA4394">
        <v>0.7</v>
      </c>
      <c r="AB4394">
        <v>12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69</v>
      </c>
      <c r="AI4394">
        <v>0</v>
      </c>
      <c r="AJ4394">
        <v>0</v>
      </c>
      <c r="AK4394">
        <v>4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150</v>
      </c>
      <c r="AR4394">
        <v>150</v>
      </c>
      <c r="AS4394" t="s">
        <v>797</v>
      </c>
    </row>
    <row r="4395" spans="1:45" x14ac:dyDescent="0.25">
      <c r="A4395">
        <v>4394</v>
      </c>
      <c r="B4395" t="s">
        <v>26</v>
      </c>
      <c r="C4395" t="s">
        <v>680</v>
      </c>
      <c r="D4395" t="s">
        <v>8</v>
      </c>
      <c r="E4395" t="s">
        <v>365</v>
      </c>
      <c r="F4395" s="138">
        <v>44171</v>
      </c>
      <c r="G4395" t="s">
        <v>685</v>
      </c>
      <c r="H4395" t="s">
        <v>667</v>
      </c>
      <c r="I4395" t="s">
        <v>681</v>
      </c>
      <c r="J4395" t="s">
        <v>404</v>
      </c>
      <c r="K4395" t="s">
        <v>671</v>
      </c>
      <c r="L4395">
        <v>1000</v>
      </c>
      <c r="M4395">
        <v>280</v>
      </c>
      <c r="N4395">
        <v>240</v>
      </c>
      <c r="P4395">
        <v>112</v>
      </c>
      <c r="Q4395">
        <v>36</v>
      </c>
      <c r="R4395">
        <v>0</v>
      </c>
      <c r="S4395">
        <v>73</v>
      </c>
      <c r="T4395">
        <v>39</v>
      </c>
      <c r="U4395">
        <v>0</v>
      </c>
      <c r="V4395">
        <v>1.0833333333333333</v>
      </c>
      <c r="W4395">
        <v>0.4</v>
      </c>
      <c r="X4395">
        <v>0.21428571428571427</v>
      </c>
      <c r="Y4395">
        <v>0</v>
      </c>
      <c r="Z4395">
        <v>229</v>
      </c>
      <c r="AA4395">
        <v>0.7</v>
      </c>
      <c r="AB4395">
        <v>43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26</v>
      </c>
      <c r="AI4395">
        <v>0</v>
      </c>
      <c r="AJ4395">
        <v>0</v>
      </c>
      <c r="AK4395">
        <v>3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150</v>
      </c>
      <c r="AR4395">
        <v>150</v>
      </c>
      <c r="AS4395" t="s">
        <v>797</v>
      </c>
    </row>
    <row r="4396" spans="1:45" x14ac:dyDescent="0.25">
      <c r="A4396">
        <v>4395</v>
      </c>
      <c r="B4396" t="s">
        <v>26</v>
      </c>
      <c r="C4396" t="s">
        <v>680</v>
      </c>
      <c r="D4396" t="s">
        <v>8</v>
      </c>
      <c r="E4396" t="s">
        <v>365</v>
      </c>
      <c r="F4396" s="138">
        <v>44171</v>
      </c>
      <c r="G4396" t="s">
        <v>685</v>
      </c>
      <c r="H4396" t="s">
        <v>667</v>
      </c>
      <c r="I4396" t="s">
        <v>681</v>
      </c>
      <c r="J4396" t="s">
        <v>413</v>
      </c>
      <c r="K4396" t="s">
        <v>671</v>
      </c>
      <c r="L4396">
        <v>1000</v>
      </c>
      <c r="M4396">
        <v>280</v>
      </c>
      <c r="N4396">
        <v>160</v>
      </c>
      <c r="P4396">
        <v>112</v>
      </c>
      <c r="Q4396">
        <v>41</v>
      </c>
      <c r="R4396">
        <v>23</v>
      </c>
      <c r="S4396">
        <v>73</v>
      </c>
      <c r="T4396">
        <v>35</v>
      </c>
      <c r="U4396">
        <v>16</v>
      </c>
      <c r="V4396">
        <v>0.796875</v>
      </c>
      <c r="W4396">
        <v>0.4</v>
      </c>
      <c r="X4396">
        <v>0.36607142857142855</v>
      </c>
      <c r="Y4396">
        <v>0.20535714285714285</v>
      </c>
      <c r="Z4396">
        <v>350</v>
      </c>
      <c r="AA4396">
        <v>0.7</v>
      </c>
      <c r="AB4396">
        <v>26</v>
      </c>
      <c r="AC4396">
        <v>1</v>
      </c>
      <c r="AD4396">
        <v>0</v>
      </c>
      <c r="AE4396">
        <v>0</v>
      </c>
      <c r="AF4396">
        <v>0</v>
      </c>
      <c r="AG4396">
        <v>0</v>
      </c>
      <c r="AH4396">
        <v>51</v>
      </c>
      <c r="AI4396">
        <v>3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150</v>
      </c>
      <c r="AR4396">
        <v>150</v>
      </c>
      <c r="AS4396" t="s">
        <v>797</v>
      </c>
    </row>
    <row r="4397" spans="1:45" x14ac:dyDescent="0.25">
      <c r="A4397">
        <v>4396</v>
      </c>
      <c r="B4397" t="s">
        <v>26</v>
      </c>
      <c r="C4397" t="s">
        <v>680</v>
      </c>
      <c r="D4397" t="s">
        <v>8</v>
      </c>
      <c r="E4397" t="s">
        <v>365</v>
      </c>
      <c r="F4397" s="138">
        <v>44171</v>
      </c>
      <c r="G4397" t="s">
        <v>685</v>
      </c>
      <c r="H4397" t="s">
        <v>667</v>
      </c>
      <c r="I4397" t="s">
        <v>681</v>
      </c>
      <c r="J4397" t="s">
        <v>252</v>
      </c>
      <c r="K4397" t="s">
        <v>671</v>
      </c>
      <c r="L4397">
        <v>1000</v>
      </c>
      <c r="M4397">
        <v>200</v>
      </c>
      <c r="N4397">
        <v>288</v>
      </c>
      <c r="P4397">
        <v>112</v>
      </c>
      <c r="Q4397">
        <v>24</v>
      </c>
      <c r="R4397">
        <v>33</v>
      </c>
      <c r="S4397">
        <v>52</v>
      </c>
      <c r="T4397">
        <v>24</v>
      </c>
      <c r="U4397">
        <v>38</v>
      </c>
      <c r="V4397">
        <v>1.0877192982456141</v>
      </c>
      <c r="W4397">
        <v>0.4</v>
      </c>
      <c r="X4397">
        <v>0.11904761904761905</v>
      </c>
      <c r="Y4397">
        <v>0.16369047619047619</v>
      </c>
      <c r="Z4397">
        <v>410</v>
      </c>
      <c r="AA4397">
        <v>0.65</v>
      </c>
      <c r="AB4397">
        <v>19</v>
      </c>
      <c r="AC4397">
        <v>0</v>
      </c>
      <c r="AD4397">
        <v>0</v>
      </c>
      <c r="AE4397">
        <v>9</v>
      </c>
      <c r="AF4397">
        <v>0</v>
      </c>
      <c r="AG4397">
        <v>0</v>
      </c>
      <c r="AH4397">
        <v>47</v>
      </c>
      <c r="AI4397">
        <v>0</v>
      </c>
      <c r="AJ4397">
        <v>0</v>
      </c>
      <c r="AK4397">
        <v>5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150</v>
      </c>
      <c r="AR4397">
        <v>150</v>
      </c>
      <c r="AS4397" t="s">
        <v>755</v>
      </c>
    </row>
    <row r="4398" spans="1:45" x14ac:dyDescent="0.25">
      <c r="A4398">
        <v>4397</v>
      </c>
      <c r="B4398" t="s">
        <v>26</v>
      </c>
      <c r="C4398" t="s">
        <v>680</v>
      </c>
      <c r="D4398" t="s">
        <v>8</v>
      </c>
      <c r="E4398" t="s">
        <v>365</v>
      </c>
      <c r="F4398" s="138">
        <v>44171</v>
      </c>
      <c r="G4398" t="s">
        <v>685</v>
      </c>
      <c r="H4398" t="s">
        <v>667</v>
      </c>
      <c r="I4398" t="s">
        <v>681</v>
      </c>
      <c r="J4398" t="s">
        <v>261</v>
      </c>
      <c r="K4398" t="s">
        <v>671</v>
      </c>
      <c r="L4398">
        <v>1000</v>
      </c>
      <c r="M4398">
        <v>200</v>
      </c>
      <c r="N4398">
        <v>320</v>
      </c>
      <c r="P4398">
        <v>80</v>
      </c>
      <c r="Q4398">
        <v>14</v>
      </c>
      <c r="R4398">
        <v>0</v>
      </c>
      <c r="S4398">
        <v>52</v>
      </c>
      <c r="T4398">
        <v>25</v>
      </c>
      <c r="U4398">
        <v>0</v>
      </c>
      <c r="V4398">
        <v>1.7857142857142858</v>
      </c>
      <c r="W4398">
        <v>0.4</v>
      </c>
      <c r="X4398">
        <v>6.25E-2</v>
      </c>
      <c r="Y4398">
        <v>0</v>
      </c>
      <c r="Z4398">
        <v>239</v>
      </c>
      <c r="AA4398">
        <v>0.65</v>
      </c>
      <c r="AB4398">
        <v>6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30</v>
      </c>
      <c r="AI4398">
        <v>0</v>
      </c>
      <c r="AJ4398">
        <v>0</v>
      </c>
      <c r="AK4398">
        <v>1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250</v>
      </c>
      <c r="AR4398">
        <v>250</v>
      </c>
      <c r="AS4398" t="s">
        <v>755</v>
      </c>
    </row>
    <row r="4399" spans="1:45" x14ac:dyDescent="0.25">
      <c r="A4399">
        <v>4398</v>
      </c>
      <c r="B4399" t="s">
        <v>26</v>
      </c>
      <c r="C4399" t="s">
        <v>680</v>
      </c>
      <c r="D4399" t="s">
        <v>8</v>
      </c>
      <c r="E4399" t="s">
        <v>365</v>
      </c>
      <c r="F4399" s="138">
        <v>44171</v>
      </c>
      <c r="G4399" t="s">
        <v>670</v>
      </c>
      <c r="H4399" t="s">
        <v>667</v>
      </c>
      <c r="I4399" t="s">
        <v>689</v>
      </c>
      <c r="J4399" t="s">
        <v>307</v>
      </c>
      <c r="K4399" t="s">
        <v>671</v>
      </c>
      <c r="L4399">
        <v>1200</v>
      </c>
      <c r="M4399">
        <v>240</v>
      </c>
      <c r="N4399">
        <v>320</v>
      </c>
      <c r="P4399">
        <v>48</v>
      </c>
      <c r="Q4399">
        <v>34</v>
      </c>
      <c r="R4399">
        <v>34</v>
      </c>
      <c r="S4399">
        <v>63</v>
      </c>
      <c r="T4399">
        <v>34</v>
      </c>
      <c r="U4399">
        <v>28</v>
      </c>
      <c r="V4399">
        <v>0.91176470588235292</v>
      </c>
      <c r="W4399">
        <v>0.4</v>
      </c>
      <c r="X4399">
        <v>0.15178571428571427</v>
      </c>
      <c r="Y4399">
        <v>0.15178571428571427</v>
      </c>
      <c r="Z4399">
        <v>299</v>
      </c>
      <c r="AA4399">
        <v>0.65</v>
      </c>
      <c r="AB4399">
        <v>29</v>
      </c>
      <c r="AC4399">
        <v>5</v>
      </c>
      <c r="AD4399">
        <v>0</v>
      </c>
      <c r="AE4399">
        <v>6</v>
      </c>
      <c r="AF4399">
        <v>0</v>
      </c>
      <c r="AG4399">
        <v>0</v>
      </c>
      <c r="AH4399">
        <v>55</v>
      </c>
      <c r="AI4399">
        <v>4</v>
      </c>
      <c r="AJ4399">
        <v>0</v>
      </c>
      <c r="AK4399">
        <v>10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150</v>
      </c>
      <c r="AR4399">
        <v>150</v>
      </c>
      <c r="AS4399" t="s">
        <v>755</v>
      </c>
    </row>
    <row r="4400" spans="1:45" x14ac:dyDescent="0.25">
      <c r="A4400">
        <v>4399</v>
      </c>
      <c r="B4400" t="s">
        <v>26</v>
      </c>
      <c r="C4400" t="s">
        <v>665</v>
      </c>
      <c r="D4400" t="s">
        <v>8</v>
      </c>
      <c r="E4400" t="s">
        <v>366</v>
      </c>
      <c r="F4400" s="138">
        <v>44177</v>
      </c>
      <c r="G4400" t="s">
        <v>666</v>
      </c>
      <c r="H4400" t="s">
        <v>667</v>
      </c>
      <c r="I4400" t="s">
        <v>668</v>
      </c>
      <c r="J4400" t="s">
        <v>129</v>
      </c>
      <c r="K4400" t="s">
        <v>669</v>
      </c>
      <c r="L4400">
        <v>2700</v>
      </c>
      <c r="M4400">
        <v>567</v>
      </c>
      <c r="N4400">
        <v>566</v>
      </c>
      <c r="P4400">
        <v>226.8</v>
      </c>
      <c r="Q4400">
        <v>80</v>
      </c>
      <c r="R4400">
        <v>40</v>
      </c>
      <c r="S4400">
        <v>149.68799999999999</v>
      </c>
      <c r="T4400">
        <v>70.5</v>
      </c>
      <c r="U4400">
        <v>42.5</v>
      </c>
      <c r="V4400">
        <v>0.94166666666666665</v>
      </c>
      <c r="W4400">
        <v>0.4</v>
      </c>
      <c r="X4400">
        <v>0.20191822311963656</v>
      </c>
      <c r="Y4400">
        <v>0.10095911155981828</v>
      </c>
      <c r="Z4400">
        <v>510</v>
      </c>
      <c r="AA4400">
        <v>0.8</v>
      </c>
      <c r="AB4400">
        <v>59</v>
      </c>
      <c r="AC4400">
        <v>0</v>
      </c>
      <c r="AD4400">
        <v>0</v>
      </c>
      <c r="AE4400">
        <v>23</v>
      </c>
      <c r="AF4400">
        <v>0</v>
      </c>
      <c r="AG4400">
        <v>0</v>
      </c>
      <c r="AH4400">
        <v>39</v>
      </c>
      <c r="AI4400">
        <v>0</v>
      </c>
      <c r="AJ4400">
        <v>0</v>
      </c>
      <c r="AK4400">
        <v>7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100</v>
      </c>
      <c r="AR4400">
        <v>100</v>
      </c>
      <c r="AS4400" t="s">
        <v>797</v>
      </c>
    </row>
    <row r="4401" spans="1:45" x14ac:dyDescent="0.25">
      <c r="A4401">
        <v>4400</v>
      </c>
      <c r="B4401" t="s">
        <v>26</v>
      </c>
      <c r="C4401" t="s">
        <v>665</v>
      </c>
      <c r="D4401" t="s">
        <v>8</v>
      </c>
      <c r="E4401" t="s">
        <v>366</v>
      </c>
      <c r="F4401" s="138">
        <v>44177</v>
      </c>
      <c r="G4401" t="s">
        <v>666</v>
      </c>
      <c r="H4401" t="s">
        <v>667</v>
      </c>
      <c r="I4401" t="s">
        <v>668</v>
      </c>
      <c r="J4401" t="s">
        <v>130</v>
      </c>
      <c r="K4401" t="s">
        <v>669</v>
      </c>
      <c r="L4401">
        <v>2700</v>
      </c>
      <c r="M4401">
        <v>567</v>
      </c>
      <c r="N4401">
        <v>572</v>
      </c>
      <c r="P4401">
        <v>226.8</v>
      </c>
      <c r="Q4401">
        <v>87</v>
      </c>
      <c r="R4401">
        <v>0</v>
      </c>
      <c r="S4401">
        <v>149.68799999999999</v>
      </c>
      <c r="T4401">
        <v>82.5</v>
      </c>
      <c r="U4401">
        <v>0</v>
      </c>
      <c r="V4401">
        <v>0.94827586206896552</v>
      </c>
      <c r="W4401">
        <v>0.4</v>
      </c>
      <c r="X4401">
        <v>0.21728271728271731</v>
      </c>
      <c r="Y4401">
        <v>0</v>
      </c>
      <c r="Z4401">
        <v>730</v>
      </c>
      <c r="AA4401">
        <v>0.8</v>
      </c>
      <c r="AB4401">
        <v>76</v>
      </c>
      <c r="AC4401">
        <v>0</v>
      </c>
      <c r="AD4401">
        <v>0</v>
      </c>
      <c r="AE4401">
        <v>13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100</v>
      </c>
      <c r="AR4401">
        <v>100</v>
      </c>
      <c r="AS4401" t="s">
        <v>797</v>
      </c>
    </row>
    <row r="4402" spans="1:45" x14ac:dyDescent="0.25">
      <c r="A4402">
        <v>4401</v>
      </c>
      <c r="B4402" t="s">
        <v>26</v>
      </c>
      <c r="C4402" t="s">
        <v>665</v>
      </c>
      <c r="D4402" t="s">
        <v>8</v>
      </c>
      <c r="E4402" t="s">
        <v>366</v>
      </c>
      <c r="F4402" s="138">
        <v>44177</v>
      </c>
      <c r="G4402" t="s">
        <v>666</v>
      </c>
      <c r="H4402" t="s">
        <v>667</v>
      </c>
      <c r="I4402" t="s">
        <v>672</v>
      </c>
      <c r="J4402" t="s">
        <v>189</v>
      </c>
      <c r="K4402" t="s">
        <v>669</v>
      </c>
      <c r="L4402">
        <v>2700</v>
      </c>
      <c r="M4402">
        <v>567</v>
      </c>
      <c r="N4402">
        <v>624</v>
      </c>
      <c r="P4402">
        <v>226.8</v>
      </c>
      <c r="Q4402">
        <v>105</v>
      </c>
      <c r="R4402">
        <v>0</v>
      </c>
      <c r="S4402">
        <v>149.68799999999999</v>
      </c>
      <c r="T4402">
        <v>89</v>
      </c>
      <c r="U4402">
        <v>0</v>
      </c>
      <c r="V4402">
        <v>0.84761904761904761</v>
      </c>
      <c r="W4402">
        <v>0.4</v>
      </c>
      <c r="X4402">
        <v>0.24038461538461542</v>
      </c>
      <c r="Y4402">
        <v>0</v>
      </c>
      <c r="Z4402">
        <v>567</v>
      </c>
      <c r="AA4402">
        <v>0.8</v>
      </c>
      <c r="AB4402">
        <v>67.5</v>
      </c>
      <c r="AC4402">
        <v>0</v>
      </c>
      <c r="AD4402">
        <v>0</v>
      </c>
      <c r="AE4402">
        <v>43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100</v>
      </c>
      <c r="AR4402">
        <v>100</v>
      </c>
      <c r="AS4402" t="s">
        <v>797</v>
      </c>
    </row>
    <row r="4403" spans="1:45" x14ac:dyDescent="0.25">
      <c r="A4403">
        <v>4402</v>
      </c>
      <c r="B4403" t="s">
        <v>26</v>
      </c>
      <c r="C4403" t="s">
        <v>665</v>
      </c>
      <c r="D4403" t="s">
        <v>8</v>
      </c>
      <c r="E4403" t="s">
        <v>366</v>
      </c>
      <c r="F4403" s="138">
        <v>44177</v>
      </c>
      <c r="G4403" t="s">
        <v>670</v>
      </c>
      <c r="H4403" t="s">
        <v>667</v>
      </c>
      <c r="I4403" t="s">
        <v>668</v>
      </c>
      <c r="J4403" t="s">
        <v>138</v>
      </c>
      <c r="K4403" t="s">
        <v>671</v>
      </c>
      <c r="L4403">
        <v>1200</v>
      </c>
      <c r="M4403">
        <v>336</v>
      </c>
      <c r="N4403">
        <v>322</v>
      </c>
      <c r="P4403">
        <v>134.4</v>
      </c>
      <c r="Q4403">
        <v>62</v>
      </c>
      <c r="R4403">
        <v>0</v>
      </c>
      <c r="S4403">
        <v>88.703999999999994</v>
      </c>
      <c r="T4403">
        <v>44.75</v>
      </c>
      <c r="U4403">
        <v>0</v>
      </c>
      <c r="V4403">
        <v>0.72177419354838712</v>
      </c>
      <c r="W4403">
        <v>0.4</v>
      </c>
      <c r="X4403">
        <v>0.27506654835847383</v>
      </c>
      <c r="Y4403">
        <v>0</v>
      </c>
      <c r="Z4403">
        <v>312</v>
      </c>
      <c r="AA4403">
        <v>0.7</v>
      </c>
      <c r="AB4403">
        <v>39</v>
      </c>
      <c r="AC4403">
        <v>7</v>
      </c>
      <c r="AD4403">
        <v>0</v>
      </c>
      <c r="AE4403">
        <v>8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100</v>
      </c>
      <c r="AR4403">
        <v>100</v>
      </c>
      <c r="AS4403" t="s">
        <v>797</v>
      </c>
    </row>
    <row r="4404" spans="1:45" x14ac:dyDescent="0.25">
      <c r="A4404">
        <v>4403</v>
      </c>
      <c r="B4404" t="s">
        <v>26</v>
      </c>
      <c r="C4404" t="s">
        <v>665</v>
      </c>
      <c r="D4404" t="s">
        <v>8</v>
      </c>
      <c r="E4404" t="s">
        <v>366</v>
      </c>
      <c r="F4404" s="138">
        <v>44177</v>
      </c>
      <c r="G4404" t="s">
        <v>670</v>
      </c>
      <c r="H4404" t="s">
        <v>667</v>
      </c>
      <c r="I4404" t="s">
        <v>668</v>
      </c>
      <c r="J4404" t="s">
        <v>139</v>
      </c>
      <c r="K4404" t="s">
        <v>671</v>
      </c>
      <c r="L4404">
        <v>1200</v>
      </c>
      <c r="M4404">
        <v>240</v>
      </c>
      <c r="N4404">
        <v>214</v>
      </c>
      <c r="P4404">
        <v>96</v>
      </c>
      <c r="Q4404">
        <v>50</v>
      </c>
      <c r="R4404">
        <v>13</v>
      </c>
      <c r="S4404">
        <v>63.36</v>
      </c>
      <c r="T4404">
        <v>29.5</v>
      </c>
      <c r="U4404">
        <v>6.75</v>
      </c>
      <c r="V4404">
        <v>0.57539682539682535</v>
      </c>
      <c r="W4404">
        <v>0.4</v>
      </c>
      <c r="X4404">
        <v>0.33377837116154879</v>
      </c>
      <c r="Y4404">
        <v>8.6782376502002684E-2</v>
      </c>
      <c r="Z4404">
        <v>270</v>
      </c>
      <c r="AA4404">
        <v>0.8</v>
      </c>
      <c r="AB4404">
        <v>26</v>
      </c>
      <c r="AC4404">
        <v>4</v>
      </c>
      <c r="AD4404">
        <v>0</v>
      </c>
      <c r="AE4404">
        <v>5</v>
      </c>
      <c r="AF4404">
        <v>0</v>
      </c>
      <c r="AG4404">
        <v>0</v>
      </c>
      <c r="AH4404">
        <v>0</v>
      </c>
      <c r="AI4404">
        <v>5</v>
      </c>
      <c r="AJ4404">
        <v>0</v>
      </c>
      <c r="AK4404">
        <v>11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50</v>
      </c>
      <c r="AR4404">
        <v>50</v>
      </c>
      <c r="AS4404" t="s">
        <v>755</v>
      </c>
    </row>
    <row r="4405" spans="1:45" x14ac:dyDescent="0.25">
      <c r="A4405">
        <v>4404</v>
      </c>
      <c r="B4405" t="s">
        <v>26</v>
      </c>
      <c r="C4405" t="s">
        <v>665</v>
      </c>
      <c r="D4405" t="s">
        <v>8</v>
      </c>
      <c r="E4405" t="s">
        <v>366</v>
      </c>
      <c r="F4405" s="138">
        <v>44177</v>
      </c>
      <c r="G4405" t="s">
        <v>670</v>
      </c>
      <c r="H4405" t="s">
        <v>667</v>
      </c>
      <c r="I4405" t="s">
        <v>668</v>
      </c>
      <c r="J4405" t="s">
        <v>137</v>
      </c>
      <c r="K4405" t="s">
        <v>671</v>
      </c>
      <c r="L4405">
        <v>1200</v>
      </c>
      <c r="M4405">
        <v>336</v>
      </c>
      <c r="N4405">
        <v>332</v>
      </c>
      <c r="P4405">
        <v>134.4</v>
      </c>
      <c r="Q4405">
        <v>74</v>
      </c>
      <c r="R4405">
        <v>27</v>
      </c>
      <c r="S4405">
        <v>88.703999999999994</v>
      </c>
      <c r="T4405">
        <v>81</v>
      </c>
      <c r="U4405">
        <v>14.5</v>
      </c>
      <c r="V4405">
        <v>0.9455445544554455</v>
      </c>
      <c r="W4405">
        <v>0.4</v>
      </c>
      <c r="X4405">
        <v>0.31841652323580039</v>
      </c>
      <c r="Y4405">
        <v>0.11617900172117041</v>
      </c>
      <c r="Z4405">
        <v>487</v>
      </c>
      <c r="AA4405">
        <v>0.7</v>
      </c>
      <c r="AB4405">
        <v>69</v>
      </c>
      <c r="AC4405">
        <v>14</v>
      </c>
      <c r="AD4405">
        <v>0</v>
      </c>
      <c r="AE4405">
        <v>17</v>
      </c>
      <c r="AF4405">
        <v>0</v>
      </c>
      <c r="AG4405">
        <v>0</v>
      </c>
      <c r="AH4405">
        <v>0</v>
      </c>
      <c r="AI4405">
        <v>12</v>
      </c>
      <c r="AJ4405">
        <v>0</v>
      </c>
      <c r="AK4405">
        <v>23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100</v>
      </c>
      <c r="AR4405">
        <v>100</v>
      </c>
      <c r="AS4405" t="s">
        <v>797</v>
      </c>
    </row>
    <row r="4406" spans="1:45" x14ac:dyDescent="0.25">
      <c r="A4406">
        <v>4405</v>
      </c>
      <c r="B4406" t="s">
        <v>26</v>
      </c>
      <c r="C4406" t="s">
        <v>665</v>
      </c>
      <c r="D4406" t="s">
        <v>8</v>
      </c>
      <c r="E4406" t="s">
        <v>366</v>
      </c>
      <c r="F4406" s="138">
        <v>44177</v>
      </c>
      <c r="G4406" t="s">
        <v>670</v>
      </c>
      <c r="H4406" t="s">
        <v>667</v>
      </c>
      <c r="I4406" t="s">
        <v>668</v>
      </c>
      <c r="J4406" t="s">
        <v>140</v>
      </c>
      <c r="K4406" t="s">
        <v>671</v>
      </c>
      <c r="L4406">
        <v>1200</v>
      </c>
      <c r="M4406">
        <v>336</v>
      </c>
      <c r="N4406">
        <v>320</v>
      </c>
      <c r="P4406">
        <v>134.4</v>
      </c>
      <c r="Q4406">
        <v>89</v>
      </c>
      <c r="R4406">
        <v>34</v>
      </c>
      <c r="S4406">
        <v>88.703999999999994</v>
      </c>
      <c r="T4406">
        <v>67.75</v>
      </c>
      <c r="U4406">
        <v>28.25</v>
      </c>
      <c r="V4406">
        <v>0.78048780487804881</v>
      </c>
      <c r="W4406">
        <v>0.4</v>
      </c>
      <c r="X4406">
        <v>0.39732142857142855</v>
      </c>
      <c r="Y4406">
        <v>0.15178571428571427</v>
      </c>
      <c r="Z4406">
        <v>625</v>
      </c>
      <c r="AA4406">
        <v>0.7</v>
      </c>
      <c r="AB4406">
        <v>38</v>
      </c>
      <c r="AC4406">
        <v>35</v>
      </c>
      <c r="AD4406">
        <v>0</v>
      </c>
      <c r="AE4406">
        <v>42</v>
      </c>
      <c r="AF4406">
        <v>0</v>
      </c>
      <c r="AG4406">
        <v>0</v>
      </c>
      <c r="AH4406">
        <v>0</v>
      </c>
      <c r="AI4406">
        <v>35</v>
      </c>
      <c r="AJ4406">
        <v>0</v>
      </c>
      <c r="AK4406">
        <v>39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50</v>
      </c>
      <c r="AR4406">
        <v>50</v>
      </c>
      <c r="AS4406" t="s">
        <v>797</v>
      </c>
    </row>
    <row r="4407" spans="1:45" x14ac:dyDescent="0.25">
      <c r="A4407">
        <v>4406</v>
      </c>
      <c r="B4407" t="s">
        <v>26</v>
      </c>
      <c r="C4407" t="s">
        <v>665</v>
      </c>
      <c r="D4407" t="s">
        <v>8</v>
      </c>
      <c r="E4407" t="s">
        <v>366</v>
      </c>
      <c r="F4407" s="138">
        <v>44177</v>
      </c>
      <c r="G4407" t="s">
        <v>670</v>
      </c>
      <c r="H4407" t="s">
        <v>667</v>
      </c>
      <c r="I4407" t="s">
        <v>668</v>
      </c>
      <c r="J4407" t="s">
        <v>141</v>
      </c>
      <c r="K4407" t="s">
        <v>671</v>
      </c>
      <c r="L4407">
        <v>1200</v>
      </c>
      <c r="M4407">
        <v>336</v>
      </c>
      <c r="N4407">
        <v>328</v>
      </c>
      <c r="P4407">
        <v>134.4</v>
      </c>
      <c r="Q4407">
        <v>77</v>
      </c>
      <c r="R4407">
        <v>13</v>
      </c>
      <c r="S4407">
        <v>88.703999999999994</v>
      </c>
      <c r="T4407">
        <v>36.75</v>
      </c>
      <c r="U4407">
        <v>5</v>
      </c>
      <c r="V4407">
        <v>0.46388888888888891</v>
      </c>
      <c r="W4407">
        <v>0.4</v>
      </c>
      <c r="X4407">
        <v>0.33536585365853661</v>
      </c>
      <c r="Y4407">
        <v>5.6620209059233449E-2</v>
      </c>
      <c r="Z4407">
        <v>635</v>
      </c>
      <c r="AA4407">
        <v>0.7</v>
      </c>
      <c r="AB4407">
        <v>32</v>
      </c>
      <c r="AC4407">
        <v>7</v>
      </c>
      <c r="AD4407">
        <v>0</v>
      </c>
      <c r="AE4407">
        <v>6</v>
      </c>
      <c r="AF4407">
        <v>0</v>
      </c>
      <c r="AG4407">
        <v>0</v>
      </c>
      <c r="AH4407">
        <v>0</v>
      </c>
      <c r="AI4407">
        <v>6</v>
      </c>
      <c r="AJ4407">
        <v>0</v>
      </c>
      <c r="AK4407">
        <v>7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50</v>
      </c>
      <c r="AR4407">
        <v>50</v>
      </c>
      <c r="AS4407" t="s">
        <v>797</v>
      </c>
    </row>
    <row r="4408" spans="1:45" x14ac:dyDescent="0.25">
      <c r="A4408">
        <v>4407</v>
      </c>
      <c r="B4408" t="s">
        <v>26</v>
      </c>
      <c r="C4408" t="s">
        <v>665</v>
      </c>
      <c r="D4408" t="s">
        <v>8</v>
      </c>
      <c r="E4408" t="s">
        <v>366</v>
      </c>
      <c r="F4408" s="138">
        <v>44177</v>
      </c>
      <c r="G4408" t="s">
        <v>670</v>
      </c>
      <c r="H4408" t="s">
        <v>667</v>
      </c>
      <c r="I4408" t="s">
        <v>668</v>
      </c>
      <c r="J4408" t="s">
        <v>142</v>
      </c>
      <c r="K4408" t="s">
        <v>671</v>
      </c>
      <c r="L4408">
        <v>1200</v>
      </c>
      <c r="M4408">
        <v>336</v>
      </c>
      <c r="N4408">
        <v>320</v>
      </c>
      <c r="P4408">
        <v>134.4</v>
      </c>
      <c r="Q4408">
        <v>89</v>
      </c>
      <c r="R4408">
        <v>6</v>
      </c>
      <c r="S4408">
        <v>89</v>
      </c>
      <c r="T4408">
        <v>51</v>
      </c>
      <c r="U4408">
        <v>8.5</v>
      </c>
      <c r="V4408">
        <v>0.62631578947368416</v>
      </c>
      <c r="W4408">
        <v>0.4</v>
      </c>
      <c r="X4408">
        <v>0.39732142857142855</v>
      </c>
      <c r="Y4408">
        <v>2.6785714285714284E-2</v>
      </c>
      <c r="Z4408">
        <v>769</v>
      </c>
      <c r="AA4408">
        <v>0.7</v>
      </c>
      <c r="AB4408">
        <v>45</v>
      </c>
      <c r="AC4408">
        <v>0</v>
      </c>
      <c r="AD4408">
        <v>0</v>
      </c>
      <c r="AE4408">
        <v>12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17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50</v>
      </c>
      <c r="AR4408">
        <v>50</v>
      </c>
      <c r="AS4408" t="s">
        <v>797</v>
      </c>
    </row>
    <row r="4409" spans="1:45" x14ac:dyDescent="0.25">
      <c r="A4409">
        <v>4408</v>
      </c>
      <c r="B4409" t="s">
        <v>26</v>
      </c>
      <c r="C4409" t="s">
        <v>665</v>
      </c>
      <c r="D4409" t="s">
        <v>8</v>
      </c>
      <c r="E4409" t="s">
        <v>366</v>
      </c>
      <c r="F4409" s="138">
        <v>44177</v>
      </c>
      <c r="G4409" t="s">
        <v>670</v>
      </c>
      <c r="H4409" t="s">
        <v>667</v>
      </c>
      <c r="I4409" t="s">
        <v>668</v>
      </c>
      <c r="J4409" t="s">
        <v>143</v>
      </c>
      <c r="K4409" t="s">
        <v>671</v>
      </c>
      <c r="L4409">
        <v>1200</v>
      </c>
      <c r="M4409">
        <v>240</v>
      </c>
      <c r="N4409">
        <v>236</v>
      </c>
      <c r="P4409">
        <v>96</v>
      </c>
      <c r="Q4409">
        <v>43</v>
      </c>
      <c r="R4409">
        <v>11</v>
      </c>
      <c r="S4409">
        <v>63.36</v>
      </c>
      <c r="T4409">
        <v>25.75</v>
      </c>
      <c r="U4409">
        <v>6</v>
      </c>
      <c r="V4409">
        <v>0.58796296296296291</v>
      </c>
      <c r="W4409">
        <v>0.4</v>
      </c>
      <c r="X4409">
        <v>0.26029055690072639</v>
      </c>
      <c r="Y4409">
        <v>6.6585956416464892E-2</v>
      </c>
      <c r="Z4409">
        <v>356</v>
      </c>
      <c r="AA4409">
        <v>0.8</v>
      </c>
      <c r="AB4409">
        <v>20.5</v>
      </c>
      <c r="AC4409">
        <v>5</v>
      </c>
      <c r="AD4409">
        <v>0</v>
      </c>
      <c r="AE4409">
        <v>8</v>
      </c>
      <c r="AF4409">
        <v>0</v>
      </c>
      <c r="AG4409">
        <v>0</v>
      </c>
      <c r="AH4409">
        <v>0</v>
      </c>
      <c r="AI4409">
        <v>2</v>
      </c>
      <c r="AJ4409">
        <v>0</v>
      </c>
      <c r="AK4409">
        <v>11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50</v>
      </c>
      <c r="AR4409">
        <v>50</v>
      </c>
      <c r="AS4409" t="s">
        <v>797</v>
      </c>
    </row>
    <row r="4410" spans="1:45" x14ac:dyDescent="0.25">
      <c r="A4410">
        <v>4409</v>
      </c>
      <c r="B4410" t="s">
        <v>26</v>
      </c>
      <c r="C4410" t="s">
        <v>665</v>
      </c>
      <c r="D4410" t="s">
        <v>8</v>
      </c>
      <c r="E4410" t="s">
        <v>366</v>
      </c>
      <c r="F4410" s="138">
        <v>44177</v>
      </c>
      <c r="G4410" t="s">
        <v>670</v>
      </c>
      <c r="H4410" t="s">
        <v>667</v>
      </c>
      <c r="I4410" t="s">
        <v>668</v>
      </c>
      <c r="J4410" t="s">
        <v>144</v>
      </c>
      <c r="K4410" t="s">
        <v>671</v>
      </c>
      <c r="L4410">
        <v>1200</v>
      </c>
      <c r="M4410">
        <v>240</v>
      </c>
      <c r="N4410">
        <v>222</v>
      </c>
      <c r="P4410">
        <v>96</v>
      </c>
      <c r="Q4410">
        <v>56</v>
      </c>
      <c r="R4410">
        <v>22</v>
      </c>
      <c r="S4410">
        <v>63.36</v>
      </c>
      <c r="T4410">
        <v>24.25</v>
      </c>
      <c r="U4410">
        <v>8.25</v>
      </c>
      <c r="V4410">
        <v>0.41666666666666669</v>
      </c>
      <c r="W4410">
        <v>0.4</v>
      </c>
      <c r="X4410">
        <v>0.3603603603603604</v>
      </c>
      <c r="Y4410">
        <v>0.14157014157014158</v>
      </c>
      <c r="Z4410">
        <v>200</v>
      </c>
      <c r="AA4410">
        <v>0.8</v>
      </c>
      <c r="AB4410">
        <v>17</v>
      </c>
      <c r="AC4410">
        <v>3</v>
      </c>
      <c r="AD4410">
        <v>0</v>
      </c>
      <c r="AE4410">
        <v>13</v>
      </c>
      <c r="AF4410">
        <v>0</v>
      </c>
      <c r="AG4410">
        <v>0</v>
      </c>
      <c r="AH4410">
        <v>0</v>
      </c>
      <c r="AI4410">
        <v>9</v>
      </c>
      <c r="AJ4410">
        <v>0</v>
      </c>
      <c r="AK4410">
        <v>12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50</v>
      </c>
      <c r="AR4410">
        <v>50</v>
      </c>
      <c r="AS4410" t="s">
        <v>755</v>
      </c>
    </row>
    <row r="4411" spans="1:45" x14ac:dyDescent="0.25">
      <c r="A4411">
        <v>4410</v>
      </c>
      <c r="B4411" t="s">
        <v>26</v>
      </c>
      <c r="C4411" t="s">
        <v>665</v>
      </c>
      <c r="D4411" t="s">
        <v>8</v>
      </c>
      <c r="E4411" t="s">
        <v>366</v>
      </c>
      <c r="F4411" s="138">
        <v>44177</v>
      </c>
      <c r="G4411" t="s">
        <v>670</v>
      </c>
      <c r="H4411" t="s">
        <v>667</v>
      </c>
      <c r="I4411" t="s">
        <v>668</v>
      </c>
      <c r="J4411" t="s">
        <v>145</v>
      </c>
      <c r="K4411" t="s">
        <v>671</v>
      </c>
      <c r="L4411">
        <v>1200</v>
      </c>
      <c r="M4411">
        <v>240</v>
      </c>
      <c r="N4411">
        <v>240</v>
      </c>
      <c r="P4411">
        <v>96</v>
      </c>
      <c r="Q4411">
        <v>44</v>
      </c>
      <c r="R4411">
        <v>8</v>
      </c>
      <c r="S4411">
        <v>63.36</v>
      </c>
      <c r="T4411">
        <v>23.5</v>
      </c>
      <c r="U4411">
        <v>3</v>
      </c>
      <c r="V4411">
        <v>0.50961538461538458</v>
      </c>
      <c r="W4411">
        <v>0.4</v>
      </c>
      <c r="X4411">
        <v>0.26190476190476192</v>
      </c>
      <c r="Y4411">
        <v>4.7619047619047616E-2</v>
      </c>
      <c r="Z4411">
        <v>165</v>
      </c>
      <c r="AA4411">
        <v>0.7</v>
      </c>
      <c r="AB4411">
        <v>16.5</v>
      </c>
      <c r="AC4411">
        <v>4</v>
      </c>
      <c r="AD4411">
        <v>0</v>
      </c>
      <c r="AE4411">
        <v>12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6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50</v>
      </c>
      <c r="AR4411">
        <v>50</v>
      </c>
      <c r="AS4411" t="s">
        <v>755</v>
      </c>
    </row>
    <row r="4412" spans="1:45" x14ac:dyDescent="0.25">
      <c r="A4412">
        <v>4411</v>
      </c>
      <c r="B4412" t="s">
        <v>26</v>
      </c>
      <c r="C4412" t="s">
        <v>665</v>
      </c>
      <c r="D4412" t="s">
        <v>8</v>
      </c>
      <c r="E4412" t="s">
        <v>366</v>
      </c>
      <c r="F4412" s="138">
        <v>44177</v>
      </c>
      <c r="G4412" t="s">
        <v>682</v>
      </c>
      <c r="H4412" t="s">
        <v>667</v>
      </c>
      <c r="I4412" t="s">
        <v>668</v>
      </c>
      <c r="J4412" t="s">
        <v>151</v>
      </c>
      <c r="K4412" t="s">
        <v>671</v>
      </c>
      <c r="L4412">
        <v>1200</v>
      </c>
      <c r="M4412">
        <v>200</v>
      </c>
      <c r="N4412">
        <v>196</v>
      </c>
      <c r="P4412">
        <v>80</v>
      </c>
      <c r="Q4412">
        <v>47</v>
      </c>
      <c r="R4412">
        <v>0</v>
      </c>
      <c r="S4412">
        <v>52.8</v>
      </c>
      <c r="T4412">
        <v>24.5</v>
      </c>
      <c r="U4412">
        <v>0</v>
      </c>
      <c r="V4412">
        <v>0.52127659574468088</v>
      </c>
      <c r="W4412">
        <v>0.4</v>
      </c>
      <c r="X4412">
        <v>0.3425655976676385</v>
      </c>
      <c r="Y4412">
        <v>0</v>
      </c>
      <c r="Z4412">
        <v>180</v>
      </c>
      <c r="AA4412">
        <v>0.7</v>
      </c>
      <c r="AB4412">
        <v>12</v>
      </c>
      <c r="AC4412">
        <v>10</v>
      </c>
      <c r="AD4412">
        <v>0</v>
      </c>
      <c r="AE4412">
        <v>20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50</v>
      </c>
      <c r="AR4412">
        <v>50</v>
      </c>
      <c r="AS4412" t="s">
        <v>755</v>
      </c>
    </row>
    <row r="4413" spans="1:45" x14ac:dyDescent="0.25">
      <c r="A4413">
        <v>4412</v>
      </c>
      <c r="B4413" t="s">
        <v>26</v>
      </c>
      <c r="C4413" t="s">
        <v>665</v>
      </c>
      <c r="D4413" t="s">
        <v>8</v>
      </c>
      <c r="E4413" t="s">
        <v>366</v>
      </c>
      <c r="F4413" s="138">
        <v>44177</v>
      </c>
      <c r="G4413" t="s">
        <v>682</v>
      </c>
      <c r="H4413" t="s">
        <v>667</v>
      </c>
      <c r="I4413" t="s">
        <v>668</v>
      </c>
      <c r="J4413" t="s">
        <v>152</v>
      </c>
      <c r="K4413" t="s">
        <v>671</v>
      </c>
      <c r="L4413">
        <v>1200</v>
      </c>
      <c r="M4413">
        <v>200</v>
      </c>
      <c r="N4413">
        <v>208</v>
      </c>
      <c r="P4413">
        <v>80</v>
      </c>
      <c r="Q4413">
        <v>42</v>
      </c>
      <c r="R4413">
        <v>0</v>
      </c>
      <c r="S4413">
        <v>52.8</v>
      </c>
      <c r="T4413">
        <v>27.5</v>
      </c>
      <c r="U4413">
        <v>0</v>
      </c>
      <c r="V4413">
        <v>0.65476190476190477</v>
      </c>
      <c r="W4413">
        <v>0.4</v>
      </c>
      <c r="X4413">
        <v>0.28846153846153849</v>
      </c>
      <c r="Y4413">
        <v>0</v>
      </c>
      <c r="Z4413">
        <v>200</v>
      </c>
      <c r="AA4413">
        <v>0.7</v>
      </c>
      <c r="AB4413">
        <v>22</v>
      </c>
      <c r="AC4413">
        <v>0</v>
      </c>
      <c r="AD4413">
        <v>0</v>
      </c>
      <c r="AE4413">
        <v>11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50</v>
      </c>
      <c r="AR4413">
        <v>50</v>
      </c>
      <c r="AS4413" t="s">
        <v>755</v>
      </c>
    </row>
    <row r="4414" spans="1:45" x14ac:dyDescent="0.25">
      <c r="A4414">
        <v>4413</v>
      </c>
      <c r="B4414" t="s">
        <v>26</v>
      </c>
      <c r="C4414" t="s">
        <v>665</v>
      </c>
      <c r="D4414" t="s">
        <v>8</v>
      </c>
      <c r="E4414" t="s">
        <v>366</v>
      </c>
      <c r="F4414" s="138">
        <v>44177</v>
      </c>
      <c r="G4414" t="s">
        <v>682</v>
      </c>
      <c r="H4414" t="s">
        <v>667</v>
      </c>
      <c r="I4414" t="s">
        <v>668</v>
      </c>
      <c r="J4414" t="s">
        <v>153</v>
      </c>
      <c r="K4414" t="s">
        <v>671</v>
      </c>
      <c r="L4414">
        <v>1200</v>
      </c>
      <c r="M4414">
        <v>200</v>
      </c>
      <c r="N4414">
        <v>198</v>
      </c>
      <c r="P4414">
        <v>80</v>
      </c>
      <c r="Q4414">
        <v>40</v>
      </c>
      <c r="R4414">
        <v>20</v>
      </c>
      <c r="S4414">
        <v>52.8</v>
      </c>
      <c r="T4414">
        <v>32</v>
      </c>
      <c r="U4414">
        <v>7</v>
      </c>
      <c r="V4414">
        <v>0.65</v>
      </c>
      <c r="W4414">
        <v>0.4</v>
      </c>
      <c r="X4414">
        <v>0.28860028860028863</v>
      </c>
      <c r="Y4414">
        <v>0.14430014430014432</v>
      </c>
      <c r="Z4414">
        <v>457</v>
      </c>
      <c r="AA4414">
        <v>0.7</v>
      </c>
      <c r="AB4414">
        <v>25</v>
      </c>
      <c r="AC4414">
        <v>8</v>
      </c>
      <c r="AD4414">
        <v>0</v>
      </c>
      <c r="AE4414">
        <v>10</v>
      </c>
      <c r="AF4414">
        <v>0</v>
      </c>
      <c r="AG4414">
        <v>0</v>
      </c>
      <c r="AH4414">
        <v>0</v>
      </c>
      <c r="AI4414">
        <v>12</v>
      </c>
      <c r="AJ4414">
        <v>0</v>
      </c>
      <c r="AK4414">
        <v>8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50</v>
      </c>
      <c r="AR4414">
        <v>50</v>
      </c>
      <c r="AS4414" t="s">
        <v>755</v>
      </c>
    </row>
    <row r="4415" spans="1:45" x14ac:dyDescent="0.25">
      <c r="A4415">
        <v>4414</v>
      </c>
      <c r="B4415" t="s">
        <v>26</v>
      </c>
      <c r="C4415" t="s">
        <v>665</v>
      </c>
      <c r="D4415" t="s">
        <v>8</v>
      </c>
      <c r="E4415" t="s">
        <v>366</v>
      </c>
      <c r="F4415" s="138">
        <v>44177</v>
      </c>
      <c r="G4415" t="s">
        <v>682</v>
      </c>
      <c r="H4415" t="s">
        <v>667</v>
      </c>
      <c r="I4415" t="s">
        <v>668</v>
      </c>
      <c r="J4415" t="s">
        <v>435</v>
      </c>
      <c r="K4415" t="s">
        <v>671</v>
      </c>
      <c r="L4415">
        <v>1200</v>
      </c>
      <c r="M4415">
        <v>200</v>
      </c>
      <c r="N4415">
        <v>208</v>
      </c>
      <c r="P4415">
        <v>80</v>
      </c>
      <c r="Q4415">
        <v>37</v>
      </c>
      <c r="R4415">
        <v>14</v>
      </c>
      <c r="S4415">
        <v>52.8</v>
      </c>
      <c r="T4415">
        <v>23.75</v>
      </c>
      <c r="U4415">
        <v>10.5</v>
      </c>
      <c r="V4415">
        <v>0.67156862745098034</v>
      </c>
      <c r="W4415">
        <v>0.4</v>
      </c>
      <c r="X4415">
        <v>0.25412087912087911</v>
      </c>
      <c r="Y4415">
        <v>9.6153846153846159E-2</v>
      </c>
      <c r="Z4415">
        <v>164</v>
      </c>
      <c r="AA4415">
        <v>0.7</v>
      </c>
      <c r="AB4415">
        <v>14</v>
      </c>
      <c r="AC4415">
        <v>7</v>
      </c>
      <c r="AD4415">
        <v>0</v>
      </c>
      <c r="AE4415">
        <v>16</v>
      </c>
      <c r="AF4415">
        <v>0</v>
      </c>
      <c r="AG4415">
        <v>0</v>
      </c>
      <c r="AH4415">
        <v>0</v>
      </c>
      <c r="AI4415">
        <v>6</v>
      </c>
      <c r="AJ4415">
        <v>0</v>
      </c>
      <c r="AK4415">
        <v>18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50</v>
      </c>
      <c r="AR4415">
        <v>50</v>
      </c>
      <c r="AS4415" t="s">
        <v>755</v>
      </c>
    </row>
    <row r="4416" spans="1:45" x14ac:dyDescent="0.25">
      <c r="A4416">
        <v>4415</v>
      </c>
      <c r="B4416" t="s">
        <v>26</v>
      </c>
      <c r="C4416" t="s">
        <v>665</v>
      </c>
      <c r="D4416" t="s">
        <v>8</v>
      </c>
      <c r="E4416" t="s">
        <v>366</v>
      </c>
      <c r="F4416" s="138">
        <v>44177</v>
      </c>
      <c r="G4416" t="s">
        <v>682</v>
      </c>
      <c r="H4416" t="s">
        <v>667</v>
      </c>
      <c r="I4416" t="s">
        <v>668</v>
      </c>
      <c r="J4416" t="s">
        <v>436</v>
      </c>
      <c r="K4416" t="s">
        <v>671</v>
      </c>
      <c r="L4416">
        <v>1200</v>
      </c>
      <c r="M4416">
        <v>200</v>
      </c>
      <c r="N4416">
        <v>200</v>
      </c>
      <c r="P4416">
        <v>80</v>
      </c>
      <c r="Q4416">
        <v>31</v>
      </c>
      <c r="R4416">
        <v>0</v>
      </c>
      <c r="S4416">
        <v>52.8</v>
      </c>
      <c r="T4416">
        <v>16.5</v>
      </c>
      <c r="U4416">
        <v>0</v>
      </c>
      <c r="V4416">
        <v>0.532258064516129</v>
      </c>
      <c r="W4416">
        <v>0.4</v>
      </c>
      <c r="X4416">
        <v>0.22142857142857142</v>
      </c>
      <c r="Y4416">
        <v>0</v>
      </c>
      <c r="Z4416">
        <v>320</v>
      </c>
      <c r="AA4416">
        <v>0.7</v>
      </c>
      <c r="AB4416">
        <v>15</v>
      </c>
      <c r="AC4416">
        <v>0</v>
      </c>
      <c r="AD4416">
        <v>0</v>
      </c>
      <c r="AE4416">
        <v>3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50</v>
      </c>
      <c r="AR4416">
        <v>50</v>
      </c>
      <c r="AS4416" t="s">
        <v>755</v>
      </c>
    </row>
    <row r="4417" spans="1:45" x14ac:dyDescent="0.25">
      <c r="A4417">
        <v>4416</v>
      </c>
      <c r="B4417" t="s">
        <v>26</v>
      </c>
      <c r="C4417" t="s">
        <v>665</v>
      </c>
      <c r="D4417" t="s">
        <v>8</v>
      </c>
      <c r="E4417" t="s">
        <v>366</v>
      </c>
      <c r="F4417" s="138">
        <v>44177</v>
      </c>
      <c r="G4417" t="s">
        <v>682</v>
      </c>
      <c r="H4417" t="s">
        <v>667</v>
      </c>
      <c r="I4417" t="s">
        <v>668</v>
      </c>
      <c r="J4417" t="s">
        <v>148</v>
      </c>
      <c r="K4417" t="s">
        <v>671</v>
      </c>
      <c r="L4417">
        <v>1200</v>
      </c>
      <c r="M4417">
        <v>200</v>
      </c>
      <c r="N4417">
        <v>200</v>
      </c>
      <c r="P4417">
        <v>80</v>
      </c>
      <c r="Q4417">
        <v>27</v>
      </c>
      <c r="R4417">
        <v>0</v>
      </c>
      <c r="S4417">
        <v>52.8</v>
      </c>
      <c r="T4417">
        <v>15</v>
      </c>
      <c r="U4417">
        <v>0</v>
      </c>
      <c r="V4417">
        <v>0.55555555555555558</v>
      </c>
      <c r="W4417">
        <v>0.4</v>
      </c>
      <c r="X4417">
        <v>0.19285714285714287</v>
      </c>
      <c r="Y4417">
        <v>0</v>
      </c>
      <c r="Z4417">
        <v>300</v>
      </c>
      <c r="AA4417">
        <v>0.7</v>
      </c>
      <c r="AB4417">
        <v>10</v>
      </c>
      <c r="AC4417">
        <v>0</v>
      </c>
      <c r="AD4417">
        <v>0</v>
      </c>
      <c r="AE4417">
        <v>10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50</v>
      </c>
      <c r="AR4417">
        <v>50</v>
      </c>
      <c r="AS4417" t="s">
        <v>755</v>
      </c>
    </row>
    <row r="4418" spans="1:45" x14ac:dyDescent="0.25">
      <c r="A4418">
        <v>4417</v>
      </c>
      <c r="B4418" t="s">
        <v>26</v>
      </c>
      <c r="C4418" t="s">
        <v>665</v>
      </c>
      <c r="D4418" t="s">
        <v>8</v>
      </c>
      <c r="E4418" t="s">
        <v>366</v>
      </c>
      <c r="F4418" s="138">
        <v>44177</v>
      </c>
      <c r="G4418" t="s">
        <v>682</v>
      </c>
      <c r="H4418" t="s">
        <v>667</v>
      </c>
      <c r="I4418" t="s">
        <v>668</v>
      </c>
      <c r="J4418" t="s">
        <v>396</v>
      </c>
      <c r="K4418" t="s">
        <v>671</v>
      </c>
      <c r="L4418">
        <v>1200</v>
      </c>
      <c r="M4418">
        <v>200</v>
      </c>
      <c r="N4418">
        <v>224</v>
      </c>
      <c r="P4418">
        <v>80</v>
      </c>
      <c r="Q4418">
        <v>58</v>
      </c>
      <c r="R4418">
        <v>14</v>
      </c>
      <c r="S4418">
        <v>52.8</v>
      </c>
      <c r="T4418">
        <v>46</v>
      </c>
      <c r="U4418">
        <v>7</v>
      </c>
      <c r="V4418">
        <v>0.73611111111111116</v>
      </c>
      <c r="W4418">
        <v>0.4</v>
      </c>
      <c r="X4418">
        <v>0.36989795918367352</v>
      </c>
      <c r="Y4418">
        <v>8.9285714285714302E-2</v>
      </c>
      <c r="Z4418">
        <v>260</v>
      </c>
      <c r="AA4418">
        <v>0.7</v>
      </c>
      <c r="AB4418">
        <v>18</v>
      </c>
      <c r="AC4418">
        <v>0</v>
      </c>
      <c r="AD4418">
        <v>0</v>
      </c>
      <c r="AE4418">
        <v>56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14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50</v>
      </c>
      <c r="AR4418">
        <v>50</v>
      </c>
      <c r="AS4418" t="s">
        <v>755</v>
      </c>
    </row>
    <row r="4419" spans="1:45" x14ac:dyDescent="0.25">
      <c r="A4419">
        <v>4418</v>
      </c>
      <c r="B4419" t="s">
        <v>26</v>
      </c>
      <c r="C4419" t="s">
        <v>665</v>
      </c>
      <c r="D4419" t="s">
        <v>8</v>
      </c>
      <c r="E4419" t="s">
        <v>366</v>
      </c>
      <c r="F4419" s="138">
        <v>44177</v>
      </c>
      <c r="G4419" t="s">
        <v>683</v>
      </c>
      <c r="H4419" t="s">
        <v>667</v>
      </c>
      <c r="I4419" t="s">
        <v>668</v>
      </c>
      <c r="J4419" t="s">
        <v>392</v>
      </c>
      <c r="K4419" t="s">
        <v>669</v>
      </c>
      <c r="L4419">
        <v>1500</v>
      </c>
      <c r="M4419">
        <v>420</v>
      </c>
      <c r="N4419">
        <v>399</v>
      </c>
      <c r="P4419">
        <v>168</v>
      </c>
      <c r="Q4419">
        <v>48</v>
      </c>
      <c r="R4419">
        <v>41</v>
      </c>
      <c r="S4419">
        <v>110.88</v>
      </c>
      <c r="T4419">
        <v>36.5</v>
      </c>
      <c r="U4419">
        <v>24.25</v>
      </c>
      <c r="V4419">
        <v>0.68258426966292129</v>
      </c>
      <c r="W4419">
        <v>0.4</v>
      </c>
      <c r="X4419">
        <v>0.17185821697099896</v>
      </c>
      <c r="Y4419">
        <v>0.14679556032939495</v>
      </c>
      <c r="Z4419">
        <v>376</v>
      </c>
      <c r="AA4419">
        <v>0.7</v>
      </c>
      <c r="AB4419">
        <v>16</v>
      </c>
      <c r="AC4419">
        <v>6</v>
      </c>
      <c r="AD4419">
        <v>0</v>
      </c>
      <c r="AE4419">
        <v>38</v>
      </c>
      <c r="AF4419">
        <v>0</v>
      </c>
      <c r="AG4419">
        <v>0</v>
      </c>
      <c r="AH4419">
        <v>5</v>
      </c>
      <c r="AI4419">
        <v>1</v>
      </c>
      <c r="AJ4419">
        <v>0</v>
      </c>
      <c r="AK4419">
        <v>38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50</v>
      </c>
      <c r="AR4419">
        <v>50</v>
      </c>
      <c r="AS4419" t="s">
        <v>797</v>
      </c>
    </row>
    <row r="4420" spans="1:45" x14ac:dyDescent="0.25">
      <c r="A4420">
        <v>4419</v>
      </c>
      <c r="B4420" t="s">
        <v>26</v>
      </c>
      <c r="C4420" t="s">
        <v>665</v>
      </c>
      <c r="D4420" t="s">
        <v>8</v>
      </c>
      <c r="E4420" t="s">
        <v>366</v>
      </c>
      <c r="F4420" s="138">
        <v>44177</v>
      </c>
      <c r="G4420" t="s">
        <v>675</v>
      </c>
      <c r="H4420" t="s">
        <v>667</v>
      </c>
      <c r="I4420" t="s">
        <v>668</v>
      </c>
      <c r="J4420" t="s">
        <v>164</v>
      </c>
      <c r="K4420" t="s">
        <v>669</v>
      </c>
      <c r="L4420">
        <v>5400</v>
      </c>
      <c r="M4420">
        <v>630</v>
      </c>
      <c r="N4420">
        <v>629</v>
      </c>
      <c r="P4420">
        <v>353</v>
      </c>
      <c r="Q4420">
        <v>133</v>
      </c>
      <c r="R4420">
        <v>0</v>
      </c>
      <c r="S4420">
        <v>166</v>
      </c>
      <c r="T4420">
        <v>104.33</v>
      </c>
      <c r="U4420">
        <v>0</v>
      </c>
      <c r="V4420">
        <v>0.78443609022556393</v>
      </c>
      <c r="W4420">
        <v>0.4</v>
      </c>
      <c r="X4420">
        <v>0.30206677265500798</v>
      </c>
      <c r="Y4420">
        <v>0</v>
      </c>
      <c r="Z4420">
        <v>710</v>
      </c>
      <c r="AA4420">
        <v>0.8</v>
      </c>
      <c r="AB4420">
        <v>86.83</v>
      </c>
      <c r="AC4420">
        <v>18</v>
      </c>
      <c r="AD4420">
        <v>0</v>
      </c>
      <c r="AE4420">
        <v>26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100</v>
      </c>
      <c r="AR4420">
        <v>100</v>
      </c>
      <c r="AS4420" t="s">
        <v>797</v>
      </c>
    </row>
    <row r="4421" spans="1:45" x14ac:dyDescent="0.25">
      <c r="A4421">
        <v>4420</v>
      </c>
      <c r="B4421" t="s">
        <v>26</v>
      </c>
      <c r="C4421" t="s">
        <v>665</v>
      </c>
      <c r="D4421" t="s">
        <v>8</v>
      </c>
      <c r="E4421" t="s">
        <v>366</v>
      </c>
      <c r="F4421" s="138">
        <v>44177</v>
      </c>
      <c r="G4421" t="s">
        <v>676</v>
      </c>
      <c r="H4421" t="s">
        <v>667</v>
      </c>
      <c r="I4421" t="s">
        <v>668</v>
      </c>
      <c r="J4421" t="s">
        <v>165</v>
      </c>
      <c r="K4421" t="s">
        <v>669</v>
      </c>
      <c r="L4421">
        <v>1200</v>
      </c>
      <c r="M4421">
        <v>336</v>
      </c>
      <c r="N4421">
        <v>352</v>
      </c>
      <c r="P4421">
        <v>134.4</v>
      </c>
      <c r="Q4421">
        <v>64</v>
      </c>
      <c r="R4421">
        <v>0</v>
      </c>
      <c r="S4421">
        <v>88.703999999999994</v>
      </c>
      <c r="T4421">
        <v>44</v>
      </c>
      <c r="U4421">
        <v>0</v>
      </c>
      <c r="V4421">
        <v>0.6875</v>
      </c>
      <c r="W4421">
        <v>0.4</v>
      </c>
      <c r="X4421">
        <v>0.25974025974025977</v>
      </c>
      <c r="Y4421">
        <v>0</v>
      </c>
      <c r="Z4421">
        <v>320</v>
      </c>
      <c r="AA4421">
        <v>0.8</v>
      </c>
      <c r="AB4421">
        <v>31</v>
      </c>
      <c r="AC4421">
        <v>0</v>
      </c>
      <c r="AD4421">
        <v>0</v>
      </c>
      <c r="AE4421">
        <v>26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50</v>
      </c>
      <c r="AR4421">
        <v>50</v>
      </c>
      <c r="AS4421" t="s">
        <v>797</v>
      </c>
    </row>
    <row r="4422" spans="1:45" x14ac:dyDescent="0.25">
      <c r="A4422">
        <v>4421</v>
      </c>
      <c r="B4422" t="s">
        <v>26</v>
      </c>
      <c r="C4422" t="s">
        <v>665</v>
      </c>
      <c r="D4422" t="s">
        <v>8</v>
      </c>
      <c r="E4422" t="s">
        <v>366</v>
      </c>
      <c r="F4422" s="138">
        <v>44177</v>
      </c>
      <c r="G4422" t="s">
        <v>676</v>
      </c>
      <c r="H4422" t="s">
        <v>667</v>
      </c>
      <c r="I4422" t="s">
        <v>668</v>
      </c>
      <c r="J4422" t="s">
        <v>166</v>
      </c>
      <c r="K4422" t="s">
        <v>669</v>
      </c>
      <c r="L4422">
        <v>1200</v>
      </c>
      <c r="M4422">
        <v>336</v>
      </c>
      <c r="N4422">
        <v>332</v>
      </c>
      <c r="P4422">
        <v>134.4</v>
      </c>
      <c r="Q4422">
        <v>71</v>
      </c>
      <c r="R4422">
        <v>45</v>
      </c>
      <c r="S4422">
        <v>88.703999999999994</v>
      </c>
      <c r="T4422">
        <v>52</v>
      </c>
      <c r="U4422">
        <v>40</v>
      </c>
      <c r="V4422">
        <v>0.7931034482758621</v>
      </c>
      <c r="W4422">
        <v>0.4</v>
      </c>
      <c r="X4422">
        <v>0.30550774526678143</v>
      </c>
      <c r="Y4422">
        <v>0.19363166953528402</v>
      </c>
      <c r="Z4422">
        <v>420</v>
      </c>
      <c r="AA4422">
        <v>0.6</v>
      </c>
      <c r="AB4422">
        <v>40</v>
      </c>
      <c r="AC4422">
        <v>0</v>
      </c>
      <c r="AD4422">
        <v>0</v>
      </c>
      <c r="AE4422">
        <v>24</v>
      </c>
      <c r="AF4422">
        <v>0</v>
      </c>
      <c r="AG4422">
        <v>0</v>
      </c>
      <c r="AH4422">
        <v>23</v>
      </c>
      <c r="AI4422">
        <v>12</v>
      </c>
      <c r="AJ4422">
        <v>0</v>
      </c>
      <c r="AK4422">
        <v>28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100</v>
      </c>
      <c r="AR4422">
        <v>100</v>
      </c>
      <c r="AS4422" t="s">
        <v>797</v>
      </c>
    </row>
    <row r="4423" spans="1:45" x14ac:dyDescent="0.25">
      <c r="A4423">
        <v>4422</v>
      </c>
      <c r="B4423" t="s">
        <v>26</v>
      </c>
      <c r="C4423" t="s">
        <v>665</v>
      </c>
      <c r="D4423" t="s">
        <v>8</v>
      </c>
      <c r="E4423" t="s">
        <v>366</v>
      </c>
      <c r="F4423" s="138">
        <v>44177</v>
      </c>
      <c r="G4423" t="s">
        <v>684</v>
      </c>
      <c r="H4423" t="s">
        <v>667</v>
      </c>
      <c r="I4423" t="s">
        <v>668</v>
      </c>
      <c r="J4423" t="s">
        <v>170</v>
      </c>
      <c r="K4423" t="s">
        <v>669</v>
      </c>
      <c r="L4423">
        <v>1250</v>
      </c>
      <c r="M4423">
        <v>250</v>
      </c>
      <c r="N4423">
        <v>240</v>
      </c>
      <c r="P4423">
        <v>100</v>
      </c>
      <c r="Q4423">
        <v>45</v>
      </c>
      <c r="R4423">
        <v>0</v>
      </c>
      <c r="S4423">
        <v>92</v>
      </c>
      <c r="T4423">
        <v>33.25</v>
      </c>
      <c r="U4423">
        <v>0</v>
      </c>
      <c r="V4423">
        <v>0.73888888888888893</v>
      </c>
      <c r="W4423">
        <v>0.4</v>
      </c>
      <c r="X4423">
        <v>0.26785714285714285</v>
      </c>
      <c r="Y4423">
        <v>0</v>
      </c>
      <c r="Z4423">
        <v>175</v>
      </c>
      <c r="AA4423">
        <v>0.7</v>
      </c>
      <c r="AB4423">
        <v>25</v>
      </c>
      <c r="AC4423">
        <v>5</v>
      </c>
      <c r="AD4423">
        <v>0</v>
      </c>
      <c r="AE4423">
        <v>14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50</v>
      </c>
      <c r="AR4423">
        <v>50</v>
      </c>
      <c r="AS4423" t="s">
        <v>755</v>
      </c>
    </row>
    <row r="4424" spans="1:45" x14ac:dyDescent="0.25">
      <c r="A4424">
        <v>4423</v>
      </c>
      <c r="B4424" t="s">
        <v>26</v>
      </c>
      <c r="C4424" t="s">
        <v>665</v>
      </c>
      <c r="D4424" t="s">
        <v>8</v>
      </c>
      <c r="E4424" t="s">
        <v>366</v>
      </c>
      <c r="F4424" s="138">
        <v>44177</v>
      </c>
      <c r="G4424" t="s">
        <v>685</v>
      </c>
      <c r="H4424" t="s">
        <v>667</v>
      </c>
      <c r="I4424" t="s">
        <v>668</v>
      </c>
      <c r="J4424" t="s">
        <v>187</v>
      </c>
      <c r="K4424" t="s">
        <v>671</v>
      </c>
      <c r="L4424">
        <v>1000</v>
      </c>
      <c r="M4424">
        <v>200</v>
      </c>
      <c r="N4424">
        <v>198</v>
      </c>
      <c r="P4424">
        <v>80</v>
      </c>
      <c r="Q4424">
        <v>24</v>
      </c>
      <c r="R4424">
        <v>0</v>
      </c>
      <c r="S4424">
        <v>52.8</v>
      </c>
      <c r="T4424">
        <v>13</v>
      </c>
      <c r="U4424">
        <v>0</v>
      </c>
      <c r="V4424">
        <v>0.54166666666666663</v>
      </c>
      <c r="W4424">
        <v>0.4</v>
      </c>
      <c r="X4424">
        <v>0.17316017316017318</v>
      </c>
      <c r="Y4424">
        <v>0</v>
      </c>
      <c r="Z4424">
        <v>153</v>
      </c>
      <c r="AA4424">
        <v>0.7</v>
      </c>
      <c r="AB4424">
        <v>13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50</v>
      </c>
      <c r="AR4424">
        <v>50</v>
      </c>
      <c r="AS4424" t="s">
        <v>755</v>
      </c>
    </row>
    <row r="4425" spans="1:45" x14ac:dyDescent="0.25">
      <c r="A4425">
        <v>4424</v>
      </c>
      <c r="B4425" t="s">
        <v>26</v>
      </c>
      <c r="C4425" t="s">
        <v>665</v>
      </c>
      <c r="D4425" t="s">
        <v>8</v>
      </c>
      <c r="E4425" t="s">
        <v>366</v>
      </c>
      <c r="F4425" s="138">
        <v>44177</v>
      </c>
      <c r="G4425" t="s">
        <v>685</v>
      </c>
      <c r="H4425" t="s">
        <v>667</v>
      </c>
      <c r="I4425" t="s">
        <v>668</v>
      </c>
      <c r="J4425" t="s">
        <v>177</v>
      </c>
      <c r="K4425" t="s">
        <v>671</v>
      </c>
      <c r="L4425">
        <v>1000</v>
      </c>
      <c r="M4425">
        <v>200</v>
      </c>
      <c r="N4425">
        <v>208</v>
      </c>
      <c r="P4425">
        <v>80</v>
      </c>
      <c r="Q4425">
        <v>43</v>
      </c>
      <c r="R4425">
        <v>17</v>
      </c>
      <c r="S4425">
        <v>52.8</v>
      </c>
      <c r="T4425">
        <v>35</v>
      </c>
      <c r="U4425">
        <v>12.5</v>
      </c>
      <c r="V4425">
        <v>0.79166666666666663</v>
      </c>
      <c r="W4425">
        <v>0.4</v>
      </c>
      <c r="X4425">
        <v>0.29532967032967034</v>
      </c>
      <c r="Y4425">
        <v>0.11675824175824176</v>
      </c>
      <c r="Z4425">
        <v>519</v>
      </c>
      <c r="AA4425">
        <v>0.7</v>
      </c>
      <c r="AB4425">
        <v>27.5</v>
      </c>
      <c r="AC4425">
        <v>0</v>
      </c>
      <c r="AD4425">
        <v>0</v>
      </c>
      <c r="AE4425">
        <v>15</v>
      </c>
      <c r="AF4425">
        <v>0</v>
      </c>
      <c r="AG4425">
        <v>0</v>
      </c>
      <c r="AH4425">
        <v>12.5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50</v>
      </c>
      <c r="AR4425">
        <v>50</v>
      </c>
      <c r="AS4425" t="s">
        <v>755</v>
      </c>
    </row>
    <row r="4426" spans="1:45" x14ac:dyDescent="0.25">
      <c r="A4426">
        <v>4425</v>
      </c>
      <c r="B4426" t="s">
        <v>26</v>
      </c>
      <c r="C4426" t="s">
        <v>665</v>
      </c>
      <c r="D4426" t="s">
        <v>8</v>
      </c>
      <c r="E4426" t="s">
        <v>366</v>
      </c>
      <c r="F4426" s="138">
        <v>44177</v>
      </c>
      <c r="G4426" t="s">
        <v>685</v>
      </c>
      <c r="H4426" t="s">
        <v>667</v>
      </c>
      <c r="I4426" t="s">
        <v>668</v>
      </c>
      <c r="J4426" t="s">
        <v>186</v>
      </c>
      <c r="K4426" t="s">
        <v>671</v>
      </c>
      <c r="L4426">
        <v>1000</v>
      </c>
      <c r="M4426">
        <v>200</v>
      </c>
      <c r="N4426">
        <v>194</v>
      </c>
      <c r="P4426">
        <v>80</v>
      </c>
      <c r="Q4426">
        <v>28</v>
      </c>
      <c r="R4426">
        <v>0</v>
      </c>
      <c r="S4426">
        <v>52.8</v>
      </c>
      <c r="T4426">
        <v>11.83</v>
      </c>
      <c r="U4426">
        <v>0</v>
      </c>
      <c r="V4426">
        <v>0.42249999999999999</v>
      </c>
      <c r="W4426">
        <v>0.4</v>
      </c>
      <c r="X4426">
        <v>0.2061855670103093</v>
      </c>
      <c r="Y4426">
        <v>0</v>
      </c>
      <c r="Z4426">
        <v>178</v>
      </c>
      <c r="AA4426">
        <v>0.7</v>
      </c>
      <c r="AB4426">
        <v>9.83</v>
      </c>
      <c r="AC4426">
        <v>0</v>
      </c>
      <c r="AD4426">
        <v>0</v>
      </c>
      <c r="AE4426">
        <v>4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50</v>
      </c>
      <c r="AR4426">
        <v>50</v>
      </c>
      <c r="AS4426" t="s">
        <v>755</v>
      </c>
    </row>
    <row r="4427" spans="1:45" x14ac:dyDescent="0.25">
      <c r="A4427">
        <v>4426</v>
      </c>
      <c r="B4427" t="s">
        <v>26</v>
      </c>
      <c r="C4427" t="s">
        <v>665</v>
      </c>
      <c r="D4427" t="s">
        <v>8</v>
      </c>
      <c r="E4427" t="s">
        <v>366</v>
      </c>
      <c r="F4427" s="138">
        <v>44177</v>
      </c>
      <c r="G4427" t="s">
        <v>685</v>
      </c>
      <c r="H4427" t="s">
        <v>667</v>
      </c>
      <c r="I4427" t="s">
        <v>668</v>
      </c>
      <c r="J4427" t="s">
        <v>179</v>
      </c>
      <c r="K4427" t="s">
        <v>671</v>
      </c>
      <c r="L4427">
        <v>1000</v>
      </c>
      <c r="M4427">
        <v>200</v>
      </c>
      <c r="N4427">
        <v>194</v>
      </c>
      <c r="P4427">
        <v>80</v>
      </c>
      <c r="Q4427">
        <v>24</v>
      </c>
      <c r="R4427">
        <v>0</v>
      </c>
      <c r="S4427">
        <v>52.8</v>
      </c>
      <c r="T4427">
        <v>9.5</v>
      </c>
      <c r="U4427">
        <v>0</v>
      </c>
      <c r="V4427">
        <v>0.39583333333333331</v>
      </c>
      <c r="W4427">
        <v>0.4</v>
      </c>
      <c r="X4427">
        <v>0.17673048600883653</v>
      </c>
      <c r="Y4427">
        <v>0</v>
      </c>
      <c r="Z4427">
        <v>223</v>
      </c>
      <c r="AA4427">
        <v>0.7</v>
      </c>
      <c r="AB4427">
        <v>0</v>
      </c>
      <c r="AC4427">
        <v>6</v>
      </c>
      <c r="AD4427">
        <v>0</v>
      </c>
      <c r="AE4427">
        <v>16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50</v>
      </c>
      <c r="AR4427">
        <v>50</v>
      </c>
      <c r="AS4427" t="s">
        <v>755</v>
      </c>
    </row>
    <row r="4428" spans="1:45" x14ac:dyDescent="0.25">
      <c r="A4428">
        <v>4427</v>
      </c>
      <c r="B4428" t="s">
        <v>26</v>
      </c>
      <c r="C4428" t="s">
        <v>665</v>
      </c>
      <c r="D4428" t="s">
        <v>8</v>
      </c>
      <c r="E4428" t="s">
        <v>366</v>
      </c>
      <c r="F4428" s="138">
        <v>44177</v>
      </c>
      <c r="G4428" t="s">
        <v>712</v>
      </c>
      <c r="H4428" t="s">
        <v>687</v>
      </c>
      <c r="I4428" t="s">
        <v>668</v>
      </c>
      <c r="J4428" t="s">
        <v>466</v>
      </c>
      <c r="K4428" t="s">
        <v>711</v>
      </c>
      <c r="L4428">
        <v>320</v>
      </c>
      <c r="M4428">
        <v>144</v>
      </c>
      <c r="N4428">
        <v>138</v>
      </c>
      <c r="P4428">
        <v>34.56</v>
      </c>
      <c r="Q4428">
        <v>45</v>
      </c>
      <c r="R4428">
        <v>0</v>
      </c>
      <c r="S4428">
        <v>25.344000000000001</v>
      </c>
      <c r="T4428">
        <v>16</v>
      </c>
      <c r="U4428">
        <v>0</v>
      </c>
      <c r="V4428">
        <v>0.35555555555555557</v>
      </c>
      <c r="W4428">
        <v>0.24</v>
      </c>
      <c r="X4428">
        <v>0.46583850931677023</v>
      </c>
      <c r="Y4428">
        <v>0</v>
      </c>
      <c r="Z4428">
        <v>245</v>
      </c>
      <c r="AA4428">
        <v>0.7</v>
      </c>
      <c r="AB4428">
        <v>16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50</v>
      </c>
      <c r="AR4428">
        <v>50</v>
      </c>
      <c r="AS4428" t="s">
        <v>755</v>
      </c>
    </row>
    <row r="4429" spans="1:45" x14ac:dyDescent="0.25">
      <c r="A4429">
        <v>4428</v>
      </c>
      <c r="B4429" t="s">
        <v>26</v>
      </c>
      <c r="C4429" t="s">
        <v>678</v>
      </c>
      <c r="D4429" t="s">
        <v>8</v>
      </c>
      <c r="E4429" t="s">
        <v>366</v>
      </c>
      <c r="F4429" s="138">
        <v>44177</v>
      </c>
      <c r="G4429" t="s">
        <v>676</v>
      </c>
      <c r="H4429" t="s">
        <v>667</v>
      </c>
      <c r="I4429" t="s">
        <v>679</v>
      </c>
      <c r="J4429" t="s">
        <v>380</v>
      </c>
      <c r="K4429" t="s">
        <v>669</v>
      </c>
      <c r="L4429">
        <v>1200</v>
      </c>
      <c r="M4429">
        <v>336</v>
      </c>
      <c r="N4429">
        <v>334</v>
      </c>
      <c r="P4429">
        <v>134.4</v>
      </c>
      <c r="Q4429">
        <v>51</v>
      </c>
      <c r="R4429">
        <v>31</v>
      </c>
      <c r="S4429">
        <v>88.703999999999994</v>
      </c>
      <c r="T4429">
        <v>37.5</v>
      </c>
      <c r="U4429">
        <v>15.5</v>
      </c>
      <c r="V4429">
        <v>0.64634146341463417</v>
      </c>
      <c r="W4429">
        <v>0.4</v>
      </c>
      <c r="X4429">
        <v>0.21813515825491875</v>
      </c>
      <c r="Y4429">
        <v>0.13259195893926434</v>
      </c>
      <c r="Z4429">
        <v>304</v>
      </c>
      <c r="AA4429">
        <v>0.7</v>
      </c>
      <c r="AB4429">
        <v>20.5</v>
      </c>
      <c r="AC4429">
        <v>0</v>
      </c>
      <c r="AD4429">
        <v>0</v>
      </c>
      <c r="AE4429">
        <v>34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31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50</v>
      </c>
      <c r="AR4429">
        <v>50</v>
      </c>
      <c r="AS4429" t="s">
        <v>797</v>
      </c>
    </row>
    <row r="4430" spans="1:45" x14ac:dyDescent="0.25">
      <c r="A4430">
        <v>4429</v>
      </c>
      <c r="B4430" t="s">
        <v>26</v>
      </c>
      <c r="C4430" t="s">
        <v>680</v>
      </c>
      <c r="D4430" t="s">
        <v>8</v>
      </c>
      <c r="E4430" t="s">
        <v>366</v>
      </c>
      <c r="F4430" s="138">
        <v>44177</v>
      </c>
      <c r="G4430" t="s">
        <v>666</v>
      </c>
      <c r="H4430" t="s">
        <v>667</v>
      </c>
      <c r="I4430" t="s">
        <v>681</v>
      </c>
      <c r="J4430" t="s">
        <v>236</v>
      </c>
      <c r="K4430" t="s">
        <v>669</v>
      </c>
      <c r="L4430">
        <v>2700</v>
      </c>
      <c r="M4430">
        <v>567</v>
      </c>
      <c r="N4430">
        <v>880</v>
      </c>
      <c r="P4430">
        <v>226</v>
      </c>
      <c r="Q4430">
        <v>114</v>
      </c>
      <c r="R4430">
        <v>167</v>
      </c>
      <c r="S4430">
        <v>149</v>
      </c>
      <c r="T4430">
        <v>129</v>
      </c>
      <c r="U4430">
        <v>174.5</v>
      </c>
      <c r="V4430">
        <v>1.0800711743772242</v>
      </c>
      <c r="W4430">
        <v>0.4</v>
      </c>
      <c r="X4430">
        <v>0.18506493506493507</v>
      </c>
      <c r="Y4430">
        <v>0.27110389610389612</v>
      </c>
      <c r="Z4430">
        <v>968</v>
      </c>
      <c r="AA4430">
        <v>0.7</v>
      </c>
      <c r="AB4430">
        <v>122</v>
      </c>
      <c r="AC4430">
        <v>0</v>
      </c>
      <c r="AD4430">
        <v>0</v>
      </c>
      <c r="AE4430">
        <v>14</v>
      </c>
      <c r="AF4430">
        <v>0</v>
      </c>
      <c r="AG4430">
        <v>0</v>
      </c>
      <c r="AH4430">
        <v>164.5</v>
      </c>
      <c r="AI4430">
        <v>10</v>
      </c>
      <c r="AJ4430">
        <v>0</v>
      </c>
      <c r="AK4430">
        <v>15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150</v>
      </c>
      <c r="AR4430">
        <v>150</v>
      </c>
      <c r="AS4430" t="s">
        <v>797</v>
      </c>
    </row>
    <row r="4431" spans="1:45" x14ac:dyDescent="0.25">
      <c r="A4431">
        <v>4430</v>
      </c>
      <c r="B4431" t="s">
        <v>26</v>
      </c>
      <c r="C4431" t="s">
        <v>680</v>
      </c>
      <c r="D4431" t="s">
        <v>8</v>
      </c>
      <c r="E4431" t="s">
        <v>366</v>
      </c>
      <c r="F4431" s="138">
        <v>44177</v>
      </c>
      <c r="G4431" t="s">
        <v>666</v>
      </c>
      <c r="H4431" t="s">
        <v>667</v>
      </c>
      <c r="I4431" t="s">
        <v>681</v>
      </c>
      <c r="J4431" t="s">
        <v>428</v>
      </c>
      <c r="K4431" t="s">
        <v>669</v>
      </c>
      <c r="L4431">
        <v>2700</v>
      </c>
      <c r="M4431">
        <v>567</v>
      </c>
      <c r="N4431">
        <v>640</v>
      </c>
      <c r="P4431">
        <v>226</v>
      </c>
      <c r="Q4431">
        <v>19</v>
      </c>
      <c r="R4431">
        <v>70</v>
      </c>
      <c r="S4431">
        <v>149</v>
      </c>
      <c r="T4431">
        <v>7.25</v>
      </c>
      <c r="U4431">
        <v>73.3</v>
      </c>
      <c r="V4431">
        <v>0.90505617977528086</v>
      </c>
      <c r="W4431">
        <v>0.4</v>
      </c>
      <c r="X4431">
        <v>4.2410714285714288E-2</v>
      </c>
      <c r="Y4431">
        <v>0.15625</v>
      </c>
      <c r="Z4431">
        <v>890</v>
      </c>
      <c r="AA4431">
        <v>0.7</v>
      </c>
      <c r="AB4431">
        <v>0</v>
      </c>
      <c r="AC4431">
        <v>11</v>
      </c>
      <c r="AD4431">
        <v>0</v>
      </c>
      <c r="AE4431">
        <v>9</v>
      </c>
      <c r="AF4431">
        <v>0</v>
      </c>
      <c r="AG4431">
        <v>0</v>
      </c>
      <c r="AH4431">
        <v>65.3</v>
      </c>
      <c r="AI4431">
        <v>14</v>
      </c>
      <c r="AJ4431">
        <v>0</v>
      </c>
      <c r="AK4431">
        <v>9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150</v>
      </c>
      <c r="AR4431">
        <v>150</v>
      </c>
      <c r="AS4431" t="s">
        <v>797</v>
      </c>
    </row>
    <row r="4432" spans="1:45" x14ac:dyDescent="0.25">
      <c r="A4432">
        <v>4431</v>
      </c>
      <c r="B4432" t="s">
        <v>26</v>
      </c>
      <c r="C4432" t="s">
        <v>680</v>
      </c>
      <c r="D4432" t="s">
        <v>8</v>
      </c>
      <c r="E4432" t="s">
        <v>366</v>
      </c>
      <c r="F4432" s="138">
        <v>44177</v>
      </c>
      <c r="G4432" t="s">
        <v>670</v>
      </c>
      <c r="H4432" t="s">
        <v>667</v>
      </c>
      <c r="I4432" t="s">
        <v>681</v>
      </c>
      <c r="J4432" t="s">
        <v>375</v>
      </c>
      <c r="K4432" t="s">
        <v>671</v>
      </c>
      <c r="L4432">
        <v>1200</v>
      </c>
      <c r="M4432">
        <v>336</v>
      </c>
      <c r="N4432">
        <v>650</v>
      </c>
      <c r="P4432">
        <v>134</v>
      </c>
      <c r="Q4432">
        <v>55</v>
      </c>
      <c r="R4432">
        <v>99</v>
      </c>
      <c r="S4432">
        <v>88</v>
      </c>
      <c r="T4432">
        <v>101.25</v>
      </c>
      <c r="U4432">
        <v>47.75</v>
      </c>
      <c r="V4432">
        <v>0.96753246753246758</v>
      </c>
      <c r="W4432">
        <v>0.4</v>
      </c>
      <c r="X4432">
        <v>0.12087912087912089</v>
      </c>
      <c r="Y4432">
        <v>0.21758241758241761</v>
      </c>
      <c r="Z4432">
        <v>735</v>
      </c>
      <c r="AA4432">
        <v>0.7</v>
      </c>
      <c r="AB4432">
        <v>94</v>
      </c>
      <c r="AC4432">
        <v>7</v>
      </c>
      <c r="AD4432">
        <v>0</v>
      </c>
      <c r="AE4432">
        <v>11</v>
      </c>
      <c r="AF4432">
        <v>0</v>
      </c>
      <c r="AG4432">
        <v>0</v>
      </c>
      <c r="AH4432">
        <v>42</v>
      </c>
      <c r="AI4432">
        <v>5</v>
      </c>
      <c r="AJ4432">
        <v>0</v>
      </c>
      <c r="AK4432">
        <v>9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150</v>
      </c>
      <c r="AR4432">
        <v>150</v>
      </c>
      <c r="AS4432" t="s">
        <v>797</v>
      </c>
    </row>
    <row r="4433" spans="1:45" x14ac:dyDescent="0.25">
      <c r="A4433">
        <v>4432</v>
      </c>
      <c r="B4433" t="s">
        <v>26</v>
      </c>
      <c r="C4433" t="s">
        <v>680</v>
      </c>
      <c r="D4433" t="s">
        <v>8</v>
      </c>
      <c r="E4433" t="s">
        <v>366</v>
      </c>
      <c r="F4433" s="138">
        <v>44177</v>
      </c>
      <c r="G4433" t="s">
        <v>670</v>
      </c>
      <c r="H4433" t="s">
        <v>667</v>
      </c>
      <c r="I4433" t="s">
        <v>681</v>
      </c>
      <c r="J4433" t="s">
        <v>376</v>
      </c>
      <c r="K4433" t="s">
        <v>671</v>
      </c>
      <c r="L4433">
        <v>1200</v>
      </c>
      <c r="M4433">
        <v>336</v>
      </c>
      <c r="N4433">
        <v>320</v>
      </c>
      <c r="P4433">
        <v>134</v>
      </c>
      <c r="Q4433">
        <v>24</v>
      </c>
      <c r="R4433">
        <v>44</v>
      </c>
      <c r="S4433">
        <v>88</v>
      </c>
      <c r="T4433">
        <v>47</v>
      </c>
      <c r="U4433">
        <v>44.5</v>
      </c>
      <c r="V4433">
        <v>1.3455882352941178</v>
      </c>
      <c r="W4433">
        <v>0.4</v>
      </c>
      <c r="X4433">
        <v>0.10714285714285714</v>
      </c>
      <c r="Y4433">
        <v>0.19642857142857142</v>
      </c>
      <c r="Z4433">
        <v>350</v>
      </c>
      <c r="AA4433">
        <v>0.65</v>
      </c>
      <c r="AB4433">
        <v>47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44</v>
      </c>
      <c r="AI4433">
        <v>2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150</v>
      </c>
      <c r="AR4433">
        <v>150</v>
      </c>
      <c r="AS4433" t="s">
        <v>797</v>
      </c>
    </row>
    <row r="4434" spans="1:45" x14ac:dyDescent="0.25">
      <c r="A4434">
        <v>4433</v>
      </c>
      <c r="B4434" t="s">
        <v>26</v>
      </c>
      <c r="C4434" t="s">
        <v>680</v>
      </c>
      <c r="D4434" t="s">
        <v>8</v>
      </c>
      <c r="E4434" t="s">
        <v>366</v>
      </c>
      <c r="F4434" s="138">
        <v>44177</v>
      </c>
      <c r="G4434" t="s">
        <v>670</v>
      </c>
      <c r="H4434" t="s">
        <v>667</v>
      </c>
      <c r="I4434" t="s">
        <v>681</v>
      </c>
      <c r="J4434" t="s">
        <v>373</v>
      </c>
      <c r="K4434" t="s">
        <v>671</v>
      </c>
      <c r="L4434">
        <v>1200</v>
      </c>
      <c r="M4434">
        <v>336</v>
      </c>
      <c r="N4434">
        <v>496</v>
      </c>
      <c r="P4434">
        <v>134</v>
      </c>
      <c r="Q4434">
        <v>36</v>
      </c>
      <c r="R4434">
        <v>35</v>
      </c>
      <c r="S4434">
        <v>88</v>
      </c>
      <c r="T4434">
        <v>23</v>
      </c>
      <c r="U4434">
        <v>28</v>
      </c>
      <c r="V4434">
        <v>0.71830985915492962</v>
      </c>
      <c r="W4434">
        <v>0.4</v>
      </c>
      <c r="X4434">
        <v>0.10368663594470047</v>
      </c>
      <c r="Y4434">
        <v>0.10080645161290323</v>
      </c>
      <c r="Z4434">
        <v>252</v>
      </c>
      <c r="AA4434">
        <v>0.7</v>
      </c>
      <c r="AB4434">
        <v>18</v>
      </c>
      <c r="AC4434">
        <v>4</v>
      </c>
      <c r="AD4434">
        <v>0</v>
      </c>
      <c r="AE4434">
        <v>8</v>
      </c>
      <c r="AF4434">
        <v>0</v>
      </c>
      <c r="AG4434">
        <v>0</v>
      </c>
      <c r="AH4434">
        <v>26</v>
      </c>
      <c r="AI4434">
        <v>2</v>
      </c>
      <c r="AJ4434">
        <v>0</v>
      </c>
      <c r="AK4434">
        <v>3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150</v>
      </c>
      <c r="AR4434">
        <v>150</v>
      </c>
      <c r="AS4434" t="s">
        <v>755</v>
      </c>
    </row>
    <row r="4435" spans="1:45" x14ac:dyDescent="0.25">
      <c r="A4435">
        <v>4434</v>
      </c>
      <c r="B4435" t="s">
        <v>26</v>
      </c>
      <c r="C4435" t="s">
        <v>680</v>
      </c>
      <c r="D4435" t="s">
        <v>8</v>
      </c>
      <c r="E4435" t="s">
        <v>366</v>
      </c>
      <c r="F4435" s="138">
        <v>44177</v>
      </c>
      <c r="G4435" t="s">
        <v>670</v>
      </c>
      <c r="H4435" t="s">
        <v>667</v>
      </c>
      <c r="I4435" t="s">
        <v>681</v>
      </c>
      <c r="J4435" t="s">
        <v>369</v>
      </c>
      <c r="K4435" t="s">
        <v>671</v>
      </c>
      <c r="L4435">
        <v>1200</v>
      </c>
      <c r="M4435">
        <v>336</v>
      </c>
      <c r="N4435">
        <v>224</v>
      </c>
      <c r="P4435">
        <v>134</v>
      </c>
      <c r="Q4435">
        <v>29</v>
      </c>
      <c r="R4435">
        <v>25</v>
      </c>
      <c r="S4435">
        <v>88</v>
      </c>
      <c r="T4435">
        <v>30.33</v>
      </c>
      <c r="U4435">
        <v>25.55</v>
      </c>
      <c r="V4435">
        <v>1.0348148148148146</v>
      </c>
      <c r="W4435">
        <v>0.4</v>
      </c>
      <c r="X4435">
        <v>0.18494897959183676</v>
      </c>
      <c r="Y4435">
        <v>0.15943877551020411</v>
      </c>
      <c r="Z4435">
        <v>329</v>
      </c>
      <c r="AA4435">
        <v>0.7</v>
      </c>
      <c r="AB4435">
        <v>30.33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24.8</v>
      </c>
      <c r="AI4435">
        <v>3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150</v>
      </c>
      <c r="AR4435">
        <v>150</v>
      </c>
      <c r="AS4435" t="s">
        <v>755</v>
      </c>
    </row>
    <row r="4436" spans="1:45" x14ac:dyDescent="0.25">
      <c r="A4436">
        <v>4435</v>
      </c>
      <c r="B4436" t="s">
        <v>26</v>
      </c>
      <c r="C4436" t="s">
        <v>680</v>
      </c>
      <c r="D4436" t="s">
        <v>8</v>
      </c>
      <c r="E4436" t="s">
        <v>366</v>
      </c>
      <c r="F4436" s="138">
        <v>44177</v>
      </c>
      <c r="G4436" t="s">
        <v>670</v>
      </c>
      <c r="H4436" t="s">
        <v>667</v>
      </c>
      <c r="I4436" t="s">
        <v>681</v>
      </c>
      <c r="J4436" t="s">
        <v>374</v>
      </c>
      <c r="K4436" t="s">
        <v>671</v>
      </c>
      <c r="L4436">
        <v>1200</v>
      </c>
      <c r="M4436">
        <v>336</v>
      </c>
      <c r="N4436">
        <v>400</v>
      </c>
      <c r="P4436">
        <v>96</v>
      </c>
      <c r="Q4436">
        <v>32</v>
      </c>
      <c r="R4436">
        <v>53</v>
      </c>
      <c r="S4436">
        <v>88</v>
      </c>
      <c r="T4436">
        <v>36.67</v>
      </c>
      <c r="U4436">
        <v>62.67</v>
      </c>
      <c r="V4436">
        <v>1.1687058823529413</v>
      </c>
      <c r="W4436">
        <v>0.4</v>
      </c>
      <c r="X4436">
        <v>0.11428571428571428</v>
      </c>
      <c r="Y4436">
        <v>0.18928571428571428</v>
      </c>
      <c r="Z4436">
        <v>420</v>
      </c>
      <c r="AA4436">
        <v>0.65</v>
      </c>
      <c r="AB4436">
        <v>36.67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62.67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150</v>
      </c>
      <c r="AR4436">
        <v>150</v>
      </c>
      <c r="AS4436" t="s">
        <v>755</v>
      </c>
    </row>
    <row r="4437" spans="1:45" x14ac:dyDescent="0.25">
      <c r="A4437">
        <v>4436</v>
      </c>
      <c r="B4437" t="s">
        <v>26</v>
      </c>
      <c r="C4437" t="s">
        <v>680</v>
      </c>
      <c r="D4437" t="s">
        <v>8</v>
      </c>
      <c r="E4437" t="s">
        <v>366</v>
      </c>
      <c r="F4437" s="138">
        <v>44177</v>
      </c>
      <c r="G4437" t="s">
        <v>670</v>
      </c>
      <c r="H4437" t="s">
        <v>667</v>
      </c>
      <c r="I4437" t="s">
        <v>681</v>
      </c>
      <c r="J4437" t="s">
        <v>384</v>
      </c>
      <c r="K4437" t="s">
        <v>671</v>
      </c>
      <c r="L4437">
        <v>1000</v>
      </c>
      <c r="M4437">
        <v>240</v>
      </c>
      <c r="N4437">
        <v>240</v>
      </c>
      <c r="P4437">
        <v>96</v>
      </c>
      <c r="Q4437">
        <v>21</v>
      </c>
      <c r="R4437">
        <v>9</v>
      </c>
      <c r="S4437">
        <v>63</v>
      </c>
      <c r="T4437">
        <v>22.85</v>
      </c>
      <c r="U4437">
        <v>7.17</v>
      </c>
      <c r="V4437">
        <v>1.0006666666666668</v>
      </c>
      <c r="W4437">
        <v>0.4</v>
      </c>
      <c r="X4437">
        <v>0.125</v>
      </c>
      <c r="Y4437">
        <v>5.3571428571428568E-2</v>
      </c>
      <c r="Z4437">
        <v>220</v>
      </c>
      <c r="AA4437">
        <v>0.65</v>
      </c>
      <c r="AB4437">
        <v>22.1</v>
      </c>
      <c r="AC4437">
        <v>3</v>
      </c>
      <c r="AD4437">
        <v>0</v>
      </c>
      <c r="AE4437">
        <v>0</v>
      </c>
      <c r="AF4437">
        <v>0</v>
      </c>
      <c r="AG4437">
        <v>0</v>
      </c>
      <c r="AH4437">
        <v>5.67</v>
      </c>
      <c r="AI4437">
        <v>2</v>
      </c>
      <c r="AJ4437">
        <v>0</v>
      </c>
      <c r="AK4437">
        <v>2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150</v>
      </c>
      <c r="AR4437">
        <v>150</v>
      </c>
      <c r="AS4437" t="s">
        <v>755</v>
      </c>
    </row>
    <row r="4438" spans="1:45" x14ac:dyDescent="0.25">
      <c r="A4438">
        <v>4437</v>
      </c>
      <c r="B4438" t="s">
        <v>26</v>
      </c>
      <c r="C4438" t="s">
        <v>680</v>
      </c>
      <c r="D4438" t="s">
        <v>8</v>
      </c>
      <c r="E4438" t="s">
        <v>366</v>
      </c>
      <c r="F4438" s="138">
        <v>44177</v>
      </c>
      <c r="G4438" t="s">
        <v>670</v>
      </c>
      <c r="H4438" t="s">
        <v>667</v>
      </c>
      <c r="I4438" t="s">
        <v>681</v>
      </c>
      <c r="J4438" t="s">
        <v>386</v>
      </c>
      <c r="K4438" t="s">
        <v>671</v>
      </c>
      <c r="L4438">
        <v>1250</v>
      </c>
      <c r="M4438">
        <v>240</v>
      </c>
      <c r="N4438">
        <v>288</v>
      </c>
      <c r="P4438">
        <v>96</v>
      </c>
      <c r="Q4438">
        <v>35</v>
      </c>
      <c r="R4438">
        <v>17</v>
      </c>
      <c r="S4438">
        <v>63</v>
      </c>
      <c r="T4438">
        <v>22.5</v>
      </c>
      <c r="U4438">
        <v>13</v>
      </c>
      <c r="V4438">
        <v>0.68269230769230771</v>
      </c>
      <c r="W4438">
        <v>0.4</v>
      </c>
      <c r="X4438">
        <v>0.1736111111111111</v>
      </c>
      <c r="Y4438">
        <v>8.4325396825396831E-2</v>
      </c>
      <c r="Z4438">
        <v>200</v>
      </c>
      <c r="AA4438">
        <v>0.65</v>
      </c>
      <c r="AB4438">
        <v>20</v>
      </c>
      <c r="AC4438">
        <v>0</v>
      </c>
      <c r="AD4438">
        <v>0</v>
      </c>
      <c r="AE4438">
        <v>5</v>
      </c>
      <c r="AF4438">
        <v>0</v>
      </c>
      <c r="AG4438">
        <v>0</v>
      </c>
      <c r="AH4438">
        <v>12</v>
      </c>
      <c r="AI4438">
        <v>0</v>
      </c>
      <c r="AJ4438">
        <v>0</v>
      </c>
      <c r="AK4438">
        <v>2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150</v>
      </c>
      <c r="AR4438">
        <v>150</v>
      </c>
      <c r="AS4438" t="s">
        <v>755</v>
      </c>
    </row>
    <row r="4439" spans="1:45" x14ac:dyDescent="0.25">
      <c r="A4439">
        <v>4438</v>
      </c>
      <c r="B4439" t="s">
        <v>26</v>
      </c>
      <c r="C4439" t="s">
        <v>680</v>
      </c>
      <c r="D4439" t="s">
        <v>8</v>
      </c>
      <c r="E4439" t="s">
        <v>366</v>
      </c>
      <c r="F4439" s="138">
        <v>44177</v>
      </c>
      <c r="G4439" t="s">
        <v>676</v>
      </c>
      <c r="H4439" t="s">
        <v>667</v>
      </c>
      <c r="I4439" t="s">
        <v>681</v>
      </c>
      <c r="J4439" t="s">
        <v>379</v>
      </c>
      <c r="K4439" t="s">
        <v>669</v>
      </c>
      <c r="L4439">
        <v>1200</v>
      </c>
      <c r="M4439">
        <v>336</v>
      </c>
      <c r="N4439">
        <v>240</v>
      </c>
      <c r="P4439">
        <v>134</v>
      </c>
      <c r="Q4439">
        <v>56</v>
      </c>
      <c r="R4439">
        <v>26</v>
      </c>
      <c r="S4439">
        <v>88</v>
      </c>
      <c r="T4439">
        <v>42</v>
      </c>
      <c r="U4439">
        <v>19.66</v>
      </c>
      <c r="V4439">
        <v>0.75195121951219512</v>
      </c>
      <c r="W4439">
        <v>0.4</v>
      </c>
      <c r="X4439">
        <v>0.33333333333333331</v>
      </c>
      <c r="Y4439">
        <v>0.15476190476190477</v>
      </c>
      <c r="Z4439">
        <v>319</v>
      </c>
      <c r="AA4439">
        <v>0.65</v>
      </c>
      <c r="AB4439">
        <v>24.5</v>
      </c>
      <c r="AC4439">
        <v>0</v>
      </c>
      <c r="AD4439">
        <v>0</v>
      </c>
      <c r="AE4439">
        <v>35</v>
      </c>
      <c r="AF4439">
        <v>0</v>
      </c>
      <c r="AG4439">
        <v>0</v>
      </c>
      <c r="AH4439">
        <v>17.66</v>
      </c>
      <c r="AI4439">
        <v>8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150</v>
      </c>
      <c r="AR4439">
        <v>150</v>
      </c>
      <c r="AS4439" t="s">
        <v>797</v>
      </c>
    </row>
    <row r="4440" spans="1:45" x14ac:dyDescent="0.25">
      <c r="A4440">
        <v>4439</v>
      </c>
      <c r="B4440" t="s">
        <v>26</v>
      </c>
      <c r="C4440" t="s">
        <v>680</v>
      </c>
      <c r="D4440" t="s">
        <v>8</v>
      </c>
      <c r="E4440" t="s">
        <v>366</v>
      </c>
      <c r="F4440" s="138">
        <v>44177</v>
      </c>
      <c r="G4440" t="s">
        <v>684</v>
      </c>
      <c r="H4440" t="s">
        <v>667</v>
      </c>
      <c r="I4440" t="s">
        <v>681</v>
      </c>
      <c r="J4440" t="s">
        <v>399</v>
      </c>
      <c r="K4440" t="s">
        <v>669</v>
      </c>
      <c r="L4440">
        <v>1250</v>
      </c>
      <c r="M4440">
        <v>250</v>
      </c>
      <c r="N4440">
        <v>160</v>
      </c>
      <c r="P4440">
        <v>100</v>
      </c>
      <c r="Q4440">
        <v>7</v>
      </c>
      <c r="R4440">
        <v>12</v>
      </c>
      <c r="S4440">
        <v>66</v>
      </c>
      <c r="T4440">
        <v>7.25</v>
      </c>
      <c r="U4440">
        <v>5</v>
      </c>
      <c r="V4440">
        <v>0.64473684210526316</v>
      </c>
      <c r="W4440">
        <v>0.4</v>
      </c>
      <c r="X4440">
        <v>6.25E-2</v>
      </c>
      <c r="Y4440">
        <v>0.10714285714285714</v>
      </c>
      <c r="Z4440">
        <v>319</v>
      </c>
      <c r="AA4440">
        <v>0.65</v>
      </c>
      <c r="AB4440">
        <v>0</v>
      </c>
      <c r="AC4440">
        <v>5</v>
      </c>
      <c r="AD4440">
        <v>0</v>
      </c>
      <c r="AE4440">
        <v>12</v>
      </c>
      <c r="AF4440">
        <v>0</v>
      </c>
      <c r="AG4440">
        <v>0</v>
      </c>
      <c r="AH4440">
        <v>0</v>
      </c>
      <c r="AI4440">
        <v>8</v>
      </c>
      <c r="AJ4440">
        <v>0</v>
      </c>
      <c r="AK4440">
        <v>6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150</v>
      </c>
      <c r="AR4440">
        <v>150</v>
      </c>
      <c r="AS4440" t="s">
        <v>755</v>
      </c>
    </row>
    <row r="4441" spans="1:45" x14ac:dyDescent="0.25">
      <c r="A4441">
        <v>4440</v>
      </c>
      <c r="B4441" t="s">
        <v>26</v>
      </c>
      <c r="C4441" t="s">
        <v>680</v>
      </c>
      <c r="D4441" t="s">
        <v>8</v>
      </c>
      <c r="E4441" t="s">
        <v>366</v>
      </c>
      <c r="F4441" s="138">
        <v>44177</v>
      </c>
      <c r="G4441" t="s">
        <v>685</v>
      </c>
      <c r="H4441" t="s">
        <v>667</v>
      </c>
      <c r="I4441" t="s">
        <v>681</v>
      </c>
      <c r="J4441" t="s">
        <v>264</v>
      </c>
      <c r="K4441" t="s">
        <v>671</v>
      </c>
      <c r="L4441">
        <v>1000</v>
      </c>
      <c r="M4441">
        <v>200</v>
      </c>
      <c r="N4441">
        <v>160</v>
      </c>
      <c r="P4441">
        <v>80</v>
      </c>
      <c r="Q4441">
        <v>26</v>
      </c>
      <c r="R4441">
        <v>0</v>
      </c>
      <c r="S4441">
        <v>52</v>
      </c>
      <c r="T4441">
        <v>11</v>
      </c>
      <c r="U4441">
        <v>0</v>
      </c>
      <c r="V4441">
        <v>0.42307692307692307</v>
      </c>
      <c r="W4441">
        <v>0.4</v>
      </c>
      <c r="X4441">
        <v>0.23214285714285715</v>
      </c>
      <c r="Y4441">
        <v>0</v>
      </c>
      <c r="Z4441">
        <v>248</v>
      </c>
      <c r="AA4441">
        <v>0.65</v>
      </c>
      <c r="AB4441">
        <v>11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150</v>
      </c>
      <c r="AR4441">
        <v>150</v>
      </c>
      <c r="AS4441" t="s">
        <v>755</v>
      </c>
    </row>
    <row r="4442" spans="1:45" x14ac:dyDescent="0.25">
      <c r="A4442">
        <v>4441</v>
      </c>
      <c r="B4442" t="s">
        <v>26</v>
      </c>
      <c r="C4442" t="s">
        <v>680</v>
      </c>
      <c r="D4442" t="s">
        <v>8</v>
      </c>
      <c r="E4442" t="s">
        <v>366</v>
      </c>
      <c r="F4442" s="138">
        <v>44177</v>
      </c>
      <c r="G4442" t="s">
        <v>685</v>
      </c>
      <c r="H4442" t="s">
        <v>667</v>
      </c>
      <c r="I4442" t="s">
        <v>681</v>
      </c>
      <c r="J4442" t="s">
        <v>637</v>
      </c>
      <c r="K4442" t="s">
        <v>671</v>
      </c>
      <c r="L4442">
        <v>1000</v>
      </c>
      <c r="M4442">
        <v>200</v>
      </c>
      <c r="N4442">
        <v>240</v>
      </c>
      <c r="P4442">
        <v>80</v>
      </c>
      <c r="Q4442">
        <v>43</v>
      </c>
      <c r="R4442">
        <v>4</v>
      </c>
      <c r="S4442">
        <v>52</v>
      </c>
      <c r="T4442">
        <v>49</v>
      </c>
      <c r="U4442">
        <v>2.5</v>
      </c>
      <c r="V4442">
        <v>1.0957446808510638</v>
      </c>
      <c r="W4442">
        <v>0.4</v>
      </c>
      <c r="X4442">
        <v>0.25595238095238093</v>
      </c>
      <c r="Y4442">
        <v>2.3809523809523808E-2</v>
      </c>
      <c r="Z4442">
        <v>310</v>
      </c>
      <c r="AA4442">
        <v>0.7</v>
      </c>
      <c r="AB4442">
        <v>46</v>
      </c>
      <c r="AC4442">
        <v>0</v>
      </c>
      <c r="AD4442">
        <v>0</v>
      </c>
      <c r="AE4442">
        <v>6</v>
      </c>
      <c r="AF4442">
        <v>0</v>
      </c>
      <c r="AG4442">
        <v>0</v>
      </c>
      <c r="AH4442">
        <v>0</v>
      </c>
      <c r="AI4442">
        <v>4</v>
      </c>
      <c r="AJ4442">
        <v>0</v>
      </c>
      <c r="AK4442">
        <v>3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150</v>
      </c>
      <c r="AR4442">
        <v>150</v>
      </c>
      <c r="AS4442" t="s">
        <v>755</v>
      </c>
    </row>
    <row r="4443" spans="1:45" x14ac:dyDescent="0.25">
      <c r="A4443">
        <v>4442</v>
      </c>
      <c r="B4443" t="s">
        <v>26</v>
      </c>
      <c r="C4443" t="s">
        <v>680</v>
      </c>
      <c r="D4443" t="s">
        <v>8</v>
      </c>
      <c r="E4443" t="s">
        <v>366</v>
      </c>
      <c r="F4443" s="138">
        <v>44177</v>
      </c>
      <c r="G4443" t="s">
        <v>685</v>
      </c>
      <c r="H4443" t="s">
        <v>667</v>
      </c>
      <c r="I4443" t="s">
        <v>681</v>
      </c>
      <c r="J4443" t="s">
        <v>641</v>
      </c>
      <c r="K4443" t="s">
        <v>671</v>
      </c>
      <c r="L4443">
        <v>1000</v>
      </c>
      <c r="M4443">
        <v>200</v>
      </c>
      <c r="N4443">
        <v>160</v>
      </c>
      <c r="P4443">
        <v>80</v>
      </c>
      <c r="Q4443">
        <v>37</v>
      </c>
      <c r="R4443">
        <v>0</v>
      </c>
      <c r="S4443">
        <v>52</v>
      </c>
      <c r="T4443">
        <v>31.92</v>
      </c>
      <c r="U4443">
        <v>0</v>
      </c>
      <c r="V4443">
        <v>0.86270270270270277</v>
      </c>
      <c r="W4443">
        <v>0.4</v>
      </c>
      <c r="X4443">
        <v>0.33035714285714285</v>
      </c>
      <c r="Y4443">
        <v>0</v>
      </c>
      <c r="Z4443">
        <v>305</v>
      </c>
      <c r="AA4443">
        <v>0.65</v>
      </c>
      <c r="AB4443">
        <v>30.67</v>
      </c>
      <c r="AC4443">
        <v>5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150</v>
      </c>
      <c r="AR4443">
        <v>150</v>
      </c>
      <c r="AS4443" t="s">
        <v>755</v>
      </c>
    </row>
    <row r="4444" spans="1:45" x14ac:dyDescent="0.25">
      <c r="A4444">
        <v>4443</v>
      </c>
      <c r="B4444" t="s">
        <v>26</v>
      </c>
      <c r="C4444" t="s">
        <v>680</v>
      </c>
      <c r="D4444" t="s">
        <v>8</v>
      </c>
      <c r="E4444" t="s">
        <v>366</v>
      </c>
      <c r="F4444" s="138">
        <v>44177</v>
      </c>
      <c r="G4444" t="s">
        <v>685</v>
      </c>
      <c r="H4444" t="s">
        <v>667</v>
      </c>
      <c r="I4444" t="s">
        <v>681</v>
      </c>
      <c r="J4444" t="s">
        <v>640</v>
      </c>
      <c r="K4444" t="s">
        <v>671</v>
      </c>
      <c r="L4444">
        <v>1000</v>
      </c>
      <c r="M4444">
        <v>200</v>
      </c>
      <c r="N4444">
        <v>160</v>
      </c>
      <c r="P4444">
        <v>80</v>
      </c>
      <c r="Q4444">
        <v>29</v>
      </c>
      <c r="R4444">
        <v>1</v>
      </c>
      <c r="S4444">
        <v>52</v>
      </c>
      <c r="T4444">
        <v>30.33</v>
      </c>
      <c r="U4444">
        <v>0.5</v>
      </c>
      <c r="V4444">
        <v>1.0276666666666665</v>
      </c>
      <c r="W4444">
        <v>0.4</v>
      </c>
      <c r="X4444">
        <v>0.25892857142857145</v>
      </c>
      <c r="Y4444">
        <v>8.9285714285714281E-3</v>
      </c>
      <c r="Z4444">
        <v>297</v>
      </c>
      <c r="AA4444">
        <v>0.65</v>
      </c>
      <c r="AB4444">
        <v>29.33</v>
      </c>
      <c r="AC4444">
        <v>0</v>
      </c>
      <c r="AD4444">
        <v>0</v>
      </c>
      <c r="AE4444">
        <v>2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1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150</v>
      </c>
      <c r="AR4444">
        <v>150</v>
      </c>
      <c r="AS4444" t="s">
        <v>755</v>
      </c>
    </row>
    <row r="4445" spans="1:45" x14ac:dyDescent="0.25">
      <c r="A4445">
        <v>4444</v>
      </c>
      <c r="B4445" t="s">
        <v>26</v>
      </c>
      <c r="C4445" t="s">
        <v>680</v>
      </c>
      <c r="D4445" t="s">
        <v>8</v>
      </c>
      <c r="E4445" t="s">
        <v>366</v>
      </c>
      <c r="F4445" s="138">
        <v>44177</v>
      </c>
      <c r="G4445" t="s">
        <v>685</v>
      </c>
      <c r="H4445" t="s">
        <v>667</v>
      </c>
      <c r="I4445" t="s">
        <v>681</v>
      </c>
      <c r="J4445" t="s">
        <v>417</v>
      </c>
      <c r="K4445" t="s">
        <v>671</v>
      </c>
      <c r="L4445">
        <v>1000</v>
      </c>
      <c r="M4445">
        <v>280</v>
      </c>
      <c r="N4445">
        <v>320</v>
      </c>
      <c r="P4445">
        <v>112</v>
      </c>
      <c r="Q4445">
        <v>130</v>
      </c>
      <c r="R4445">
        <v>0</v>
      </c>
      <c r="S4445">
        <v>73</v>
      </c>
      <c r="T4445">
        <v>158.5</v>
      </c>
      <c r="U4445">
        <v>0</v>
      </c>
      <c r="V4445">
        <v>1.2192307692307693</v>
      </c>
      <c r="W4445">
        <v>0.4</v>
      </c>
      <c r="X4445">
        <v>0.5803571428571429</v>
      </c>
      <c r="Y4445">
        <v>0</v>
      </c>
      <c r="Z4445">
        <v>755</v>
      </c>
      <c r="AA4445">
        <v>0.7</v>
      </c>
      <c r="AB4445">
        <v>154</v>
      </c>
      <c r="AC4445">
        <v>14</v>
      </c>
      <c r="AD4445">
        <v>0</v>
      </c>
      <c r="AE4445">
        <v>2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150</v>
      </c>
      <c r="AR4445">
        <v>150</v>
      </c>
      <c r="AS4445" t="s">
        <v>755</v>
      </c>
    </row>
    <row r="4446" spans="1:45" x14ac:dyDescent="0.25">
      <c r="A4446">
        <v>4445</v>
      </c>
      <c r="B4446" t="s">
        <v>26</v>
      </c>
      <c r="C4446" t="s">
        <v>680</v>
      </c>
      <c r="D4446" t="s">
        <v>8</v>
      </c>
      <c r="E4446" t="s">
        <v>366</v>
      </c>
      <c r="F4446" s="138">
        <v>44177</v>
      </c>
      <c r="G4446" t="s">
        <v>685</v>
      </c>
      <c r="H4446" t="s">
        <v>667</v>
      </c>
      <c r="I4446" t="s">
        <v>681</v>
      </c>
      <c r="J4446" t="s">
        <v>448</v>
      </c>
      <c r="K4446" t="s">
        <v>671</v>
      </c>
      <c r="L4446">
        <v>1000</v>
      </c>
      <c r="M4446">
        <v>200</v>
      </c>
      <c r="N4446">
        <v>160</v>
      </c>
      <c r="P4446">
        <v>80</v>
      </c>
      <c r="Q4446">
        <v>42</v>
      </c>
      <c r="R4446">
        <v>0</v>
      </c>
      <c r="S4446">
        <v>52</v>
      </c>
      <c r="T4446">
        <v>49.75</v>
      </c>
      <c r="U4446">
        <v>0</v>
      </c>
      <c r="V4446">
        <v>1.1845238095238095</v>
      </c>
      <c r="W4446">
        <v>0.4</v>
      </c>
      <c r="X4446">
        <v>0.375</v>
      </c>
      <c r="Y4446">
        <v>0</v>
      </c>
      <c r="Z4446">
        <v>300</v>
      </c>
      <c r="AA4446">
        <v>0.65</v>
      </c>
      <c r="AB4446">
        <v>48</v>
      </c>
      <c r="AC4446">
        <v>3</v>
      </c>
      <c r="AD4446">
        <v>0</v>
      </c>
      <c r="AE4446">
        <v>2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150</v>
      </c>
      <c r="AR4446">
        <v>150</v>
      </c>
      <c r="AS4446" t="s">
        <v>755</v>
      </c>
    </row>
    <row r="4447" spans="1:45" x14ac:dyDescent="0.25">
      <c r="A4447">
        <v>4446</v>
      </c>
      <c r="B4447" t="s">
        <v>26</v>
      </c>
      <c r="C4447" t="s">
        <v>680</v>
      </c>
      <c r="D4447" t="s">
        <v>8</v>
      </c>
      <c r="E4447" t="s">
        <v>366</v>
      </c>
      <c r="F4447" s="138">
        <v>44177</v>
      </c>
      <c r="G4447" t="s">
        <v>685</v>
      </c>
      <c r="H4447" t="s">
        <v>667</v>
      </c>
      <c r="I4447" t="s">
        <v>681</v>
      </c>
      <c r="J4447" t="s">
        <v>248</v>
      </c>
      <c r="K4447" t="s">
        <v>671</v>
      </c>
      <c r="L4447">
        <v>1000</v>
      </c>
      <c r="M4447">
        <v>200</v>
      </c>
      <c r="N4447">
        <v>240</v>
      </c>
      <c r="P4447">
        <v>80</v>
      </c>
      <c r="Q4447">
        <v>47</v>
      </c>
      <c r="R4447">
        <v>6</v>
      </c>
      <c r="S4447">
        <v>52</v>
      </c>
      <c r="T4447">
        <v>50.17</v>
      </c>
      <c r="U4447">
        <v>3</v>
      </c>
      <c r="V4447">
        <v>1.0032075471698114</v>
      </c>
      <c r="W4447">
        <v>0.4</v>
      </c>
      <c r="X4447">
        <v>0.27976190476190477</v>
      </c>
      <c r="Y4447">
        <v>3.5714285714285712E-2</v>
      </c>
      <c r="Z4447">
        <v>286</v>
      </c>
      <c r="AA4447">
        <v>0.7</v>
      </c>
      <c r="AB4447">
        <v>47.67</v>
      </c>
      <c r="AC4447">
        <v>0</v>
      </c>
      <c r="AD4447">
        <v>0</v>
      </c>
      <c r="AE4447">
        <v>5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6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150</v>
      </c>
      <c r="AR4447">
        <v>150</v>
      </c>
      <c r="AS4447" t="s">
        <v>755</v>
      </c>
    </row>
    <row r="4448" spans="1:45" x14ac:dyDescent="0.25">
      <c r="A4448">
        <v>4447</v>
      </c>
      <c r="B4448" t="s">
        <v>26</v>
      </c>
      <c r="C4448" t="s">
        <v>680</v>
      </c>
      <c r="D4448" t="s">
        <v>8</v>
      </c>
      <c r="E4448" t="s">
        <v>366</v>
      </c>
      <c r="F4448" s="138">
        <v>44177</v>
      </c>
      <c r="G4448" t="s">
        <v>684</v>
      </c>
      <c r="H4448" t="s">
        <v>667</v>
      </c>
      <c r="I4448" t="s">
        <v>689</v>
      </c>
      <c r="J4448" t="s">
        <v>400</v>
      </c>
      <c r="K4448" t="s">
        <v>669</v>
      </c>
      <c r="L4448">
        <v>1250</v>
      </c>
      <c r="M4448">
        <v>350</v>
      </c>
      <c r="N4448">
        <v>288</v>
      </c>
      <c r="P4448">
        <v>140</v>
      </c>
      <c r="Q4448">
        <v>30</v>
      </c>
      <c r="R4448">
        <v>15</v>
      </c>
      <c r="S4448">
        <v>92</v>
      </c>
      <c r="T4448">
        <v>54</v>
      </c>
      <c r="U4448">
        <v>23.25</v>
      </c>
      <c r="V4448">
        <v>1.7166666666666666</v>
      </c>
      <c r="W4448">
        <v>0.4</v>
      </c>
      <c r="X4448">
        <v>0.14880952380952381</v>
      </c>
      <c r="Y4448">
        <v>7.4404761904761904E-2</v>
      </c>
      <c r="Z4448">
        <v>330</v>
      </c>
      <c r="AA4448">
        <v>0.65</v>
      </c>
      <c r="AB4448">
        <v>50</v>
      </c>
      <c r="AC4448">
        <v>4</v>
      </c>
      <c r="AD4448">
        <v>0</v>
      </c>
      <c r="AE4448">
        <v>6</v>
      </c>
      <c r="AF4448">
        <v>0</v>
      </c>
      <c r="AG4448">
        <v>0</v>
      </c>
      <c r="AH4448">
        <v>20</v>
      </c>
      <c r="AI4448">
        <v>5</v>
      </c>
      <c r="AJ4448">
        <v>0</v>
      </c>
      <c r="AK4448">
        <v>4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150</v>
      </c>
      <c r="AR4448">
        <v>150</v>
      </c>
      <c r="AS4448" t="s">
        <v>755</v>
      </c>
    </row>
    <row r="4449" spans="1:45" x14ac:dyDescent="0.25">
      <c r="A4449">
        <v>4448</v>
      </c>
      <c r="B4449" t="s">
        <v>26</v>
      </c>
      <c r="C4449" t="s">
        <v>665</v>
      </c>
      <c r="D4449" t="s">
        <v>8</v>
      </c>
      <c r="E4449" t="s">
        <v>366</v>
      </c>
      <c r="F4449" s="138">
        <v>44178</v>
      </c>
      <c r="G4449" t="s">
        <v>666</v>
      </c>
      <c r="H4449" t="s">
        <v>667</v>
      </c>
      <c r="I4449" t="s">
        <v>668</v>
      </c>
      <c r="J4449" t="s">
        <v>129</v>
      </c>
      <c r="K4449" t="s">
        <v>669</v>
      </c>
      <c r="L4449">
        <v>2700</v>
      </c>
      <c r="M4449">
        <v>567</v>
      </c>
      <c r="N4449">
        <v>552</v>
      </c>
      <c r="P4449">
        <v>226.8</v>
      </c>
      <c r="Q4449">
        <v>78</v>
      </c>
      <c r="R4449">
        <v>62</v>
      </c>
      <c r="S4449">
        <v>149.68799999999999</v>
      </c>
      <c r="T4449">
        <v>46.75</v>
      </c>
      <c r="U4449">
        <v>44.5</v>
      </c>
      <c r="V4449">
        <v>0.6517857142857143</v>
      </c>
      <c r="W4449">
        <v>0.4</v>
      </c>
      <c r="X4449">
        <v>0.2018633540372671</v>
      </c>
      <c r="Y4449">
        <v>0.16045548654244307</v>
      </c>
      <c r="Z4449">
        <v>550</v>
      </c>
      <c r="AA4449">
        <v>0.8</v>
      </c>
      <c r="AB4449">
        <v>46</v>
      </c>
      <c r="AC4449">
        <v>3</v>
      </c>
      <c r="AD4449">
        <v>0</v>
      </c>
      <c r="AE4449">
        <v>0</v>
      </c>
      <c r="AF4449">
        <v>0</v>
      </c>
      <c r="AG4449">
        <v>0</v>
      </c>
      <c r="AH4449">
        <v>36</v>
      </c>
      <c r="AI4449">
        <v>10</v>
      </c>
      <c r="AJ4449">
        <v>0</v>
      </c>
      <c r="AK4449">
        <v>12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100</v>
      </c>
      <c r="AR4449">
        <v>100</v>
      </c>
      <c r="AS4449" t="s">
        <v>797</v>
      </c>
    </row>
    <row r="4450" spans="1:45" x14ac:dyDescent="0.25">
      <c r="A4450">
        <v>4449</v>
      </c>
      <c r="B4450" t="s">
        <v>26</v>
      </c>
      <c r="C4450" t="s">
        <v>665</v>
      </c>
      <c r="D4450" t="s">
        <v>8</v>
      </c>
      <c r="E4450" t="s">
        <v>366</v>
      </c>
      <c r="F4450" s="138">
        <v>44178</v>
      </c>
      <c r="G4450" t="s">
        <v>666</v>
      </c>
      <c r="H4450" t="s">
        <v>667</v>
      </c>
      <c r="I4450" t="s">
        <v>668</v>
      </c>
      <c r="J4450" t="s">
        <v>130</v>
      </c>
      <c r="K4450" t="s">
        <v>669</v>
      </c>
      <c r="L4450">
        <v>2700</v>
      </c>
      <c r="M4450">
        <v>567</v>
      </c>
      <c r="N4450">
        <v>572</v>
      </c>
      <c r="P4450">
        <v>226.8</v>
      </c>
      <c r="Q4450">
        <v>124</v>
      </c>
      <c r="R4450">
        <v>0</v>
      </c>
      <c r="S4450">
        <v>149.68799999999999</v>
      </c>
      <c r="T4450">
        <v>83</v>
      </c>
      <c r="U4450">
        <v>0</v>
      </c>
      <c r="V4450">
        <v>0.66935483870967738</v>
      </c>
      <c r="W4450">
        <v>0.4</v>
      </c>
      <c r="X4450">
        <v>0.3096903096903097</v>
      </c>
      <c r="Y4450">
        <v>0</v>
      </c>
      <c r="Z4450">
        <v>737</v>
      </c>
      <c r="AA4450">
        <v>0.8</v>
      </c>
      <c r="AB4450">
        <v>77</v>
      </c>
      <c r="AC4450">
        <v>0</v>
      </c>
      <c r="AD4450">
        <v>0</v>
      </c>
      <c r="AE4450">
        <v>12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100</v>
      </c>
      <c r="AR4450">
        <v>100</v>
      </c>
      <c r="AS4450" t="s">
        <v>797</v>
      </c>
    </row>
    <row r="4451" spans="1:45" x14ac:dyDescent="0.25">
      <c r="A4451">
        <v>4450</v>
      </c>
      <c r="B4451" t="s">
        <v>26</v>
      </c>
      <c r="C4451" t="s">
        <v>665</v>
      </c>
      <c r="D4451" t="s">
        <v>8</v>
      </c>
      <c r="E4451" t="s">
        <v>366</v>
      </c>
      <c r="F4451" s="138">
        <v>44178</v>
      </c>
      <c r="G4451" t="s">
        <v>666</v>
      </c>
      <c r="H4451" t="s">
        <v>667</v>
      </c>
      <c r="I4451" t="s">
        <v>672</v>
      </c>
      <c r="J4451" t="s">
        <v>189</v>
      </c>
      <c r="K4451" t="s">
        <v>669</v>
      </c>
      <c r="L4451">
        <v>2700</v>
      </c>
      <c r="M4451">
        <v>567</v>
      </c>
      <c r="N4451">
        <v>636</v>
      </c>
      <c r="P4451">
        <v>226.8</v>
      </c>
      <c r="Q4451">
        <v>152</v>
      </c>
      <c r="R4451">
        <v>0</v>
      </c>
      <c r="S4451">
        <v>149.68799999999999</v>
      </c>
      <c r="T4451">
        <v>122.17</v>
      </c>
      <c r="U4451">
        <v>0</v>
      </c>
      <c r="V4451">
        <v>0.80374999999999996</v>
      </c>
      <c r="W4451">
        <v>0.4</v>
      </c>
      <c r="X4451">
        <v>0.34141958670260558</v>
      </c>
      <c r="Y4451">
        <v>0</v>
      </c>
      <c r="Z4451">
        <v>580</v>
      </c>
      <c r="AA4451">
        <v>0.8</v>
      </c>
      <c r="AB4451">
        <v>99.17</v>
      </c>
      <c r="AC4451">
        <v>0</v>
      </c>
      <c r="AD4451">
        <v>0</v>
      </c>
      <c r="AE4451">
        <v>46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100</v>
      </c>
      <c r="AR4451">
        <v>100</v>
      </c>
      <c r="AS4451" t="s">
        <v>797</v>
      </c>
    </row>
    <row r="4452" spans="1:45" x14ac:dyDescent="0.25">
      <c r="A4452">
        <v>4451</v>
      </c>
      <c r="B4452" t="s">
        <v>26</v>
      </c>
      <c r="C4452" t="s">
        <v>665</v>
      </c>
      <c r="D4452" t="s">
        <v>8</v>
      </c>
      <c r="E4452" t="s">
        <v>366</v>
      </c>
      <c r="F4452" s="138">
        <v>44178</v>
      </c>
      <c r="G4452" t="s">
        <v>670</v>
      </c>
      <c r="H4452" t="s">
        <v>667</v>
      </c>
      <c r="I4452" t="s">
        <v>668</v>
      </c>
      <c r="J4452" t="s">
        <v>138</v>
      </c>
      <c r="K4452" t="s">
        <v>671</v>
      </c>
      <c r="L4452">
        <v>1200</v>
      </c>
      <c r="M4452">
        <v>336</v>
      </c>
      <c r="N4452">
        <v>346</v>
      </c>
      <c r="P4452">
        <v>134.4</v>
      </c>
      <c r="Q4452">
        <v>67</v>
      </c>
      <c r="R4452">
        <v>0</v>
      </c>
      <c r="S4452">
        <v>88.703999999999994</v>
      </c>
      <c r="T4452">
        <v>39</v>
      </c>
      <c r="U4452">
        <v>0</v>
      </c>
      <c r="V4452">
        <v>0.58208955223880599</v>
      </c>
      <c r="W4452">
        <v>0.4</v>
      </c>
      <c r="X4452">
        <v>0.27663088356729976</v>
      </c>
      <c r="Y4452">
        <v>0</v>
      </c>
      <c r="Z4452">
        <v>276</v>
      </c>
      <c r="AA4452">
        <v>0.7</v>
      </c>
      <c r="AB4452">
        <v>32</v>
      </c>
      <c r="AC4452">
        <v>12</v>
      </c>
      <c r="AD4452">
        <v>0</v>
      </c>
      <c r="AE4452">
        <v>8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100</v>
      </c>
      <c r="AR4452">
        <v>100</v>
      </c>
      <c r="AS4452" t="s">
        <v>797</v>
      </c>
    </row>
    <row r="4453" spans="1:45" x14ac:dyDescent="0.25">
      <c r="A4453">
        <v>4452</v>
      </c>
      <c r="B4453" t="s">
        <v>26</v>
      </c>
      <c r="C4453" t="s">
        <v>665</v>
      </c>
      <c r="D4453" t="s">
        <v>8</v>
      </c>
      <c r="E4453" t="s">
        <v>366</v>
      </c>
      <c r="F4453" s="138">
        <v>44178</v>
      </c>
      <c r="G4453" t="s">
        <v>670</v>
      </c>
      <c r="H4453" t="s">
        <v>667</v>
      </c>
      <c r="I4453" t="s">
        <v>668</v>
      </c>
      <c r="J4453" t="s">
        <v>139</v>
      </c>
      <c r="K4453" t="s">
        <v>671</v>
      </c>
      <c r="L4453">
        <v>1200</v>
      </c>
      <c r="M4453">
        <v>240</v>
      </c>
      <c r="N4453">
        <v>244</v>
      </c>
      <c r="P4453">
        <v>96</v>
      </c>
      <c r="Q4453">
        <v>76</v>
      </c>
      <c r="R4453">
        <v>21</v>
      </c>
      <c r="S4453">
        <v>63.36</v>
      </c>
      <c r="T4453">
        <v>32</v>
      </c>
      <c r="U4453">
        <v>8.25</v>
      </c>
      <c r="V4453">
        <v>0.41494845360824745</v>
      </c>
      <c r="W4453">
        <v>0.4</v>
      </c>
      <c r="X4453">
        <v>0.44496487119437944</v>
      </c>
      <c r="Y4453">
        <v>0.12295081967213116</v>
      </c>
      <c r="Z4453">
        <v>180</v>
      </c>
      <c r="AA4453">
        <v>0.8</v>
      </c>
      <c r="AB4453">
        <v>29</v>
      </c>
      <c r="AC4453">
        <v>4</v>
      </c>
      <c r="AD4453">
        <v>0</v>
      </c>
      <c r="AE4453">
        <v>4</v>
      </c>
      <c r="AF4453">
        <v>0</v>
      </c>
      <c r="AG4453">
        <v>0</v>
      </c>
      <c r="AH4453">
        <v>0</v>
      </c>
      <c r="AI4453">
        <v>5</v>
      </c>
      <c r="AJ4453">
        <v>0</v>
      </c>
      <c r="AK4453">
        <v>14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50</v>
      </c>
      <c r="AR4453">
        <v>50</v>
      </c>
      <c r="AS4453" t="s">
        <v>755</v>
      </c>
    </row>
    <row r="4454" spans="1:45" x14ac:dyDescent="0.25">
      <c r="A4454">
        <v>4453</v>
      </c>
      <c r="B4454" t="s">
        <v>26</v>
      </c>
      <c r="C4454" t="s">
        <v>665</v>
      </c>
      <c r="D4454" t="s">
        <v>8</v>
      </c>
      <c r="E4454" t="s">
        <v>366</v>
      </c>
      <c r="F4454" s="138">
        <v>44178</v>
      </c>
      <c r="G4454" t="s">
        <v>670</v>
      </c>
      <c r="H4454" t="s">
        <v>667</v>
      </c>
      <c r="I4454" t="s">
        <v>668</v>
      </c>
      <c r="J4454" t="s">
        <v>137</v>
      </c>
      <c r="K4454" t="s">
        <v>671</v>
      </c>
      <c r="L4454">
        <v>1200</v>
      </c>
      <c r="M4454">
        <v>336</v>
      </c>
      <c r="N4454">
        <v>328</v>
      </c>
      <c r="P4454">
        <v>134.4</v>
      </c>
      <c r="Q4454">
        <v>78</v>
      </c>
      <c r="R4454">
        <v>39</v>
      </c>
      <c r="S4454">
        <v>88.703999999999994</v>
      </c>
      <c r="T4454">
        <v>66.5</v>
      </c>
      <c r="U4454">
        <v>28.5</v>
      </c>
      <c r="V4454">
        <v>0.81196581196581197</v>
      </c>
      <c r="W4454">
        <v>0.4</v>
      </c>
      <c r="X4454">
        <v>0.33972125435540068</v>
      </c>
      <c r="Y4454">
        <v>0.16986062717770034</v>
      </c>
      <c r="Z4454">
        <v>393</v>
      </c>
      <c r="AA4454">
        <v>0.7</v>
      </c>
      <c r="AB4454">
        <v>44</v>
      </c>
      <c r="AC4454">
        <v>18</v>
      </c>
      <c r="AD4454">
        <v>0</v>
      </c>
      <c r="AE4454">
        <v>36</v>
      </c>
      <c r="AF4454">
        <v>0</v>
      </c>
      <c r="AG4454">
        <v>0</v>
      </c>
      <c r="AH4454">
        <v>0</v>
      </c>
      <c r="AI4454">
        <v>22</v>
      </c>
      <c r="AJ4454">
        <v>0</v>
      </c>
      <c r="AK4454">
        <v>46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100</v>
      </c>
      <c r="AR4454">
        <v>100</v>
      </c>
      <c r="AS4454" t="s">
        <v>797</v>
      </c>
    </row>
    <row r="4455" spans="1:45" x14ac:dyDescent="0.25">
      <c r="A4455">
        <v>4454</v>
      </c>
      <c r="B4455" t="s">
        <v>26</v>
      </c>
      <c r="C4455" t="s">
        <v>665</v>
      </c>
      <c r="D4455" t="s">
        <v>8</v>
      </c>
      <c r="E4455" t="s">
        <v>366</v>
      </c>
      <c r="F4455" s="138">
        <v>44178</v>
      </c>
      <c r="G4455" t="s">
        <v>670</v>
      </c>
      <c r="H4455" t="s">
        <v>667</v>
      </c>
      <c r="I4455" t="s">
        <v>668</v>
      </c>
      <c r="J4455" t="s">
        <v>140</v>
      </c>
      <c r="K4455" t="s">
        <v>671</v>
      </c>
      <c r="L4455">
        <v>1200</v>
      </c>
      <c r="M4455">
        <v>336</v>
      </c>
      <c r="N4455">
        <v>329</v>
      </c>
      <c r="P4455">
        <v>134.4</v>
      </c>
      <c r="Q4455">
        <v>79</v>
      </c>
      <c r="R4455">
        <v>56</v>
      </c>
      <c r="S4455">
        <v>88.703999999999994</v>
      </c>
      <c r="T4455">
        <v>66</v>
      </c>
      <c r="U4455">
        <v>60.75</v>
      </c>
      <c r="V4455">
        <v>0.93888888888888888</v>
      </c>
      <c r="W4455">
        <v>0.4</v>
      </c>
      <c r="X4455">
        <v>0.34303082935301782</v>
      </c>
      <c r="Y4455">
        <v>0.24316109422492402</v>
      </c>
      <c r="Z4455">
        <v>785</v>
      </c>
      <c r="AA4455">
        <v>0.7</v>
      </c>
      <c r="AB4455">
        <v>43</v>
      </c>
      <c r="AC4455">
        <v>38</v>
      </c>
      <c r="AD4455">
        <v>0</v>
      </c>
      <c r="AE4455">
        <v>27</v>
      </c>
      <c r="AF4455">
        <v>0</v>
      </c>
      <c r="AG4455">
        <v>0</v>
      </c>
      <c r="AH4455">
        <v>31</v>
      </c>
      <c r="AI4455">
        <v>23</v>
      </c>
      <c r="AJ4455">
        <v>0</v>
      </c>
      <c r="AK4455">
        <v>48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100</v>
      </c>
      <c r="AR4455">
        <v>100</v>
      </c>
      <c r="AS4455" t="s">
        <v>797</v>
      </c>
    </row>
    <row r="4456" spans="1:45" x14ac:dyDescent="0.25">
      <c r="A4456">
        <v>4455</v>
      </c>
      <c r="B4456" t="s">
        <v>26</v>
      </c>
      <c r="C4456" t="s">
        <v>665</v>
      </c>
      <c r="D4456" t="s">
        <v>8</v>
      </c>
      <c r="E4456" t="s">
        <v>366</v>
      </c>
      <c r="F4456" s="138">
        <v>44178</v>
      </c>
      <c r="G4456" t="s">
        <v>670</v>
      </c>
      <c r="H4456" t="s">
        <v>667</v>
      </c>
      <c r="I4456" t="s">
        <v>668</v>
      </c>
      <c r="J4456" t="s">
        <v>141</v>
      </c>
      <c r="K4456" t="s">
        <v>671</v>
      </c>
      <c r="L4456">
        <v>1200</v>
      </c>
      <c r="M4456">
        <v>336</v>
      </c>
      <c r="N4456">
        <v>326</v>
      </c>
      <c r="P4456">
        <v>134.4</v>
      </c>
      <c r="Q4456">
        <v>82</v>
      </c>
      <c r="R4456">
        <v>34</v>
      </c>
      <c r="S4456">
        <v>88.703999999999994</v>
      </c>
      <c r="T4456">
        <v>46.25</v>
      </c>
      <c r="U4456">
        <v>7.75</v>
      </c>
      <c r="V4456">
        <v>0.46551724137931033</v>
      </c>
      <c r="W4456">
        <v>0.4</v>
      </c>
      <c r="X4456">
        <v>0.35933391761612621</v>
      </c>
      <c r="Y4456">
        <v>0.14899211218229624</v>
      </c>
      <c r="Z4456">
        <v>765</v>
      </c>
      <c r="AA4456">
        <v>0.7</v>
      </c>
      <c r="AB4456">
        <v>33</v>
      </c>
      <c r="AC4456">
        <v>25</v>
      </c>
      <c r="AD4456">
        <v>0</v>
      </c>
      <c r="AE4456">
        <v>14</v>
      </c>
      <c r="AF4456">
        <v>0</v>
      </c>
      <c r="AG4456">
        <v>0</v>
      </c>
      <c r="AH4456">
        <v>0</v>
      </c>
      <c r="AI4456">
        <v>5</v>
      </c>
      <c r="AJ4456">
        <v>0</v>
      </c>
      <c r="AK4456">
        <v>13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100</v>
      </c>
      <c r="AR4456">
        <v>100</v>
      </c>
      <c r="AS4456" t="s">
        <v>797</v>
      </c>
    </row>
    <row r="4457" spans="1:45" x14ac:dyDescent="0.25">
      <c r="A4457">
        <v>4456</v>
      </c>
      <c r="B4457" t="s">
        <v>26</v>
      </c>
      <c r="C4457" t="s">
        <v>665</v>
      </c>
      <c r="D4457" t="s">
        <v>8</v>
      </c>
      <c r="E4457" t="s">
        <v>366</v>
      </c>
      <c r="F4457" s="138">
        <v>44178</v>
      </c>
      <c r="G4457" t="s">
        <v>670</v>
      </c>
      <c r="H4457" t="s">
        <v>667</v>
      </c>
      <c r="I4457" t="s">
        <v>668</v>
      </c>
      <c r="J4457" t="s">
        <v>142</v>
      </c>
      <c r="K4457" t="s">
        <v>671</v>
      </c>
      <c r="L4457">
        <v>1200</v>
      </c>
      <c r="M4457">
        <v>336</v>
      </c>
      <c r="N4457">
        <v>320</v>
      </c>
      <c r="P4457">
        <v>134.4</v>
      </c>
      <c r="Q4457">
        <v>73</v>
      </c>
      <c r="R4457">
        <v>14</v>
      </c>
      <c r="S4457">
        <v>89</v>
      </c>
      <c r="T4457">
        <v>41</v>
      </c>
      <c r="U4457">
        <v>6</v>
      </c>
      <c r="V4457">
        <v>0.54022988505747127</v>
      </c>
      <c r="W4457">
        <v>0.4</v>
      </c>
      <c r="X4457">
        <v>0.32589285714285715</v>
      </c>
      <c r="Y4457">
        <v>6.25E-2</v>
      </c>
      <c r="Z4457">
        <v>670</v>
      </c>
      <c r="AA4457">
        <v>0.7</v>
      </c>
      <c r="AB4457">
        <v>34</v>
      </c>
      <c r="AC4457">
        <v>0</v>
      </c>
      <c r="AD4457">
        <v>0</v>
      </c>
      <c r="AE4457">
        <v>14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12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100</v>
      </c>
      <c r="AR4457">
        <v>100</v>
      </c>
      <c r="AS4457" t="s">
        <v>797</v>
      </c>
    </row>
    <row r="4458" spans="1:45" x14ac:dyDescent="0.25">
      <c r="A4458">
        <v>4457</v>
      </c>
      <c r="B4458" t="s">
        <v>26</v>
      </c>
      <c r="C4458" t="s">
        <v>665</v>
      </c>
      <c r="D4458" t="s">
        <v>8</v>
      </c>
      <c r="E4458" t="s">
        <v>366</v>
      </c>
      <c r="F4458" s="138">
        <v>44178</v>
      </c>
      <c r="G4458" t="s">
        <v>670</v>
      </c>
      <c r="H4458" t="s">
        <v>667</v>
      </c>
      <c r="I4458" t="s">
        <v>668</v>
      </c>
      <c r="J4458" t="s">
        <v>143</v>
      </c>
      <c r="K4458" t="s">
        <v>671</v>
      </c>
      <c r="L4458">
        <v>1200</v>
      </c>
      <c r="M4458">
        <v>240</v>
      </c>
      <c r="N4458">
        <v>212</v>
      </c>
      <c r="P4458">
        <v>96</v>
      </c>
      <c r="Q4458">
        <v>80</v>
      </c>
      <c r="R4458">
        <v>0</v>
      </c>
      <c r="S4458">
        <v>63.36</v>
      </c>
      <c r="T4458">
        <v>30.75</v>
      </c>
      <c r="U4458">
        <v>0</v>
      </c>
      <c r="V4458">
        <v>0.38437500000000002</v>
      </c>
      <c r="W4458">
        <v>0.4</v>
      </c>
      <c r="X4458">
        <v>0.53908355795148255</v>
      </c>
      <c r="Y4458">
        <v>0</v>
      </c>
      <c r="Z4458">
        <v>313</v>
      </c>
      <c r="AA4458">
        <v>0.8</v>
      </c>
      <c r="AB4458">
        <v>19.5</v>
      </c>
      <c r="AC4458">
        <v>17</v>
      </c>
      <c r="AD4458">
        <v>0</v>
      </c>
      <c r="AE4458">
        <v>14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50</v>
      </c>
      <c r="AR4458">
        <v>50</v>
      </c>
      <c r="AS4458" t="s">
        <v>797</v>
      </c>
    </row>
    <row r="4459" spans="1:45" x14ac:dyDescent="0.25">
      <c r="A4459">
        <v>4458</v>
      </c>
      <c r="B4459" t="s">
        <v>26</v>
      </c>
      <c r="C4459" t="s">
        <v>665</v>
      </c>
      <c r="D4459" t="s">
        <v>8</v>
      </c>
      <c r="E4459" t="s">
        <v>366</v>
      </c>
      <c r="F4459" s="138">
        <v>44178</v>
      </c>
      <c r="G4459" t="s">
        <v>670</v>
      </c>
      <c r="H4459" t="s">
        <v>667</v>
      </c>
      <c r="I4459" t="s">
        <v>668</v>
      </c>
      <c r="J4459" t="s">
        <v>144</v>
      </c>
      <c r="K4459" t="s">
        <v>671</v>
      </c>
      <c r="L4459">
        <v>1200</v>
      </c>
      <c r="M4459">
        <v>240</v>
      </c>
      <c r="N4459">
        <v>238</v>
      </c>
      <c r="P4459">
        <v>96</v>
      </c>
      <c r="Q4459">
        <v>76</v>
      </c>
      <c r="R4459">
        <v>22</v>
      </c>
      <c r="S4459">
        <v>63.36</v>
      </c>
      <c r="T4459">
        <v>49.25</v>
      </c>
      <c r="U4459">
        <v>9</v>
      </c>
      <c r="V4459">
        <v>0.59438775510204078</v>
      </c>
      <c r="W4459">
        <v>0.4</v>
      </c>
      <c r="X4459">
        <v>0.45618247298919568</v>
      </c>
      <c r="Y4459">
        <v>0.13205282112845138</v>
      </c>
      <c r="Z4459">
        <v>412</v>
      </c>
      <c r="AA4459">
        <v>0.8</v>
      </c>
      <c r="AB4459">
        <v>38</v>
      </c>
      <c r="AC4459">
        <v>13</v>
      </c>
      <c r="AD4459">
        <v>0</v>
      </c>
      <c r="AE4459">
        <v>16</v>
      </c>
      <c r="AF4459">
        <v>0</v>
      </c>
      <c r="AG4459">
        <v>0</v>
      </c>
      <c r="AH4459">
        <v>0</v>
      </c>
      <c r="AI4459">
        <v>4</v>
      </c>
      <c r="AJ4459">
        <v>0</v>
      </c>
      <c r="AK4459">
        <v>16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50</v>
      </c>
      <c r="AR4459">
        <v>50</v>
      </c>
      <c r="AS4459" t="s">
        <v>755</v>
      </c>
    </row>
    <row r="4460" spans="1:45" x14ac:dyDescent="0.25">
      <c r="A4460">
        <v>4459</v>
      </c>
      <c r="B4460" t="s">
        <v>26</v>
      </c>
      <c r="C4460" t="s">
        <v>665</v>
      </c>
      <c r="D4460" t="s">
        <v>8</v>
      </c>
      <c r="E4460" t="s">
        <v>366</v>
      </c>
      <c r="F4460" s="138">
        <v>44178</v>
      </c>
      <c r="G4460" t="s">
        <v>670</v>
      </c>
      <c r="H4460" t="s">
        <v>667</v>
      </c>
      <c r="I4460" t="s">
        <v>668</v>
      </c>
      <c r="J4460" t="s">
        <v>145</v>
      </c>
      <c r="K4460" t="s">
        <v>671</v>
      </c>
      <c r="L4460">
        <v>1200</v>
      </c>
      <c r="M4460">
        <v>240</v>
      </c>
      <c r="N4460">
        <v>240</v>
      </c>
      <c r="P4460">
        <v>96</v>
      </c>
      <c r="Q4460">
        <v>72</v>
      </c>
      <c r="R4460">
        <v>14</v>
      </c>
      <c r="S4460">
        <v>63.36</v>
      </c>
      <c r="T4460">
        <v>25.5</v>
      </c>
      <c r="U4460">
        <v>6.5</v>
      </c>
      <c r="V4460">
        <v>0.37209302325581395</v>
      </c>
      <c r="W4460">
        <v>0.4</v>
      </c>
      <c r="X4460">
        <v>0.42857142857142855</v>
      </c>
      <c r="Y4460">
        <v>8.3333333333333329E-2</v>
      </c>
      <c r="Z4460">
        <v>250</v>
      </c>
      <c r="AA4460">
        <v>0.7</v>
      </c>
      <c r="AB4460">
        <v>23</v>
      </c>
      <c r="AC4460">
        <v>4</v>
      </c>
      <c r="AD4460">
        <v>0</v>
      </c>
      <c r="AE4460">
        <v>3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13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50</v>
      </c>
      <c r="AR4460">
        <v>50</v>
      </c>
      <c r="AS4460" t="s">
        <v>755</v>
      </c>
    </row>
    <row r="4461" spans="1:45" x14ac:dyDescent="0.25">
      <c r="A4461">
        <v>4460</v>
      </c>
      <c r="B4461" t="s">
        <v>26</v>
      </c>
      <c r="C4461" t="s">
        <v>665</v>
      </c>
      <c r="D4461" t="s">
        <v>8</v>
      </c>
      <c r="E4461" t="s">
        <v>366</v>
      </c>
      <c r="F4461" s="138">
        <v>44178</v>
      </c>
      <c r="G4461" t="s">
        <v>682</v>
      </c>
      <c r="H4461" t="s">
        <v>667</v>
      </c>
      <c r="I4461" t="s">
        <v>668</v>
      </c>
      <c r="J4461" t="s">
        <v>151</v>
      </c>
      <c r="K4461" t="s">
        <v>671</v>
      </c>
      <c r="L4461">
        <v>1200</v>
      </c>
      <c r="M4461">
        <v>200</v>
      </c>
      <c r="N4461">
        <v>194</v>
      </c>
      <c r="P4461">
        <v>80</v>
      </c>
      <c r="Q4461">
        <v>72</v>
      </c>
      <c r="R4461">
        <v>0</v>
      </c>
      <c r="S4461">
        <v>52.8</v>
      </c>
      <c r="T4461">
        <v>36</v>
      </c>
      <c r="U4461">
        <v>0</v>
      </c>
      <c r="V4461">
        <v>0.5</v>
      </c>
      <c r="W4461">
        <v>0.4</v>
      </c>
      <c r="X4461">
        <v>0.53019145802650969</v>
      </c>
      <c r="Y4461">
        <v>0</v>
      </c>
      <c r="Z4461">
        <v>214</v>
      </c>
      <c r="AA4461">
        <v>0.7</v>
      </c>
      <c r="AB4461">
        <v>0</v>
      </c>
      <c r="AC4461">
        <v>10</v>
      </c>
      <c r="AD4461">
        <v>0</v>
      </c>
      <c r="AE4461">
        <v>67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50</v>
      </c>
      <c r="AR4461">
        <v>50</v>
      </c>
      <c r="AS4461" t="s">
        <v>755</v>
      </c>
    </row>
    <row r="4462" spans="1:45" x14ac:dyDescent="0.25">
      <c r="A4462">
        <v>4461</v>
      </c>
      <c r="B4462" t="s">
        <v>26</v>
      </c>
      <c r="C4462" t="s">
        <v>665</v>
      </c>
      <c r="D4462" t="s">
        <v>8</v>
      </c>
      <c r="E4462" t="s">
        <v>366</v>
      </c>
      <c r="F4462" s="138">
        <v>44178</v>
      </c>
      <c r="G4462" t="s">
        <v>682</v>
      </c>
      <c r="H4462" t="s">
        <v>667</v>
      </c>
      <c r="I4462" t="s">
        <v>668</v>
      </c>
      <c r="J4462" t="s">
        <v>152</v>
      </c>
      <c r="K4462" t="s">
        <v>671</v>
      </c>
      <c r="L4462">
        <v>1200</v>
      </c>
      <c r="M4462">
        <v>200</v>
      </c>
      <c r="N4462">
        <v>208</v>
      </c>
      <c r="P4462">
        <v>80</v>
      </c>
      <c r="Q4462">
        <v>48</v>
      </c>
      <c r="R4462">
        <v>0</v>
      </c>
      <c r="S4462">
        <v>52.8</v>
      </c>
      <c r="T4462">
        <v>25</v>
      </c>
      <c r="U4462">
        <v>0</v>
      </c>
      <c r="V4462">
        <v>0.52083333333333337</v>
      </c>
      <c r="W4462">
        <v>0.4</v>
      </c>
      <c r="X4462">
        <v>0.32967032967032966</v>
      </c>
      <c r="Y4462">
        <v>0</v>
      </c>
      <c r="Z4462">
        <v>194</v>
      </c>
      <c r="AA4462">
        <v>0.7</v>
      </c>
      <c r="AB4462">
        <v>20</v>
      </c>
      <c r="AC4462">
        <v>0</v>
      </c>
      <c r="AD4462">
        <v>0</v>
      </c>
      <c r="AE4462">
        <v>10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50</v>
      </c>
      <c r="AR4462">
        <v>50</v>
      </c>
      <c r="AS4462" t="s">
        <v>755</v>
      </c>
    </row>
    <row r="4463" spans="1:45" x14ac:dyDescent="0.25">
      <c r="A4463">
        <v>4462</v>
      </c>
      <c r="B4463" t="s">
        <v>26</v>
      </c>
      <c r="C4463" t="s">
        <v>665</v>
      </c>
      <c r="D4463" t="s">
        <v>8</v>
      </c>
      <c r="E4463" t="s">
        <v>366</v>
      </c>
      <c r="F4463" s="138">
        <v>44178</v>
      </c>
      <c r="G4463" t="s">
        <v>682</v>
      </c>
      <c r="H4463" t="s">
        <v>667</v>
      </c>
      <c r="I4463" t="s">
        <v>668</v>
      </c>
      <c r="J4463" t="s">
        <v>153</v>
      </c>
      <c r="K4463" t="s">
        <v>671</v>
      </c>
      <c r="L4463">
        <v>1200</v>
      </c>
      <c r="M4463">
        <v>200</v>
      </c>
      <c r="N4463">
        <v>228</v>
      </c>
      <c r="P4463">
        <v>80</v>
      </c>
      <c r="Q4463">
        <v>55</v>
      </c>
      <c r="R4463">
        <v>0</v>
      </c>
      <c r="S4463">
        <v>52.8</v>
      </c>
      <c r="T4463">
        <v>32</v>
      </c>
      <c r="U4463">
        <v>0</v>
      </c>
      <c r="V4463">
        <v>0.58181818181818179</v>
      </c>
      <c r="W4463">
        <v>0.4</v>
      </c>
      <c r="X4463">
        <v>0.34461152882205515</v>
      </c>
      <c r="Y4463">
        <v>0</v>
      </c>
      <c r="Z4463">
        <v>420</v>
      </c>
      <c r="AA4463">
        <v>0.7</v>
      </c>
      <c r="AB4463">
        <v>25</v>
      </c>
      <c r="AC4463">
        <v>8</v>
      </c>
      <c r="AD4463">
        <v>0</v>
      </c>
      <c r="AE4463">
        <v>10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50</v>
      </c>
      <c r="AR4463">
        <v>50</v>
      </c>
      <c r="AS4463" t="s">
        <v>755</v>
      </c>
    </row>
    <row r="4464" spans="1:45" x14ac:dyDescent="0.25">
      <c r="A4464">
        <v>4463</v>
      </c>
      <c r="B4464" t="s">
        <v>26</v>
      </c>
      <c r="C4464" t="s">
        <v>665</v>
      </c>
      <c r="D4464" t="s">
        <v>8</v>
      </c>
      <c r="E4464" t="s">
        <v>366</v>
      </c>
      <c r="F4464" s="138">
        <v>44178</v>
      </c>
      <c r="G4464" t="s">
        <v>682</v>
      </c>
      <c r="H4464" t="s">
        <v>667</v>
      </c>
      <c r="I4464" t="s">
        <v>668</v>
      </c>
      <c r="J4464" t="s">
        <v>435</v>
      </c>
      <c r="K4464" t="s">
        <v>671</v>
      </c>
      <c r="L4464">
        <v>1200</v>
      </c>
      <c r="M4464">
        <v>200</v>
      </c>
      <c r="N4464">
        <v>208</v>
      </c>
      <c r="P4464">
        <v>80</v>
      </c>
      <c r="Q4464">
        <v>42</v>
      </c>
      <c r="R4464">
        <v>10</v>
      </c>
      <c r="S4464">
        <v>52.8</v>
      </c>
      <c r="T4464">
        <v>24.85</v>
      </c>
      <c r="U4464">
        <v>3.75</v>
      </c>
      <c r="V4464">
        <v>0.55000000000000004</v>
      </c>
      <c r="W4464">
        <v>0.4</v>
      </c>
      <c r="X4464">
        <v>0.28846153846153849</v>
      </c>
      <c r="Y4464">
        <v>6.8681318681318687E-2</v>
      </c>
      <c r="Z4464">
        <v>170</v>
      </c>
      <c r="AA4464">
        <v>0.7</v>
      </c>
      <c r="AB4464">
        <v>16.600000000000001</v>
      </c>
      <c r="AC4464">
        <v>7</v>
      </c>
      <c r="AD4464">
        <v>0</v>
      </c>
      <c r="AE4464">
        <v>13</v>
      </c>
      <c r="AF4464">
        <v>0</v>
      </c>
      <c r="AG4464">
        <v>0</v>
      </c>
      <c r="AH4464">
        <v>0</v>
      </c>
      <c r="AI4464">
        <v>5</v>
      </c>
      <c r="AJ4464">
        <v>0</v>
      </c>
      <c r="AK4464">
        <v>5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50</v>
      </c>
      <c r="AR4464">
        <v>50</v>
      </c>
      <c r="AS4464" t="s">
        <v>755</v>
      </c>
    </row>
    <row r="4465" spans="1:45" x14ac:dyDescent="0.25">
      <c r="A4465">
        <v>4464</v>
      </c>
      <c r="B4465" t="s">
        <v>26</v>
      </c>
      <c r="C4465" t="s">
        <v>665</v>
      </c>
      <c r="D4465" t="s">
        <v>8</v>
      </c>
      <c r="E4465" t="s">
        <v>366</v>
      </c>
      <c r="F4465" s="138">
        <v>44178</v>
      </c>
      <c r="G4465" t="s">
        <v>682</v>
      </c>
      <c r="H4465" t="s">
        <v>667</v>
      </c>
      <c r="I4465" t="s">
        <v>668</v>
      </c>
      <c r="J4465" t="s">
        <v>436</v>
      </c>
      <c r="K4465" t="s">
        <v>671</v>
      </c>
      <c r="L4465">
        <v>1200</v>
      </c>
      <c r="M4465">
        <v>200</v>
      </c>
      <c r="N4465">
        <v>194</v>
      </c>
      <c r="P4465">
        <v>80</v>
      </c>
      <c r="Q4465">
        <v>47</v>
      </c>
      <c r="R4465">
        <v>0</v>
      </c>
      <c r="S4465">
        <v>52.8</v>
      </c>
      <c r="T4465">
        <v>18</v>
      </c>
      <c r="U4465">
        <v>0</v>
      </c>
      <c r="V4465">
        <v>0.38297872340425532</v>
      </c>
      <c r="W4465">
        <v>0.4</v>
      </c>
      <c r="X4465">
        <v>0.34609720176730491</v>
      </c>
      <c r="Y4465">
        <v>0</v>
      </c>
      <c r="Z4465">
        <v>230</v>
      </c>
      <c r="AA4465">
        <v>0.7</v>
      </c>
      <c r="AB4465">
        <v>17</v>
      </c>
      <c r="AC4465">
        <v>0</v>
      </c>
      <c r="AD4465">
        <v>0</v>
      </c>
      <c r="AE4465">
        <v>2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50</v>
      </c>
      <c r="AR4465">
        <v>50</v>
      </c>
      <c r="AS4465" t="s">
        <v>755</v>
      </c>
    </row>
    <row r="4466" spans="1:45" x14ac:dyDescent="0.25">
      <c r="A4466">
        <v>4465</v>
      </c>
      <c r="B4466" t="s">
        <v>26</v>
      </c>
      <c r="C4466" t="s">
        <v>665</v>
      </c>
      <c r="D4466" t="s">
        <v>8</v>
      </c>
      <c r="E4466" t="s">
        <v>366</v>
      </c>
      <c r="F4466" s="138">
        <v>44178</v>
      </c>
      <c r="G4466" t="s">
        <v>682</v>
      </c>
      <c r="H4466" t="s">
        <v>667</v>
      </c>
      <c r="I4466" t="s">
        <v>668</v>
      </c>
      <c r="J4466" t="s">
        <v>148</v>
      </c>
      <c r="K4466" t="s">
        <v>671</v>
      </c>
      <c r="L4466">
        <v>1200</v>
      </c>
      <c r="M4466">
        <v>200</v>
      </c>
      <c r="N4466">
        <v>202</v>
      </c>
      <c r="P4466">
        <v>80</v>
      </c>
      <c r="Q4466">
        <v>39</v>
      </c>
      <c r="R4466">
        <v>0</v>
      </c>
      <c r="S4466">
        <v>52.8</v>
      </c>
      <c r="T4466">
        <v>19.5</v>
      </c>
      <c r="U4466">
        <v>0</v>
      </c>
      <c r="V4466">
        <v>0.5</v>
      </c>
      <c r="W4466">
        <v>0.4</v>
      </c>
      <c r="X4466">
        <v>0.27581329561527584</v>
      </c>
      <c r="Y4466">
        <v>0</v>
      </c>
      <c r="Z4466">
        <v>600</v>
      </c>
      <c r="AA4466">
        <v>0.7</v>
      </c>
      <c r="AB4466">
        <v>14</v>
      </c>
      <c r="AC4466">
        <v>0</v>
      </c>
      <c r="AD4466">
        <v>0</v>
      </c>
      <c r="AE4466">
        <v>11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50</v>
      </c>
      <c r="AR4466">
        <v>50</v>
      </c>
      <c r="AS4466" t="s">
        <v>755</v>
      </c>
    </row>
    <row r="4467" spans="1:45" x14ac:dyDescent="0.25">
      <c r="A4467">
        <v>4466</v>
      </c>
      <c r="B4467" t="s">
        <v>26</v>
      </c>
      <c r="C4467" t="s">
        <v>665</v>
      </c>
      <c r="D4467" t="s">
        <v>8</v>
      </c>
      <c r="E4467" t="s">
        <v>366</v>
      </c>
      <c r="F4467" s="138">
        <v>44178</v>
      </c>
      <c r="G4467" t="s">
        <v>682</v>
      </c>
      <c r="H4467" t="s">
        <v>667</v>
      </c>
      <c r="I4467" t="s">
        <v>668</v>
      </c>
      <c r="J4467" t="s">
        <v>396</v>
      </c>
      <c r="K4467" t="s">
        <v>671</v>
      </c>
      <c r="L4467">
        <v>1200</v>
      </c>
      <c r="M4467">
        <v>200</v>
      </c>
      <c r="N4467">
        <v>224</v>
      </c>
      <c r="P4467">
        <v>80</v>
      </c>
      <c r="Q4467">
        <v>82</v>
      </c>
      <c r="R4467">
        <v>0</v>
      </c>
      <c r="S4467">
        <v>52.8</v>
      </c>
      <c r="T4467">
        <v>58.5</v>
      </c>
      <c r="U4467">
        <v>0</v>
      </c>
      <c r="V4467">
        <v>0.71341463414634143</v>
      </c>
      <c r="W4467">
        <v>0.4</v>
      </c>
      <c r="X4467">
        <v>0.5229591836734695</v>
      </c>
      <c r="Y4467">
        <v>0</v>
      </c>
      <c r="Z4467">
        <v>293</v>
      </c>
      <c r="AA4467">
        <v>0.7</v>
      </c>
      <c r="AB4467">
        <v>15</v>
      </c>
      <c r="AC4467">
        <v>0</v>
      </c>
      <c r="AD4467">
        <v>0</v>
      </c>
      <c r="AE4467">
        <v>87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50</v>
      </c>
      <c r="AR4467">
        <v>50</v>
      </c>
      <c r="AS4467" t="s">
        <v>755</v>
      </c>
    </row>
    <row r="4468" spans="1:45" x14ac:dyDescent="0.25">
      <c r="A4468">
        <v>4467</v>
      </c>
      <c r="B4468" t="s">
        <v>26</v>
      </c>
      <c r="C4468" t="s">
        <v>665</v>
      </c>
      <c r="D4468" t="s">
        <v>8</v>
      </c>
      <c r="E4468" t="s">
        <v>366</v>
      </c>
      <c r="F4468" s="138">
        <v>44178</v>
      </c>
      <c r="G4468" t="s">
        <v>683</v>
      </c>
      <c r="H4468" t="s">
        <v>667</v>
      </c>
      <c r="I4468" t="s">
        <v>668</v>
      </c>
      <c r="J4468" t="s">
        <v>392</v>
      </c>
      <c r="K4468" t="s">
        <v>669</v>
      </c>
      <c r="L4468">
        <v>1500</v>
      </c>
      <c r="M4468">
        <v>420</v>
      </c>
      <c r="N4468">
        <v>420</v>
      </c>
      <c r="P4468">
        <v>168</v>
      </c>
      <c r="Q4468">
        <v>67</v>
      </c>
      <c r="R4468">
        <v>41</v>
      </c>
      <c r="S4468">
        <v>110.88</v>
      </c>
      <c r="T4468">
        <v>43.5</v>
      </c>
      <c r="U4468">
        <v>22.5</v>
      </c>
      <c r="V4468">
        <v>0.61111111111111116</v>
      </c>
      <c r="W4468">
        <v>0.4</v>
      </c>
      <c r="X4468">
        <v>0.22789115646258504</v>
      </c>
      <c r="Y4468">
        <v>0.13945578231292516</v>
      </c>
      <c r="Z4468">
        <v>390</v>
      </c>
      <c r="AA4468">
        <v>0.7</v>
      </c>
      <c r="AB4468">
        <v>19</v>
      </c>
      <c r="AC4468">
        <v>0</v>
      </c>
      <c r="AD4468">
        <v>0</v>
      </c>
      <c r="AE4468">
        <v>49</v>
      </c>
      <c r="AF4468">
        <v>0</v>
      </c>
      <c r="AG4468">
        <v>0</v>
      </c>
      <c r="AH4468">
        <v>4</v>
      </c>
      <c r="AI4468">
        <v>0</v>
      </c>
      <c r="AJ4468">
        <v>0</v>
      </c>
      <c r="AK4468">
        <v>37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50</v>
      </c>
      <c r="AR4468">
        <v>50</v>
      </c>
      <c r="AS4468" t="s">
        <v>797</v>
      </c>
    </row>
    <row r="4469" spans="1:45" x14ac:dyDescent="0.25">
      <c r="A4469">
        <v>4468</v>
      </c>
      <c r="B4469" t="s">
        <v>26</v>
      </c>
      <c r="C4469" t="s">
        <v>665</v>
      </c>
      <c r="D4469" t="s">
        <v>8</v>
      </c>
      <c r="E4469" t="s">
        <v>366</v>
      </c>
      <c r="F4469" s="138">
        <v>44178</v>
      </c>
      <c r="G4469" t="s">
        <v>675</v>
      </c>
      <c r="H4469" t="s">
        <v>667</v>
      </c>
      <c r="I4469" t="s">
        <v>668</v>
      </c>
      <c r="J4469" t="s">
        <v>164</v>
      </c>
      <c r="K4469" t="s">
        <v>669</v>
      </c>
      <c r="L4469">
        <v>2700</v>
      </c>
      <c r="M4469">
        <v>630</v>
      </c>
      <c r="N4469">
        <v>640</v>
      </c>
      <c r="P4469">
        <v>353</v>
      </c>
      <c r="Q4469">
        <v>142</v>
      </c>
      <c r="R4469">
        <v>0</v>
      </c>
      <c r="S4469">
        <v>166</v>
      </c>
      <c r="T4469">
        <v>98.92</v>
      </c>
      <c r="U4469">
        <v>0</v>
      </c>
      <c r="V4469">
        <v>0.69661971830985914</v>
      </c>
      <c r="W4469">
        <v>0.4</v>
      </c>
      <c r="X4469">
        <v>0.3169642857142857</v>
      </c>
      <c r="Y4469">
        <v>0</v>
      </c>
      <c r="Z4469">
        <v>595</v>
      </c>
      <c r="AA4469">
        <v>0.8</v>
      </c>
      <c r="AB4469">
        <v>74.67</v>
      </c>
      <c r="AC4469">
        <v>11</v>
      </c>
      <c r="AD4469">
        <v>0</v>
      </c>
      <c r="AE4469">
        <v>43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50</v>
      </c>
      <c r="AR4469">
        <v>50</v>
      </c>
      <c r="AS4469" t="s">
        <v>797</v>
      </c>
    </row>
    <row r="4470" spans="1:45" x14ac:dyDescent="0.25">
      <c r="A4470">
        <v>4469</v>
      </c>
      <c r="B4470" t="s">
        <v>26</v>
      </c>
      <c r="C4470" t="s">
        <v>665</v>
      </c>
      <c r="D4470" t="s">
        <v>8</v>
      </c>
      <c r="E4470" t="s">
        <v>366</v>
      </c>
      <c r="F4470" s="138">
        <v>44178</v>
      </c>
      <c r="G4470" t="s">
        <v>676</v>
      </c>
      <c r="H4470" t="s">
        <v>667</v>
      </c>
      <c r="I4470" t="s">
        <v>668</v>
      </c>
      <c r="J4470" t="s">
        <v>165</v>
      </c>
      <c r="K4470" t="s">
        <v>669</v>
      </c>
      <c r="L4470">
        <v>1200</v>
      </c>
      <c r="M4470">
        <v>336</v>
      </c>
      <c r="N4470">
        <v>352</v>
      </c>
      <c r="P4470">
        <v>134.4</v>
      </c>
      <c r="Q4470">
        <v>70</v>
      </c>
      <c r="R4470">
        <v>0</v>
      </c>
      <c r="S4470">
        <v>88.703999999999994</v>
      </c>
      <c r="T4470">
        <v>50</v>
      </c>
      <c r="U4470">
        <v>0</v>
      </c>
      <c r="V4470">
        <v>0.7142857142857143</v>
      </c>
      <c r="W4470">
        <v>0.4</v>
      </c>
      <c r="X4470">
        <v>0.28409090909090912</v>
      </c>
      <c r="Y4470">
        <v>0</v>
      </c>
      <c r="Z4470">
        <v>300</v>
      </c>
      <c r="AA4470">
        <v>0.8</v>
      </c>
      <c r="AB4470">
        <v>35</v>
      </c>
      <c r="AC4470">
        <v>0</v>
      </c>
      <c r="AD4470">
        <v>0</v>
      </c>
      <c r="AE4470">
        <v>30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50</v>
      </c>
      <c r="AR4470">
        <v>50</v>
      </c>
      <c r="AS4470" t="s">
        <v>797</v>
      </c>
    </row>
    <row r="4471" spans="1:45" x14ac:dyDescent="0.25">
      <c r="A4471">
        <v>4470</v>
      </c>
      <c r="B4471" t="s">
        <v>26</v>
      </c>
      <c r="C4471" t="s">
        <v>665</v>
      </c>
      <c r="D4471" t="s">
        <v>8</v>
      </c>
      <c r="E4471" t="s">
        <v>366</v>
      </c>
      <c r="F4471" s="138">
        <v>44178</v>
      </c>
      <c r="G4471" t="s">
        <v>676</v>
      </c>
      <c r="H4471" t="s">
        <v>667</v>
      </c>
      <c r="I4471" t="s">
        <v>668</v>
      </c>
      <c r="J4471" t="s">
        <v>166</v>
      </c>
      <c r="K4471" t="s">
        <v>669</v>
      </c>
      <c r="L4471">
        <v>1200</v>
      </c>
      <c r="M4471">
        <v>336</v>
      </c>
      <c r="N4471">
        <v>340</v>
      </c>
      <c r="P4471">
        <v>134.4</v>
      </c>
      <c r="Q4471">
        <v>67</v>
      </c>
      <c r="R4471">
        <v>65</v>
      </c>
      <c r="S4471">
        <v>88.703999999999994</v>
      </c>
      <c r="T4471">
        <v>63</v>
      </c>
      <c r="U4471">
        <v>43.5</v>
      </c>
      <c r="V4471">
        <v>0.80681818181818177</v>
      </c>
      <c r="W4471">
        <v>0.4</v>
      </c>
      <c r="X4471">
        <v>0.28151260504201686</v>
      </c>
      <c r="Y4471">
        <v>0.27310924369747902</v>
      </c>
      <c r="Z4471">
        <v>540</v>
      </c>
      <c r="AA4471">
        <v>0.6</v>
      </c>
      <c r="AB4471">
        <v>47</v>
      </c>
      <c r="AC4471">
        <v>0</v>
      </c>
      <c r="AD4471">
        <v>0</v>
      </c>
      <c r="AE4471">
        <v>32</v>
      </c>
      <c r="AF4471">
        <v>0</v>
      </c>
      <c r="AG4471">
        <v>0</v>
      </c>
      <c r="AH4471">
        <v>25</v>
      </c>
      <c r="AI4471">
        <v>16</v>
      </c>
      <c r="AJ4471">
        <v>0</v>
      </c>
      <c r="AK4471">
        <v>29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100</v>
      </c>
      <c r="AR4471">
        <v>100</v>
      </c>
      <c r="AS4471" t="s">
        <v>797</v>
      </c>
    </row>
    <row r="4472" spans="1:45" x14ac:dyDescent="0.25">
      <c r="A4472">
        <v>4471</v>
      </c>
      <c r="B4472" t="s">
        <v>26</v>
      </c>
      <c r="C4472" t="s">
        <v>665</v>
      </c>
      <c r="D4472" t="s">
        <v>8</v>
      </c>
      <c r="E4472" t="s">
        <v>366</v>
      </c>
      <c r="F4472" s="138">
        <v>44178</v>
      </c>
      <c r="G4472" t="s">
        <v>684</v>
      </c>
      <c r="H4472" t="s">
        <v>667</v>
      </c>
      <c r="I4472" t="s">
        <v>668</v>
      </c>
      <c r="J4472" t="s">
        <v>170</v>
      </c>
      <c r="K4472" t="s">
        <v>669</v>
      </c>
      <c r="L4472">
        <v>1250</v>
      </c>
      <c r="M4472">
        <v>250</v>
      </c>
      <c r="N4472">
        <v>246</v>
      </c>
      <c r="P4472">
        <v>100</v>
      </c>
      <c r="Q4472">
        <v>65</v>
      </c>
      <c r="R4472">
        <v>0</v>
      </c>
      <c r="S4472">
        <v>92</v>
      </c>
      <c r="T4472">
        <v>38</v>
      </c>
      <c r="U4472">
        <v>0</v>
      </c>
      <c r="V4472">
        <v>0.58461538461538465</v>
      </c>
      <c r="W4472">
        <v>0.4</v>
      </c>
      <c r="X4472">
        <v>0.37746806039488967</v>
      </c>
      <c r="Y4472">
        <v>0</v>
      </c>
      <c r="Z4472">
        <v>180</v>
      </c>
      <c r="AA4472">
        <v>0.7</v>
      </c>
      <c r="AB4472">
        <v>27</v>
      </c>
      <c r="AC4472">
        <v>12</v>
      </c>
      <c r="AD4472">
        <v>0</v>
      </c>
      <c r="AE4472">
        <v>16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50</v>
      </c>
      <c r="AR4472">
        <v>50</v>
      </c>
      <c r="AS4472" t="s">
        <v>755</v>
      </c>
    </row>
    <row r="4473" spans="1:45" x14ac:dyDescent="0.25">
      <c r="A4473">
        <v>4472</v>
      </c>
      <c r="B4473" t="s">
        <v>26</v>
      </c>
      <c r="C4473" t="s">
        <v>665</v>
      </c>
      <c r="D4473" t="s">
        <v>8</v>
      </c>
      <c r="E4473" t="s">
        <v>366</v>
      </c>
      <c r="F4473" s="138">
        <v>44178</v>
      </c>
      <c r="G4473" t="s">
        <v>685</v>
      </c>
      <c r="H4473" t="s">
        <v>667</v>
      </c>
      <c r="I4473" t="s">
        <v>668</v>
      </c>
      <c r="J4473" t="s">
        <v>187</v>
      </c>
      <c r="K4473" t="s">
        <v>671</v>
      </c>
      <c r="L4473">
        <v>1000</v>
      </c>
      <c r="M4473">
        <v>200</v>
      </c>
      <c r="N4473">
        <v>208</v>
      </c>
      <c r="P4473">
        <v>80</v>
      </c>
      <c r="Q4473">
        <v>32</v>
      </c>
      <c r="R4473">
        <v>0</v>
      </c>
      <c r="S4473">
        <v>52.8</v>
      </c>
      <c r="T4473">
        <v>18</v>
      </c>
      <c r="U4473">
        <v>0</v>
      </c>
      <c r="V4473">
        <v>0.5625</v>
      </c>
      <c r="W4473">
        <v>0.4</v>
      </c>
      <c r="X4473">
        <v>0.21978021978021978</v>
      </c>
      <c r="Y4473">
        <v>0</v>
      </c>
      <c r="Z4473">
        <v>163</v>
      </c>
      <c r="AA4473">
        <v>0.7</v>
      </c>
      <c r="AB4473">
        <v>18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50</v>
      </c>
      <c r="AR4473">
        <v>50</v>
      </c>
      <c r="AS4473" t="s">
        <v>755</v>
      </c>
    </row>
    <row r="4474" spans="1:45" x14ac:dyDescent="0.25">
      <c r="A4474">
        <v>4473</v>
      </c>
      <c r="B4474" t="s">
        <v>26</v>
      </c>
      <c r="C4474" t="s">
        <v>665</v>
      </c>
      <c r="D4474" t="s">
        <v>8</v>
      </c>
      <c r="E4474" t="s">
        <v>366</v>
      </c>
      <c r="F4474" s="138">
        <v>44178</v>
      </c>
      <c r="G4474" t="s">
        <v>685</v>
      </c>
      <c r="H4474" t="s">
        <v>667</v>
      </c>
      <c r="I4474" t="s">
        <v>668</v>
      </c>
      <c r="J4474" t="s">
        <v>177</v>
      </c>
      <c r="K4474" t="s">
        <v>671</v>
      </c>
      <c r="L4474">
        <v>1000</v>
      </c>
      <c r="M4474">
        <v>200</v>
      </c>
      <c r="N4474">
        <v>208</v>
      </c>
      <c r="P4474">
        <v>80</v>
      </c>
      <c r="Q4474">
        <v>38</v>
      </c>
      <c r="R4474">
        <v>31</v>
      </c>
      <c r="S4474">
        <v>52.8</v>
      </c>
      <c r="T4474">
        <v>19.670000000000002</v>
      </c>
      <c r="U4474">
        <v>13.16</v>
      </c>
      <c r="V4474">
        <v>0.47579710144927534</v>
      </c>
      <c r="W4474">
        <v>0.4</v>
      </c>
      <c r="X4474">
        <v>0.26098901098901101</v>
      </c>
      <c r="Y4474">
        <v>0.21291208791208793</v>
      </c>
      <c r="Z4474">
        <v>478</v>
      </c>
      <c r="AA4474">
        <v>0.7</v>
      </c>
      <c r="AB4474">
        <v>14.17</v>
      </c>
      <c r="AC4474">
        <v>0</v>
      </c>
      <c r="AD4474">
        <v>0</v>
      </c>
      <c r="AE4474">
        <v>11</v>
      </c>
      <c r="AF4474">
        <v>0</v>
      </c>
      <c r="AG4474">
        <v>0</v>
      </c>
      <c r="AH4474">
        <v>13.16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50</v>
      </c>
      <c r="AR4474">
        <v>50</v>
      </c>
      <c r="AS4474" t="s">
        <v>755</v>
      </c>
    </row>
    <row r="4475" spans="1:45" x14ac:dyDescent="0.25">
      <c r="A4475">
        <v>4474</v>
      </c>
      <c r="B4475" t="s">
        <v>26</v>
      </c>
      <c r="C4475" t="s">
        <v>665</v>
      </c>
      <c r="D4475" t="s">
        <v>8</v>
      </c>
      <c r="E4475" t="s">
        <v>366</v>
      </c>
      <c r="F4475" s="138">
        <v>44178</v>
      </c>
      <c r="G4475" t="s">
        <v>685</v>
      </c>
      <c r="H4475" t="s">
        <v>667</v>
      </c>
      <c r="I4475" t="s">
        <v>668</v>
      </c>
      <c r="J4475" t="s">
        <v>186</v>
      </c>
      <c r="K4475" t="s">
        <v>671</v>
      </c>
      <c r="L4475">
        <v>1000</v>
      </c>
      <c r="M4475">
        <v>200</v>
      </c>
      <c r="N4475">
        <v>194</v>
      </c>
      <c r="P4475">
        <v>80</v>
      </c>
      <c r="Q4475">
        <v>35</v>
      </c>
      <c r="R4475">
        <v>0</v>
      </c>
      <c r="S4475">
        <v>52.8</v>
      </c>
      <c r="T4475">
        <v>17</v>
      </c>
      <c r="U4475">
        <v>0</v>
      </c>
      <c r="V4475">
        <v>0.48571428571428571</v>
      </c>
      <c r="W4475">
        <v>0.4</v>
      </c>
      <c r="X4475">
        <v>0.25773195876288663</v>
      </c>
      <c r="Y4475">
        <v>0</v>
      </c>
      <c r="Z4475">
        <v>190</v>
      </c>
      <c r="AA4475">
        <v>0.7</v>
      </c>
      <c r="AB4475">
        <v>13.5</v>
      </c>
      <c r="AC4475">
        <v>0</v>
      </c>
      <c r="AD4475">
        <v>0</v>
      </c>
      <c r="AE4475">
        <v>7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50</v>
      </c>
      <c r="AR4475">
        <v>50</v>
      </c>
      <c r="AS4475" t="s">
        <v>755</v>
      </c>
    </row>
    <row r="4476" spans="1:45" x14ac:dyDescent="0.25">
      <c r="A4476">
        <v>4475</v>
      </c>
      <c r="B4476" t="s">
        <v>26</v>
      </c>
      <c r="C4476" t="s">
        <v>665</v>
      </c>
      <c r="D4476" t="s">
        <v>8</v>
      </c>
      <c r="E4476" t="s">
        <v>366</v>
      </c>
      <c r="F4476" s="138">
        <v>44178</v>
      </c>
      <c r="G4476" t="s">
        <v>685</v>
      </c>
      <c r="H4476" t="s">
        <v>667</v>
      </c>
      <c r="I4476" t="s">
        <v>668</v>
      </c>
      <c r="J4476" t="s">
        <v>179</v>
      </c>
      <c r="K4476" t="s">
        <v>671</v>
      </c>
      <c r="L4476">
        <v>1000</v>
      </c>
      <c r="M4476">
        <v>200</v>
      </c>
      <c r="N4476">
        <v>194</v>
      </c>
      <c r="P4476">
        <v>80</v>
      </c>
      <c r="Q4476">
        <v>23</v>
      </c>
      <c r="R4476">
        <v>0</v>
      </c>
      <c r="S4476">
        <v>52.8</v>
      </c>
      <c r="T4476">
        <v>11.5</v>
      </c>
      <c r="U4476">
        <v>0</v>
      </c>
      <c r="V4476">
        <v>0.5</v>
      </c>
      <c r="W4476">
        <v>0.4</v>
      </c>
      <c r="X4476">
        <v>0.16936671575846834</v>
      </c>
      <c r="Y4476">
        <v>0</v>
      </c>
      <c r="Z4476">
        <v>200</v>
      </c>
      <c r="AA4476">
        <v>0.7</v>
      </c>
      <c r="AB4476">
        <v>0</v>
      </c>
      <c r="AC4476">
        <v>0</v>
      </c>
      <c r="AD4476">
        <v>0</v>
      </c>
      <c r="AE4476">
        <v>23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50</v>
      </c>
      <c r="AR4476">
        <v>50</v>
      </c>
      <c r="AS4476" t="s">
        <v>755</v>
      </c>
    </row>
    <row r="4477" spans="1:45" x14ac:dyDescent="0.25">
      <c r="A4477">
        <v>4476</v>
      </c>
      <c r="B4477" t="s">
        <v>26</v>
      </c>
      <c r="C4477" t="s">
        <v>665</v>
      </c>
      <c r="D4477" t="s">
        <v>8</v>
      </c>
      <c r="E4477" t="s">
        <v>366</v>
      </c>
      <c r="F4477" s="138">
        <v>44178</v>
      </c>
      <c r="G4477" t="s">
        <v>712</v>
      </c>
      <c r="H4477" t="s">
        <v>687</v>
      </c>
      <c r="I4477" t="s">
        <v>668</v>
      </c>
      <c r="J4477" t="s">
        <v>466</v>
      </c>
      <c r="K4477" t="s">
        <v>711</v>
      </c>
      <c r="L4477">
        <v>320</v>
      </c>
      <c r="M4477">
        <v>144</v>
      </c>
      <c r="N4477">
        <v>145</v>
      </c>
      <c r="P4477">
        <v>34.56</v>
      </c>
      <c r="Q4477">
        <v>38</v>
      </c>
      <c r="R4477">
        <v>0</v>
      </c>
      <c r="S4477">
        <v>25.344000000000001</v>
      </c>
      <c r="T4477">
        <v>26</v>
      </c>
      <c r="U4477">
        <v>0</v>
      </c>
      <c r="V4477">
        <v>0.68421052631578949</v>
      </c>
      <c r="W4477">
        <v>0.24</v>
      </c>
      <c r="X4477">
        <v>0.37438423645320196</v>
      </c>
      <c r="Y4477">
        <v>0</v>
      </c>
      <c r="Z4477">
        <v>323</v>
      </c>
      <c r="AA4477">
        <v>0.7</v>
      </c>
      <c r="AB4477">
        <v>26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50</v>
      </c>
      <c r="AR4477">
        <v>50</v>
      </c>
      <c r="AS4477" t="s">
        <v>755</v>
      </c>
    </row>
    <row r="4478" spans="1:45" x14ac:dyDescent="0.25">
      <c r="A4478">
        <v>4477</v>
      </c>
      <c r="B4478" t="s">
        <v>26</v>
      </c>
      <c r="C4478" t="s">
        <v>678</v>
      </c>
      <c r="D4478" t="s">
        <v>8</v>
      </c>
      <c r="E4478" t="s">
        <v>366</v>
      </c>
      <c r="F4478" s="138">
        <v>44178</v>
      </c>
      <c r="G4478" t="s">
        <v>676</v>
      </c>
      <c r="H4478" t="s">
        <v>667</v>
      </c>
      <c r="I4478" t="s">
        <v>679</v>
      </c>
      <c r="J4478" t="s">
        <v>380</v>
      </c>
      <c r="K4478" t="s">
        <v>669</v>
      </c>
      <c r="L4478">
        <v>1200</v>
      </c>
      <c r="M4478">
        <v>336</v>
      </c>
      <c r="N4478">
        <v>334</v>
      </c>
      <c r="P4478">
        <v>134.4</v>
      </c>
      <c r="Q4478">
        <v>63</v>
      </c>
      <c r="R4478">
        <v>42</v>
      </c>
      <c r="S4478">
        <v>88.703999999999994</v>
      </c>
      <c r="T4478">
        <v>48.8</v>
      </c>
      <c r="U4478">
        <v>32</v>
      </c>
      <c r="V4478">
        <v>0.7695238095238095</v>
      </c>
      <c r="W4478">
        <v>0.4</v>
      </c>
      <c r="X4478">
        <v>0.26946107784431139</v>
      </c>
      <c r="Y4478">
        <v>0.17964071856287425</v>
      </c>
      <c r="Z4478">
        <v>368</v>
      </c>
      <c r="AA4478">
        <v>0.7</v>
      </c>
      <c r="AB4478">
        <v>24.8</v>
      </c>
      <c r="AC4478">
        <v>0</v>
      </c>
      <c r="AD4478">
        <v>0</v>
      </c>
      <c r="AE4478">
        <v>48</v>
      </c>
      <c r="AF4478">
        <v>0</v>
      </c>
      <c r="AG4478">
        <v>0</v>
      </c>
      <c r="AH4478">
        <v>23</v>
      </c>
      <c r="AI4478">
        <v>0</v>
      </c>
      <c r="AJ4478">
        <v>0</v>
      </c>
      <c r="AK4478">
        <v>18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50</v>
      </c>
      <c r="AR4478">
        <v>50</v>
      </c>
      <c r="AS4478" t="s">
        <v>797</v>
      </c>
    </row>
    <row r="4479" spans="1:45" x14ac:dyDescent="0.25">
      <c r="A4479">
        <v>4478</v>
      </c>
      <c r="B4479" t="s">
        <v>26</v>
      </c>
      <c r="C4479" t="s">
        <v>680</v>
      </c>
      <c r="D4479" t="s">
        <v>8</v>
      </c>
      <c r="E4479" t="s">
        <v>366</v>
      </c>
      <c r="F4479" s="138">
        <v>44178</v>
      </c>
      <c r="G4479" t="s">
        <v>666</v>
      </c>
      <c r="H4479" t="s">
        <v>667</v>
      </c>
      <c r="I4479" t="s">
        <v>681</v>
      </c>
      <c r="J4479" t="s">
        <v>236</v>
      </c>
      <c r="K4479" t="s">
        <v>669</v>
      </c>
      <c r="L4479">
        <v>2700</v>
      </c>
      <c r="M4479">
        <v>567</v>
      </c>
      <c r="N4479">
        <v>768</v>
      </c>
      <c r="P4479">
        <v>226</v>
      </c>
      <c r="Q4479">
        <v>137</v>
      </c>
      <c r="R4479">
        <v>153</v>
      </c>
      <c r="S4479">
        <v>149</v>
      </c>
      <c r="T4479">
        <v>153.32999999999998</v>
      </c>
      <c r="U4479">
        <v>165.67</v>
      </c>
      <c r="V4479">
        <v>1.1000000000000001</v>
      </c>
      <c r="W4479">
        <v>0.4</v>
      </c>
      <c r="X4479">
        <v>0.25483630952380959</v>
      </c>
      <c r="Y4479">
        <v>0.28459821428571436</v>
      </c>
      <c r="Z4479">
        <v>821</v>
      </c>
      <c r="AA4479">
        <v>0.7</v>
      </c>
      <c r="AB4479" t="s">
        <v>800</v>
      </c>
      <c r="AC4479">
        <v>0</v>
      </c>
      <c r="AD4479">
        <v>0</v>
      </c>
      <c r="AE4479">
        <v>54</v>
      </c>
      <c r="AF4479">
        <v>0</v>
      </c>
      <c r="AG4479">
        <v>0</v>
      </c>
      <c r="AH4479" t="s">
        <v>801</v>
      </c>
      <c r="AI4479">
        <v>0</v>
      </c>
      <c r="AJ4479">
        <v>0</v>
      </c>
      <c r="AK4479">
        <v>30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150</v>
      </c>
      <c r="AR4479">
        <v>150</v>
      </c>
      <c r="AS4479" t="s">
        <v>797</v>
      </c>
    </row>
    <row r="4480" spans="1:45" x14ac:dyDescent="0.25">
      <c r="A4480">
        <v>4479</v>
      </c>
      <c r="B4480" t="s">
        <v>26</v>
      </c>
      <c r="C4480" t="s">
        <v>680</v>
      </c>
      <c r="D4480" t="s">
        <v>8</v>
      </c>
      <c r="E4480" t="s">
        <v>366</v>
      </c>
      <c r="F4480" s="138">
        <v>44178</v>
      </c>
      <c r="G4480" t="s">
        <v>666</v>
      </c>
      <c r="H4480" t="s">
        <v>667</v>
      </c>
      <c r="I4480" t="s">
        <v>681</v>
      </c>
      <c r="J4480" t="s">
        <v>428</v>
      </c>
      <c r="K4480" t="s">
        <v>669</v>
      </c>
      <c r="L4480">
        <v>2700</v>
      </c>
      <c r="M4480">
        <v>567</v>
      </c>
      <c r="N4480">
        <v>672</v>
      </c>
      <c r="P4480">
        <v>226</v>
      </c>
      <c r="Q4480">
        <v>32</v>
      </c>
      <c r="R4480">
        <v>89</v>
      </c>
      <c r="S4480">
        <v>149</v>
      </c>
      <c r="T4480">
        <v>12.5</v>
      </c>
      <c r="U4480">
        <v>70.55</v>
      </c>
      <c r="V4480">
        <v>0.68636363636363629</v>
      </c>
      <c r="W4480">
        <v>0.4</v>
      </c>
      <c r="X4480">
        <v>6.8027210884353748E-2</v>
      </c>
      <c r="Y4480">
        <v>0.18920068027210885</v>
      </c>
      <c r="Z4480">
        <v>712</v>
      </c>
      <c r="AA4480">
        <v>0.7</v>
      </c>
      <c r="AB4480">
        <v>0</v>
      </c>
      <c r="AC4480">
        <v>16</v>
      </c>
      <c r="AD4480">
        <v>0</v>
      </c>
      <c r="AE4480">
        <v>17</v>
      </c>
      <c r="AF4480">
        <v>0</v>
      </c>
      <c r="AG4480">
        <v>0</v>
      </c>
      <c r="AH4480" t="s">
        <v>802</v>
      </c>
      <c r="AI4480">
        <v>13</v>
      </c>
      <c r="AJ4480">
        <v>0</v>
      </c>
      <c r="AK4480">
        <v>10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150</v>
      </c>
      <c r="AR4480">
        <v>150</v>
      </c>
      <c r="AS4480" t="s">
        <v>797</v>
      </c>
    </row>
    <row r="4481" spans="1:45" x14ac:dyDescent="0.25">
      <c r="A4481">
        <v>4480</v>
      </c>
      <c r="B4481" t="s">
        <v>26</v>
      </c>
      <c r="C4481" t="s">
        <v>680</v>
      </c>
      <c r="D4481" t="s">
        <v>8</v>
      </c>
      <c r="E4481" t="s">
        <v>366</v>
      </c>
      <c r="F4481" s="138">
        <v>44178</v>
      </c>
      <c r="G4481" t="s">
        <v>670</v>
      </c>
      <c r="H4481" t="s">
        <v>667</v>
      </c>
      <c r="I4481" t="s">
        <v>681</v>
      </c>
      <c r="J4481" t="s">
        <v>375</v>
      </c>
      <c r="K4481" t="s">
        <v>671</v>
      </c>
      <c r="L4481">
        <v>1200</v>
      </c>
      <c r="M4481">
        <v>336</v>
      </c>
      <c r="N4481">
        <v>560</v>
      </c>
      <c r="P4481">
        <v>134</v>
      </c>
      <c r="Q4481">
        <v>114</v>
      </c>
      <c r="R4481">
        <v>51</v>
      </c>
      <c r="S4481">
        <v>88</v>
      </c>
      <c r="T4481">
        <v>114.75</v>
      </c>
      <c r="U4481">
        <v>46.5</v>
      </c>
      <c r="V4481">
        <v>0.97727272727272729</v>
      </c>
      <c r="W4481">
        <v>0.4</v>
      </c>
      <c r="X4481">
        <v>0.29081632653061223</v>
      </c>
      <c r="Y4481">
        <v>0.13010204081632654</v>
      </c>
      <c r="Z4481">
        <v>770</v>
      </c>
      <c r="AA4481">
        <v>0.7</v>
      </c>
      <c r="AB4481">
        <v>107</v>
      </c>
      <c r="AC4481">
        <v>9</v>
      </c>
      <c r="AD4481">
        <v>0</v>
      </c>
      <c r="AE4481">
        <v>11</v>
      </c>
      <c r="AF4481">
        <v>0</v>
      </c>
      <c r="AG4481">
        <v>0</v>
      </c>
      <c r="AH4481">
        <v>40</v>
      </c>
      <c r="AI4481">
        <v>6</v>
      </c>
      <c r="AJ4481">
        <v>0</v>
      </c>
      <c r="AK4481">
        <v>10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150</v>
      </c>
      <c r="AR4481">
        <v>150</v>
      </c>
      <c r="AS4481" t="s">
        <v>797</v>
      </c>
    </row>
    <row r="4482" spans="1:45" x14ac:dyDescent="0.25">
      <c r="A4482">
        <v>4481</v>
      </c>
      <c r="B4482" t="s">
        <v>26</v>
      </c>
      <c r="C4482" t="s">
        <v>680</v>
      </c>
      <c r="D4482" t="s">
        <v>8</v>
      </c>
      <c r="E4482" t="s">
        <v>366</v>
      </c>
      <c r="F4482" s="138">
        <v>44178</v>
      </c>
      <c r="G4482" t="s">
        <v>670</v>
      </c>
      <c r="H4482" t="s">
        <v>667</v>
      </c>
      <c r="I4482" t="s">
        <v>681</v>
      </c>
      <c r="J4482" t="s">
        <v>376</v>
      </c>
      <c r="K4482" t="s">
        <v>671</v>
      </c>
      <c r="L4482">
        <v>1200</v>
      </c>
      <c r="M4482">
        <v>336</v>
      </c>
      <c r="N4482">
        <v>320</v>
      </c>
      <c r="P4482">
        <v>134</v>
      </c>
      <c r="Q4482">
        <v>22</v>
      </c>
      <c r="R4482">
        <v>24</v>
      </c>
      <c r="S4482">
        <v>88</v>
      </c>
      <c r="T4482">
        <v>40.5</v>
      </c>
      <c r="U4482">
        <v>41</v>
      </c>
      <c r="V4482">
        <v>1.7717391304347827</v>
      </c>
      <c r="W4482">
        <v>0.4</v>
      </c>
      <c r="X4482">
        <v>9.8214285714285712E-2</v>
      </c>
      <c r="Y4482">
        <v>0.10714285714285714</v>
      </c>
      <c r="Z4482">
        <v>368</v>
      </c>
      <c r="AA4482">
        <v>0.65</v>
      </c>
      <c r="AB4482">
        <v>40</v>
      </c>
      <c r="AC4482">
        <v>2</v>
      </c>
      <c r="AD4482">
        <v>0</v>
      </c>
      <c r="AE4482">
        <v>0</v>
      </c>
      <c r="AF4482">
        <v>0</v>
      </c>
      <c r="AG4482">
        <v>0</v>
      </c>
      <c r="AH4482">
        <v>41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150</v>
      </c>
      <c r="AR4482">
        <v>150</v>
      </c>
      <c r="AS4482" t="s">
        <v>797</v>
      </c>
    </row>
    <row r="4483" spans="1:45" x14ac:dyDescent="0.25">
      <c r="A4483">
        <v>4482</v>
      </c>
      <c r="B4483" t="s">
        <v>26</v>
      </c>
      <c r="C4483" t="s">
        <v>680</v>
      </c>
      <c r="D4483" t="s">
        <v>8</v>
      </c>
      <c r="E4483" t="s">
        <v>366</v>
      </c>
      <c r="F4483" s="138">
        <v>44178</v>
      </c>
      <c r="G4483" t="s">
        <v>670</v>
      </c>
      <c r="H4483" t="s">
        <v>667</v>
      </c>
      <c r="I4483" t="s">
        <v>681</v>
      </c>
      <c r="J4483" t="s">
        <v>373</v>
      </c>
      <c r="K4483" t="s">
        <v>671</v>
      </c>
      <c r="L4483">
        <v>1200</v>
      </c>
      <c r="M4483">
        <v>336</v>
      </c>
      <c r="N4483">
        <v>416</v>
      </c>
      <c r="P4483">
        <v>134</v>
      </c>
      <c r="Q4483">
        <v>14</v>
      </c>
      <c r="R4483">
        <v>43</v>
      </c>
      <c r="S4483">
        <v>88</v>
      </c>
      <c r="T4483">
        <v>9.25</v>
      </c>
      <c r="U4483">
        <v>36</v>
      </c>
      <c r="V4483">
        <v>0.79385964912280704</v>
      </c>
      <c r="W4483">
        <v>0.4</v>
      </c>
      <c r="X4483">
        <v>4.807692307692308E-2</v>
      </c>
      <c r="Y4483">
        <v>0.14766483516483517</v>
      </c>
      <c r="Z4483">
        <v>270</v>
      </c>
      <c r="AA4483">
        <v>0.7</v>
      </c>
      <c r="AB4483">
        <v>6</v>
      </c>
      <c r="AC4483">
        <v>3</v>
      </c>
      <c r="AD4483">
        <v>0</v>
      </c>
      <c r="AE4483">
        <v>5</v>
      </c>
      <c r="AF4483">
        <v>0</v>
      </c>
      <c r="AG4483">
        <v>0</v>
      </c>
      <c r="AH4483">
        <v>28</v>
      </c>
      <c r="AI4483">
        <v>10</v>
      </c>
      <c r="AJ4483">
        <v>0</v>
      </c>
      <c r="AK4483">
        <v>11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150</v>
      </c>
      <c r="AR4483">
        <v>150</v>
      </c>
      <c r="AS4483" t="s">
        <v>755</v>
      </c>
    </row>
    <row r="4484" spans="1:45" x14ac:dyDescent="0.25">
      <c r="A4484">
        <v>4483</v>
      </c>
      <c r="B4484" t="s">
        <v>26</v>
      </c>
      <c r="C4484" t="s">
        <v>680</v>
      </c>
      <c r="D4484" t="s">
        <v>8</v>
      </c>
      <c r="E4484" t="s">
        <v>366</v>
      </c>
      <c r="F4484" s="138">
        <v>44178</v>
      </c>
      <c r="G4484" t="s">
        <v>670</v>
      </c>
      <c r="H4484" t="s">
        <v>667</v>
      </c>
      <c r="I4484" t="s">
        <v>681</v>
      </c>
      <c r="J4484" t="s">
        <v>369</v>
      </c>
      <c r="K4484" t="s">
        <v>671</v>
      </c>
      <c r="L4484">
        <v>1200</v>
      </c>
      <c r="M4484">
        <v>336</v>
      </c>
      <c r="N4484">
        <v>320</v>
      </c>
      <c r="P4484">
        <v>134</v>
      </c>
      <c r="Q4484">
        <v>20</v>
      </c>
      <c r="R4484">
        <v>24</v>
      </c>
      <c r="S4484">
        <v>88</v>
      </c>
      <c r="T4484">
        <v>19.16</v>
      </c>
      <c r="U4484">
        <v>17.25</v>
      </c>
      <c r="V4484">
        <v>0.8274999999999999</v>
      </c>
      <c r="W4484">
        <v>0.4</v>
      </c>
      <c r="X4484">
        <v>8.9285714285714288E-2</v>
      </c>
      <c r="Y4484">
        <v>0.10714285714285714</v>
      </c>
      <c r="Z4484">
        <v>273</v>
      </c>
      <c r="AA4484">
        <v>0.7</v>
      </c>
      <c r="AB4484" t="s">
        <v>803</v>
      </c>
      <c r="AC4484">
        <v>0</v>
      </c>
      <c r="AD4484">
        <v>0</v>
      </c>
      <c r="AE4484">
        <v>2</v>
      </c>
      <c r="AF4484">
        <v>0</v>
      </c>
      <c r="AG4484">
        <v>0</v>
      </c>
      <c r="AH4484">
        <v>16</v>
      </c>
      <c r="AI4484">
        <v>1</v>
      </c>
      <c r="AJ4484">
        <v>0</v>
      </c>
      <c r="AK4484">
        <v>2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150</v>
      </c>
      <c r="AR4484">
        <v>150</v>
      </c>
      <c r="AS4484" t="s">
        <v>755</v>
      </c>
    </row>
    <row r="4485" spans="1:45" x14ac:dyDescent="0.25">
      <c r="A4485">
        <v>4484</v>
      </c>
      <c r="B4485" t="s">
        <v>26</v>
      </c>
      <c r="C4485" t="s">
        <v>680</v>
      </c>
      <c r="D4485" t="s">
        <v>8</v>
      </c>
      <c r="E4485" t="s">
        <v>366</v>
      </c>
      <c r="F4485" s="138">
        <v>44178</v>
      </c>
      <c r="G4485" t="s">
        <v>670</v>
      </c>
      <c r="H4485" t="s">
        <v>667</v>
      </c>
      <c r="I4485" t="s">
        <v>681</v>
      </c>
      <c r="J4485" t="s">
        <v>374</v>
      </c>
      <c r="K4485" t="s">
        <v>671</v>
      </c>
      <c r="L4485">
        <v>1200</v>
      </c>
      <c r="M4485">
        <v>336</v>
      </c>
      <c r="N4485">
        <v>496</v>
      </c>
      <c r="P4485">
        <v>96</v>
      </c>
      <c r="Q4485">
        <v>33</v>
      </c>
      <c r="R4485">
        <v>51</v>
      </c>
      <c r="S4485">
        <v>88</v>
      </c>
      <c r="T4485">
        <v>31.67</v>
      </c>
      <c r="U4485">
        <v>57.83</v>
      </c>
      <c r="V4485">
        <v>1.0654761904761905</v>
      </c>
      <c r="W4485">
        <v>0.4</v>
      </c>
      <c r="X4485">
        <v>9.5046082949308761E-2</v>
      </c>
      <c r="Y4485">
        <v>0.146889400921659</v>
      </c>
      <c r="Z4485">
        <v>320</v>
      </c>
      <c r="AA4485">
        <v>0.65</v>
      </c>
      <c r="AB4485" t="s">
        <v>804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 t="s">
        <v>805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150</v>
      </c>
      <c r="AR4485">
        <v>150</v>
      </c>
      <c r="AS4485" t="s">
        <v>755</v>
      </c>
    </row>
    <row r="4486" spans="1:45" x14ac:dyDescent="0.25">
      <c r="A4486">
        <v>4485</v>
      </c>
      <c r="B4486" t="s">
        <v>26</v>
      </c>
      <c r="C4486" t="s">
        <v>680</v>
      </c>
      <c r="D4486" t="s">
        <v>8</v>
      </c>
      <c r="E4486" t="s">
        <v>366</v>
      </c>
      <c r="F4486" s="138">
        <v>44178</v>
      </c>
      <c r="G4486" t="s">
        <v>670</v>
      </c>
      <c r="H4486" t="s">
        <v>667</v>
      </c>
      <c r="I4486" t="s">
        <v>681</v>
      </c>
      <c r="J4486" t="s">
        <v>384</v>
      </c>
      <c r="K4486" t="s">
        <v>671</v>
      </c>
      <c r="L4486">
        <v>1000</v>
      </c>
      <c r="M4486">
        <v>240</v>
      </c>
      <c r="N4486">
        <v>160</v>
      </c>
      <c r="P4486">
        <v>96</v>
      </c>
      <c r="Q4486">
        <v>29</v>
      </c>
      <c r="R4486">
        <v>11</v>
      </c>
      <c r="S4486">
        <v>63</v>
      </c>
      <c r="T4486">
        <v>28.1</v>
      </c>
      <c r="U4486">
        <v>8</v>
      </c>
      <c r="V4486">
        <v>0.90250000000000008</v>
      </c>
      <c r="W4486">
        <v>0.4</v>
      </c>
      <c r="X4486">
        <v>0.25892857142857145</v>
      </c>
      <c r="Y4486">
        <v>9.8214285714285712E-2</v>
      </c>
      <c r="Z4486">
        <v>315</v>
      </c>
      <c r="AA4486">
        <v>0.65</v>
      </c>
      <c r="AB4486" t="s">
        <v>806</v>
      </c>
      <c r="AC4486">
        <v>8</v>
      </c>
      <c r="AD4486">
        <v>0</v>
      </c>
      <c r="AE4486">
        <v>8</v>
      </c>
      <c r="AF4486">
        <v>0</v>
      </c>
      <c r="AG4486">
        <v>0</v>
      </c>
      <c r="AH4486">
        <v>6</v>
      </c>
      <c r="AI4486">
        <v>0</v>
      </c>
      <c r="AJ4486">
        <v>0</v>
      </c>
      <c r="AK4486">
        <v>4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150</v>
      </c>
      <c r="AR4486">
        <v>150</v>
      </c>
      <c r="AS4486" t="s">
        <v>755</v>
      </c>
    </row>
    <row r="4487" spans="1:45" x14ac:dyDescent="0.25">
      <c r="A4487">
        <v>4486</v>
      </c>
      <c r="B4487" t="s">
        <v>26</v>
      </c>
      <c r="C4487" t="s">
        <v>680</v>
      </c>
      <c r="D4487" t="s">
        <v>8</v>
      </c>
      <c r="E4487" t="s">
        <v>366</v>
      </c>
      <c r="F4487" s="138">
        <v>44178</v>
      </c>
      <c r="G4487" t="s">
        <v>670</v>
      </c>
      <c r="H4487" t="s">
        <v>667</v>
      </c>
      <c r="I4487" t="s">
        <v>681</v>
      </c>
      <c r="J4487" t="s">
        <v>386</v>
      </c>
      <c r="K4487" t="s">
        <v>671</v>
      </c>
      <c r="L4487">
        <v>1250</v>
      </c>
      <c r="M4487">
        <v>240</v>
      </c>
      <c r="N4487">
        <v>240</v>
      </c>
      <c r="P4487">
        <v>96</v>
      </c>
      <c r="Q4487">
        <v>13</v>
      </c>
      <c r="R4487">
        <v>33</v>
      </c>
      <c r="S4487">
        <v>63</v>
      </c>
      <c r="T4487">
        <v>26</v>
      </c>
      <c r="U4487">
        <v>7</v>
      </c>
      <c r="V4487">
        <v>0.71739130434782605</v>
      </c>
      <c r="W4487">
        <v>0.4</v>
      </c>
      <c r="X4487">
        <v>7.7380952380952384E-2</v>
      </c>
      <c r="Y4487">
        <v>0.19642857142857142</v>
      </c>
      <c r="Z4487">
        <v>272</v>
      </c>
      <c r="AA4487">
        <v>0.65</v>
      </c>
      <c r="AB4487">
        <v>23</v>
      </c>
      <c r="AC4487">
        <v>0</v>
      </c>
      <c r="AD4487">
        <v>0</v>
      </c>
      <c r="AE4487">
        <v>6</v>
      </c>
      <c r="AF4487">
        <v>0</v>
      </c>
      <c r="AG4487">
        <v>0</v>
      </c>
      <c r="AH4487">
        <v>6</v>
      </c>
      <c r="AI4487">
        <v>0</v>
      </c>
      <c r="AJ4487">
        <v>0</v>
      </c>
      <c r="AK4487">
        <v>2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150</v>
      </c>
      <c r="AR4487">
        <v>150</v>
      </c>
      <c r="AS4487" t="s">
        <v>755</v>
      </c>
    </row>
    <row r="4488" spans="1:45" x14ac:dyDescent="0.25">
      <c r="A4488">
        <v>4487</v>
      </c>
      <c r="B4488" t="s">
        <v>26</v>
      </c>
      <c r="C4488" t="s">
        <v>680</v>
      </c>
      <c r="D4488" t="s">
        <v>8</v>
      </c>
      <c r="E4488" t="s">
        <v>366</v>
      </c>
      <c r="F4488" s="138">
        <v>44178</v>
      </c>
      <c r="G4488" t="s">
        <v>676</v>
      </c>
      <c r="H4488" t="s">
        <v>667</v>
      </c>
      <c r="I4488" t="s">
        <v>681</v>
      </c>
      <c r="J4488" t="s">
        <v>379</v>
      </c>
      <c r="K4488" t="s">
        <v>669</v>
      </c>
      <c r="L4488">
        <v>1200</v>
      </c>
      <c r="M4488">
        <v>336</v>
      </c>
      <c r="N4488">
        <v>336</v>
      </c>
      <c r="P4488">
        <v>134</v>
      </c>
      <c r="Q4488">
        <v>67</v>
      </c>
      <c r="R4488">
        <v>15</v>
      </c>
      <c r="S4488">
        <v>88</v>
      </c>
      <c r="T4488">
        <v>52.66</v>
      </c>
      <c r="U4488">
        <v>10.5</v>
      </c>
      <c r="V4488">
        <v>0.7702439024390243</v>
      </c>
      <c r="W4488">
        <v>0.4</v>
      </c>
      <c r="X4488">
        <v>0.2848639455782313</v>
      </c>
      <c r="Y4488">
        <v>6.3775510204081634E-2</v>
      </c>
      <c r="Z4488">
        <v>292</v>
      </c>
      <c r="AA4488">
        <v>0.65</v>
      </c>
      <c r="AB4488" t="s">
        <v>807</v>
      </c>
      <c r="AC4488">
        <v>0</v>
      </c>
      <c r="AD4488">
        <v>0</v>
      </c>
      <c r="AE4488">
        <v>31</v>
      </c>
      <c r="AF4488">
        <v>0</v>
      </c>
      <c r="AG4488">
        <v>0</v>
      </c>
      <c r="AH4488">
        <v>7</v>
      </c>
      <c r="AI4488">
        <v>0</v>
      </c>
      <c r="AJ4488">
        <v>0</v>
      </c>
      <c r="AK4488">
        <v>7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150</v>
      </c>
      <c r="AR4488">
        <v>150</v>
      </c>
      <c r="AS4488" t="s">
        <v>797</v>
      </c>
    </row>
    <row r="4489" spans="1:45" x14ac:dyDescent="0.25">
      <c r="A4489">
        <v>4488</v>
      </c>
      <c r="B4489" t="s">
        <v>26</v>
      </c>
      <c r="C4489" t="s">
        <v>680</v>
      </c>
      <c r="D4489" t="s">
        <v>8</v>
      </c>
      <c r="E4489" t="s">
        <v>366</v>
      </c>
      <c r="F4489" s="138">
        <v>44178</v>
      </c>
      <c r="G4489" t="s">
        <v>684</v>
      </c>
      <c r="H4489" t="s">
        <v>667</v>
      </c>
      <c r="I4489" t="s">
        <v>681</v>
      </c>
      <c r="J4489" t="s">
        <v>399</v>
      </c>
      <c r="K4489" t="s">
        <v>669</v>
      </c>
      <c r="L4489">
        <v>1250</v>
      </c>
      <c r="M4489">
        <v>250</v>
      </c>
      <c r="N4489">
        <v>160</v>
      </c>
      <c r="P4489">
        <v>100</v>
      </c>
      <c r="Q4489">
        <v>15</v>
      </c>
      <c r="R4489">
        <v>11</v>
      </c>
      <c r="S4489">
        <v>66</v>
      </c>
      <c r="T4489">
        <v>3.25</v>
      </c>
      <c r="U4489">
        <v>4.5</v>
      </c>
      <c r="V4489">
        <v>0.29807692307692307</v>
      </c>
      <c r="W4489">
        <v>0.4</v>
      </c>
      <c r="X4489">
        <v>0.13392857142857142</v>
      </c>
      <c r="Y4489">
        <v>9.8214285714285712E-2</v>
      </c>
      <c r="Z4489">
        <v>382</v>
      </c>
      <c r="AA4489">
        <v>0.65</v>
      </c>
      <c r="AB4489">
        <v>0</v>
      </c>
      <c r="AC4489">
        <v>7</v>
      </c>
      <c r="AD4489">
        <v>0</v>
      </c>
      <c r="AE4489">
        <v>3</v>
      </c>
      <c r="AF4489">
        <v>0</v>
      </c>
      <c r="AG4489">
        <v>0</v>
      </c>
      <c r="AH4489">
        <v>0</v>
      </c>
      <c r="AI4489">
        <v>6</v>
      </c>
      <c r="AJ4489">
        <v>0</v>
      </c>
      <c r="AK4489">
        <v>6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150</v>
      </c>
      <c r="AR4489">
        <v>150</v>
      </c>
      <c r="AS4489" t="s">
        <v>755</v>
      </c>
    </row>
    <row r="4490" spans="1:45" x14ac:dyDescent="0.25">
      <c r="A4490">
        <v>4489</v>
      </c>
      <c r="B4490" t="s">
        <v>26</v>
      </c>
      <c r="C4490" t="s">
        <v>680</v>
      </c>
      <c r="D4490" t="s">
        <v>8</v>
      </c>
      <c r="E4490" t="s">
        <v>366</v>
      </c>
      <c r="F4490" s="138">
        <v>44178</v>
      </c>
      <c r="G4490" t="s">
        <v>685</v>
      </c>
      <c r="H4490" t="s">
        <v>667</v>
      </c>
      <c r="I4490" t="s">
        <v>681</v>
      </c>
      <c r="J4490" t="s">
        <v>264</v>
      </c>
      <c r="K4490" t="s">
        <v>671</v>
      </c>
      <c r="L4490">
        <v>1000</v>
      </c>
      <c r="M4490">
        <v>200</v>
      </c>
      <c r="N4490">
        <v>160</v>
      </c>
      <c r="P4490">
        <v>80</v>
      </c>
      <c r="Q4490">
        <v>17</v>
      </c>
      <c r="R4490">
        <v>0</v>
      </c>
      <c r="S4490">
        <v>52</v>
      </c>
      <c r="T4490">
        <v>29</v>
      </c>
      <c r="U4490">
        <v>0</v>
      </c>
      <c r="V4490">
        <v>1.7058823529411764</v>
      </c>
      <c r="W4490">
        <v>0.4</v>
      </c>
      <c r="X4490">
        <v>0.15178571428571427</v>
      </c>
      <c r="Y4490">
        <v>0</v>
      </c>
      <c r="Z4490">
        <v>231</v>
      </c>
      <c r="AA4490">
        <v>0.65</v>
      </c>
      <c r="AB4490">
        <v>29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150</v>
      </c>
      <c r="AR4490">
        <v>150</v>
      </c>
      <c r="AS4490" t="s">
        <v>755</v>
      </c>
    </row>
    <row r="4491" spans="1:45" x14ac:dyDescent="0.25">
      <c r="A4491">
        <v>4490</v>
      </c>
      <c r="B4491" t="s">
        <v>26</v>
      </c>
      <c r="C4491" t="s">
        <v>680</v>
      </c>
      <c r="D4491" t="s">
        <v>8</v>
      </c>
      <c r="E4491" t="s">
        <v>366</v>
      </c>
      <c r="F4491" s="138">
        <v>44178</v>
      </c>
      <c r="G4491" t="s">
        <v>685</v>
      </c>
      <c r="H4491" t="s">
        <v>667</v>
      </c>
      <c r="I4491" t="s">
        <v>681</v>
      </c>
      <c r="J4491" t="s">
        <v>637</v>
      </c>
      <c r="K4491" t="s">
        <v>671</v>
      </c>
      <c r="L4491">
        <v>1000</v>
      </c>
      <c r="M4491">
        <v>200</v>
      </c>
      <c r="N4491">
        <v>192</v>
      </c>
      <c r="P4491">
        <v>80</v>
      </c>
      <c r="Q4491">
        <v>39</v>
      </c>
      <c r="R4491">
        <v>20</v>
      </c>
      <c r="S4491">
        <v>52</v>
      </c>
      <c r="T4491">
        <v>39.5</v>
      </c>
      <c r="U4491">
        <v>4</v>
      </c>
      <c r="V4491">
        <v>0.73728813559322037</v>
      </c>
      <c r="W4491">
        <v>0.4</v>
      </c>
      <c r="X4491">
        <v>0.29017857142857145</v>
      </c>
      <c r="Y4491">
        <v>0.14880952380952384</v>
      </c>
      <c r="Z4491">
        <v>310</v>
      </c>
      <c r="AA4491">
        <v>0.7</v>
      </c>
      <c r="AB4491">
        <v>37</v>
      </c>
      <c r="AC4491">
        <v>0</v>
      </c>
      <c r="AD4491">
        <v>0</v>
      </c>
      <c r="AE4491">
        <v>5</v>
      </c>
      <c r="AF4491">
        <v>0</v>
      </c>
      <c r="AG4491">
        <v>0</v>
      </c>
      <c r="AH4491">
        <v>0</v>
      </c>
      <c r="AI4491">
        <v>8</v>
      </c>
      <c r="AJ4491">
        <v>0</v>
      </c>
      <c r="AK4491">
        <v>4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150</v>
      </c>
      <c r="AR4491">
        <v>150</v>
      </c>
      <c r="AS4491" t="s">
        <v>755</v>
      </c>
    </row>
    <row r="4492" spans="1:45" x14ac:dyDescent="0.25">
      <c r="A4492">
        <v>4491</v>
      </c>
      <c r="B4492" t="s">
        <v>26</v>
      </c>
      <c r="C4492" t="s">
        <v>680</v>
      </c>
      <c r="D4492" t="s">
        <v>8</v>
      </c>
      <c r="E4492" t="s">
        <v>366</v>
      </c>
      <c r="F4492" s="138">
        <v>44178</v>
      </c>
      <c r="G4492" t="s">
        <v>685</v>
      </c>
      <c r="H4492" t="s">
        <v>667</v>
      </c>
      <c r="I4492" t="s">
        <v>681</v>
      </c>
      <c r="J4492" t="s">
        <v>641</v>
      </c>
      <c r="K4492" t="s">
        <v>671</v>
      </c>
      <c r="L4492">
        <v>1000</v>
      </c>
      <c r="M4492">
        <v>200</v>
      </c>
      <c r="N4492">
        <v>208</v>
      </c>
      <c r="P4492">
        <v>80</v>
      </c>
      <c r="Q4492">
        <v>39</v>
      </c>
      <c r="R4492">
        <v>0</v>
      </c>
      <c r="S4492">
        <v>52</v>
      </c>
      <c r="T4492">
        <v>32.1</v>
      </c>
      <c r="U4492">
        <v>0</v>
      </c>
      <c r="V4492">
        <v>0.82307692307692315</v>
      </c>
      <c r="W4492">
        <v>0.4</v>
      </c>
      <c r="X4492">
        <v>0.26785714285714285</v>
      </c>
      <c r="Y4492">
        <v>0</v>
      </c>
      <c r="Z4492">
        <v>220</v>
      </c>
      <c r="AA4492">
        <v>0.65</v>
      </c>
      <c r="AB4492" t="s">
        <v>808</v>
      </c>
      <c r="AC4492">
        <v>6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150</v>
      </c>
      <c r="AR4492">
        <v>150</v>
      </c>
      <c r="AS4492" t="s">
        <v>755</v>
      </c>
    </row>
    <row r="4493" spans="1:45" x14ac:dyDescent="0.25">
      <c r="A4493">
        <v>4492</v>
      </c>
      <c r="B4493" t="s">
        <v>26</v>
      </c>
      <c r="C4493" t="s">
        <v>680</v>
      </c>
      <c r="D4493" t="s">
        <v>8</v>
      </c>
      <c r="E4493" t="s">
        <v>366</v>
      </c>
      <c r="F4493" s="138">
        <v>44178</v>
      </c>
      <c r="G4493" t="s">
        <v>685</v>
      </c>
      <c r="H4493" t="s">
        <v>667</v>
      </c>
      <c r="I4493" t="s">
        <v>681</v>
      </c>
      <c r="J4493" t="s">
        <v>640</v>
      </c>
      <c r="K4493" t="s">
        <v>671</v>
      </c>
      <c r="L4493">
        <v>1000</v>
      </c>
      <c r="M4493">
        <v>200</v>
      </c>
      <c r="N4493">
        <v>96</v>
      </c>
      <c r="P4493">
        <v>80</v>
      </c>
      <c r="Q4493">
        <v>26</v>
      </c>
      <c r="R4493">
        <v>8</v>
      </c>
      <c r="S4493">
        <v>52</v>
      </c>
      <c r="T4493">
        <v>31.5</v>
      </c>
      <c r="U4493">
        <v>2</v>
      </c>
      <c r="V4493">
        <v>0.98529411764705888</v>
      </c>
      <c r="W4493">
        <v>0.4</v>
      </c>
      <c r="X4493">
        <v>0.38690476190476197</v>
      </c>
      <c r="Y4493">
        <v>0.11904761904761907</v>
      </c>
      <c r="Z4493">
        <v>168</v>
      </c>
      <c r="AA4493">
        <v>0.65</v>
      </c>
      <c r="AB4493" t="s">
        <v>809</v>
      </c>
      <c r="AC4493">
        <v>0</v>
      </c>
      <c r="AD4493">
        <v>0</v>
      </c>
      <c r="AE4493">
        <v>2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4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150</v>
      </c>
      <c r="AR4493">
        <v>150</v>
      </c>
      <c r="AS4493" t="s">
        <v>755</v>
      </c>
    </row>
    <row r="4494" spans="1:45" x14ac:dyDescent="0.25">
      <c r="A4494">
        <v>4493</v>
      </c>
      <c r="B4494" t="s">
        <v>26</v>
      </c>
      <c r="C4494" t="s">
        <v>680</v>
      </c>
      <c r="D4494" t="s">
        <v>8</v>
      </c>
      <c r="E4494" t="s">
        <v>366</v>
      </c>
      <c r="F4494" s="138">
        <v>44178</v>
      </c>
      <c r="G4494" t="s">
        <v>685</v>
      </c>
      <c r="H4494" t="s">
        <v>667</v>
      </c>
      <c r="I4494" t="s">
        <v>681</v>
      </c>
      <c r="J4494" t="s">
        <v>417</v>
      </c>
      <c r="K4494" t="s">
        <v>671</v>
      </c>
      <c r="L4494">
        <v>1000</v>
      </c>
      <c r="M4494">
        <v>280</v>
      </c>
      <c r="N4494">
        <v>288</v>
      </c>
      <c r="P4494">
        <v>112</v>
      </c>
      <c r="Q4494">
        <v>130</v>
      </c>
      <c r="R4494">
        <v>0</v>
      </c>
      <c r="S4494">
        <v>73</v>
      </c>
      <c r="T4494">
        <v>166.5</v>
      </c>
      <c r="U4494">
        <v>0</v>
      </c>
      <c r="V4494">
        <v>1.2807692307692307</v>
      </c>
      <c r="W4494">
        <v>0.4</v>
      </c>
      <c r="X4494">
        <v>0.64484126984126988</v>
      </c>
      <c r="Y4494">
        <v>0</v>
      </c>
      <c r="Z4494">
        <v>570</v>
      </c>
      <c r="AA4494">
        <v>0.7</v>
      </c>
      <c r="AB4494">
        <v>162</v>
      </c>
      <c r="AC4494">
        <v>14</v>
      </c>
      <c r="AD4494">
        <v>0</v>
      </c>
      <c r="AE4494">
        <v>2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150</v>
      </c>
      <c r="AR4494">
        <v>150</v>
      </c>
      <c r="AS4494" t="s">
        <v>755</v>
      </c>
    </row>
    <row r="4495" spans="1:45" x14ac:dyDescent="0.25">
      <c r="A4495">
        <v>4494</v>
      </c>
      <c r="B4495" t="s">
        <v>26</v>
      </c>
      <c r="C4495" t="s">
        <v>680</v>
      </c>
      <c r="D4495" t="s">
        <v>8</v>
      </c>
      <c r="E4495" t="s">
        <v>366</v>
      </c>
      <c r="F4495" s="138">
        <v>44178</v>
      </c>
      <c r="G4495" t="s">
        <v>685</v>
      </c>
      <c r="H4495" t="s">
        <v>667</v>
      </c>
      <c r="I4495" t="s">
        <v>681</v>
      </c>
      <c r="J4495" t="s">
        <v>448</v>
      </c>
      <c r="K4495" t="s">
        <v>671</v>
      </c>
      <c r="L4495">
        <v>1000</v>
      </c>
      <c r="M4495">
        <v>200</v>
      </c>
      <c r="N4495">
        <v>160</v>
      </c>
      <c r="P4495">
        <v>80</v>
      </c>
      <c r="Q4495">
        <v>55</v>
      </c>
      <c r="R4495">
        <v>0</v>
      </c>
      <c r="S4495">
        <v>52</v>
      </c>
      <c r="T4495">
        <v>65</v>
      </c>
      <c r="U4495">
        <v>0</v>
      </c>
      <c r="V4495">
        <v>1.1818181818181819</v>
      </c>
      <c r="W4495">
        <v>0.4</v>
      </c>
      <c r="X4495">
        <v>0.49107142857142855</v>
      </c>
      <c r="Y4495">
        <v>0</v>
      </c>
      <c r="Z4495">
        <v>300</v>
      </c>
      <c r="AA4495">
        <v>0.65</v>
      </c>
      <c r="AB4495">
        <v>63</v>
      </c>
      <c r="AC4495">
        <v>4</v>
      </c>
      <c r="AD4495">
        <v>0</v>
      </c>
      <c r="AE4495">
        <v>2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150</v>
      </c>
      <c r="AR4495">
        <v>150</v>
      </c>
      <c r="AS4495" t="s">
        <v>755</v>
      </c>
    </row>
    <row r="4496" spans="1:45" x14ac:dyDescent="0.25">
      <c r="A4496">
        <v>4495</v>
      </c>
      <c r="B4496" t="s">
        <v>26</v>
      </c>
      <c r="C4496" t="s">
        <v>680</v>
      </c>
      <c r="D4496" t="s">
        <v>8</v>
      </c>
      <c r="E4496" t="s">
        <v>366</v>
      </c>
      <c r="F4496" s="138">
        <v>44178</v>
      </c>
      <c r="G4496" t="s">
        <v>685</v>
      </c>
      <c r="H4496" t="s">
        <v>667</v>
      </c>
      <c r="I4496" t="s">
        <v>681</v>
      </c>
      <c r="J4496" t="s">
        <v>248</v>
      </c>
      <c r="K4496" t="s">
        <v>671</v>
      </c>
      <c r="L4496">
        <v>1000</v>
      </c>
      <c r="M4496">
        <v>200</v>
      </c>
      <c r="N4496">
        <v>192</v>
      </c>
      <c r="P4496">
        <v>80</v>
      </c>
      <c r="Q4496">
        <v>51</v>
      </c>
      <c r="R4496">
        <v>3</v>
      </c>
      <c r="S4496">
        <v>52</v>
      </c>
      <c r="T4496">
        <v>57.5</v>
      </c>
      <c r="U4496">
        <v>2</v>
      </c>
      <c r="V4496">
        <v>1.1018518518518519</v>
      </c>
      <c r="W4496">
        <v>0.4</v>
      </c>
      <c r="X4496">
        <v>0.37946428571428575</v>
      </c>
      <c r="Y4496">
        <v>2.2321428571428575E-2</v>
      </c>
      <c r="Z4496">
        <v>278</v>
      </c>
      <c r="AA4496">
        <v>0.7</v>
      </c>
      <c r="AB4496">
        <v>56</v>
      </c>
      <c r="AC4496">
        <v>0</v>
      </c>
      <c r="AD4496">
        <v>0</v>
      </c>
      <c r="AE4496">
        <v>3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4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150</v>
      </c>
      <c r="AR4496">
        <v>150</v>
      </c>
      <c r="AS4496" t="s">
        <v>755</v>
      </c>
    </row>
    <row r="4497" spans="1:45" x14ac:dyDescent="0.25">
      <c r="A4497">
        <v>4496</v>
      </c>
      <c r="B4497" t="s">
        <v>26</v>
      </c>
      <c r="C4497" t="s">
        <v>680</v>
      </c>
      <c r="D4497" t="s">
        <v>8</v>
      </c>
      <c r="E4497" t="s">
        <v>366</v>
      </c>
      <c r="F4497" s="138">
        <v>44178</v>
      </c>
      <c r="G4497" t="s">
        <v>684</v>
      </c>
      <c r="H4497" t="s">
        <v>667</v>
      </c>
      <c r="I4497" t="s">
        <v>689</v>
      </c>
      <c r="J4497" t="s">
        <v>400</v>
      </c>
      <c r="K4497" t="s">
        <v>669</v>
      </c>
      <c r="L4497">
        <v>1250</v>
      </c>
      <c r="M4497">
        <v>350</v>
      </c>
      <c r="N4497">
        <v>448</v>
      </c>
      <c r="P4497">
        <v>140</v>
      </c>
      <c r="Q4497">
        <v>40</v>
      </c>
      <c r="R4497">
        <v>26</v>
      </c>
      <c r="S4497">
        <v>92</v>
      </c>
      <c r="T4497">
        <v>32.25</v>
      </c>
      <c r="U4497">
        <v>27</v>
      </c>
      <c r="V4497">
        <v>0.89772727272727271</v>
      </c>
      <c r="W4497">
        <v>0.4</v>
      </c>
      <c r="X4497">
        <v>0.12755102040816327</v>
      </c>
      <c r="Y4497">
        <v>8.2908163265306131E-2</v>
      </c>
      <c r="Z4497">
        <v>376</v>
      </c>
      <c r="AA4497">
        <v>0.65</v>
      </c>
      <c r="AB4497">
        <v>30</v>
      </c>
      <c r="AC4497">
        <v>5</v>
      </c>
      <c r="AD4497">
        <v>0</v>
      </c>
      <c r="AE4497">
        <v>2</v>
      </c>
      <c r="AF4497">
        <v>0</v>
      </c>
      <c r="AG4497">
        <v>0</v>
      </c>
      <c r="AH4497">
        <v>25</v>
      </c>
      <c r="AI4497">
        <v>0</v>
      </c>
      <c r="AJ4497">
        <v>0</v>
      </c>
      <c r="AK4497">
        <v>4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150</v>
      </c>
      <c r="AR4497">
        <v>150</v>
      </c>
      <c r="AS4497" t="s">
        <v>755</v>
      </c>
    </row>
    <row r="4498" spans="1:45" x14ac:dyDescent="0.25">
      <c r="A4498">
        <v>4497</v>
      </c>
      <c r="B4498" t="s">
        <v>26</v>
      </c>
      <c r="C4498" t="s">
        <v>680</v>
      </c>
      <c r="D4498" t="s">
        <v>8</v>
      </c>
      <c r="E4498" t="s">
        <v>367</v>
      </c>
      <c r="F4498" s="138">
        <v>44179</v>
      </c>
      <c r="G4498" t="s">
        <v>666</v>
      </c>
      <c r="H4498" t="s">
        <v>687</v>
      </c>
      <c r="I4498" t="s">
        <v>689</v>
      </c>
      <c r="J4498" t="s">
        <v>642</v>
      </c>
      <c r="K4498" t="s">
        <v>669</v>
      </c>
      <c r="L4498">
        <v>2700</v>
      </c>
      <c r="M4498">
        <v>567</v>
      </c>
      <c r="N4498">
        <v>560</v>
      </c>
      <c r="P4498">
        <v>226</v>
      </c>
      <c r="Q4498">
        <v>121</v>
      </c>
      <c r="R4498">
        <v>0</v>
      </c>
      <c r="S4498">
        <v>147</v>
      </c>
      <c r="T4498">
        <v>103</v>
      </c>
      <c r="U4498">
        <v>0</v>
      </c>
      <c r="V4498">
        <v>0.85123966942148765</v>
      </c>
      <c r="W4498">
        <v>0.24</v>
      </c>
      <c r="X4498">
        <v>0.30867346938775508</v>
      </c>
      <c r="Y4498">
        <v>0</v>
      </c>
      <c r="Z4498">
        <v>1012</v>
      </c>
      <c r="AA4498">
        <v>0.65</v>
      </c>
      <c r="AB4498">
        <v>80</v>
      </c>
      <c r="AC4498">
        <v>30</v>
      </c>
      <c r="AD4498">
        <v>0</v>
      </c>
      <c r="AE4498">
        <v>15</v>
      </c>
      <c r="AF4498">
        <v>0</v>
      </c>
      <c r="AG4498">
        <v>8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150</v>
      </c>
      <c r="AR4498">
        <v>150</v>
      </c>
      <c r="AS4498" t="s">
        <v>797</v>
      </c>
    </row>
    <row r="4499" spans="1:45" x14ac:dyDescent="0.25">
      <c r="A4499">
        <v>4498</v>
      </c>
      <c r="B4499" t="s">
        <v>26</v>
      </c>
      <c r="C4499" t="s">
        <v>680</v>
      </c>
      <c r="D4499" t="s">
        <v>8</v>
      </c>
      <c r="E4499" t="s">
        <v>367</v>
      </c>
      <c r="F4499" s="138">
        <v>44180</v>
      </c>
      <c r="G4499" t="s">
        <v>666</v>
      </c>
      <c r="H4499" t="s">
        <v>687</v>
      </c>
      <c r="I4499" t="s">
        <v>689</v>
      </c>
      <c r="J4499" t="s">
        <v>642</v>
      </c>
      <c r="K4499" t="s">
        <v>669</v>
      </c>
      <c r="L4499">
        <v>2700</v>
      </c>
      <c r="M4499">
        <v>567</v>
      </c>
      <c r="N4499">
        <v>496</v>
      </c>
      <c r="P4499">
        <v>226</v>
      </c>
      <c r="Q4499">
        <v>95</v>
      </c>
      <c r="R4499">
        <v>0</v>
      </c>
      <c r="S4499">
        <v>147</v>
      </c>
      <c r="T4499">
        <v>76</v>
      </c>
      <c r="U4499">
        <v>0</v>
      </c>
      <c r="V4499">
        <v>0.8</v>
      </c>
      <c r="W4499">
        <v>0.24</v>
      </c>
      <c r="X4499">
        <v>0.27361751152073732</v>
      </c>
      <c r="Y4499">
        <v>0</v>
      </c>
      <c r="Z4499">
        <v>720</v>
      </c>
      <c r="AA4499">
        <v>0.65</v>
      </c>
      <c r="AB4499">
        <v>60</v>
      </c>
      <c r="AC4499">
        <v>0</v>
      </c>
      <c r="AD4499">
        <v>0</v>
      </c>
      <c r="AE4499">
        <v>20</v>
      </c>
      <c r="AF4499">
        <v>0</v>
      </c>
      <c r="AG4499">
        <v>6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150</v>
      </c>
      <c r="AR4499">
        <v>150</v>
      </c>
      <c r="AS4499" t="s">
        <v>797</v>
      </c>
    </row>
    <row r="4500" spans="1:45" x14ac:dyDescent="0.25">
      <c r="A4500">
        <v>4499</v>
      </c>
      <c r="B4500" t="s">
        <v>26</v>
      </c>
      <c r="C4500" t="s">
        <v>680</v>
      </c>
      <c r="D4500" t="s">
        <v>8</v>
      </c>
      <c r="E4500" t="s">
        <v>367</v>
      </c>
      <c r="F4500" s="138">
        <v>44181</v>
      </c>
      <c r="G4500" t="s">
        <v>666</v>
      </c>
      <c r="H4500" t="s">
        <v>687</v>
      </c>
      <c r="I4500" t="s">
        <v>689</v>
      </c>
      <c r="J4500" t="s">
        <v>642</v>
      </c>
      <c r="K4500" t="s">
        <v>669</v>
      </c>
      <c r="L4500">
        <v>2700</v>
      </c>
      <c r="M4500">
        <v>567</v>
      </c>
      <c r="N4500">
        <v>656</v>
      </c>
      <c r="P4500">
        <v>226</v>
      </c>
      <c r="Q4500">
        <v>154</v>
      </c>
      <c r="R4500">
        <v>0</v>
      </c>
      <c r="S4500">
        <v>147</v>
      </c>
      <c r="T4500">
        <v>149</v>
      </c>
      <c r="U4500">
        <v>0</v>
      </c>
      <c r="V4500">
        <v>0.96753246753246758</v>
      </c>
      <c r="W4500">
        <v>0.24</v>
      </c>
      <c r="X4500">
        <v>0.33536585365853661</v>
      </c>
      <c r="Y4500">
        <v>0</v>
      </c>
      <c r="Z4500">
        <v>900</v>
      </c>
      <c r="AA4500">
        <v>0.65</v>
      </c>
      <c r="AB4500">
        <v>123</v>
      </c>
      <c r="AC4500">
        <v>0</v>
      </c>
      <c r="AD4500">
        <v>0</v>
      </c>
      <c r="AE4500">
        <v>40</v>
      </c>
      <c r="AF4500">
        <v>0</v>
      </c>
      <c r="AG4500">
        <v>6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150</v>
      </c>
      <c r="AR4500">
        <v>150</v>
      </c>
      <c r="AS4500" t="s">
        <v>797</v>
      </c>
    </row>
    <row r="4501" spans="1:45" x14ac:dyDescent="0.25">
      <c r="A4501">
        <v>4500</v>
      </c>
      <c r="B4501" t="s">
        <v>26</v>
      </c>
      <c r="C4501" t="s">
        <v>680</v>
      </c>
      <c r="D4501" t="s">
        <v>8</v>
      </c>
      <c r="E4501" t="s">
        <v>367</v>
      </c>
      <c r="F4501" s="138">
        <v>44182</v>
      </c>
      <c r="G4501" t="s">
        <v>666</v>
      </c>
      <c r="H4501" t="s">
        <v>687</v>
      </c>
      <c r="I4501" t="s">
        <v>689</v>
      </c>
      <c r="J4501" t="s">
        <v>642</v>
      </c>
      <c r="K4501" t="s">
        <v>669</v>
      </c>
      <c r="L4501">
        <v>2700</v>
      </c>
      <c r="M4501">
        <v>567</v>
      </c>
      <c r="N4501">
        <v>528</v>
      </c>
      <c r="P4501">
        <v>226</v>
      </c>
      <c r="Q4501">
        <v>126</v>
      </c>
      <c r="R4501">
        <v>0</v>
      </c>
      <c r="S4501">
        <v>147</v>
      </c>
      <c r="T4501">
        <v>118</v>
      </c>
      <c r="U4501">
        <v>0</v>
      </c>
      <c r="V4501">
        <v>0.93650793650793651</v>
      </c>
      <c r="W4501">
        <v>0.24</v>
      </c>
      <c r="X4501">
        <v>0.34090909090909094</v>
      </c>
      <c r="Y4501">
        <v>0</v>
      </c>
      <c r="Z4501">
        <v>880</v>
      </c>
      <c r="AA4501">
        <v>0.65</v>
      </c>
      <c r="AB4501">
        <v>85</v>
      </c>
      <c r="AC4501">
        <v>0</v>
      </c>
      <c r="AD4501">
        <v>0</v>
      </c>
      <c r="AE4501">
        <v>34</v>
      </c>
      <c r="AF4501">
        <v>0</v>
      </c>
      <c r="AG4501">
        <v>16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150</v>
      </c>
      <c r="AR4501">
        <v>150</v>
      </c>
      <c r="AS4501" t="s">
        <v>797</v>
      </c>
    </row>
    <row r="4502" spans="1:45" x14ac:dyDescent="0.25">
      <c r="A4502">
        <v>4501</v>
      </c>
      <c r="B4502" t="s">
        <v>26</v>
      </c>
      <c r="C4502" t="s">
        <v>680</v>
      </c>
      <c r="D4502" t="s">
        <v>8</v>
      </c>
      <c r="E4502" t="s">
        <v>367</v>
      </c>
      <c r="F4502" s="138">
        <v>44183</v>
      </c>
      <c r="G4502" t="s">
        <v>666</v>
      </c>
      <c r="H4502" t="s">
        <v>687</v>
      </c>
      <c r="I4502" t="s">
        <v>689</v>
      </c>
      <c r="J4502" t="s">
        <v>642</v>
      </c>
      <c r="K4502" t="s">
        <v>669</v>
      </c>
      <c r="L4502">
        <v>2700</v>
      </c>
      <c r="M4502">
        <v>567</v>
      </c>
      <c r="N4502">
        <v>576</v>
      </c>
      <c r="P4502">
        <v>226</v>
      </c>
      <c r="Q4502">
        <v>98</v>
      </c>
      <c r="R4502">
        <v>0</v>
      </c>
      <c r="S4502">
        <v>147</v>
      </c>
      <c r="T4502">
        <v>114</v>
      </c>
      <c r="U4502">
        <v>0</v>
      </c>
      <c r="V4502">
        <v>1.1632653061224489</v>
      </c>
      <c r="W4502">
        <v>0.24</v>
      </c>
      <c r="X4502">
        <v>0.24305555555555555</v>
      </c>
      <c r="Y4502">
        <v>0</v>
      </c>
      <c r="Z4502">
        <v>950</v>
      </c>
      <c r="AA4502">
        <v>0.65</v>
      </c>
      <c r="AB4502">
        <v>91</v>
      </c>
      <c r="AC4502">
        <v>0</v>
      </c>
      <c r="AD4502">
        <v>0</v>
      </c>
      <c r="AE4502">
        <v>22</v>
      </c>
      <c r="AF4502">
        <v>0</v>
      </c>
      <c r="AG4502">
        <v>12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150</v>
      </c>
      <c r="AR4502">
        <v>150</v>
      </c>
      <c r="AS4502" t="s">
        <v>797</v>
      </c>
    </row>
    <row r="4503" spans="1:45" x14ac:dyDescent="0.25">
      <c r="A4503">
        <v>4497</v>
      </c>
      <c r="B4503" t="s">
        <v>26</v>
      </c>
      <c r="C4503" t="s">
        <v>665</v>
      </c>
      <c r="D4503" t="s">
        <v>8</v>
      </c>
      <c r="E4503" t="s">
        <v>367</v>
      </c>
      <c r="F4503" s="138">
        <v>44184</v>
      </c>
      <c r="G4503" t="s">
        <v>666</v>
      </c>
      <c r="H4503" t="s">
        <v>667</v>
      </c>
      <c r="I4503" t="s">
        <v>668</v>
      </c>
      <c r="J4503" t="s">
        <v>129</v>
      </c>
      <c r="K4503" t="s">
        <v>669</v>
      </c>
      <c r="L4503">
        <v>2700</v>
      </c>
      <c r="M4503">
        <v>567</v>
      </c>
      <c r="N4503">
        <v>562</v>
      </c>
      <c r="P4503">
        <v>226.8</v>
      </c>
      <c r="Q4503">
        <v>132</v>
      </c>
      <c r="R4503">
        <v>0</v>
      </c>
      <c r="S4503">
        <v>149.68799999999999</v>
      </c>
      <c r="T4503">
        <v>110.75</v>
      </c>
      <c r="U4503">
        <v>0</v>
      </c>
      <c r="V4503">
        <v>0.83901515151515149</v>
      </c>
      <c r="W4503">
        <v>0.4</v>
      </c>
      <c r="X4503">
        <v>0.33553634977122526</v>
      </c>
      <c r="Y4503">
        <v>0</v>
      </c>
      <c r="Z4503">
        <v>560</v>
      </c>
      <c r="AA4503">
        <v>0.8</v>
      </c>
      <c r="AB4503">
        <v>92</v>
      </c>
      <c r="AC4503">
        <v>5</v>
      </c>
      <c r="AD4503">
        <v>0</v>
      </c>
      <c r="AE4503">
        <v>35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100</v>
      </c>
      <c r="AR4503">
        <v>100</v>
      </c>
      <c r="AS4503" t="s">
        <v>797</v>
      </c>
    </row>
    <row r="4504" spans="1:45" x14ac:dyDescent="0.25">
      <c r="A4504">
        <v>4498</v>
      </c>
      <c r="B4504" t="s">
        <v>26</v>
      </c>
      <c r="C4504" t="s">
        <v>665</v>
      </c>
      <c r="D4504" t="s">
        <v>8</v>
      </c>
      <c r="E4504" t="s">
        <v>367</v>
      </c>
      <c r="F4504" s="138">
        <v>44184</v>
      </c>
      <c r="G4504" t="s">
        <v>666</v>
      </c>
      <c r="H4504" t="s">
        <v>667</v>
      </c>
      <c r="I4504" t="s">
        <v>668</v>
      </c>
      <c r="J4504" t="s">
        <v>130</v>
      </c>
      <c r="K4504" t="s">
        <v>669</v>
      </c>
      <c r="L4504">
        <v>2700</v>
      </c>
      <c r="M4504">
        <v>567</v>
      </c>
      <c r="N4504">
        <v>560</v>
      </c>
      <c r="P4504">
        <v>226.8</v>
      </c>
      <c r="Q4504">
        <v>122</v>
      </c>
      <c r="R4504">
        <v>0</v>
      </c>
      <c r="S4504">
        <v>149.68799999999999</v>
      </c>
      <c r="T4504">
        <v>99</v>
      </c>
      <c r="U4504">
        <v>0</v>
      </c>
      <c r="V4504">
        <v>0.81147540983606559</v>
      </c>
      <c r="W4504">
        <v>0.4</v>
      </c>
      <c r="X4504">
        <v>0.31122448979591838</v>
      </c>
      <c r="Y4504">
        <v>0</v>
      </c>
      <c r="Z4504">
        <v>642</v>
      </c>
      <c r="AA4504">
        <v>0.8</v>
      </c>
      <c r="AB4504">
        <v>98</v>
      </c>
      <c r="AC4504">
        <v>0</v>
      </c>
      <c r="AD4504">
        <v>0</v>
      </c>
      <c r="AE4504">
        <v>2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100</v>
      </c>
      <c r="AR4504">
        <v>100</v>
      </c>
      <c r="AS4504" t="s">
        <v>797</v>
      </c>
    </row>
    <row r="4505" spans="1:45" x14ac:dyDescent="0.25">
      <c r="A4505">
        <v>4499</v>
      </c>
      <c r="B4505" t="s">
        <v>26</v>
      </c>
      <c r="C4505" t="s">
        <v>665</v>
      </c>
      <c r="D4505" t="s">
        <v>8</v>
      </c>
      <c r="E4505" t="s">
        <v>367</v>
      </c>
      <c r="F4505" s="138">
        <v>44184</v>
      </c>
      <c r="G4505" t="s">
        <v>666</v>
      </c>
      <c r="H4505" t="s">
        <v>667</v>
      </c>
      <c r="I4505" t="s">
        <v>672</v>
      </c>
      <c r="J4505" t="s">
        <v>189</v>
      </c>
      <c r="K4505" t="s">
        <v>669</v>
      </c>
      <c r="L4505">
        <v>2700</v>
      </c>
      <c r="M4505">
        <v>567</v>
      </c>
      <c r="N4505">
        <v>564</v>
      </c>
      <c r="P4505">
        <v>226.8</v>
      </c>
      <c r="Q4505">
        <v>135</v>
      </c>
      <c r="R4505">
        <v>31</v>
      </c>
      <c r="S4505">
        <v>149.68799999999999</v>
      </c>
      <c r="T4505">
        <v>115.65</v>
      </c>
      <c r="U4505">
        <v>25.5</v>
      </c>
      <c r="V4505">
        <v>0.85030120481927718</v>
      </c>
      <c r="W4505">
        <v>0.4</v>
      </c>
      <c r="X4505">
        <v>0.34194528875379943</v>
      </c>
      <c r="Y4505">
        <v>7.8520770010131719E-2</v>
      </c>
      <c r="Z4505">
        <v>538</v>
      </c>
      <c r="AA4505">
        <v>0.8</v>
      </c>
      <c r="AB4505">
        <v>89.15</v>
      </c>
      <c r="AC4505">
        <v>0</v>
      </c>
      <c r="AD4505">
        <v>0</v>
      </c>
      <c r="AE4505">
        <v>53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51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100</v>
      </c>
      <c r="AR4505">
        <v>100</v>
      </c>
      <c r="AS4505" t="s">
        <v>797</v>
      </c>
    </row>
    <row r="4506" spans="1:45" x14ac:dyDescent="0.25">
      <c r="A4506">
        <v>4500</v>
      </c>
      <c r="B4506" t="s">
        <v>26</v>
      </c>
      <c r="C4506" t="s">
        <v>665</v>
      </c>
      <c r="D4506" t="s">
        <v>8</v>
      </c>
      <c r="E4506" t="s">
        <v>367</v>
      </c>
      <c r="F4506" s="138">
        <v>44184</v>
      </c>
      <c r="G4506" t="s">
        <v>703</v>
      </c>
      <c r="H4506" t="s">
        <v>667</v>
      </c>
      <c r="I4506" t="s">
        <v>668</v>
      </c>
      <c r="J4506" t="s">
        <v>451</v>
      </c>
      <c r="K4506" t="s">
        <v>669</v>
      </c>
      <c r="L4506">
        <v>2700</v>
      </c>
      <c r="M4506">
        <v>504</v>
      </c>
      <c r="N4506">
        <v>512</v>
      </c>
      <c r="P4506">
        <v>201</v>
      </c>
      <c r="Q4506">
        <v>75</v>
      </c>
      <c r="R4506">
        <v>0</v>
      </c>
      <c r="S4506">
        <v>133</v>
      </c>
      <c r="T4506">
        <v>43.5</v>
      </c>
      <c r="U4506">
        <v>0</v>
      </c>
      <c r="V4506">
        <v>0.57999999999999996</v>
      </c>
      <c r="W4506">
        <v>0.4</v>
      </c>
      <c r="X4506">
        <v>0.20926339285714288</v>
      </c>
      <c r="Y4506">
        <v>0</v>
      </c>
      <c r="Z4506">
        <v>400</v>
      </c>
      <c r="AA4506">
        <v>0.8</v>
      </c>
      <c r="AB4506">
        <v>37.5</v>
      </c>
      <c r="AC4506">
        <v>0</v>
      </c>
      <c r="AD4506">
        <v>0</v>
      </c>
      <c r="AE4506">
        <v>12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100</v>
      </c>
      <c r="AR4506">
        <v>100</v>
      </c>
      <c r="AS4506" t="s">
        <v>797</v>
      </c>
    </row>
    <row r="4507" spans="1:45" x14ac:dyDescent="0.25">
      <c r="A4507">
        <v>4501</v>
      </c>
      <c r="B4507" t="s">
        <v>26</v>
      </c>
      <c r="C4507" t="s">
        <v>665</v>
      </c>
      <c r="D4507" t="s">
        <v>8</v>
      </c>
      <c r="E4507" t="s">
        <v>367</v>
      </c>
      <c r="F4507" s="138">
        <v>44184</v>
      </c>
      <c r="G4507" t="s">
        <v>670</v>
      </c>
      <c r="H4507" t="s">
        <v>667</v>
      </c>
      <c r="I4507" t="s">
        <v>668</v>
      </c>
      <c r="J4507" t="s">
        <v>138</v>
      </c>
      <c r="K4507" t="s">
        <v>671</v>
      </c>
      <c r="L4507">
        <v>1200</v>
      </c>
      <c r="M4507">
        <v>336</v>
      </c>
      <c r="N4507">
        <v>340</v>
      </c>
      <c r="P4507">
        <v>134.4</v>
      </c>
      <c r="Q4507">
        <v>74</v>
      </c>
      <c r="R4507">
        <v>0</v>
      </c>
      <c r="S4507">
        <v>88.703999999999994</v>
      </c>
      <c r="T4507">
        <v>45</v>
      </c>
      <c r="U4507">
        <v>0</v>
      </c>
      <c r="V4507">
        <v>0.60810810810810811</v>
      </c>
      <c r="W4507">
        <v>0.4</v>
      </c>
      <c r="X4507">
        <v>0.31092436974789922</v>
      </c>
      <c r="Y4507">
        <v>0</v>
      </c>
      <c r="Z4507">
        <v>300</v>
      </c>
      <c r="AA4507">
        <v>0.7</v>
      </c>
      <c r="AB4507">
        <v>35</v>
      </c>
      <c r="AC4507">
        <v>6</v>
      </c>
      <c r="AD4507">
        <v>0</v>
      </c>
      <c r="AE4507">
        <v>17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100</v>
      </c>
      <c r="AR4507">
        <v>100</v>
      </c>
      <c r="AS4507" t="s">
        <v>797</v>
      </c>
    </row>
    <row r="4508" spans="1:45" x14ac:dyDescent="0.25">
      <c r="A4508">
        <v>4502</v>
      </c>
      <c r="B4508" t="s">
        <v>26</v>
      </c>
      <c r="C4508" t="s">
        <v>665</v>
      </c>
      <c r="D4508" t="s">
        <v>8</v>
      </c>
      <c r="E4508" t="s">
        <v>367</v>
      </c>
      <c r="F4508" s="138">
        <v>44184</v>
      </c>
      <c r="G4508" t="s">
        <v>670</v>
      </c>
      <c r="H4508" t="s">
        <v>667</v>
      </c>
      <c r="I4508" t="s">
        <v>668</v>
      </c>
      <c r="J4508" t="s">
        <v>139</v>
      </c>
      <c r="K4508" t="s">
        <v>671</v>
      </c>
      <c r="L4508">
        <v>1200</v>
      </c>
      <c r="M4508">
        <v>240</v>
      </c>
      <c r="N4508">
        <v>240</v>
      </c>
      <c r="P4508">
        <v>96</v>
      </c>
      <c r="Q4508">
        <v>60</v>
      </c>
      <c r="R4508">
        <v>0</v>
      </c>
      <c r="S4508">
        <v>63.36</v>
      </c>
      <c r="T4508">
        <v>23.75</v>
      </c>
      <c r="U4508">
        <v>0</v>
      </c>
      <c r="V4508">
        <v>0.39583333333333331</v>
      </c>
      <c r="W4508">
        <v>0.4</v>
      </c>
      <c r="X4508">
        <v>0.35714285714285715</v>
      </c>
      <c r="Y4508">
        <v>0</v>
      </c>
      <c r="Z4508">
        <v>290</v>
      </c>
      <c r="AA4508">
        <v>0.8</v>
      </c>
      <c r="AB4508">
        <v>21</v>
      </c>
      <c r="AC4508">
        <v>5</v>
      </c>
      <c r="AD4508">
        <v>0</v>
      </c>
      <c r="AE4508">
        <v>3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50</v>
      </c>
      <c r="AR4508">
        <v>50</v>
      </c>
      <c r="AS4508" t="s">
        <v>755</v>
      </c>
    </row>
    <row r="4509" spans="1:45" x14ac:dyDescent="0.25">
      <c r="A4509">
        <v>4503</v>
      </c>
      <c r="B4509" t="s">
        <v>26</v>
      </c>
      <c r="C4509" t="s">
        <v>665</v>
      </c>
      <c r="D4509" t="s">
        <v>8</v>
      </c>
      <c r="E4509" t="s">
        <v>367</v>
      </c>
      <c r="F4509" s="138">
        <v>44184</v>
      </c>
      <c r="G4509" t="s">
        <v>670</v>
      </c>
      <c r="H4509" t="s">
        <v>667</v>
      </c>
      <c r="I4509" t="s">
        <v>668</v>
      </c>
      <c r="J4509" t="s">
        <v>137</v>
      </c>
      <c r="K4509" t="s">
        <v>671</v>
      </c>
      <c r="L4509">
        <v>1200</v>
      </c>
      <c r="M4509">
        <v>336</v>
      </c>
      <c r="N4509">
        <v>324</v>
      </c>
      <c r="P4509">
        <v>134.4</v>
      </c>
      <c r="Q4509">
        <v>86</v>
      </c>
      <c r="R4509">
        <v>33</v>
      </c>
      <c r="S4509">
        <v>88.703999999999994</v>
      </c>
      <c r="T4509">
        <v>51.75</v>
      </c>
      <c r="U4509">
        <v>18.5</v>
      </c>
      <c r="V4509">
        <v>0.59033613445378152</v>
      </c>
      <c r="W4509">
        <v>0.4</v>
      </c>
      <c r="X4509">
        <v>0.37918871252204589</v>
      </c>
      <c r="Y4509">
        <v>0.14550264550264552</v>
      </c>
      <c r="Z4509">
        <v>323</v>
      </c>
      <c r="AA4509">
        <v>0.7</v>
      </c>
      <c r="AB4509">
        <v>40</v>
      </c>
      <c r="AC4509">
        <v>9</v>
      </c>
      <c r="AD4509">
        <v>0</v>
      </c>
      <c r="AE4509">
        <v>19</v>
      </c>
      <c r="AF4509">
        <v>0</v>
      </c>
      <c r="AG4509">
        <v>0</v>
      </c>
      <c r="AH4509">
        <v>0</v>
      </c>
      <c r="AI4509">
        <v>18</v>
      </c>
      <c r="AJ4509">
        <v>0</v>
      </c>
      <c r="AK4509">
        <v>28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100</v>
      </c>
      <c r="AR4509">
        <v>100</v>
      </c>
      <c r="AS4509" t="s">
        <v>797</v>
      </c>
    </row>
    <row r="4510" spans="1:45" x14ac:dyDescent="0.25">
      <c r="A4510">
        <v>4504</v>
      </c>
      <c r="B4510" t="s">
        <v>26</v>
      </c>
      <c r="C4510" t="s">
        <v>665</v>
      </c>
      <c r="D4510" t="s">
        <v>8</v>
      </c>
      <c r="E4510" t="s">
        <v>367</v>
      </c>
      <c r="F4510" s="138">
        <v>44184</v>
      </c>
      <c r="G4510" t="s">
        <v>670</v>
      </c>
      <c r="H4510" t="s">
        <v>667</v>
      </c>
      <c r="I4510" t="s">
        <v>668</v>
      </c>
      <c r="J4510" t="s">
        <v>140</v>
      </c>
      <c r="K4510" t="s">
        <v>671</v>
      </c>
      <c r="L4510">
        <v>1200</v>
      </c>
      <c r="M4510">
        <v>336</v>
      </c>
      <c r="N4510">
        <v>334</v>
      </c>
      <c r="P4510">
        <v>134.4</v>
      </c>
      <c r="Q4510">
        <v>86</v>
      </c>
      <c r="R4510">
        <v>0</v>
      </c>
      <c r="S4510">
        <v>88.703999999999994</v>
      </c>
      <c r="T4510">
        <v>38.75</v>
      </c>
      <c r="U4510">
        <v>0</v>
      </c>
      <c r="V4510">
        <v>0.45058139534883723</v>
      </c>
      <c r="W4510">
        <v>0.4</v>
      </c>
      <c r="X4510">
        <v>0.36783575705731397</v>
      </c>
      <c r="Y4510">
        <v>0</v>
      </c>
      <c r="Z4510">
        <v>323</v>
      </c>
      <c r="AA4510">
        <v>0.7</v>
      </c>
      <c r="AB4510">
        <v>32</v>
      </c>
      <c r="AC4510">
        <v>5</v>
      </c>
      <c r="AD4510">
        <v>0</v>
      </c>
      <c r="AE4510">
        <v>11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50</v>
      </c>
      <c r="AR4510">
        <v>50</v>
      </c>
      <c r="AS4510" t="s">
        <v>797</v>
      </c>
    </row>
    <row r="4511" spans="1:45" x14ac:dyDescent="0.25">
      <c r="A4511">
        <v>4505</v>
      </c>
      <c r="B4511" t="s">
        <v>26</v>
      </c>
      <c r="C4511" t="s">
        <v>665</v>
      </c>
      <c r="D4511" t="s">
        <v>8</v>
      </c>
      <c r="E4511" t="s">
        <v>367</v>
      </c>
      <c r="F4511" s="138">
        <v>44184</v>
      </c>
      <c r="G4511" t="s">
        <v>670</v>
      </c>
      <c r="H4511" t="s">
        <v>667</v>
      </c>
      <c r="I4511" t="s">
        <v>668</v>
      </c>
      <c r="J4511" t="s">
        <v>141</v>
      </c>
      <c r="K4511" t="s">
        <v>671</v>
      </c>
      <c r="L4511">
        <v>1200</v>
      </c>
      <c r="M4511">
        <v>336</v>
      </c>
      <c r="N4511">
        <v>340</v>
      </c>
      <c r="P4511">
        <v>134.4</v>
      </c>
      <c r="Q4511">
        <v>76</v>
      </c>
      <c r="R4511">
        <v>6</v>
      </c>
      <c r="S4511">
        <v>88.703999999999994</v>
      </c>
      <c r="T4511">
        <v>49.25</v>
      </c>
      <c r="U4511">
        <v>2.25</v>
      </c>
      <c r="V4511">
        <v>0.62804878048780488</v>
      </c>
      <c r="W4511">
        <v>0.4</v>
      </c>
      <c r="X4511">
        <v>0.31932773109243701</v>
      </c>
      <c r="Y4511">
        <v>2.5210084033613449E-2</v>
      </c>
      <c r="Z4511">
        <v>221</v>
      </c>
      <c r="AA4511">
        <v>0.7</v>
      </c>
      <c r="AB4511">
        <v>31</v>
      </c>
      <c r="AC4511">
        <v>7</v>
      </c>
      <c r="AD4511">
        <v>0</v>
      </c>
      <c r="AE4511">
        <v>33</v>
      </c>
      <c r="AF4511">
        <v>0</v>
      </c>
      <c r="AG4511">
        <v>0</v>
      </c>
      <c r="AH4511">
        <v>0</v>
      </c>
      <c r="AI4511">
        <v>9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50</v>
      </c>
      <c r="AR4511">
        <v>50</v>
      </c>
      <c r="AS4511" t="s">
        <v>797</v>
      </c>
    </row>
    <row r="4512" spans="1:45" x14ac:dyDescent="0.25">
      <c r="A4512">
        <v>4506</v>
      </c>
      <c r="B4512" t="s">
        <v>26</v>
      </c>
      <c r="C4512" t="s">
        <v>665</v>
      </c>
      <c r="D4512" t="s">
        <v>8</v>
      </c>
      <c r="E4512" t="s">
        <v>367</v>
      </c>
      <c r="F4512" s="138">
        <v>44184</v>
      </c>
      <c r="G4512" t="s">
        <v>682</v>
      </c>
      <c r="H4512" t="s">
        <v>667</v>
      </c>
      <c r="I4512" t="s">
        <v>668</v>
      </c>
      <c r="J4512" t="s">
        <v>151</v>
      </c>
      <c r="K4512" t="s">
        <v>671</v>
      </c>
      <c r="L4512">
        <v>1000</v>
      </c>
      <c r="M4512">
        <v>200</v>
      </c>
      <c r="N4512">
        <v>198</v>
      </c>
      <c r="P4512">
        <v>80</v>
      </c>
      <c r="Q4512">
        <v>58</v>
      </c>
      <c r="R4512">
        <v>0</v>
      </c>
      <c r="S4512">
        <v>52.8</v>
      </c>
      <c r="T4512">
        <v>31.5</v>
      </c>
      <c r="U4512">
        <v>0</v>
      </c>
      <c r="V4512">
        <v>0.5431034482758621</v>
      </c>
      <c r="W4512">
        <v>0.4</v>
      </c>
      <c r="X4512">
        <v>0.41847041847041849</v>
      </c>
      <c r="Y4512">
        <v>0</v>
      </c>
      <c r="Z4512">
        <v>198</v>
      </c>
      <c r="AA4512">
        <v>0.7</v>
      </c>
      <c r="AB4512">
        <v>7.5</v>
      </c>
      <c r="AC4512">
        <v>10</v>
      </c>
      <c r="AD4512">
        <v>0</v>
      </c>
      <c r="AE4512">
        <v>43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50</v>
      </c>
      <c r="AR4512">
        <v>50</v>
      </c>
      <c r="AS4512" t="s">
        <v>755</v>
      </c>
    </row>
    <row r="4513" spans="1:45" x14ac:dyDescent="0.25">
      <c r="A4513">
        <v>4507</v>
      </c>
      <c r="B4513" t="s">
        <v>26</v>
      </c>
      <c r="C4513" t="s">
        <v>665</v>
      </c>
      <c r="D4513" t="s">
        <v>8</v>
      </c>
      <c r="E4513" t="s">
        <v>367</v>
      </c>
      <c r="F4513" s="138">
        <v>44184</v>
      </c>
      <c r="G4513" t="s">
        <v>682</v>
      </c>
      <c r="H4513" t="s">
        <v>667</v>
      </c>
      <c r="I4513" t="s">
        <v>668</v>
      </c>
      <c r="J4513" t="s">
        <v>152</v>
      </c>
      <c r="K4513" t="s">
        <v>671</v>
      </c>
      <c r="L4513">
        <v>1000</v>
      </c>
      <c r="M4513">
        <v>200</v>
      </c>
      <c r="N4513">
        <v>201</v>
      </c>
      <c r="P4513">
        <v>80</v>
      </c>
      <c r="Q4513">
        <v>61</v>
      </c>
      <c r="R4513">
        <v>0</v>
      </c>
      <c r="S4513">
        <v>52.8</v>
      </c>
      <c r="T4513">
        <v>24</v>
      </c>
      <c r="U4513">
        <v>0</v>
      </c>
      <c r="V4513">
        <v>0.39344262295081966</v>
      </c>
      <c r="W4513">
        <v>0.4</v>
      </c>
      <c r="X4513">
        <v>0.43354655294953803</v>
      </c>
      <c r="Y4513">
        <v>0</v>
      </c>
      <c r="Z4513">
        <v>255</v>
      </c>
      <c r="AA4513">
        <v>0.7</v>
      </c>
      <c r="AB4513">
        <v>17</v>
      </c>
      <c r="AC4513">
        <v>0</v>
      </c>
      <c r="AD4513">
        <v>0</v>
      </c>
      <c r="AE4513">
        <v>14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50</v>
      </c>
      <c r="AR4513">
        <v>50</v>
      </c>
      <c r="AS4513" t="s">
        <v>755</v>
      </c>
    </row>
    <row r="4514" spans="1:45" x14ac:dyDescent="0.25">
      <c r="A4514">
        <v>4508</v>
      </c>
      <c r="B4514" t="s">
        <v>26</v>
      </c>
      <c r="C4514" t="s">
        <v>665</v>
      </c>
      <c r="D4514" t="s">
        <v>8</v>
      </c>
      <c r="E4514" t="s">
        <v>367</v>
      </c>
      <c r="F4514" s="138">
        <v>44184</v>
      </c>
      <c r="G4514" t="s">
        <v>682</v>
      </c>
      <c r="H4514" t="s">
        <v>667</v>
      </c>
      <c r="I4514" t="s">
        <v>668</v>
      </c>
      <c r="J4514" t="s">
        <v>153</v>
      </c>
      <c r="K4514" t="s">
        <v>671</v>
      </c>
      <c r="L4514">
        <v>1000</v>
      </c>
      <c r="M4514">
        <v>200</v>
      </c>
      <c r="N4514">
        <v>208</v>
      </c>
      <c r="P4514">
        <v>80</v>
      </c>
      <c r="Q4514">
        <v>71</v>
      </c>
      <c r="R4514">
        <v>0</v>
      </c>
      <c r="S4514">
        <v>52.8</v>
      </c>
      <c r="T4514">
        <v>40.299999999999997</v>
      </c>
      <c r="U4514">
        <v>0</v>
      </c>
      <c r="V4514">
        <v>0.56760563380281681</v>
      </c>
      <c r="W4514">
        <v>0.4</v>
      </c>
      <c r="X4514">
        <v>0.48763736263736268</v>
      </c>
      <c r="Y4514">
        <v>0</v>
      </c>
      <c r="Z4514">
        <v>459</v>
      </c>
      <c r="AA4514">
        <v>0.7</v>
      </c>
      <c r="AB4514">
        <v>33.299999999999997</v>
      </c>
      <c r="AC4514">
        <v>4</v>
      </c>
      <c r="AD4514">
        <v>0</v>
      </c>
      <c r="AE4514">
        <v>12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50</v>
      </c>
      <c r="AR4514">
        <v>50</v>
      </c>
      <c r="AS4514" t="s">
        <v>755</v>
      </c>
    </row>
    <row r="4515" spans="1:45" x14ac:dyDescent="0.25">
      <c r="A4515">
        <v>4509</v>
      </c>
      <c r="B4515" t="s">
        <v>26</v>
      </c>
      <c r="C4515" t="s">
        <v>665</v>
      </c>
      <c r="D4515" t="s">
        <v>8</v>
      </c>
      <c r="E4515" t="s">
        <v>367</v>
      </c>
      <c r="F4515" s="138">
        <v>44184</v>
      </c>
      <c r="G4515" t="s">
        <v>682</v>
      </c>
      <c r="H4515" t="s">
        <v>667</v>
      </c>
      <c r="I4515" t="s">
        <v>668</v>
      </c>
      <c r="J4515" t="s">
        <v>147</v>
      </c>
      <c r="K4515" t="s">
        <v>671</v>
      </c>
      <c r="L4515">
        <v>1000</v>
      </c>
      <c r="M4515">
        <v>200</v>
      </c>
      <c r="N4515">
        <v>198</v>
      </c>
      <c r="P4515">
        <v>80</v>
      </c>
      <c r="Q4515">
        <v>43</v>
      </c>
      <c r="R4515">
        <v>0</v>
      </c>
      <c r="S4515">
        <v>52.8</v>
      </c>
      <c r="T4515">
        <v>15.5</v>
      </c>
      <c r="U4515">
        <v>0</v>
      </c>
      <c r="V4515">
        <v>0.36046511627906974</v>
      </c>
      <c r="W4515">
        <v>0.4</v>
      </c>
      <c r="X4515">
        <v>0.31024531024531027</v>
      </c>
      <c r="Y4515">
        <v>0</v>
      </c>
      <c r="Z4515">
        <v>178</v>
      </c>
      <c r="AA4515">
        <v>0.7</v>
      </c>
      <c r="AB4515">
        <v>0</v>
      </c>
      <c r="AC4515">
        <v>14</v>
      </c>
      <c r="AD4515">
        <v>0</v>
      </c>
      <c r="AE4515">
        <v>24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50</v>
      </c>
      <c r="AR4515">
        <v>50</v>
      </c>
      <c r="AS4515" t="s">
        <v>755</v>
      </c>
    </row>
    <row r="4516" spans="1:45" x14ac:dyDescent="0.25">
      <c r="A4516">
        <v>4510</v>
      </c>
      <c r="B4516" t="s">
        <v>26</v>
      </c>
      <c r="C4516" t="s">
        <v>665</v>
      </c>
      <c r="D4516" t="s">
        <v>8</v>
      </c>
      <c r="E4516" t="s">
        <v>367</v>
      </c>
      <c r="F4516" s="138">
        <v>44184</v>
      </c>
      <c r="G4516" t="s">
        <v>682</v>
      </c>
      <c r="H4516" t="s">
        <v>667</v>
      </c>
      <c r="I4516" t="s">
        <v>668</v>
      </c>
      <c r="J4516" t="s">
        <v>396</v>
      </c>
      <c r="K4516" t="s">
        <v>671</v>
      </c>
      <c r="L4516">
        <v>1000</v>
      </c>
      <c r="M4516">
        <v>200</v>
      </c>
      <c r="N4516">
        <v>224</v>
      </c>
      <c r="P4516">
        <v>80</v>
      </c>
      <c r="Q4516">
        <v>85</v>
      </c>
      <c r="R4516">
        <v>0</v>
      </c>
      <c r="S4516">
        <v>52.8</v>
      </c>
      <c r="T4516">
        <v>50</v>
      </c>
      <c r="U4516">
        <v>0</v>
      </c>
      <c r="V4516">
        <v>0.58823529411764708</v>
      </c>
      <c r="W4516">
        <v>0.4</v>
      </c>
      <c r="X4516">
        <v>0.54209183673469397</v>
      </c>
      <c r="Y4516">
        <v>0</v>
      </c>
      <c r="Z4516">
        <v>253</v>
      </c>
      <c r="AA4516">
        <v>0.7</v>
      </c>
      <c r="AB4516">
        <v>12</v>
      </c>
      <c r="AC4516">
        <v>0</v>
      </c>
      <c r="AD4516">
        <v>0</v>
      </c>
      <c r="AE4516">
        <v>76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50</v>
      </c>
      <c r="AR4516">
        <v>50</v>
      </c>
      <c r="AS4516" t="s">
        <v>755</v>
      </c>
    </row>
    <row r="4517" spans="1:45" x14ac:dyDescent="0.25">
      <c r="A4517">
        <v>4511</v>
      </c>
      <c r="B4517" t="s">
        <v>26</v>
      </c>
      <c r="C4517" t="s">
        <v>665</v>
      </c>
      <c r="D4517" t="s">
        <v>8</v>
      </c>
      <c r="E4517" t="s">
        <v>367</v>
      </c>
      <c r="F4517" s="138">
        <v>44184</v>
      </c>
      <c r="G4517" t="s">
        <v>683</v>
      </c>
      <c r="H4517" t="s">
        <v>667</v>
      </c>
      <c r="I4517" t="s">
        <v>668</v>
      </c>
      <c r="J4517" t="s">
        <v>391</v>
      </c>
      <c r="K4517" t="s">
        <v>669</v>
      </c>
      <c r="L4517">
        <v>1500</v>
      </c>
      <c r="M4517">
        <v>420</v>
      </c>
      <c r="N4517">
        <v>432</v>
      </c>
      <c r="P4517">
        <v>168</v>
      </c>
      <c r="Q4517">
        <v>94</v>
      </c>
      <c r="R4517">
        <v>0</v>
      </c>
      <c r="S4517">
        <v>110.88</v>
      </c>
      <c r="T4517">
        <v>76.25</v>
      </c>
      <c r="U4517">
        <v>0</v>
      </c>
      <c r="V4517">
        <v>0.81117021276595747</v>
      </c>
      <c r="W4517">
        <v>0.4</v>
      </c>
      <c r="X4517">
        <v>0.31084656084656087</v>
      </c>
      <c r="Y4517">
        <v>0</v>
      </c>
      <c r="Z4517">
        <v>470</v>
      </c>
      <c r="AA4517">
        <v>0.7</v>
      </c>
      <c r="AB4517">
        <v>55</v>
      </c>
      <c r="AC4517">
        <v>9</v>
      </c>
      <c r="AD4517">
        <v>0</v>
      </c>
      <c r="AE4517">
        <v>38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50</v>
      </c>
      <c r="AR4517">
        <v>50</v>
      </c>
      <c r="AS4517" t="s">
        <v>797</v>
      </c>
    </row>
    <row r="4518" spans="1:45" x14ac:dyDescent="0.25">
      <c r="A4518">
        <v>4512</v>
      </c>
      <c r="B4518" t="s">
        <v>26</v>
      </c>
      <c r="C4518" t="s">
        <v>665</v>
      </c>
      <c r="D4518" t="s">
        <v>8</v>
      </c>
      <c r="E4518" t="s">
        <v>367</v>
      </c>
      <c r="F4518" s="138">
        <v>44184</v>
      </c>
      <c r="G4518" t="s">
        <v>683</v>
      </c>
      <c r="H4518" t="s">
        <v>667</v>
      </c>
      <c r="I4518" t="s">
        <v>668</v>
      </c>
      <c r="J4518" t="s">
        <v>394</v>
      </c>
      <c r="K4518" t="s">
        <v>669</v>
      </c>
      <c r="L4518">
        <v>1500</v>
      </c>
      <c r="M4518">
        <v>420</v>
      </c>
      <c r="N4518">
        <v>417</v>
      </c>
      <c r="P4518">
        <v>168</v>
      </c>
      <c r="Q4518">
        <v>82</v>
      </c>
      <c r="R4518">
        <v>4</v>
      </c>
      <c r="S4518">
        <v>110.88</v>
      </c>
      <c r="T4518">
        <v>50.5</v>
      </c>
      <c r="U4518">
        <v>1.25</v>
      </c>
      <c r="V4518">
        <v>0.60174418604651159</v>
      </c>
      <c r="W4518">
        <v>0.4</v>
      </c>
      <c r="X4518">
        <v>0.28091812264474136</v>
      </c>
      <c r="Y4518">
        <v>1.3703323055841042E-2</v>
      </c>
      <c r="Z4518">
        <v>336</v>
      </c>
      <c r="AA4518">
        <v>0.6</v>
      </c>
      <c r="AB4518">
        <v>36</v>
      </c>
      <c r="AC4518">
        <v>4</v>
      </c>
      <c r="AD4518">
        <v>0</v>
      </c>
      <c r="AE4518">
        <v>27</v>
      </c>
      <c r="AF4518">
        <v>0</v>
      </c>
      <c r="AG4518">
        <v>0</v>
      </c>
      <c r="AH4518">
        <v>0</v>
      </c>
      <c r="AI4518">
        <v>5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50</v>
      </c>
      <c r="AR4518">
        <v>50</v>
      </c>
      <c r="AS4518" t="s">
        <v>797</v>
      </c>
    </row>
    <row r="4519" spans="1:45" x14ac:dyDescent="0.25">
      <c r="A4519">
        <v>4513</v>
      </c>
      <c r="B4519" t="s">
        <v>26</v>
      </c>
      <c r="C4519" t="s">
        <v>665</v>
      </c>
      <c r="D4519" t="s">
        <v>8</v>
      </c>
      <c r="E4519" t="s">
        <v>367</v>
      </c>
      <c r="F4519" s="138">
        <v>44184</v>
      </c>
      <c r="G4519" t="s">
        <v>675</v>
      </c>
      <c r="H4519" t="s">
        <v>667</v>
      </c>
      <c r="I4519" t="s">
        <v>668</v>
      </c>
      <c r="J4519" t="s">
        <v>164</v>
      </c>
      <c r="K4519" t="s">
        <v>669</v>
      </c>
      <c r="L4519">
        <v>5400</v>
      </c>
      <c r="M4519">
        <v>630</v>
      </c>
      <c r="N4519">
        <v>608</v>
      </c>
      <c r="P4519">
        <v>353</v>
      </c>
      <c r="Q4519">
        <v>167</v>
      </c>
      <c r="R4519">
        <v>0</v>
      </c>
      <c r="S4519">
        <v>166</v>
      </c>
      <c r="T4519">
        <v>87.5</v>
      </c>
      <c r="U4519">
        <v>0</v>
      </c>
      <c r="V4519">
        <v>0.5239520958083832</v>
      </c>
      <c r="W4519">
        <v>0.4</v>
      </c>
      <c r="X4519">
        <v>0.39238721804511284</v>
      </c>
      <c r="Y4519">
        <v>0</v>
      </c>
      <c r="Z4519">
        <v>479</v>
      </c>
      <c r="AA4519">
        <v>0.8</v>
      </c>
      <c r="AB4519">
        <v>63</v>
      </c>
      <c r="AC4519">
        <v>16</v>
      </c>
      <c r="AD4519">
        <v>0</v>
      </c>
      <c r="AE4519">
        <v>41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50</v>
      </c>
      <c r="AR4519">
        <v>50</v>
      </c>
      <c r="AS4519" t="s">
        <v>797</v>
      </c>
    </row>
    <row r="4520" spans="1:45" x14ac:dyDescent="0.25">
      <c r="A4520">
        <v>4514</v>
      </c>
      <c r="B4520" t="s">
        <v>26</v>
      </c>
      <c r="C4520" t="s">
        <v>665</v>
      </c>
      <c r="D4520" t="s">
        <v>8</v>
      </c>
      <c r="E4520" t="s">
        <v>367</v>
      </c>
      <c r="F4520" s="138">
        <v>44184</v>
      </c>
      <c r="G4520" t="s">
        <v>676</v>
      </c>
      <c r="H4520" t="s">
        <v>667</v>
      </c>
      <c r="I4520" t="s">
        <v>668</v>
      </c>
      <c r="J4520" t="s">
        <v>165</v>
      </c>
      <c r="K4520" t="s">
        <v>669</v>
      </c>
      <c r="L4520">
        <v>1200</v>
      </c>
      <c r="M4520">
        <v>336</v>
      </c>
      <c r="N4520">
        <v>325</v>
      </c>
      <c r="P4520">
        <v>134.4</v>
      </c>
      <c r="Q4520">
        <v>70</v>
      </c>
      <c r="R4520">
        <v>0</v>
      </c>
      <c r="S4520">
        <v>88.703999999999994</v>
      </c>
      <c r="T4520">
        <v>54.5</v>
      </c>
      <c r="U4520">
        <v>0</v>
      </c>
      <c r="V4520">
        <v>0.77857142857142858</v>
      </c>
      <c r="W4520">
        <v>0.4</v>
      </c>
      <c r="X4520">
        <v>0.30769230769230771</v>
      </c>
      <c r="Y4520">
        <v>0</v>
      </c>
      <c r="Z4520">
        <v>290</v>
      </c>
      <c r="AA4520">
        <v>0.8</v>
      </c>
      <c r="AB4520">
        <v>41</v>
      </c>
      <c r="AC4520">
        <v>0</v>
      </c>
      <c r="AD4520">
        <v>0</v>
      </c>
      <c r="AE4520">
        <v>27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50</v>
      </c>
      <c r="AR4520">
        <v>50</v>
      </c>
      <c r="AS4520" t="s">
        <v>797</v>
      </c>
    </row>
    <row r="4521" spans="1:45" x14ac:dyDescent="0.25">
      <c r="A4521">
        <v>4515</v>
      </c>
      <c r="B4521" t="s">
        <v>26</v>
      </c>
      <c r="C4521" t="s">
        <v>665</v>
      </c>
      <c r="D4521" t="s">
        <v>8</v>
      </c>
      <c r="E4521" t="s">
        <v>367</v>
      </c>
      <c r="F4521" s="138">
        <v>44184</v>
      </c>
      <c r="G4521" t="s">
        <v>676</v>
      </c>
      <c r="H4521" t="s">
        <v>667</v>
      </c>
      <c r="I4521" t="s">
        <v>668</v>
      </c>
      <c r="J4521" t="s">
        <v>166</v>
      </c>
      <c r="K4521" t="s">
        <v>669</v>
      </c>
      <c r="L4521">
        <v>1200</v>
      </c>
      <c r="M4521">
        <v>336</v>
      </c>
      <c r="N4521">
        <v>334</v>
      </c>
      <c r="P4521">
        <v>134.4</v>
      </c>
      <c r="Q4521">
        <v>80</v>
      </c>
      <c r="R4521">
        <v>19</v>
      </c>
      <c r="S4521">
        <v>88.703999999999994</v>
      </c>
      <c r="T4521">
        <v>74.5</v>
      </c>
      <c r="U4521">
        <v>8</v>
      </c>
      <c r="V4521">
        <v>0.83333333333333337</v>
      </c>
      <c r="W4521">
        <v>0.4</v>
      </c>
      <c r="X4521">
        <v>0.34217279726261762</v>
      </c>
      <c r="Y4521">
        <v>8.1266039349871685E-2</v>
      </c>
      <c r="Z4521">
        <v>580</v>
      </c>
      <c r="AA4521">
        <v>0.6</v>
      </c>
      <c r="AB4521">
        <v>68</v>
      </c>
      <c r="AC4521">
        <v>0</v>
      </c>
      <c r="AD4521">
        <v>0</v>
      </c>
      <c r="AE4521">
        <v>13</v>
      </c>
      <c r="AF4521">
        <v>0</v>
      </c>
      <c r="AG4521">
        <v>0</v>
      </c>
      <c r="AH4521">
        <v>0</v>
      </c>
      <c r="AI4521">
        <v>6</v>
      </c>
      <c r="AJ4521">
        <v>0</v>
      </c>
      <c r="AK4521">
        <v>13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100</v>
      </c>
      <c r="AR4521">
        <v>100</v>
      </c>
      <c r="AS4521" t="s">
        <v>797</v>
      </c>
    </row>
    <row r="4522" spans="1:45" x14ac:dyDescent="0.25">
      <c r="A4522">
        <v>4516</v>
      </c>
      <c r="B4522" t="s">
        <v>26</v>
      </c>
      <c r="C4522" t="s">
        <v>665</v>
      </c>
      <c r="D4522" t="s">
        <v>8</v>
      </c>
      <c r="E4522" t="s">
        <v>367</v>
      </c>
      <c r="F4522" s="138">
        <v>44184</v>
      </c>
      <c r="G4522" t="s">
        <v>684</v>
      </c>
      <c r="H4522" t="s">
        <v>667</v>
      </c>
      <c r="I4522" t="s">
        <v>668</v>
      </c>
      <c r="J4522" t="s">
        <v>169</v>
      </c>
      <c r="K4522" t="s">
        <v>669</v>
      </c>
      <c r="L4522">
        <v>1250</v>
      </c>
      <c r="M4522">
        <v>350</v>
      </c>
      <c r="N4522">
        <v>356</v>
      </c>
      <c r="P4522">
        <v>140</v>
      </c>
      <c r="Q4522">
        <v>71</v>
      </c>
      <c r="R4522">
        <v>0</v>
      </c>
      <c r="S4522">
        <v>92.399999999999991</v>
      </c>
      <c r="T4522">
        <v>45.5</v>
      </c>
      <c r="U4522">
        <v>0</v>
      </c>
      <c r="V4522">
        <v>0.64084507042253525</v>
      </c>
      <c r="W4522">
        <v>0.4</v>
      </c>
      <c r="X4522">
        <v>0.28491171749598715</v>
      </c>
      <c r="Y4522">
        <v>0</v>
      </c>
      <c r="Z4522">
        <v>505</v>
      </c>
      <c r="AA4522">
        <v>0.7</v>
      </c>
      <c r="AB4522">
        <v>36</v>
      </c>
      <c r="AC4522">
        <v>4</v>
      </c>
      <c r="AD4522">
        <v>0</v>
      </c>
      <c r="AE4522">
        <v>17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50</v>
      </c>
      <c r="AR4522">
        <v>50</v>
      </c>
      <c r="AS4522" t="s">
        <v>797</v>
      </c>
    </row>
    <row r="4523" spans="1:45" x14ac:dyDescent="0.25">
      <c r="A4523">
        <v>4517</v>
      </c>
      <c r="B4523" t="s">
        <v>26</v>
      </c>
      <c r="C4523" t="s">
        <v>665</v>
      </c>
      <c r="D4523" t="s">
        <v>8</v>
      </c>
      <c r="E4523" t="s">
        <v>367</v>
      </c>
      <c r="F4523" s="138">
        <v>44184</v>
      </c>
      <c r="G4523" t="s">
        <v>684</v>
      </c>
      <c r="H4523" t="s">
        <v>667</v>
      </c>
      <c r="I4523" t="s">
        <v>668</v>
      </c>
      <c r="J4523" t="s">
        <v>171</v>
      </c>
      <c r="K4523" t="s">
        <v>669</v>
      </c>
      <c r="L4523">
        <v>1250</v>
      </c>
      <c r="M4523">
        <v>250</v>
      </c>
      <c r="N4523">
        <v>234</v>
      </c>
      <c r="P4523">
        <v>100</v>
      </c>
      <c r="Q4523">
        <v>41</v>
      </c>
      <c r="R4523">
        <v>0</v>
      </c>
      <c r="S4523">
        <v>92</v>
      </c>
      <c r="T4523">
        <v>31</v>
      </c>
      <c r="U4523">
        <v>0</v>
      </c>
      <c r="V4523">
        <v>0.75609756097560976</v>
      </c>
      <c r="W4523">
        <v>0.4</v>
      </c>
      <c r="X4523">
        <v>0.2503052503052503</v>
      </c>
      <c r="Y4523">
        <v>0</v>
      </c>
      <c r="Z4523">
        <v>290</v>
      </c>
      <c r="AA4523">
        <v>0.7</v>
      </c>
      <c r="AB4523">
        <v>23</v>
      </c>
      <c r="AC4523">
        <v>14</v>
      </c>
      <c r="AD4523">
        <v>0</v>
      </c>
      <c r="AE4523">
        <v>9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50</v>
      </c>
      <c r="AR4523">
        <v>50</v>
      </c>
      <c r="AS4523" t="s">
        <v>755</v>
      </c>
    </row>
    <row r="4524" spans="1:45" x14ac:dyDescent="0.25">
      <c r="A4524">
        <v>4518</v>
      </c>
      <c r="B4524" t="s">
        <v>26</v>
      </c>
      <c r="C4524" t="s">
        <v>665</v>
      </c>
      <c r="D4524" t="s">
        <v>8</v>
      </c>
      <c r="E4524" t="s">
        <v>367</v>
      </c>
      <c r="F4524" s="138">
        <v>44184</v>
      </c>
      <c r="G4524" t="s">
        <v>685</v>
      </c>
      <c r="H4524" t="s">
        <v>667</v>
      </c>
      <c r="I4524" t="s">
        <v>668</v>
      </c>
      <c r="J4524" t="s">
        <v>172</v>
      </c>
      <c r="K4524" t="s">
        <v>671</v>
      </c>
      <c r="L4524">
        <v>1000</v>
      </c>
      <c r="M4524">
        <v>200</v>
      </c>
      <c r="N4524">
        <v>200</v>
      </c>
      <c r="P4524">
        <v>80</v>
      </c>
      <c r="Q4524">
        <v>26</v>
      </c>
      <c r="R4524">
        <v>0</v>
      </c>
      <c r="S4524">
        <v>52.8</v>
      </c>
      <c r="T4524">
        <v>13</v>
      </c>
      <c r="U4524">
        <v>0</v>
      </c>
      <c r="V4524">
        <v>0.5</v>
      </c>
      <c r="W4524">
        <v>0.4</v>
      </c>
      <c r="X4524">
        <v>0.18571428571428572</v>
      </c>
      <c r="Y4524">
        <v>0</v>
      </c>
      <c r="Z4524">
        <v>220</v>
      </c>
      <c r="AA4524">
        <v>0.7</v>
      </c>
      <c r="AB4524">
        <v>7</v>
      </c>
      <c r="AC4524">
        <v>0</v>
      </c>
      <c r="AD4524">
        <v>0</v>
      </c>
      <c r="AE4524">
        <v>12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50</v>
      </c>
      <c r="AR4524">
        <v>50</v>
      </c>
      <c r="AS4524" t="s">
        <v>755</v>
      </c>
    </row>
    <row r="4525" spans="1:45" x14ac:dyDescent="0.25">
      <c r="A4525">
        <v>4519</v>
      </c>
      <c r="B4525" t="s">
        <v>26</v>
      </c>
      <c r="C4525" t="s">
        <v>665</v>
      </c>
      <c r="D4525" t="s">
        <v>8</v>
      </c>
      <c r="E4525" t="s">
        <v>367</v>
      </c>
      <c r="F4525" s="138">
        <v>44184</v>
      </c>
      <c r="G4525" t="s">
        <v>685</v>
      </c>
      <c r="H4525" t="s">
        <v>667</v>
      </c>
      <c r="I4525" t="s">
        <v>668</v>
      </c>
      <c r="J4525" t="s">
        <v>176</v>
      </c>
      <c r="K4525" t="s">
        <v>671</v>
      </c>
      <c r="L4525">
        <v>1000</v>
      </c>
      <c r="M4525">
        <v>200</v>
      </c>
      <c r="N4525">
        <v>224</v>
      </c>
      <c r="P4525">
        <v>80</v>
      </c>
      <c r="Q4525">
        <v>35</v>
      </c>
      <c r="R4525">
        <v>0</v>
      </c>
      <c r="S4525">
        <v>52.8</v>
      </c>
      <c r="T4525">
        <v>24.25</v>
      </c>
      <c r="U4525">
        <v>0</v>
      </c>
      <c r="V4525">
        <v>0.69285714285714284</v>
      </c>
      <c r="W4525">
        <v>0.4</v>
      </c>
      <c r="X4525">
        <v>0.22321428571428573</v>
      </c>
      <c r="Y4525">
        <v>0</v>
      </c>
      <c r="Z4525">
        <v>352</v>
      </c>
      <c r="AA4525">
        <v>0.7</v>
      </c>
      <c r="AB4525">
        <v>16</v>
      </c>
      <c r="AC4525">
        <v>9</v>
      </c>
      <c r="AD4525">
        <v>0</v>
      </c>
      <c r="AE4525">
        <v>12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50</v>
      </c>
      <c r="AR4525">
        <v>50</v>
      </c>
      <c r="AS4525" t="s">
        <v>755</v>
      </c>
    </row>
    <row r="4526" spans="1:45" x14ac:dyDescent="0.25">
      <c r="A4526">
        <v>4520</v>
      </c>
      <c r="B4526" t="s">
        <v>26</v>
      </c>
      <c r="C4526" t="s">
        <v>665</v>
      </c>
      <c r="D4526" t="s">
        <v>8</v>
      </c>
      <c r="E4526" t="s">
        <v>367</v>
      </c>
      <c r="F4526" s="138">
        <v>44184</v>
      </c>
      <c r="G4526" t="s">
        <v>685</v>
      </c>
      <c r="H4526" t="s">
        <v>667</v>
      </c>
      <c r="I4526" t="s">
        <v>668</v>
      </c>
      <c r="J4526" t="s">
        <v>175</v>
      </c>
      <c r="K4526" t="s">
        <v>671</v>
      </c>
      <c r="L4526">
        <v>1000</v>
      </c>
      <c r="M4526">
        <v>280</v>
      </c>
      <c r="N4526">
        <v>288</v>
      </c>
      <c r="P4526">
        <v>112</v>
      </c>
      <c r="Q4526">
        <v>54</v>
      </c>
      <c r="R4526">
        <v>0</v>
      </c>
      <c r="S4526">
        <v>73.919999999999987</v>
      </c>
      <c r="T4526">
        <v>44.5</v>
      </c>
      <c r="U4526">
        <v>0</v>
      </c>
      <c r="V4526">
        <v>0.82407407407407407</v>
      </c>
      <c r="W4526">
        <v>0.4</v>
      </c>
      <c r="X4526">
        <v>0.26785714285714285</v>
      </c>
      <c r="Y4526">
        <v>0</v>
      </c>
      <c r="Z4526">
        <v>504</v>
      </c>
      <c r="AA4526">
        <v>0.7</v>
      </c>
      <c r="AB4526">
        <v>34</v>
      </c>
      <c r="AC4526">
        <v>4</v>
      </c>
      <c r="AD4526">
        <v>0</v>
      </c>
      <c r="AE4526">
        <v>19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100</v>
      </c>
      <c r="AR4526">
        <v>100</v>
      </c>
      <c r="AS4526" t="s">
        <v>797</v>
      </c>
    </row>
    <row r="4527" spans="1:45" x14ac:dyDescent="0.25">
      <c r="A4527">
        <v>4521</v>
      </c>
      <c r="B4527" t="s">
        <v>26</v>
      </c>
      <c r="C4527" t="s">
        <v>665</v>
      </c>
      <c r="D4527" t="s">
        <v>8</v>
      </c>
      <c r="E4527" t="s">
        <v>367</v>
      </c>
      <c r="F4527" s="138">
        <v>44184</v>
      </c>
      <c r="G4527" t="s">
        <v>712</v>
      </c>
      <c r="H4527" t="s">
        <v>687</v>
      </c>
      <c r="I4527" t="s">
        <v>668</v>
      </c>
      <c r="J4527" t="s">
        <v>561</v>
      </c>
      <c r="K4527" t="s">
        <v>711</v>
      </c>
      <c r="L4527">
        <v>320</v>
      </c>
      <c r="M4527">
        <v>144</v>
      </c>
      <c r="N4527">
        <v>160</v>
      </c>
      <c r="P4527">
        <v>34.56</v>
      </c>
      <c r="Q4527">
        <v>25</v>
      </c>
      <c r="R4527">
        <v>0</v>
      </c>
      <c r="S4527">
        <v>25.344000000000001</v>
      </c>
      <c r="T4527">
        <v>15</v>
      </c>
      <c r="U4527">
        <v>0</v>
      </c>
      <c r="V4527">
        <v>0.6</v>
      </c>
      <c r="W4527">
        <v>0.24</v>
      </c>
      <c r="X4527">
        <v>0.22321428571428573</v>
      </c>
      <c r="Y4527">
        <v>0</v>
      </c>
      <c r="Z4527">
        <v>325</v>
      </c>
      <c r="AA4527">
        <v>0.7</v>
      </c>
      <c r="AB4527">
        <v>15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50</v>
      </c>
      <c r="AR4527">
        <v>50</v>
      </c>
      <c r="AS4527" t="s">
        <v>755</v>
      </c>
    </row>
    <row r="4528" spans="1:45" x14ac:dyDescent="0.25">
      <c r="A4528">
        <v>4522</v>
      </c>
      <c r="B4528" t="s">
        <v>26</v>
      </c>
      <c r="C4528" t="s">
        <v>678</v>
      </c>
      <c r="D4528" t="s">
        <v>8</v>
      </c>
      <c r="E4528" t="s">
        <v>367</v>
      </c>
      <c r="F4528" s="138">
        <v>44184</v>
      </c>
      <c r="G4528" t="s">
        <v>670</v>
      </c>
      <c r="H4528" t="s">
        <v>667</v>
      </c>
      <c r="I4528" t="s">
        <v>679</v>
      </c>
      <c r="J4528" t="s">
        <v>382</v>
      </c>
      <c r="K4528" t="s">
        <v>671</v>
      </c>
      <c r="L4528">
        <v>1200</v>
      </c>
      <c r="M4528">
        <v>336</v>
      </c>
      <c r="N4528">
        <v>336</v>
      </c>
      <c r="P4528">
        <v>134.4</v>
      </c>
      <c r="Q4528">
        <v>70</v>
      </c>
      <c r="R4528">
        <v>0</v>
      </c>
      <c r="S4528">
        <v>88.703999999999994</v>
      </c>
      <c r="T4528">
        <v>48.75</v>
      </c>
      <c r="U4528">
        <v>0</v>
      </c>
      <c r="V4528">
        <v>0.6964285714285714</v>
      </c>
      <c r="W4528">
        <v>0.4</v>
      </c>
      <c r="X4528">
        <v>0.29761904761904762</v>
      </c>
      <c r="Y4528">
        <v>0</v>
      </c>
      <c r="Z4528">
        <v>536</v>
      </c>
      <c r="AA4528">
        <v>0.7</v>
      </c>
      <c r="AB4528">
        <v>29</v>
      </c>
      <c r="AC4528">
        <v>17</v>
      </c>
      <c r="AD4528">
        <v>0</v>
      </c>
      <c r="AE4528">
        <v>31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50</v>
      </c>
      <c r="AR4528">
        <v>50</v>
      </c>
      <c r="AS4528" t="s">
        <v>797</v>
      </c>
    </row>
    <row r="4529" spans="1:45" x14ac:dyDescent="0.25">
      <c r="A4529">
        <v>4523</v>
      </c>
      <c r="B4529" t="s">
        <v>26</v>
      </c>
      <c r="C4529" t="s">
        <v>678</v>
      </c>
      <c r="D4529" t="s">
        <v>8</v>
      </c>
      <c r="E4529" t="s">
        <v>367</v>
      </c>
      <c r="F4529" s="138">
        <v>44184</v>
      </c>
      <c r="G4529" t="s">
        <v>682</v>
      </c>
      <c r="H4529" t="s">
        <v>667</v>
      </c>
      <c r="I4529" t="s">
        <v>679</v>
      </c>
      <c r="J4529" t="s">
        <v>437</v>
      </c>
      <c r="K4529" t="s">
        <v>671</v>
      </c>
      <c r="L4529">
        <v>1000</v>
      </c>
      <c r="M4529">
        <v>200</v>
      </c>
      <c r="N4529">
        <v>242</v>
      </c>
      <c r="P4529">
        <v>80</v>
      </c>
      <c r="Q4529">
        <v>41</v>
      </c>
      <c r="R4529">
        <v>0</v>
      </c>
      <c r="S4529">
        <v>52.8</v>
      </c>
      <c r="T4529">
        <v>23.3</v>
      </c>
      <c r="U4529">
        <v>0</v>
      </c>
      <c r="V4529">
        <v>0.56829268292682933</v>
      </c>
      <c r="W4529">
        <v>0.4</v>
      </c>
      <c r="X4529">
        <v>0.24203069657615114</v>
      </c>
      <c r="Y4529">
        <v>0</v>
      </c>
      <c r="Z4529">
        <v>336</v>
      </c>
      <c r="AA4529">
        <v>0.7</v>
      </c>
      <c r="AB4529">
        <v>12.8</v>
      </c>
      <c r="AC4529">
        <v>0</v>
      </c>
      <c r="AD4529">
        <v>0</v>
      </c>
      <c r="AE4529">
        <v>21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50</v>
      </c>
      <c r="AR4529">
        <v>50</v>
      </c>
      <c r="AS4529" t="s">
        <v>755</v>
      </c>
    </row>
    <row r="4530" spans="1:45" x14ac:dyDescent="0.25">
      <c r="A4530">
        <v>4524</v>
      </c>
      <c r="B4530" t="s">
        <v>26</v>
      </c>
      <c r="C4530" t="s">
        <v>678</v>
      </c>
      <c r="D4530" t="s">
        <v>8</v>
      </c>
      <c r="E4530" t="s">
        <v>367</v>
      </c>
      <c r="F4530" s="138">
        <v>44184</v>
      </c>
      <c r="G4530" t="s">
        <v>685</v>
      </c>
      <c r="H4530" t="s">
        <v>667</v>
      </c>
      <c r="I4530" t="s">
        <v>679</v>
      </c>
      <c r="J4530" t="s">
        <v>444</v>
      </c>
      <c r="K4530" t="s">
        <v>671</v>
      </c>
      <c r="L4530">
        <v>1000</v>
      </c>
      <c r="M4530">
        <v>280</v>
      </c>
      <c r="N4530">
        <v>280</v>
      </c>
      <c r="P4530">
        <v>112</v>
      </c>
      <c r="Q4530">
        <v>56</v>
      </c>
      <c r="R4530">
        <v>0</v>
      </c>
      <c r="S4530">
        <v>73.919999999999987</v>
      </c>
      <c r="T4530">
        <v>24.17</v>
      </c>
      <c r="U4530">
        <v>0</v>
      </c>
      <c r="V4530">
        <v>0.43160714285714291</v>
      </c>
      <c r="W4530">
        <v>0.4</v>
      </c>
      <c r="X4530">
        <v>0.2857142857142857</v>
      </c>
      <c r="Y4530">
        <v>0</v>
      </c>
      <c r="Z4530">
        <v>543</v>
      </c>
      <c r="AA4530">
        <v>0.7</v>
      </c>
      <c r="AB4530">
        <v>10.67</v>
      </c>
      <c r="AC4530">
        <v>6</v>
      </c>
      <c r="AD4530">
        <v>0</v>
      </c>
      <c r="AE4530">
        <v>24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50</v>
      </c>
      <c r="AR4530">
        <v>50</v>
      </c>
      <c r="AS4530" t="s">
        <v>755</v>
      </c>
    </row>
    <row r="4531" spans="1:45" x14ac:dyDescent="0.25">
      <c r="A4531">
        <v>4525</v>
      </c>
      <c r="B4531" t="s">
        <v>26</v>
      </c>
      <c r="C4531" t="s">
        <v>680</v>
      </c>
      <c r="D4531" t="s">
        <v>8</v>
      </c>
      <c r="E4531" t="s">
        <v>367</v>
      </c>
      <c r="F4531" s="138">
        <v>44184</v>
      </c>
      <c r="G4531" t="s">
        <v>666</v>
      </c>
      <c r="H4531" t="s">
        <v>667</v>
      </c>
      <c r="I4531" t="s">
        <v>681</v>
      </c>
      <c r="J4531" t="s">
        <v>236</v>
      </c>
      <c r="K4531" t="s">
        <v>669</v>
      </c>
      <c r="L4531">
        <v>2700</v>
      </c>
      <c r="M4531">
        <v>567</v>
      </c>
      <c r="N4531">
        <v>720</v>
      </c>
      <c r="P4531">
        <v>226</v>
      </c>
      <c r="Q4531">
        <v>74</v>
      </c>
      <c r="R4531">
        <v>148</v>
      </c>
      <c r="S4531">
        <v>147</v>
      </c>
      <c r="T4531">
        <v>175.5</v>
      </c>
      <c r="U4531">
        <v>25</v>
      </c>
      <c r="V4531">
        <v>0.90315315315315314</v>
      </c>
      <c r="W4531">
        <v>0.4</v>
      </c>
      <c r="X4531">
        <v>0.14682539682539683</v>
      </c>
      <c r="Y4531">
        <v>0.29365079365079366</v>
      </c>
      <c r="Z4531">
        <v>830</v>
      </c>
      <c r="AA4531">
        <v>0.7</v>
      </c>
      <c r="AB4531">
        <v>168</v>
      </c>
      <c r="AC4531">
        <v>0</v>
      </c>
      <c r="AD4531">
        <v>0</v>
      </c>
      <c r="AE4531">
        <v>15</v>
      </c>
      <c r="AF4531">
        <v>0</v>
      </c>
      <c r="AG4531">
        <v>0</v>
      </c>
      <c r="AH4531">
        <v>20</v>
      </c>
      <c r="AI4531">
        <v>0</v>
      </c>
      <c r="AJ4531">
        <v>0</v>
      </c>
      <c r="AK4531">
        <v>10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100</v>
      </c>
      <c r="AR4531">
        <v>100</v>
      </c>
      <c r="AS4531" t="s">
        <v>797</v>
      </c>
    </row>
    <row r="4532" spans="1:45" x14ac:dyDescent="0.25">
      <c r="A4532">
        <v>4526</v>
      </c>
      <c r="B4532" t="s">
        <v>26</v>
      </c>
      <c r="C4532" t="s">
        <v>680</v>
      </c>
      <c r="D4532" t="s">
        <v>8</v>
      </c>
      <c r="E4532" t="s">
        <v>367</v>
      </c>
      <c r="F4532" s="138">
        <v>44184</v>
      </c>
      <c r="G4532" t="s">
        <v>666</v>
      </c>
      <c r="H4532" t="s">
        <v>667</v>
      </c>
      <c r="I4532" t="s">
        <v>681</v>
      </c>
      <c r="J4532" t="s">
        <v>428</v>
      </c>
      <c r="K4532" t="s">
        <v>669</v>
      </c>
      <c r="L4532">
        <v>2700</v>
      </c>
      <c r="M4532">
        <v>567</v>
      </c>
      <c r="N4532">
        <v>832</v>
      </c>
      <c r="P4532">
        <v>226</v>
      </c>
      <c r="Q4532">
        <v>95</v>
      </c>
      <c r="R4532">
        <v>40</v>
      </c>
      <c r="S4532">
        <v>147</v>
      </c>
      <c r="T4532">
        <v>74</v>
      </c>
      <c r="U4532">
        <v>32.08</v>
      </c>
      <c r="V4532">
        <v>0.7857777777777778</v>
      </c>
      <c r="W4532">
        <v>0.4</v>
      </c>
      <c r="X4532">
        <v>0.16311813186813187</v>
      </c>
      <c r="Y4532">
        <v>6.8681318681318687E-2</v>
      </c>
      <c r="Z4532">
        <v>978</v>
      </c>
      <c r="AA4532">
        <v>0.7</v>
      </c>
      <c r="AB4532">
        <v>40</v>
      </c>
      <c r="AC4532">
        <v>40</v>
      </c>
      <c r="AD4532">
        <v>0</v>
      </c>
      <c r="AE4532">
        <v>38</v>
      </c>
      <c r="AF4532">
        <v>0</v>
      </c>
      <c r="AG4532">
        <v>5</v>
      </c>
      <c r="AH4532">
        <v>28.83</v>
      </c>
      <c r="AI4532">
        <v>9</v>
      </c>
      <c r="AJ4532">
        <v>0</v>
      </c>
      <c r="AK4532">
        <v>2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100</v>
      </c>
      <c r="AR4532">
        <v>100</v>
      </c>
      <c r="AS4532" t="s">
        <v>797</v>
      </c>
    </row>
    <row r="4533" spans="1:45" x14ac:dyDescent="0.25">
      <c r="A4533">
        <v>4527</v>
      </c>
      <c r="B4533" t="s">
        <v>26</v>
      </c>
      <c r="C4533" t="s">
        <v>680</v>
      </c>
      <c r="D4533" t="s">
        <v>8</v>
      </c>
      <c r="E4533" t="s">
        <v>367</v>
      </c>
      <c r="F4533" s="138">
        <v>44184</v>
      </c>
      <c r="G4533" t="s">
        <v>670</v>
      </c>
      <c r="H4533" t="s">
        <v>667</v>
      </c>
      <c r="I4533" t="s">
        <v>681</v>
      </c>
      <c r="J4533" t="s">
        <v>375</v>
      </c>
      <c r="K4533" t="s">
        <v>671</v>
      </c>
      <c r="L4533">
        <v>1200</v>
      </c>
      <c r="M4533">
        <v>336</v>
      </c>
      <c r="N4533">
        <v>400</v>
      </c>
      <c r="P4533">
        <v>134</v>
      </c>
      <c r="Q4533">
        <v>115</v>
      </c>
      <c r="R4533">
        <v>8</v>
      </c>
      <c r="S4533">
        <v>88</v>
      </c>
      <c r="T4533">
        <v>124.25</v>
      </c>
      <c r="U4533">
        <v>5.75</v>
      </c>
      <c r="V4533">
        <v>1.056910569105691</v>
      </c>
      <c r="W4533">
        <v>0.4</v>
      </c>
      <c r="X4533">
        <v>0.4107142857142857</v>
      </c>
      <c r="Y4533">
        <v>2.8571428571428571E-2</v>
      </c>
      <c r="Z4533">
        <v>795</v>
      </c>
      <c r="AA4533">
        <v>0.7</v>
      </c>
      <c r="AB4533">
        <v>116</v>
      </c>
      <c r="AC4533">
        <v>9</v>
      </c>
      <c r="AD4533">
        <v>0</v>
      </c>
      <c r="AE4533">
        <v>12</v>
      </c>
      <c r="AF4533">
        <v>0</v>
      </c>
      <c r="AG4533">
        <v>0</v>
      </c>
      <c r="AH4533">
        <v>0</v>
      </c>
      <c r="AI4533">
        <v>7</v>
      </c>
      <c r="AJ4533">
        <v>0</v>
      </c>
      <c r="AK4533">
        <v>8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100</v>
      </c>
      <c r="AR4533">
        <v>100</v>
      </c>
      <c r="AS4533" t="s">
        <v>797</v>
      </c>
    </row>
    <row r="4534" spans="1:45" x14ac:dyDescent="0.25">
      <c r="A4534">
        <v>4528</v>
      </c>
      <c r="B4534" t="s">
        <v>26</v>
      </c>
      <c r="C4534" t="s">
        <v>680</v>
      </c>
      <c r="D4534" t="s">
        <v>8</v>
      </c>
      <c r="E4534" t="s">
        <v>367</v>
      </c>
      <c r="F4534" s="138">
        <v>44184</v>
      </c>
      <c r="G4534" t="s">
        <v>670</v>
      </c>
      <c r="H4534" t="s">
        <v>667</v>
      </c>
      <c r="I4534" t="s">
        <v>681</v>
      </c>
      <c r="J4534" t="s">
        <v>376</v>
      </c>
      <c r="K4534" t="s">
        <v>671</v>
      </c>
      <c r="L4534">
        <v>1200</v>
      </c>
      <c r="M4534">
        <v>336</v>
      </c>
      <c r="N4534">
        <v>320</v>
      </c>
      <c r="P4534">
        <v>134</v>
      </c>
      <c r="Q4534">
        <v>21</v>
      </c>
      <c r="R4534">
        <v>15</v>
      </c>
      <c r="S4534">
        <v>88</v>
      </c>
      <c r="T4534">
        <v>47</v>
      </c>
      <c r="U4534">
        <v>15</v>
      </c>
      <c r="V4534">
        <v>1.7222222222222223</v>
      </c>
      <c r="W4534">
        <v>0.4</v>
      </c>
      <c r="X4534">
        <v>9.375E-2</v>
      </c>
      <c r="Y4534">
        <v>6.6964285714285712E-2</v>
      </c>
      <c r="Z4534">
        <v>620</v>
      </c>
      <c r="AA4534">
        <v>0.7</v>
      </c>
      <c r="AB4534">
        <v>46</v>
      </c>
      <c r="AC4534">
        <v>0</v>
      </c>
      <c r="AD4534">
        <v>0</v>
      </c>
      <c r="AE4534">
        <v>2</v>
      </c>
      <c r="AF4534">
        <v>0</v>
      </c>
      <c r="AG4534">
        <v>0</v>
      </c>
      <c r="AH4534">
        <v>15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100</v>
      </c>
      <c r="AR4534">
        <v>100</v>
      </c>
      <c r="AS4534" t="s">
        <v>797</v>
      </c>
    </row>
    <row r="4535" spans="1:45" x14ac:dyDescent="0.25">
      <c r="A4535">
        <v>4529</v>
      </c>
      <c r="B4535" t="s">
        <v>26</v>
      </c>
      <c r="C4535" t="s">
        <v>680</v>
      </c>
      <c r="D4535" t="s">
        <v>8</v>
      </c>
      <c r="E4535" t="s">
        <v>367</v>
      </c>
      <c r="F4535" s="138">
        <v>44184</v>
      </c>
      <c r="G4535" t="s">
        <v>670</v>
      </c>
      <c r="H4535" t="s">
        <v>667</v>
      </c>
      <c r="I4535" t="s">
        <v>681</v>
      </c>
      <c r="J4535" t="s">
        <v>369</v>
      </c>
      <c r="K4535" t="s">
        <v>671</v>
      </c>
      <c r="L4535">
        <v>1200</v>
      </c>
      <c r="M4535">
        <v>336</v>
      </c>
      <c r="N4535">
        <v>336</v>
      </c>
      <c r="P4535">
        <v>134</v>
      </c>
      <c r="Q4535">
        <v>59</v>
      </c>
      <c r="R4535">
        <v>5</v>
      </c>
      <c r="S4535">
        <v>88</v>
      </c>
      <c r="T4535">
        <v>46</v>
      </c>
      <c r="U4535">
        <v>2.5</v>
      </c>
      <c r="V4535">
        <v>0.7578125</v>
      </c>
      <c r="W4535">
        <v>0.4</v>
      </c>
      <c r="X4535">
        <v>0.25085034013605445</v>
      </c>
      <c r="Y4535">
        <v>2.1258503401360544E-2</v>
      </c>
      <c r="Z4535">
        <v>445</v>
      </c>
      <c r="AA4535">
        <v>0.7</v>
      </c>
      <c r="AB4535">
        <v>36.5</v>
      </c>
      <c r="AC4535">
        <v>10</v>
      </c>
      <c r="AD4535">
        <v>0</v>
      </c>
      <c r="AE4535">
        <v>14</v>
      </c>
      <c r="AF4535">
        <v>0</v>
      </c>
      <c r="AG4535">
        <v>0</v>
      </c>
      <c r="AH4535">
        <v>0</v>
      </c>
      <c r="AI4535">
        <v>2</v>
      </c>
      <c r="AJ4535">
        <v>0</v>
      </c>
      <c r="AK4535">
        <v>4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100</v>
      </c>
      <c r="AR4535">
        <v>100</v>
      </c>
      <c r="AS4535" t="s">
        <v>755</v>
      </c>
    </row>
    <row r="4536" spans="1:45" x14ac:dyDescent="0.25">
      <c r="A4536">
        <v>4530</v>
      </c>
      <c r="B4536" t="s">
        <v>26</v>
      </c>
      <c r="C4536" t="s">
        <v>680</v>
      </c>
      <c r="D4536" t="s">
        <v>8</v>
      </c>
      <c r="E4536" t="s">
        <v>367</v>
      </c>
      <c r="F4536" s="138">
        <v>44184</v>
      </c>
      <c r="G4536" t="s">
        <v>670</v>
      </c>
      <c r="H4536" t="s">
        <v>667</v>
      </c>
      <c r="I4536" t="s">
        <v>681</v>
      </c>
      <c r="J4536" t="s">
        <v>373</v>
      </c>
      <c r="K4536" t="s">
        <v>671</v>
      </c>
      <c r="L4536">
        <v>1200</v>
      </c>
      <c r="M4536">
        <v>336</v>
      </c>
      <c r="N4536">
        <v>352</v>
      </c>
      <c r="P4536">
        <v>134</v>
      </c>
      <c r="Q4536">
        <v>31</v>
      </c>
      <c r="R4536">
        <v>5</v>
      </c>
      <c r="S4536">
        <v>88</v>
      </c>
      <c r="T4536">
        <v>32.5</v>
      </c>
      <c r="U4536">
        <v>2</v>
      </c>
      <c r="V4536">
        <v>0.95833333333333337</v>
      </c>
      <c r="W4536">
        <v>0.4</v>
      </c>
      <c r="X4536">
        <v>0.12581168831168832</v>
      </c>
      <c r="Y4536">
        <v>2.0292207792207795E-2</v>
      </c>
      <c r="Z4536">
        <v>450</v>
      </c>
      <c r="AA4536">
        <v>0.7</v>
      </c>
      <c r="AB4536">
        <v>30</v>
      </c>
      <c r="AC4536">
        <v>2</v>
      </c>
      <c r="AD4536">
        <v>0</v>
      </c>
      <c r="AE4536">
        <v>4</v>
      </c>
      <c r="AF4536">
        <v>0</v>
      </c>
      <c r="AG4536">
        <v>0</v>
      </c>
      <c r="AH4536">
        <v>0</v>
      </c>
      <c r="AI4536">
        <v>4</v>
      </c>
      <c r="AJ4536">
        <v>0</v>
      </c>
      <c r="AK4536">
        <v>2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100</v>
      </c>
      <c r="AR4536">
        <v>100</v>
      </c>
      <c r="AS4536" t="s">
        <v>797</v>
      </c>
    </row>
    <row r="4537" spans="1:45" x14ac:dyDescent="0.25">
      <c r="A4537">
        <v>4531</v>
      </c>
      <c r="B4537" t="s">
        <v>26</v>
      </c>
      <c r="C4537" t="s">
        <v>680</v>
      </c>
      <c r="D4537" t="s">
        <v>8</v>
      </c>
      <c r="E4537" t="s">
        <v>367</v>
      </c>
      <c r="F4537" s="138">
        <v>44184</v>
      </c>
      <c r="G4537" t="s">
        <v>676</v>
      </c>
      <c r="H4537" t="s">
        <v>667</v>
      </c>
      <c r="I4537" t="s">
        <v>681</v>
      </c>
      <c r="J4537" t="s">
        <v>378</v>
      </c>
      <c r="K4537" t="s">
        <v>669</v>
      </c>
      <c r="L4537">
        <v>1200</v>
      </c>
      <c r="M4537">
        <v>336</v>
      </c>
      <c r="N4537">
        <v>336</v>
      </c>
      <c r="P4537">
        <v>134</v>
      </c>
      <c r="Q4537">
        <v>43</v>
      </c>
      <c r="R4537">
        <v>30</v>
      </c>
      <c r="S4537">
        <v>88</v>
      </c>
      <c r="T4537">
        <v>45</v>
      </c>
      <c r="U4537">
        <v>24.5</v>
      </c>
      <c r="V4537">
        <v>0.95205479452054798</v>
      </c>
      <c r="W4537">
        <v>0.4</v>
      </c>
      <c r="X4537">
        <v>0.18282312925170069</v>
      </c>
      <c r="Y4537">
        <v>0.12755102040816327</v>
      </c>
      <c r="Z4537">
        <v>475</v>
      </c>
      <c r="AA4537">
        <v>0.65</v>
      </c>
      <c r="AB4537">
        <v>41</v>
      </c>
      <c r="AC4537">
        <v>0</v>
      </c>
      <c r="AD4537">
        <v>0</v>
      </c>
      <c r="AE4537">
        <v>8</v>
      </c>
      <c r="AF4537">
        <v>0</v>
      </c>
      <c r="AG4537">
        <v>0</v>
      </c>
      <c r="AH4537">
        <v>21</v>
      </c>
      <c r="AI4537">
        <v>0</v>
      </c>
      <c r="AJ4537">
        <v>0</v>
      </c>
      <c r="AK4537">
        <v>7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100</v>
      </c>
      <c r="AR4537">
        <v>100</v>
      </c>
      <c r="AS4537" t="s">
        <v>797</v>
      </c>
    </row>
    <row r="4538" spans="1:45" x14ac:dyDescent="0.25">
      <c r="A4538">
        <v>4532</v>
      </c>
      <c r="B4538" t="s">
        <v>26</v>
      </c>
      <c r="C4538" t="s">
        <v>680</v>
      </c>
      <c r="D4538" t="s">
        <v>8</v>
      </c>
      <c r="E4538" t="s">
        <v>367</v>
      </c>
      <c r="F4538" s="138">
        <v>44184</v>
      </c>
      <c r="G4538" t="s">
        <v>676</v>
      </c>
      <c r="H4538" t="s">
        <v>667</v>
      </c>
      <c r="I4538" t="s">
        <v>681</v>
      </c>
      <c r="J4538" t="s">
        <v>379</v>
      </c>
      <c r="K4538" t="s">
        <v>669</v>
      </c>
      <c r="L4538">
        <v>1200</v>
      </c>
      <c r="M4538">
        <v>336</v>
      </c>
      <c r="N4538">
        <v>288</v>
      </c>
      <c r="P4538">
        <v>134</v>
      </c>
      <c r="Q4538">
        <v>66</v>
      </c>
      <c r="R4538">
        <v>16</v>
      </c>
      <c r="S4538">
        <v>88</v>
      </c>
      <c r="T4538">
        <v>51.67</v>
      </c>
      <c r="U4538">
        <v>8.3000000000000007</v>
      </c>
      <c r="V4538">
        <v>0.73134146341463413</v>
      </c>
      <c r="W4538">
        <v>0.4</v>
      </c>
      <c r="X4538">
        <v>0.32738095238095238</v>
      </c>
      <c r="Y4538">
        <v>7.9365079365079361E-2</v>
      </c>
      <c r="Z4538">
        <v>338</v>
      </c>
      <c r="AA4538">
        <v>0.65</v>
      </c>
      <c r="AB4538">
        <v>37.67</v>
      </c>
      <c r="AC4538">
        <v>0</v>
      </c>
      <c r="AD4538">
        <v>0</v>
      </c>
      <c r="AE4538">
        <v>28</v>
      </c>
      <c r="AF4538">
        <v>0</v>
      </c>
      <c r="AG4538">
        <v>0</v>
      </c>
      <c r="AH4538">
        <v>3.8</v>
      </c>
      <c r="AI4538">
        <v>2</v>
      </c>
      <c r="AJ4538">
        <v>0</v>
      </c>
      <c r="AK4538">
        <v>8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100</v>
      </c>
      <c r="AR4538">
        <v>100</v>
      </c>
      <c r="AS4538" t="s">
        <v>797</v>
      </c>
    </row>
    <row r="4539" spans="1:45" x14ac:dyDescent="0.25">
      <c r="A4539">
        <v>4533</v>
      </c>
      <c r="B4539" t="s">
        <v>26</v>
      </c>
      <c r="C4539" t="s">
        <v>680</v>
      </c>
      <c r="D4539" t="s">
        <v>8</v>
      </c>
      <c r="E4539" t="s">
        <v>367</v>
      </c>
      <c r="F4539" s="138">
        <v>44184</v>
      </c>
      <c r="G4539" t="s">
        <v>676</v>
      </c>
      <c r="H4539" t="s">
        <v>667</v>
      </c>
      <c r="I4539" t="s">
        <v>681</v>
      </c>
      <c r="J4539" t="s">
        <v>377</v>
      </c>
      <c r="K4539" t="s">
        <v>669</v>
      </c>
      <c r="L4539">
        <v>1200</v>
      </c>
      <c r="M4539">
        <v>336</v>
      </c>
      <c r="N4539">
        <v>400</v>
      </c>
      <c r="P4539">
        <v>134</v>
      </c>
      <c r="Q4539">
        <v>43</v>
      </c>
      <c r="R4539">
        <v>6</v>
      </c>
      <c r="S4539">
        <v>88</v>
      </c>
      <c r="T4539">
        <v>38.5</v>
      </c>
      <c r="U4539">
        <v>8.25</v>
      </c>
      <c r="V4539">
        <v>0.95408163265306123</v>
      </c>
      <c r="W4539">
        <v>0.4</v>
      </c>
      <c r="X4539">
        <v>0.15357142857142858</v>
      </c>
      <c r="Y4539">
        <v>2.1428571428571429E-2</v>
      </c>
      <c r="Z4539">
        <v>450</v>
      </c>
      <c r="AA4539">
        <v>0.65</v>
      </c>
      <c r="AB4539">
        <v>31</v>
      </c>
      <c r="AC4539">
        <v>0</v>
      </c>
      <c r="AD4539">
        <v>0</v>
      </c>
      <c r="AE4539">
        <v>15</v>
      </c>
      <c r="AF4539">
        <v>0</v>
      </c>
      <c r="AG4539">
        <v>0</v>
      </c>
      <c r="AH4539">
        <v>0</v>
      </c>
      <c r="AI4539">
        <v>3</v>
      </c>
      <c r="AJ4539">
        <v>0</v>
      </c>
      <c r="AK4539">
        <v>15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100</v>
      </c>
      <c r="AR4539">
        <v>100</v>
      </c>
      <c r="AS4539" t="s">
        <v>797</v>
      </c>
    </row>
    <row r="4540" spans="1:45" x14ac:dyDescent="0.25">
      <c r="A4540">
        <v>4534</v>
      </c>
      <c r="B4540" t="s">
        <v>26</v>
      </c>
      <c r="C4540" t="s">
        <v>680</v>
      </c>
      <c r="D4540" t="s">
        <v>8</v>
      </c>
      <c r="E4540" t="s">
        <v>367</v>
      </c>
      <c r="F4540" s="138">
        <v>44184</v>
      </c>
      <c r="G4540" t="s">
        <v>684</v>
      </c>
      <c r="H4540" t="s">
        <v>667</v>
      </c>
      <c r="I4540" t="s">
        <v>681</v>
      </c>
      <c r="J4540" t="s">
        <v>403</v>
      </c>
      <c r="K4540" t="s">
        <v>669</v>
      </c>
      <c r="L4540">
        <v>1250</v>
      </c>
      <c r="M4540">
        <v>350</v>
      </c>
      <c r="N4540">
        <v>358</v>
      </c>
      <c r="P4540">
        <v>140</v>
      </c>
      <c r="Q4540">
        <v>67</v>
      </c>
      <c r="R4540">
        <v>0</v>
      </c>
      <c r="S4540">
        <v>92</v>
      </c>
      <c r="T4540">
        <v>66.125</v>
      </c>
      <c r="U4540">
        <v>0</v>
      </c>
      <c r="V4540">
        <v>0.98694029850746268</v>
      </c>
      <c r="W4540">
        <v>0.4</v>
      </c>
      <c r="X4540">
        <v>0.2673583399840383</v>
      </c>
      <c r="Y4540">
        <v>0</v>
      </c>
      <c r="Z4540">
        <v>540</v>
      </c>
      <c r="AA4540">
        <v>0.65</v>
      </c>
      <c r="AB4540">
        <v>65</v>
      </c>
      <c r="AC4540">
        <v>0</v>
      </c>
      <c r="AD4540">
        <v>3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100</v>
      </c>
      <c r="AR4540">
        <v>100</v>
      </c>
      <c r="AS4540" t="s">
        <v>797</v>
      </c>
    </row>
    <row r="4541" spans="1:45" x14ac:dyDescent="0.25">
      <c r="A4541">
        <v>4535</v>
      </c>
      <c r="B4541" t="s">
        <v>26</v>
      </c>
      <c r="C4541" t="s">
        <v>680</v>
      </c>
      <c r="D4541" t="s">
        <v>8</v>
      </c>
      <c r="E4541" t="s">
        <v>367</v>
      </c>
      <c r="F4541" s="138">
        <v>44184</v>
      </c>
      <c r="G4541" t="s">
        <v>684</v>
      </c>
      <c r="H4541" t="s">
        <v>667</v>
      </c>
      <c r="I4541" t="s">
        <v>681</v>
      </c>
      <c r="J4541" t="s">
        <v>398</v>
      </c>
      <c r="K4541" t="s">
        <v>669</v>
      </c>
      <c r="L4541">
        <v>1250</v>
      </c>
      <c r="M4541">
        <v>250</v>
      </c>
      <c r="N4541">
        <v>208</v>
      </c>
      <c r="P4541">
        <v>100</v>
      </c>
      <c r="Q4541">
        <v>24</v>
      </c>
      <c r="R4541">
        <v>4</v>
      </c>
      <c r="S4541">
        <v>66</v>
      </c>
      <c r="T4541">
        <v>25.33</v>
      </c>
      <c r="U4541">
        <v>2</v>
      </c>
      <c r="V4541">
        <v>0.97607142857142848</v>
      </c>
      <c r="W4541">
        <v>0.4</v>
      </c>
      <c r="X4541">
        <v>0.16483516483516483</v>
      </c>
      <c r="Y4541">
        <v>2.7472527472527472E-2</v>
      </c>
      <c r="Z4541">
        <v>334</v>
      </c>
      <c r="AA4541">
        <v>0.65</v>
      </c>
      <c r="AB4541">
        <v>24.83</v>
      </c>
      <c r="AC4541">
        <v>2</v>
      </c>
      <c r="AD4541">
        <v>0</v>
      </c>
      <c r="AE4541">
        <v>0</v>
      </c>
      <c r="AF4541">
        <v>0</v>
      </c>
      <c r="AG4541">
        <v>0</v>
      </c>
      <c r="AH4541">
        <v>1.5</v>
      </c>
      <c r="AI4541">
        <v>0</v>
      </c>
      <c r="AJ4541">
        <v>0</v>
      </c>
      <c r="AK4541">
        <v>1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100</v>
      </c>
      <c r="AR4541">
        <v>100</v>
      </c>
      <c r="AS4541" t="s">
        <v>755</v>
      </c>
    </row>
    <row r="4542" spans="1:45" x14ac:dyDescent="0.25">
      <c r="A4542">
        <v>4536</v>
      </c>
      <c r="B4542" t="s">
        <v>26</v>
      </c>
      <c r="C4542" t="s">
        <v>680</v>
      </c>
      <c r="D4542" t="s">
        <v>8</v>
      </c>
      <c r="E4542" t="s">
        <v>367</v>
      </c>
      <c r="F4542" s="138">
        <v>44184</v>
      </c>
      <c r="G4542" t="s">
        <v>685</v>
      </c>
      <c r="H4542" t="s">
        <v>667</v>
      </c>
      <c r="I4542" t="s">
        <v>681</v>
      </c>
      <c r="J4542" t="s">
        <v>261</v>
      </c>
      <c r="K4542" t="s">
        <v>671</v>
      </c>
      <c r="L4542">
        <v>1000</v>
      </c>
      <c r="M4542">
        <v>200</v>
      </c>
      <c r="N4542">
        <v>160</v>
      </c>
      <c r="P4542">
        <v>80</v>
      </c>
      <c r="Q4542">
        <v>9</v>
      </c>
      <c r="R4542">
        <v>4</v>
      </c>
      <c r="S4542">
        <v>52</v>
      </c>
      <c r="T4542">
        <v>13</v>
      </c>
      <c r="U4542">
        <v>4</v>
      </c>
      <c r="V4542">
        <v>1.3076923076923077</v>
      </c>
      <c r="W4542">
        <v>0.4</v>
      </c>
      <c r="X4542">
        <v>8.0357142857142863E-2</v>
      </c>
      <c r="Y4542">
        <v>3.5714285714285712E-2</v>
      </c>
      <c r="Z4542">
        <v>211</v>
      </c>
      <c r="AA4542">
        <v>0.65</v>
      </c>
      <c r="AB4542">
        <v>13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4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100</v>
      </c>
      <c r="AR4542">
        <v>100</v>
      </c>
      <c r="AS4542" t="s">
        <v>755</v>
      </c>
    </row>
    <row r="4543" spans="1:45" x14ac:dyDescent="0.25">
      <c r="A4543">
        <v>4537</v>
      </c>
      <c r="B4543" t="s">
        <v>26</v>
      </c>
      <c r="C4543" t="s">
        <v>680</v>
      </c>
      <c r="D4543" t="s">
        <v>8</v>
      </c>
      <c r="E4543" t="s">
        <v>367</v>
      </c>
      <c r="F4543" s="138">
        <v>44184</v>
      </c>
      <c r="G4543" t="s">
        <v>685</v>
      </c>
      <c r="H4543" t="s">
        <v>667</v>
      </c>
      <c r="I4543" t="s">
        <v>681</v>
      </c>
      <c r="J4543" t="s">
        <v>250</v>
      </c>
      <c r="K4543" t="s">
        <v>671</v>
      </c>
      <c r="L4543">
        <v>1000</v>
      </c>
      <c r="M4543">
        <v>280</v>
      </c>
      <c r="N4543">
        <v>224</v>
      </c>
      <c r="P4543">
        <v>112</v>
      </c>
      <c r="Q4543">
        <v>33</v>
      </c>
      <c r="R4543">
        <v>0</v>
      </c>
      <c r="S4543">
        <v>73</v>
      </c>
      <c r="T4543">
        <v>44</v>
      </c>
      <c r="U4543">
        <v>0</v>
      </c>
      <c r="V4543">
        <v>1.3333333333333333</v>
      </c>
      <c r="W4543">
        <v>0.4</v>
      </c>
      <c r="X4543">
        <v>0.21045918367346941</v>
      </c>
      <c r="Y4543">
        <v>0</v>
      </c>
      <c r="Z4543">
        <v>328</v>
      </c>
      <c r="AA4543">
        <v>0.65</v>
      </c>
      <c r="AB4543">
        <v>42</v>
      </c>
      <c r="AC4543">
        <v>0</v>
      </c>
      <c r="AD4543">
        <v>0</v>
      </c>
      <c r="AE4543">
        <v>4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100</v>
      </c>
      <c r="AR4543">
        <v>100</v>
      </c>
      <c r="AS4543" t="s">
        <v>755</v>
      </c>
    </row>
    <row r="4544" spans="1:45" x14ac:dyDescent="0.25">
      <c r="A4544">
        <v>4538</v>
      </c>
      <c r="B4544" t="s">
        <v>26</v>
      </c>
      <c r="C4544" t="s">
        <v>680</v>
      </c>
      <c r="D4544" t="s">
        <v>8</v>
      </c>
      <c r="E4544" t="s">
        <v>367</v>
      </c>
      <c r="F4544" s="138">
        <v>44184</v>
      </c>
      <c r="G4544" t="s">
        <v>685</v>
      </c>
      <c r="H4544" t="s">
        <v>667</v>
      </c>
      <c r="I4544" t="s">
        <v>681</v>
      </c>
      <c r="J4544" t="s">
        <v>413</v>
      </c>
      <c r="K4544" t="s">
        <v>671</v>
      </c>
      <c r="L4544">
        <v>1000</v>
      </c>
      <c r="M4544">
        <v>280</v>
      </c>
      <c r="N4544">
        <v>240</v>
      </c>
      <c r="P4544">
        <v>112</v>
      </c>
      <c r="Q4544">
        <v>45</v>
      </c>
      <c r="R4544">
        <v>0</v>
      </c>
      <c r="S4544">
        <v>73</v>
      </c>
      <c r="T4544">
        <v>54.75</v>
      </c>
      <c r="U4544">
        <v>0</v>
      </c>
      <c r="V4544">
        <v>1.2166666666666666</v>
      </c>
      <c r="W4544">
        <v>0.4</v>
      </c>
      <c r="X4544">
        <v>0.26785714285714285</v>
      </c>
      <c r="Y4544">
        <v>0</v>
      </c>
      <c r="Z4544">
        <v>300</v>
      </c>
      <c r="AA4544">
        <v>0.65</v>
      </c>
      <c r="AB4544">
        <v>53</v>
      </c>
      <c r="AC4544">
        <v>3</v>
      </c>
      <c r="AD4544">
        <v>0</v>
      </c>
      <c r="AE4544">
        <v>2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100</v>
      </c>
      <c r="AR4544">
        <v>100</v>
      </c>
      <c r="AS4544" t="s">
        <v>755</v>
      </c>
    </row>
    <row r="4545" spans="1:45" x14ac:dyDescent="0.25">
      <c r="A4545">
        <v>4539</v>
      </c>
      <c r="B4545" t="s">
        <v>26</v>
      </c>
      <c r="C4545" t="s">
        <v>680</v>
      </c>
      <c r="D4545" t="s">
        <v>8</v>
      </c>
      <c r="E4545" t="s">
        <v>367</v>
      </c>
      <c r="F4545" s="138">
        <v>44184</v>
      </c>
      <c r="G4545" t="s">
        <v>685</v>
      </c>
      <c r="H4545" t="s">
        <v>667</v>
      </c>
      <c r="I4545" t="s">
        <v>681</v>
      </c>
      <c r="J4545" t="s">
        <v>252</v>
      </c>
      <c r="K4545" t="s">
        <v>671</v>
      </c>
      <c r="L4545">
        <v>1000</v>
      </c>
      <c r="M4545">
        <v>280</v>
      </c>
      <c r="N4545">
        <v>280</v>
      </c>
      <c r="P4545">
        <v>112</v>
      </c>
      <c r="Q4545">
        <v>39</v>
      </c>
      <c r="R4545">
        <v>0</v>
      </c>
      <c r="S4545">
        <v>52</v>
      </c>
      <c r="T4545">
        <v>47.5</v>
      </c>
      <c r="U4545">
        <v>0</v>
      </c>
      <c r="V4545">
        <v>1.2179487179487178</v>
      </c>
      <c r="W4545">
        <v>0.4</v>
      </c>
      <c r="X4545">
        <v>0.19897959183673469</v>
      </c>
      <c r="Y4545">
        <v>0</v>
      </c>
      <c r="Z4545">
        <v>410</v>
      </c>
      <c r="AA4545">
        <v>0.65</v>
      </c>
      <c r="AB4545">
        <v>43</v>
      </c>
      <c r="AC4545">
        <v>7</v>
      </c>
      <c r="AD4545">
        <v>2</v>
      </c>
      <c r="AE4545">
        <v>4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100</v>
      </c>
      <c r="AR4545">
        <v>100</v>
      </c>
      <c r="AS4545" t="s">
        <v>755</v>
      </c>
    </row>
    <row r="4546" spans="1:45" x14ac:dyDescent="0.25">
      <c r="A4546">
        <v>4540</v>
      </c>
      <c r="B4546" t="s">
        <v>26</v>
      </c>
      <c r="C4546" t="s">
        <v>680</v>
      </c>
      <c r="D4546" t="s">
        <v>8</v>
      </c>
      <c r="E4546" t="s">
        <v>367</v>
      </c>
      <c r="F4546" s="138">
        <v>44184</v>
      </c>
      <c r="G4546" t="s">
        <v>685</v>
      </c>
      <c r="H4546" t="s">
        <v>667</v>
      </c>
      <c r="I4546" t="s">
        <v>681</v>
      </c>
      <c r="J4546" t="s">
        <v>636</v>
      </c>
      <c r="K4546" t="s">
        <v>671</v>
      </c>
      <c r="L4546">
        <v>1000</v>
      </c>
      <c r="M4546">
        <v>280</v>
      </c>
      <c r="N4546">
        <v>320</v>
      </c>
      <c r="P4546">
        <v>112</v>
      </c>
      <c r="Q4546">
        <v>96</v>
      </c>
      <c r="R4546">
        <v>0</v>
      </c>
      <c r="S4546">
        <v>73</v>
      </c>
      <c r="T4546">
        <v>157</v>
      </c>
      <c r="U4546">
        <v>0</v>
      </c>
      <c r="V4546">
        <v>1.6354166666666667</v>
      </c>
      <c r="W4546">
        <v>0.4</v>
      </c>
      <c r="X4546">
        <v>0.42857142857142855</v>
      </c>
      <c r="Y4546">
        <v>0</v>
      </c>
      <c r="Z4546">
        <v>326</v>
      </c>
      <c r="AA4546">
        <v>0.7</v>
      </c>
      <c r="AB4546">
        <v>157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100</v>
      </c>
      <c r="AR4546">
        <v>100</v>
      </c>
      <c r="AS4546" t="s">
        <v>797</v>
      </c>
    </row>
    <row r="4547" spans="1:45" x14ac:dyDescent="0.25">
      <c r="A4547">
        <v>4541</v>
      </c>
      <c r="B4547" t="s">
        <v>26</v>
      </c>
      <c r="C4547" t="s">
        <v>680</v>
      </c>
      <c r="D4547" t="s">
        <v>8</v>
      </c>
      <c r="E4547" t="s">
        <v>367</v>
      </c>
      <c r="F4547" s="138">
        <v>44184</v>
      </c>
      <c r="G4547" t="s">
        <v>682</v>
      </c>
      <c r="H4547" t="s">
        <v>667</v>
      </c>
      <c r="I4547" t="s">
        <v>689</v>
      </c>
      <c r="J4547" t="s">
        <v>438</v>
      </c>
      <c r="K4547" t="s">
        <v>671</v>
      </c>
      <c r="L4547">
        <v>1000</v>
      </c>
      <c r="M4547">
        <v>200</v>
      </c>
      <c r="N4547">
        <v>240</v>
      </c>
      <c r="P4547">
        <v>40</v>
      </c>
      <c r="Q4547">
        <v>30</v>
      </c>
      <c r="R4547">
        <v>0</v>
      </c>
      <c r="S4547">
        <v>52</v>
      </c>
      <c r="T4547">
        <v>30</v>
      </c>
      <c r="U4547">
        <v>0</v>
      </c>
      <c r="V4547">
        <v>1</v>
      </c>
      <c r="W4547">
        <v>0.24</v>
      </c>
      <c r="X4547">
        <v>0.17857142857142858</v>
      </c>
      <c r="Y4547">
        <v>0</v>
      </c>
      <c r="Z4547">
        <v>300</v>
      </c>
      <c r="AA4547">
        <v>0.6</v>
      </c>
      <c r="AB4547">
        <v>20</v>
      </c>
      <c r="AC4547">
        <v>20</v>
      </c>
      <c r="AD4547">
        <v>0</v>
      </c>
      <c r="AE4547">
        <v>10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100</v>
      </c>
      <c r="AR4547">
        <v>100</v>
      </c>
      <c r="AS4547" t="s">
        <v>755</v>
      </c>
    </row>
    <row r="4548" spans="1:45" x14ac:dyDescent="0.25">
      <c r="A4548">
        <v>4542</v>
      </c>
      <c r="B4548" t="s">
        <v>26</v>
      </c>
      <c r="C4548" t="s">
        <v>680</v>
      </c>
      <c r="D4548" t="s">
        <v>8</v>
      </c>
      <c r="E4548" t="s">
        <v>367</v>
      </c>
      <c r="F4548" s="138">
        <v>44184</v>
      </c>
      <c r="G4548" t="s">
        <v>666</v>
      </c>
      <c r="H4548" t="s">
        <v>687</v>
      </c>
      <c r="I4548" t="s">
        <v>689</v>
      </c>
      <c r="J4548" t="s">
        <v>642</v>
      </c>
      <c r="K4548" t="s">
        <v>669</v>
      </c>
      <c r="L4548">
        <v>2700</v>
      </c>
      <c r="M4548">
        <v>567</v>
      </c>
      <c r="N4548">
        <v>640</v>
      </c>
      <c r="P4548">
        <v>226</v>
      </c>
      <c r="Q4548">
        <v>195</v>
      </c>
      <c r="R4548">
        <v>0</v>
      </c>
      <c r="S4548">
        <v>147</v>
      </c>
      <c r="T4548">
        <v>147</v>
      </c>
      <c r="U4548">
        <v>0</v>
      </c>
      <c r="V4548">
        <v>0.75384615384615383</v>
      </c>
      <c r="W4548">
        <v>0.4</v>
      </c>
      <c r="X4548">
        <v>0.43526785714285715</v>
      </c>
      <c r="Y4548">
        <v>0</v>
      </c>
      <c r="Z4548">
        <v>900</v>
      </c>
      <c r="AA4548">
        <v>0.65</v>
      </c>
      <c r="AB4548">
        <v>112</v>
      </c>
      <c r="AC4548">
        <v>40</v>
      </c>
      <c r="AD4548">
        <v>0</v>
      </c>
      <c r="AE4548">
        <v>30</v>
      </c>
      <c r="AF4548">
        <v>0</v>
      </c>
      <c r="AG4548">
        <v>10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100</v>
      </c>
      <c r="AR4548">
        <v>100</v>
      </c>
      <c r="AS4548" t="s">
        <v>797</v>
      </c>
    </row>
    <row r="4549" spans="1:45" x14ac:dyDescent="0.25">
      <c r="A4549">
        <v>4543</v>
      </c>
      <c r="B4549" t="s">
        <v>26</v>
      </c>
      <c r="C4549" t="s">
        <v>665</v>
      </c>
      <c r="D4549" t="s">
        <v>8</v>
      </c>
      <c r="E4549" t="s">
        <v>367</v>
      </c>
      <c r="F4549" s="138">
        <v>44185</v>
      </c>
      <c r="G4549" t="s">
        <v>666</v>
      </c>
      <c r="H4549" t="s">
        <v>667</v>
      </c>
      <c r="I4549" t="s">
        <v>668</v>
      </c>
      <c r="J4549" t="s">
        <v>129</v>
      </c>
      <c r="K4549" t="s">
        <v>669</v>
      </c>
      <c r="L4549">
        <v>2700</v>
      </c>
      <c r="M4549">
        <v>567</v>
      </c>
      <c r="N4549">
        <v>580</v>
      </c>
      <c r="P4549">
        <v>226.8</v>
      </c>
      <c r="Q4549">
        <v>132</v>
      </c>
      <c r="R4549">
        <v>0</v>
      </c>
      <c r="S4549">
        <v>149.68799999999999</v>
      </c>
      <c r="T4549">
        <v>107.5</v>
      </c>
      <c r="U4549">
        <v>0</v>
      </c>
      <c r="V4549">
        <v>0.81439393939393945</v>
      </c>
      <c r="W4549">
        <v>0.4</v>
      </c>
      <c r="X4549">
        <v>0.3251231527093596</v>
      </c>
      <c r="Y4549">
        <v>0</v>
      </c>
      <c r="Z4549">
        <v>580</v>
      </c>
      <c r="AA4549">
        <v>0.8</v>
      </c>
      <c r="AB4549">
        <v>94</v>
      </c>
      <c r="AC4549">
        <v>10</v>
      </c>
      <c r="AD4549">
        <v>0</v>
      </c>
      <c r="AE4549">
        <v>22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100</v>
      </c>
      <c r="AR4549">
        <v>100</v>
      </c>
      <c r="AS4549" t="s">
        <v>797</v>
      </c>
    </row>
    <row r="4550" spans="1:45" x14ac:dyDescent="0.25">
      <c r="A4550">
        <v>4544</v>
      </c>
      <c r="B4550" t="s">
        <v>26</v>
      </c>
      <c r="C4550" t="s">
        <v>665</v>
      </c>
      <c r="D4550" t="s">
        <v>8</v>
      </c>
      <c r="E4550" t="s">
        <v>367</v>
      </c>
      <c r="F4550" s="138">
        <v>44185</v>
      </c>
      <c r="G4550" t="s">
        <v>666</v>
      </c>
      <c r="H4550" t="s">
        <v>667</v>
      </c>
      <c r="I4550" t="s">
        <v>668</v>
      </c>
      <c r="J4550" t="s">
        <v>130</v>
      </c>
      <c r="K4550" t="s">
        <v>669</v>
      </c>
      <c r="L4550">
        <v>2700</v>
      </c>
      <c r="M4550">
        <v>567</v>
      </c>
      <c r="N4550">
        <v>604</v>
      </c>
      <c r="P4550">
        <v>226.8</v>
      </c>
      <c r="Q4550">
        <v>94</v>
      </c>
      <c r="R4550">
        <v>0</v>
      </c>
      <c r="S4550">
        <v>149.68799999999999</v>
      </c>
      <c r="T4550">
        <v>114</v>
      </c>
      <c r="U4550">
        <v>0</v>
      </c>
      <c r="V4550">
        <v>1.2127659574468086</v>
      </c>
      <c r="W4550">
        <v>0.4</v>
      </c>
      <c r="X4550">
        <v>0.22232734153263958</v>
      </c>
      <c r="Y4550">
        <v>0</v>
      </c>
      <c r="Z4550">
        <v>570</v>
      </c>
      <c r="AA4550">
        <v>0.8</v>
      </c>
      <c r="AB4550">
        <v>106</v>
      </c>
      <c r="AC4550">
        <v>4</v>
      </c>
      <c r="AD4550">
        <v>0</v>
      </c>
      <c r="AE4550">
        <v>14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100</v>
      </c>
      <c r="AR4550">
        <v>100</v>
      </c>
      <c r="AS4550" t="s">
        <v>797</v>
      </c>
    </row>
    <row r="4551" spans="1:45" x14ac:dyDescent="0.25">
      <c r="A4551">
        <v>4545</v>
      </c>
      <c r="B4551" t="s">
        <v>26</v>
      </c>
      <c r="C4551" t="s">
        <v>665</v>
      </c>
      <c r="D4551" t="s">
        <v>8</v>
      </c>
      <c r="E4551" t="s">
        <v>367</v>
      </c>
      <c r="F4551" s="138">
        <v>44185</v>
      </c>
      <c r="G4551" t="s">
        <v>666</v>
      </c>
      <c r="H4551" t="s">
        <v>667</v>
      </c>
      <c r="I4551" t="s">
        <v>672</v>
      </c>
      <c r="J4551" t="s">
        <v>189</v>
      </c>
      <c r="K4551" t="s">
        <v>669</v>
      </c>
      <c r="L4551">
        <v>2700</v>
      </c>
      <c r="M4551">
        <v>567</v>
      </c>
      <c r="N4551">
        <v>584</v>
      </c>
      <c r="P4551">
        <v>226.8</v>
      </c>
      <c r="Q4551">
        <v>125</v>
      </c>
      <c r="R4551">
        <v>42</v>
      </c>
      <c r="S4551">
        <v>149.68799999999999</v>
      </c>
      <c r="T4551">
        <v>119.3</v>
      </c>
      <c r="U4551">
        <v>36</v>
      </c>
      <c r="V4551">
        <v>0.92994011976047908</v>
      </c>
      <c r="W4551">
        <v>0.4</v>
      </c>
      <c r="X4551">
        <v>0.30577299412915854</v>
      </c>
      <c r="Y4551">
        <v>0.10273972602739727</v>
      </c>
      <c r="Z4551">
        <v>592</v>
      </c>
      <c r="AA4551">
        <v>0.8</v>
      </c>
      <c r="AB4551">
        <v>85.3</v>
      </c>
      <c r="AC4551">
        <v>0</v>
      </c>
      <c r="AD4551">
        <v>0</v>
      </c>
      <c r="AE4551">
        <v>68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72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100</v>
      </c>
      <c r="AR4551">
        <v>100</v>
      </c>
      <c r="AS4551" t="s">
        <v>797</v>
      </c>
    </row>
    <row r="4552" spans="1:45" x14ac:dyDescent="0.25">
      <c r="A4552">
        <v>4546</v>
      </c>
      <c r="B4552" t="s">
        <v>26</v>
      </c>
      <c r="C4552" t="s">
        <v>665</v>
      </c>
      <c r="D4552" t="s">
        <v>8</v>
      </c>
      <c r="E4552" t="s">
        <v>367</v>
      </c>
      <c r="F4552" s="138">
        <v>44185</v>
      </c>
      <c r="G4552" t="s">
        <v>703</v>
      </c>
      <c r="H4552" t="s">
        <v>667</v>
      </c>
      <c r="I4552" t="s">
        <v>668</v>
      </c>
      <c r="J4552" t="s">
        <v>451</v>
      </c>
      <c r="K4552" t="s">
        <v>669</v>
      </c>
      <c r="L4552">
        <v>2700</v>
      </c>
      <c r="M4552">
        <v>504</v>
      </c>
      <c r="N4552">
        <v>528</v>
      </c>
      <c r="P4552">
        <v>201</v>
      </c>
      <c r="Q4552">
        <v>62</v>
      </c>
      <c r="R4552">
        <v>0</v>
      </c>
      <c r="S4552">
        <v>133</v>
      </c>
      <c r="T4552">
        <v>32.67</v>
      </c>
      <c r="U4552">
        <v>0</v>
      </c>
      <c r="V4552">
        <v>0.52693548387096778</v>
      </c>
      <c r="W4552">
        <v>0.4</v>
      </c>
      <c r="X4552">
        <v>0.16774891774891776</v>
      </c>
      <c r="Y4552">
        <v>0</v>
      </c>
      <c r="Z4552">
        <v>450</v>
      </c>
      <c r="AA4552">
        <v>0.8</v>
      </c>
      <c r="AB4552">
        <v>20.67</v>
      </c>
      <c r="AC4552">
        <v>0</v>
      </c>
      <c r="AD4552">
        <v>0</v>
      </c>
      <c r="AE4552">
        <v>24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100</v>
      </c>
      <c r="AR4552">
        <v>100</v>
      </c>
      <c r="AS4552" t="s">
        <v>797</v>
      </c>
    </row>
    <row r="4553" spans="1:45" x14ac:dyDescent="0.25">
      <c r="A4553">
        <v>4547</v>
      </c>
      <c r="B4553" t="s">
        <v>26</v>
      </c>
      <c r="C4553" t="s">
        <v>665</v>
      </c>
      <c r="D4553" t="s">
        <v>8</v>
      </c>
      <c r="E4553" t="s">
        <v>367</v>
      </c>
      <c r="F4553" s="138">
        <v>44185</v>
      </c>
      <c r="G4553" t="s">
        <v>670</v>
      </c>
      <c r="H4553" t="s">
        <v>667</v>
      </c>
      <c r="I4553" t="s">
        <v>668</v>
      </c>
      <c r="J4553" t="s">
        <v>138</v>
      </c>
      <c r="K4553" t="s">
        <v>671</v>
      </c>
      <c r="L4553">
        <v>1200</v>
      </c>
      <c r="M4553">
        <v>336</v>
      </c>
      <c r="N4553">
        <v>341</v>
      </c>
      <c r="P4553">
        <v>134.4</v>
      </c>
      <c r="Q4553">
        <v>52</v>
      </c>
      <c r="R4553">
        <v>0</v>
      </c>
      <c r="S4553">
        <v>88.703999999999994</v>
      </c>
      <c r="T4553">
        <v>32.5</v>
      </c>
      <c r="U4553">
        <v>0</v>
      </c>
      <c r="V4553">
        <v>0.625</v>
      </c>
      <c r="W4553">
        <v>0.4</v>
      </c>
      <c r="X4553">
        <v>0.21784666945957271</v>
      </c>
      <c r="Y4553">
        <v>0</v>
      </c>
      <c r="Z4553">
        <v>420</v>
      </c>
      <c r="AA4553">
        <v>0.7</v>
      </c>
      <c r="AB4553">
        <v>27</v>
      </c>
      <c r="AC4553">
        <v>0</v>
      </c>
      <c r="AD4553">
        <v>0</v>
      </c>
      <c r="AE4553">
        <v>11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100</v>
      </c>
      <c r="AR4553">
        <v>100</v>
      </c>
      <c r="AS4553" t="s">
        <v>797</v>
      </c>
    </row>
    <row r="4554" spans="1:45" x14ac:dyDescent="0.25">
      <c r="A4554">
        <v>4548</v>
      </c>
      <c r="B4554" t="s">
        <v>26</v>
      </c>
      <c r="C4554" t="s">
        <v>665</v>
      </c>
      <c r="D4554" t="s">
        <v>8</v>
      </c>
      <c r="E4554" t="s">
        <v>367</v>
      </c>
      <c r="F4554" s="138">
        <v>44185</v>
      </c>
      <c r="G4554" t="s">
        <v>670</v>
      </c>
      <c r="H4554" t="s">
        <v>667</v>
      </c>
      <c r="I4554" t="s">
        <v>668</v>
      </c>
      <c r="J4554" t="s">
        <v>139</v>
      </c>
      <c r="K4554" t="s">
        <v>671</v>
      </c>
      <c r="L4554">
        <v>1200</v>
      </c>
      <c r="M4554">
        <v>240</v>
      </c>
      <c r="N4554">
        <v>236</v>
      </c>
      <c r="P4554">
        <v>96</v>
      </c>
      <c r="Q4554">
        <v>70</v>
      </c>
      <c r="R4554">
        <v>0</v>
      </c>
      <c r="S4554">
        <v>63.36</v>
      </c>
      <c r="T4554">
        <v>34.5</v>
      </c>
      <c r="U4554">
        <v>0</v>
      </c>
      <c r="V4554">
        <v>0.49285714285714288</v>
      </c>
      <c r="W4554">
        <v>0.4</v>
      </c>
      <c r="X4554">
        <v>0.42372881355932207</v>
      </c>
      <c r="Y4554">
        <v>0</v>
      </c>
      <c r="Z4554">
        <v>170</v>
      </c>
      <c r="AA4554">
        <v>0.8</v>
      </c>
      <c r="AB4554">
        <v>26</v>
      </c>
      <c r="AC4554">
        <v>2</v>
      </c>
      <c r="AD4554">
        <v>0</v>
      </c>
      <c r="AE4554">
        <v>16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50</v>
      </c>
      <c r="AR4554">
        <v>50</v>
      </c>
      <c r="AS4554" t="s">
        <v>755</v>
      </c>
    </row>
    <row r="4555" spans="1:45" x14ac:dyDescent="0.25">
      <c r="A4555">
        <v>4549</v>
      </c>
      <c r="B4555" t="s">
        <v>26</v>
      </c>
      <c r="C4555" t="s">
        <v>665</v>
      </c>
      <c r="D4555" t="s">
        <v>8</v>
      </c>
      <c r="E4555" t="s">
        <v>367</v>
      </c>
      <c r="F4555" s="138">
        <v>44185</v>
      </c>
      <c r="G4555" t="s">
        <v>670</v>
      </c>
      <c r="H4555" t="s">
        <v>667</v>
      </c>
      <c r="I4555" t="s">
        <v>668</v>
      </c>
      <c r="J4555" t="s">
        <v>137</v>
      </c>
      <c r="K4555" t="s">
        <v>671</v>
      </c>
      <c r="L4555">
        <v>1200</v>
      </c>
      <c r="M4555">
        <v>336</v>
      </c>
      <c r="N4555">
        <v>336</v>
      </c>
      <c r="P4555">
        <v>134.4</v>
      </c>
      <c r="Q4555">
        <v>53</v>
      </c>
      <c r="R4555">
        <v>13</v>
      </c>
      <c r="S4555">
        <v>88.703999999999994</v>
      </c>
      <c r="T4555">
        <v>55.5</v>
      </c>
      <c r="U4555">
        <v>4.25</v>
      </c>
      <c r="V4555">
        <v>0.90530303030303028</v>
      </c>
      <c r="W4555">
        <v>0.4</v>
      </c>
      <c r="X4555">
        <v>0.22534013605442177</v>
      </c>
      <c r="Y4555">
        <v>5.5272108843537421E-2</v>
      </c>
      <c r="Z4555">
        <v>325</v>
      </c>
      <c r="AA4555">
        <v>0.7</v>
      </c>
      <c r="AB4555">
        <v>31</v>
      </c>
      <c r="AC4555">
        <v>20</v>
      </c>
      <c r="AD4555">
        <v>0</v>
      </c>
      <c r="AE4555">
        <v>39</v>
      </c>
      <c r="AF4555">
        <v>0</v>
      </c>
      <c r="AG4555">
        <v>0</v>
      </c>
      <c r="AH4555">
        <v>0</v>
      </c>
      <c r="AI4555">
        <v>17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100</v>
      </c>
      <c r="AR4555">
        <v>100</v>
      </c>
      <c r="AS4555" t="s">
        <v>797</v>
      </c>
    </row>
    <row r="4556" spans="1:45" x14ac:dyDescent="0.25">
      <c r="A4556">
        <v>4550</v>
      </c>
      <c r="B4556" t="s">
        <v>26</v>
      </c>
      <c r="C4556" t="s">
        <v>665</v>
      </c>
      <c r="D4556" t="s">
        <v>8</v>
      </c>
      <c r="E4556" t="s">
        <v>367</v>
      </c>
      <c r="F4556" s="138">
        <v>44185</v>
      </c>
      <c r="G4556" t="s">
        <v>670</v>
      </c>
      <c r="H4556" t="s">
        <v>667</v>
      </c>
      <c r="I4556" t="s">
        <v>668</v>
      </c>
      <c r="J4556" t="s">
        <v>140</v>
      </c>
      <c r="K4556" t="s">
        <v>671</v>
      </c>
      <c r="L4556">
        <v>1200</v>
      </c>
      <c r="M4556">
        <v>336</v>
      </c>
      <c r="N4556">
        <v>342</v>
      </c>
      <c r="P4556">
        <v>134.4</v>
      </c>
      <c r="Q4556">
        <v>82</v>
      </c>
      <c r="R4556">
        <v>0</v>
      </c>
      <c r="S4556">
        <v>88.703999999999994</v>
      </c>
      <c r="T4556">
        <v>47</v>
      </c>
      <c r="U4556">
        <v>0</v>
      </c>
      <c r="V4556">
        <v>0.57317073170731703</v>
      </c>
      <c r="W4556">
        <v>0.4</v>
      </c>
      <c r="X4556">
        <v>0.34252297410192151</v>
      </c>
      <c r="Y4556">
        <v>0</v>
      </c>
      <c r="Z4556">
        <v>412</v>
      </c>
      <c r="AA4556">
        <v>0.7</v>
      </c>
      <c r="AB4556">
        <v>41</v>
      </c>
      <c r="AC4556">
        <v>0</v>
      </c>
      <c r="AD4556">
        <v>0</v>
      </c>
      <c r="AE4556">
        <v>12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50</v>
      </c>
      <c r="AR4556">
        <v>50</v>
      </c>
      <c r="AS4556" t="s">
        <v>797</v>
      </c>
    </row>
    <row r="4557" spans="1:45" x14ac:dyDescent="0.25">
      <c r="A4557">
        <v>4551</v>
      </c>
      <c r="B4557" t="s">
        <v>26</v>
      </c>
      <c r="C4557" t="s">
        <v>665</v>
      </c>
      <c r="D4557" t="s">
        <v>8</v>
      </c>
      <c r="E4557" t="s">
        <v>367</v>
      </c>
      <c r="F4557" s="138">
        <v>44185</v>
      </c>
      <c r="G4557" t="s">
        <v>670</v>
      </c>
      <c r="H4557" t="s">
        <v>667</v>
      </c>
      <c r="I4557" t="s">
        <v>668</v>
      </c>
      <c r="J4557" t="s">
        <v>141</v>
      </c>
      <c r="K4557" t="s">
        <v>671</v>
      </c>
      <c r="L4557">
        <v>1200</v>
      </c>
      <c r="M4557">
        <v>336</v>
      </c>
      <c r="N4557">
        <v>324</v>
      </c>
      <c r="P4557">
        <v>134.4</v>
      </c>
      <c r="Q4557">
        <v>74</v>
      </c>
      <c r="R4557">
        <v>0</v>
      </c>
      <c r="S4557">
        <v>88.703999999999994</v>
      </c>
      <c r="T4557">
        <v>45</v>
      </c>
      <c r="U4557">
        <v>0</v>
      </c>
      <c r="V4557">
        <v>0.60810810810810811</v>
      </c>
      <c r="W4557">
        <v>0.4</v>
      </c>
      <c r="X4557">
        <v>0.32627865961199298</v>
      </c>
      <c r="Y4557">
        <v>0</v>
      </c>
      <c r="Z4557">
        <v>423</v>
      </c>
      <c r="AA4557">
        <v>0.7</v>
      </c>
      <c r="AB4557">
        <v>42</v>
      </c>
      <c r="AC4557">
        <v>12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50</v>
      </c>
      <c r="AR4557">
        <v>50</v>
      </c>
      <c r="AS4557" t="s">
        <v>797</v>
      </c>
    </row>
    <row r="4558" spans="1:45" x14ac:dyDescent="0.25">
      <c r="A4558">
        <v>4552</v>
      </c>
      <c r="B4558" t="s">
        <v>26</v>
      </c>
      <c r="C4558" t="s">
        <v>665</v>
      </c>
      <c r="D4558" t="s">
        <v>8</v>
      </c>
      <c r="E4558" t="s">
        <v>367</v>
      </c>
      <c r="F4558" s="138">
        <v>44185</v>
      </c>
      <c r="G4558" t="s">
        <v>682</v>
      </c>
      <c r="H4558" t="s">
        <v>667</v>
      </c>
      <c r="I4558" t="s">
        <v>668</v>
      </c>
      <c r="J4558" t="s">
        <v>151</v>
      </c>
      <c r="K4558" t="s">
        <v>671</v>
      </c>
      <c r="L4558">
        <v>1000</v>
      </c>
      <c r="M4558">
        <v>200</v>
      </c>
      <c r="N4558">
        <v>224</v>
      </c>
      <c r="P4558">
        <v>80</v>
      </c>
      <c r="Q4558">
        <v>73</v>
      </c>
      <c r="R4558">
        <v>0</v>
      </c>
      <c r="S4558">
        <v>52.8</v>
      </c>
      <c r="T4558">
        <v>44.45</v>
      </c>
      <c r="U4558">
        <v>0</v>
      </c>
      <c r="V4558">
        <v>0.60890410958904118</v>
      </c>
      <c r="W4558">
        <v>0.4</v>
      </c>
      <c r="X4558">
        <v>0.46556122448979598</v>
      </c>
      <c r="Y4558">
        <v>0</v>
      </c>
      <c r="Z4558">
        <v>321</v>
      </c>
      <c r="AA4558">
        <v>0.7</v>
      </c>
      <c r="AB4558">
        <v>14.2</v>
      </c>
      <c r="AC4558">
        <v>9</v>
      </c>
      <c r="AD4558">
        <v>0</v>
      </c>
      <c r="AE4558">
        <v>56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50</v>
      </c>
      <c r="AR4558">
        <v>50</v>
      </c>
      <c r="AS4558" t="s">
        <v>755</v>
      </c>
    </row>
    <row r="4559" spans="1:45" x14ac:dyDescent="0.25">
      <c r="A4559">
        <v>4553</v>
      </c>
      <c r="B4559" t="s">
        <v>26</v>
      </c>
      <c r="C4559" t="s">
        <v>665</v>
      </c>
      <c r="D4559" t="s">
        <v>8</v>
      </c>
      <c r="E4559" t="s">
        <v>367</v>
      </c>
      <c r="F4559" s="138">
        <v>44185</v>
      </c>
      <c r="G4559" t="s">
        <v>682</v>
      </c>
      <c r="H4559" t="s">
        <v>667</v>
      </c>
      <c r="I4559" t="s">
        <v>668</v>
      </c>
      <c r="J4559" t="s">
        <v>152</v>
      </c>
      <c r="K4559" t="s">
        <v>671</v>
      </c>
      <c r="L4559">
        <v>1000</v>
      </c>
      <c r="M4559">
        <v>200</v>
      </c>
      <c r="N4559">
        <v>206</v>
      </c>
      <c r="P4559">
        <v>80</v>
      </c>
      <c r="Q4559">
        <v>46</v>
      </c>
      <c r="R4559">
        <v>0</v>
      </c>
      <c r="S4559">
        <v>52.8</v>
      </c>
      <c r="T4559">
        <v>25</v>
      </c>
      <c r="U4559">
        <v>0</v>
      </c>
      <c r="V4559">
        <v>0.54347826086956519</v>
      </c>
      <c r="W4559">
        <v>0.4</v>
      </c>
      <c r="X4559">
        <v>0.31900138696255204</v>
      </c>
      <c r="Y4559">
        <v>0</v>
      </c>
      <c r="Z4559">
        <v>315</v>
      </c>
      <c r="AA4559">
        <v>0.7</v>
      </c>
      <c r="AB4559">
        <v>19</v>
      </c>
      <c r="AC4559">
        <v>0</v>
      </c>
      <c r="AD4559">
        <v>0</v>
      </c>
      <c r="AE4559">
        <v>12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50</v>
      </c>
      <c r="AR4559">
        <v>50</v>
      </c>
      <c r="AS4559" t="s">
        <v>755</v>
      </c>
    </row>
    <row r="4560" spans="1:45" x14ac:dyDescent="0.25">
      <c r="A4560">
        <v>4554</v>
      </c>
      <c r="B4560" t="s">
        <v>26</v>
      </c>
      <c r="C4560" t="s">
        <v>665</v>
      </c>
      <c r="D4560" t="s">
        <v>8</v>
      </c>
      <c r="E4560" t="s">
        <v>367</v>
      </c>
      <c r="F4560" s="138">
        <v>44185</v>
      </c>
      <c r="G4560" t="s">
        <v>682</v>
      </c>
      <c r="H4560" t="s">
        <v>667</v>
      </c>
      <c r="I4560" t="s">
        <v>668</v>
      </c>
      <c r="J4560" t="s">
        <v>153</v>
      </c>
      <c r="K4560" t="s">
        <v>671</v>
      </c>
      <c r="L4560">
        <v>1000</v>
      </c>
      <c r="M4560">
        <v>200</v>
      </c>
      <c r="N4560">
        <v>208</v>
      </c>
      <c r="P4560">
        <v>80</v>
      </c>
      <c r="Q4560">
        <v>64</v>
      </c>
      <c r="R4560">
        <v>0</v>
      </c>
      <c r="S4560">
        <v>52.8</v>
      </c>
      <c r="T4560">
        <v>35.17</v>
      </c>
      <c r="U4560">
        <v>0</v>
      </c>
      <c r="V4560">
        <v>0.54953125000000003</v>
      </c>
      <c r="W4560">
        <v>0.4</v>
      </c>
      <c r="X4560">
        <v>0.43956043956043955</v>
      </c>
      <c r="Y4560">
        <v>0</v>
      </c>
      <c r="Z4560">
        <v>503</v>
      </c>
      <c r="AA4560">
        <v>0.7</v>
      </c>
      <c r="AB4560">
        <v>24.67</v>
      </c>
      <c r="AC4560">
        <v>4</v>
      </c>
      <c r="AD4560">
        <v>0</v>
      </c>
      <c r="AE4560">
        <v>19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50</v>
      </c>
      <c r="AR4560">
        <v>50</v>
      </c>
      <c r="AS4560" t="s">
        <v>755</v>
      </c>
    </row>
    <row r="4561" spans="1:45" x14ac:dyDescent="0.25">
      <c r="A4561">
        <v>4555</v>
      </c>
      <c r="B4561" t="s">
        <v>26</v>
      </c>
      <c r="C4561" t="s">
        <v>665</v>
      </c>
      <c r="D4561" t="s">
        <v>8</v>
      </c>
      <c r="E4561" t="s">
        <v>367</v>
      </c>
      <c r="F4561" s="138">
        <v>44185</v>
      </c>
      <c r="G4561" t="s">
        <v>682</v>
      </c>
      <c r="H4561" t="s">
        <v>667</v>
      </c>
      <c r="I4561" t="s">
        <v>668</v>
      </c>
      <c r="J4561" t="s">
        <v>147</v>
      </c>
      <c r="K4561" t="s">
        <v>671</v>
      </c>
      <c r="L4561">
        <v>1000</v>
      </c>
      <c r="M4561">
        <v>200</v>
      </c>
      <c r="N4561">
        <v>288</v>
      </c>
      <c r="P4561">
        <v>80</v>
      </c>
      <c r="Q4561">
        <v>51</v>
      </c>
      <c r="R4561">
        <v>0</v>
      </c>
      <c r="S4561">
        <v>52.8</v>
      </c>
      <c r="T4561">
        <v>22.25</v>
      </c>
      <c r="U4561">
        <v>0</v>
      </c>
      <c r="V4561">
        <v>0.43627450980392157</v>
      </c>
      <c r="W4561">
        <v>0.4</v>
      </c>
      <c r="X4561">
        <v>0.25297619047619047</v>
      </c>
      <c r="Y4561">
        <v>0</v>
      </c>
      <c r="Z4561">
        <v>215</v>
      </c>
      <c r="AA4561">
        <v>0.7</v>
      </c>
      <c r="AB4561">
        <v>0</v>
      </c>
      <c r="AC4561">
        <v>7</v>
      </c>
      <c r="AD4561">
        <v>0</v>
      </c>
      <c r="AE4561">
        <v>41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50</v>
      </c>
      <c r="AR4561">
        <v>50</v>
      </c>
      <c r="AS4561" t="s">
        <v>755</v>
      </c>
    </row>
    <row r="4562" spans="1:45" x14ac:dyDescent="0.25">
      <c r="A4562">
        <v>4556</v>
      </c>
      <c r="B4562" t="s">
        <v>26</v>
      </c>
      <c r="C4562" t="s">
        <v>665</v>
      </c>
      <c r="D4562" t="s">
        <v>8</v>
      </c>
      <c r="E4562" t="s">
        <v>367</v>
      </c>
      <c r="F4562" s="138">
        <v>44185</v>
      </c>
      <c r="G4562" t="s">
        <v>682</v>
      </c>
      <c r="H4562" t="s">
        <v>667</v>
      </c>
      <c r="I4562" t="s">
        <v>668</v>
      </c>
      <c r="J4562" t="s">
        <v>396</v>
      </c>
      <c r="K4562" t="s">
        <v>671</v>
      </c>
      <c r="L4562">
        <v>1000</v>
      </c>
      <c r="M4562">
        <v>200</v>
      </c>
      <c r="N4562">
        <v>224</v>
      </c>
      <c r="P4562">
        <v>80</v>
      </c>
      <c r="Q4562">
        <v>92</v>
      </c>
      <c r="R4562">
        <v>0</v>
      </c>
      <c r="S4562">
        <v>52.8</v>
      </c>
      <c r="T4562">
        <v>62</v>
      </c>
      <c r="U4562">
        <v>0</v>
      </c>
      <c r="V4562">
        <v>0.67391304347826086</v>
      </c>
      <c r="W4562">
        <v>0.4</v>
      </c>
      <c r="X4562">
        <v>0.58673469387755106</v>
      </c>
      <c r="Y4562">
        <v>0</v>
      </c>
      <c r="Z4562">
        <v>210</v>
      </c>
      <c r="AA4562">
        <v>0.7</v>
      </c>
      <c r="AB4562">
        <v>16</v>
      </c>
      <c r="AC4562">
        <v>0</v>
      </c>
      <c r="AD4562">
        <v>0</v>
      </c>
      <c r="AE4562">
        <v>92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50</v>
      </c>
      <c r="AR4562">
        <v>50</v>
      </c>
      <c r="AS4562" t="s">
        <v>755</v>
      </c>
    </row>
    <row r="4563" spans="1:45" x14ac:dyDescent="0.25">
      <c r="A4563">
        <v>4557</v>
      </c>
      <c r="B4563" t="s">
        <v>26</v>
      </c>
      <c r="C4563" t="s">
        <v>665</v>
      </c>
      <c r="D4563" t="s">
        <v>8</v>
      </c>
      <c r="E4563" t="s">
        <v>367</v>
      </c>
      <c r="F4563" s="138">
        <v>44185</v>
      </c>
      <c r="G4563" t="s">
        <v>683</v>
      </c>
      <c r="H4563" t="s">
        <v>667</v>
      </c>
      <c r="I4563" t="s">
        <v>668</v>
      </c>
      <c r="J4563" t="s">
        <v>391</v>
      </c>
      <c r="K4563" t="s">
        <v>669</v>
      </c>
      <c r="L4563">
        <v>1500</v>
      </c>
      <c r="M4563">
        <v>420</v>
      </c>
      <c r="N4563">
        <v>432</v>
      </c>
      <c r="P4563">
        <v>168</v>
      </c>
      <c r="Q4563">
        <v>108</v>
      </c>
      <c r="R4563">
        <v>0</v>
      </c>
      <c r="S4563">
        <v>110.88</v>
      </c>
      <c r="T4563">
        <v>77.25</v>
      </c>
      <c r="U4563">
        <v>0</v>
      </c>
      <c r="V4563">
        <v>0.71527777777777779</v>
      </c>
      <c r="W4563">
        <v>0.4</v>
      </c>
      <c r="X4563">
        <v>0.35714285714285715</v>
      </c>
      <c r="Y4563">
        <v>0</v>
      </c>
      <c r="Z4563">
        <v>450</v>
      </c>
      <c r="AA4563">
        <v>0.7</v>
      </c>
      <c r="AB4563">
        <v>61</v>
      </c>
      <c r="AC4563">
        <v>5</v>
      </c>
      <c r="AD4563">
        <v>0</v>
      </c>
      <c r="AE4563">
        <v>30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50</v>
      </c>
      <c r="AR4563">
        <v>50</v>
      </c>
      <c r="AS4563" t="s">
        <v>797</v>
      </c>
    </row>
    <row r="4564" spans="1:45" x14ac:dyDescent="0.25">
      <c r="A4564">
        <v>4558</v>
      </c>
      <c r="B4564" t="s">
        <v>26</v>
      </c>
      <c r="C4564" t="s">
        <v>665</v>
      </c>
      <c r="D4564" t="s">
        <v>8</v>
      </c>
      <c r="E4564" t="s">
        <v>367</v>
      </c>
      <c r="F4564" s="138">
        <v>44185</v>
      </c>
      <c r="G4564" t="s">
        <v>683</v>
      </c>
      <c r="H4564" t="s">
        <v>667</v>
      </c>
      <c r="I4564" t="s">
        <v>668</v>
      </c>
      <c r="J4564" t="s">
        <v>394</v>
      </c>
      <c r="K4564" t="s">
        <v>669</v>
      </c>
      <c r="L4564">
        <v>1500</v>
      </c>
      <c r="M4564">
        <v>420</v>
      </c>
      <c r="N4564">
        <v>432</v>
      </c>
      <c r="P4564">
        <v>168</v>
      </c>
      <c r="Q4564">
        <v>84</v>
      </c>
      <c r="R4564">
        <v>0</v>
      </c>
      <c r="S4564">
        <v>110.88</v>
      </c>
      <c r="T4564">
        <v>51.5</v>
      </c>
      <c r="U4564">
        <v>0</v>
      </c>
      <c r="V4564">
        <v>0.61309523809523814</v>
      </c>
      <c r="W4564">
        <v>0.4</v>
      </c>
      <c r="X4564">
        <v>0.27777777777777779</v>
      </c>
      <c r="Y4564">
        <v>0</v>
      </c>
      <c r="Z4564">
        <v>470</v>
      </c>
      <c r="AA4564">
        <v>0.6</v>
      </c>
      <c r="AB4564">
        <v>36</v>
      </c>
      <c r="AC4564">
        <v>8</v>
      </c>
      <c r="AD4564">
        <v>0</v>
      </c>
      <c r="AE4564">
        <v>27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50</v>
      </c>
      <c r="AR4564">
        <v>50</v>
      </c>
      <c r="AS4564" t="s">
        <v>797</v>
      </c>
    </row>
    <row r="4565" spans="1:45" x14ac:dyDescent="0.25">
      <c r="A4565">
        <v>4559</v>
      </c>
      <c r="B4565" t="s">
        <v>26</v>
      </c>
      <c r="C4565" t="s">
        <v>665</v>
      </c>
      <c r="D4565" t="s">
        <v>8</v>
      </c>
      <c r="E4565" t="s">
        <v>367</v>
      </c>
      <c r="F4565" s="138">
        <v>44185</v>
      </c>
      <c r="G4565" t="s">
        <v>675</v>
      </c>
      <c r="H4565" t="s">
        <v>667</v>
      </c>
      <c r="I4565" t="s">
        <v>668</v>
      </c>
      <c r="J4565" t="s">
        <v>164</v>
      </c>
      <c r="K4565" t="s">
        <v>669</v>
      </c>
      <c r="L4565">
        <v>5400</v>
      </c>
      <c r="M4565">
        <v>630</v>
      </c>
      <c r="N4565">
        <v>688</v>
      </c>
      <c r="P4565">
        <v>353</v>
      </c>
      <c r="Q4565">
        <v>142</v>
      </c>
      <c r="R4565">
        <v>0</v>
      </c>
      <c r="S4565">
        <v>166</v>
      </c>
      <c r="T4565">
        <v>80.5</v>
      </c>
      <c r="U4565">
        <v>0</v>
      </c>
      <c r="V4565">
        <v>0.56690140845070425</v>
      </c>
      <c r="W4565">
        <v>0.4</v>
      </c>
      <c r="X4565">
        <v>0.29485049833887045</v>
      </c>
      <c r="Y4565">
        <v>0</v>
      </c>
      <c r="Z4565">
        <v>627</v>
      </c>
      <c r="AA4565">
        <v>0.8</v>
      </c>
      <c r="AB4565">
        <v>62</v>
      </c>
      <c r="AC4565">
        <v>20</v>
      </c>
      <c r="AD4565">
        <v>0</v>
      </c>
      <c r="AE4565">
        <v>27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50</v>
      </c>
      <c r="AR4565">
        <v>50</v>
      </c>
      <c r="AS4565" t="s">
        <v>797</v>
      </c>
    </row>
    <row r="4566" spans="1:45" x14ac:dyDescent="0.25">
      <c r="A4566">
        <v>4560</v>
      </c>
      <c r="B4566" t="s">
        <v>26</v>
      </c>
      <c r="C4566" t="s">
        <v>665</v>
      </c>
      <c r="D4566" t="s">
        <v>8</v>
      </c>
      <c r="E4566" t="s">
        <v>367</v>
      </c>
      <c r="F4566" s="138">
        <v>44185</v>
      </c>
      <c r="G4566" t="s">
        <v>676</v>
      </c>
      <c r="H4566" t="s">
        <v>667</v>
      </c>
      <c r="I4566" t="s">
        <v>668</v>
      </c>
      <c r="J4566" t="s">
        <v>165</v>
      </c>
      <c r="K4566" t="s">
        <v>669</v>
      </c>
      <c r="L4566">
        <v>1200</v>
      </c>
      <c r="M4566">
        <v>336</v>
      </c>
      <c r="N4566">
        <v>325</v>
      </c>
      <c r="P4566">
        <v>134.4</v>
      </c>
      <c r="Q4566">
        <v>80</v>
      </c>
      <c r="R4566">
        <v>0</v>
      </c>
      <c r="S4566">
        <v>88.703999999999994</v>
      </c>
      <c r="T4566">
        <v>40</v>
      </c>
      <c r="U4566">
        <v>0</v>
      </c>
      <c r="V4566">
        <v>0.5</v>
      </c>
      <c r="W4566">
        <v>0.4</v>
      </c>
      <c r="X4566">
        <v>0.35164835164835168</v>
      </c>
      <c r="Y4566">
        <v>0</v>
      </c>
      <c r="Z4566">
        <v>423</v>
      </c>
      <c r="AA4566">
        <v>0.8</v>
      </c>
      <c r="AB4566">
        <v>30</v>
      </c>
      <c r="AC4566">
        <v>0</v>
      </c>
      <c r="AD4566">
        <v>0</v>
      </c>
      <c r="AE4566">
        <v>20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50</v>
      </c>
      <c r="AR4566">
        <v>50</v>
      </c>
      <c r="AS4566" t="s">
        <v>797</v>
      </c>
    </row>
    <row r="4567" spans="1:45" x14ac:dyDescent="0.25">
      <c r="A4567">
        <v>4561</v>
      </c>
      <c r="B4567" t="s">
        <v>26</v>
      </c>
      <c r="C4567" t="s">
        <v>665</v>
      </c>
      <c r="D4567" t="s">
        <v>8</v>
      </c>
      <c r="E4567" t="s">
        <v>367</v>
      </c>
      <c r="F4567" s="138">
        <v>44185</v>
      </c>
      <c r="G4567" t="s">
        <v>676</v>
      </c>
      <c r="H4567" t="s">
        <v>667</v>
      </c>
      <c r="I4567" t="s">
        <v>668</v>
      </c>
      <c r="J4567" t="s">
        <v>166</v>
      </c>
      <c r="K4567" t="s">
        <v>669</v>
      </c>
      <c r="L4567">
        <v>1200</v>
      </c>
      <c r="M4567">
        <v>336</v>
      </c>
      <c r="N4567">
        <v>314</v>
      </c>
      <c r="P4567">
        <v>134.4</v>
      </c>
      <c r="Q4567">
        <v>70</v>
      </c>
      <c r="R4567">
        <v>7</v>
      </c>
      <c r="S4567">
        <v>88.703999999999994</v>
      </c>
      <c r="T4567">
        <v>59.17</v>
      </c>
      <c r="U4567">
        <v>2</v>
      </c>
      <c r="V4567">
        <v>0.79441558441558446</v>
      </c>
      <c r="W4567">
        <v>0.4</v>
      </c>
      <c r="X4567">
        <v>0.31847133757961787</v>
      </c>
      <c r="Y4567">
        <v>3.1847133757961783E-2</v>
      </c>
      <c r="Z4567">
        <v>490</v>
      </c>
      <c r="AA4567">
        <v>0.6</v>
      </c>
      <c r="AB4567">
        <v>51.67</v>
      </c>
      <c r="AC4567">
        <v>0</v>
      </c>
      <c r="AD4567">
        <v>0</v>
      </c>
      <c r="AE4567">
        <v>15</v>
      </c>
      <c r="AF4567">
        <v>0</v>
      </c>
      <c r="AG4567">
        <v>0</v>
      </c>
      <c r="AH4567">
        <v>0</v>
      </c>
      <c r="AI4567">
        <v>8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100</v>
      </c>
      <c r="AR4567">
        <v>100</v>
      </c>
      <c r="AS4567" t="s">
        <v>797</v>
      </c>
    </row>
    <row r="4568" spans="1:45" x14ac:dyDescent="0.25">
      <c r="A4568">
        <v>4562</v>
      </c>
      <c r="B4568" t="s">
        <v>26</v>
      </c>
      <c r="C4568" t="s">
        <v>665</v>
      </c>
      <c r="D4568" t="s">
        <v>8</v>
      </c>
      <c r="E4568" t="s">
        <v>367</v>
      </c>
      <c r="F4568" s="138">
        <v>44185</v>
      </c>
      <c r="G4568" t="s">
        <v>684</v>
      </c>
      <c r="H4568" t="s">
        <v>667</v>
      </c>
      <c r="I4568" t="s">
        <v>668</v>
      </c>
      <c r="J4568" t="s">
        <v>169</v>
      </c>
      <c r="K4568" t="s">
        <v>669</v>
      </c>
      <c r="L4568">
        <v>1250</v>
      </c>
      <c r="M4568">
        <v>350</v>
      </c>
      <c r="N4568">
        <v>349</v>
      </c>
      <c r="P4568">
        <v>140</v>
      </c>
      <c r="Q4568">
        <v>75</v>
      </c>
      <c r="R4568">
        <v>0</v>
      </c>
      <c r="S4568">
        <v>92.399999999999991</v>
      </c>
      <c r="T4568">
        <v>43.5</v>
      </c>
      <c r="U4568">
        <v>0</v>
      </c>
      <c r="V4568">
        <v>0.57999999999999996</v>
      </c>
      <c r="W4568">
        <v>0.4</v>
      </c>
      <c r="X4568">
        <v>0.30699959066721244</v>
      </c>
      <c r="Y4568">
        <v>0</v>
      </c>
      <c r="Z4568">
        <v>610</v>
      </c>
      <c r="AA4568">
        <v>0.7</v>
      </c>
      <c r="AB4568">
        <v>34</v>
      </c>
      <c r="AC4568">
        <v>0</v>
      </c>
      <c r="AD4568">
        <v>0</v>
      </c>
      <c r="AE4568">
        <v>19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50</v>
      </c>
      <c r="AR4568">
        <v>50</v>
      </c>
      <c r="AS4568" t="s">
        <v>797</v>
      </c>
    </row>
    <row r="4569" spans="1:45" x14ac:dyDescent="0.25">
      <c r="A4569">
        <v>4563</v>
      </c>
      <c r="B4569" t="s">
        <v>26</v>
      </c>
      <c r="C4569" t="s">
        <v>665</v>
      </c>
      <c r="D4569" t="s">
        <v>8</v>
      </c>
      <c r="E4569" t="s">
        <v>367</v>
      </c>
      <c r="F4569" s="138">
        <v>44185</v>
      </c>
      <c r="G4569" t="s">
        <v>684</v>
      </c>
      <c r="H4569" t="s">
        <v>667</v>
      </c>
      <c r="I4569" t="s">
        <v>668</v>
      </c>
      <c r="J4569" t="s">
        <v>171</v>
      </c>
      <c r="K4569" t="s">
        <v>669</v>
      </c>
      <c r="L4569">
        <v>1250</v>
      </c>
      <c r="M4569">
        <v>250</v>
      </c>
      <c r="N4569">
        <v>224</v>
      </c>
      <c r="P4569">
        <v>100</v>
      </c>
      <c r="Q4569">
        <v>45</v>
      </c>
      <c r="R4569">
        <v>0</v>
      </c>
      <c r="S4569">
        <v>92</v>
      </c>
      <c r="T4569">
        <v>23.5</v>
      </c>
      <c r="U4569">
        <v>0</v>
      </c>
      <c r="V4569">
        <v>0.52222222222222225</v>
      </c>
      <c r="W4569">
        <v>0.4</v>
      </c>
      <c r="X4569">
        <v>0.28698979591836737</v>
      </c>
      <c r="Y4569">
        <v>0</v>
      </c>
      <c r="Z4569">
        <v>100</v>
      </c>
      <c r="AA4569">
        <v>0.7</v>
      </c>
      <c r="AB4569">
        <v>16</v>
      </c>
      <c r="AC4569">
        <v>2</v>
      </c>
      <c r="AD4569">
        <v>0</v>
      </c>
      <c r="AE4569">
        <v>14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50</v>
      </c>
      <c r="AR4569">
        <v>50</v>
      </c>
      <c r="AS4569" t="s">
        <v>755</v>
      </c>
    </row>
    <row r="4570" spans="1:45" x14ac:dyDescent="0.25">
      <c r="A4570">
        <v>4564</v>
      </c>
      <c r="B4570" t="s">
        <v>26</v>
      </c>
      <c r="C4570" t="s">
        <v>665</v>
      </c>
      <c r="D4570" t="s">
        <v>8</v>
      </c>
      <c r="E4570" t="s">
        <v>367</v>
      </c>
      <c r="F4570" s="138">
        <v>44185</v>
      </c>
      <c r="G4570" t="s">
        <v>685</v>
      </c>
      <c r="H4570" t="s">
        <v>667</v>
      </c>
      <c r="I4570" t="s">
        <v>668</v>
      </c>
      <c r="J4570" t="s">
        <v>172</v>
      </c>
      <c r="K4570" t="s">
        <v>671</v>
      </c>
      <c r="L4570">
        <v>1000</v>
      </c>
      <c r="M4570">
        <v>200</v>
      </c>
      <c r="N4570">
        <v>196</v>
      </c>
      <c r="P4570">
        <v>80</v>
      </c>
      <c r="Q4570">
        <v>38</v>
      </c>
      <c r="R4570">
        <v>0</v>
      </c>
      <c r="S4570">
        <v>52.8</v>
      </c>
      <c r="T4570">
        <v>15</v>
      </c>
      <c r="U4570">
        <v>0</v>
      </c>
      <c r="V4570">
        <v>0.39473684210526316</v>
      </c>
      <c r="W4570">
        <v>0.4</v>
      </c>
      <c r="X4570">
        <v>0.27696793002915454</v>
      </c>
      <c r="Y4570">
        <v>0</v>
      </c>
      <c r="Z4570">
        <v>320</v>
      </c>
      <c r="AA4570">
        <v>0.7</v>
      </c>
      <c r="AB4570">
        <v>9</v>
      </c>
      <c r="AC4570">
        <v>0</v>
      </c>
      <c r="AD4570">
        <v>0</v>
      </c>
      <c r="AE4570">
        <v>12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50</v>
      </c>
      <c r="AR4570">
        <v>50</v>
      </c>
      <c r="AS4570" t="s">
        <v>755</v>
      </c>
    </row>
    <row r="4571" spans="1:45" x14ac:dyDescent="0.25">
      <c r="A4571">
        <v>4565</v>
      </c>
      <c r="B4571" t="s">
        <v>26</v>
      </c>
      <c r="C4571" t="s">
        <v>665</v>
      </c>
      <c r="D4571" t="s">
        <v>8</v>
      </c>
      <c r="E4571" t="s">
        <v>367</v>
      </c>
      <c r="F4571" s="138">
        <v>44185</v>
      </c>
      <c r="G4571" t="s">
        <v>685</v>
      </c>
      <c r="H4571" t="s">
        <v>667</v>
      </c>
      <c r="I4571" t="s">
        <v>668</v>
      </c>
      <c r="J4571" t="s">
        <v>176</v>
      </c>
      <c r="K4571" t="s">
        <v>671</v>
      </c>
      <c r="L4571">
        <v>1000</v>
      </c>
      <c r="M4571">
        <v>200</v>
      </c>
      <c r="N4571">
        <v>200</v>
      </c>
      <c r="P4571">
        <v>80</v>
      </c>
      <c r="Q4571">
        <v>43</v>
      </c>
      <c r="R4571">
        <v>0</v>
      </c>
      <c r="S4571">
        <v>52.8</v>
      </c>
      <c r="T4571">
        <v>23.5</v>
      </c>
      <c r="U4571">
        <v>0</v>
      </c>
      <c r="V4571">
        <v>0.54651162790697672</v>
      </c>
      <c r="W4571">
        <v>0.4</v>
      </c>
      <c r="X4571">
        <v>0.30714285714285716</v>
      </c>
      <c r="Y4571">
        <v>0</v>
      </c>
      <c r="Z4571">
        <v>240</v>
      </c>
      <c r="AA4571">
        <v>0.7</v>
      </c>
      <c r="AB4571">
        <v>15</v>
      </c>
      <c r="AC4571">
        <v>2</v>
      </c>
      <c r="AD4571">
        <v>0</v>
      </c>
      <c r="AE4571">
        <v>16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50</v>
      </c>
      <c r="AR4571">
        <v>50</v>
      </c>
      <c r="AS4571" t="s">
        <v>755</v>
      </c>
    </row>
    <row r="4572" spans="1:45" x14ac:dyDescent="0.25">
      <c r="A4572">
        <v>4566</v>
      </c>
      <c r="B4572" t="s">
        <v>26</v>
      </c>
      <c r="C4572" t="s">
        <v>665</v>
      </c>
      <c r="D4572" t="s">
        <v>8</v>
      </c>
      <c r="E4572" t="s">
        <v>367</v>
      </c>
      <c r="F4572" s="138">
        <v>44185</v>
      </c>
      <c r="G4572" t="s">
        <v>685</v>
      </c>
      <c r="H4572" t="s">
        <v>667</v>
      </c>
      <c r="I4572" t="s">
        <v>668</v>
      </c>
      <c r="J4572" t="s">
        <v>175</v>
      </c>
      <c r="K4572" t="s">
        <v>671</v>
      </c>
      <c r="L4572">
        <v>1000</v>
      </c>
      <c r="M4572">
        <v>280</v>
      </c>
      <c r="N4572">
        <v>298</v>
      </c>
      <c r="P4572">
        <v>112</v>
      </c>
      <c r="Q4572">
        <v>71</v>
      </c>
      <c r="R4572">
        <v>0</v>
      </c>
      <c r="S4572">
        <v>73.919999999999987</v>
      </c>
      <c r="T4572">
        <v>40.5</v>
      </c>
      <c r="U4572">
        <v>0</v>
      </c>
      <c r="V4572">
        <v>0.57042253521126762</v>
      </c>
      <c r="W4572">
        <v>0.4</v>
      </c>
      <c r="X4572">
        <v>0.34036433365292429</v>
      </c>
      <c r="Y4572">
        <v>0</v>
      </c>
      <c r="Z4572">
        <v>798</v>
      </c>
      <c r="AA4572">
        <v>0.7</v>
      </c>
      <c r="AB4572">
        <v>27</v>
      </c>
      <c r="AC4572">
        <v>8</v>
      </c>
      <c r="AD4572">
        <v>0</v>
      </c>
      <c r="AE4572">
        <v>23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100</v>
      </c>
      <c r="AR4572">
        <v>100</v>
      </c>
      <c r="AS4572" t="s">
        <v>797</v>
      </c>
    </row>
    <row r="4573" spans="1:45" x14ac:dyDescent="0.25">
      <c r="A4573">
        <v>4567</v>
      </c>
      <c r="B4573" t="s">
        <v>26</v>
      </c>
      <c r="C4573" t="s">
        <v>665</v>
      </c>
      <c r="D4573" t="s">
        <v>8</v>
      </c>
      <c r="E4573" t="s">
        <v>367</v>
      </c>
      <c r="F4573" s="138">
        <v>44185</v>
      </c>
      <c r="G4573" t="s">
        <v>712</v>
      </c>
      <c r="H4573" t="s">
        <v>687</v>
      </c>
      <c r="I4573" t="s">
        <v>668</v>
      </c>
      <c r="J4573" t="s">
        <v>561</v>
      </c>
      <c r="K4573" t="s">
        <v>711</v>
      </c>
      <c r="L4573">
        <v>320</v>
      </c>
      <c r="M4573">
        <v>144</v>
      </c>
      <c r="N4573">
        <v>142</v>
      </c>
      <c r="P4573">
        <v>34.56</v>
      </c>
      <c r="Q4573">
        <v>35</v>
      </c>
      <c r="R4573">
        <v>0</v>
      </c>
      <c r="S4573">
        <v>25.344000000000001</v>
      </c>
      <c r="T4573">
        <v>22</v>
      </c>
      <c r="U4573">
        <v>0</v>
      </c>
      <c r="V4573">
        <v>0.62857142857142856</v>
      </c>
      <c r="W4573">
        <v>0.24</v>
      </c>
      <c r="X4573">
        <v>0.35211267605633806</v>
      </c>
      <c r="Y4573">
        <v>0</v>
      </c>
      <c r="Z4573">
        <v>421</v>
      </c>
      <c r="AA4573">
        <v>0.7</v>
      </c>
      <c r="AB4573">
        <v>22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50</v>
      </c>
      <c r="AR4573">
        <v>50</v>
      </c>
      <c r="AS4573" t="s">
        <v>755</v>
      </c>
    </row>
    <row r="4574" spans="1:45" x14ac:dyDescent="0.25">
      <c r="A4574">
        <v>4568</v>
      </c>
      <c r="B4574" t="s">
        <v>26</v>
      </c>
      <c r="C4574" t="s">
        <v>678</v>
      </c>
      <c r="D4574" t="s">
        <v>8</v>
      </c>
      <c r="E4574" t="s">
        <v>367</v>
      </c>
      <c r="F4574" s="138">
        <v>44185</v>
      </c>
      <c r="G4574" t="s">
        <v>670</v>
      </c>
      <c r="H4574" t="s">
        <v>667</v>
      </c>
      <c r="I4574" t="s">
        <v>679</v>
      </c>
      <c r="J4574" t="s">
        <v>382</v>
      </c>
      <c r="K4574" t="s">
        <v>671</v>
      </c>
      <c r="L4574">
        <v>1200</v>
      </c>
      <c r="M4574">
        <v>336</v>
      </c>
      <c r="N4574">
        <v>336</v>
      </c>
      <c r="P4574">
        <v>134.4</v>
      </c>
      <c r="Q4574">
        <v>89</v>
      </c>
      <c r="R4574">
        <v>0</v>
      </c>
      <c r="S4574">
        <v>88.703999999999994</v>
      </c>
      <c r="T4574">
        <v>46.5</v>
      </c>
      <c r="U4574">
        <v>0</v>
      </c>
      <c r="V4574">
        <v>0.52247191011235961</v>
      </c>
      <c r="W4574">
        <v>0.4</v>
      </c>
      <c r="X4574">
        <v>0.37840136054421769</v>
      </c>
      <c r="Y4574">
        <v>0</v>
      </c>
      <c r="Z4574">
        <v>451</v>
      </c>
      <c r="AA4574">
        <v>0.7</v>
      </c>
      <c r="AB4574">
        <v>37</v>
      </c>
      <c r="AC4574">
        <v>6</v>
      </c>
      <c r="AD4574">
        <v>0</v>
      </c>
      <c r="AE4574">
        <v>16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50</v>
      </c>
      <c r="AR4574">
        <v>50</v>
      </c>
      <c r="AS4574" t="s">
        <v>797</v>
      </c>
    </row>
    <row r="4575" spans="1:45" x14ac:dyDescent="0.25">
      <c r="A4575">
        <v>4569</v>
      </c>
      <c r="B4575" t="s">
        <v>26</v>
      </c>
      <c r="C4575" t="s">
        <v>678</v>
      </c>
      <c r="D4575" t="s">
        <v>8</v>
      </c>
      <c r="E4575" t="s">
        <v>367</v>
      </c>
      <c r="F4575" s="138">
        <v>44185</v>
      </c>
      <c r="G4575" t="s">
        <v>682</v>
      </c>
      <c r="H4575" t="s">
        <v>667</v>
      </c>
      <c r="I4575" t="s">
        <v>679</v>
      </c>
      <c r="J4575" t="s">
        <v>437</v>
      </c>
      <c r="K4575" t="s">
        <v>671</v>
      </c>
      <c r="L4575">
        <v>1000</v>
      </c>
      <c r="M4575">
        <v>200</v>
      </c>
      <c r="N4575">
        <v>212</v>
      </c>
      <c r="P4575">
        <v>80</v>
      </c>
      <c r="Q4575">
        <v>37</v>
      </c>
      <c r="R4575">
        <v>0</v>
      </c>
      <c r="S4575">
        <v>52.8</v>
      </c>
      <c r="T4575">
        <v>19.100000000000001</v>
      </c>
      <c r="U4575">
        <v>0</v>
      </c>
      <c r="V4575">
        <v>0.51621621621621627</v>
      </c>
      <c r="W4575">
        <v>0.4</v>
      </c>
      <c r="X4575">
        <v>0.24932614555256069</v>
      </c>
      <c r="Y4575">
        <v>0</v>
      </c>
      <c r="Z4575">
        <v>412</v>
      </c>
      <c r="AA4575">
        <v>0.7</v>
      </c>
      <c r="AB4575">
        <v>10.6</v>
      </c>
      <c r="AC4575">
        <v>0</v>
      </c>
      <c r="AD4575">
        <v>0</v>
      </c>
      <c r="AE4575">
        <v>17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50</v>
      </c>
      <c r="AR4575">
        <v>50</v>
      </c>
      <c r="AS4575" t="s">
        <v>755</v>
      </c>
    </row>
    <row r="4576" spans="1:45" x14ac:dyDescent="0.25">
      <c r="A4576">
        <v>4570</v>
      </c>
      <c r="B4576" t="s">
        <v>26</v>
      </c>
      <c r="C4576" t="s">
        <v>678</v>
      </c>
      <c r="D4576" t="s">
        <v>8</v>
      </c>
      <c r="E4576" t="s">
        <v>367</v>
      </c>
      <c r="F4576" s="138">
        <v>44185</v>
      </c>
      <c r="G4576" t="s">
        <v>685</v>
      </c>
      <c r="H4576" t="s">
        <v>667</v>
      </c>
      <c r="I4576" t="s">
        <v>679</v>
      </c>
      <c r="J4576" t="s">
        <v>444</v>
      </c>
      <c r="K4576" t="s">
        <v>671</v>
      </c>
      <c r="L4576">
        <v>1000</v>
      </c>
      <c r="M4576">
        <v>280</v>
      </c>
      <c r="N4576">
        <v>304</v>
      </c>
      <c r="P4576">
        <v>112</v>
      </c>
      <c r="Q4576">
        <v>56</v>
      </c>
      <c r="R4576">
        <v>0</v>
      </c>
      <c r="S4576">
        <v>73.919999999999987</v>
      </c>
      <c r="T4576">
        <v>29.6</v>
      </c>
      <c r="U4576">
        <v>0</v>
      </c>
      <c r="V4576">
        <v>0.52857142857142858</v>
      </c>
      <c r="W4576">
        <v>0.4</v>
      </c>
      <c r="X4576">
        <v>0.26315789473684215</v>
      </c>
      <c r="Y4576">
        <v>0</v>
      </c>
      <c r="Z4576">
        <v>716</v>
      </c>
      <c r="AA4576">
        <v>0.7</v>
      </c>
      <c r="AB4576">
        <v>19.600000000000001</v>
      </c>
      <c r="AC4576">
        <v>8</v>
      </c>
      <c r="AD4576">
        <v>0</v>
      </c>
      <c r="AE4576">
        <v>16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50</v>
      </c>
      <c r="AR4576">
        <v>50</v>
      </c>
      <c r="AS4576" t="s">
        <v>755</v>
      </c>
    </row>
    <row r="4577" spans="1:45" x14ac:dyDescent="0.25">
      <c r="A4577">
        <v>4571</v>
      </c>
      <c r="B4577" t="s">
        <v>26</v>
      </c>
      <c r="C4577" t="s">
        <v>680</v>
      </c>
      <c r="D4577" t="s">
        <v>8</v>
      </c>
      <c r="E4577" t="s">
        <v>367</v>
      </c>
      <c r="F4577" s="138">
        <v>44185</v>
      </c>
      <c r="G4577" t="s">
        <v>666</v>
      </c>
      <c r="H4577" t="s">
        <v>667</v>
      </c>
      <c r="I4577" t="s">
        <v>681</v>
      </c>
      <c r="J4577" t="s">
        <v>236</v>
      </c>
      <c r="K4577" t="s">
        <v>669</v>
      </c>
      <c r="L4577">
        <v>2700</v>
      </c>
      <c r="M4577">
        <v>567</v>
      </c>
      <c r="N4577">
        <v>672</v>
      </c>
      <c r="P4577">
        <v>226</v>
      </c>
      <c r="Q4577">
        <v>110</v>
      </c>
      <c r="R4577">
        <v>30</v>
      </c>
      <c r="S4577">
        <v>147</v>
      </c>
      <c r="T4577">
        <v>129.5</v>
      </c>
      <c r="U4577">
        <v>77.349999999999994</v>
      </c>
      <c r="V4577">
        <v>1.4775</v>
      </c>
      <c r="W4577">
        <v>0.4</v>
      </c>
      <c r="X4577">
        <v>0.233843537414966</v>
      </c>
      <c r="Y4577">
        <v>6.3775510204081634E-2</v>
      </c>
      <c r="Z4577">
        <v>813</v>
      </c>
      <c r="AA4577">
        <v>0.7</v>
      </c>
      <c r="AB4577">
        <v>127.5</v>
      </c>
      <c r="AC4577">
        <v>8</v>
      </c>
      <c r="AD4577">
        <v>0</v>
      </c>
      <c r="AE4577">
        <v>0</v>
      </c>
      <c r="AF4577">
        <v>0</v>
      </c>
      <c r="AG4577">
        <v>0</v>
      </c>
      <c r="AH4577">
        <v>75.599999999999994</v>
      </c>
      <c r="AI4577">
        <v>7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100</v>
      </c>
      <c r="AR4577">
        <v>100</v>
      </c>
      <c r="AS4577" t="s">
        <v>797</v>
      </c>
    </row>
    <row r="4578" spans="1:45" x14ac:dyDescent="0.25">
      <c r="A4578">
        <v>4572</v>
      </c>
      <c r="B4578" t="s">
        <v>26</v>
      </c>
      <c r="C4578" t="s">
        <v>680</v>
      </c>
      <c r="D4578" t="s">
        <v>8</v>
      </c>
      <c r="E4578" t="s">
        <v>367</v>
      </c>
      <c r="F4578" s="138">
        <v>44185</v>
      </c>
      <c r="G4578" t="s">
        <v>666</v>
      </c>
      <c r="H4578" t="s">
        <v>667</v>
      </c>
      <c r="I4578" t="s">
        <v>681</v>
      </c>
      <c r="J4578" t="s">
        <v>428</v>
      </c>
      <c r="K4578" t="s">
        <v>669</v>
      </c>
      <c r="L4578">
        <v>2700</v>
      </c>
      <c r="M4578">
        <v>567</v>
      </c>
      <c r="N4578">
        <v>768</v>
      </c>
      <c r="P4578">
        <v>226</v>
      </c>
      <c r="Q4578">
        <v>73</v>
      </c>
      <c r="R4578">
        <v>4</v>
      </c>
      <c r="S4578">
        <v>147</v>
      </c>
      <c r="T4578">
        <v>60.25</v>
      </c>
      <c r="U4578">
        <v>2.67</v>
      </c>
      <c r="V4578">
        <v>0.81714285714285717</v>
      </c>
      <c r="W4578">
        <v>0.4</v>
      </c>
      <c r="X4578">
        <v>0.13578869047619049</v>
      </c>
      <c r="Y4578">
        <v>7.4404761904761918E-3</v>
      </c>
      <c r="Z4578">
        <v>998</v>
      </c>
      <c r="AA4578">
        <v>0.7</v>
      </c>
      <c r="AB4578">
        <v>0</v>
      </c>
      <c r="AC4578">
        <v>51</v>
      </c>
      <c r="AD4578">
        <v>0</v>
      </c>
      <c r="AE4578">
        <v>95</v>
      </c>
      <c r="AF4578">
        <v>0</v>
      </c>
      <c r="AG4578">
        <v>0</v>
      </c>
      <c r="AH4578">
        <v>1.67</v>
      </c>
      <c r="AI4578">
        <v>4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100</v>
      </c>
      <c r="AR4578">
        <v>100</v>
      </c>
      <c r="AS4578" t="s">
        <v>797</v>
      </c>
    </row>
    <row r="4579" spans="1:45" x14ac:dyDescent="0.25">
      <c r="A4579">
        <v>4573</v>
      </c>
      <c r="B4579" t="s">
        <v>26</v>
      </c>
      <c r="C4579" t="s">
        <v>680</v>
      </c>
      <c r="D4579" t="s">
        <v>8</v>
      </c>
      <c r="E4579" t="s">
        <v>367</v>
      </c>
      <c r="F4579" s="138">
        <v>44185</v>
      </c>
      <c r="G4579" t="s">
        <v>670</v>
      </c>
      <c r="H4579" t="s">
        <v>667</v>
      </c>
      <c r="I4579" t="s">
        <v>681</v>
      </c>
      <c r="J4579" t="s">
        <v>375</v>
      </c>
      <c r="K4579" t="s">
        <v>671</v>
      </c>
      <c r="L4579">
        <v>1200</v>
      </c>
      <c r="M4579">
        <v>336</v>
      </c>
      <c r="N4579">
        <v>480</v>
      </c>
      <c r="P4579">
        <v>134</v>
      </c>
      <c r="Q4579">
        <v>68</v>
      </c>
      <c r="R4579">
        <v>37</v>
      </c>
      <c r="S4579">
        <v>88</v>
      </c>
      <c r="T4579">
        <v>46.5</v>
      </c>
      <c r="U4579">
        <v>18.75</v>
      </c>
      <c r="V4579">
        <v>0.62142857142857144</v>
      </c>
      <c r="W4579">
        <v>0.4</v>
      </c>
      <c r="X4579">
        <v>0.20238095238095238</v>
      </c>
      <c r="Y4579">
        <v>0.11011904761904762</v>
      </c>
      <c r="Z4579">
        <v>805</v>
      </c>
      <c r="AA4579">
        <v>0.7</v>
      </c>
      <c r="AB4579">
        <v>0</v>
      </c>
      <c r="AC4579">
        <v>40</v>
      </c>
      <c r="AD4579">
        <v>0</v>
      </c>
      <c r="AE4579">
        <v>73</v>
      </c>
      <c r="AF4579">
        <v>0</v>
      </c>
      <c r="AG4579">
        <v>0</v>
      </c>
      <c r="AH4579">
        <v>0</v>
      </c>
      <c r="AI4579">
        <v>17</v>
      </c>
      <c r="AJ4579">
        <v>0</v>
      </c>
      <c r="AK4579">
        <v>29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100</v>
      </c>
      <c r="AR4579">
        <v>100</v>
      </c>
      <c r="AS4579" t="s">
        <v>797</v>
      </c>
    </row>
    <row r="4580" spans="1:45" x14ac:dyDescent="0.25">
      <c r="A4580">
        <v>4574</v>
      </c>
      <c r="B4580" t="s">
        <v>26</v>
      </c>
      <c r="C4580" t="s">
        <v>680</v>
      </c>
      <c r="D4580" t="s">
        <v>8</v>
      </c>
      <c r="E4580" t="s">
        <v>367</v>
      </c>
      <c r="F4580" s="138">
        <v>44185</v>
      </c>
      <c r="G4580" t="s">
        <v>670</v>
      </c>
      <c r="H4580" t="s">
        <v>667</v>
      </c>
      <c r="I4580" t="s">
        <v>681</v>
      </c>
      <c r="J4580" t="s">
        <v>376</v>
      </c>
      <c r="K4580" t="s">
        <v>671</v>
      </c>
      <c r="L4580">
        <v>1200</v>
      </c>
      <c r="M4580">
        <v>336</v>
      </c>
      <c r="N4580">
        <v>336</v>
      </c>
      <c r="P4580">
        <v>134</v>
      </c>
      <c r="Q4580">
        <v>40</v>
      </c>
      <c r="R4580">
        <v>10</v>
      </c>
      <c r="S4580">
        <v>88</v>
      </c>
      <c r="T4580">
        <v>39</v>
      </c>
      <c r="U4580">
        <v>9</v>
      </c>
      <c r="V4580">
        <v>0.96</v>
      </c>
      <c r="W4580">
        <v>0.4</v>
      </c>
      <c r="X4580">
        <v>0.17006802721088435</v>
      </c>
      <c r="Y4580">
        <v>4.2517006802721087E-2</v>
      </c>
      <c r="Z4580">
        <v>530</v>
      </c>
      <c r="AA4580">
        <v>0.7</v>
      </c>
      <c r="AB4580">
        <v>39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9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100</v>
      </c>
      <c r="AR4580">
        <v>100</v>
      </c>
      <c r="AS4580" t="s">
        <v>797</v>
      </c>
    </row>
    <row r="4581" spans="1:45" x14ac:dyDescent="0.25">
      <c r="A4581">
        <v>4575</v>
      </c>
      <c r="B4581" t="s">
        <v>26</v>
      </c>
      <c r="C4581" t="s">
        <v>680</v>
      </c>
      <c r="D4581" t="s">
        <v>8</v>
      </c>
      <c r="E4581" t="s">
        <v>367</v>
      </c>
      <c r="F4581" s="138">
        <v>44185</v>
      </c>
      <c r="G4581" t="s">
        <v>670</v>
      </c>
      <c r="H4581" t="s">
        <v>667</v>
      </c>
      <c r="I4581" t="s">
        <v>681</v>
      </c>
      <c r="J4581" t="s">
        <v>369</v>
      </c>
      <c r="K4581" t="s">
        <v>671</v>
      </c>
      <c r="L4581">
        <v>1200</v>
      </c>
      <c r="M4581">
        <v>336</v>
      </c>
      <c r="N4581">
        <v>256</v>
      </c>
      <c r="P4581">
        <v>134</v>
      </c>
      <c r="Q4581">
        <v>50</v>
      </c>
      <c r="R4581">
        <v>5</v>
      </c>
      <c r="S4581">
        <v>88</v>
      </c>
      <c r="T4581">
        <v>34</v>
      </c>
      <c r="U4581">
        <v>1.25</v>
      </c>
      <c r="V4581">
        <v>0.64090909090909087</v>
      </c>
      <c r="W4581">
        <v>0.4</v>
      </c>
      <c r="X4581">
        <v>0.27901785714285715</v>
      </c>
      <c r="Y4581">
        <v>2.7901785714285716E-2</v>
      </c>
      <c r="Z4581">
        <v>378</v>
      </c>
      <c r="AA4581">
        <v>0.7</v>
      </c>
      <c r="AB4581">
        <v>28</v>
      </c>
      <c r="AC4581">
        <v>8</v>
      </c>
      <c r="AD4581">
        <v>0</v>
      </c>
      <c r="AE4581">
        <v>8</v>
      </c>
      <c r="AF4581">
        <v>0</v>
      </c>
      <c r="AG4581">
        <v>0</v>
      </c>
      <c r="AH4581">
        <v>0</v>
      </c>
      <c r="AI4581">
        <v>5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100</v>
      </c>
      <c r="AR4581">
        <v>100</v>
      </c>
      <c r="AS4581" t="s">
        <v>755</v>
      </c>
    </row>
    <row r="4582" spans="1:45" x14ac:dyDescent="0.25">
      <c r="A4582">
        <v>4576</v>
      </c>
      <c r="B4582" t="s">
        <v>26</v>
      </c>
      <c r="C4582" t="s">
        <v>680</v>
      </c>
      <c r="D4582" t="s">
        <v>8</v>
      </c>
      <c r="E4582" t="s">
        <v>367</v>
      </c>
      <c r="F4582" s="138">
        <v>44185</v>
      </c>
      <c r="G4582" t="s">
        <v>676</v>
      </c>
      <c r="H4582" t="s">
        <v>667</v>
      </c>
      <c r="I4582" t="s">
        <v>681</v>
      </c>
      <c r="J4582" t="s">
        <v>378</v>
      </c>
      <c r="K4582" t="s">
        <v>669</v>
      </c>
      <c r="L4582">
        <v>1200</v>
      </c>
      <c r="M4582">
        <v>336</v>
      </c>
      <c r="N4582">
        <v>320</v>
      </c>
      <c r="P4582">
        <v>134</v>
      </c>
      <c r="Q4582">
        <v>48</v>
      </c>
      <c r="R4582">
        <v>10</v>
      </c>
      <c r="S4582">
        <v>88</v>
      </c>
      <c r="T4582">
        <v>47</v>
      </c>
      <c r="U4582">
        <v>4.75</v>
      </c>
      <c r="V4582">
        <v>0.89224137931034486</v>
      </c>
      <c r="W4582">
        <v>0.4</v>
      </c>
      <c r="X4582">
        <v>0.21428571428571427</v>
      </c>
      <c r="Y4582">
        <v>4.4642857142857144E-2</v>
      </c>
      <c r="Z4582">
        <v>450</v>
      </c>
      <c r="AA4582">
        <v>0.65</v>
      </c>
      <c r="AB4582">
        <v>43</v>
      </c>
      <c r="AC4582">
        <v>0</v>
      </c>
      <c r="AD4582">
        <v>0</v>
      </c>
      <c r="AE4582">
        <v>8</v>
      </c>
      <c r="AF4582">
        <v>0</v>
      </c>
      <c r="AG4582">
        <v>0</v>
      </c>
      <c r="AH4582">
        <v>0</v>
      </c>
      <c r="AI4582">
        <v>3</v>
      </c>
      <c r="AJ4582">
        <v>0</v>
      </c>
      <c r="AK4582">
        <v>8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100</v>
      </c>
      <c r="AR4582">
        <v>100</v>
      </c>
      <c r="AS4582" t="s">
        <v>797</v>
      </c>
    </row>
    <row r="4583" spans="1:45" x14ac:dyDescent="0.25">
      <c r="A4583">
        <v>4577</v>
      </c>
      <c r="B4583" t="s">
        <v>26</v>
      </c>
      <c r="C4583" t="s">
        <v>680</v>
      </c>
      <c r="D4583" t="s">
        <v>8</v>
      </c>
      <c r="E4583" t="s">
        <v>367</v>
      </c>
      <c r="F4583" s="138">
        <v>44185</v>
      </c>
      <c r="G4583" t="s">
        <v>676</v>
      </c>
      <c r="H4583" t="s">
        <v>667</v>
      </c>
      <c r="I4583" t="s">
        <v>681</v>
      </c>
      <c r="J4583" t="s">
        <v>379</v>
      </c>
      <c r="K4583" t="s">
        <v>669</v>
      </c>
      <c r="L4583">
        <v>1200</v>
      </c>
      <c r="M4583">
        <v>336</v>
      </c>
      <c r="N4583">
        <v>288</v>
      </c>
      <c r="P4583">
        <v>134</v>
      </c>
      <c r="Q4583">
        <v>57</v>
      </c>
      <c r="R4583">
        <v>15</v>
      </c>
      <c r="S4583">
        <v>88</v>
      </c>
      <c r="T4583">
        <v>48.5</v>
      </c>
      <c r="U4583">
        <v>8.66</v>
      </c>
      <c r="V4583">
        <v>0.79388888888888887</v>
      </c>
      <c r="W4583">
        <v>0.4</v>
      </c>
      <c r="X4583">
        <v>0.28273809523809523</v>
      </c>
      <c r="Y4583">
        <v>7.4404761904761904E-2</v>
      </c>
      <c r="Z4583">
        <v>358</v>
      </c>
      <c r="AA4583">
        <v>0.65</v>
      </c>
      <c r="AB4583">
        <v>37.5</v>
      </c>
      <c r="AC4583">
        <v>0</v>
      </c>
      <c r="AD4583">
        <v>0</v>
      </c>
      <c r="AE4583">
        <v>22</v>
      </c>
      <c r="AF4583">
        <v>0</v>
      </c>
      <c r="AG4583">
        <v>0</v>
      </c>
      <c r="AH4583">
        <v>4.66</v>
      </c>
      <c r="AI4583">
        <v>0</v>
      </c>
      <c r="AJ4583">
        <v>0</v>
      </c>
      <c r="AK4583">
        <v>8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100</v>
      </c>
      <c r="AR4583">
        <v>100</v>
      </c>
      <c r="AS4583" t="s">
        <v>797</v>
      </c>
    </row>
    <row r="4584" spans="1:45" x14ac:dyDescent="0.25">
      <c r="A4584">
        <v>4578</v>
      </c>
      <c r="B4584" t="s">
        <v>26</v>
      </c>
      <c r="C4584" t="s">
        <v>680</v>
      </c>
      <c r="D4584" t="s">
        <v>8</v>
      </c>
      <c r="E4584" t="s">
        <v>367</v>
      </c>
      <c r="F4584" s="138">
        <v>44185</v>
      </c>
      <c r="G4584" t="s">
        <v>676</v>
      </c>
      <c r="H4584" t="s">
        <v>667</v>
      </c>
      <c r="I4584" t="s">
        <v>681</v>
      </c>
      <c r="J4584" t="s">
        <v>377</v>
      </c>
      <c r="K4584" t="s">
        <v>669</v>
      </c>
      <c r="L4584">
        <v>1200</v>
      </c>
      <c r="M4584">
        <v>336</v>
      </c>
      <c r="N4584">
        <v>336</v>
      </c>
      <c r="P4584">
        <v>134</v>
      </c>
      <c r="Q4584">
        <v>43</v>
      </c>
      <c r="R4584">
        <v>10</v>
      </c>
      <c r="S4584">
        <v>88</v>
      </c>
      <c r="T4584">
        <v>42</v>
      </c>
      <c r="U4584">
        <v>10.25</v>
      </c>
      <c r="V4584">
        <v>0.98584905660377353</v>
      </c>
      <c r="W4584">
        <v>0.4</v>
      </c>
      <c r="X4584">
        <v>0.18282312925170069</v>
      </c>
      <c r="Y4584">
        <v>4.2517006802721087E-2</v>
      </c>
      <c r="Z4584">
        <v>414</v>
      </c>
      <c r="AA4584">
        <v>0.65</v>
      </c>
      <c r="AB4584">
        <v>33</v>
      </c>
      <c r="AC4584">
        <v>0</v>
      </c>
      <c r="AD4584">
        <v>0</v>
      </c>
      <c r="AE4584">
        <v>18</v>
      </c>
      <c r="AF4584">
        <v>0</v>
      </c>
      <c r="AG4584">
        <v>0</v>
      </c>
      <c r="AH4584">
        <v>0</v>
      </c>
      <c r="AI4584">
        <v>5</v>
      </c>
      <c r="AJ4584">
        <v>0</v>
      </c>
      <c r="AK4584">
        <v>18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100</v>
      </c>
      <c r="AR4584">
        <v>100</v>
      </c>
      <c r="AS4584" t="s">
        <v>797</v>
      </c>
    </row>
    <row r="4585" spans="1:45" x14ac:dyDescent="0.25">
      <c r="A4585">
        <v>4579</v>
      </c>
      <c r="B4585" t="s">
        <v>26</v>
      </c>
      <c r="C4585" t="s">
        <v>680</v>
      </c>
      <c r="D4585" t="s">
        <v>8</v>
      </c>
      <c r="E4585" t="s">
        <v>367</v>
      </c>
      <c r="F4585" s="138">
        <v>44185</v>
      </c>
      <c r="G4585" t="s">
        <v>684</v>
      </c>
      <c r="H4585" t="s">
        <v>667</v>
      </c>
      <c r="I4585" t="s">
        <v>681</v>
      </c>
      <c r="J4585" t="s">
        <v>403</v>
      </c>
      <c r="K4585" t="s">
        <v>669</v>
      </c>
      <c r="L4585">
        <v>1250</v>
      </c>
      <c r="M4585">
        <v>350</v>
      </c>
      <c r="N4585">
        <v>350</v>
      </c>
      <c r="P4585">
        <v>140</v>
      </c>
      <c r="Q4585">
        <v>57</v>
      </c>
      <c r="R4585">
        <v>0</v>
      </c>
      <c r="S4585">
        <v>92</v>
      </c>
      <c r="T4585">
        <v>49.125</v>
      </c>
      <c r="U4585">
        <v>0</v>
      </c>
      <c r="V4585">
        <v>0.86184210526315785</v>
      </c>
      <c r="W4585">
        <v>0.4</v>
      </c>
      <c r="X4585">
        <v>0.23265306122448981</v>
      </c>
      <c r="Y4585">
        <v>0</v>
      </c>
      <c r="Z4585">
        <v>434</v>
      </c>
      <c r="AA4585">
        <v>0.65</v>
      </c>
      <c r="AB4585">
        <v>48</v>
      </c>
      <c r="AC4585">
        <v>0</v>
      </c>
      <c r="AD4585">
        <v>3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100</v>
      </c>
      <c r="AR4585">
        <v>100</v>
      </c>
      <c r="AS4585" t="s">
        <v>797</v>
      </c>
    </row>
    <row r="4586" spans="1:45" x14ac:dyDescent="0.25">
      <c r="A4586">
        <v>4580</v>
      </c>
      <c r="B4586" t="s">
        <v>26</v>
      </c>
      <c r="C4586" t="s">
        <v>680</v>
      </c>
      <c r="D4586" t="s">
        <v>8</v>
      </c>
      <c r="E4586" t="s">
        <v>367</v>
      </c>
      <c r="F4586" s="138">
        <v>44185</v>
      </c>
      <c r="G4586" t="s">
        <v>684</v>
      </c>
      <c r="H4586" t="s">
        <v>667</v>
      </c>
      <c r="I4586" t="s">
        <v>681</v>
      </c>
      <c r="J4586" t="s">
        <v>398</v>
      </c>
      <c r="K4586" t="s">
        <v>669</v>
      </c>
      <c r="L4586">
        <v>1250</v>
      </c>
      <c r="M4586">
        <v>250</v>
      </c>
      <c r="N4586">
        <v>192</v>
      </c>
      <c r="P4586">
        <v>100</v>
      </c>
      <c r="Q4586">
        <v>29</v>
      </c>
      <c r="R4586">
        <v>5</v>
      </c>
      <c r="S4586">
        <v>66</v>
      </c>
      <c r="T4586">
        <v>29.5</v>
      </c>
      <c r="U4586">
        <v>2.8</v>
      </c>
      <c r="V4586">
        <v>0.95</v>
      </c>
      <c r="W4586">
        <v>0.4</v>
      </c>
      <c r="X4586">
        <v>0.21577380952380956</v>
      </c>
      <c r="Y4586">
        <v>3.7202380952380959E-2</v>
      </c>
      <c r="Z4586">
        <v>230</v>
      </c>
      <c r="AA4586">
        <v>0.65</v>
      </c>
      <c r="AB4586">
        <v>27</v>
      </c>
      <c r="AC4586">
        <v>0</v>
      </c>
      <c r="AD4586">
        <v>0</v>
      </c>
      <c r="AE4586">
        <v>5</v>
      </c>
      <c r="AF4586">
        <v>0</v>
      </c>
      <c r="AG4586">
        <v>0</v>
      </c>
      <c r="AH4586">
        <v>2.8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100</v>
      </c>
      <c r="AR4586">
        <v>100</v>
      </c>
      <c r="AS4586" t="s">
        <v>755</v>
      </c>
    </row>
    <row r="4587" spans="1:45" x14ac:dyDescent="0.25">
      <c r="A4587">
        <v>4581</v>
      </c>
      <c r="B4587" t="s">
        <v>26</v>
      </c>
      <c r="C4587" t="s">
        <v>680</v>
      </c>
      <c r="D4587" t="s">
        <v>8</v>
      </c>
      <c r="E4587" t="s">
        <v>367</v>
      </c>
      <c r="F4587" s="138">
        <v>44185</v>
      </c>
      <c r="G4587" t="s">
        <v>685</v>
      </c>
      <c r="H4587" t="s">
        <v>667</v>
      </c>
      <c r="I4587" t="s">
        <v>681</v>
      </c>
      <c r="J4587" t="s">
        <v>261</v>
      </c>
      <c r="K4587" t="s">
        <v>671</v>
      </c>
      <c r="L4587">
        <v>1000</v>
      </c>
      <c r="M4587">
        <v>200</v>
      </c>
      <c r="N4587">
        <v>144</v>
      </c>
      <c r="P4587">
        <v>80</v>
      </c>
      <c r="Q4587">
        <v>19</v>
      </c>
      <c r="R4587">
        <v>6</v>
      </c>
      <c r="S4587">
        <v>52</v>
      </c>
      <c r="T4587">
        <v>11</v>
      </c>
      <c r="U4587">
        <v>6</v>
      </c>
      <c r="V4587">
        <v>0.68</v>
      </c>
      <c r="W4587">
        <v>0.4</v>
      </c>
      <c r="X4587">
        <v>0.18849206349206349</v>
      </c>
      <c r="Y4587">
        <v>5.9523809523809527E-2</v>
      </c>
      <c r="Z4587">
        <v>261</v>
      </c>
      <c r="AA4587">
        <v>0.65</v>
      </c>
      <c r="AB4587">
        <v>11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6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100</v>
      </c>
      <c r="AR4587">
        <v>100</v>
      </c>
      <c r="AS4587" t="s">
        <v>755</v>
      </c>
    </row>
    <row r="4588" spans="1:45" x14ac:dyDescent="0.25">
      <c r="A4588">
        <v>4582</v>
      </c>
      <c r="B4588" t="s">
        <v>26</v>
      </c>
      <c r="C4588" t="s">
        <v>680</v>
      </c>
      <c r="D4588" t="s">
        <v>8</v>
      </c>
      <c r="E4588" t="s">
        <v>367</v>
      </c>
      <c r="F4588" s="138">
        <v>44185</v>
      </c>
      <c r="G4588" t="s">
        <v>685</v>
      </c>
      <c r="H4588" t="s">
        <v>667</v>
      </c>
      <c r="I4588" t="s">
        <v>681</v>
      </c>
      <c r="J4588" t="s">
        <v>250</v>
      </c>
      <c r="K4588" t="s">
        <v>671</v>
      </c>
      <c r="L4588">
        <v>1000</v>
      </c>
      <c r="M4588">
        <v>280</v>
      </c>
      <c r="N4588">
        <v>320</v>
      </c>
      <c r="P4588">
        <v>112</v>
      </c>
      <c r="Q4588">
        <v>8</v>
      </c>
      <c r="R4588">
        <v>0</v>
      </c>
      <c r="S4588">
        <v>73</v>
      </c>
      <c r="T4588">
        <v>17</v>
      </c>
      <c r="U4588">
        <v>0</v>
      </c>
      <c r="V4588">
        <v>2.125</v>
      </c>
      <c r="W4588">
        <v>0.4</v>
      </c>
      <c r="X4588">
        <v>3.5714285714285712E-2</v>
      </c>
      <c r="Y4588">
        <v>0</v>
      </c>
      <c r="Z4588">
        <v>400</v>
      </c>
      <c r="AA4588">
        <v>0.65</v>
      </c>
      <c r="AB4588">
        <v>13</v>
      </c>
      <c r="AC4588">
        <v>0</v>
      </c>
      <c r="AD4588">
        <v>0</v>
      </c>
      <c r="AE4588">
        <v>2</v>
      </c>
      <c r="AF4588">
        <v>4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100</v>
      </c>
      <c r="AR4588">
        <v>100</v>
      </c>
      <c r="AS4588" t="s">
        <v>755</v>
      </c>
    </row>
    <row r="4589" spans="1:45" x14ac:dyDescent="0.25">
      <c r="A4589">
        <v>4583</v>
      </c>
      <c r="B4589" t="s">
        <v>26</v>
      </c>
      <c r="C4589" t="s">
        <v>680</v>
      </c>
      <c r="D4589" t="s">
        <v>8</v>
      </c>
      <c r="E4589" t="s">
        <v>367</v>
      </c>
      <c r="F4589" s="138">
        <v>44185</v>
      </c>
      <c r="G4589" t="s">
        <v>685</v>
      </c>
      <c r="H4589" t="s">
        <v>667</v>
      </c>
      <c r="I4589" t="s">
        <v>681</v>
      </c>
      <c r="J4589" t="s">
        <v>413</v>
      </c>
      <c r="K4589" t="s">
        <v>671</v>
      </c>
      <c r="L4589">
        <v>1000</v>
      </c>
      <c r="M4589">
        <v>280</v>
      </c>
      <c r="N4589">
        <v>280</v>
      </c>
      <c r="P4589">
        <v>112</v>
      </c>
      <c r="Q4589">
        <v>40</v>
      </c>
      <c r="R4589">
        <v>0</v>
      </c>
      <c r="S4589">
        <v>73</v>
      </c>
      <c r="T4589">
        <v>42</v>
      </c>
      <c r="U4589">
        <v>0</v>
      </c>
      <c r="V4589">
        <v>1.05</v>
      </c>
      <c r="W4589">
        <v>0.4</v>
      </c>
      <c r="X4589">
        <v>0.20408163265306123</v>
      </c>
      <c r="Y4589">
        <v>0</v>
      </c>
      <c r="Z4589">
        <v>352</v>
      </c>
      <c r="AA4589">
        <v>0.65</v>
      </c>
      <c r="AB4589">
        <v>42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100</v>
      </c>
      <c r="AR4589">
        <v>100</v>
      </c>
      <c r="AS4589" t="s">
        <v>755</v>
      </c>
    </row>
    <row r="4590" spans="1:45" x14ac:dyDescent="0.25">
      <c r="A4590">
        <v>4584</v>
      </c>
      <c r="B4590" t="s">
        <v>26</v>
      </c>
      <c r="C4590" t="s">
        <v>680</v>
      </c>
      <c r="D4590" t="s">
        <v>8</v>
      </c>
      <c r="E4590" t="s">
        <v>367</v>
      </c>
      <c r="F4590" s="138">
        <v>44185</v>
      </c>
      <c r="G4590" t="s">
        <v>685</v>
      </c>
      <c r="H4590" t="s">
        <v>667</v>
      </c>
      <c r="I4590" t="s">
        <v>681</v>
      </c>
      <c r="J4590" t="s">
        <v>252</v>
      </c>
      <c r="K4590" t="s">
        <v>671</v>
      </c>
      <c r="L4590">
        <v>1000</v>
      </c>
      <c r="M4590">
        <v>280</v>
      </c>
      <c r="N4590">
        <v>320</v>
      </c>
      <c r="P4590">
        <v>112</v>
      </c>
      <c r="Q4590">
        <v>38</v>
      </c>
      <c r="R4590">
        <v>0</v>
      </c>
      <c r="S4590">
        <v>52</v>
      </c>
      <c r="T4590">
        <v>44.25</v>
      </c>
      <c r="U4590">
        <v>0</v>
      </c>
      <c r="V4590">
        <v>1.1644736842105263</v>
      </c>
      <c r="W4590">
        <v>0.4</v>
      </c>
      <c r="X4590">
        <v>0.16964285714285715</v>
      </c>
      <c r="Y4590">
        <v>0</v>
      </c>
      <c r="Z4590">
        <v>510</v>
      </c>
      <c r="AA4590">
        <v>0.65</v>
      </c>
      <c r="AB4590">
        <v>41</v>
      </c>
      <c r="AC4590">
        <v>5</v>
      </c>
      <c r="AD4590">
        <v>4</v>
      </c>
      <c r="AE4590">
        <v>1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100</v>
      </c>
      <c r="AR4590">
        <v>100</v>
      </c>
      <c r="AS4590" t="s">
        <v>755</v>
      </c>
    </row>
    <row r="4591" spans="1:45" x14ac:dyDescent="0.25">
      <c r="A4591">
        <v>4585</v>
      </c>
      <c r="B4591" t="s">
        <v>26</v>
      </c>
      <c r="C4591" t="s">
        <v>680</v>
      </c>
      <c r="D4591" t="s">
        <v>8</v>
      </c>
      <c r="E4591" t="s">
        <v>367</v>
      </c>
      <c r="F4591" s="138">
        <v>44185</v>
      </c>
      <c r="G4591" t="s">
        <v>685</v>
      </c>
      <c r="H4591" t="s">
        <v>667</v>
      </c>
      <c r="I4591" t="s">
        <v>681</v>
      </c>
      <c r="J4591" t="s">
        <v>636</v>
      </c>
      <c r="K4591" t="s">
        <v>671</v>
      </c>
      <c r="L4591">
        <v>1000</v>
      </c>
      <c r="M4591">
        <v>280</v>
      </c>
      <c r="N4591">
        <v>320</v>
      </c>
      <c r="P4591">
        <v>112</v>
      </c>
      <c r="Q4591">
        <v>67</v>
      </c>
      <c r="R4591">
        <v>0</v>
      </c>
      <c r="S4591">
        <v>73</v>
      </c>
      <c r="T4591">
        <v>84</v>
      </c>
      <c r="U4591">
        <v>0</v>
      </c>
      <c r="V4591">
        <v>1.2537313432835822</v>
      </c>
      <c r="W4591">
        <v>0.4</v>
      </c>
      <c r="X4591">
        <v>0.29910714285714285</v>
      </c>
      <c r="Y4591">
        <v>0</v>
      </c>
      <c r="Z4591">
        <v>428</v>
      </c>
      <c r="AA4591">
        <v>0.65</v>
      </c>
      <c r="AB4591">
        <v>84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100</v>
      </c>
      <c r="AR4591">
        <v>100</v>
      </c>
      <c r="AS4591" t="s">
        <v>797</v>
      </c>
    </row>
    <row r="4592" spans="1:45" x14ac:dyDescent="0.25">
      <c r="A4592">
        <v>4586</v>
      </c>
      <c r="B4592" t="s">
        <v>26</v>
      </c>
      <c r="C4592" t="s">
        <v>680</v>
      </c>
      <c r="D4592" t="s">
        <v>8</v>
      </c>
      <c r="E4592" t="s">
        <v>367</v>
      </c>
      <c r="F4592" s="138">
        <v>44185</v>
      </c>
      <c r="G4592" t="s">
        <v>682</v>
      </c>
      <c r="H4592" t="s">
        <v>667</v>
      </c>
      <c r="I4592" t="s">
        <v>689</v>
      </c>
      <c r="J4592" t="s">
        <v>438</v>
      </c>
      <c r="K4592" t="s">
        <v>671</v>
      </c>
      <c r="L4592">
        <v>1000</v>
      </c>
      <c r="M4592">
        <v>200</v>
      </c>
      <c r="N4592">
        <v>188</v>
      </c>
      <c r="P4592">
        <v>40</v>
      </c>
      <c r="Q4592">
        <v>42</v>
      </c>
      <c r="R4592">
        <v>0</v>
      </c>
      <c r="S4592">
        <v>52</v>
      </c>
      <c r="T4592">
        <v>30</v>
      </c>
      <c r="U4592">
        <v>0</v>
      </c>
      <c r="V4592">
        <v>0.7142857142857143</v>
      </c>
      <c r="W4592">
        <v>0.4</v>
      </c>
      <c r="X4592">
        <v>0.31914893617021278</v>
      </c>
      <c r="Y4592">
        <v>0</v>
      </c>
      <c r="Z4592">
        <v>450</v>
      </c>
      <c r="AA4592">
        <v>0.65</v>
      </c>
      <c r="AB4592">
        <v>15</v>
      </c>
      <c r="AC4592">
        <v>8</v>
      </c>
      <c r="AD4592">
        <v>0</v>
      </c>
      <c r="AE4592">
        <v>16</v>
      </c>
      <c r="AF4592">
        <v>0</v>
      </c>
      <c r="AG4592">
        <v>5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100</v>
      </c>
      <c r="AR4592">
        <v>100</v>
      </c>
      <c r="AS4592" t="s">
        <v>755</v>
      </c>
    </row>
    <row r="4593" spans="1:45" x14ac:dyDescent="0.25">
      <c r="A4593">
        <v>4587</v>
      </c>
      <c r="B4593" t="s">
        <v>26</v>
      </c>
      <c r="C4593" t="s">
        <v>680</v>
      </c>
      <c r="D4593" t="s">
        <v>8</v>
      </c>
      <c r="E4593" t="s">
        <v>367</v>
      </c>
      <c r="F4593" s="138">
        <v>44185</v>
      </c>
      <c r="G4593" t="s">
        <v>666</v>
      </c>
      <c r="H4593" t="s">
        <v>687</v>
      </c>
      <c r="I4593" t="s">
        <v>689</v>
      </c>
      <c r="J4593" t="s">
        <v>642</v>
      </c>
      <c r="K4593" t="s">
        <v>669</v>
      </c>
      <c r="L4593">
        <v>2700</v>
      </c>
      <c r="M4593">
        <v>567</v>
      </c>
      <c r="N4593">
        <v>640</v>
      </c>
      <c r="P4593">
        <v>226</v>
      </c>
      <c r="Q4593">
        <v>183</v>
      </c>
      <c r="R4593">
        <v>0</v>
      </c>
      <c r="S4593">
        <v>147</v>
      </c>
      <c r="T4593">
        <v>284.5</v>
      </c>
      <c r="U4593">
        <v>0</v>
      </c>
      <c r="V4593">
        <v>1.5546448087431695</v>
      </c>
      <c r="W4593">
        <v>0.4</v>
      </c>
      <c r="X4593">
        <v>0.40848214285714285</v>
      </c>
      <c r="Y4593">
        <v>0</v>
      </c>
      <c r="Z4593">
        <v>1567</v>
      </c>
      <c r="AA4593">
        <v>0.65</v>
      </c>
      <c r="AB4593">
        <v>106</v>
      </c>
      <c r="AC4593">
        <v>66</v>
      </c>
      <c r="AD4593">
        <v>0</v>
      </c>
      <c r="AE4593">
        <v>100</v>
      </c>
      <c r="AF4593">
        <v>0</v>
      </c>
      <c r="AG4593">
        <v>112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100</v>
      </c>
      <c r="AR4593">
        <v>100</v>
      </c>
      <c r="AS4593" t="s">
        <v>797</v>
      </c>
    </row>
    <row r="4594" spans="1:45" x14ac:dyDescent="0.25">
      <c r="A4594">
        <v>4588</v>
      </c>
      <c r="B4594" t="s">
        <v>26</v>
      </c>
      <c r="C4594" t="s">
        <v>680</v>
      </c>
      <c r="D4594" t="s">
        <v>8</v>
      </c>
      <c r="E4594" t="s">
        <v>368</v>
      </c>
      <c r="F4594" s="138">
        <v>44190</v>
      </c>
      <c r="G4594" t="s">
        <v>685</v>
      </c>
      <c r="H4594" t="s">
        <v>687</v>
      </c>
      <c r="I4594" t="s">
        <v>681</v>
      </c>
      <c r="J4594" t="s">
        <v>644</v>
      </c>
      <c r="K4594" t="s">
        <v>671</v>
      </c>
      <c r="L4594">
        <v>1000</v>
      </c>
      <c r="M4594">
        <v>200</v>
      </c>
      <c r="N4594">
        <v>200</v>
      </c>
      <c r="P4594">
        <v>80</v>
      </c>
      <c r="Q4594">
        <v>55</v>
      </c>
      <c r="R4594">
        <v>0</v>
      </c>
      <c r="S4594">
        <v>52</v>
      </c>
      <c r="T4594">
        <v>25.625</v>
      </c>
      <c r="U4594">
        <v>3.75</v>
      </c>
      <c r="V4594">
        <v>1.2272727272727273</v>
      </c>
      <c r="W4594">
        <v>0.24</v>
      </c>
      <c r="X4594">
        <v>0.39285714285714285</v>
      </c>
      <c r="Y4594">
        <v>0</v>
      </c>
      <c r="Z4594">
        <v>372</v>
      </c>
      <c r="AA4594">
        <v>0.65</v>
      </c>
      <c r="AB4594">
        <v>35</v>
      </c>
      <c r="AC4594">
        <v>0</v>
      </c>
      <c r="AD4594">
        <v>0</v>
      </c>
      <c r="AE4594">
        <v>15</v>
      </c>
      <c r="AF4594">
        <v>0</v>
      </c>
      <c r="AG4594">
        <v>0</v>
      </c>
      <c r="AH4594">
        <v>20</v>
      </c>
      <c r="AI4594">
        <v>0</v>
      </c>
      <c r="AJ4594">
        <v>0</v>
      </c>
      <c r="AK4594">
        <v>10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v>100</v>
      </c>
      <c r="AR4594">
        <v>100</v>
      </c>
      <c r="AS4594" t="s">
        <v>755</v>
      </c>
    </row>
    <row r="4595" spans="1:45" x14ac:dyDescent="0.25">
      <c r="A4595">
        <v>4589</v>
      </c>
      <c r="B4595" t="s">
        <v>26</v>
      </c>
      <c r="C4595" t="s">
        <v>665</v>
      </c>
      <c r="D4595" t="s">
        <v>8</v>
      </c>
      <c r="E4595" t="s">
        <v>368</v>
      </c>
      <c r="F4595" s="138">
        <v>44191</v>
      </c>
      <c r="G4595" t="s">
        <v>666</v>
      </c>
      <c r="H4595" t="s">
        <v>667</v>
      </c>
      <c r="I4595" t="s">
        <v>668</v>
      </c>
      <c r="J4595" t="s">
        <v>129</v>
      </c>
      <c r="K4595" t="s">
        <v>669</v>
      </c>
      <c r="L4595">
        <v>2700</v>
      </c>
      <c r="M4595">
        <v>567</v>
      </c>
      <c r="N4595">
        <v>580</v>
      </c>
      <c r="P4595">
        <v>226.8</v>
      </c>
      <c r="Q4595">
        <v>147</v>
      </c>
      <c r="R4595">
        <v>0</v>
      </c>
      <c r="S4595">
        <v>149.68799999999999</v>
      </c>
      <c r="T4595">
        <v>99.5</v>
      </c>
      <c r="U4595">
        <v>0</v>
      </c>
      <c r="V4595">
        <v>0.6768707482993197</v>
      </c>
      <c r="W4595">
        <v>0.4</v>
      </c>
      <c r="X4595">
        <v>0.36206896551724138</v>
      </c>
      <c r="Y4595">
        <v>0</v>
      </c>
      <c r="Z4595">
        <v>490</v>
      </c>
      <c r="AA4595">
        <v>0.8</v>
      </c>
      <c r="AB4595">
        <v>85</v>
      </c>
      <c r="AC4595">
        <v>14</v>
      </c>
      <c r="AD4595">
        <v>0</v>
      </c>
      <c r="AE4595">
        <v>22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100</v>
      </c>
      <c r="AR4595">
        <v>100</v>
      </c>
      <c r="AS4595" t="s">
        <v>797</v>
      </c>
    </row>
    <row r="4596" spans="1:45" x14ac:dyDescent="0.25">
      <c r="A4596">
        <v>4590</v>
      </c>
      <c r="B4596" t="s">
        <v>26</v>
      </c>
      <c r="C4596" t="s">
        <v>665</v>
      </c>
      <c r="D4596" t="s">
        <v>8</v>
      </c>
      <c r="E4596" t="s">
        <v>368</v>
      </c>
      <c r="F4596" s="138">
        <v>44191</v>
      </c>
      <c r="G4596" t="s">
        <v>666</v>
      </c>
      <c r="H4596" t="s">
        <v>667</v>
      </c>
      <c r="I4596" t="s">
        <v>668</v>
      </c>
      <c r="J4596" t="s">
        <v>130</v>
      </c>
      <c r="K4596" t="s">
        <v>669</v>
      </c>
      <c r="L4596">
        <v>2700</v>
      </c>
      <c r="M4596">
        <v>567</v>
      </c>
      <c r="N4596">
        <v>584</v>
      </c>
      <c r="P4596">
        <v>226.8</v>
      </c>
      <c r="Q4596">
        <v>155</v>
      </c>
      <c r="R4596">
        <v>0</v>
      </c>
      <c r="S4596">
        <v>149.68799999999999</v>
      </c>
      <c r="T4596">
        <v>88.5</v>
      </c>
      <c r="U4596">
        <v>0</v>
      </c>
      <c r="V4596">
        <v>0.57096774193548383</v>
      </c>
      <c r="W4596">
        <v>0.4</v>
      </c>
      <c r="X4596">
        <v>0.3791585127201566</v>
      </c>
      <c r="Y4596">
        <v>0</v>
      </c>
      <c r="Z4596">
        <v>788</v>
      </c>
      <c r="AA4596">
        <v>0.8</v>
      </c>
      <c r="AB4596">
        <v>80</v>
      </c>
      <c r="AC4596">
        <v>0</v>
      </c>
      <c r="AD4596">
        <v>0</v>
      </c>
      <c r="AE4596">
        <v>17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100</v>
      </c>
      <c r="AR4596">
        <v>100</v>
      </c>
      <c r="AS4596" t="s">
        <v>797</v>
      </c>
    </row>
    <row r="4597" spans="1:45" x14ac:dyDescent="0.25">
      <c r="A4597">
        <v>4591</v>
      </c>
      <c r="B4597" t="s">
        <v>26</v>
      </c>
      <c r="C4597" t="s">
        <v>665</v>
      </c>
      <c r="D4597" t="s">
        <v>8</v>
      </c>
      <c r="E4597" t="s">
        <v>368</v>
      </c>
      <c r="F4597" s="138">
        <v>44191</v>
      </c>
      <c r="G4597" t="s">
        <v>666</v>
      </c>
      <c r="H4597" t="s">
        <v>667</v>
      </c>
      <c r="I4597" t="s">
        <v>672</v>
      </c>
      <c r="J4597" t="s">
        <v>189</v>
      </c>
      <c r="K4597" t="s">
        <v>669</v>
      </c>
      <c r="L4597">
        <v>2700</v>
      </c>
      <c r="M4597">
        <v>567</v>
      </c>
      <c r="N4597">
        <v>656</v>
      </c>
      <c r="P4597">
        <v>226.8</v>
      </c>
      <c r="Q4597">
        <v>132</v>
      </c>
      <c r="R4597">
        <v>0</v>
      </c>
      <c r="S4597">
        <v>149.68799999999999</v>
      </c>
      <c r="T4597">
        <v>126.8</v>
      </c>
      <c r="U4597">
        <v>0</v>
      </c>
      <c r="V4597">
        <v>0.96060606060606057</v>
      </c>
      <c r="W4597">
        <v>0.4</v>
      </c>
      <c r="X4597">
        <v>0.28745644599303138</v>
      </c>
      <c r="Y4597">
        <v>0</v>
      </c>
      <c r="Z4597">
        <v>591</v>
      </c>
      <c r="AA4597">
        <v>0.8</v>
      </c>
      <c r="AB4597">
        <v>90.3</v>
      </c>
      <c r="AC4597">
        <v>0</v>
      </c>
      <c r="AD4597">
        <v>0</v>
      </c>
      <c r="AE4597">
        <v>73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100</v>
      </c>
      <c r="AR4597">
        <v>100</v>
      </c>
      <c r="AS4597" t="s">
        <v>797</v>
      </c>
    </row>
    <row r="4598" spans="1:45" x14ac:dyDescent="0.25">
      <c r="A4598">
        <v>4592</v>
      </c>
      <c r="B4598" t="s">
        <v>26</v>
      </c>
      <c r="C4598" t="s">
        <v>665</v>
      </c>
      <c r="D4598" t="s">
        <v>8</v>
      </c>
      <c r="E4598" t="s">
        <v>368</v>
      </c>
      <c r="F4598" s="138">
        <v>44191</v>
      </c>
      <c r="G4598" t="s">
        <v>670</v>
      </c>
      <c r="H4598" t="s">
        <v>667</v>
      </c>
      <c r="I4598" t="s">
        <v>668</v>
      </c>
      <c r="J4598" t="s">
        <v>138</v>
      </c>
      <c r="K4598" t="s">
        <v>671</v>
      </c>
      <c r="L4598">
        <v>1200</v>
      </c>
      <c r="M4598">
        <v>336</v>
      </c>
      <c r="N4598">
        <v>288</v>
      </c>
      <c r="P4598">
        <v>134.4</v>
      </c>
      <c r="Q4598">
        <v>59</v>
      </c>
      <c r="R4598">
        <v>0</v>
      </c>
      <c r="S4598">
        <v>88.703999999999994</v>
      </c>
      <c r="T4598">
        <v>34.75</v>
      </c>
      <c r="U4598">
        <v>0</v>
      </c>
      <c r="V4598">
        <v>0.58898305084745761</v>
      </c>
      <c r="W4598">
        <v>0.4</v>
      </c>
      <c r="X4598">
        <v>0.29265873015873017</v>
      </c>
      <c r="Y4598">
        <v>0</v>
      </c>
      <c r="Z4598">
        <v>490</v>
      </c>
      <c r="AA4598">
        <v>0.7</v>
      </c>
      <c r="AB4598">
        <v>25</v>
      </c>
      <c r="AC4598">
        <v>7</v>
      </c>
      <c r="AD4598">
        <v>0</v>
      </c>
      <c r="AE4598">
        <v>16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100</v>
      </c>
      <c r="AR4598">
        <v>100</v>
      </c>
      <c r="AS4598" t="s">
        <v>797</v>
      </c>
    </row>
    <row r="4599" spans="1:45" x14ac:dyDescent="0.25">
      <c r="A4599">
        <v>4593</v>
      </c>
      <c r="B4599" t="s">
        <v>26</v>
      </c>
      <c r="C4599" t="s">
        <v>665</v>
      </c>
      <c r="D4599" t="s">
        <v>8</v>
      </c>
      <c r="E4599" t="s">
        <v>368</v>
      </c>
      <c r="F4599" s="138">
        <v>44191</v>
      </c>
      <c r="G4599" t="s">
        <v>670</v>
      </c>
      <c r="H4599" t="s">
        <v>667</v>
      </c>
      <c r="I4599" t="s">
        <v>668</v>
      </c>
      <c r="J4599" t="s">
        <v>139</v>
      </c>
      <c r="K4599" t="s">
        <v>671</v>
      </c>
      <c r="L4599">
        <v>1200</v>
      </c>
      <c r="M4599">
        <v>240</v>
      </c>
      <c r="N4599">
        <v>220</v>
      </c>
      <c r="P4599">
        <v>96</v>
      </c>
      <c r="Q4599">
        <v>47</v>
      </c>
      <c r="R4599">
        <v>0</v>
      </c>
      <c r="S4599">
        <v>63.36</v>
      </c>
      <c r="T4599">
        <v>21</v>
      </c>
      <c r="U4599">
        <v>0</v>
      </c>
      <c r="V4599">
        <v>0.44680851063829785</v>
      </c>
      <c r="W4599">
        <v>0.4</v>
      </c>
      <c r="X4599">
        <v>0.30519480519480519</v>
      </c>
      <c r="Y4599">
        <v>0</v>
      </c>
      <c r="Z4599">
        <v>280</v>
      </c>
      <c r="AA4599">
        <v>0.8</v>
      </c>
      <c r="AB4599">
        <v>19</v>
      </c>
      <c r="AC4599">
        <v>4</v>
      </c>
      <c r="AD4599">
        <v>0</v>
      </c>
      <c r="AE4599">
        <v>2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50</v>
      </c>
      <c r="AR4599">
        <v>50</v>
      </c>
      <c r="AS4599" t="s">
        <v>755</v>
      </c>
    </row>
    <row r="4600" spans="1:45" x14ac:dyDescent="0.25">
      <c r="A4600">
        <v>4594</v>
      </c>
      <c r="B4600" t="s">
        <v>26</v>
      </c>
      <c r="C4600" t="s">
        <v>665</v>
      </c>
      <c r="D4600" t="s">
        <v>8</v>
      </c>
      <c r="E4600" t="s">
        <v>368</v>
      </c>
      <c r="F4600" s="138">
        <v>44191</v>
      </c>
      <c r="G4600" t="s">
        <v>670</v>
      </c>
      <c r="H4600" t="s">
        <v>667</v>
      </c>
      <c r="I4600" t="s">
        <v>668</v>
      </c>
      <c r="J4600" t="s">
        <v>137</v>
      </c>
      <c r="K4600" t="s">
        <v>671</v>
      </c>
      <c r="L4600">
        <v>1200</v>
      </c>
      <c r="M4600">
        <v>336</v>
      </c>
      <c r="N4600">
        <v>320</v>
      </c>
      <c r="P4600">
        <v>134.4</v>
      </c>
      <c r="Q4600">
        <v>71</v>
      </c>
      <c r="R4600">
        <v>0</v>
      </c>
      <c r="S4600">
        <v>88.703999999999994</v>
      </c>
      <c r="T4600">
        <v>36</v>
      </c>
      <c r="U4600">
        <v>0</v>
      </c>
      <c r="V4600">
        <v>0.50704225352112675</v>
      </c>
      <c r="W4600">
        <v>0.4</v>
      </c>
      <c r="X4600">
        <v>0.3169642857142857</v>
      </c>
      <c r="Y4600">
        <v>0</v>
      </c>
      <c r="Z4600">
        <v>387</v>
      </c>
      <c r="AA4600">
        <v>0.7</v>
      </c>
      <c r="AB4600">
        <v>22</v>
      </c>
      <c r="AC4600">
        <v>20</v>
      </c>
      <c r="AD4600">
        <v>0</v>
      </c>
      <c r="AE4600">
        <v>18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100</v>
      </c>
      <c r="AR4600">
        <v>100</v>
      </c>
      <c r="AS4600" t="s">
        <v>797</v>
      </c>
    </row>
    <row r="4601" spans="1:45" x14ac:dyDescent="0.25">
      <c r="A4601">
        <v>4595</v>
      </c>
      <c r="B4601" t="s">
        <v>26</v>
      </c>
      <c r="C4601" t="s">
        <v>665</v>
      </c>
      <c r="D4601" t="s">
        <v>8</v>
      </c>
      <c r="E4601" t="s">
        <v>368</v>
      </c>
      <c r="F4601" s="138">
        <v>44191</v>
      </c>
      <c r="G4601" t="s">
        <v>670</v>
      </c>
      <c r="H4601" t="s">
        <v>667</v>
      </c>
      <c r="I4601" t="s">
        <v>668</v>
      </c>
      <c r="J4601" t="s">
        <v>140</v>
      </c>
      <c r="K4601" t="s">
        <v>671</v>
      </c>
      <c r="L4601">
        <v>1200</v>
      </c>
      <c r="M4601">
        <v>336</v>
      </c>
      <c r="N4601">
        <v>324</v>
      </c>
      <c r="P4601">
        <v>134.4</v>
      </c>
      <c r="Q4601">
        <v>56</v>
      </c>
      <c r="R4601">
        <v>0</v>
      </c>
      <c r="S4601">
        <v>88.703999999999994</v>
      </c>
      <c r="T4601">
        <v>31</v>
      </c>
      <c r="U4601">
        <v>0</v>
      </c>
      <c r="V4601">
        <v>0.5535714285714286</v>
      </c>
      <c r="W4601">
        <v>0.4</v>
      </c>
      <c r="X4601">
        <v>0.24691358024691359</v>
      </c>
      <c r="Y4601">
        <v>0</v>
      </c>
      <c r="Z4601">
        <v>525</v>
      </c>
      <c r="AA4601">
        <v>0.7</v>
      </c>
      <c r="AB4601">
        <v>25</v>
      </c>
      <c r="AC4601">
        <v>4</v>
      </c>
      <c r="AD4601">
        <v>0</v>
      </c>
      <c r="AE4601">
        <v>10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50</v>
      </c>
      <c r="AR4601">
        <v>50</v>
      </c>
      <c r="AS4601" t="s">
        <v>797</v>
      </c>
    </row>
    <row r="4602" spans="1:45" x14ac:dyDescent="0.25">
      <c r="A4602">
        <v>4596</v>
      </c>
      <c r="B4602" t="s">
        <v>26</v>
      </c>
      <c r="C4602" t="s">
        <v>665</v>
      </c>
      <c r="D4602" t="s">
        <v>8</v>
      </c>
      <c r="E4602" t="s">
        <v>368</v>
      </c>
      <c r="F4602" s="138">
        <v>44191</v>
      </c>
      <c r="G4602" t="s">
        <v>670</v>
      </c>
      <c r="H4602" t="s">
        <v>667</v>
      </c>
      <c r="I4602" t="s">
        <v>668</v>
      </c>
      <c r="J4602" t="s">
        <v>141</v>
      </c>
      <c r="K4602" t="s">
        <v>671</v>
      </c>
      <c r="L4602">
        <v>1200</v>
      </c>
      <c r="M4602">
        <v>336</v>
      </c>
      <c r="N4602">
        <v>364</v>
      </c>
      <c r="P4602">
        <v>134.4</v>
      </c>
      <c r="Q4602">
        <v>50</v>
      </c>
      <c r="R4602">
        <v>0</v>
      </c>
      <c r="S4602">
        <v>88.703999999999994</v>
      </c>
      <c r="T4602">
        <v>39</v>
      </c>
      <c r="U4602">
        <v>0</v>
      </c>
      <c r="V4602">
        <v>0.78</v>
      </c>
      <c r="W4602">
        <v>0.4</v>
      </c>
      <c r="X4602">
        <v>0.19623233908948196</v>
      </c>
      <c r="Y4602">
        <v>0</v>
      </c>
      <c r="Z4602">
        <v>500</v>
      </c>
      <c r="AA4602">
        <v>0.7</v>
      </c>
      <c r="AB4602">
        <v>25</v>
      </c>
      <c r="AC4602">
        <v>16</v>
      </c>
      <c r="AD4602">
        <v>0</v>
      </c>
      <c r="AE4602">
        <v>20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50</v>
      </c>
      <c r="AR4602">
        <v>50</v>
      </c>
      <c r="AS4602" t="s">
        <v>797</v>
      </c>
    </row>
    <row r="4603" spans="1:45" x14ac:dyDescent="0.25">
      <c r="A4603">
        <v>4597</v>
      </c>
      <c r="B4603" t="s">
        <v>26</v>
      </c>
      <c r="C4603" t="s">
        <v>665</v>
      </c>
      <c r="D4603" t="s">
        <v>8</v>
      </c>
      <c r="E4603" t="s">
        <v>368</v>
      </c>
      <c r="F4603" s="138">
        <v>44191</v>
      </c>
      <c r="G4603" t="s">
        <v>670</v>
      </c>
      <c r="H4603" t="s">
        <v>667</v>
      </c>
      <c r="I4603" t="s">
        <v>668</v>
      </c>
      <c r="J4603" t="s">
        <v>142</v>
      </c>
      <c r="K4603" t="s">
        <v>671</v>
      </c>
      <c r="L4603">
        <v>1200</v>
      </c>
      <c r="M4603">
        <v>336</v>
      </c>
      <c r="N4603">
        <v>320</v>
      </c>
      <c r="P4603">
        <v>134.4</v>
      </c>
      <c r="Q4603">
        <v>61</v>
      </c>
      <c r="R4603">
        <v>0</v>
      </c>
      <c r="S4603">
        <v>89</v>
      </c>
      <c r="T4603">
        <v>31.25</v>
      </c>
      <c r="U4603">
        <v>0</v>
      </c>
      <c r="V4603">
        <v>0.51229508196721307</v>
      </c>
      <c r="W4603">
        <v>0.4</v>
      </c>
      <c r="X4603">
        <v>0.27232142857142855</v>
      </c>
      <c r="Y4603">
        <v>0</v>
      </c>
      <c r="Z4603">
        <v>334</v>
      </c>
      <c r="AA4603">
        <v>0.7</v>
      </c>
      <c r="AB4603">
        <v>21</v>
      </c>
      <c r="AC4603">
        <v>5</v>
      </c>
      <c r="AD4603">
        <v>0</v>
      </c>
      <c r="AE4603">
        <v>18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50</v>
      </c>
      <c r="AR4603">
        <v>50</v>
      </c>
      <c r="AS4603" t="s">
        <v>797</v>
      </c>
    </row>
    <row r="4604" spans="1:45" x14ac:dyDescent="0.25">
      <c r="A4604">
        <v>4598</v>
      </c>
      <c r="B4604" t="s">
        <v>26</v>
      </c>
      <c r="C4604" t="s">
        <v>665</v>
      </c>
      <c r="D4604" t="s">
        <v>8</v>
      </c>
      <c r="E4604" t="s">
        <v>368</v>
      </c>
      <c r="F4604" s="138">
        <v>44191</v>
      </c>
      <c r="G4604" t="s">
        <v>670</v>
      </c>
      <c r="H4604" t="s">
        <v>667</v>
      </c>
      <c r="I4604" t="s">
        <v>668</v>
      </c>
      <c r="J4604" t="s">
        <v>143</v>
      </c>
      <c r="K4604" t="s">
        <v>671</v>
      </c>
      <c r="L4604">
        <v>1200</v>
      </c>
      <c r="M4604">
        <v>240</v>
      </c>
      <c r="N4604">
        <v>210</v>
      </c>
      <c r="P4604">
        <v>96</v>
      </c>
      <c r="Q4604">
        <v>33</v>
      </c>
      <c r="R4604">
        <v>0</v>
      </c>
      <c r="S4604">
        <v>63.36</v>
      </c>
      <c r="T4604">
        <v>17.75</v>
      </c>
      <c r="U4604">
        <v>0</v>
      </c>
      <c r="V4604">
        <v>0.53787878787878785</v>
      </c>
      <c r="W4604">
        <v>0.4</v>
      </c>
      <c r="X4604">
        <v>0.22448979591836735</v>
      </c>
      <c r="Y4604">
        <v>0</v>
      </c>
      <c r="Z4604">
        <v>240</v>
      </c>
      <c r="AA4604">
        <v>0.8</v>
      </c>
      <c r="AB4604">
        <v>12</v>
      </c>
      <c r="AC4604">
        <v>3</v>
      </c>
      <c r="AD4604">
        <v>0</v>
      </c>
      <c r="AE4604">
        <v>10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50</v>
      </c>
      <c r="AR4604">
        <v>50</v>
      </c>
      <c r="AS4604" t="s">
        <v>755</v>
      </c>
    </row>
    <row r="4605" spans="1:45" x14ac:dyDescent="0.25">
      <c r="A4605">
        <v>4599</v>
      </c>
      <c r="B4605" t="s">
        <v>26</v>
      </c>
      <c r="C4605" t="s">
        <v>665</v>
      </c>
      <c r="D4605" t="s">
        <v>8</v>
      </c>
      <c r="E4605" t="s">
        <v>368</v>
      </c>
      <c r="F4605" s="138">
        <v>44191</v>
      </c>
      <c r="G4605" t="s">
        <v>670</v>
      </c>
      <c r="H4605" t="s">
        <v>667</v>
      </c>
      <c r="I4605" t="s">
        <v>668</v>
      </c>
      <c r="J4605" t="s">
        <v>144</v>
      </c>
      <c r="K4605" t="s">
        <v>671</v>
      </c>
      <c r="L4605">
        <v>1200</v>
      </c>
      <c r="M4605">
        <v>240</v>
      </c>
      <c r="N4605">
        <v>240</v>
      </c>
      <c r="P4605">
        <v>96</v>
      </c>
      <c r="Q4605">
        <v>58</v>
      </c>
      <c r="R4605">
        <v>0</v>
      </c>
      <c r="S4605">
        <v>63.36</v>
      </c>
      <c r="T4605">
        <v>31.16</v>
      </c>
      <c r="U4605">
        <v>0</v>
      </c>
      <c r="V4605">
        <v>0.53724137931034488</v>
      </c>
      <c r="W4605">
        <v>0.4</v>
      </c>
      <c r="X4605">
        <v>0.34523809523809523</v>
      </c>
      <c r="Y4605">
        <v>0</v>
      </c>
      <c r="Z4605">
        <v>370</v>
      </c>
      <c r="AA4605">
        <v>0.8</v>
      </c>
      <c r="AB4605">
        <v>23.66</v>
      </c>
      <c r="AC4605">
        <v>4</v>
      </c>
      <c r="AD4605">
        <v>0</v>
      </c>
      <c r="AE4605">
        <v>13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50</v>
      </c>
      <c r="AR4605">
        <v>50</v>
      </c>
      <c r="AS4605" t="s">
        <v>755</v>
      </c>
    </row>
    <row r="4606" spans="1:45" x14ac:dyDescent="0.25">
      <c r="A4606">
        <v>4600</v>
      </c>
      <c r="B4606" t="s">
        <v>26</v>
      </c>
      <c r="C4606" t="s">
        <v>665</v>
      </c>
      <c r="D4606" t="s">
        <v>8</v>
      </c>
      <c r="E4606" t="s">
        <v>368</v>
      </c>
      <c r="F4606" s="138">
        <v>44191</v>
      </c>
      <c r="G4606" t="s">
        <v>670</v>
      </c>
      <c r="H4606" t="s">
        <v>667</v>
      </c>
      <c r="I4606" t="s">
        <v>668</v>
      </c>
      <c r="J4606" t="s">
        <v>145</v>
      </c>
      <c r="K4606" t="s">
        <v>671</v>
      </c>
      <c r="L4606">
        <v>1200</v>
      </c>
      <c r="M4606">
        <v>240</v>
      </c>
      <c r="N4606">
        <v>240</v>
      </c>
      <c r="P4606">
        <v>96</v>
      </c>
      <c r="Q4606">
        <v>27</v>
      </c>
      <c r="R4606">
        <v>0</v>
      </c>
      <c r="S4606">
        <v>63.36</v>
      </c>
      <c r="T4606">
        <v>15</v>
      </c>
      <c r="U4606">
        <v>0</v>
      </c>
      <c r="V4606">
        <v>0.55555555555555558</v>
      </c>
      <c r="W4606">
        <v>0.4</v>
      </c>
      <c r="X4606">
        <v>0.16071428571428573</v>
      </c>
      <c r="Y4606">
        <v>0</v>
      </c>
      <c r="Z4606">
        <v>180</v>
      </c>
      <c r="AA4606">
        <v>0.7</v>
      </c>
      <c r="AB4606">
        <v>15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50</v>
      </c>
      <c r="AR4606">
        <v>50</v>
      </c>
      <c r="AS4606" t="s">
        <v>755</v>
      </c>
    </row>
    <row r="4607" spans="1:45" x14ac:dyDescent="0.25">
      <c r="A4607">
        <v>4601</v>
      </c>
      <c r="B4607" t="s">
        <v>26</v>
      </c>
      <c r="C4607" t="s">
        <v>665</v>
      </c>
      <c r="D4607" t="s">
        <v>8</v>
      </c>
      <c r="E4607" t="s">
        <v>368</v>
      </c>
      <c r="F4607" s="138">
        <v>44191</v>
      </c>
      <c r="G4607" t="s">
        <v>682</v>
      </c>
      <c r="H4607" t="s">
        <v>667</v>
      </c>
      <c r="I4607" t="s">
        <v>668</v>
      </c>
      <c r="J4607" t="s">
        <v>151</v>
      </c>
      <c r="K4607" t="s">
        <v>671</v>
      </c>
      <c r="L4607">
        <v>1200</v>
      </c>
      <c r="M4607">
        <v>200</v>
      </c>
      <c r="N4607">
        <v>210</v>
      </c>
      <c r="P4607">
        <v>80</v>
      </c>
      <c r="Q4607">
        <v>38</v>
      </c>
      <c r="R4607">
        <v>0</v>
      </c>
      <c r="S4607">
        <v>52.8</v>
      </c>
      <c r="T4607">
        <v>17.55</v>
      </c>
      <c r="U4607">
        <v>0</v>
      </c>
      <c r="V4607">
        <v>0.46184210526315789</v>
      </c>
      <c r="W4607">
        <v>0.4</v>
      </c>
      <c r="X4607">
        <v>0.25850340136054423</v>
      </c>
      <c r="Y4607">
        <v>0</v>
      </c>
      <c r="Z4607">
        <v>211</v>
      </c>
      <c r="AA4607">
        <v>0.7</v>
      </c>
      <c r="AB4607">
        <v>3.3</v>
      </c>
      <c r="AC4607">
        <v>7</v>
      </c>
      <c r="AD4607">
        <v>0</v>
      </c>
      <c r="AE4607">
        <v>25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50</v>
      </c>
      <c r="AR4607">
        <v>50</v>
      </c>
      <c r="AS4607" t="s">
        <v>755</v>
      </c>
    </row>
    <row r="4608" spans="1:45" x14ac:dyDescent="0.25">
      <c r="A4608">
        <v>4602</v>
      </c>
      <c r="B4608" t="s">
        <v>26</v>
      </c>
      <c r="C4608" t="s">
        <v>665</v>
      </c>
      <c r="D4608" t="s">
        <v>8</v>
      </c>
      <c r="E4608" t="s">
        <v>368</v>
      </c>
      <c r="F4608" s="138">
        <v>44191</v>
      </c>
      <c r="G4608" t="s">
        <v>682</v>
      </c>
      <c r="H4608" t="s">
        <v>667</v>
      </c>
      <c r="I4608" t="s">
        <v>668</v>
      </c>
      <c r="J4608" t="s">
        <v>149</v>
      </c>
      <c r="K4608" t="s">
        <v>671</v>
      </c>
      <c r="L4608">
        <v>1200</v>
      </c>
      <c r="M4608">
        <v>200</v>
      </c>
      <c r="N4608">
        <v>220</v>
      </c>
      <c r="P4608">
        <v>80</v>
      </c>
      <c r="Q4608">
        <v>68</v>
      </c>
      <c r="R4608">
        <v>0</v>
      </c>
      <c r="S4608">
        <v>52.8</v>
      </c>
      <c r="T4608">
        <v>42.5</v>
      </c>
      <c r="U4608">
        <v>0</v>
      </c>
      <c r="V4608">
        <v>0.625</v>
      </c>
      <c r="W4608">
        <v>0.4</v>
      </c>
      <c r="X4608">
        <v>0.44155844155844154</v>
      </c>
      <c r="Y4608">
        <v>0</v>
      </c>
      <c r="Z4608">
        <v>421</v>
      </c>
      <c r="AA4608">
        <v>0.7</v>
      </c>
      <c r="AB4608">
        <v>18</v>
      </c>
      <c r="AC4608">
        <v>28</v>
      </c>
      <c r="AD4608">
        <v>0</v>
      </c>
      <c r="AE4608">
        <v>35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50</v>
      </c>
      <c r="AR4608">
        <v>50</v>
      </c>
      <c r="AS4608" t="s">
        <v>755</v>
      </c>
    </row>
    <row r="4609" spans="1:45" x14ac:dyDescent="0.25">
      <c r="A4609">
        <v>4603</v>
      </c>
      <c r="B4609" t="s">
        <v>26</v>
      </c>
      <c r="C4609" t="s">
        <v>665</v>
      </c>
      <c r="D4609" t="s">
        <v>8</v>
      </c>
      <c r="E4609" t="s">
        <v>368</v>
      </c>
      <c r="F4609" s="138">
        <v>44191</v>
      </c>
      <c r="G4609" t="s">
        <v>682</v>
      </c>
      <c r="H4609" t="s">
        <v>667</v>
      </c>
      <c r="I4609" t="s">
        <v>668</v>
      </c>
      <c r="J4609" t="s">
        <v>152</v>
      </c>
      <c r="K4609" t="s">
        <v>671</v>
      </c>
      <c r="L4609">
        <v>1200</v>
      </c>
      <c r="M4609">
        <v>200</v>
      </c>
      <c r="N4609">
        <v>203</v>
      </c>
      <c r="P4609">
        <v>80</v>
      </c>
      <c r="Q4609">
        <v>62</v>
      </c>
      <c r="R4609">
        <v>0</v>
      </c>
      <c r="S4609">
        <v>52.8</v>
      </c>
      <c r="T4609">
        <v>32</v>
      </c>
      <c r="U4609">
        <v>0</v>
      </c>
      <c r="V4609">
        <v>0.5161290322580645</v>
      </c>
      <c r="W4609">
        <v>0.4</v>
      </c>
      <c r="X4609">
        <v>0.4363124560168895</v>
      </c>
      <c r="Y4609">
        <v>0</v>
      </c>
      <c r="Z4609">
        <v>254</v>
      </c>
      <c r="AA4609">
        <v>0.7</v>
      </c>
      <c r="AB4609">
        <v>23</v>
      </c>
      <c r="AC4609">
        <v>0</v>
      </c>
      <c r="AD4609">
        <v>0</v>
      </c>
      <c r="AE4609">
        <v>18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50</v>
      </c>
      <c r="AR4609">
        <v>50</v>
      </c>
      <c r="AS4609" t="s">
        <v>755</v>
      </c>
    </row>
    <row r="4610" spans="1:45" x14ac:dyDescent="0.25">
      <c r="A4610">
        <v>4604</v>
      </c>
      <c r="B4610" t="s">
        <v>26</v>
      </c>
      <c r="C4610" t="s">
        <v>665</v>
      </c>
      <c r="D4610" t="s">
        <v>8</v>
      </c>
      <c r="E4610" t="s">
        <v>368</v>
      </c>
      <c r="F4610" s="138">
        <v>44191</v>
      </c>
      <c r="G4610" t="s">
        <v>682</v>
      </c>
      <c r="H4610" t="s">
        <v>667</v>
      </c>
      <c r="I4610" t="s">
        <v>668</v>
      </c>
      <c r="J4610" t="s">
        <v>153</v>
      </c>
      <c r="K4610" t="s">
        <v>671</v>
      </c>
      <c r="L4610">
        <v>1200</v>
      </c>
      <c r="M4610">
        <v>200</v>
      </c>
      <c r="N4610">
        <v>196</v>
      </c>
      <c r="P4610">
        <v>80</v>
      </c>
      <c r="Q4610">
        <v>74</v>
      </c>
      <c r="R4610">
        <v>0</v>
      </c>
      <c r="S4610">
        <v>52.8</v>
      </c>
      <c r="T4610">
        <v>40</v>
      </c>
      <c r="U4610">
        <v>0</v>
      </c>
      <c r="V4610">
        <v>0.54054054054054057</v>
      </c>
      <c r="W4610">
        <v>0.4</v>
      </c>
      <c r="X4610">
        <v>0.53935860058309038</v>
      </c>
      <c r="Y4610">
        <v>0</v>
      </c>
      <c r="Z4610">
        <v>425</v>
      </c>
      <c r="AA4610">
        <v>0.7</v>
      </c>
      <c r="AB4610">
        <v>27</v>
      </c>
      <c r="AC4610">
        <v>12</v>
      </c>
      <c r="AD4610">
        <v>0</v>
      </c>
      <c r="AE4610">
        <v>20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50</v>
      </c>
      <c r="AR4610">
        <v>50</v>
      </c>
      <c r="AS4610" t="s">
        <v>755</v>
      </c>
    </row>
    <row r="4611" spans="1:45" x14ac:dyDescent="0.25">
      <c r="A4611">
        <v>4605</v>
      </c>
      <c r="B4611" t="s">
        <v>26</v>
      </c>
      <c r="C4611" t="s">
        <v>665</v>
      </c>
      <c r="D4611" t="s">
        <v>8</v>
      </c>
      <c r="E4611" t="s">
        <v>368</v>
      </c>
      <c r="F4611" s="138">
        <v>44191</v>
      </c>
      <c r="G4611" t="s">
        <v>682</v>
      </c>
      <c r="H4611" t="s">
        <v>667</v>
      </c>
      <c r="I4611" t="s">
        <v>668</v>
      </c>
      <c r="J4611" t="s">
        <v>154</v>
      </c>
      <c r="K4611" t="s">
        <v>671</v>
      </c>
      <c r="L4611">
        <v>1200</v>
      </c>
      <c r="M4611">
        <v>200</v>
      </c>
      <c r="N4611">
        <v>336</v>
      </c>
      <c r="P4611">
        <v>80</v>
      </c>
      <c r="Q4611">
        <v>47</v>
      </c>
      <c r="R4611">
        <v>0</v>
      </c>
      <c r="S4611">
        <v>52.8</v>
      </c>
      <c r="T4611">
        <v>25</v>
      </c>
      <c r="U4611">
        <v>0</v>
      </c>
      <c r="V4611">
        <v>0.53191489361702127</v>
      </c>
      <c r="W4611">
        <v>0.4</v>
      </c>
      <c r="X4611">
        <v>0.19982993197278912</v>
      </c>
      <c r="Y4611">
        <v>0</v>
      </c>
      <c r="Z4611">
        <v>424</v>
      </c>
      <c r="AA4611">
        <v>0.7</v>
      </c>
      <c r="AB4611">
        <v>15</v>
      </c>
      <c r="AC4611">
        <v>20</v>
      </c>
      <c r="AD4611">
        <v>0</v>
      </c>
      <c r="AE4611">
        <v>10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50</v>
      </c>
      <c r="AR4611">
        <v>50</v>
      </c>
      <c r="AS4611" t="s">
        <v>755</v>
      </c>
    </row>
    <row r="4612" spans="1:45" x14ac:dyDescent="0.25">
      <c r="A4612">
        <v>4606</v>
      </c>
      <c r="B4612" t="s">
        <v>26</v>
      </c>
      <c r="C4612" t="s">
        <v>665</v>
      </c>
      <c r="D4612" t="s">
        <v>8</v>
      </c>
      <c r="E4612" t="s">
        <v>368</v>
      </c>
      <c r="F4612" s="138">
        <v>44191</v>
      </c>
      <c r="G4612" t="s">
        <v>682</v>
      </c>
      <c r="H4612" t="s">
        <v>667</v>
      </c>
      <c r="I4612" t="s">
        <v>668</v>
      </c>
      <c r="J4612" t="s">
        <v>146</v>
      </c>
      <c r="K4612" t="s">
        <v>671</v>
      </c>
      <c r="L4612">
        <v>1200</v>
      </c>
      <c r="M4612">
        <v>200</v>
      </c>
      <c r="N4612">
        <v>228</v>
      </c>
      <c r="P4612">
        <v>80</v>
      </c>
      <c r="Q4612">
        <v>60</v>
      </c>
      <c r="R4612">
        <v>0</v>
      </c>
      <c r="S4612">
        <v>52.8</v>
      </c>
      <c r="T4612">
        <v>21.5</v>
      </c>
      <c r="U4612">
        <v>0</v>
      </c>
      <c r="V4612">
        <v>0.35833333333333334</v>
      </c>
      <c r="W4612">
        <v>0.4</v>
      </c>
      <c r="X4612">
        <v>0.37593984962406019</v>
      </c>
      <c r="Y4612">
        <v>0</v>
      </c>
      <c r="Z4612">
        <v>400</v>
      </c>
      <c r="AA4612">
        <v>0.7</v>
      </c>
      <c r="AB4612">
        <v>0</v>
      </c>
      <c r="AC4612">
        <v>0</v>
      </c>
      <c r="AD4612">
        <v>4</v>
      </c>
      <c r="AE4612">
        <v>40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50</v>
      </c>
      <c r="AR4612">
        <v>50</v>
      </c>
      <c r="AS4612" t="s">
        <v>755</v>
      </c>
    </row>
    <row r="4613" spans="1:45" x14ac:dyDescent="0.25">
      <c r="A4613">
        <v>4607</v>
      </c>
      <c r="B4613" t="s">
        <v>26</v>
      </c>
      <c r="C4613" t="s">
        <v>665</v>
      </c>
      <c r="D4613" t="s">
        <v>8</v>
      </c>
      <c r="E4613" t="s">
        <v>368</v>
      </c>
      <c r="F4613" s="138">
        <v>44191</v>
      </c>
      <c r="G4613" t="s">
        <v>682</v>
      </c>
      <c r="H4613" t="s">
        <v>667</v>
      </c>
      <c r="I4613" t="s">
        <v>668</v>
      </c>
      <c r="J4613" t="s">
        <v>395</v>
      </c>
      <c r="K4613" t="s">
        <v>671</v>
      </c>
      <c r="L4613">
        <v>1200</v>
      </c>
      <c r="M4613">
        <v>200</v>
      </c>
      <c r="N4613">
        <v>192</v>
      </c>
      <c r="P4613">
        <v>80</v>
      </c>
      <c r="Q4613">
        <v>35</v>
      </c>
      <c r="R4613">
        <v>0</v>
      </c>
      <c r="S4613">
        <v>52.8</v>
      </c>
      <c r="T4613">
        <v>17.75</v>
      </c>
      <c r="U4613">
        <v>0</v>
      </c>
      <c r="V4613">
        <v>0.50714285714285712</v>
      </c>
      <c r="W4613">
        <v>0.4</v>
      </c>
      <c r="X4613">
        <v>0.26041666666666669</v>
      </c>
      <c r="Y4613">
        <v>0</v>
      </c>
      <c r="Z4613">
        <v>212</v>
      </c>
      <c r="AA4613">
        <v>0.7</v>
      </c>
      <c r="AB4613">
        <v>9</v>
      </c>
      <c r="AC4613">
        <v>3</v>
      </c>
      <c r="AD4613">
        <v>0</v>
      </c>
      <c r="AE4613">
        <v>16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50</v>
      </c>
      <c r="AR4613">
        <v>50</v>
      </c>
      <c r="AS4613" t="s">
        <v>755</v>
      </c>
    </row>
    <row r="4614" spans="1:45" x14ac:dyDescent="0.25">
      <c r="A4614">
        <v>4608</v>
      </c>
      <c r="B4614" t="s">
        <v>26</v>
      </c>
      <c r="C4614" t="s">
        <v>665</v>
      </c>
      <c r="D4614" t="s">
        <v>8</v>
      </c>
      <c r="E4614" t="s">
        <v>368</v>
      </c>
      <c r="F4614" s="138">
        <v>44191</v>
      </c>
      <c r="G4614" t="s">
        <v>682</v>
      </c>
      <c r="H4614" t="s">
        <v>667</v>
      </c>
      <c r="I4614" t="s">
        <v>668</v>
      </c>
      <c r="J4614" t="s">
        <v>396</v>
      </c>
      <c r="K4614" t="s">
        <v>671</v>
      </c>
      <c r="L4614">
        <v>1200</v>
      </c>
      <c r="M4614">
        <v>200</v>
      </c>
      <c r="N4614">
        <v>224</v>
      </c>
      <c r="P4614">
        <v>80</v>
      </c>
      <c r="Q4614">
        <v>82</v>
      </c>
      <c r="R4614">
        <v>0</v>
      </c>
      <c r="S4614">
        <v>52.8</v>
      </c>
      <c r="T4614">
        <v>50</v>
      </c>
      <c r="U4614">
        <v>0</v>
      </c>
      <c r="V4614">
        <v>0.6097560975609756</v>
      </c>
      <c r="W4614">
        <v>0.4</v>
      </c>
      <c r="X4614">
        <v>0.5229591836734695</v>
      </c>
      <c r="Y4614">
        <v>0</v>
      </c>
      <c r="Z4614">
        <v>301</v>
      </c>
      <c r="AA4614">
        <v>0.7</v>
      </c>
      <c r="AB4614">
        <v>14</v>
      </c>
      <c r="AC4614">
        <v>0</v>
      </c>
      <c r="AD4614">
        <v>0</v>
      </c>
      <c r="AE4614">
        <v>72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50</v>
      </c>
      <c r="AR4614">
        <v>50</v>
      </c>
      <c r="AS4614" t="s">
        <v>755</v>
      </c>
    </row>
    <row r="4615" spans="1:45" x14ac:dyDescent="0.25">
      <c r="A4615">
        <v>4609</v>
      </c>
      <c r="B4615" t="s">
        <v>26</v>
      </c>
      <c r="C4615" t="s">
        <v>665</v>
      </c>
      <c r="D4615" t="s">
        <v>8</v>
      </c>
      <c r="E4615" t="s">
        <v>368</v>
      </c>
      <c r="F4615" s="138">
        <v>44191</v>
      </c>
      <c r="G4615" t="s">
        <v>683</v>
      </c>
      <c r="H4615" t="s">
        <v>667</v>
      </c>
      <c r="I4615" t="s">
        <v>668</v>
      </c>
      <c r="J4615" t="s">
        <v>391</v>
      </c>
      <c r="K4615" t="s">
        <v>669</v>
      </c>
      <c r="L4615">
        <v>1500</v>
      </c>
      <c r="M4615">
        <v>420</v>
      </c>
      <c r="N4615">
        <v>400</v>
      </c>
      <c r="P4615">
        <v>168</v>
      </c>
      <c r="Q4615">
        <v>93</v>
      </c>
      <c r="R4615">
        <v>0</v>
      </c>
      <c r="S4615">
        <v>110.88</v>
      </c>
      <c r="T4615">
        <v>60.67</v>
      </c>
      <c r="U4615">
        <v>0</v>
      </c>
      <c r="V4615">
        <v>0.65236559139784944</v>
      </c>
      <c r="W4615">
        <v>0.4</v>
      </c>
      <c r="X4615">
        <v>0.33214285714285713</v>
      </c>
      <c r="Y4615">
        <v>0</v>
      </c>
      <c r="Z4615">
        <v>483</v>
      </c>
      <c r="AA4615">
        <v>0.7</v>
      </c>
      <c r="AB4615">
        <v>39.67</v>
      </c>
      <c r="AC4615">
        <v>10</v>
      </c>
      <c r="AD4615">
        <v>0</v>
      </c>
      <c r="AE4615">
        <v>37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50</v>
      </c>
      <c r="AR4615">
        <v>50</v>
      </c>
      <c r="AS4615" t="s">
        <v>797</v>
      </c>
    </row>
    <row r="4616" spans="1:45" x14ac:dyDescent="0.25">
      <c r="A4616">
        <v>4610</v>
      </c>
      <c r="B4616" t="s">
        <v>26</v>
      </c>
      <c r="C4616" t="s">
        <v>665</v>
      </c>
      <c r="D4616" t="s">
        <v>8</v>
      </c>
      <c r="E4616" t="s">
        <v>368</v>
      </c>
      <c r="F4616" s="138">
        <v>44191</v>
      </c>
      <c r="G4616" t="s">
        <v>683</v>
      </c>
      <c r="H4616" t="s">
        <v>667</v>
      </c>
      <c r="I4616" t="s">
        <v>668</v>
      </c>
      <c r="J4616" t="s">
        <v>394</v>
      </c>
      <c r="K4616" t="s">
        <v>669</v>
      </c>
      <c r="L4616">
        <v>1500</v>
      </c>
      <c r="M4616">
        <v>420</v>
      </c>
      <c r="N4616">
        <v>420</v>
      </c>
      <c r="P4616">
        <v>168</v>
      </c>
      <c r="Q4616">
        <v>82</v>
      </c>
      <c r="R4616">
        <v>0</v>
      </c>
      <c r="S4616">
        <v>110.88</v>
      </c>
      <c r="T4616">
        <v>30.5</v>
      </c>
      <c r="U4616">
        <v>0</v>
      </c>
      <c r="V4616">
        <v>0.37195121951219512</v>
      </c>
      <c r="W4616">
        <v>0.4</v>
      </c>
      <c r="X4616">
        <v>0.27891156462585032</v>
      </c>
      <c r="Y4616">
        <v>0</v>
      </c>
      <c r="Z4616">
        <v>235</v>
      </c>
      <c r="AA4616">
        <v>0.6</v>
      </c>
      <c r="AB4616">
        <v>20</v>
      </c>
      <c r="AC4616">
        <v>6</v>
      </c>
      <c r="AD4616">
        <v>0</v>
      </c>
      <c r="AE4616">
        <v>18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50</v>
      </c>
      <c r="AR4616">
        <v>50</v>
      </c>
      <c r="AS4616" t="s">
        <v>797</v>
      </c>
    </row>
    <row r="4617" spans="1:45" x14ac:dyDescent="0.25">
      <c r="A4617">
        <v>4611</v>
      </c>
      <c r="B4617" t="s">
        <v>26</v>
      </c>
      <c r="C4617" t="s">
        <v>665</v>
      </c>
      <c r="D4617" t="s">
        <v>8</v>
      </c>
      <c r="E4617" t="s">
        <v>368</v>
      </c>
      <c r="F4617" s="138">
        <v>44191</v>
      </c>
      <c r="G4617" t="s">
        <v>675</v>
      </c>
      <c r="H4617" t="s">
        <v>667</v>
      </c>
      <c r="I4617" t="s">
        <v>668</v>
      </c>
      <c r="J4617" t="s">
        <v>164</v>
      </c>
      <c r="K4617" t="s">
        <v>669</v>
      </c>
      <c r="L4617">
        <v>5400</v>
      </c>
      <c r="M4617">
        <v>630</v>
      </c>
      <c r="N4617">
        <v>636</v>
      </c>
      <c r="P4617">
        <v>353</v>
      </c>
      <c r="Q4617">
        <v>162</v>
      </c>
      <c r="R4617">
        <v>0</v>
      </c>
      <c r="S4617">
        <v>166</v>
      </c>
      <c r="T4617">
        <v>95.25</v>
      </c>
      <c r="U4617">
        <v>0</v>
      </c>
      <c r="V4617">
        <v>0.58796296296296291</v>
      </c>
      <c r="W4617">
        <v>0.4</v>
      </c>
      <c r="X4617">
        <v>0.36388140161725069</v>
      </c>
      <c r="Y4617">
        <v>0</v>
      </c>
      <c r="Z4617">
        <v>513</v>
      </c>
      <c r="AA4617">
        <v>0.8</v>
      </c>
      <c r="AB4617">
        <v>74</v>
      </c>
      <c r="AC4617">
        <v>17</v>
      </c>
      <c r="AD4617">
        <v>0</v>
      </c>
      <c r="AE4617">
        <v>34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100</v>
      </c>
      <c r="AR4617">
        <v>100</v>
      </c>
      <c r="AS4617" t="s">
        <v>797</v>
      </c>
    </row>
    <row r="4618" spans="1:45" x14ac:dyDescent="0.25">
      <c r="A4618">
        <v>4612</v>
      </c>
      <c r="B4618" t="s">
        <v>26</v>
      </c>
      <c r="C4618" t="s">
        <v>665</v>
      </c>
      <c r="D4618" t="s">
        <v>8</v>
      </c>
      <c r="E4618" t="s">
        <v>368</v>
      </c>
      <c r="F4618" s="138">
        <v>44191</v>
      </c>
      <c r="G4618" t="s">
        <v>676</v>
      </c>
      <c r="H4618" t="s">
        <v>667</v>
      </c>
      <c r="I4618" t="s">
        <v>668</v>
      </c>
      <c r="J4618" t="s">
        <v>165</v>
      </c>
      <c r="K4618" t="s">
        <v>669</v>
      </c>
      <c r="L4618">
        <v>1200</v>
      </c>
      <c r="M4618">
        <v>336</v>
      </c>
      <c r="N4618">
        <v>329</v>
      </c>
      <c r="P4618">
        <v>134.4</v>
      </c>
      <c r="Q4618">
        <v>86</v>
      </c>
      <c r="R4618">
        <v>0</v>
      </c>
      <c r="S4618">
        <v>88.703999999999994</v>
      </c>
      <c r="T4618">
        <v>71</v>
      </c>
      <c r="U4618">
        <v>0</v>
      </c>
      <c r="V4618">
        <v>0.82558139534883723</v>
      </c>
      <c r="W4618">
        <v>0.4</v>
      </c>
      <c r="X4618">
        <v>0.37342596613113332</v>
      </c>
      <c r="Y4618">
        <v>0</v>
      </c>
      <c r="Z4618">
        <v>897</v>
      </c>
      <c r="AA4618">
        <v>0.8</v>
      </c>
      <c r="AB4618">
        <v>56</v>
      </c>
      <c r="AC4618">
        <v>0</v>
      </c>
      <c r="AD4618">
        <v>0</v>
      </c>
      <c r="AE4618">
        <v>30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50</v>
      </c>
      <c r="AR4618">
        <v>50</v>
      </c>
      <c r="AS4618" t="s">
        <v>797</v>
      </c>
    </row>
    <row r="4619" spans="1:45" x14ac:dyDescent="0.25">
      <c r="A4619">
        <v>4613</v>
      </c>
      <c r="B4619" t="s">
        <v>26</v>
      </c>
      <c r="C4619" t="s">
        <v>665</v>
      </c>
      <c r="D4619" t="s">
        <v>8</v>
      </c>
      <c r="E4619" t="s">
        <v>368</v>
      </c>
      <c r="F4619" s="138">
        <v>44191</v>
      </c>
      <c r="G4619" t="s">
        <v>676</v>
      </c>
      <c r="H4619" t="s">
        <v>667</v>
      </c>
      <c r="I4619" t="s">
        <v>668</v>
      </c>
      <c r="J4619" t="s">
        <v>166</v>
      </c>
      <c r="K4619" t="s">
        <v>669</v>
      </c>
      <c r="L4619">
        <v>1200</v>
      </c>
      <c r="M4619">
        <v>336</v>
      </c>
      <c r="N4619">
        <v>400</v>
      </c>
      <c r="P4619">
        <v>134.4</v>
      </c>
      <c r="Q4619">
        <v>74</v>
      </c>
      <c r="R4619">
        <v>0</v>
      </c>
      <c r="S4619">
        <v>88.703999999999994</v>
      </c>
      <c r="T4619">
        <v>68</v>
      </c>
      <c r="U4619">
        <v>0</v>
      </c>
      <c r="V4619">
        <v>0.91891891891891897</v>
      </c>
      <c r="W4619">
        <v>0.4</v>
      </c>
      <c r="X4619">
        <v>0.26428571428571429</v>
      </c>
      <c r="Y4619">
        <v>0</v>
      </c>
      <c r="Z4619">
        <v>365</v>
      </c>
      <c r="AA4619">
        <v>0.6</v>
      </c>
      <c r="AB4619">
        <v>58</v>
      </c>
      <c r="AC4619">
        <v>0</v>
      </c>
      <c r="AD4619">
        <v>0</v>
      </c>
      <c r="AE4619">
        <v>20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100</v>
      </c>
      <c r="AR4619">
        <v>100</v>
      </c>
      <c r="AS4619" t="s">
        <v>797</v>
      </c>
    </row>
    <row r="4620" spans="1:45" x14ac:dyDescent="0.25">
      <c r="A4620">
        <v>4614</v>
      </c>
      <c r="B4620" t="s">
        <v>26</v>
      </c>
      <c r="C4620" t="s">
        <v>665</v>
      </c>
      <c r="D4620" t="s">
        <v>8</v>
      </c>
      <c r="E4620" t="s">
        <v>368</v>
      </c>
      <c r="F4620" s="138">
        <v>44191</v>
      </c>
      <c r="G4620" t="s">
        <v>684</v>
      </c>
      <c r="H4620" t="s">
        <v>667</v>
      </c>
      <c r="I4620" t="s">
        <v>668</v>
      </c>
      <c r="J4620" t="s">
        <v>170</v>
      </c>
      <c r="K4620" t="s">
        <v>669</v>
      </c>
      <c r="L4620">
        <v>1250</v>
      </c>
      <c r="M4620">
        <v>250</v>
      </c>
      <c r="N4620">
        <v>240</v>
      </c>
      <c r="P4620">
        <v>100</v>
      </c>
      <c r="Q4620">
        <v>32</v>
      </c>
      <c r="R4620">
        <v>0</v>
      </c>
      <c r="S4620">
        <v>92</v>
      </c>
      <c r="T4620">
        <v>18.25</v>
      </c>
      <c r="U4620">
        <v>0</v>
      </c>
      <c r="V4620">
        <v>0.5703125</v>
      </c>
      <c r="W4620">
        <v>0.4</v>
      </c>
      <c r="X4620">
        <v>0.19047619047619047</v>
      </c>
      <c r="Y4620">
        <v>0</v>
      </c>
      <c r="Z4620">
        <v>260</v>
      </c>
      <c r="AA4620">
        <v>0.7</v>
      </c>
      <c r="AB4620">
        <v>10</v>
      </c>
      <c r="AC4620">
        <v>3</v>
      </c>
      <c r="AD4620">
        <v>0</v>
      </c>
      <c r="AE4620">
        <v>15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50</v>
      </c>
      <c r="AR4620">
        <v>50</v>
      </c>
      <c r="AS4620" t="s">
        <v>755</v>
      </c>
    </row>
    <row r="4621" spans="1:45" x14ac:dyDescent="0.25">
      <c r="A4621">
        <v>4615</v>
      </c>
      <c r="B4621" t="s">
        <v>26</v>
      </c>
      <c r="C4621" t="s">
        <v>665</v>
      </c>
      <c r="D4621" t="s">
        <v>8</v>
      </c>
      <c r="E4621" t="s">
        <v>368</v>
      </c>
      <c r="F4621" s="138">
        <v>44191</v>
      </c>
      <c r="G4621" t="s">
        <v>685</v>
      </c>
      <c r="H4621" t="s">
        <v>667</v>
      </c>
      <c r="I4621" t="s">
        <v>668</v>
      </c>
      <c r="J4621" t="s">
        <v>187</v>
      </c>
      <c r="K4621" t="s">
        <v>671</v>
      </c>
      <c r="L4621">
        <v>1000</v>
      </c>
      <c r="M4621">
        <v>200</v>
      </c>
      <c r="N4621">
        <v>198</v>
      </c>
      <c r="P4621">
        <v>80</v>
      </c>
      <c r="Q4621">
        <v>16</v>
      </c>
      <c r="R4621">
        <v>0</v>
      </c>
      <c r="S4621">
        <v>52.8</v>
      </c>
      <c r="T4621">
        <v>12</v>
      </c>
      <c r="U4621">
        <v>0</v>
      </c>
      <c r="V4621">
        <v>0.75</v>
      </c>
      <c r="W4621">
        <v>0.4</v>
      </c>
      <c r="X4621">
        <v>0.11544011544011544</v>
      </c>
      <c r="Y4621">
        <v>0</v>
      </c>
      <c r="Z4621">
        <v>153</v>
      </c>
      <c r="AA4621">
        <v>0.7</v>
      </c>
      <c r="AB4621">
        <v>12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50</v>
      </c>
      <c r="AR4621">
        <v>50</v>
      </c>
      <c r="AS4621" t="s">
        <v>755</v>
      </c>
    </row>
    <row r="4622" spans="1:45" x14ac:dyDescent="0.25">
      <c r="A4622">
        <v>4616</v>
      </c>
      <c r="B4622" t="s">
        <v>26</v>
      </c>
      <c r="C4622" t="s">
        <v>665</v>
      </c>
      <c r="D4622" t="s">
        <v>8</v>
      </c>
      <c r="E4622" t="s">
        <v>368</v>
      </c>
      <c r="F4622" s="138">
        <v>44191</v>
      </c>
      <c r="G4622" t="s">
        <v>685</v>
      </c>
      <c r="H4622" t="s">
        <v>667</v>
      </c>
      <c r="I4622" t="s">
        <v>668</v>
      </c>
      <c r="J4622" t="s">
        <v>177</v>
      </c>
      <c r="K4622" t="s">
        <v>671</v>
      </c>
      <c r="L4622">
        <v>1000</v>
      </c>
      <c r="M4622">
        <v>200</v>
      </c>
      <c r="N4622">
        <v>208</v>
      </c>
      <c r="P4622">
        <v>80</v>
      </c>
      <c r="Q4622">
        <v>46</v>
      </c>
      <c r="R4622">
        <v>0</v>
      </c>
      <c r="S4622">
        <v>52.8</v>
      </c>
      <c r="T4622">
        <v>40.33</v>
      </c>
      <c r="U4622">
        <v>0</v>
      </c>
      <c r="V4622">
        <v>0.87673913043478258</v>
      </c>
      <c r="W4622">
        <v>0.4</v>
      </c>
      <c r="X4622">
        <v>0.31593406593406592</v>
      </c>
      <c r="Y4622">
        <v>0</v>
      </c>
      <c r="Z4622">
        <v>429</v>
      </c>
      <c r="AA4622">
        <v>0.7</v>
      </c>
      <c r="AB4622">
        <v>33.33</v>
      </c>
      <c r="AC4622">
        <v>0</v>
      </c>
      <c r="AD4622">
        <v>0</v>
      </c>
      <c r="AE4622">
        <v>14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50</v>
      </c>
      <c r="AR4622">
        <v>50</v>
      </c>
      <c r="AS4622" t="s">
        <v>755</v>
      </c>
    </row>
    <row r="4623" spans="1:45" x14ac:dyDescent="0.25">
      <c r="A4623">
        <v>4617</v>
      </c>
      <c r="B4623" t="s">
        <v>26</v>
      </c>
      <c r="C4623" t="s">
        <v>665</v>
      </c>
      <c r="D4623" t="s">
        <v>8</v>
      </c>
      <c r="E4623" t="s">
        <v>368</v>
      </c>
      <c r="F4623" s="138">
        <v>44191</v>
      </c>
      <c r="G4623" t="s">
        <v>685</v>
      </c>
      <c r="H4623" t="s">
        <v>667</v>
      </c>
      <c r="I4623" t="s">
        <v>668</v>
      </c>
      <c r="J4623" t="s">
        <v>186</v>
      </c>
      <c r="K4623" t="s">
        <v>671</v>
      </c>
      <c r="L4623">
        <v>1000</v>
      </c>
      <c r="M4623">
        <v>200</v>
      </c>
      <c r="N4623">
        <v>196</v>
      </c>
      <c r="P4623">
        <v>80</v>
      </c>
      <c r="Q4623">
        <v>15</v>
      </c>
      <c r="R4623">
        <v>0</v>
      </c>
      <c r="S4623">
        <v>52.8</v>
      </c>
      <c r="T4623">
        <v>9</v>
      </c>
      <c r="U4623">
        <v>0</v>
      </c>
      <c r="V4623">
        <v>0.6</v>
      </c>
      <c r="W4623">
        <v>0.4</v>
      </c>
      <c r="X4623">
        <v>0.10932944606413995</v>
      </c>
      <c r="Y4623">
        <v>0</v>
      </c>
      <c r="Z4623">
        <v>132</v>
      </c>
      <c r="AA4623">
        <v>0.7</v>
      </c>
      <c r="AB4623">
        <v>9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50</v>
      </c>
      <c r="AR4623">
        <v>50</v>
      </c>
      <c r="AS4623" t="s">
        <v>755</v>
      </c>
    </row>
    <row r="4624" spans="1:45" x14ac:dyDescent="0.25">
      <c r="A4624">
        <v>4618</v>
      </c>
      <c r="B4624" t="s">
        <v>26</v>
      </c>
      <c r="C4624" t="s">
        <v>665</v>
      </c>
      <c r="D4624" t="s">
        <v>8</v>
      </c>
      <c r="E4624" t="s">
        <v>368</v>
      </c>
      <c r="F4624" s="138">
        <v>44191</v>
      </c>
      <c r="G4624" t="s">
        <v>685</v>
      </c>
      <c r="H4624" t="s">
        <v>667</v>
      </c>
      <c r="I4624" t="s">
        <v>668</v>
      </c>
      <c r="J4624" t="s">
        <v>179</v>
      </c>
      <c r="K4624" t="s">
        <v>671</v>
      </c>
      <c r="L4624">
        <v>1000</v>
      </c>
      <c r="M4624">
        <v>200</v>
      </c>
      <c r="N4624">
        <v>194</v>
      </c>
      <c r="P4624">
        <v>80</v>
      </c>
      <c r="Q4624">
        <v>24</v>
      </c>
      <c r="R4624">
        <v>0</v>
      </c>
      <c r="S4624">
        <v>52.8</v>
      </c>
      <c r="T4624">
        <v>13.5</v>
      </c>
      <c r="U4624">
        <v>0</v>
      </c>
      <c r="V4624">
        <v>0.5625</v>
      </c>
      <c r="W4624">
        <v>0.4</v>
      </c>
      <c r="X4624">
        <v>0.17673048600883653</v>
      </c>
      <c r="Y4624">
        <v>0</v>
      </c>
      <c r="Z4624">
        <v>211</v>
      </c>
      <c r="AA4624">
        <v>0.7</v>
      </c>
      <c r="AB4624">
        <v>7</v>
      </c>
      <c r="AC4624">
        <v>4</v>
      </c>
      <c r="AD4624">
        <v>0</v>
      </c>
      <c r="AE4624">
        <v>11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50</v>
      </c>
      <c r="AR4624">
        <v>50</v>
      </c>
      <c r="AS4624" t="s">
        <v>755</v>
      </c>
    </row>
    <row r="4625" spans="1:45" x14ac:dyDescent="0.25">
      <c r="A4625">
        <v>4619</v>
      </c>
      <c r="B4625" t="s">
        <v>26</v>
      </c>
      <c r="C4625" t="s">
        <v>665</v>
      </c>
      <c r="D4625" t="s">
        <v>8</v>
      </c>
      <c r="E4625" t="s">
        <v>368</v>
      </c>
      <c r="F4625" s="138">
        <v>44191</v>
      </c>
      <c r="G4625" t="s">
        <v>712</v>
      </c>
      <c r="H4625" t="s">
        <v>687</v>
      </c>
      <c r="I4625" t="s">
        <v>668</v>
      </c>
      <c r="J4625" t="s">
        <v>466</v>
      </c>
      <c r="K4625" t="s">
        <v>711</v>
      </c>
      <c r="L4625">
        <v>320</v>
      </c>
      <c r="M4625">
        <v>144</v>
      </c>
      <c r="N4625">
        <v>142</v>
      </c>
      <c r="P4625">
        <v>34.56</v>
      </c>
      <c r="Q4625">
        <v>23</v>
      </c>
      <c r="R4625">
        <v>0</v>
      </c>
      <c r="S4625">
        <v>25.344000000000001</v>
      </c>
      <c r="T4625">
        <v>11</v>
      </c>
      <c r="U4625">
        <v>0</v>
      </c>
      <c r="V4625">
        <v>0.47826086956521741</v>
      </c>
      <c r="W4625">
        <v>0.24</v>
      </c>
      <c r="X4625">
        <v>0.23138832997987929</v>
      </c>
      <c r="Y4625">
        <v>0</v>
      </c>
      <c r="Z4625">
        <v>323</v>
      </c>
      <c r="AA4625">
        <v>0.7</v>
      </c>
      <c r="AB4625">
        <v>11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50</v>
      </c>
      <c r="AR4625">
        <v>50</v>
      </c>
      <c r="AS4625" t="s">
        <v>755</v>
      </c>
    </row>
    <row r="4626" spans="1:45" x14ac:dyDescent="0.25">
      <c r="A4626">
        <v>4620</v>
      </c>
      <c r="B4626" t="s">
        <v>26</v>
      </c>
      <c r="C4626" t="s">
        <v>678</v>
      </c>
      <c r="D4626" t="s">
        <v>8</v>
      </c>
      <c r="E4626" t="s">
        <v>368</v>
      </c>
      <c r="F4626" s="138">
        <v>44191</v>
      </c>
      <c r="G4626" t="s">
        <v>676</v>
      </c>
      <c r="H4626" t="s">
        <v>667</v>
      </c>
      <c r="I4626" t="s">
        <v>679</v>
      </c>
      <c r="J4626" t="s">
        <v>643</v>
      </c>
      <c r="K4626" t="s">
        <v>669</v>
      </c>
      <c r="L4626">
        <v>1200</v>
      </c>
      <c r="M4626">
        <v>336</v>
      </c>
      <c r="N4626">
        <v>336</v>
      </c>
      <c r="P4626">
        <v>134.4</v>
      </c>
      <c r="Q4626">
        <v>61</v>
      </c>
      <c r="R4626">
        <v>0</v>
      </c>
      <c r="S4626">
        <v>88.703999999999994</v>
      </c>
      <c r="T4626">
        <v>33.1</v>
      </c>
      <c r="U4626">
        <v>0</v>
      </c>
      <c r="V4626">
        <v>0.54262295081967216</v>
      </c>
      <c r="W4626">
        <v>0.4</v>
      </c>
      <c r="X4626">
        <v>0.25935374149659868</v>
      </c>
      <c r="Y4626">
        <v>0</v>
      </c>
      <c r="Z4626">
        <v>436</v>
      </c>
      <c r="AA4626">
        <v>0.7</v>
      </c>
      <c r="AB4626">
        <v>23.6</v>
      </c>
      <c r="AC4626">
        <v>0</v>
      </c>
      <c r="AD4626">
        <v>0</v>
      </c>
      <c r="AE4626">
        <v>19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50</v>
      </c>
      <c r="AR4626">
        <v>50</v>
      </c>
      <c r="AS4626" t="s">
        <v>797</v>
      </c>
    </row>
    <row r="4627" spans="1:45" x14ac:dyDescent="0.25">
      <c r="A4627">
        <v>4621</v>
      </c>
      <c r="B4627" t="s">
        <v>26</v>
      </c>
      <c r="C4627" t="s">
        <v>680</v>
      </c>
      <c r="D4627" t="s">
        <v>8</v>
      </c>
      <c r="E4627" t="s">
        <v>368</v>
      </c>
      <c r="F4627" s="138">
        <v>44191</v>
      </c>
      <c r="G4627" t="s">
        <v>666</v>
      </c>
      <c r="H4627" t="s">
        <v>667</v>
      </c>
      <c r="I4627" t="s">
        <v>681</v>
      </c>
      <c r="J4627" t="s">
        <v>236</v>
      </c>
      <c r="K4627" t="s">
        <v>669</v>
      </c>
      <c r="L4627">
        <v>2700</v>
      </c>
      <c r="M4627">
        <v>567</v>
      </c>
      <c r="N4627">
        <v>816</v>
      </c>
      <c r="P4627">
        <v>226</v>
      </c>
      <c r="Q4627">
        <v>135</v>
      </c>
      <c r="R4627">
        <v>0</v>
      </c>
      <c r="S4627">
        <v>147</v>
      </c>
      <c r="T4627">
        <v>120</v>
      </c>
      <c r="U4627">
        <v>0</v>
      </c>
      <c r="V4627">
        <v>0.88888888888888884</v>
      </c>
      <c r="W4627">
        <v>0.4</v>
      </c>
      <c r="X4627">
        <v>0.23634453781512607</v>
      </c>
      <c r="Y4627">
        <v>0</v>
      </c>
      <c r="Z4627">
        <v>1006</v>
      </c>
      <c r="AA4627">
        <v>0.7</v>
      </c>
      <c r="AB4627">
        <v>110</v>
      </c>
      <c r="AC4627">
        <v>0</v>
      </c>
      <c r="AD4627">
        <v>0</v>
      </c>
      <c r="AE4627">
        <v>20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150</v>
      </c>
      <c r="AR4627">
        <v>150</v>
      </c>
      <c r="AS4627" t="s">
        <v>797</v>
      </c>
    </row>
    <row r="4628" spans="1:45" x14ac:dyDescent="0.25">
      <c r="A4628">
        <v>4622</v>
      </c>
      <c r="B4628" t="s">
        <v>26</v>
      </c>
      <c r="C4628" t="s">
        <v>680</v>
      </c>
      <c r="D4628" t="s">
        <v>8</v>
      </c>
      <c r="E4628" t="s">
        <v>368</v>
      </c>
      <c r="F4628" s="138">
        <v>44191</v>
      </c>
      <c r="G4628" t="s">
        <v>666</v>
      </c>
      <c r="H4628" t="s">
        <v>667</v>
      </c>
      <c r="I4628" t="s">
        <v>681</v>
      </c>
      <c r="J4628" t="s">
        <v>428</v>
      </c>
      <c r="K4628" t="s">
        <v>669</v>
      </c>
      <c r="L4628">
        <v>2700</v>
      </c>
      <c r="M4628">
        <v>567</v>
      </c>
      <c r="N4628">
        <v>672</v>
      </c>
      <c r="P4628">
        <v>226</v>
      </c>
      <c r="Q4628">
        <v>114</v>
      </c>
      <c r="R4628">
        <v>0</v>
      </c>
      <c r="S4628">
        <v>147</v>
      </c>
      <c r="T4628">
        <v>90</v>
      </c>
      <c r="U4628">
        <v>0</v>
      </c>
      <c r="V4628">
        <v>0.78947368421052633</v>
      </c>
      <c r="W4628">
        <v>0.4</v>
      </c>
      <c r="X4628">
        <v>0.24234693877551022</v>
      </c>
      <c r="Y4628">
        <v>0</v>
      </c>
      <c r="Z4628">
        <v>879</v>
      </c>
      <c r="AA4628">
        <v>0.7</v>
      </c>
      <c r="AB4628">
        <v>80</v>
      </c>
      <c r="AC4628">
        <v>0</v>
      </c>
      <c r="AD4628">
        <v>0</v>
      </c>
      <c r="AE4628">
        <v>20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150</v>
      </c>
      <c r="AR4628">
        <v>150</v>
      </c>
      <c r="AS4628" t="s">
        <v>797</v>
      </c>
    </row>
    <row r="4629" spans="1:45" x14ac:dyDescent="0.25">
      <c r="A4629">
        <v>4623</v>
      </c>
      <c r="B4629" t="s">
        <v>26</v>
      </c>
      <c r="C4629" t="s">
        <v>680</v>
      </c>
      <c r="D4629" t="s">
        <v>8</v>
      </c>
      <c r="E4629" t="s">
        <v>368</v>
      </c>
      <c r="F4629" s="138">
        <v>44191</v>
      </c>
      <c r="G4629" t="s">
        <v>670</v>
      </c>
      <c r="H4629" t="s">
        <v>667</v>
      </c>
      <c r="I4629" t="s">
        <v>681</v>
      </c>
      <c r="J4629" t="s">
        <v>375</v>
      </c>
      <c r="K4629" t="s">
        <v>671</v>
      </c>
      <c r="L4629">
        <v>1200</v>
      </c>
      <c r="M4629">
        <v>336</v>
      </c>
      <c r="N4629">
        <v>400</v>
      </c>
      <c r="P4629">
        <v>134</v>
      </c>
      <c r="Q4629">
        <v>93</v>
      </c>
      <c r="R4629">
        <v>0</v>
      </c>
      <c r="S4629">
        <v>88</v>
      </c>
      <c r="T4629">
        <v>96</v>
      </c>
      <c r="U4629">
        <v>0</v>
      </c>
      <c r="V4629">
        <v>1.032258064516129</v>
      </c>
      <c r="W4629">
        <v>0.4</v>
      </c>
      <c r="X4629">
        <v>0.33214285714285713</v>
      </c>
      <c r="Y4629">
        <v>0</v>
      </c>
      <c r="Z4629">
        <v>675</v>
      </c>
      <c r="AA4629">
        <v>0.7</v>
      </c>
      <c r="AB4629">
        <v>86</v>
      </c>
      <c r="AC4629">
        <v>10</v>
      </c>
      <c r="AD4629">
        <v>0</v>
      </c>
      <c r="AE4629">
        <v>15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150</v>
      </c>
      <c r="AR4629">
        <v>150</v>
      </c>
      <c r="AS4629" t="s">
        <v>797</v>
      </c>
    </row>
    <row r="4630" spans="1:45" x14ac:dyDescent="0.25">
      <c r="A4630">
        <v>4624</v>
      </c>
      <c r="B4630" t="s">
        <v>26</v>
      </c>
      <c r="C4630" t="s">
        <v>680</v>
      </c>
      <c r="D4630" t="s">
        <v>8</v>
      </c>
      <c r="E4630" t="s">
        <v>368</v>
      </c>
      <c r="F4630" s="138">
        <v>44191</v>
      </c>
      <c r="G4630" t="s">
        <v>670</v>
      </c>
      <c r="H4630" t="s">
        <v>667</v>
      </c>
      <c r="I4630" t="s">
        <v>681</v>
      </c>
      <c r="J4630" t="s">
        <v>376</v>
      </c>
      <c r="K4630" t="s">
        <v>671</v>
      </c>
      <c r="L4630">
        <v>1200</v>
      </c>
      <c r="M4630">
        <v>336</v>
      </c>
      <c r="N4630">
        <v>320</v>
      </c>
      <c r="P4630">
        <v>134</v>
      </c>
      <c r="Q4630">
        <v>60</v>
      </c>
      <c r="R4630">
        <v>15</v>
      </c>
      <c r="S4630">
        <v>88</v>
      </c>
      <c r="T4630">
        <v>54</v>
      </c>
      <c r="U4630">
        <v>16</v>
      </c>
      <c r="V4630">
        <v>0.93333333333333335</v>
      </c>
      <c r="W4630">
        <v>0.4</v>
      </c>
      <c r="X4630">
        <v>0.26785714285714285</v>
      </c>
      <c r="Y4630">
        <v>6.6964285714285712E-2</v>
      </c>
      <c r="Z4630">
        <v>530</v>
      </c>
      <c r="AA4630">
        <v>0.7</v>
      </c>
      <c r="AB4630">
        <v>54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16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150</v>
      </c>
      <c r="AR4630">
        <v>150</v>
      </c>
      <c r="AS4630" t="s">
        <v>797</v>
      </c>
    </row>
    <row r="4631" spans="1:45" x14ac:dyDescent="0.25">
      <c r="A4631">
        <v>4625</v>
      </c>
      <c r="B4631" t="s">
        <v>26</v>
      </c>
      <c r="C4631" t="s">
        <v>680</v>
      </c>
      <c r="D4631" t="s">
        <v>8</v>
      </c>
      <c r="E4631" t="s">
        <v>368</v>
      </c>
      <c r="F4631" s="138">
        <v>44191</v>
      </c>
      <c r="G4631" t="s">
        <v>670</v>
      </c>
      <c r="H4631" t="s">
        <v>667</v>
      </c>
      <c r="I4631" t="s">
        <v>681</v>
      </c>
      <c r="J4631" t="s">
        <v>369</v>
      </c>
      <c r="K4631" t="s">
        <v>671</v>
      </c>
      <c r="L4631">
        <v>1200</v>
      </c>
      <c r="M4631">
        <v>336</v>
      </c>
      <c r="N4631">
        <v>320</v>
      </c>
      <c r="P4631">
        <v>134</v>
      </c>
      <c r="Q4631">
        <v>49</v>
      </c>
      <c r="R4631">
        <v>4</v>
      </c>
      <c r="S4631">
        <v>88</v>
      </c>
      <c r="T4631">
        <v>50.25</v>
      </c>
      <c r="U4631">
        <v>5.5</v>
      </c>
      <c r="V4631">
        <v>1.0518867924528301</v>
      </c>
      <c r="W4631">
        <v>0.4</v>
      </c>
      <c r="X4631">
        <v>0.21875</v>
      </c>
      <c r="Y4631">
        <v>1.7857142857142856E-2</v>
      </c>
      <c r="Z4631">
        <v>382</v>
      </c>
      <c r="AA4631">
        <v>0.7</v>
      </c>
      <c r="AB4631">
        <v>40</v>
      </c>
      <c r="AC4631">
        <v>5</v>
      </c>
      <c r="AD4631">
        <v>0</v>
      </c>
      <c r="AE4631">
        <v>18</v>
      </c>
      <c r="AF4631">
        <v>0</v>
      </c>
      <c r="AG4631">
        <v>0</v>
      </c>
      <c r="AH4631">
        <v>5</v>
      </c>
      <c r="AI4631">
        <v>0</v>
      </c>
      <c r="AJ4631">
        <v>0</v>
      </c>
      <c r="AK4631">
        <v>1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150</v>
      </c>
      <c r="AR4631">
        <v>150</v>
      </c>
      <c r="AS4631" t="s">
        <v>755</v>
      </c>
    </row>
    <row r="4632" spans="1:45" x14ac:dyDescent="0.25">
      <c r="A4632">
        <v>4626</v>
      </c>
      <c r="B4632" t="s">
        <v>26</v>
      </c>
      <c r="C4632" t="s">
        <v>680</v>
      </c>
      <c r="D4632" t="s">
        <v>8</v>
      </c>
      <c r="E4632" t="s">
        <v>368</v>
      </c>
      <c r="F4632" s="138">
        <v>44191</v>
      </c>
      <c r="G4632" t="s">
        <v>670</v>
      </c>
      <c r="H4632" t="s">
        <v>667</v>
      </c>
      <c r="I4632" t="s">
        <v>681</v>
      </c>
      <c r="J4632" t="s">
        <v>373</v>
      </c>
      <c r="K4632" t="s">
        <v>671</v>
      </c>
      <c r="L4632">
        <v>1200</v>
      </c>
      <c r="M4632">
        <v>336</v>
      </c>
      <c r="N4632">
        <v>288</v>
      </c>
      <c r="P4632">
        <v>134</v>
      </c>
      <c r="Q4632">
        <v>32</v>
      </c>
      <c r="R4632">
        <v>0</v>
      </c>
      <c r="S4632">
        <v>88</v>
      </c>
      <c r="T4632">
        <v>26.75</v>
      </c>
      <c r="U4632">
        <v>0</v>
      </c>
      <c r="V4632">
        <v>0.8359375</v>
      </c>
      <c r="W4632">
        <v>0.4</v>
      </c>
      <c r="X4632">
        <v>0.15873015873015872</v>
      </c>
      <c r="Y4632">
        <v>0</v>
      </c>
      <c r="Z4632">
        <v>360</v>
      </c>
      <c r="AA4632">
        <v>0.7</v>
      </c>
      <c r="AB4632">
        <v>25</v>
      </c>
      <c r="AC4632">
        <v>7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150</v>
      </c>
      <c r="AR4632">
        <v>150</v>
      </c>
      <c r="AS4632" t="s">
        <v>755</v>
      </c>
    </row>
    <row r="4633" spans="1:45" x14ac:dyDescent="0.25">
      <c r="A4633">
        <v>4627</v>
      </c>
      <c r="B4633" t="s">
        <v>26</v>
      </c>
      <c r="C4633" t="s">
        <v>680</v>
      </c>
      <c r="D4633" t="s">
        <v>8</v>
      </c>
      <c r="E4633" t="s">
        <v>368</v>
      </c>
      <c r="F4633" s="138">
        <v>44191</v>
      </c>
      <c r="G4633" t="s">
        <v>670</v>
      </c>
      <c r="H4633" t="s">
        <v>667</v>
      </c>
      <c r="I4633" t="s">
        <v>681</v>
      </c>
      <c r="J4633" t="s">
        <v>386</v>
      </c>
      <c r="K4633" t="s">
        <v>671</v>
      </c>
      <c r="L4633">
        <v>1200</v>
      </c>
      <c r="M4633">
        <v>240</v>
      </c>
      <c r="N4633">
        <v>200</v>
      </c>
      <c r="P4633">
        <v>134</v>
      </c>
      <c r="Q4633">
        <v>20</v>
      </c>
      <c r="R4633">
        <v>10</v>
      </c>
      <c r="S4633">
        <v>88</v>
      </c>
      <c r="T4633">
        <v>18</v>
      </c>
      <c r="U4633">
        <v>5</v>
      </c>
      <c r="V4633">
        <v>0.76666666666666672</v>
      </c>
      <c r="W4633">
        <v>0.4</v>
      </c>
      <c r="X4633">
        <v>0.14285714285714285</v>
      </c>
      <c r="Y4633">
        <v>7.1428571428571425E-2</v>
      </c>
      <c r="Z4633">
        <v>250</v>
      </c>
      <c r="AA4633">
        <v>0.7</v>
      </c>
      <c r="AB4633">
        <v>15</v>
      </c>
      <c r="AC4633">
        <v>0</v>
      </c>
      <c r="AD4633">
        <v>0</v>
      </c>
      <c r="AE4633">
        <v>6</v>
      </c>
      <c r="AF4633">
        <v>0</v>
      </c>
      <c r="AG4633">
        <v>0</v>
      </c>
      <c r="AH4633">
        <v>3</v>
      </c>
      <c r="AI4633">
        <v>0</v>
      </c>
      <c r="AJ4633">
        <v>0</v>
      </c>
      <c r="AK4633">
        <v>4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150</v>
      </c>
      <c r="AR4633">
        <v>150</v>
      </c>
      <c r="AS4633" t="s">
        <v>797</v>
      </c>
    </row>
    <row r="4634" spans="1:45" x14ac:dyDescent="0.25">
      <c r="A4634">
        <v>4628</v>
      </c>
      <c r="B4634" t="s">
        <v>26</v>
      </c>
      <c r="C4634" t="s">
        <v>680</v>
      </c>
      <c r="D4634" t="s">
        <v>8</v>
      </c>
      <c r="E4634" t="s">
        <v>368</v>
      </c>
      <c r="F4634" s="138">
        <v>44191</v>
      </c>
      <c r="G4634" t="s">
        <v>670</v>
      </c>
      <c r="H4634" t="s">
        <v>667</v>
      </c>
      <c r="I4634" t="s">
        <v>681</v>
      </c>
      <c r="J4634" t="s">
        <v>374</v>
      </c>
      <c r="K4634" t="s">
        <v>671</v>
      </c>
      <c r="L4634">
        <v>1200</v>
      </c>
      <c r="M4634">
        <v>336</v>
      </c>
      <c r="N4634">
        <v>240</v>
      </c>
      <c r="P4634">
        <v>96</v>
      </c>
      <c r="Q4634">
        <v>79</v>
      </c>
      <c r="R4634">
        <v>4</v>
      </c>
      <c r="S4634">
        <v>88</v>
      </c>
      <c r="T4634">
        <v>71.25</v>
      </c>
      <c r="U4634">
        <v>4.3</v>
      </c>
      <c r="V4634">
        <v>0.91024096385542164</v>
      </c>
      <c r="W4634">
        <v>0.4</v>
      </c>
      <c r="X4634">
        <v>0.47023809523809523</v>
      </c>
      <c r="Y4634">
        <v>2.3809523809523808E-2</v>
      </c>
      <c r="Z4634">
        <v>272</v>
      </c>
      <c r="AA4634">
        <v>0.7</v>
      </c>
      <c r="AB4634">
        <v>61.5</v>
      </c>
      <c r="AC4634">
        <v>9</v>
      </c>
      <c r="AD4634">
        <v>0</v>
      </c>
      <c r="AE4634">
        <v>15</v>
      </c>
      <c r="AF4634">
        <v>0</v>
      </c>
      <c r="AG4634">
        <v>0</v>
      </c>
      <c r="AH4634">
        <v>4.3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150</v>
      </c>
      <c r="AR4634">
        <v>150</v>
      </c>
      <c r="AS4634" t="s">
        <v>755</v>
      </c>
    </row>
    <row r="4635" spans="1:45" x14ac:dyDescent="0.25">
      <c r="A4635">
        <v>4629</v>
      </c>
      <c r="B4635" t="s">
        <v>26</v>
      </c>
      <c r="C4635" t="s">
        <v>680</v>
      </c>
      <c r="D4635" t="s">
        <v>8</v>
      </c>
      <c r="E4635" t="s">
        <v>368</v>
      </c>
      <c r="F4635" s="138">
        <v>44191</v>
      </c>
      <c r="G4635" t="s">
        <v>670</v>
      </c>
      <c r="H4635" t="s">
        <v>667</v>
      </c>
      <c r="I4635" t="s">
        <v>681</v>
      </c>
      <c r="J4635" t="s">
        <v>384</v>
      </c>
      <c r="K4635" t="s">
        <v>671</v>
      </c>
      <c r="L4635">
        <v>1200</v>
      </c>
      <c r="M4635">
        <v>240</v>
      </c>
      <c r="N4635">
        <v>240</v>
      </c>
      <c r="P4635">
        <v>96</v>
      </c>
      <c r="Q4635">
        <v>29</v>
      </c>
      <c r="R4635">
        <v>3</v>
      </c>
      <c r="S4635">
        <v>88</v>
      </c>
      <c r="T4635">
        <v>26.17</v>
      </c>
      <c r="U4635">
        <v>2.2999999999999998</v>
      </c>
      <c r="V4635">
        <v>0.88968750000000008</v>
      </c>
      <c r="W4635">
        <v>0.4</v>
      </c>
      <c r="X4635">
        <v>0.17261904761904762</v>
      </c>
      <c r="Y4635">
        <v>1.7857142857142856E-2</v>
      </c>
      <c r="Z4635">
        <v>260</v>
      </c>
      <c r="AA4635">
        <v>0.7</v>
      </c>
      <c r="AB4635">
        <v>18.670000000000002</v>
      </c>
      <c r="AC4635">
        <v>10</v>
      </c>
      <c r="AD4635">
        <v>0</v>
      </c>
      <c r="AE4635">
        <v>10</v>
      </c>
      <c r="AF4635">
        <v>0</v>
      </c>
      <c r="AG4635">
        <v>0</v>
      </c>
      <c r="AH4635">
        <v>1.3</v>
      </c>
      <c r="AI4635">
        <v>2</v>
      </c>
      <c r="AJ4635">
        <v>0</v>
      </c>
      <c r="AK4635">
        <v>1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150</v>
      </c>
      <c r="AR4635">
        <v>150</v>
      </c>
      <c r="AS4635" t="s">
        <v>755</v>
      </c>
    </row>
    <row r="4636" spans="1:45" x14ac:dyDescent="0.25">
      <c r="A4636">
        <v>4630</v>
      </c>
      <c r="B4636" t="s">
        <v>26</v>
      </c>
      <c r="C4636" t="s">
        <v>680</v>
      </c>
      <c r="D4636" t="s">
        <v>8</v>
      </c>
      <c r="E4636" t="s">
        <v>368</v>
      </c>
      <c r="F4636" s="138">
        <v>44191</v>
      </c>
      <c r="G4636" t="s">
        <v>682</v>
      </c>
      <c r="H4636" t="s">
        <v>687</v>
      </c>
      <c r="I4636" t="s">
        <v>681</v>
      </c>
      <c r="J4636" t="s">
        <v>493</v>
      </c>
      <c r="K4636" t="s">
        <v>671</v>
      </c>
      <c r="L4636">
        <v>1000</v>
      </c>
      <c r="M4636">
        <v>200</v>
      </c>
      <c r="N4636">
        <v>200</v>
      </c>
      <c r="P4636">
        <v>52</v>
      </c>
      <c r="Q4636">
        <v>5</v>
      </c>
      <c r="R4636">
        <v>24</v>
      </c>
      <c r="S4636">
        <v>26</v>
      </c>
      <c r="T4636">
        <v>4.33</v>
      </c>
      <c r="U4636">
        <v>23.67</v>
      </c>
      <c r="V4636">
        <v>0.96551724137931039</v>
      </c>
      <c r="W4636">
        <v>0.4</v>
      </c>
      <c r="X4636">
        <v>3.5714285714285712E-2</v>
      </c>
      <c r="Y4636">
        <v>0.17142857142857143</v>
      </c>
      <c r="Z4636">
        <v>300</v>
      </c>
      <c r="AA4636">
        <v>0.7</v>
      </c>
      <c r="AB4636">
        <v>4.33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23.67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150</v>
      </c>
      <c r="AR4636">
        <v>150</v>
      </c>
      <c r="AS4636" t="s">
        <v>755</v>
      </c>
    </row>
    <row r="4637" spans="1:45" x14ac:dyDescent="0.25">
      <c r="A4637">
        <v>4631</v>
      </c>
      <c r="B4637" t="s">
        <v>26</v>
      </c>
      <c r="C4637" t="s">
        <v>680</v>
      </c>
      <c r="D4637" t="s">
        <v>8</v>
      </c>
      <c r="E4637" t="s">
        <v>368</v>
      </c>
      <c r="F4637" s="138">
        <v>44191</v>
      </c>
      <c r="G4637" t="s">
        <v>682</v>
      </c>
      <c r="H4637" t="s">
        <v>667</v>
      </c>
      <c r="I4637" t="s">
        <v>681</v>
      </c>
      <c r="J4637" t="s">
        <v>397</v>
      </c>
      <c r="K4637" t="s">
        <v>671</v>
      </c>
      <c r="L4637">
        <v>1000</v>
      </c>
      <c r="M4637">
        <v>200</v>
      </c>
      <c r="N4637">
        <v>180</v>
      </c>
      <c r="P4637">
        <v>52</v>
      </c>
      <c r="Q4637">
        <v>20</v>
      </c>
      <c r="R4637">
        <v>0</v>
      </c>
      <c r="S4637">
        <v>26</v>
      </c>
      <c r="T4637">
        <v>13.5</v>
      </c>
      <c r="U4637">
        <v>0</v>
      </c>
      <c r="V4637">
        <v>0.67500000000000004</v>
      </c>
      <c r="W4637">
        <v>0.4</v>
      </c>
      <c r="X4637">
        <v>0.15873015873015875</v>
      </c>
      <c r="Y4637">
        <v>0</v>
      </c>
      <c r="Z4637">
        <v>210</v>
      </c>
      <c r="AA4637">
        <v>0.7</v>
      </c>
      <c r="AB4637">
        <v>13</v>
      </c>
      <c r="AC4637">
        <v>0</v>
      </c>
      <c r="AD4637">
        <v>0</v>
      </c>
      <c r="AE4637">
        <v>1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150</v>
      </c>
      <c r="AR4637">
        <v>150</v>
      </c>
      <c r="AS4637" t="s">
        <v>755</v>
      </c>
    </row>
    <row r="4638" spans="1:45" x14ac:dyDescent="0.25">
      <c r="A4638">
        <v>4632</v>
      </c>
      <c r="B4638" t="s">
        <v>26</v>
      </c>
      <c r="C4638" t="s">
        <v>680</v>
      </c>
      <c r="D4638" t="s">
        <v>8</v>
      </c>
      <c r="E4638" t="s">
        <v>368</v>
      </c>
      <c r="F4638" s="138">
        <v>44191</v>
      </c>
      <c r="G4638" t="s">
        <v>676</v>
      </c>
      <c r="H4638" t="s">
        <v>667</v>
      </c>
      <c r="I4638" t="s">
        <v>681</v>
      </c>
      <c r="J4638" t="s">
        <v>378</v>
      </c>
      <c r="K4638" t="s">
        <v>669</v>
      </c>
      <c r="L4638">
        <v>1200</v>
      </c>
      <c r="M4638">
        <v>336</v>
      </c>
      <c r="N4638">
        <v>288</v>
      </c>
      <c r="P4638">
        <v>96</v>
      </c>
      <c r="Q4638">
        <v>25</v>
      </c>
      <c r="R4638">
        <v>0</v>
      </c>
      <c r="S4638">
        <v>88</v>
      </c>
      <c r="T4638">
        <v>18</v>
      </c>
      <c r="U4638">
        <v>0</v>
      </c>
      <c r="V4638">
        <v>0.72</v>
      </c>
      <c r="W4638">
        <v>0.4</v>
      </c>
      <c r="X4638">
        <v>0.12400793650793651</v>
      </c>
      <c r="Y4638">
        <v>0</v>
      </c>
      <c r="Z4638">
        <v>330</v>
      </c>
      <c r="AA4638">
        <v>0.65</v>
      </c>
      <c r="AB4638">
        <v>13</v>
      </c>
      <c r="AC4638">
        <v>0</v>
      </c>
      <c r="AD4638">
        <v>0</v>
      </c>
      <c r="AE4638">
        <v>10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150</v>
      </c>
      <c r="AR4638">
        <v>150</v>
      </c>
      <c r="AS4638" t="s">
        <v>797</v>
      </c>
    </row>
    <row r="4639" spans="1:45" x14ac:dyDescent="0.25">
      <c r="A4639">
        <v>4633</v>
      </c>
      <c r="B4639" t="s">
        <v>26</v>
      </c>
      <c r="C4639" t="s">
        <v>680</v>
      </c>
      <c r="D4639" t="s">
        <v>8</v>
      </c>
      <c r="E4639" t="s">
        <v>368</v>
      </c>
      <c r="F4639" s="138">
        <v>44191</v>
      </c>
      <c r="G4639" t="s">
        <v>676</v>
      </c>
      <c r="H4639" t="s">
        <v>667</v>
      </c>
      <c r="I4639" t="s">
        <v>681</v>
      </c>
      <c r="J4639" t="s">
        <v>379</v>
      </c>
      <c r="K4639" t="s">
        <v>669</v>
      </c>
      <c r="L4639">
        <v>1200</v>
      </c>
      <c r="M4639">
        <v>336</v>
      </c>
      <c r="N4639">
        <v>288</v>
      </c>
      <c r="P4639">
        <v>96</v>
      </c>
      <c r="Q4639">
        <v>50</v>
      </c>
      <c r="R4639">
        <v>7</v>
      </c>
      <c r="S4639">
        <v>88</v>
      </c>
      <c r="T4639">
        <v>46.16</v>
      </c>
      <c r="U4639">
        <v>3</v>
      </c>
      <c r="V4639">
        <v>0.86245614035087714</v>
      </c>
      <c r="W4639">
        <v>0.4</v>
      </c>
      <c r="X4639">
        <v>0.24801587301587302</v>
      </c>
      <c r="Y4639">
        <v>3.4722222222222224E-2</v>
      </c>
      <c r="Z4639">
        <v>372</v>
      </c>
      <c r="AA4639">
        <v>0.65</v>
      </c>
      <c r="AB4639">
        <v>40.159999999999997</v>
      </c>
      <c r="AC4639">
        <v>0</v>
      </c>
      <c r="AD4639">
        <v>0</v>
      </c>
      <c r="AE4639">
        <v>12</v>
      </c>
      <c r="AF4639">
        <v>0</v>
      </c>
      <c r="AG4639">
        <v>0</v>
      </c>
      <c r="AH4639">
        <v>0</v>
      </c>
      <c r="AI4639">
        <v>2</v>
      </c>
      <c r="AJ4639">
        <v>0</v>
      </c>
      <c r="AK4639">
        <v>5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150</v>
      </c>
      <c r="AR4639">
        <v>150</v>
      </c>
      <c r="AS4639" t="s">
        <v>797</v>
      </c>
    </row>
    <row r="4640" spans="1:45" x14ac:dyDescent="0.25">
      <c r="A4640">
        <v>4634</v>
      </c>
      <c r="B4640" t="s">
        <v>26</v>
      </c>
      <c r="C4640" t="s">
        <v>680</v>
      </c>
      <c r="D4640" t="s">
        <v>8</v>
      </c>
      <c r="E4640" t="s">
        <v>368</v>
      </c>
      <c r="F4640" s="138">
        <v>44191</v>
      </c>
      <c r="G4640" t="s">
        <v>684</v>
      </c>
      <c r="H4640" t="s">
        <v>667</v>
      </c>
      <c r="I4640" t="s">
        <v>681</v>
      </c>
      <c r="J4640" t="s">
        <v>399</v>
      </c>
      <c r="K4640" t="s">
        <v>669</v>
      </c>
      <c r="L4640">
        <v>1250</v>
      </c>
      <c r="M4640">
        <v>250</v>
      </c>
      <c r="N4640">
        <v>208</v>
      </c>
      <c r="P4640">
        <v>100</v>
      </c>
      <c r="Q4640">
        <v>50</v>
      </c>
      <c r="R4640">
        <v>0</v>
      </c>
      <c r="S4640">
        <v>66</v>
      </c>
      <c r="T4640">
        <v>54</v>
      </c>
      <c r="U4640">
        <v>0</v>
      </c>
      <c r="V4640">
        <v>1.08</v>
      </c>
      <c r="W4640">
        <v>0.4</v>
      </c>
      <c r="X4640">
        <v>0.34340659340659341</v>
      </c>
      <c r="Y4640">
        <v>0</v>
      </c>
      <c r="Z4640">
        <v>472</v>
      </c>
      <c r="AA4640">
        <v>0.65</v>
      </c>
      <c r="AB4640">
        <v>52</v>
      </c>
      <c r="AC4640">
        <v>4</v>
      </c>
      <c r="AD4640">
        <v>0</v>
      </c>
      <c r="AE4640">
        <v>2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150</v>
      </c>
      <c r="AR4640">
        <v>150</v>
      </c>
      <c r="AS4640" t="s">
        <v>755</v>
      </c>
    </row>
    <row r="4641" spans="1:45" x14ac:dyDescent="0.25">
      <c r="A4641">
        <v>4635</v>
      </c>
      <c r="B4641" t="s">
        <v>26</v>
      </c>
      <c r="C4641" t="s">
        <v>680</v>
      </c>
      <c r="D4641" t="s">
        <v>8</v>
      </c>
      <c r="E4641" t="s">
        <v>368</v>
      </c>
      <c r="F4641" s="138">
        <v>44191</v>
      </c>
      <c r="G4641" t="s">
        <v>685</v>
      </c>
      <c r="H4641" t="s">
        <v>667</v>
      </c>
      <c r="I4641" t="s">
        <v>681</v>
      </c>
      <c r="J4641" t="s">
        <v>264</v>
      </c>
      <c r="K4641" t="s">
        <v>671</v>
      </c>
      <c r="L4641">
        <v>1000</v>
      </c>
      <c r="M4641">
        <v>200</v>
      </c>
      <c r="N4641">
        <v>200</v>
      </c>
      <c r="P4641">
        <v>80</v>
      </c>
      <c r="Q4641">
        <v>19</v>
      </c>
      <c r="R4641">
        <v>0</v>
      </c>
      <c r="S4641">
        <v>52</v>
      </c>
      <c r="T4641">
        <v>16.75</v>
      </c>
      <c r="U4641">
        <v>0</v>
      </c>
      <c r="V4641">
        <v>0.88157894736842102</v>
      </c>
      <c r="W4641">
        <v>0.4</v>
      </c>
      <c r="X4641">
        <v>0.1357142857142857</v>
      </c>
      <c r="Y4641">
        <v>0</v>
      </c>
      <c r="Z4641">
        <v>240</v>
      </c>
      <c r="AA4641">
        <v>0.65</v>
      </c>
      <c r="AB4641">
        <v>16</v>
      </c>
      <c r="AC4641">
        <v>1</v>
      </c>
      <c r="AD4641">
        <v>0</v>
      </c>
      <c r="AE4641">
        <v>1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150</v>
      </c>
      <c r="AR4641">
        <v>150</v>
      </c>
      <c r="AS4641" t="s">
        <v>755</v>
      </c>
    </row>
    <row r="4642" spans="1:45" x14ac:dyDescent="0.25">
      <c r="A4642">
        <v>4636</v>
      </c>
      <c r="B4642" t="s">
        <v>26</v>
      </c>
      <c r="C4642" t="s">
        <v>680</v>
      </c>
      <c r="D4642" t="s">
        <v>8</v>
      </c>
      <c r="E4642" t="s">
        <v>368</v>
      </c>
      <c r="F4642" s="138">
        <v>44191</v>
      </c>
      <c r="G4642" t="s">
        <v>685</v>
      </c>
      <c r="H4642" t="s">
        <v>667</v>
      </c>
      <c r="I4642" t="s">
        <v>681</v>
      </c>
      <c r="J4642" t="s">
        <v>445</v>
      </c>
      <c r="K4642" t="s">
        <v>671</v>
      </c>
      <c r="L4642">
        <v>1000</v>
      </c>
      <c r="M4642">
        <v>200</v>
      </c>
      <c r="N4642">
        <v>180</v>
      </c>
      <c r="P4642">
        <v>80</v>
      </c>
      <c r="Q4642">
        <v>39</v>
      </c>
      <c r="R4642">
        <v>0</v>
      </c>
      <c r="S4642">
        <v>52</v>
      </c>
      <c r="T4642">
        <v>34.659999999999997</v>
      </c>
      <c r="U4642">
        <v>0</v>
      </c>
      <c r="V4642">
        <v>0.88871794871794862</v>
      </c>
      <c r="W4642">
        <v>0.4</v>
      </c>
      <c r="X4642">
        <v>0.30952380952380953</v>
      </c>
      <c r="Y4642">
        <v>0</v>
      </c>
      <c r="Z4642">
        <v>258</v>
      </c>
      <c r="AA4642">
        <v>0.65</v>
      </c>
      <c r="AB4642">
        <v>34.159999999999997</v>
      </c>
      <c r="AC4642">
        <v>0</v>
      </c>
      <c r="AD4642">
        <v>0</v>
      </c>
      <c r="AE4642">
        <v>1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150</v>
      </c>
      <c r="AR4642">
        <v>150</v>
      </c>
      <c r="AS4642" t="s">
        <v>755</v>
      </c>
    </row>
    <row r="4643" spans="1:45" x14ac:dyDescent="0.25">
      <c r="A4643">
        <v>4637</v>
      </c>
      <c r="B4643" t="s">
        <v>26</v>
      </c>
      <c r="C4643" t="s">
        <v>680</v>
      </c>
      <c r="D4643" t="s">
        <v>8</v>
      </c>
      <c r="E4643" t="s">
        <v>368</v>
      </c>
      <c r="F4643" s="138">
        <v>44191</v>
      </c>
      <c r="G4643" t="s">
        <v>685</v>
      </c>
      <c r="H4643" t="s">
        <v>667</v>
      </c>
      <c r="I4643" t="s">
        <v>681</v>
      </c>
      <c r="J4643" t="s">
        <v>417</v>
      </c>
      <c r="K4643" t="s">
        <v>671</v>
      </c>
      <c r="L4643">
        <v>1000</v>
      </c>
      <c r="M4643">
        <v>280</v>
      </c>
      <c r="N4643">
        <v>320</v>
      </c>
      <c r="P4643">
        <v>112</v>
      </c>
      <c r="Q4643">
        <v>79</v>
      </c>
      <c r="R4643">
        <v>0</v>
      </c>
      <c r="S4643">
        <v>73</v>
      </c>
      <c r="T4643">
        <v>82.75</v>
      </c>
      <c r="U4643">
        <v>0</v>
      </c>
      <c r="V4643">
        <v>1.0474683544303798</v>
      </c>
      <c r="W4643">
        <v>0.4</v>
      </c>
      <c r="X4643">
        <v>0.35267857142857145</v>
      </c>
      <c r="Y4643">
        <v>0</v>
      </c>
      <c r="Z4643">
        <v>1020</v>
      </c>
      <c r="AA4643">
        <v>0.65</v>
      </c>
      <c r="AB4643">
        <v>79</v>
      </c>
      <c r="AC4643">
        <v>1</v>
      </c>
      <c r="AD4643">
        <v>0</v>
      </c>
      <c r="AE4643">
        <v>7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150</v>
      </c>
      <c r="AR4643">
        <v>150</v>
      </c>
      <c r="AS4643" t="s">
        <v>755</v>
      </c>
    </row>
    <row r="4644" spans="1:45" x14ac:dyDescent="0.25">
      <c r="A4644">
        <v>4638</v>
      </c>
      <c r="B4644" t="s">
        <v>26</v>
      </c>
      <c r="C4644" t="s">
        <v>680</v>
      </c>
      <c r="D4644" t="s">
        <v>8</v>
      </c>
      <c r="E4644" t="s">
        <v>368</v>
      </c>
      <c r="F4644" s="138">
        <v>44191</v>
      </c>
      <c r="G4644" t="s">
        <v>685</v>
      </c>
      <c r="H4644" t="s">
        <v>667</v>
      </c>
      <c r="I4644" t="s">
        <v>681</v>
      </c>
      <c r="J4644" t="s">
        <v>254</v>
      </c>
      <c r="K4644" t="s">
        <v>671</v>
      </c>
      <c r="L4644">
        <v>1000</v>
      </c>
      <c r="M4644">
        <v>200</v>
      </c>
      <c r="N4644">
        <v>200</v>
      </c>
      <c r="P4644">
        <v>80</v>
      </c>
      <c r="Q4644">
        <v>23</v>
      </c>
      <c r="R4644">
        <v>0</v>
      </c>
      <c r="S4644">
        <v>52</v>
      </c>
      <c r="T4644">
        <v>22</v>
      </c>
      <c r="U4644">
        <v>0</v>
      </c>
      <c r="V4644">
        <v>0.95652173913043481</v>
      </c>
      <c r="W4644">
        <v>0.4</v>
      </c>
      <c r="X4644">
        <v>0.16428571428571428</v>
      </c>
      <c r="Y4644">
        <v>0</v>
      </c>
      <c r="Z4644">
        <v>465</v>
      </c>
      <c r="AA4644">
        <v>0.65</v>
      </c>
      <c r="AB4644">
        <v>20</v>
      </c>
      <c r="AC4644">
        <v>4</v>
      </c>
      <c r="AD4644">
        <v>0</v>
      </c>
      <c r="AE4644">
        <v>2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150</v>
      </c>
      <c r="AR4644">
        <v>150</v>
      </c>
      <c r="AS4644" t="s">
        <v>755</v>
      </c>
    </row>
    <row r="4645" spans="1:45" x14ac:dyDescent="0.25">
      <c r="A4645">
        <v>4639</v>
      </c>
      <c r="B4645" t="s">
        <v>26</v>
      </c>
      <c r="C4645" t="s">
        <v>680</v>
      </c>
      <c r="D4645" t="s">
        <v>8</v>
      </c>
      <c r="E4645" t="s">
        <v>368</v>
      </c>
      <c r="F4645" s="138">
        <v>44191</v>
      </c>
      <c r="G4645" t="s">
        <v>685</v>
      </c>
      <c r="H4645" t="s">
        <v>667</v>
      </c>
      <c r="I4645" t="s">
        <v>681</v>
      </c>
      <c r="J4645" t="s">
        <v>255</v>
      </c>
      <c r="K4645" t="s">
        <v>671</v>
      </c>
      <c r="L4645">
        <v>1000</v>
      </c>
      <c r="M4645">
        <v>280</v>
      </c>
      <c r="N4645">
        <v>200</v>
      </c>
      <c r="P4645">
        <v>80</v>
      </c>
      <c r="Q4645">
        <v>37</v>
      </c>
      <c r="R4645">
        <v>0</v>
      </c>
      <c r="S4645">
        <v>52</v>
      </c>
      <c r="T4645">
        <v>36.83</v>
      </c>
      <c r="U4645">
        <v>0</v>
      </c>
      <c r="V4645">
        <v>0.99540540540540534</v>
      </c>
      <c r="W4645">
        <v>0.4</v>
      </c>
      <c r="X4645">
        <v>0.26428571428571429</v>
      </c>
      <c r="Y4645">
        <v>0</v>
      </c>
      <c r="Z4645">
        <v>261</v>
      </c>
      <c r="AA4645">
        <v>0.65</v>
      </c>
      <c r="AB4645">
        <v>31.33</v>
      </c>
      <c r="AC4645">
        <v>4</v>
      </c>
      <c r="AD4645">
        <v>0</v>
      </c>
      <c r="AE4645">
        <v>9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150</v>
      </c>
      <c r="AR4645">
        <v>150</v>
      </c>
      <c r="AS4645" t="s">
        <v>755</v>
      </c>
    </row>
    <row r="4646" spans="1:45" x14ac:dyDescent="0.25">
      <c r="A4646">
        <v>4640</v>
      </c>
      <c r="B4646" t="s">
        <v>26</v>
      </c>
      <c r="C4646" t="s">
        <v>680</v>
      </c>
      <c r="D4646" t="s">
        <v>8</v>
      </c>
      <c r="E4646" t="s">
        <v>368</v>
      </c>
      <c r="F4646" s="138">
        <v>44191</v>
      </c>
      <c r="G4646" t="s">
        <v>685</v>
      </c>
      <c r="H4646" t="s">
        <v>667</v>
      </c>
      <c r="I4646" t="s">
        <v>681</v>
      </c>
      <c r="J4646" t="s">
        <v>248</v>
      </c>
      <c r="K4646" t="s">
        <v>671</v>
      </c>
      <c r="L4646">
        <v>1000</v>
      </c>
      <c r="M4646">
        <v>200</v>
      </c>
      <c r="N4646">
        <v>240</v>
      </c>
      <c r="P4646">
        <v>80</v>
      </c>
      <c r="Q4646">
        <v>23</v>
      </c>
      <c r="R4646">
        <v>0</v>
      </c>
      <c r="S4646">
        <v>52</v>
      </c>
      <c r="T4646">
        <v>27</v>
      </c>
      <c r="U4646">
        <v>0</v>
      </c>
      <c r="V4646">
        <v>1.173913043478261</v>
      </c>
      <c r="W4646">
        <v>0.4</v>
      </c>
      <c r="X4646">
        <v>0.13690476190476192</v>
      </c>
      <c r="Y4646">
        <v>0</v>
      </c>
      <c r="Z4646">
        <v>285</v>
      </c>
      <c r="AA4646">
        <v>0.65</v>
      </c>
      <c r="AB4646">
        <v>27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150</v>
      </c>
      <c r="AR4646">
        <v>150</v>
      </c>
      <c r="AS4646" t="s">
        <v>755</v>
      </c>
    </row>
    <row r="4647" spans="1:45" x14ac:dyDescent="0.25">
      <c r="A4647">
        <v>4641</v>
      </c>
      <c r="B4647" t="s">
        <v>26</v>
      </c>
      <c r="C4647" t="s">
        <v>680</v>
      </c>
      <c r="D4647" t="s">
        <v>8</v>
      </c>
      <c r="E4647" t="s">
        <v>368</v>
      </c>
      <c r="F4647" s="138">
        <v>44191</v>
      </c>
      <c r="G4647" t="s">
        <v>685</v>
      </c>
      <c r="H4647" t="s">
        <v>667</v>
      </c>
      <c r="I4647" t="s">
        <v>681</v>
      </c>
      <c r="J4647" t="s">
        <v>448</v>
      </c>
      <c r="K4647" t="s">
        <v>671</v>
      </c>
      <c r="L4647">
        <v>1000</v>
      </c>
      <c r="M4647">
        <v>200</v>
      </c>
      <c r="N4647">
        <v>256</v>
      </c>
      <c r="P4647">
        <v>80</v>
      </c>
      <c r="Q4647">
        <v>45</v>
      </c>
      <c r="R4647">
        <v>0</v>
      </c>
      <c r="S4647">
        <v>52</v>
      </c>
      <c r="T4647">
        <v>34</v>
      </c>
      <c r="U4647">
        <v>0</v>
      </c>
      <c r="V4647">
        <v>0.75555555555555554</v>
      </c>
      <c r="W4647">
        <v>0.4</v>
      </c>
      <c r="X4647">
        <v>0.25111607142857145</v>
      </c>
      <c r="Y4647">
        <v>0</v>
      </c>
      <c r="Z4647">
        <v>300</v>
      </c>
      <c r="AA4647">
        <v>0.65</v>
      </c>
      <c r="AB4647">
        <v>32</v>
      </c>
      <c r="AC4647">
        <v>4</v>
      </c>
      <c r="AD4647">
        <v>0</v>
      </c>
      <c r="AE4647">
        <v>2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150</v>
      </c>
      <c r="AR4647">
        <v>150</v>
      </c>
      <c r="AS4647" t="s">
        <v>755</v>
      </c>
    </row>
    <row r="4648" spans="1:45" x14ac:dyDescent="0.25">
      <c r="A4648">
        <v>4642</v>
      </c>
      <c r="B4648" t="s">
        <v>26</v>
      </c>
      <c r="C4648" t="s">
        <v>680</v>
      </c>
      <c r="D4648" t="s">
        <v>8</v>
      </c>
      <c r="E4648" t="s">
        <v>368</v>
      </c>
      <c r="F4648" s="138">
        <v>44191</v>
      </c>
      <c r="G4648" t="s">
        <v>685</v>
      </c>
      <c r="H4648" t="s">
        <v>687</v>
      </c>
      <c r="I4648" t="s">
        <v>681</v>
      </c>
      <c r="J4648" t="s">
        <v>644</v>
      </c>
      <c r="K4648" t="s">
        <v>671</v>
      </c>
      <c r="L4648">
        <v>1000</v>
      </c>
      <c r="M4648">
        <v>200</v>
      </c>
      <c r="N4648">
        <v>192</v>
      </c>
      <c r="P4648">
        <v>80</v>
      </c>
      <c r="Q4648">
        <v>56</v>
      </c>
      <c r="R4648">
        <v>0</v>
      </c>
      <c r="S4648">
        <v>52</v>
      </c>
      <c r="T4648">
        <v>50.75</v>
      </c>
      <c r="U4648">
        <v>0</v>
      </c>
      <c r="V4648">
        <v>0.90625</v>
      </c>
      <c r="W4648">
        <v>0.24</v>
      </c>
      <c r="X4648">
        <v>0.41666666666666674</v>
      </c>
      <c r="Y4648">
        <v>0</v>
      </c>
      <c r="Z4648">
        <v>325</v>
      </c>
      <c r="AA4648">
        <v>0.65</v>
      </c>
      <c r="AB4648">
        <v>46</v>
      </c>
      <c r="AC4648">
        <v>5</v>
      </c>
      <c r="AD4648">
        <v>0</v>
      </c>
      <c r="AE4648">
        <v>7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150</v>
      </c>
      <c r="AR4648">
        <v>150</v>
      </c>
      <c r="AS4648" t="s">
        <v>755</v>
      </c>
    </row>
    <row r="4649" spans="1:45" x14ac:dyDescent="0.25">
      <c r="A4649">
        <v>4643</v>
      </c>
      <c r="B4649" t="s">
        <v>26</v>
      </c>
      <c r="C4649" t="s">
        <v>680</v>
      </c>
      <c r="D4649" t="s">
        <v>8</v>
      </c>
      <c r="E4649" t="s">
        <v>368</v>
      </c>
      <c r="F4649" s="138">
        <v>44191</v>
      </c>
      <c r="G4649" t="s">
        <v>684</v>
      </c>
      <c r="H4649" t="s">
        <v>667</v>
      </c>
      <c r="I4649" t="s">
        <v>689</v>
      </c>
      <c r="J4649" t="s">
        <v>304</v>
      </c>
      <c r="K4649" t="s">
        <v>669</v>
      </c>
      <c r="L4649">
        <v>1000</v>
      </c>
      <c r="M4649">
        <v>200</v>
      </c>
      <c r="N4649">
        <v>288</v>
      </c>
      <c r="P4649">
        <v>40</v>
      </c>
      <c r="Q4649">
        <v>31</v>
      </c>
      <c r="R4649">
        <v>0</v>
      </c>
      <c r="S4649">
        <v>52</v>
      </c>
      <c r="T4649">
        <v>24</v>
      </c>
      <c r="U4649">
        <v>0</v>
      </c>
      <c r="V4649">
        <v>0.77419354838709675</v>
      </c>
      <c r="W4649">
        <v>0.4</v>
      </c>
      <c r="X4649">
        <v>0.15376984126984128</v>
      </c>
      <c r="Y4649">
        <v>0</v>
      </c>
      <c r="Z4649">
        <v>316</v>
      </c>
      <c r="AA4649">
        <v>0.65</v>
      </c>
      <c r="AB4649">
        <v>18</v>
      </c>
      <c r="AC4649">
        <v>8</v>
      </c>
      <c r="AD4649">
        <v>0</v>
      </c>
      <c r="AE4649">
        <v>8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150</v>
      </c>
      <c r="AR4649">
        <v>150</v>
      </c>
      <c r="AS4649" t="s">
        <v>755</v>
      </c>
    </row>
    <row r="4650" spans="1:45" x14ac:dyDescent="0.25">
      <c r="A4650">
        <v>4644</v>
      </c>
      <c r="B4650" t="s">
        <v>26</v>
      </c>
      <c r="C4650" t="s">
        <v>680</v>
      </c>
      <c r="D4650" t="s">
        <v>8</v>
      </c>
      <c r="E4650" t="s">
        <v>368</v>
      </c>
      <c r="F4650" s="138">
        <v>44191</v>
      </c>
      <c r="G4650" t="s">
        <v>666</v>
      </c>
      <c r="H4650" t="s">
        <v>687</v>
      </c>
      <c r="I4650" t="s">
        <v>689</v>
      </c>
      <c r="J4650" t="s">
        <v>642</v>
      </c>
      <c r="K4650" t="s">
        <v>669</v>
      </c>
      <c r="L4650">
        <v>2700</v>
      </c>
      <c r="M4650">
        <v>567</v>
      </c>
      <c r="N4650">
        <v>567</v>
      </c>
      <c r="P4650">
        <v>226</v>
      </c>
      <c r="Q4650">
        <v>152</v>
      </c>
      <c r="R4650">
        <v>0</v>
      </c>
      <c r="S4650">
        <v>147</v>
      </c>
      <c r="T4650">
        <v>81.5</v>
      </c>
      <c r="U4650">
        <v>0</v>
      </c>
      <c r="V4650">
        <v>0.53618421052631582</v>
      </c>
      <c r="W4650">
        <v>0.24</v>
      </c>
      <c r="X4650">
        <v>0.38296800201562109</v>
      </c>
      <c r="Y4650">
        <v>0</v>
      </c>
      <c r="Z4650">
        <v>672</v>
      </c>
      <c r="AA4650">
        <v>0.65</v>
      </c>
      <c r="AB4650">
        <v>65</v>
      </c>
      <c r="AC4650">
        <v>6</v>
      </c>
      <c r="AD4650">
        <v>0</v>
      </c>
      <c r="AE4650">
        <v>30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150</v>
      </c>
      <c r="AR4650">
        <v>150</v>
      </c>
      <c r="AS4650" t="s">
        <v>797</v>
      </c>
    </row>
    <row r="4651" spans="1:45" x14ac:dyDescent="0.25">
      <c r="A4651">
        <v>4645</v>
      </c>
      <c r="B4651" t="s">
        <v>26</v>
      </c>
      <c r="C4651" t="s">
        <v>665</v>
      </c>
      <c r="D4651" t="s">
        <v>8</v>
      </c>
      <c r="E4651" t="s">
        <v>368</v>
      </c>
      <c r="F4651" s="138">
        <v>44191</v>
      </c>
      <c r="G4651" t="s">
        <v>666</v>
      </c>
      <c r="H4651" t="s">
        <v>667</v>
      </c>
      <c r="I4651" t="s">
        <v>668</v>
      </c>
      <c r="J4651" t="s">
        <v>129</v>
      </c>
      <c r="K4651" t="s">
        <v>669</v>
      </c>
      <c r="L4651">
        <v>2700</v>
      </c>
      <c r="M4651">
        <v>567</v>
      </c>
      <c r="N4651">
        <v>596</v>
      </c>
      <c r="P4651">
        <v>226.8</v>
      </c>
      <c r="Q4651">
        <v>160</v>
      </c>
      <c r="R4651">
        <v>0</v>
      </c>
      <c r="S4651">
        <v>149.68799999999999</v>
      </c>
      <c r="T4651">
        <v>93</v>
      </c>
      <c r="U4651">
        <v>0</v>
      </c>
      <c r="V4651">
        <v>0.58125000000000004</v>
      </c>
      <c r="W4651">
        <v>0.4</v>
      </c>
      <c r="X4651">
        <v>0.38350910834132312</v>
      </c>
      <c r="Y4651">
        <v>0</v>
      </c>
      <c r="Z4651">
        <v>512</v>
      </c>
      <c r="AA4651">
        <v>0.8</v>
      </c>
      <c r="AB4651">
        <v>78</v>
      </c>
      <c r="AC4651">
        <v>10</v>
      </c>
      <c r="AD4651">
        <v>0</v>
      </c>
      <c r="AE4651">
        <v>25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100</v>
      </c>
      <c r="AR4651">
        <v>100</v>
      </c>
      <c r="AS4651" t="s">
        <v>797</v>
      </c>
    </row>
    <row r="4652" spans="1:45" x14ac:dyDescent="0.25">
      <c r="A4652">
        <v>4646</v>
      </c>
      <c r="B4652" t="s">
        <v>26</v>
      </c>
      <c r="C4652" t="s">
        <v>665</v>
      </c>
      <c r="D4652" t="s">
        <v>8</v>
      </c>
      <c r="E4652" t="s">
        <v>368</v>
      </c>
      <c r="F4652" s="138">
        <v>44192</v>
      </c>
      <c r="G4652" t="s">
        <v>666</v>
      </c>
      <c r="H4652" t="s">
        <v>667</v>
      </c>
      <c r="I4652" t="s">
        <v>668</v>
      </c>
      <c r="J4652" t="s">
        <v>130</v>
      </c>
      <c r="K4652" t="s">
        <v>669</v>
      </c>
      <c r="L4652">
        <v>2700</v>
      </c>
      <c r="M4652">
        <v>567</v>
      </c>
      <c r="N4652">
        <v>532</v>
      </c>
      <c r="P4652">
        <v>226.8</v>
      </c>
      <c r="Q4652">
        <v>133</v>
      </c>
      <c r="R4652">
        <v>0</v>
      </c>
      <c r="S4652">
        <v>149.68799999999999</v>
      </c>
      <c r="T4652">
        <v>105</v>
      </c>
      <c r="U4652">
        <v>0</v>
      </c>
      <c r="V4652">
        <v>0.78947368421052633</v>
      </c>
      <c r="W4652">
        <v>0.4</v>
      </c>
      <c r="X4652">
        <v>0.35714285714285715</v>
      </c>
      <c r="Y4652">
        <v>0</v>
      </c>
      <c r="Z4652">
        <v>843</v>
      </c>
      <c r="AA4652">
        <v>0.8</v>
      </c>
      <c r="AB4652">
        <v>105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>
        <v>100</v>
      </c>
      <c r="AR4652">
        <v>100</v>
      </c>
      <c r="AS4652" t="s">
        <v>797</v>
      </c>
    </row>
    <row r="4653" spans="1:45" x14ac:dyDescent="0.25">
      <c r="A4653">
        <v>4647</v>
      </c>
      <c r="B4653" t="s">
        <v>26</v>
      </c>
      <c r="C4653" t="s">
        <v>665</v>
      </c>
      <c r="D4653" t="s">
        <v>8</v>
      </c>
      <c r="E4653" t="s">
        <v>368</v>
      </c>
      <c r="F4653" s="138">
        <v>44192</v>
      </c>
      <c r="G4653" t="s">
        <v>666</v>
      </c>
      <c r="H4653" t="s">
        <v>667</v>
      </c>
      <c r="I4653" t="s">
        <v>672</v>
      </c>
      <c r="J4653" t="s">
        <v>189</v>
      </c>
      <c r="K4653" t="s">
        <v>669</v>
      </c>
      <c r="L4653">
        <v>2700</v>
      </c>
      <c r="M4653">
        <v>567</v>
      </c>
      <c r="N4653">
        <v>652</v>
      </c>
      <c r="P4653">
        <v>226.8</v>
      </c>
      <c r="Q4653">
        <v>152</v>
      </c>
      <c r="R4653">
        <v>0</v>
      </c>
      <c r="S4653">
        <v>149.68799999999999</v>
      </c>
      <c r="T4653">
        <v>128.5</v>
      </c>
      <c r="U4653">
        <v>0</v>
      </c>
      <c r="V4653">
        <v>0.84539473684210531</v>
      </c>
      <c r="W4653">
        <v>0.4</v>
      </c>
      <c r="X4653">
        <v>0.33304119193689746</v>
      </c>
      <c r="Y4653">
        <v>0</v>
      </c>
      <c r="Z4653">
        <v>687</v>
      </c>
      <c r="AA4653">
        <v>0.8</v>
      </c>
      <c r="AB4653">
        <v>100.5</v>
      </c>
      <c r="AC4653">
        <v>0</v>
      </c>
      <c r="AD4653">
        <v>0</v>
      </c>
      <c r="AE4653">
        <v>56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100</v>
      </c>
      <c r="AR4653">
        <v>100</v>
      </c>
      <c r="AS4653" t="s">
        <v>797</v>
      </c>
    </row>
    <row r="4654" spans="1:45" x14ac:dyDescent="0.25">
      <c r="A4654">
        <v>4648</v>
      </c>
      <c r="B4654" t="s">
        <v>26</v>
      </c>
      <c r="C4654" t="s">
        <v>665</v>
      </c>
      <c r="D4654" t="s">
        <v>8</v>
      </c>
      <c r="E4654" t="s">
        <v>368</v>
      </c>
      <c r="F4654" s="138">
        <v>44192</v>
      </c>
      <c r="G4654" t="s">
        <v>670</v>
      </c>
      <c r="H4654" t="s">
        <v>667</v>
      </c>
      <c r="I4654" t="s">
        <v>668</v>
      </c>
      <c r="J4654" t="s">
        <v>138</v>
      </c>
      <c r="K4654" t="s">
        <v>671</v>
      </c>
      <c r="L4654">
        <v>1200</v>
      </c>
      <c r="M4654">
        <v>336</v>
      </c>
      <c r="N4654">
        <v>330</v>
      </c>
      <c r="P4654">
        <v>134.4</v>
      </c>
      <c r="Q4654">
        <v>45</v>
      </c>
      <c r="R4654">
        <v>0</v>
      </c>
      <c r="S4654">
        <v>88.703999999999994</v>
      </c>
      <c r="T4654">
        <v>27</v>
      </c>
      <c r="U4654">
        <v>0</v>
      </c>
      <c r="V4654">
        <v>0.6</v>
      </c>
      <c r="W4654">
        <v>0.4</v>
      </c>
      <c r="X4654">
        <v>0.19480519480519484</v>
      </c>
      <c r="Y4654">
        <v>0</v>
      </c>
      <c r="Z4654">
        <v>333</v>
      </c>
      <c r="AA4654">
        <v>0.7</v>
      </c>
      <c r="AB4654">
        <v>20</v>
      </c>
      <c r="AC4654">
        <v>6</v>
      </c>
      <c r="AD4654">
        <v>0</v>
      </c>
      <c r="AE4654">
        <v>11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100</v>
      </c>
      <c r="AR4654">
        <v>100</v>
      </c>
      <c r="AS4654" t="s">
        <v>797</v>
      </c>
    </row>
    <row r="4655" spans="1:45" x14ac:dyDescent="0.25">
      <c r="A4655">
        <v>4649</v>
      </c>
      <c r="B4655" t="s">
        <v>26</v>
      </c>
      <c r="C4655" t="s">
        <v>665</v>
      </c>
      <c r="D4655" t="s">
        <v>8</v>
      </c>
      <c r="E4655" t="s">
        <v>368</v>
      </c>
      <c r="F4655" s="138">
        <v>44192</v>
      </c>
      <c r="G4655" t="s">
        <v>670</v>
      </c>
      <c r="H4655" t="s">
        <v>667</v>
      </c>
      <c r="I4655" t="s">
        <v>668</v>
      </c>
      <c r="J4655" t="s">
        <v>139</v>
      </c>
      <c r="K4655" t="s">
        <v>671</v>
      </c>
      <c r="L4655">
        <v>1200</v>
      </c>
      <c r="M4655">
        <v>240</v>
      </c>
      <c r="N4655">
        <v>220</v>
      </c>
      <c r="P4655">
        <v>96</v>
      </c>
      <c r="Q4655">
        <v>57</v>
      </c>
      <c r="R4655">
        <v>0</v>
      </c>
      <c r="S4655">
        <v>63.36</v>
      </c>
      <c r="T4655">
        <v>24.75</v>
      </c>
      <c r="U4655">
        <v>0</v>
      </c>
      <c r="V4655">
        <v>0.43421052631578949</v>
      </c>
      <c r="W4655">
        <v>0.4</v>
      </c>
      <c r="X4655">
        <v>0.37012987012987014</v>
      </c>
      <c r="Y4655">
        <v>0</v>
      </c>
      <c r="Z4655">
        <v>190</v>
      </c>
      <c r="AA4655">
        <v>0.8</v>
      </c>
      <c r="AB4655">
        <v>23</v>
      </c>
      <c r="AC4655">
        <v>3</v>
      </c>
      <c r="AD4655">
        <v>0</v>
      </c>
      <c r="AE4655">
        <v>2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50</v>
      </c>
      <c r="AR4655">
        <v>50</v>
      </c>
      <c r="AS4655" t="s">
        <v>755</v>
      </c>
    </row>
    <row r="4656" spans="1:45" x14ac:dyDescent="0.25">
      <c r="A4656">
        <v>4650</v>
      </c>
      <c r="B4656" t="s">
        <v>26</v>
      </c>
      <c r="C4656" t="s">
        <v>665</v>
      </c>
      <c r="D4656" t="s">
        <v>8</v>
      </c>
      <c r="E4656" t="s">
        <v>368</v>
      </c>
      <c r="F4656" s="138">
        <v>44192</v>
      </c>
      <c r="G4656" t="s">
        <v>670</v>
      </c>
      <c r="H4656" t="s">
        <v>667</v>
      </c>
      <c r="I4656" t="s">
        <v>668</v>
      </c>
      <c r="J4656" t="s">
        <v>137</v>
      </c>
      <c r="K4656" t="s">
        <v>671</v>
      </c>
      <c r="L4656">
        <v>1200</v>
      </c>
      <c r="M4656">
        <v>336</v>
      </c>
      <c r="N4656">
        <v>350</v>
      </c>
      <c r="P4656">
        <v>134.4</v>
      </c>
      <c r="Q4656">
        <v>55</v>
      </c>
      <c r="R4656">
        <v>0</v>
      </c>
      <c r="S4656">
        <v>88.703999999999994</v>
      </c>
      <c r="T4656">
        <v>40.25</v>
      </c>
      <c r="U4656">
        <v>0</v>
      </c>
      <c r="V4656">
        <v>0.73181818181818181</v>
      </c>
      <c r="W4656">
        <v>0.4</v>
      </c>
      <c r="X4656">
        <v>0.22448979591836737</v>
      </c>
      <c r="Y4656">
        <v>0</v>
      </c>
      <c r="Z4656">
        <v>349</v>
      </c>
      <c r="AA4656">
        <v>0.7</v>
      </c>
      <c r="AB4656">
        <v>29</v>
      </c>
      <c r="AC4656">
        <v>15</v>
      </c>
      <c r="AD4656">
        <v>0</v>
      </c>
      <c r="AE4656">
        <v>15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100</v>
      </c>
      <c r="AR4656">
        <v>100</v>
      </c>
      <c r="AS4656" t="s">
        <v>797</v>
      </c>
    </row>
    <row r="4657" spans="1:45" x14ac:dyDescent="0.25">
      <c r="A4657">
        <v>4651</v>
      </c>
      <c r="B4657" t="s">
        <v>26</v>
      </c>
      <c r="C4657" t="s">
        <v>665</v>
      </c>
      <c r="D4657" t="s">
        <v>8</v>
      </c>
      <c r="E4657" t="s">
        <v>368</v>
      </c>
      <c r="F4657" s="138">
        <v>44192</v>
      </c>
      <c r="G4657" t="s">
        <v>670</v>
      </c>
      <c r="H4657" t="s">
        <v>667</v>
      </c>
      <c r="I4657" t="s">
        <v>668</v>
      </c>
      <c r="J4657" t="s">
        <v>140</v>
      </c>
      <c r="K4657" t="s">
        <v>671</v>
      </c>
      <c r="L4657">
        <v>1200</v>
      </c>
      <c r="M4657">
        <v>336</v>
      </c>
      <c r="N4657">
        <v>328</v>
      </c>
      <c r="P4657">
        <v>134.4</v>
      </c>
      <c r="Q4657">
        <v>62</v>
      </c>
      <c r="R4657">
        <v>0</v>
      </c>
      <c r="S4657">
        <v>88.703999999999994</v>
      </c>
      <c r="T4657">
        <v>35.75</v>
      </c>
      <c r="U4657">
        <v>0</v>
      </c>
      <c r="V4657">
        <v>0.57661290322580649</v>
      </c>
      <c r="W4657">
        <v>0.4</v>
      </c>
      <c r="X4657">
        <v>0.27003484320557491</v>
      </c>
      <c r="Y4657">
        <v>0</v>
      </c>
      <c r="Z4657">
        <v>560</v>
      </c>
      <c r="AA4657">
        <v>0.7</v>
      </c>
      <c r="AB4657">
        <v>27</v>
      </c>
      <c r="AC4657">
        <v>5</v>
      </c>
      <c r="AD4657">
        <v>0</v>
      </c>
      <c r="AE4657">
        <v>15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50</v>
      </c>
      <c r="AR4657">
        <v>50</v>
      </c>
      <c r="AS4657" t="s">
        <v>797</v>
      </c>
    </row>
    <row r="4658" spans="1:45" x14ac:dyDescent="0.25">
      <c r="A4658">
        <v>4652</v>
      </c>
      <c r="B4658" t="s">
        <v>26</v>
      </c>
      <c r="C4658" t="s">
        <v>665</v>
      </c>
      <c r="D4658" t="s">
        <v>8</v>
      </c>
      <c r="E4658" t="s">
        <v>368</v>
      </c>
      <c r="F4658" s="138">
        <v>44192</v>
      </c>
      <c r="G4658" t="s">
        <v>670</v>
      </c>
      <c r="H4658" t="s">
        <v>667</v>
      </c>
      <c r="I4658" t="s">
        <v>668</v>
      </c>
      <c r="J4658" t="s">
        <v>141</v>
      </c>
      <c r="K4658" t="s">
        <v>671</v>
      </c>
      <c r="L4658">
        <v>1200</v>
      </c>
      <c r="M4658">
        <v>336</v>
      </c>
      <c r="N4658">
        <v>333</v>
      </c>
      <c r="P4658">
        <v>134.4</v>
      </c>
      <c r="Q4658">
        <v>73</v>
      </c>
      <c r="R4658">
        <v>0</v>
      </c>
      <c r="S4658">
        <v>88.703999999999994</v>
      </c>
      <c r="T4658">
        <v>34.75</v>
      </c>
      <c r="U4658">
        <v>0</v>
      </c>
      <c r="V4658">
        <v>0.47602739726027399</v>
      </c>
      <c r="W4658">
        <v>0.4</v>
      </c>
      <c r="X4658">
        <v>0.31317031317031319</v>
      </c>
      <c r="Y4658">
        <v>0</v>
      </c>
      <c r="Z4658">
        <v>1600</v>
      </c>
      <c r="AA4658">
        <v>0.7</v>
      </c>
      <c r="AB4658">
        <v>27.5</v>
      </c>
      <c r="AC4658">
        <v>9</v>
      </c>
      <c r="AD4658">
        <v>0</v>
      </c>
      <c r="AE4658">
        <v>10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50</v>
      </c>
      <c r="AR4658">
        <v>50</v>
      </c>
      <c r="AS4658" t="s">
        <v>797</v>
      </c>
    </row>
    <row r="4659" spans="1:45" x14ac:dyDescent="0.25">
      <c r="A4659">
        <v>4653</v>
      </c>
      <c r="B4659" t="s">
        <v>26</v>
      </c>
      <c r="C4659" t="s">
        <v>665</v>
      </c>
      <c r="D4659" t="s">
        <v>8</v>
      </c>
      <c r="E4659" t="s">
        <v>368</v>
      </c>
      <c r="F4659" s="138">
        <v>44192</v>
      </c>
      <c r="G4659" t="s">
        <v>670</v>
      </c>
      <c r="H4659" t="s">
        <v>667</v>
      </c>
      <c r="I4659" t="s">
        <v>668</v>
      </c>
      <c r="J4659" t="s">
        <v>142</v>
      </c>
      <c r="K4659" t="s">
        <v>671</v>
      </c>
      <c r="L4659">
        <v>1200</v>
      </c>
      <c r="M4659">
        <v>336</v>
      </c>
      <c r="N4659">
        <v>340</v>
      </c>
      <c r="P4659">
        <v>134.4</v>
      </c>
      <c r="Q4659">
        <v>26</v>
      </c>
      <c r="R4659">
        <v>0</v>
      </c>
      <c r="S4659">
        <v>89</v>
      </c>
      <c r="T4659">
        <v>22.25</v>
      </c>
      <c r="U4659">
        <v>0</v>
      </c>
      <c r="V4659">
        <v>0.85576923076923073</v>
      </c>
      <c r="W4659">
        <v>0.4</v>
      </c>
      <c r="X4659">
        <v>0.10924369747899161</v>
      </c>
      <c r="Y4659">
        <v>0</v>
      </c>
      <c r="Z4659">
        <v>440</v>
      </c>
      <c r="AA4659">
        <v>0.7</v>
      </c>
      <c r="AB4659">
        <v>18</v>
      </c>
      <c r="AC4659">
        <v>3</v>
      </c>
      <c r="AD4659">
        <v>0</v>
      </c>
      <c r="AE4659">
        <v>7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50</v>
      </c>
      <c r="AR4659">
        <v>50</v>
      </c>
      <c r="AS4659" t="s">
        <v>797</v>
      </c>
    </row>
    <row r="4660" spans="1:45" x14ac:dyDescent="0.25">
      <c r="A4660">
        <v>4654</v>
      </c>
      <c r="B4660" t="s">
        <v>26</v>
      </c>
      <c r="C4660" t="s">
        <v>665</v>
      </c>
      <c r="D4660" t="s">
        <v>8</v>
      </c>
      <c r="E4660" t="s">
        <v>368</v>
      </c>
      <c r="F4660" s="138">
        <v>44192</v>
      </c>
      <c r="G4660" t="s">
        <v>670</v>
      </c>
      <c r="H4660" t="s">
        <v>667</v>
      </c>
      <c r="I4660" t="s">
        <v>668</v>
      </c>
      <c r="J4660" t="s">
        <v>143</v>
      </c>
      <c r="K4660" t="s">
        <v>671</v>
      </c>
      <c r="L4660">
        <v>1200</v>
      </c>
      <c r="M4660">
        <v>240</v>
      </c>
      <c r="N4660">
        <v>210</v>
      </c>
      <c r="P4660">
        <v>96</v>
      </c>
      <c r="Q4660">
        <v>44</v>
      </c>
      <c r="R4660">
        <v>0</v>
      </c>
      <c r="S4660">
        <v>63.36</v>
      </c>
      <c r="T4660">
        <v>26.25</v>
      </c>
      <c r="U4660">
        <v>0</v>
      </c>
      <c r="V4660">
        <v>0.59659090909090906</v>
      </c>
      <c r="W4660">
        <v>0.4</v>
      </c>
      <c r="X4660">
        <v>0.29931972789115646</v>
      </c>
      <c r="Y4660">
        <v>0</v>
      </c>
      <c r="Z4660">
        <v>150</v>
      </c>
      <c r="AA4660">
        <v>0.8</v>
      </c>
      <c r="AB4660">
        <v>18</v>
      </c>
      <c r="AC4660">
        <v>19</v>
      </c>
      <c r="AD4660">
        <v>0</v>
      </c>
      <c r="AE4660">
        <v>7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50</v>
      </c>
      <c r="AR4660">
        <v>50</v>
      </c>
      <c r="AS4660" t="s">
        <v>755</v>
      </c>
    </row>
    <row r="4661" spans="1:45" x14ac:dyDescent="0.25">
      <c r="A4661">
        <v>4655</v>
      </c>
      <c r="B4661" t="s">
        <v>26</v>
      </c>
      <c r="C4661" t="s">
        <v>665</v>
      </c>
      <c r="D4661" t="s">
        <v>8</v>
      </c>
      <c r="E4661" t="s">
        <v>368</v>
      </c>
      <c r="F4661" s="138">
        <v>44192</v>
      </c>
      <c r="G4661" t="s">
        <v>670</v>
      </c>
      <c r="H4661" t="s">
        <v>667</v>
      </c>
      <c r="I4661" t="s">
        <v>668</v>
      </c>
      <c r="J4661" t="s">
        <v>144</v>
      </c>
      <c r="K4661" t="s">
        <v>671</v>
      </c>
      <c r="L4661">
        <v>1200</v>
      </c>
      <c r="M4661">
        <v>240</v>
      </c>
      <c r="N4661">
        <v>240</v>
      </c>
      <c r="P4661">
        <v>96</v>
      </c>
      <c r="Q4661">
        <v>34</v>
      </c>
      <c r="R4661">
        <v>0</v>
      </c>
      <c r="S4661">
        <v>63.36</v>
      </c>
      <c r="T4661">
        <v>15</v>
      </c>
      <c r="U4661">
        <v>0</v>
      </c>
      <c r="V4661">
        <v>0.44117647058823528</v>
      </c>
      <c r="W4661">
        <v>0.4</v>
      </c>
      <c r="X4661">
        <v>0.20238095238095238</v>
      </c>
      <c r="Y4661">
        <v>0</v>
      </c>
      <c r="Z4661">
        <v>420</v>
      </c>
      <c r="AA4661">
        <v>0.8</v>
      </c>
      <c r="AB4661">
        <v>0</v>
      </c>
      <c r="AC4661">
        <v>12</v>
      </c>
      <c r="AD4661">
        <v>0</v>
      </c>
      <c r="AE4661">
        <v>24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50</v>
      </c>
      <c r="AR4661">
        <v>50</v>
      </c>
      <c r="AS4661" t="s">
        <v>755</v>
      </c>
    </row>
    <row r="4662" spans="1:45" x14ac:dyDescent="0.25">
      <c r="A4662">
        <v>4656</v>
      </c>
      <c r="B4662" t="s">
        <v>26</v>
      </c>
      <c r="C4662" t="s">
        <v>665</v>
      </c>
      <c r="D4662" t="s">
        <v>8</v>
      </c>
      <c r="E4662" t="s">
        <v>368</v>
      </c>
      <c r="F4662" s="138">
        <v>44192</v>
      </c>
      <c r="G4662" t="s">
        <v>670</v>
      </c>
      <c r="H4662" t="s">
        <v>667</v>
      </c>
      <c r="I4662" t="s">
        <v>668</v>
      </c>
      <c r="J4662" t="s">
        <v>145</v>
      </c>
      <c r="K4662" t="s">
        <v>671</v>
      </c>
      <c r="L4662">
        <v>1200</v>
      </c>
      <c r="M4662">
        <v>240</v>
      </c>
      <c r="N4662">
        <v>240</v>
      </c>
      <c r="P4662">
        <v>96</v>
      </c>
      <c r="Q4662">
        <v>29</v>
      </c>
      <c r="R4662">
        <v>0</v>
      </c>
      <c r="S4662">
        <v>63.36</v>
      </c>
      <c r="T4662">
        <v>12</v>
      </c>
      <c r="U4662">
        <v>0</v>
      </c>
      <c r="V4662">
        <v>0.41379310344827586</v>
      </c>
      <c r="W4662">
        <v>0.4</v>
      </c>
      <c r="X4662">
        <v>0.17261904761904762</v>
      </c>
      <c r="Y4662">
        <v>0</v>
      </c>
      <c r="Z4662">
        <v>102</v>
      </c>
      <c r="AA4662">
        <v>0.7</v>
      </c>
      <c r="AB4662">
        <v>12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50</v>
      </c>
      <c r="AR4662">
        <v>50</v>
      </c>
      <c r="AS4662" t="s">
        <v>755</v>
      </c>
    </row>
    <row r="4663" spans="1:45" x14ac:dyDescent="0.25">
      <c r="A4663">
        <v>4657</v>
      </c>
      <c r="B4663" t="s">
        <v>26</v>
      </c>
      <c r="C4663" t="s">
        <v>665</v>
      </c>
      <c r="D4663" t="s">
        <v>8</v>
      </c>
      <c r="E4663" t="s">
        <v>368</v>
      </c>
      <c r="F4663" s="138">
        <v>44192</v>
      </c>
      <c r="G4663" t="s">
        <v>682</v>
      </c>
      <c r="H4663" t="s">
        <v>667</v>
      </c>
      <c r="I4663" t="s">
        <v>668</v>
      </c>
      <c r="J4663" t="s">
        <v>151</v>
      </c>
      <c r="K4663" t="s">
        <v>671</v>
      </c>
      <c r="L4663">
        <v>1200</v>
      </c>
      <c r="M4663">
        <v>200</v>
      </c>
      <c r="N4663">
        <v>196</v>
      </c>
      <c r="P4663">
        <v>80</v>
      </c>
      <c r="Q4663">
        <v>47</v>
      </c>
      <c r="R4663">
        <v>0</v>
      </c>
      <c r="S4663">
        <v>52.8</v>
      </c>
      <c r="T4663">
        <v>20.5</v>
      </c>
      <c r="U4663">
        <v>0</v>
      </c>
      <c r="V4663">
        <v>0.43617021276595747</v>
      </c>
      <c r="W4663">
        <v>0.4</v>
      </c>
      <c r="X4663">
        <v>0.3425655976676385</v>
      </c>
      <c r="Y4663">
        <v>0</v>
      </c>
      <c r="Z4663">
        <v>196</v>
      </c>
      <c r="AA4663">
        <v>0.7</v>
      </c>
      <c r="AB4663">
        <v>0</v>
      </c>
      <c r="AC4663">
        <v>12</v>
      </c>
      <c r="AD4663">
        <v>0</v>
      </c>
      <c r="AE4663">
        <v>35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50</v>
      </c>
      <c r="AR4663">
        <v>50</v>
      </c>
      <c r="AS4663" t="s">
        <v>755</v>
      </c>
    </row>
    <row r="4664" spans="1:45" x14ac:dyDescent="0.25">
      <c r="A4664">
        <v>4658</v>
      </c>
      <c r="B4664" t="s">
        <v>26</v>
      </c>
      <c r="C4664" t="s">
        <v>665</v>
      </c>
      <c r="D4664" t="s">
        <v>8</v>
      </c>
      <c r="E4664" t="s">
        <v>368</v>
      </c>
      <c r="F4664" s="138">
        <v>44192</v>
      </c>
      <c r="G4664" t="s">
        <v>682</v>
      </c>
      <c r="H4664" t="s">
        <v>667</v>
      </c>
      <c r="I4664" t="s">
        <v>668</v>
      </c>
      <c r="J4664" t="s">
        <v>149</v>
      </c>
      <c r="K4664" t="s">
        <v>671</v>
      </c>
      <c r="L4664">
        <v>1200</v>
      </c>
      <c r="M4664">
        <v>200</v>
      </c>
      <c r="N4664">
        <v>220</v>
      </c>
      <c r="P4664">
        <v>80</v>
      </c>
      <c r="Q4664">
        <v>65</v>
      </c>
      <c r="R4664">
        <v>0</v>
      </c>
      <c r="S4664">
        <v>52.8</v>
      </c>
      <c r="T4664">
        <v>46.75</v>
      </c>
      <c r="U4664">
        <v>0</v>
      </c>
      <c r="V4664">
        <v>0.71923076923076923</v>
      </c>
      <c r="W4664">
        <v>0.4</v>
      </c>
      <c r="X4664">
        <v>0.42207792207792205</v>
      </c>
      <c r="Y4664">
        <v>0</v>
      </c>
      <c r="Z4664">
        <v>410</v>
      </c>
      <c r="AA4664">
        <v>0.7</v>
      </c>
      <c r="AB4664">
        <v>21</v>
      </c>
      <c r="AC4664">
        <v>31</v>
      </c>
      <c r="AD4664">
        <v>0</v>
      </c>
      <c r="AE4664">
        <v>36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50</v>
      </c>
      <c r="AR4664">
        <v>50</v>
      </c>
      <c r="AS4664" t="s">
        <v>755</v>
      </c>
    </row>
    <row r="4665" spans="1:45" x14ac:dyDescent="0.25">
      <c r="A4665">
        <v>4659</v>
      </c>
      <c r="B4665" t="s">
        <v>26</v>
      </c>
      <c r="C4665" t="s">
        <v>665</v>
      </c>
      <c r="D4665" t="s">
        <v>8</v>
      </c>
      <c r="E4665" t="s">
        <v>368</v>
      </c>
      <c r="F4665" s="138">
        <v>44192</v>
      </c>
      <c r="G4665" t="s">
        <v>682</v>
      </c>
      <c r="H4665" t="s">
        <v>667</v>
      </c>
      <c r="I4665" t="s">
        <v>668</v>
      </c>
      <c r="J4665" t="s">
        <v>152</v>
      </c>
      <c r="K4665" t="s">
        <v>671</v>
      </c>
      <c r="L4665">
        <v>1200</v>
      </c>
      <c r="M4665">
        <v>200</v>
      </c>
      <c r="N4665">
        <v>194</v>
      </c>
      <c r="P4665">
        <v>80</v>
      </c>
      <c r="Q4665">
        <v>41</v>
      </c>
      <c r="R4665">
        <v>0</v>
      </c>
      <c r="S4665">
        <v>52.8</v>
      </c>
      <c r="T4665">
        <v>21</v>
      </c>
      <c r="U4665">
        <v>0</v>
      </c>
      <c r="V4665">
        <v>0.51219512195121952</v>
      </c>
      <c r="W4665">
        <v>0.4</v>
      </c>
      <c r="X4665">
        <v>0.30191458026509577</v>
      </c>
      <c r="Y4665">
        <v>0</v>
      </c>
      <c r="Z4665">
        <v>234</v>
      </c>
      <c r="AA4665">
        <v>0.7</v>
      </c>
      <c r="AB4665">
        <v>13</v>
      </c>
      <c r="AC4665">
        <v>0</v>
      </c>
      <c r="AD4665">
        <v>0</v>
      </c>
      <c r="AE4665">
        <v>16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50</v>
      </c>
      <c r="AR4665">
        <v>50</v>
      </c>
      <c r="AS4665" t="s">
        <v>755</v>
      </c>
    </row>
    <row r="4666" spans="1:45" x14ac:dyDescent="0.25">
      <c r="A4666">
        <v>4660</v>
      </c>
      <c r="B4666" t="s">
        <v>26</v>
      </c>
      <c r="C4666" t="s">
        <v>665</v>
      </c>
      <c r="D4666" t="s">
        <v>8</v>
      </c>
      <c r="E4666" t="s">
        <v>368</v>
      </c>
      <c r="F4666" s="138">
        <v>44192</v>
      </c>
      <c r="G4666" t="s">
        <v>682</v>
      </c>
      <c r="H4666" t="s">
        <v>667</v>
      </c>
      <c r="I4666" t="s">
        <v>668</v>
      </c>
      <c r="J4666" t="s">
        <v>153</v>
      </c>
      <c r="K4666" t="s">
        <v>671</v>
      </c>
      <c r="L4666">
        <v>1200</v>
      </c>
      <c r="M4666">
        <v>200</v>
      </c>
      <c r="N4666">
        <v>198</v>
      </c>
      <c r="P4666">
        <v>80</v>
      </c>
      <c r="Q4666">
        <v>51</v>
      </c>
      <c r="R4666">
        <v>0</v>
      </c>
      <c r="S4666">
        <v>52.8</v>
      </c>
      <c r="T4666">
        <v>33.5</v>
      </c>
      <c r="U4666">
        <v>0</v>
      </c>
      <c r="V4666">
        <v>0.65686274509803921</v>
      </c>
      <c r="W4666">
        <v>0.4</v>
      </c>
      <c r="X4666">
        <v>0.367965367965368</v>
      </c>
      <c r="Y4666">
        <v>0</v>
      </c>
      <c r="Z4666">
        <v>445</v>
      </c>
      <c r="AA4666">
        <v>0.7</v>
      </c>
      <c r="AB4666">
        <v>20</v>
      </c>
      <c r="AC4666">
        <v>10</v>
      </c>
      <c r="AD4666">
        <v>0</v>
      </c>
      <c r="AE4666">
        <v>22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50</v>
      </c>
      <c r="AR4666">
        <v>50</v>
      </c>
      <c r="AS4666" t="s">
        <v>755</v>
      </c>
    </row>
    <row r="4667" spans="1:45" x14ac:dyDescent="0.25">
      <c r="A4667">
        <v>4661</v>
      </c>
      <c r="B4667" t="s">
        <v>26</v>
      </c>
      <c r="C4667" t="s">
        <v>665</v>
      </c>
      <c r="D4667" t="s">
        <v>8</v>
      </c>
      <c r="E4667" t="s">
        <v>368</v>
      </c>
      <c r="F4667" s="138">
        <v>44192</v>
      </c>
      <c r="G4667" t="s">
        <v>682</v>
      </c>
      <c r="H4667" t="s">
        <v>667</v>
      </c>
      <c r="I4667" t="s">
        <v>668</v>
      </c>
      <c r="J4667" t="s">
        <v>154</v>
      </c>
      <c r="K4667" t="s">
        <v>671</v>
      </c>
      <c r="L4667">
        <v>1200</v>
      </c>
      <c r="M4667">
        <v>200</v>
      </c>
      <c r="N4667">
        <v>212</v>
      </c>
      <c r="P4667">
        <v>80</v>
      </c>
      <c r="Q4667">
        <v>49</v>
      </c>
      <c r="R4667">
        <v>0</v>
      </c>
      <c r="S4667">
        <v>52.8</v>
      </c>
      <c r="T4667">
        <v>24.5</v>
      </c>
      <c r="U4667">
        <v>0</v>
      </c>
      <c r="V4667">
        <v>0.5</v>
      </c>
      <c r="W4667">
        <v>0.4</v>
      </c>
      <c r="X4667">
        <v>0.33018867924528306</v>
      </c>
      <c r="Y4667">
        <v>0</v>
      </c>
      <c r="Z4667">
        <v>668</v>
      </c>
      <c r="AA4667">
        <v>0.7</v>
      </c>
      <c r="AB4667">
        <v>14</v>
      </c>
      <c r="AC4667">
        <v>18</v>
      </c>
      <c r="AD4667">
        <v>0</v>
      </c>
      <c r="AE4667">
        <v>12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50</v>
      </c>
      <c r="AR4667">
        <v>50</v>
      </c>
      <c r="AS4667" t="s">
        <v>755</v>
      </c>
    </row>
    <row r="4668" spans="1:45" x14ac:dyDescent="0.25">
      <c r="A4668">
        <v>4662</v>
      </c>
      <c r="B4668" t="s">
        <v>26</v>
      </c>
      <c r="C4668" t="s">
        <v>665</v>
      </c>
      <c r="D4668" t="s">
        <v>8</v>
      </c>
      <c r="E4668" t="s">
        <v>368</v>
      </c>
      <c r="F4668" s="138">
        <v>44192</v>
      </c>
      <c r="G4668" t="s">
        <v>682</v>
      </c>
      <c r="H4668" t="s">
        <v>667</v>
      </c>
      <c r="I4668" t="s">
        <v>668</v>
      </c>
      <c r="J4668" t="s">
        <v>146</v>
      </c>
      <c r="K4668" t="s">
        <v>671</v>
      </c>
      <c r="L4668">
        <v>1200</v>
      </c>
      <c r="M4668">
        <v>200</v>
      </c>
      <c r="N4668">
        <v>190</v>
      </c>
      <c r="P4668">
        <v>80</v>
      </c>
      <c r="Q4668">
        <v>30</v>
      </c>
      <c r="R4668">
        <v>0</v>
      </c>
      <c r="S4668">
        <v>52.8</v>
      </c>
      <c r="T4668">
        <v>20.75</v>
      </c>
      <c r="U4668">
        <v>0</v>
      </c>
      <c r="V4668">
        <v>0.69166666666666665</v>
      </c>
      <c r="W4668">
        <v>0.4</v>
      </c>
      <c r="X4668">
        <v>0.22556390977443608</v>
      </c>
      <c r="Y4668">
        <v>0</v>
      </c>
      <c r="Z4668">
        <v>450</v>
      </c>
      <c r="AA4668">
        <v>0.7</v>
      </c>
      <c r="AB4668">
        <v>0</v>
      </c>
      <c r="AC4668">
        <v>3</v>
      </c>
      <c r="AD4668">
        <v>0</v>
      </c>
      <c r="AE4668">
        <v>40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50</v>
      </c>
      <c r="AR4668">
        <v>50</v>
      </c>
      <c r="AS4668" t="s">
        <v>755</v>
      </c>
    </row>
    <row r="4669" spans="1:45" x14ac:dyDescent="0.25">
      <c r="A4669">
        <v>4663</v>
      </c>
      <c r="B4669" t="s">
        <v>26</v>
      </c>
      <c r="C4669" t="s">
        <v>665</v>
      </c>
      <c r="D4669" t="s">
        <v>8</v>
      </c>
      <c r="E4669" t="s">
        <v>368</v>
      </c>
      <c r="F4669" s="138">
        <v>44192</v>
      </c>
      <c r="G4669" t="s">
        <v>682</v>
      </c>
      <c r="H4669" t="s">
        <v>667</v>
      </c>
      <c r="I4669" t="s">
        <v>668</v>
      </c>
      <c r="J4669" t="s">
        <v>395</v>
      </c>
      <c r="K4669" t="s">
        <v>671</v>
      </c>
      <c r="L4669">
        <v>1200</v>
      </c>
      <c r="M4669">
        <v>200</v>
      </c>
      <c r="N4669">
        <v>192</v>
      </c>
      <c r="P4669">
        <v>80</v>
      </c>
      <c r="Q4669">
        <v>31</v>
      </c>
      <c r="R4669">
        <v>0</v>
      </c>
      <c r="S4669">
        <v>52.8</v>
      </c>
      <c r="T4669">
        <v>17.75</v>
      </c>
      <c r="U4669">
        <v>0</v>
      </c>
      <c r="V4669">
        <v>0.57258064516129037</v>
      </c>
      <c r="W4669">
        <v>0.4</v>
      </c>
      <c r="X4669">
        <v>0.23065476190476195</v>
      </c>
      <c r="Y4669">
        <v>0</v>
      </c>
      <c r="Z4669">
        <v>212</v>
      </c>
      <c r="AA4669">
        <v>0.7</v>
      </c>
      <c r="AB4669">
        <v>15</v>
      </c>
      <c r="AC4669">
        <v>3</v>
      </c>
      <c r="AD4669">
        <v>0</v>
      </c>
      <c r="AE4669">
        <v>4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50</v>
      </c>
      <c r="AR4669">
        <v>50</v>
      </c>
      <c r="AS4669" t="s">
        <v>755</v>
      </c>
    </row>
    <row r="4670" spans="1:45" x14ac:dyDescent="0.25">
      <c r="A4670">
        <v>4664</v>
      </c>
      <c r="B4670" t="s">
        <v>26</v>
      </c>
      <c r="C4670" t="s">
        <v>665</v>
      </c>
      <c r="D4670" t="s">
        <v>8</v>
      </c>
      <c r="E4670" t="s">
        <v>368</v>
      </c>
      <c r="F4670" s="138">
        <v>44192</v>
      </c>
      <c r="G4670" t="s">
        <v>682</v>
      </c>
      <c r="H4670" t="s">
        <v>667</v>
      </c>
      <c r="I4670" t="s">
        <v>668</v>
      </c>
      <c r="J4670" t="s">
        <v>396</v>
      </c>
      <c r="K4670" t="s">
        <v>671</v>
      </c>
      <c r="L4670">
        <v>1200</v>
      </c>
      <c r="M4670">
        <v>200</v>
      </c>
      <c r="N4670">
        <v>224</v>
      </c>
      <c r="P4670">
        <v>80</v>
      </c>
      <c r="Q4670">
        <v>85</v>
      </c>
      <c r="R4670">
        <v>0</v>
      </c>
      <c r="S4670">
        <v>52.8</v>
      </c>
      <c r="T4670">
        <v>52</v>
      </c>
      <c r="U4670">
        <v>0</v>
      </c>
      <c r="V4670">
        <v>0.61176470588235299</v>
      </c>
      <c r="W4670">
        <v>0.4</v>
      </c>
      <c r="X4670">
        <v>0.54209183673469397</v>
      </c>
      <c r="Y4670">
        <v>0</v>
      </c>
      <c r="Z4670">
        <v>311</v>
      </c>
      <c r="AA4670">
        <v>0.7</v>
      </c>
      <c r="AB4670">
        <v>17</v>
      </c>
      <c r="AC4670">
        <v>0</v>
      </c>
      <c r="AD4670">
        <v>0</v>
      </c>
      <c r="AE4670">
        <v>70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50</v>
      </c>
      <c r="AR4670">
        <v>50</v>
      </c>
      <c r="AS4670" t="s">
        <v>755</v>
      </c>
    </row>
    <row r="4671" spans="1:45" x14ac:dyDescent="0.25">
      <c r="A4671">
        <v>4665</v>
      </c>
      <c r="B4671" t="s">
        <v>26</v>
      </c>
      <c r="C4671" t="s">
        <v>665</v>
      </c>
      <c r="D4671" t="s">
        <v>8</v>
      </c>
      <c r="E4671" t="s">
        <v>368</v>
      </c>
      <c r="F4671" s="138">
        <v>44192</v>
      </c>
      <c r="G4671" t="s">
        <v>683</v>
      </c>
      <c r="H4671" t="s">
        <v>667</v>
      </c>
      <c r="I4671" t="s">
        <v>668</v>
      </c>
      <c r="J4671" t="s">
        <v>391</v>
      </c>
      <c r="K4671" t="s">
        <v>669</v>
      </c>
      <c r="L4671">
        <v>1500</v>
      </c>
      <c r="M4671">
        <v>420</v>
      </c>
      <c r="N4671">
        <v>480</v>
      </c>
      <c r="P4671">
        <v>168</v>
      </c>
      <c r="Q4671">
        <v>100</v>
      </c>
      <c r="R4671">
        <v>0</v>
      </c>
      <c r="S4671">
        <v>110.88</v>
      </c>
      <c r="T4671">
        <v>59.667000000000002</v>
      </c>
      <c r="U4671">
        <v>0</v>
      </c>
      <c r="V4671">
        <v>0.59667000000000003</v>
      </c>
      <c r="W4671">
        <v>0.4</v>
      </c>
      <c r="X4671">
        <v>0.29761904761904762</v>
      </c>
      <c r="Y4671">
        <v>0</v>
      </c>
      <c r="Z4671">
        <v>593</v>
      </c>
      <c r="AA4671">
        <v>0.7</v>
      </c>
      <c r="AB4671">
        <v>37.167000000000002</v>
      </c>
      <c r="AC4671">
        <v>14</v>
      </c>
      <c r="AD4671">
        <v>0</v>
      </c>
      <c r="AE4671">
        <v>38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50</v>
      </c>
      <c r="AR4671">
        <v>50</v>
      </c>
      <c r="AS4671" t="s">
        <v>797</v>
      </c>
    </row>
    <row r="4672" spans="1:45" x14ac:dyDescent="0.25">
      <c r="A4672">
        <v>4666</v>
      </c>
      <c r="B4672" t="s">
        <v>26</v>
      </c>
      <c r="C4672" t="s">
        <v>665</v>
      </c>
      <c r="D4672" t="s">
        <v>8</v>
      </c>
      <c r="E4672" t="s">
        <v>368</v>
      </c>
      <c r="F4672" s="138">
        <v>44192</v>
      </c>
      <c r="G4672" t="s">
        <v>683</v>
      </c>
      <c r="H4672" t="s">
        <v>667</v>
      </c>
      <c r="I4672" t="s">
        <v>668</v>
      </c>
      <c r="J4672" t="s">
        <v>394</v>
      </c>
      <c r="K4672" t="s">
        <v>669</v>
      </c>
      <c r="L4672">
        <v>1500</v>
      </c>
      <c r="M4672">
        <v>420</v>
      </c>
      <c r="N4672">
        <v>398</v>
      </c>
      <c r="P4672">
        <v>168</v>
      </c>
      <c r="Q4672">
        <v>75</v>
      </c>
      <c r="R4672">
        <v>0</v>
      </c>
      <c r="S4672">
        <v>110.88</v>
      </c>
      <c r="T4672">
        <v>44.25</v>
      </c>
      <c r="U4672">
        <v>0</v>
      </c>
      <c r="V4672">
        <v>0.59</v>
      </c>
      <c r="W4672">
        <v>0.4</v>
      </c>
      <c r="X4672">
        <v>0.26920315865039485</v>
      </c>
      <c r="Y4672">
        <v>0</v>
      </c>
      <c r="Z4672">
        <v>350</v>
      </c>
      <c r="AA4672">
        <v>0.6</v>
      </c>
      <c r="AB4672">
        <v>30</v>
      </c>
      <c r="AC4672">
        <v>3</v>
      </c>
      <c r="AD4672">
        <v>0</v>
      </c>
      <c r="AE4672">
        <v>27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50</v>
      </c>
      <c r="AR4672">
        <v>50</v>
      </c>
      <c r="AS4672" t="s">
        <v>797</v>
      </c>
    </row>
    <row r="4673" spans="1:45" x14ac:dyDescent="0.25">
      <c r="A4673">
        <v>4667</v>
      </c>
      <c r="B4673" t="s">
        <v>26</v>
      </c>
      <c r="C4673" t="s">
        <v>665</v>
      </c>
      <c r="D4673" t="s">
        <v>8</v>
      </c>
      <c r="E4673" t="s">
        <v>368</v>
      </c>
      <c r="F4673" s="138">
        <v>44192</v>
      </c>
      <c r="G4673" t="s">
        <v>675</v>
      </c>
      <c r="H4673" t="s">
        <v>667</v>
      </c>
      <c r="I4673" t="s">
        <v>668</v>
      </c>
      <c r="J4673" t="s">
        <v>164</v>
      </c>
      <c r="K4673" t="s">
        <v>669</v>
      </c>
      <c r="L4673">
        <v>5400</v>
      </c>
      <c r="M4673">
        <v>630</v>
      </c>
      <c r="N4673">
        <v>592</v>
      </c>
      <c r="P4673">
        <v>353</v>
      </c>
      <c r="Q4673">
        <v>162</v>
      </c>
      <c r="R4673">
        <v>0</v>
      </c>
      <c r="S4673">
        <v>166</v>
      </c>
      <c r="T4673">
        <v>79.5</v>
      </c>
      <c r="U4673">
        <v>0</v>
      </c>
      <c r="V4673">
        <v>0.49074074074074076</v>
      </c>
      <c r="W4673">
        <v>0.4</v>
      </c>
      <c r="X4673">
        <v>0.39092664092664092</v>
      </c>
      <c r="Y4673">
        <v>0</v>
      </c>
      <c r="Z4673">
        <v>561</v>
      </c>
      <c r="AA4673">
        <v>0.8</v>
      </c>
      <c r="AB4673">
        <v>69</v>
      </c>
      <c r="AC4673">
        <v>10</v>
      </c>
      <c r="AD4673">
        <v>0</v>
      </c>
      <c r="AE4673">
        <v>16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100</v>
      </c>
      <c r="AR4673">
        <v>100</v>
      </c>
      <c r="AS4673" t="s">
        <v>797</v>
      </c>
    </row>
    <row r="4674" spans="1:45" x14ac:dyDescent="0.25">
      <c r="A4674">
        <v>4668</v>
      </c>
      <c r="B4674" t="s">
        <v>26</v>
      </c>
      <c r="C4674" t="s">
        <v>665</v>
      </c>
      <c r="D4674" t="s">
        <v>8</v>
      </c>
      <c r="E4674" t="s">
        <v>368</v>
      </c>
      <c r="F4674" s="138">
        <v>44192</v>
      </c>
      <c r="G4674" t="s">
        <v>676</v>
      </c>
      <c r="H4674" t="s">
        <v>667</v>
      </c>
      <c r="I4674" t="s">
        <v>668</v>
      </c>
      <c r="J4674" t="s">
        <v>165</v>
      </c>
      <c r="K4674" t="s">
        <v>669</v>
      </c>
      <c r="L4674">
        <v>1200</v>
      </c>
      <c r="M4674">
        <v>336</v>
      </c>
      <c r="N4674">
        <v>352</v>
      </c>
      <c r="P4674">
        <v>134.4</v>
      </c>
      <c r="Q4674">
        <v>96</v>
      </c>
      <c r="R4674">
        <v>0</v>
      </c>
      <c r="S4674">
        <v>88.703999999999994</v>
      </c>
      <c r="T4674">
        <v>77</v>
      </c>
      <c r="U4674">
        <v>0</v>
      </c>
      <c r="V4674">
        <v>0.80208333333333337</v>
      </c>
      <c r="W4674">
        <v>0.4</v>
      </c>
      <c r="X4674">
        <v>0.38961038961038963</v>
      </c>
      <c r="Y4674">
        <v>0</v>
      </c>
      <c r="Z4674">
        <v>923</v>
      </c>
      <c r="AA4674">
        <v>0.8</v>
      </c>
      <c r="AB4674">
        <v>58</v>
      </c>
      <c r="AC4674">
        <v>0</v>
      </c>
      <c r="AD4674">
        <v>0</v>
      </c>
      <c r="AE4674">
        <v>38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50</v>
      </c>
      <c r="AR4674">
        <v>50</v>
      </c>
      <c r="AS4674" t="s">
        <v>797</v>
      </c>
    </row>
    <row r="4675" spans="1:45" x14ac:dyDescent="0.25">
      <c r="A4675">
        <v>4669</v>
      </c>
      <c r="B4675" t="s">
        <v>26</v>
      </c>
      <c r="C4675" t="s">
        <v>665</v>
      </c>
      <c r="D4675" t="s">
        <v>8</v>
      </c>
      <c r="E4675" t="s">
        <v>368</v>
      </c>
      <c r="F4675" s="138">
        <v>44192</v>
      </c>
      <c r="G4675" t="s">
        <v>676</v>
      </c>
      <c r="H4675" t="s">
        <v>667</v>
      </c>
      <c r="I4675" t="s">
        <v>668</v>
      </c>
      <c r="J4675" t="s">
        <v>166</v>
      </c>
      <c r="K4675" t="s">
        <v>669</v>
      </c>
      <c r="L4675">
        <v>1200</v>
      </c>
      <c r="M4675">
        <v>336</v>
      </c>
      <c r="N4675">
        <v>400</v>
      </c>
      <c r="P4675">
        <v>134.4</v>
      </c>
      <c r="Q4675">
        <v>92</v>
      </c>
      <c r="R4675">
        <v>0</v>
      </c>
      <c r="S4675">
        <v>88.703999999999994</v>
      </c>
      <c r="T4675">
        <v>72</v>
      </c>
      <c r="U4675">
        <v>0</v>
      </c>
      <c r="V4675">
        <v>0.78260869565217395</v>
      </c>
      <c r="W4675">
        <v>0.4</v>
      </c>
      <c r="X4675">
        <v>0.32857142857142857</v>
      </c>
      <c r="Y4675">
        <v>0</v>
      </c>
      <c r="Z4675">
        <v>540</v>
      </c>
      <c r="AA4675">
        <v>0.6</v>
      </c>
      <c r="AB4675">
        <v>59</v>
      </c>
      <c r="AC4675">
        <v>0</v>
      </c>
      <c r="AD4675">
        <v>0</v>
      </c>
      <c r="AE4675">
        <v>26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100</v>
      </c>
      <c r="AR4675">
        <v>100</v>
      </c>
      <c r="AS4675" t="s">
        <v>797</v>
      </c>
    </row>
    <row r="4676" spans="1:45" x14ac:dyDescent="0.25">
      <c r="A4676">
        <v>4670</v>
      </c>
      <c r="B4676" t="s">
        <v>26</v>
      </c>
      <c r="C4676" t="s">
        <v>665</v>
      </c>
      <c r="D4676" t="s">
        <v>8</v>
      </c>
      <c r="E4676" t="s">
        <v>368</v>
      </c>
      <c r="F4676" s="138">
        <v>44192</v>
      </c>
      <c r="G4676" t="s">
        <v>684</v>
      </c>
      <c r="H4676" t="s">
        <v>667</v>
      </c>
      <c r="I4676" t="s">
        <v>668</v>
      </c>
      <c r="J4676" t="s">
        <v>170</v>
      </c>
      <c r="K4676" t="s">
        <v>669</v>
      </c>
      <c r="L4676">
        <v>1250</v>
      </c>
      <c r="M4676">
        <v>250</v>
      </c>
      <c r="N4676">
        <v>224</v>
      </c>
      <c r="P4676">
        <v>100</v>
      </c>
      <c r="Q4676">
        <v>42</v>
      </c>
      <c r="R4676">
        <v>0</v>
      </c>
      <c r="S4676">
        <v>92</v>
      </c>
      <c r="T4676">
        <v>19</v>
      </c>
      <c r="U4676">
        <v>0</v>
      </c>
      <c r="V4676">
        <v>0.45238095238095238</v>
      </c>
      <c r="W4676">
        <v>0.4</v>
      </c>
      <c r="X4676">
        <v>0.2678571428571429</v>
      </c>
      <c r="Y4676">
        <v>0</v>
      </c>
      <c r="Z4676">
        <v>239</v>
      </c>
      <c r="AA4676">
        <v>0.7</v>
      </c>
      <c r="AB4676">
        <v>17</v>
      </c>
      <c r="AC4676">
        <v>4</v>
      </c>
      <c r="AD4676">
        <v>0</v>
      </c>
      <c r="AE4676">
        <v>2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50</v>
      </c>
      <c r="AR4676">
        <v>50</v>
      </c>
      <c r="AS4676" t="s">
        <v>755</v>
      </c>
    </row>
    <row r="4677" spans="1:45" x14ac:dyDescent="0.25">
      <c r="A4677">
        <v>4671</v>
      </c>
      <c r="B4677" t="s">
        <v>26</v>
      </c>
      <c r="C4677" t="s">
        <v>665</v>
      </c>
      <c r="D4677" t="s">
        <v>8</v>
      </c>
      <c r="E4677" t="s">
        <v>368</v>
      </c>
      <c r="F4677" s="138">
        <v>44192</v>
      </c>
      <c r="G4677" t="s">
        <v>685</v>
      </c>
      <c r="H4677" t="s">
        <v>667</v>
      </c>
      <c r="I4677" t="s">
        <v>668</v>
      </c>
      <c r="J4677" t="s">
        <v>187</v>
      </c>
      <c r="K4677" t="s">
        <v>671</v>
      </c>
      <c r="L4677">
        <v>1000</v>
      </c>
      <c r="M4677">
        <v>200</v>
      </c>
      <c r="N4677">
        <v>188</v>
      </c>
      <c r="P4677">
        <v>80</v>
      </c>
      <c r="Q4677">
        <v>18</v>
      </c>
      <c r="R4677">
        <v>0</v>
      </c>
      <c r="S4677">
        <v>52.8</v>
      </c>
      <c r="T4677">
        <v>10</v>
      </c>
      <c r="U4677">
        <v>0</v>
      </c>
      <c r="V4677">
        <v>0.55555555555555558</v>
      </c>
      <c r="W4677">
        <v>0.4</v>
      </c>
      <c r="X4677">
        <v>0.13677811550151978</v>
      </c>
      <c r="Y4677">
        <v>0</v>
      </c>
      <c r="Z4677">
        <v>170</v>
      </c>
      <c r="AA4677">
        <v>0.7</v>
      </c>
      <c r="AB4677">
        <v>10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50</v>
      </c>
      <c r="AR4677">
        <v>50</v>
      </c>
      <c r="AS4677" t="s">
        <v>755</v>
      </c>
    </row>
    <row r="4678" spans="1:45" x14ac:dyDescent="0.25">
      <c r="A4678">
        <v>4672</v>
      </c>
      <c r="B4678" t="s">
        <v>26</v>
      </c>
      <c r="C4678" t="s">
        <v>665</v>
      </c>
      <c r="D4678" t="s">
        <v>8</v>
      </c>
      <c r="E4678" t="s">
        <v>368</v>
      </c>
      <c r="F4678" s="138">
        <v>44192</v>
      </c>
      <c r="G4678" t="s">
        <v>685</v>
      </c>
      <c r="H4678" t="s">
        <v>667</v>
      </c>
      <c r="I4678" t="s">
        <v>668</v>
      </c>
      <c r="J4678" t="s">
        <v>177</v>
      </c>
      <c r="K4678" t="s">
        <v>671</v>
      </c>
      <c r="L4678">
        <v>1000</v>
      </c>
      <c r="M4678">
        <v>200</v>
      </c>
      <c r="N4678">
        <v>208</v>
      </c>
      <c r="P4678">
        <v>80</v>
      </c>
      <c r="Q4678">
        <v>23</v>
      </c>
      <c r="R4678">
        <v>0</v>
      </c>
      <c r="S4678">
        <v>52.8</v>
      </c>
      <c r="T4678">
        <v>16.329999999999998</v>
      </c>
      <c r="U4678">
        <v>0</v>
      </c>
      <c r="V4678">
        <v>0.71</v>
      </c>
      <c r="W4678">
        <v>0.4</v>
      </c>
      <c r="X4678">
        <v>0.15796703296703296</v>
      </c>
      <c r="Y4678">
        <v>0</v>
      </c>
      <c r="Z4678">
        <v>391</v>
      </c>
      <c r="AA4678">
        <v>0.7</v>
      </c>
      <c r="AB4678">
        <v>11.83</v>
      </c>
      <c r="AC4678">
        <v>0</v>
      </c>
      <c r="AD4678">
        <v>0</v>
      </c>
      <c r="AE4678">
        <v>9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50</v>
      </c>
      <c r="AR4678">
        <v>50</v>
      </c>
      <c r="AS4678" t="s">
        <v>755</v>
      </c>
    </row>
    <row r="4679" spans="1:45" x14ac:dyDescent="0.25">
      <c r="A4679">
        <v>4673</v>
      </c>
      <c r="B4679" t="s">
        <v>26</v>
      </c>
      <c r="C4679" t="s">
        <v>665</v>
      </c>
      <c r="D4679" t="s">
        <v>8</v>
      </c>
      <c r="E4679" t="s">
        <v>368</v>
      </c>
      <c r="F4679" s="138">
        <v>44192</v>
      </c>
      <c r="G4679" t="s">
        <v>685</v>
      </c>
      <c r="H4679" t="s">
        <v>667</v>
      </c>
      <c r="I4679" t="s">
        <v>668</v>
      </c>
      <c r="J4679" t="s">
        <v>186</v>
      </c>
      <c r="K4679" t="s">
        <v>671</v>
      </c>
      <c r="L4679">
        <v>1000</v>
      </c>
      <c r="M4679">
        <v>200</v>
      </c>
      <c r="N4679">
        <v>180</v>
      </c>
      <c r="P4679">
        <v>80</v>
      </c>
      <c r="Q4679">
        <v>17</v>
      </c>
      <c r="R4679">
        <v>0</v>
      </c>
      <c r="S4679">
        <v>52.8</v>
      </c>
      <c r="T4679">
        <v>11.25</v>
      </c>
      <c r="U4679">
        <v>0</v>
      </c>
      <c r="V4679">
        <v>0.66176470588235292</v>
      </c>
      <c r="W4679">
        <v>0.4</v>
      </c>
      <c r="X4679">
        <v>0.13492063492063494</v>
      </c>
      <c r="Y4679">
        <v>0</v>
      </c>
      <c r="Z4679">
        <v>154</v>
      </c>
      <c r="AA4679">
        <v>0.7</v>
      </c>
      <c r="AB4679">
        <v>7</v>
      </c>
      <c r="AC4679">
        <v>1</v>
      </c>
      <c r="AD4679">
        <v>0</v>
      </c>
      <c r="AE4679">
        <v>8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50</v>
      </c>
      <c r="AR4679">
        <v>50</v>
      </c>
      <c r="AS4679" t="s">
        <v>755</v>
      </c>
    </row>
    <row r="4680" spans="1:45" x14ac:dyDescent="0.25">
      <c r="A4680">
        <v>4674</v>
      </c>
      <c r="B4680" t="s">
        <v>26</v>
      </c>
      <c r="C4680" t="s">
        <v>665</v>
      </c>
      <c r="D4680" t="s">
        <v>8</v>
      </c>
      <c r="E4680" t="s">
        <v>368</v>
      </c>
      <c r="F4680" s="138">
        <v>44192</v>
      </c>
      <c r="G4680" t="s">
        <v>685</v>
      </c>
      <c r="H4680" t="s">
        <v>667</v>
      </c>
      <c r="I4680" t="s">
        <v>668</v>
      </c>
      <c r="J4680" t="s">
        <v>179</v>
      </c>
      <c r="K4680" t="s">
        <v>671</v>
      </c>
      <c r="L4680">
        <v>1000</v>
      </c>
      <c r="M4680">
        <v>200</v>
      </c>
      <c r="N4680">
        <v>190</v>
      </c>
      <c r="P4680">
        <v>80</v>
      </c>
      <c r="Q4680">
        <v>19</v>
      </c>
      <c r="R4680">
        <v>0</v>
      </c>
      <c r="S4680">
        <v>52.8</v>
      </c>
      <c r="T4680">
        <v>9.75</v>
      </c>
      <c r="U4680">
        <v>0</v>
      </c>
      <c r="V4680">
        <v>0.51315789473684215</v>
      </c>
      <c r="W4680">
        <v>0.4</v>
      </c>
      <c r="X4680">
        <v>0.14285714285714285</v>
      </c>
      <c r="Y4680">
        <v>0</v>
      </c>
      <c r="Z4680">
        <v>340</v>
      </c>
      <c r="AA4680">
        <v>0.7</v>
      </c>
      <c r="AB4680">
        <v>3</v>
      </c>
      <c r="AC4680">
        <v>5</v>
      </c>
      <c r="AD4680">
        <v>0</v>
      </c>
      <c r="AE4680">
        <v>11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50</v>
      </c>
      <c r="AR4680">
        <v>50</v>
      </c>
      <c r="AS4680" t="s">
        <v>755</v>
      </c>
    </row>
    <row r="4681" spans="1:45" x14ac:dyDescent="0.25">
      <c r="A4681">
        <v>4675</v>
      </c>
      <c r="B4681" t="s">
        <v>26</v>
      </c>
      <c r="C4681" t="s">
        <v>665</v>
      </c>
      <c r="D4681" t="s">
        <v>8</v>
      </c>
      <c r="E4681" t="s">
        <v>368</v>
      </c>
      <c r="F4681" s="138">
        <v>44192</v>
      </c>
      <c r="G4681" t="s">
        <v>712</v>
      </c>
      <c r="H4681" t="s">
        <v>687</v>
      </c>
      <c r="I4681" t="s">
        <v>668</v>
      </c>
      <c r="J4681" t="s">
        <v>466</v>
      </c>
      <c r="K4681" t="s">
        <v>711</v>
      </c>
      <c r="L4681">
        <v>320</v>
      </c>
      <c r="M4681">
        <v>144</v>
      </c>
      <c r="N4681">
        <v>122</v>
      </c>
      <c r="P4681">
        <v>34.56</v>
      </c>
      <c r="Q4681">
        <v>26</v>
      </c>
      <c r="R4681">
        <v>0</v>
      </c>
      <c r="S4681">
        <v>25.344000000000001</v>
      </c>
      <c r="T4681">
        <v>14</v>
      </c>
      <c r="U4681">
        <v>0</v>
      </c>
      <c r="V4681">
        <v>0.53846153846153844</v>
      </c>
      <c r="W4681">
        <v>0.24</v>
      </c>
      <c r="X4681">
        <v>0.3044496487119438</v>
      </c>
      <c r="Y4681">
        <v>0</v>
      </c>
      <c r="Z4681">
        <v>268</v>
      </c>
      <c r="AA4681">
        <v>0.7</v>
      </c>
      <c r="AB4681">
        <v>14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50</v>
      </c>
      <c r="AR4681">
        <v>50</v>
      </c>
      <c r="AS4681" t="s">
        <v>755</v>
      </c>
    </row>
    <row r="4682" spans="1:45" x14ac:dyDescent="0.25">
      <c r="A4682">
        <v>4676</v>
      </c>
      <c r="B4682" t="s">
        <v>26</v>
      </c>
      <c r="C4682" t="s">
        <v>678</v>
      </c>
      <c r="D4682" t="s">
        <v>8</v>
      </c>
      <c r="E4682" t="s">
        <v>368</v>
      </c>
      <c r="F4682" s="138">
        <v>44192</v>
      </c>
      <c r="G4682" t="s">
        <v>676</v>
      </c>
      <c r="H4682" t="s">
        <v>667</v>
      </c>
      <c r="I4682" t="s">
        <v>679</v>
      </c>
      <c r="J4682" t="s">
        <v>643</v>
      </c>
      <c r="K4682" t="s">
        <v>669</v>
      </c>
      <c r="L4682">
        <v>1200</v>
      </c>
      <c r="M4682">
        <v>336</v>
      </c>
      <c r="N4682">
        <v>336</v>
      </c>
      <c r="P4682">
        <v>134.4</v>
      </c>
      <c r="Q4682">
        <v>59</v>
      </c>
      <c r="R4682">
        <v>0</v>
      </c>
      <c r="S4682">
        <v>88.703999999999994</v>
      </c>
      <c r="T4682">
        <v>10.875</v>
      </c>
      <c r="U4682">
        <v>25</v>
      </c>
      <c r="V4682">
        <v>0.66779661016949154</v>
      </c>
      <c r="W4682">
        <v>0.4</v>
      </c>
      <c r="X4682">
        <v>0.25085034013605445</v>
      </c>
      <c r="Y4682">
        <v>0</v>
      </c>
      <c r="Z4682">
        <v>336</v>
      </c>
      <c r="AA4682">
        <v>0.7</v>
      </c>
      <c r="AB4682">
        <v>24.9</v>
      </c>
      <c r="AC4682">
        <v>0</v>
      </c>
      <c r="AD4682">
        <v>0</v>
      </c>
      <c r="AE4682">
        <v>29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50</v>
      </c>
      <c r="AR4682">
        <v>50</v>
      </c>
      <c r="AS4682" t="s">
        <v>797</v>
      </c>
    </row>
    <row r="4683" spans="1:45" x14ac:dyDescent="0.25">
      <c r="A4683">
        <v>4677</v>
      </c>
      <c r="B4683" t="s">
        <v>26</v>
      </c>
      <c r="C4683" t="s">
        <v>680</v>
      </c>
      <c r="D4683" t="s">
        <v>8</v>
      </c>
      <c r="E4683" t="s">
        <v>368</v>
      </c>
      <c r="F4683" s="138">
        <v>44192</v>
      </c>
      <c r="G4683" t="s">
        <v>666</v>
      </c>
      <c r="H4683" t="s">
        <v>667</v>
      </c>
      <c r="I4683" t="s">
        <v>681</v>
      </c>
      <c r="J4683" t="s">
        <v>236</v>
      </c>
      <c r="K4683" t="s">
        <v>669</v>
      </c>
      <c r="L4683">
        <v>2700</v>
      </c>
      <c r="M4683">
        <v>567</v>
      </c>
      <c r="N4683">
        <v>720</v>
      </c>
      <c r="P4683">
        <v>226</v>
      </c>
      <c r="Q4683">
        <v>94</v>
      </c>
      <c r="R4683">
        <v>0</v>
      </c>
      <c r="S4683">
        <v>147</v>
      </c>
      <c r="T4683">
        <v>97.8</v>
      </c>
      <c r="U4683">
        <v>0</v>
      </c>
      <c r="V4683">
        <v>1.0404255319148936</v>
      </c>
      <c r="W4683">
        <v>0.4</v>
      </c>
      <c r="X4683">
        <v>0.18650793650793654</v>
      </c>
      <c r="Y4683">
        <v>0</v>
      </c>
      <c r="Z4683">
        <v>985</v>
      </c>
      <c r="AA4683">
        <v>0.7</v>
      </c>
      <c r="AB4683">
        <v>95.3</v>
      </c>
      <c r="AC4683">
        <v>0</v>
      </c>
      <c r="AD4683">
        <v>0</v>
      </c>
      <c r="AE4683">
        <v>5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150</v>
      </c>
      <c r="AR4683">
        <v>150</v>
      </c>
      <c r="AS4683" t="s">
        <v>797</v>
      </c>
    </row>
    <row r="4684" spans="1:45" x14ac:dyDescent="0.25">
      <c r="A4684">
        <v>4678</v>
      </c>
      <c r="B4684" t="s">
        <v>26</v>
      </c>
      <c r="C4684" t="s">
        <v>680</v>
      </c>
      <c r="D4684" t="s">
        <v>8</v>
      </c>
      <c r="E4684" t="s">
        <v>368</v>
      </c>
      <c r="F4684" s="138">
        <v>44192</v>
      </c>
      <c r="G4684" t="s">
        <v>666</v>
      </c>
      <c r="H4684" t="s">
        <v>667</v>
      </c>
      <c r="I4684" t="s">
        <v>681</v>
      </c>
      <c r="J4684" t="s">
        <v>428</v>
      </c>
      <c r="K4684" t="s">
        <v>669</v>
      </c>
      <c r="L4684">
        <v>2700</v>
      </c>
      <c r="M4684">
        <v>567</v>
      </c>
      <c r="N4684">
        <v>640</v>
      </c>
      <c r="P4684">
        <v>226</v>
      </c>
      <c r="Q4684">
        <v>83</v>
      </c>
      <c r="R4684">
        <v>0</v>
      </c>
      <c r="S4684">
        <v>147</v>
      </c>
      <c r="T4684">
        <v>61.33</v>
      </c>
      <c r="U4684">
        <v>0</v>
      </c>
      <c r="V4684">
        <v>0.73891566265060238</v>
      </c>
      <c r="W4684">
        <v>0.4</v>
      </c>
      <c r="X4684">
        <v>0.18526785714285715</v>
      </c>
      <c r="Y4684">
        <v>0</v>
      </c>
      <c r="Z4684">
        <v>967</v>
      </c>
      <c r="AA4684">
        <v>0.7</v>
      </c>
      <c r="AB4684">
        <v>53.83</v>
      </c>
      <c r="AC4684">
        <v>10</v>
      </c>
      <c r="AD4684">
        <v>0</v>
      </c>
      <c r="AE4684">
        <v>10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150</v>
      </c>
      <c r="AR4684">
        <v>150</v>
      </c>
      <c r="AS4684" t="s">
        <v>797</v>
      </c>
    </row>
    <row r="4685" spans="1:45" x14ac:dyDescent="0.25">
      <c r="A4685">
        <v>4679</v>
      </c>
      <c r="B4685" t="s">
        <v>26</v>
      </c>
      <c r="C4685" t="s">
        <v>680</v>
      </c>
      <c r="D4685" t="s">
        <v>8</v>
      </c>
      <c r="E4685" t="s">
        <v>368</v>
      </c>
      <c r="F4685" s="138">
        <v>44192</v>
      </c>
      <c r="G4685" t="s">
        <v>670</v>
      </c>
      <c r="H4685" t="s">
        <v>667</v>
      </c>
      <c r="I4685" t="s">
        <v>681</v>
      </c>
      <c r="J4685" t="s">
        <v>375</v>
      </c>
      <c r="K4685" t="s">
        <v>671</v>
      </c>
      <c r="L4685">
        <v>1200</v>
      </c>
      <c r="M4685">
        <v>336</v>
      </c>
      <c r="N4685">
        <v>448</v>
      </c>
      <c r="P4685">
        <v>134</v>
      </c>
      <c r="Q4685">
        <v>63</v>
      </c>
      <c r="R4685">
        <v>0</v>
      </c>
      <c r="S4685">
        <v>88</v>
      </c>
      <c r="T4685">
        <v>43</v>
      </c>
      <c r="U4685">
        <v>0</v>
      </c>
      <c r="V4685">
        <v>0.68253968253968256</v>
      </c>
      <c r="W4685">
        <v>0.4</v>
      </c>
      <c r="X4685">
        <v>0.20089285714285718</v>
      </c>
      <c r="Y4685">
        <v>0</v>
      </c>
      <c r="Z4685">
        <v>795</v>
      </c>
      <c r="AA4685">
        <v>0.7</v>
      </c>
      <c r="AB4685">
        <v>25</v>
      </c>
      <c r="AC4685">
        <v>18</v>
      </c>
      <c r="AD4685">
        <v>0</v>
      </c>
      <c r="AE4685">
        <v>27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150</v>
      </c>
      <c r="AR4685">
        <v>150</v>
      </c>
      <c r="AS4685" t="s">
        <v>797</v>
      </c>
    </row>
    <row r="4686" spans="1:45" x14ac:dyDescent="0.25">
      <c r="A4686">
        <v>4680</v>
      </c>
      <c r="B4686" t="s">
        <v>26</v>
      </c>
      <c r="C4686" t="s">
        <v>680</v>
      </c>
      <c r="D4686" t="s">
        <v>8</v>
      </c>
      <c r="E4686" t="s">
        <v>368</v>
      </c>
      <c r="F4686" s="138">
        <v>44192</v>
      </c>
      <c r="G4686" t="s">
        <v>670</v>
      </c>
      <c r="H4686" t="s">
        <v>667</v>
      </c>
      <c r="I4686" t="s">
        <v>681</v>
      </c>
      <c r="J4686" t="s">
        <v>376</v>
      </c>
      <c r="K4686" t="s">
        <v>671</v>
      </c>
      <c r="L4686">
        <v>1200</v>
      </c>
      <c r="M4686">
        <v>336</v>
      </c>
      <c r="N4686">
        <v>320</v>
      </c>
      <c r="P4686">
        <v>134</v>
      </c>
      <c r="Q4686">
        <v>34</v>
      </c>
      <c r="R4686">
        <v>0</v>
      </c>
      <c r="S4686">
        <v>88</v>
      </c>
      <c r="T4686">
        <v>50.3</v>
      </c>
      <c r="U4686">
        <v>0</v>
      </c>
      <c r="V4686">
        <v>1.4794117647058822</v>
      </c>
      <c r="W4686">
        <v>0.4</v>
      </c>
      <c r="X4686">
        <v>0.15178571428571427</v>
      </c>
      <c r="Y4686">
        <v>0</v>
      </c>
      <c r="Z4686">
        <v>620</v>
      </c>
      <c r="AA4686">
        <v>0.7</v>
      </c>
      <c r="AB4686">
        <v>49.8</v>
      </c>
      <c r="AC4686">
        <v>2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150</v>
      </c>
      <c r="AR4686">
        <v>150</v>
      </c>
      <c r="AS4686" t="s">
        <v>797</v>
      </c>
    </row>
    <row r="4687" spans="1:45" x14ac:dyDescent="0.25">
      <c r="A4687">
        <v>4681</v>
      </c>
      <c r="B4687" t="s">
        <v>26</v>
      </c>
      <c r="C4687" t="s">
        <v>680</v>
      </c>
      <c r="D4687" t="s">
        <v>8</v>
      </c>
      <c r="E4687" t="s">
        <v>368</v>
      </c>
      <c r="F4687" s="138">
        <v>44192</v>
      </c>
      <c r="G4687" t="s">
        <v>670</v>
      </c>
      <c r="H4687" t="s">
        <v>667</v>
      </c>
      <c r="I4687" t="s">
        <v>681</v>
      </c>
      <c r="J4687" t="s">
        <v>369</v>
      </c>
      <c r="K4687" t="s">
        <v>671</v>
      </c>
      <c r="L4687">
        <v>1200</v>
      </c>
      <c r="M4687">
        <v>336</v>
      </c>
      <c r="N4687">
        <v>288</v>
      </c>
      <c r="P4687">
        <v>134</v>
      </c>
      <c r="Q4687">
        <v>37</v>
      </c>
      <c r="R4687">
        <v>0</v>
      </c>
      <c r="S4687">
        <v>88</v>
      </c>
      <c r="T4687">
        <v>33</v>
      </c>
      <c r="U4687">
        <v>0</v>
      </c>
      <c r="V4687">
        <v>0.89189189189189189</v>
      </c>
      <c r="W4687">
        <v>0.4</v>
      </c>
      <c r="X4687">
        <v>0.18353174603174605</v>
      </c>
      <c r="Y4687">
        <v>0</v>
      </c>
      <c r="Z4687">
        <v>326</v>
      </c>
      <c r="AA4687">
        <v>0.7</v>
      </c>
      <c r="AB4687">
        <v>25</v>
      </c>
      <c r="AC4687">
        <v>0</v>
      </c>
      <c r="AD4687">
        <v>0</v>
      </c>
      <c r="AE4687">
        <v>16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150</v>
      </c>
      <c r="AR4687">
        <v>150</v>
      </c>
      <c r="AS4687" t="s">
        <v>755</v>
      </c>
    </row>
    <row r="4688" spans="1:45" x14ac:dyDescent="0.25">
      <c r="A4688">
        <v>4683</v>
      </c>
      <c r="B4688" t="s">
        <v>26</v>
      </c>
      <c r="C4688" t="s">
        <v>680</v>
      </c>
      <c r="D4688" t="s">
        <v>8</v>
      </c>
      <c r="E4688" t="s">
        <v>368</v>
      </c>
      <c r="F4688" s="138">
        <v>44192</v>
      </c>
      <c r="G4688" t="s">
        <v>670</v>
      </c>
      <c r="H4688" t="s">
        <v>667</v>
      </c>
      <c r="I4688" t="s">
        <v>681</v>
      </c>
      <c r="J4688" t="s">
        <v>386</v>
      </c>
      <c r="K4688" t="s">
        <v>671</v>
      </c>
      <c r="L4688">
        <v>1200</v>
      </c>
      <c r="M4688">
        <v>240</v>
      </c>
      <c r="N4688">
        <v>240</v>
      </c>
      <c r="P4688">
        <v>134</v>
      </c>
      <c r="Q4688">
        <v>28</v>
      </c>
      <c r="R4688">
        <v>21</v>
      </c>
      <c r="S4688">
        <v>88</v>
      </c>
      <c r="T4688">
        <v>28.5</v>
      </c>
      <c r="U4688">
        <v>16.5</v>
      </c>
      <c r="V4688">
        <v>0.91836734693877553</v>
      </c>
      <c r="W4688">
        <v>0.4</v>
      </c>
      <c r="X4688">
        <v>0.16666666666666666</v>
      </c>
      <c r="Y4688">
        <v>0.125</v>
      </c>
      <c r="Z4688">
        <v>270</v>
      </c>
      <c r="AA4688">
        <v>0.7</v>
      </c>
      <c r="AB4688">
        <v>23</v>
      </c>
      <c r="AC4688">
        <v>0</v>
      </c>
      <c r="AD4688">
        <v>0</v>
      </c>
      <c r="AE4688">
        <v>11</v>
      </c>
      <c r="AF4688">
        <v>0</v>
      </c>
      <c r="AG4688">
        <v>0</v>
      </c>
      <c r="AH4688">
        <v>15</v>
      </c>
      <c r="AI4688">
        <v>0</v>
      </c>
      <c r="AJ4688">
        <v>0</v>
      </c>
      <c r="AK4688">
        <v>3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150</v>
      </c>
      <c r="AR4688">
        <v>150</v>
      </c>
      <c r="AS4688" t="s">
        <v>797</v>
      </c>
    </row>
    <row r="4689" spans="1:45" x14ac:dyDescent="0.25">
      <c r="A4689">
        <v>4684</v>
      </c>
      <c r="B4689" t="s">
        <v>26</v>
      </c>
      <c r="C4689" t="s">
        <v>680</v>
      </c>
      <c r="D4689" t="s">
        <v>8</v>
      </c>
      <c r="E4689" t="s">
        <v>368</v>
      </c>
      <c r="F4689" s="138">
        <v>44192</v>
      </c>
      <c r="G4689" t="s">
        <v>670</v>
      </c>
      <c r="H4689" t="s">
        <v>667</v>
      </c>
      <c r="I4689" t="s">
        <v>681</v>
      </c>
      <c r="J4689" t="s">
        <v>374</v>
      </c>
      <c r="K4689" t="s">
        <v>671</v>
      </c>
      <c r="L4689">
        <v>1200</v>
      </c>
      <c r="M4689">
        <v>336</v>
      </c>
      <c r="N4689">
        <v>336</v>
      </c>
      <c r="P4689">
        <v>96</v>
      </c>
      <c r="Q4689">
        <v>90</v>
      </c>
      <c r="R4689">
        <v>3</v>
      </c>
      <c r="S4689">
        <v>88</v>
      </c>
      <c r="T4689">
        <v>77.25</v>
      </c>
      <c r="U4689">
        <v>2.5</v>
      </c>
      <c r="V4689">
        <v>0.85752688172043012</v>
      </c>
      <c r="W4689">
        <v>0.4</v>
      </c>
      <c r="X4689">
        <v>0.38265306122448983</v>
      </c>
      <c r="Y4689">
        <v>1.2755102040816327E-2</v>
      </c>
      <c r="Z4689">
        <v>381</v>
      </c>
      <c r="AA4689">
        <v>0.7</v>
      </c>
      <c r="AB4689">
        <v>67</v>
      </c>
      <c r="AC4689">
        <v>11</v>
      </c>
      <c r="AD4689">
        <v>0</v>
      </c>
      <c r="AE4689">
        <v>15</v>
      </c>
      <c r="AF4689">
        <v>0</v>
      </c>
      <c r="AG4689">
        <v>0</v>
      </c>
      <c r="AH4689">
        <v>2.5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150</v>
      </c>
      <c r="AR4689">
        <v>150</v>
      </c>
      <c r="AS4689" t="s">
        <v>755</v>
      </c>
    </row>
    <row r="4690" spans="1:45" x14ac:dyDescent="0.25">
      <c r="A4690">
        <v>4685</v>
      </c>
      <c r="B4690" t="s">
        <v>26</v>
      </c>
      <c r="C4690" t="s">
        <v>680</v>
      </c>
      <c r="D4690" t="s">
        <v>8</v>
      </c>
      <c r="E4690" t="s">
        <v>368</v>
      </c>
      <c r="F4690" s="138">
        <v>44192</v>
      </c>
      <c r="G4690" t="s">
        <v>670</v>
      </c>
      <c r="H4690" t="s">
        <v>667</v>
      </c>
      <c r="I4690" t="s">
        <v>681</v>
      </c>
      <c r="J4690" t="s">
        <v>384</v>
      </c>
      <c r="K4690" t="s">
        <v>671</v>
      </c>
      <c r="L4690">
        <v>1200</v>
      </c>
      <c r="M4690">
        <v>240</v>
      </c>
      <c r="N4690">
        <v>200</v>
      </c>
      <c r="P4690">
        <v>96</v>
      </c>
      <c r="Q4690">
        <v>20</v>
      </c>
      <c r="R4690">
        <v>8</v>
      </c>
      <c r="S4690">
        <v>88</v>
      </c>
      <c r="T4690">
        <v>21</v>
      </c>
      <c r="U4690">
        <v>9.1999999999999993</v>
      </c>
      <c r="V4690">
        <v>1.0785714285714285</v>
      </c>
      <c r="W4690">
        <v>0.4</v>
      </c>
      <c r="X4690">
        <v>0.14285714285714285</v>
      </c>
      <c r="Y4690">
        <v>5.7142857142857141E-2</v>
      </c>
      <c r="Z4690">
        <v>280</v>
      </c>
      <c r="AA4690">
        <v>0.7</v>
      </c>
      <c r="AB4690">
        <v>12</v>
      </c>
      <c r="AC4690">
        <v>6</v>
      </c>
      <c r="AD4690">
        <v>0</v>
      </c>
      <c r="AE4690">
        <v>15</v>
      </c>
      <c r="AF4690">
        <v>0</v>
      </c>
      <c r="AG4690">
        <v>0</v>
      </c>
      <c r="AH4690">
        <v>5.2</v>
      </c>
      <c r="AI4690">
        <v>0</v>
      </c>
      <c r="AJ4690">
        <v>0</v>
      </c>
      <c r="AK4690">
        <v>8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150</v>
      </c>
      <c r="AR4690">
        <v>150</v>
      </c>
      <c r="AS4690" t="s">
        <v>755</v>
      </c>
    </row>
    <row r="4691" spans="1:45" x14ac:dyDescent="0.25">
      <c r="A4691">
        <v>4686</v>
      </c>
      <c r="B4691" t="s">
        <v>26</v>
      </c>
      <c r="C4691" t="s">
        <v>680</v>
      </c>
      <c r="D4691" t="s">
        <v>8</v>
      </c>
      <c r="E4691" t="s">
        <v>368</v>
      </c>
      <c r="F4691" s="138">
        <v>44192</v>
      </c>
      <c r="G4691" t="s">
        <v>682</v>
      </c>
      <c r="H4691" t="s">
        <v>687</v>
      </c>
      <c r="I4691" t="s">
        <v>681</v>
      </c>
      <c r="J4691" t="s">
        <v>493</v>
      </c>
      <c r="K4691" t="s">
        <v>671</v>
      </c>
      <c r="L4691">
        <v>1000</v>
      </c>
      <c r="M4691">
        <v>200</v>
      </c>
      <c r="N4691">
        <v>200</v>
      </c>
      <c r="P4691">
        <v>52</v>
      </c>
      <c r="Q4691">
        <v>8</v>
      </c>
      <c r="R4691">
        <v>22</v>
      </c>
      <c r="S4691">
        <v>26</v>
      </c>
      <c r="T4691">
        <v>6.5</v>
      </c>
      <c r="U4691">
        <v>17.5</v>
      </c>
      <c r="V4691">
        <v>0.8</v>
      </c>
      <c r="W4691">
        <v>0.4</v>
      </c>
      <c r="X4691">
        <v>5.7142857142857141E-2</v>
      </c>
      <c r="Y4691">
        <v>0.15714285714285714</v>
      </c>
      <c r="Z4691">
        <v>261</v>
      </c>
      <c r="AA4691">
        <v>0.7</v>
      </c>
      <c r="AB4691">
        <v>6.5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17.5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150</v>
      </c>
      <c r="AR4691">
        <v>150</v>
      </c>
      <c r="AS4691" t="s">
        <v>755</v>
      </c>
    </row>
    <row r="4692" spans="1:45" x14ac:dyDescent="0.25">
      <c r="A4692">
        <v>4687</v>
      </c>
      <c r="B4692" t="s">
        <v>26</v>
      </c>
      <c r="C4692" t="s">
        <v>680</v>
      </c>
      <c r="D4692" t="s">
        <v>8</v>
      </c>
      <c r="E4692" t="s">
        <v>368</v>
      </c>
      <c r="F4692" s="138">
        <v>44192</v>
      </c>
      <c r="G4692" t="s">
        <v>682</v>
      </c>
      <c r="H4692" t="s">
        <v>667</v>
      </c>
      <c r="I4692" t="s">
        <v>681</v>
      </c>
      <c r="J4692" t="s">
        <v>397</v>
      </c>
      <c r="K4692" t="s">
        <v>671</v>
      </c>
      <c r="L4692">
        <v>1000</v>
      </c>
      <c r="M4692">
        <v>200</v>
      </c>
      <c r="N4692">
        <v>160</v>
      </c>
      <c r="P4692">
        <v>52</v>
      </c>
      <c r="Q4692">
        <v>19</v>
      </c>
      <c r="R4692">
        <v>0</v>
      </c>
      <c r="S4692">
        <v>26</v>
      </c>
      <c r="T4692">
        <v>10.5</v>
      </c>
      <c r="U4692">
        <v>0</v>
      </c>
      <c r="V4692">
        <v>0.55263157894736847</v>
      </c>
      <c r="W4692">
        <v>0.4</v>
      </c>
      <c r="X4692">
        <v>0.16964285714285715</v>
      </c>
      <c r="Y4692">
        <v>0</v>
      </c>
      <c r="Z4692">
        <v>210</v>
      </c>
      <c r="AA4692">
        <v>0.7</v>
      </c>
      <c r="AB4692">
        <v>6.5</v>
      </c>
      <c r="AC4692">
        <v>0</v>
      </c>
      <c r="AD4692">
        <v>0</v>
      </c>
      <c r="AE4692">
        <v>8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150</v>
      </c>
      <c r="AR4692">
        <v>150</v>
      </c>
      <c r="AS4692" t="s">
        <v>755</v>
      </c>
    </row>
    <row r="4693" spans="1:45" x14ac:dyDescent="0.25">
      <c r="A4693">
        <v>4688</v>
      </c>
      <c r="B4693" t="s">
        <v>26</v>
      </c>
      <c r="C4693" t="s">
        <v>680</v>
      </c>
      <c r="D4693" t="s">
        <v>8</v>
      </c>
      <c r="E4693" t="s">
        <v>368</v>
      </c>
      <c r="F4693" s="138">
        <v>44192</v>
      </c>
      <c r="G4693" t="s">
        <v>676</v>
      </c>
      <c r="H4693" t="s">
        <v>667</v>
      </c>
      <c r="I4693" t="s">
        <v>681</v>
      </c>
      <c r="J4693" t="s">
        <v>378</v>
      </c>
      <c r="K4693" t="s">
        <v>669</v>
      </c>
      <c r="L4693">
        <v>1200</v>
      </c>
      <c r="M4693">
        <v>336</v>
      </c>
      <c r="N4693">
        <v>288</v>
      </c>
      <c r="P4693">
        <v>96</v>
      </c>
      <c r="Q4693">
        <v>33</v>
      </c>
      <c r="R4693">
        <v>0</v>
      </c>
      <c r="S4693">
        <v>88</v>
      </c>
      <c r="T4693">
        <v>33</v>
      </c>
      <c r="U4693">
        <v>0</v>
      </c>
      <c r="V4693">
        <v>1</v>
      </c>
      <c r="W4693">
        <v>0.4</v>
      </c>
      <c r="X4693">
        <v>0.16369047619047619</v>
      </c>
      <c r="Y4693">
        <v>0</v>
      </c>
      <c r="Z4693">
        <v>405</v>
      </c>
      <c r="AA4693">
        <v>0.65</v>
      </c>
      <c r="AB4693">
        <v>33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150</v>
      </c>
      <c r="AR4693">
        <v>150</v>
      </c>
      <c r="AS4693" t="s">
        <v>797</v>
      </c>
    </row>
    <row r="4694" spans="1:45" x14ac:dyDescent="0.25">
      <c r="A4694">
        <v>4689</v>
      </c>
      <c r="B4694" t="s">
        <v>26</v>
      </c>
      <c r="C4694" t="s">
        <v>680</v>
      </c>
      <c r="D4694" t="s">
        <v>8</v>
      </c>
      <c r="E4694" t="s">
        <v>368</v>
      </c>
      <c r="F4694" s="138">
        <v>44192</v>
      </c>
      <c r="G4694" t="s">
        <v>676</v>
      </c>
      <c r="H4694" t="s">
        <v>667</v>
      </c>
      <c r="I4694" t="s">
        <v>681</v>
      </c>
      <c r="J4694" t="s">
        <v>379</v>
      </c>
      <c r="K4694" t="s">
        <v>669</v>
      </c>
      <c r="L4694">
        <v>1200</v>
      </c>
      <c r="M4694">
        <v>336</v>
      </c>
      <c r="N4694">
        <v>320</v>
      </c>
      <c r="P4694">
        <v>96</v>
      </c>
      <c r="Q4694">
        <v>53</v>
      </c>
      <c r="R4694">
        <v>3</v>
      </c>
      <c r="S4694">
        <v>88</v>
      </c>
      <c r="T4694">
        <v>51.16</v>
      </c>
      <c r="U4694">
        <v>1</v>
      </c>
      <c r="V4694">
        <v>0.93142857142857138</v>
      </c>
      <c r="W4694">
        <v>0.4</v>
      </c>
      <c r="X4694">
        <v>0.23660714285714285</v>
      </c>
      <c r="Y4694">
        <v>1.3392857142857142E-2</v>
      </c>
      <c r="Z4694">
        <v>392</v>
      </c>
      <c r="AA4694">
        <v>0.65</v>
      </c>
      <c r="AB4694">
        <v>45.16</v>
      </c>
      <c r="AC4694">
        <v>0</v>
      </c>
      <c r="AD4694">
        <v>0</v>
      </c>
      <c r="AE4694">
        <v>12</v>
      </c>
      <c r="AF4694">
        <v>0</v>
      </c>
      <c r="AG4694">
        <v>0</v>
      </c>
      <c r="AH4694">
        <v>0</v>
      </c>
      <c r="AI4694">
        <v>2</v>
      </c>
      <c r="AJ4694">
        <v>0</v>
      </c>
      <c r="AK4694">
        <v>1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150</v>
      </c>
      <c r="AR4694">
        <v>150</v>
      </c>
      <c r="AS4694" t="s">
        <v>797</v>
      </c>
    </row>
    <row r="4695" spans="1:45" x14ac:dyDescent="0.25">
      <c r="A4695">
        <v>4690</v>
      </c>
      <c r="B4695" t="s">
        <v>26</v>
      </c>
      <c r="C4695" t="s">
        <v>680</v>
      </c>
      <c r="D4695" t="s">
        <v>8</v>
      </c>
      <c r="E4695" t="s">
        <v>368</v>
      </c>
      <c r="F4695" s="138">
        <v>44192</v>
      </c>
      <c r="G4695" t="s">
        <v>684</v>
      </c>
      <c r="H4695" t="s">
        <v>667</v>
      </c>
      <c r="I4695" t="s">
        <v>681</v>
      </c>
      <c r="J4695" t="s">
        <v>399</v>
      </c>
      <c r="K4695" t="s">
        <v>669</v>
      </c>
      <c r="L4695">
        <v>1250</v>
      </c>
      <c r="M4695">
        <v>250</v>
      </c>
      <c r="N4695">
        <v>250</v>
      </c>
      <c r="P4695">
        <v>100</v>
      </c>
      <c r="Q4695">
        <v>22</v>
      </c>
      <c r="R4695">
        <v>0</v>
      </c>
      <c r="S4695">
        <v>66</v>
      </c>
      <c r="T4695">
        <v>35.25</v>
      </c>
      <c r="U4695">
        <v>0</v>
      </c>
      <c r="V4695">
        <v>1.6022727272727273</v>
      </c>
      <c r="W4695">
        <v>0.4</v>
      </c>
      <c r="X4695">
        <v>0.12571428571428572</v>
      </c>
      <c r="Y4695">
        <v>0</v>
      </c>
      <c r="Z4695">
        <v>317</v>
      </c>
      <c r="AA4695">
        <v>0.65</v>
      </c>
      <c r="AB4695">
        <v>32</v>
      </c>
      <c r="AC4695">
        <v>3</v>
      </c>
      <c r="AD4695">
        <v>0</v>
      </c>
      <c r="AE4695">
        <v>5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150</v>
      </c>
      <c r="AR4695">
        <v>150</v>
      </c>
      <c r="AS4695" t="s">
        <v>755</v>
      </c>
    </row>
    <row r="4696" spans="1:45" x14ac:dyDescent="0.25">
      <c r="A4696">
        <v>4691</v>
      </c>
      <c r="B4696" t="s">
        <v>26</v>
      </c>
      <c r="C4696" t="s">
        <v>680</v>
      </c>
      <c r="D4696" t="s">
        <v>8</v>
      </c>
      <c r="E4696" t="s">
        <v>368</v>
      </c>
      <c r="F4696" s="138">
        <v>44192</v>
      </c>
      <c r="G4696" t="s">
        <v>685</v>
      </c>
      <c r="H4696" t="s">
        <v>667</v>
      </c>
      <c r="I4696" t="s">
        <v>681</v>
      </c>
      <c r="J4696" t="s">
        <v>264</v>
      </c>
      <c r="K4696" t="s">
        <v>671</v>
      </c>
      <c r="L4696">
        <v>1000</v>
      </c>
      <c r="M4696">
        <v>200</v>
      </c>
      <c r="N4696">
        <v>212</v>
      </c>
      <c r="P4696">
        <v>80</v>
      </c>
      <c r="Q4696">
        <v>19</v>
      </c>
      <c r="R4696">
        <v>0</v>
      </c>
      <c r="S4696">
        <v>52</v>
      </c>
      <c r="T4696">
        <v>19.05</v>
      </c>
      <c r="U4696">
        <v>0</v>
      </c>
      <c r="V4696">
        <v>1.0026315789473685</v>
      </c>
      <c r="W4696">
        <v>0.4</v>
      </c>
      <c r="X4696">
        <v>0.1280323450134771</v>
      </c>
      <c r="Y4696">
        <v>0</v>
      </c>
      <c r="Z4696">
        <v>486</v>
      </c>
      <c r="AA4696">
        <v>0.65</v>
      </c>
      <c r="AB4696">
        <v>17.3</v>
      </c>
      <c r="AC4696">
        <v>1</v>
      </c>
      <c r="AD4696">
        <v>0</v>
      </c>
      <c r="AE4696">
        <v>3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150</v>
      </c>
      <c r="AR4696">
        <v>150</v>
      </c>
      <c r="AS4696" t="s">
        <v>755</v>
      </c>
    </row>
    <row r="4697" spans="1:45" x14ac:dyDescent="0.25">
      <c r="A4697">
        <v>4692</v>
      </c>
      <c r="B4697" t="s">
        <v>26</v>
      </c>
      <c r="C4697" t="s">
        <v>680</v>
      </c>
      <c r="D4697" t="s">
        <v>8</v>
      </c>
      <c r="E4697" t="s">
        <v>368</v>
      </c>
      <c r="F4697" s="138">
        <v>44192</v>
      </c>
      <c r="G4697" t="s">
        <v>685</v>
      </c>
      <c r="H4697" t="s">
        <v>667</v>
      </c>
      <c r="I4697" t="s">
        <v>681</v>
      </c>
      <c r="J4697" t="s">
        <v>445</v>
      </c>
      <c r="K4697" t="s">
        <v>671</v>
      </c>
      <c r="L4697">
        <v>1000</v>
      </c>
      <c r="M4697">
        <v>200</v>
      </c>
      <c r="N4697">
        <v>200</v>
      </c>
      <c r="P4697">
        <v>80</v>
      </c>
      <c r="Q4697">
        <v>32</v>
      </c>
      <c r="R4697">
        <v>0</v>
      </c>
      <c r="S4697">
        <v>52</v>
      </c>
      <c r="T4697">
        <v>34.67</v>
      </c>
      <c r="U4697">
        <v>0</v>
      </c>
      <c r="V4697">
        <v>1.0834375000000001</v>
      </c>
      <c r="W4697">
        <v>0.4</v>
      </c>
      <c r="X4697">
        <v>0.22857142857142856</v>
      </c>
      <c r="Y4697">
        <v>0</v>
      </c>
      <c r="Z4697">
        <v>203</v>
      </c>
      <c r="AA4697">
        <v>0.65</v>
      </c>
      <c r="AB4697">
        <v>34.67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150</v>
      </c>
      <c r="AR4697">
        <v>150</v>
      </c>
      <c r="AS4697" t="s">
        <v>755</v>
      </c>
    </row>
    <row r="4698" spans="1:45" x14ac:dyDescent="0.25">
      <c r="A4698">
        <v>4693</v>
      </c>
      <c r="B4698" t="s">
        <v>26</v>
      </c>
      <c r="C4698" t="s">
        <v>680</v>
      </c>
      <c r="D4698" t="s">
        <v>8</v>
      </c>
      <c r="E4698" t="s">
        <v>368</v>
      </c>
      <c r="F4698" s="138">
        <v>44192</v>
      </c>
      <c r="G4698" t="s">
        <v>685</v>
      </c>
      <c r="H4698" t="s">
        <v>667</v>
      </c>
      <c r="I4698" t="s">
        <v>681</v>
      </c>
      <c r="J4698" t="s">
        <v>417</v>
      </c>
      <c r="K4698" t="s">
        <v>671</v>
      </c>
      <c r="L4698">
        <v>1000</v>
      </c>
      <c r="M4698">
        <v>280</v>
      </c>
      <c r="N4698">
        <v>320</v>
      </c>
      <c r="P4698">
        <v>112</v>
      </c>
      <c r="Q4698">
        <v>88</v>
      </c>
      <c r="R4698">
        <v>0</v>
      </c>
      <c r="S4698">
        <v>73</v>
      </c>
      <c r="T4698">
        <v>138</v>
      </c>
      <c r="U4698">
        <v>0</v>
      </c>
      <c r="V4698">
        <v>1.5681818181818181</v>
      </c>
      <c r="W4698">
        <v>0.4</v>
      </c>
      <c r="X4698">
        <v>0.39285714285714285</v>
      </c>
      <c r="Y4698">
        <v>0</v>
      </c>
      <c r="Z4698">
        <v>1028</v>
      </c>
      <c r="AA4698">
        <v>0.65</v>
      </c>
      <c r="AB4698">
        <v>129</v>
      </c>
      <c r="AC4698">
        <v>12</v>
      </c>
      <c r="AD4698">
        <v>0</v>
      </c>
      <c r="AE4698">
        <v>12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150</v>
      </c>
      <c r="AR4698">
        <v>150</v>
      </c>
      <c r="AS4698" t="s">
        <v>755</v>
      </c>
    </row>
    <row r="4699" spans="1:45" x14ac:dyDescent="0.25">
      <c r="A4699">
        <v>4694</v>
      </c>
      <c r="B4699" t="s">
        <v>26</v>
      </c>
      <c r="C4699" t="s">
        <v>680</v>
      </c>
      <c r="D4699" t="s">
        <v>8</v>
      </c>
      <c r="E4699" t="s">
        <v>368</v>
      </c>
      <c r="F4699" s="138">
        <v>44192</v>
      </c>
      <c r="G4699" t="s">
        <v>685</v>
      </c>
      <c r="H4699" t="s">
        <v>667</v>
      </c>
      <c r="I4699" t="s">
        <v>681</v>
      </c>
      <c r="J4699" t="s">
        <v>254</v>
      </c>
      <c r="K4699" t="s">
        <v>671</v>
      </c>
      <c r="L4699">
        <v>1000</v>
      </c>
      <c r="M4699">
        <v>200</v>
      </c>
      <c r="N4699">
        <v>208</v>
      </c>
      <c r="P4699">
        <v>80</v>
      </c>
      <c r="Q4699">
        <v>27</v>
      </c>
      <c r="R4699">
        <v>0</v>
      </c>
      <c r="S4699">
        <v>52</v>
      </c>
      <c r="T4699">
        <v>28</v>
      </c>
      <c r="U4699">
        <v>0</v>
      </c>
      <c r="V4699">
        <v>1.037037037037037</v>
      </c>
      <c r="W4699">
        <v>0.4</v>
      </c>
      <c r="X4699">
        <v>0.18543956043956045</v>
      </c>
      <c r="Y4699">
        <v>0</v>
      </c>
      <c r="Z4699">
        <v>510</v>
      </c>
      <c r="AA4699">
        <v>0.65</v>
      </c>
      <c r="AB4699">
        <v>25</v>
      </c>
      <c r="AC4699">
        <v>4</v>
      </c>
      <c r="AD4699">
        <v>0</v>
      </c>
      <c r="AE4699">
        <v>4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150</v>
      </c>
      <c r="AR4699">
        <v>150</v>
      </c>
      <c r="AS4699" t="s">
        <v>755</v>
      </c>
    </row>
    <row r="4700" spans="1:45" x14ac:dyDescent="0.25">
      <c r="A4700">
        <v>4695</v>
      </c>
      <c r="B4700" t="s">
        <v>26</v>
      </c>
      <c r="C4700" t="s">
        <v>680</v>
      </c>
      <c r="D4700" t="s">
        <v>8</v>
      </c>
      <c r="E4700" t="s">
        <v>368</v>
      </c>
      <c r="F4700" s="138">
        <v>44192</v>
      </c>
      <c r="G4700" t="s">
        <v>685</v>
      </c>
      <c r="H4700" t="s">
        <v>667</v>
      </c>
      <c r="I4700" t="s">
        <v>681</v>
      </c>
      <c r="J4700" t="s">
        <v>255</v>
      </c>
      <c r="K4700" t="s">
        <v>671</v>
      </c>
      <c r="L4700">
        <v>1000</v>
      </c>
      <c r="M4700">
        <v>280</v>
      </c>
      <c r="N4700">
        <v>240</v>
      </c>
      <c r="P4700">
        <v>80</v>
      </c>
      <c r="Q4700">
        <v>41</v>
      </c>
      <c r="R4700">
        <v>0</v>
      </c>
      <c r="S4700">
        <v>52</v>
      </c>
      <c r="T4700">
        <v>39.83</v>
      </c>
      <c r="U4700">
        <v>0</v>
      </c>
      <c r="V4700">
        <v>0.97146341463414632</v>
      </c>
      <c r="W4700">
        <v>0.4</v>
      </c>
      <c r="X4700">
        <v>0.24404761904761904</v>
      </c>
      <c r="Y4700">
        <v>0</v>
      </c>
      <c r="Z4700">
        <v>378</v>
      </c>
      <c r="AA4700">
        <v>0.65</v>
      </c>
      <c r="AB4700">
        <v>32.83</v>
      </c>
      <c r="AC4700">
        <v>6</v>
      </c>
      <c r="AD4700">
        <v>0</v>
      </c>
      <c r="AE4700">
        <v>11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150</v>
      </c>
      <c r="AR4700">
        <v>150</v>
      </c>
      <c r="AS4700" t="s">
        <v>755</v>
      </c>
    </row>
    <row r="4701" spans="1:45" x14ac:dyDescent="0.25">
      <c r="A4701">
        <v>4696</v>
      </c>
      <c r="B4701" t="s">
        <v>26</v>
      </c>
      <c r="C4701" t="s">
        <v>680</v>
      </c>
      <c r="D4701" t="s">
        <v>8</v>
      </c>
      <c r="E4701" t="s">
        <v>368</v>
      </c>
      <c r="F4701" s="138">
        <v>44192</v>
      </c>
      <c r="G4701" t="s">
        <v>685</v>
      </c>
      <c r="H4701" t="s">
        <v>667</v>
      </c>
      <c r="I4701" t="s">
        <v>681</v>
      </c>
      <c r="J4701" t="s">
        <v>248</v>
      </c>
      <c r="K4701" t="s">
        <v>671</v>
      </c>
      <c r="L4701">
        <v>1000</v>
      </c>
      <c r="M4701">
        <v>200</v>
      </c>
      <c r="N4701">
        <v>200</v>
      </c>
      <c r="P4701">
        <v>80</v>
      </c>
      <c r="Q4701">
        <v>39</v>
      </c>
      <c r="R4701">
        <v>0</v>
      </c>
      <c r="S4701">
        <v>52</v>
      </c>
      <c r="T4701">
        <v>46.83</v>
      </c>
      <c r="U4701">
        <v>0</v>
      </c>
      <c r="V4701">
        <v>1.2007692307692308</v>
      </c>
      <c r="W4701">
        <v>0.4</v>
      </c>
      <c r="X4701">
        <v>0.27857142857142858</v>
      </c>
      <c r="Y4701">
        <v>0</v>
      </c>
      <c r="Z4701">
        <v>313</v>
      </c>
      <c r="AA4701">
        <v>0.65</v>
      </c>
      <c r="AB4701">
        <v>46.83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150</v>
      </c>
      <c r="AR4701">
        <v>150</v>
      </c>
      <c r="AS4701" t="s">
        <v>755</v>
      </c>
    </row>
    <row r="4702" spans="1:45" x14ac:dyDescent="0.25">
      <c r="A4702">
        <v>4697</v>
      </c>
      <c r="B4702" t="s">
        <v>26</v>
      </c>
      <c r="C4702" t="s">
        <v>680</v>
      </c>
      <c r="D4702" t="s">
        <v>8</v>
      </c>
      <c r="E4702" t="s">
        <v>368</v>
      </c>
      <c r="F4702" s="138">
        <v>44192</v>
      </c>
      <c r="G4702" t="s">
        <v>685</v>
      </c>
      <c r="H4702" t="s">
        <v>667</v>
      </c>
      <c r="I4702" t="s">
        <v>681</v>
      </c>
      <c r="J4702" t="s">
        <v>448</v>
      </c>
      <c r="K4702" t="s">
        <v>671</v>
      </c>
      <c r="L4702">
        <v>1000</v>
      </c>
      <c r="M4702">
        <v>200</v>
      </c>
      <c r="N4702">
        <v>256</v>
      </c>
      <c r="P4702">
        <v>80</v>
      </c>
      <c r="Q4702">
        <v>36</v>
      </c>
      <c r="R4702">
        <v>0</v>
      </c>
      <c r="S4702">
        <v>52</v>
      </c>
      <c r="T4702">
        <v>39</v>
      </c>
      <c r="U4702">
        <v>0</v>
      </c>
      <c r="V4702">
        <v>1.0833333333333333</v>
      </c>
      <c r="W4702">
        <v>0.4</v>
      </c>
      <c r="X4702">
        <v>0.20089285714285715</v>
      </c>
      <c r="Y4702">
        <v>0</v>
      </c>
      <c r="Z4702">
        <v>301</v>
      </c>
      <c r="AA4702">
        <v>0.65</v>
      </c>
      <c r="AB4702">
        <v>36</v>
      </c>
      <c r="AC4702">
        <v>6</v>
      </c>
      <c r="AD4702">
        <v>0</v>
      </c>
      <c r="AE4702">
        <v>3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150</v>
      </c>
      <c r="AR4702">
        <v>150</v>
      </c>
      <c r="AS4702" t="s">
        <v>755</v>
      </c>
    </row>
    <row r="4703" spans="1:45" x14ac:dyDescent="0.25">
      <c r="A4703">
        <v>4698</v>
      </c>
      <c r="B4703" t="s">
        <v>26</v>
      </c>
      <c r="C4703" t="s">
        <v>680</v>
      </c>
      <c r="D4703" t="s">
        <v>8</v>
      </c>
      <c r="E4703" t="s">
        <v>368</v>
      </c>
      <c r="F4703" s="138">
        <v>44192</v>
      </c>
      <c r="G4703" t="s">
        <v>685</v>
      </c>
      <c r="H4703" t="s">
        <v>687</v>
      </c>
      <c r="I4703" t="s">
        <v>681</v>
      </c>
      <c r="J4703" t="s">
        <v>644</v>
      </c>
      <c r="K4703" t="s">
        <v>671</v>
      </c>
      <c r="L4703">
        <v>1000</v>
      </c>
      <c r="M4703">
        <v>200</v>
      </c>
      <c r="N4703">
        <v>200</v>
      </c>
      <c r="P4703">
        <v>80</v>
      </c>
      <c r="Q4703">
        <v>34</v>
      </c>
      <c r="R4703">
        <v>0</v>
      </c>
      <c r="S4703">
        <v>52</v>
      </c>
      <c r="T4703">
        <v>45.25</v>
      </c>
      <c r="U4703">
        <v>0</v>
      </c>
      <c r="V4703">
        <v>1.3308823529411764</v>
      </c>
      <c r="W4703">
        <v>0.4</v>
      </c>
      <c r="X4703">
        <v>0.24285714285714285</v>
      </c>
      <c r="Y4703">
        <v>0</v>
      </c>
      <c r="Z4703">
        <v>537</v>
      </c>
      <c r="AA4703">
        <v>0.65</v>
      </c>
      <c r="AB4703">
        <v>43</v>
      </c>
      <c r="AC4703">
        <v>5</v>
      </c>
      <c r="AD4703">
        <v>0</v>
      </c>
      <c r="AE4703">
        <v>2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150</v>
      </c>
      <c r="AR4703">
        <v>150</v>
      </c>
      <c r="AS4703" t="s">
        <v>755</v>
      </c>
    </row>
    <row r="4704" spans="1:45" x14ac:dyDescent="0.25">
      <c r="A4704">
        <v>4699</v>
      </c>
      <c r="B4704" t="s">
        <v>26</v>
      </c>
      <c r="C4704" t="s">
        <v>680</v>
      </c>
      <c r="D4704" t="s">
        <v>8</v>
      </c>
      <c r="E4704" t="s">
        <v>368</v>
      </c>
      <c r="F4704" s="138">
        <v>44192</v>
      </c>
      <c r="G4704" t="s">
        <v>684</v>
      </c>
      <c r="H4704" t="s">
        <v>667</v>
      </c>
      <c r="I4704" t="s">
        <v>689</v>
      </c>
      <c r="J4704" t="s">
        <v>304</v>
      </c>
      <c r="K4704" t="s">
        <v>669</v>
      </c>
      <c r="L4704">
        <v>1000</v>
      </c>
      <c r="M4704">
        <v>200</v>
      </c>
      <c r="N4704">
        <v>288</v>
      </c>
      <c r="P4704">
        <v>40</v>
      </c>
      <c r="Q4704">
        <v>45</v>
      </c>
      <c r="R4704">
        <v>0</v>
      </c>
      <c r="S4704">
        <v>52</v>
      </c>
      <c r="T4704">
        <v>26.5</v>
      </c>
      <c r="U4704">
        <v>0</v>
      </c>
      <c r="V4704">
        <v>0.58888888888888891</v>
      </c>
      <c r="W4704">
        <v>0.4</v>
      </c>
      <c r="X4704">
        <v>0.22321428571428573</v>
      </c>
      <c r="Y4704">
        <v>0</v>
      </c>
      <c r="Z4704">
        <v>461</v>
      </c>
      <c r="AA4704">
        <v>0.65</v>
      </c>
      <c r="AB4704">
        <v>17</v>
      </c>
      <c r="AC4704">
        <v>6</v>
      </c>
      <c r="AD4704">
        <v>0</v>
      </c>
      <c r="AE4704">
        <v>16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150</v>
      </c>
      <c r="AR4704">
        <v>150</v>
      </c>
      <c r="AS4704" t="s">
        <v>755</v>
      </c>
    </row>
    <row r="4705" spans="1:45" x14ac:dyDescent="0.25">
      <c r="A4705">
        <v>4700</v>
      </c>
      <c r="B4705" t="s">
        <v>26</v>
      </c>
      <c r="C4705" t="s">
        <v>680</v>
      </c>
      <c r="D4705" t="s">
        <v>8</v>
      </c>
      <c r="E4705" t="s">
        <v>368</v>
      </c>
      <c r="F4705" s="138">
        <v>44192</v>
      </c>
      <c r="G4705" t="s">
        <v>666</v>
      </c>
      <c r="H4705" t="s">
        <v>687</v>
      </c>
      <c r="I4705" t="s">
        <v>689</v>
      </c>
      <c r="J4705" t="s">
        <v>642</v>
      </c>
      <c r="K4705" t="s">
        <v>669</v>
      </c>
      <c r="L4705">
        <v>2700</v>
      </c>
      <c r="M4705">
        <v>567</v>
      </c>
      <c r="N4705">
        <v>544</v>
      </c>
      <c r="P4705">
        <v>226</v>
      </c>
      <c r="Q4705">
        <v>85</v>
      </c>
      <c r="R4705">
        <v>0</v>
      </c>
      <c r="S4705">
        <v>147</v>
      </c>
      <c r="T4705">
        <v>62.5</v>
      </c>
      <c r="U4705">
        <v>0</v>
      </c>
      <c r="V4705">
        <v>0.73529411764705888</v>
      </c>
      <c r="W4705">
        <v>0.4</v>
      </c>
      <c r="X4705">
        <v>0.22321428571428575</v>
      </c>
      <c r="Y4705">
        <v>0</v>
      </c>
      <c r="Z4705">
        <v>1011</v>
      </c>
      <c r="AA4705">
        <v>0.65</v>
      </c>
      <c r="AB4705">
        <v>52</v>
      </c>
      <c r="AC4705">
        <v>18</v>
      </c>
      <c r="AD4705">
        <v>0</v>
      </c>
      <c r="AE4705">
        <v>12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150</v>
      </c>
      <c r="AR4705">
        <v>150</v>
      </c>
      <c r="AS4705" t="s">
        <v>797</v>
      </c>
    </row>
    <row r="4706" spans="1:45" x14ac:dyDescent="0.25">
      <c r="A4706">
        <v>4701</v>
      </c>
      <c r="B4706" t="s">
        <v>26</v>
      </c>
      <c r="C4706" t="s">
        <v>665</v>
      </c>
      <c r="D4706" t="s">
        <v>0</v>
      </c>
      <c r="E4706" t="s">
        <v>333</v>
      </c>
      <c r="F4706" s="138">
        <v>44198</v>
      </c>
      <c r="G4706" t="s">
        <v>666</v>
      </c>
      <c r="H4706" t="s">
        <v>667</v>
      </c>
      <c r="I4706" t="s">
        <v>668</v>
      </c>
      <c r="J4706" t="s">
        <v>129</v>
      </c>
      <c r="K4706" t="s">
        <v>669</v>
      </c>
      <c r="L4706">
        <v>2700</v>
      </c>
      <c r="M4706">
        <v>567</v>
      </c>
      <c r="N4706">
        <v>640</v>
      </c>
      <c r="P4706">
        <v>226.8</v>
      </c>
      <c r="Q4706">
        <v>123</v>
      </c>
      <c r="R4706">
        <v>0</v>
      </c>
      <c r="S4706">
        <v>149.68799999999999</v>
      </c>
      <c r="T4706">
        <v>62.5</v>
      </c>
      <c r="U4706">
        <v>0</v>
      </c>
      <c r="V4706">
        <v>0.50813008130081305</v>
      </c>
      <c r="W4706">
        <v>0.4</v>
      </c>
      <c r="X4706">
        <v>0.27455357142857145</v>
      </c>
      <c r="Y4706">
        <v>0</v>
      </c>
      <c r="Z4706">
        <v>490</v>
      </c>
      <c r="AA4706">
        <v>0.8</v>
      </c>
      <c r="AB4706">
        <v>47</v>
      </c>
      <c r="AC4706">
        <v>4</v>
      </c>
      <c r="AD4706">
        <v>0</v>
      </c>
      <c r="AE4706">
        <v>29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100</v>
      </c>
      <c r="AR4706">
        <v>100</v>
      </c>
      <c r="AS4706" t="s">
        <v>797</v>
      </c>
    </row>
    <row r="4707" spans="1:45" x14ac:dyDescent="0.25">
      <c r="A4707">
        <v>4702</v>
      </c>
      <c r="B4707" t="s">
        <v>26</v>
      </c>
      <c r="C4707" t="s">
        <v>665</v>
      </c>
      <c r="D4707" t="s">
        <v>0</v>
      </c>
      <c r="E4707" t="s">
        <v>333</v>
      </c>
      <c r="F4707" s="138">
        <v>44198</v>
      </c>
      <c r="G4707" t="s">
        <v>670</v>
      </c>
      <c r="H4707" t="s">
        <v>667</v>
      </c>
      <c r="I4707" t="s">
        <v>668</v>
      </c>
      <c r="J4707" t="s">
        <v>137</v>
      </c>
      <c r="K4707" t="s">
        <v>671</v>
      </c>
      <c r="L4707">
        <v>1200</v>
      </c>
      <c r="M4707">
        <v>336</v>
      </c>
      <c r="N4707">
        <v>376</v>
      </c>
      <c r="P4707">
        <v>134.4</v>
      </c>
      <c r="Q4707">
        <v>60</v>
      </c>
      <c r="R4707">
        <v>0</v>
      </c>
      <c r="S4707">
        <v>88.703999999999994</v>
      </c>
      <c r="T4707">
        <v>24</v>
      </c>
      <c r="U4707">
        <v>0</v>
      </c>
      <c r="V4707">
        <v>0.4</v>
      </c>
      <c r="W4707">
        <v>0.4</v>
      </c>
      <c r="X4707">
        <v>0.22796352583586627</v>
      </c>
      <c r="Y4707">
        <v>0</v>
      </c>
      <c r="Z4707">
        <v>387</v>
      </c>
      <c r="AA4707">
        <v>0.75</v>
      </c>
      <c r="AB4707">
        <v>24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100</v>
      </c>
      <c r="AR4707">
        <v>100</v>
      </c>
      <c r="AS4707" t="s">
        <v>797</v>
      </c>
    </row>
    <row r="4708" spans="1:45" x14ac:dyDescent="0.25">
      <c r="A4708">
        <v>4703</v>
      </c>
      <c r="B4708" t="s">
        <v>26</v>
      </c>
      <c r="C4708" t="s">
        <v>680</v>
      </c>
      <c r="D4708" t="s">
        <v>0</v>
      </c>
      <c r="E4708" t="s">
        <v>333</v>
      </c>
      <c r="F4708" s="138">
        <v>44198</v>
      </c>
      <c r="G4708" t="s">
        <v>666</v>
      </c>
      <c r="H4708" t="s">
        <v>667</v>
      </c>
      <c r="I4708" t="s">
        <v>681</v>
      </c>
      <c r="J4708" t="s">
        <v>236</v>
      </c>
      <c r="K4708" t="s">
        <v>669</v>
      </c>
      <c r="L4708">
        <v>2700</v>
      </c>
      <c r="M4708">
        <v>567</v>
      </c>
      <c r="N4708">
        <v>960</v>
      </c>
      <c r="P4708">
        <v>226</v>
      </c>
      <c r="Q4708">
        <v>152</v>
      </c>
      <c r="R4708">
        <v>0</v>
      </c>
      <c r="S4708">
        <v>147</v>
      </c>
      <c r="T4708">
        <v>166.5</v>
      </c>
      <c r="U4708">
        <v>0</v>
      </c>
      <c r="V4708">
        <v>1.0953947368421053</v>
      </c>
      <c r="W4708">
        <v>0.4</v>
      </c>
      <c r="X4708">
        <v>0.22619047619047619</v>
      </c>
      <c r="Y4708">
        <v>0</v>
      </c>
      <c r="Z4708">
        <v>1115</v>
      </c>
      <c r="AA4708">
        <v>0.7</v>
      </c>
      <c r="AB4708">
        <v>151</v>
      </c>
      <c r="AC4708">
        <v>0</v>
      </c>
      <c r="AD4708">
        <v>0</v>
      </c>
      <c r="AE4708">
        <v>31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150</v>
      </c>
      <c r="AR4708">
        <v>150</v>
      </c>
      <c r="AS4708" t="s">
        <v>797</v>
      </c>
    </row>
    <row r="4709" spans="1:45" x14ac:dyDescent="0.25">
      <c r="A4709">
        <v>4704</v>
      </c>
      <c r="B4709" t="s">
        <v>26</v>
      </c>
      <c r="C4709" t="s">
        <v>680</v>
      </c>
      <c r="D4709" t="s">
        <v>0</v>
      </c>
      <c r="E4709" t="s">
        <v>333</v>
      </c>
      <c r="F4709" s="138">
        <v>44198</v>
      </c>
      <c r="G4709" t="s">
        <v>670</v>
      </c>
      <c r="H4709" t="s">
        <v>667</v>
      </c>
      <c r="I4709" t="s">
        <v>681</v>
      </c>
      <c r="J4709" t="s">
        <v>369</v>
      </c>
      <c r="K4709" t="s">
        <v>671</v>
      </c>
      <c r="L4709">
        <v>1200</v>
      </c>
      <c r="M4709">
        <v>336</v>
      </c>
      <c r="N4709">
        <v>368</v>
      </c>
      <c r="P4709">
        <v>134</v>
      </c>
      <c r="Q4709">
        <v>53</v>
      </c>
      <c r="R4709">
        <v>4</v>
      </c>
      <c r="S4709">
        <v>88</v>
      </c>
      <c r="T4709">
        <v>43</v>
      </c>
      <c r="U4709">
        <v>5</v>
      </c>
      <c r="V4709">
        <v>0.84210526315789469</v>
      </c>
      <c r="W4709">
        <v>0.4</v>
      </c>
      <c r="X4709">
        <v>0.20574534161490685</v>
      </c>
      <c r="Y4709">
        <v>1.5527950310559008E-2</v>
      </c>
      <c r="Z4709">
        <v>432</v>
      </c>
      <c r="AA4709">
        <v>0.7</v>
      </c>
      <c r="AB4709">
        <v>33</v>
      </c>
      <c r="AC4709">
        <v>0</v>
      </c>
      <c r="AD4709">
        <v>0</v>
      </c>
      <c r="AE4709">
        <v>20</v>
      </c>
      <c r="AF4709">
        <v>0</v>
      </c>
      <c r="AG4709">
        <v>0</v>
      </c>
      <c r="AH4709">
        <v>5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150</v>
      </c>
      <c r="AR4709">
        <v>150</v>
      </c>
      <c r="AS4709" t="s">
        <v>797</v>
      </c>
    </row>
    <row r="4710" spans="1:45" x14ac:dyDescent="0.25">
      <c r="A4710">
        <v>4705</v>
      </c>
      <c r="B4710" t="s">
        <v>26</v>
      </c>
      <c r="C4710" t="s">
        <v>665</v>
      </c>
      <c r="D4710" t="s">
        <v>0</v>
      </c>
      <c r="E4710" t="s">
        <v>333</v>
      </c>
      <c r="F4710" s="138">
        <v>44199</v>
      </c>
      <c r="G4710" t="s">
        <v>666</v>
      </c>
      <c r="H4710" t="s">
        <v>667</v>
      </c>
      <c r="I4710" t="s">
        <v>668</v>
      </c>
      <c r="J4710" t="s">
        <v>129</v>
      </c>
      <c r="K4710" t="s">
        <v>669</v>
      </c>
      <c r="L4710">
        <v>2700</v>
      </c>
      <c r="M4710">
        <v>567</v>
      </c>
      <c r="N4710">
        <v>646</v>
      </c>
      <c r="P4710">
        <v>226.8</v>
      </c>
      <c r="Q4710">
        <v>132</v>
      </c>
      <c r="R4710">
        <v>0</v>
      </c>
      <c r="S4710">
        <v>149.68799999999999</v>
      </c>
      <c r="T4710">
        <v>75</v>
      </c>
      <c r="U4710">
        <v>0</v>
      </c>
      <c r="V4710">
        <v>0.56818181818181823</v>
      </c>
      <c r="W4710">
        <v>0.4</v>
      </c>
      <c r="X4710">
        <v>0.291906236178682</v>
      </c>
      <c r="Y4710">
        <v>0</v>
      </c>
      <c r="Z4710">
        <v>512</v>
      </c>
      <c r="AA4710">
        <v>0.8</v>
      </c>
      <c r="AB4710">
        <v>65</v>
      </c>
      <c r="AC4710">
        <v>10</v>
      </c>
      <c r="AD4710">
        <v>0</v>
      </c>
      <c r="AE4710">
        <v>15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100</v>
      </c>
      <c r="AR4710">
        <v>100</v>
      </c>
      <c r="AS4710" t="s">
        <v>797</v>
      </c>
    </row>
    <row r="4711" spans="1:45" x14ac:dyDescent="0.25">
      <c r="A4711">
        <v>4706</v>
      </c>
      <c r="B4711" t="s">
        <v>26</v>
      </c>
      <c r="C4711" t="s">
        <v>665</v>
      </c>
      <c r="D4711" t="s">
        <v>0</v>
      </c>
      <c r="E4711" t="s">
        <v>333</v>
      </c>
      <c r="F4711" s="138">
        <v>44199</v>
      </c>
      <c r="G4711" t="s">
        <v>670</v>
      </c>
      <c r="H4711" t="s">
        <v>667</v>
      </c>
      <c r="I4711" t="s">
        <v>668</v>
      </c>
      <c r="J4711" t="s">
        <v>137</v>
      </c>
      <c r="K4711" t="s">
        <v>671</v>
      </c>
      <c r="L4711">
        <v>1200</v>
      </c>
      <c r="M4711">
        <v>336</v>
      </c>
      <c r="N4711">
        <v>365</v>
      </c>
      <c r="P4711">
        <v>134.4</v>
      </c>
      <c r="Q4711">
        <v>55</v>
      </c>
      <c r="R4711">
        <v>0</v>
      </c>
      <c r="S4711">
        <v>88.703999999999994</v>
      </c>
      <c r="T4711">
        <v>39</v>
      </c>
      <c r="U4711">
        <v>0</v>
      </c>
      <c r="V4711">
        <v>0.70909090909090911</v>
      </c>
      <c r="W4711">
        <v>0.4</v>
      </c>
      <c r="X4711">
        <v>0.21526418786692761</v>
      </c>
      <c r="Y4711">
        <v>0</v>
      </c>
      <c r="Z4711">
        <v>349</v>
      </c>
      <c r="AA4711">
        <v>0.75</v>
      </c>
      <c r="AB4711">
        <v>39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100</v>
      </c>
      <c r="AR4711">
        <v>100</v>
      </c>
      <c r="AS4711" t="s">
        <v>797</v>
      </c>
    </row>
    <row r="4712" spans="1:45" x14ac:dyDescent="0.25">
      <c r="A4712">
        <v>4707</v>
      </c>
      <c r="B4712" t="s">
        <v>26</v>
      </c>
      <c r="C4712" t="s">
        <v>680</v>
      </c>
      <c r="D4712" t="s">
        <v>0</v>
      </c>
      <c r="E4712" t="s">
        <v>333</v>
      </c>
      <c r="F4712" s="138">
        <v>44199</v>
      </c>
      <c r="G4712" t="s">
        <v>666</v>
      </c>
      <c r="H4712" t="s">
        <v>667</v>
      </c>
      <c r="I4712" t="s">
        <v>681</v>
      </c>
      <c r="J4712" t="s">
        <v>236</v>
      </c>
      <c r="K4712" t="s">
        <v>669</v>
      </c>
      <c r="L4712">
        <v>2700</v>
      </c>
      <c r="M4712">
        <v>567</v>
      </c>
      <c r="N4712">
        <v>480</v>
      </c>
      <c r="P4712">
        <v>226</v>
      </c>
      <c r="Q4712">
        <v>78</v>
      </c>
      <c r="R4712">
        <v>0</v>
      </c>
      <c r="S4712">
        <v>147</v>
      </c>
      <c r="T4712">
        <v>83.5</v>
      </c>
      <c r="U4712">
        <v>0</v>
      </c>
      <c r="V4712">
        <v>1.0705128205128205</v>
      </c>
      <c r="W4712">
        <v>0.4</v>
      </c>
      <c r="X4712">
        <v>0.23214285714285715</v>
      </c>
      <c r="Y4712">
        <v>0</v>
      </c>
      <c r="Z4712">
        <v>850</v>
      </c>
      <c r="AA4712">
        <v>0.7</v>
      </c>
      <c r="AB4712">
        <v>70</v>
      </c>
      <c r="AC4712">
        <v>0</v>
      </c>
      <c r="AD4712">
        <v>0</v>
      </c>
      <c r="AE4712">
        <v>27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150</v>
      </c>
      <c r="AR4712">
        <v>150</v>
      </c>
      <c r="AS4712" t="s">
        <v>797</v>
      </c>
    </row>
    <row r="4713" spans="1:45" x14ac:dyDescent="0.25">
      <c r="A4713">
        <v>4708</v>
      </c>
      <c r="B4713" t="s">
        <v>26</v>
      </c>
      <c r="C4713" t="s">
        <v>680</v>
      </c>
      <c r="D4713" t="s">
        <v>0</v>
      </c>
      <c r="E4713" t="s">
        <v>333</v>
      </c>
      <c r="F4713" s="138">
        <v>44199</v>
      </c>
      <c r="G4713" t="s">
        <v>670</v>
      </c>
      <c r="H4713" t="s">
        <v>667</v>
      </c>
      <c r="I4713" t="s">
        <v>681</v>
      </c>
      <c r="J4713" t="s">
        <v>369</v>
      </c>
      <c r="K4713" t="s">
        <v>671</v>
      </c>
      <c r="L4713">
        <v>1200</v>
      </c>
      <c r="M4713">
        <v>336</v>
      </c>
      <c r="N4713">
        <v>320</v>
      </c>
      <c r="P4713">
        <v>134</v>
      </c>
      <c r="Q4713">
        <v>68</v>
      </c>
      <c r="R4713">
        <v>3</v>
      </c>
      <c r="S4713">
        <v>88</v>
      </c>
      <c r="T4713">
        <v>55.75</v>
      </c>
      <c r="U4713">
        <v>3</v>
      </c>
      <c r="V4713">
        <v>0.82746478873239437</v>
      </c>
      <c r="W4713">
        <v>0.4</v>
      </c>
      <c r="X4713">
        <v>0.30357142857142855</v>
      </c>
      <c r="Y4713">
        <v>1.3392857142857142E-2</v>
      </c>
      <c r="Z4713">
        <v>347</v>
      </c>
      <c r="AA4713">
        <v>0.7</v>
      </c>
      <c r="AB4713">
        <v>51</v>
      </c>
      <c r="AC4713">
        <v>5</v>
      </c>
      <c r="AD4713">
        <v>0</v>
      </c>
      <c r="AE4713">
        <v>7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6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150</v>
      </c>
      <c r="AR4713">
        <v>150</v>
      </c>
      <c r="AS4713" t="s">
        <v>797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347"/>
  <sheetViews>
    <sheetView workbookViewId="0">
      <selection activeCell="E4" sqref="E4"/>
    </sheetView>
  </sheetViews>
  <sheetFormatPr defaultRowHeight="15" x14ac:dyDescent="0.25"/>
  <cols>
    <col min="1" max="1" width="9.28515625" bestFit="1" customWidth="1"/>
    <col min="2" max="2" width="8.85546875" bestFit="1" customWidth="1"/>
    <col min="3" max="3" width="13.140625" bestFit="1" customWidth="1"/>
    <col min="4" max="4" width="16.140625" bestFit="1" customWidth="1"/>
    <col min="5" max="5" width="56.85546875" bestFit="1" customWidth="1"/>
  </cols>
  <sheetData>
    <row r="1" spans="1:6" x14ac:dyDescent="0.25">
      <c r="A1" s="148" t="s">
        <v>649</v>
      </c>
      <c r="B1" s="148" t="s">
        <v>650</v>
      </c>
      <c r="C1" s="148" t="s">
        <v>652</v>
      </c>
      <c r="D1" s="148" t="s">
        <v>654</v>
      </c>
      <c r="E1" s="148" t="s">
        <v>647</v>
      </c>
      <c r="F1" s="156"/>
    </row>
    <row r="2" spans="1:6" x14ac:dyDescent="0.25">
      <c r="A2" t="s">
        <v>26</v>
      </c>
      <c r="B2" t="s">
        <v>665</v>
      </c>
      <c r="C2" t="s">
        <v>670</v>
      </c>
      <c r="D2" t="s">
        <v>668</v>
      </c>
      <c r="E2" t="s">
        <v>137</v>
      </c>
      <c r="F2" s="27"/>
    </row>
    <row r="3" spans="1:6" x14ac:dyDescent="0.25">
      <c r="A3" t="s">
        <v>26</v>
      </c>
      <c r="B3" t="s">
        <v>665</v>
      </c>
      <c r="C3" t="s">
        <v>670</v>
      </c>
      <c r="D3" t="s">
        <v>668</v>
      </c>
      <c r="E3" t="s">
        <v>138</v>
      </c>
      <c r="F3" s="40"/>
    </row>
    <row r="4" spans="1:6" x14ac:dyDescent="0.25">
      <c r="A4" t="s">
        <v>26</v>
      </c>
      <c r="B4" t="s">
        <v>665</v>
      </c>
      <c r="C4" t="s">
        <v>670</v>
      </c>
      <c r="D4" t="s">
        <v>668</v>
      </c>
      <c r="E4" t="s">
        <v>141</v>
      </c>
      <c r="F4" s="42"/>
    </row>
    <row r="5" spans="1:6" x14ac:dyDescent="0.25">
      <c r="A5" t="s">
        <v>26</v>
      </c>
      <c r="B5" t="s">
        <v>665</v>
      </c>
      <c r="C5" t="s">
        <v>670</v>
      </c>
      <c r="D5" t="s">
        <v>668</v>
      </c>
      <c r="E5" t="s">
        <v>145</v>
      </c>
      <c r="F5" s="42"/>
    </row>
    <row r="6" spans="1:6" x14ac:dyDescent="0.25">
      <c r="A6" t="s">
        <v>26</v>
      </c>
      <c r="B6" t="s">
        <v>665</v>
      </c>
      <c r="C6" t="s">
        <v>670</v>
      </c>
      <c r="D6" t="s">
        <v>672</v>
      </c>
      <c r="E6" t="s">
        <v>191</v>
      </c>
      <c r="F6" s="40"/>
    </row>
    <row r="7" spans="1:6" x14ac:dyDescent="0.25">
      <c r="A7" t="s">
        <v>26</v>
      </c>
      <c r="B7" t="s">
        <v>665</v>
      </c>
      <c r="C7" t="s">
        <v>670</v>
      </c>
      <c r="D7" t="s">
        <v>673</v>
      </c>
      <c r="E7" t="s">
        <v>370</v>
      </c>
      <c r="F7" s="56"/>
    </row>
    <row r="8" spans="1:6" x14ac:dyDescent="0.25">
      <c r="A8" t="s">
        <v>26</v>
      </c>
      <c r="B8" t="s">
        <v>665</v>
      </c>
      <c r="C8" t="s">
        <v>670</v>
      </c>
      <c r="D8" t="s">
        <v>674</v>
      </c>
      <c r="E8" t="s">
        <v>371</v>
      </c>
      <c r="F8" s="56"/>
    </row>
    <row r="9" spans="1:6" x14ac:dyDescent="0.25">
      <c r="A9" t="s">
        <v>26</v>
      </c>
      <c r="B9" t="s">
        <v>665</v>
      </c>
      <c r="C9" t="s">
        <v>675</v>
      </c>
      <c r="D9" t="s">
        <v>668</v>
      </c>
      <c r="E9" t="s">
        <v>164</v>
      </c>
      <c r="F9" s="56"/>
    </row>
    <row r="10" spans="1:6" x14ac:dyDescent="0.25">
      <c r="A10" t="s">
        <v>26</v>
      </c>
      <c r="B10" t="s">
        <v>665</v>
      </c>
      <c r="C10" t="s">
        <v>676</v>
      </c>
      <c r="D10" t="s">
        <v>668</v>
      </c>
      <c r="E10" t="s">
        <v>166</v>
      </c>
      <c r="F10" s="56"/>
    </row>
    <row r="11" spans="1:6" x14ac:dyDescent="0.25">
      <c r="A11" t="s">
        <v>26</v>
      </c>
      <c r="B11" t="s">
        <v>665</v>
      </c>
      <c r="C11" t="s">
        <v>676</v>
      </c>
      <c r="D11" t="s">
        <v>672</v>
      </c>
      <c r="E11" t="s">
        <v>372</v>
      </c>
      <c r="F11" s="56"/>
    </row>
    <row r="12" spans="1:6" x14ac:dyDescent="0.25">
      <c r="A12" t="s">
        <v>26</v>
      </c>
      <c r="B12" t="s">
        <v>665</v>
      </c>
      <c r="C12" t="s">
        <v>666</v>
      </c>
      <c r="D12" t="s">
        <v>668</v>
      </c>
      <c r="E12" t="s">
        <v>129</v>
      </c>
      <c r="F12" s="56"/>
    </row>
    <row r="13" spans="1:6" x14ac:dyDescent="0.25">
      <c r="A13" t="s">
        <v>26</v>
      </c>
      <c r="B13" t="s">
        <v>665</v>
      </c>
      <c r="C13" t="s">
        <v>666</v>
      </c>
      <c r="D13" t="s">
        <v>672</v>
      </c>
      <c r="E13" t="s">
        <v>189</v>
      </c>
      <c r="F13" s="56"/>
    </row>
    <row r="14" spans="1:6" x14ac:dyDescent="0.25">
      <c r="A14" t="s">
        <v>26</v>
      </c>
      <c r="B14" t="s">
        <v>665</v>
      </c>
      <c r="C14" t="s">
        <v>670</v>
      </c>
      <c r="D14" t="s">
        <v>668</v>
      </c>
      <c r="E14" t="s">
        <v>139</v>
      </c>
      <c r="F14" s="56"/>
    </row>
    <row r="15" spans="1:6" x14ac:dyDescent="0.25">
      <c r="A15" t="s">
        <v>26</v>
      </c>
      <c r="B15" t="s">
        <v>665</v>
      </c>
      <c r="C15" t="s">
        <v>670</v>
      </c>
      <c r="D15" t="s">
        <v>668</v>
      </c>
      <c r="E15" t="s">
        <v>140</v>
      </c>
      <c r="F15" s="56"/>
    </row>
    <row r="16" spans="1:6" x14ac:dyDescent="0.25">
      <c r="A16" t="s">
        <v>26</v>
      </c>
      <c r="B16" t="s">
        <v>665</v>
      </c>
      <c r="C16" t="s">
        <v>670</v>
      </c>
      <c r="D16" t="s">
        <v>668</v>
      </c>
      <c r="E16" t="s">
        <v>142</v>
      </c>
      <c r="F16" s="56"/>
    </row>
    <row r="17" spans="1:6" x14ac:dyDescent="0.25">
      <c r="A17" t="s">
        <v>26</v>
      </c>
      <c r="B17" t="s">
        <v>665</v>
      </c>
      <c r="C17" t="s">
        <v>670</v>
      </c>
      <c r="D17" t="s">
        <v>668</v>
      </c>
      <c r="E17" t="s">
        <v>143</v>
      </c>
      <c r="F17" s="56"/>
    </row>
    <row r="18" spans="1:6" x14ac:dyDescent="0.25">
      <c r="A18" t="s">
        <v>26</v>
      </c>
      <c r="B18" t="s">
        <v>665</v>
      </c>
      <c r="C18" t="s">
        <v>670</v>
      </c>
      <c r="D18" t="s">
        <v>668</v>
      </c>
      <c r="E18" t="s">
        <v>144</v>
      </c>
      <c r="F18" s="56"/>
    </row>
    <row r="19" spans="1:6" x14ac:dyDescent="0.25">
      <c r="A19" t="s">
        <v>26</v>
      </c>
      <c r="B19" t="s">
        <v>665</v>
      </c>
      <c r="C19" t="s">
        <v>670</v>
      </c>
      <c r="D19" t="s">
        <v>672</v>
      </c>
      <c r="E19" t="s">
        <v>190</v>
      </c>
      <c r="F19" s="56"/>
    </row>
    <row r="20" spans="1:6" x14ac:dyDescent="0.25">
      <c r="A20" t="s">
        <v>26</v>
      </c>
      <c r="B20" t="s">
        <v>665</v>
      </c>
      <c r="C20" t="s">
        <v>670</v>
      </c>
      <c r="D20" t="s">
        <v>677</v>
      </c>
      <c r="E20" t="s">
        <v>195</v>
      </c>
      <c r="F20" s="56"/>
    </row>
    <row r="21" spans="1:6" x14ac:dyDescent="0.25">
      <c r="A21" t="s">
        <v>26</v>
      </c>
      <c r="B21" t="s">
        <v>665</v>
      </c>
      <c r="C21" t="s">
        <v>670</v>
      </c>
      <c r="D21" t="s">
        <v>677</v>
      </c>
      <c r="E21" t="s">
        <v>196</v>
      </c>
      <c r="F21" s="56"/>
    </row>
    <row r="22" spans="1:6" x14ac:dyDescent="0.25">
      <c r="A22" t="s">
        <v>26</v>
      </c>
      <c r="B22" t="s">
        <v>665</v>
      </c>
      <c r="C22" t="s">
        <v>676</v>
      </c>
      <c r="D22" t="s">
        <v>668</v>
      </c>
      <c r="E22" t="s">
        <v>165</v>
      </c>
      <c r="F22" s="56"/>
    </row>
    <row r="23" spans="1:6" x14ac:dyDescent="0.25">
      <c r="A23" t="s">
        <v>26</v>
      </c>
      <c r="B23" t="s">
        <v>665</v>
      </c>
      <c r="C23" t="s">
        <v>676</v>
      </c>
      <c r="D23" t="s">
        <v>668</v>
      </c>
      <c r="E23" t="s">
        <v>167</v>
      </c>
      <c r="F23" s="56"/>
    </row>
    <row r="24" spans="1:6" x14ac:dyDescent="0.25">
      <c r="A24" t="s">
        <v>26</v>
      </c>
      <c r="B24" t="s">
        <v>665</v>
      </c>
      <c r="C24" t="s">
        <v>676</v>
      </c>
      <c r="D24" t="s">
        <v>668</v>
      </c>
      <c r="E24" t="s">
        <v>168</v>
      </c>
      <c r="F24" s="56"/>
    </row>
    <row r="25" spans="1:6" x14ac:dyDescent="0.25">
      <c r="A25" t="s">
        <v>26</v>
      </c>
      <c r="B25" t="s">
        <v>678</v>
      </c>
      <c r="C25" t="s">
        <v>676</v>
      </c>
      <c r="D25" t="s">
        <v>679</v>
      </c>
      <c r="E25" t="s">
        <v>380</v>
      </c>
      <c r="F25" s="56"/>
    </row>
    <row r="26" spans="1:6" x14ac:dyDescent="0.25">
      <c r="A26" t="s">
        <v>26</v>
      </c>
      <c r="B26" t="s">
        <v>680</v>
      </c>
      <c r="C26" t="s">
        <v>666</v>
      </c>
      <c r="D26" t="s">
        <v>681</v>
      </c>
      <c r="E26" t="s">
        <v>236</v>
      </c>
      <c r="F26" s="56"/>
    </row>
    <row r="27" spans="1:6" x14ac:dyDescent="0.25">
      <c r="A27" t="s">
        <v>26</v>
      </c>
      <c r="B27" t="s">
        <v>680</v>
      </c>
      <c r="C27" t="s">
        <v>670</v>
      </c>
      <c r="D27" t="s">
        <v>681</v>
      </c>
      <c r="E27" t="s">
        <v>375</v>
      </c>
      <c r="F27" s="56"/>
    </row>
    <row r="28" spans="1:6" x14ac:dyDescent="0.25">
      <c r="A28" t="s">
        <v>26</v>
      </c>
      <c r="B28" t="s">
        <v>680</v>
      </c>
      <c r="C28" t="s">
        <v>670</v>
      </c>
      <c r="D28" t="s">
        <v>681</v>
      </c>
      <c r="E28" t="s">
        <v>376</v>
      </c>
      <c r="F28" s="56"/>
    </row>
    <row r="29" spans="1:6" x14ac:dyDescent="0.25">
      <c r="A29" t="s">
        <v>26</v>
      </c>
      <c r="B29" t="s">
        <v>680</v>
      </c>
      <c r="C29" t="s">
        <v>670</v>
      </c>
      <c r="D29" t="s">
        <v>681</v>
      </c>
      <c r="E29" t="s">
        <v>373</v>
      </c>
      <c r="F29" s="56"/>
    </row>
    <row r="30" spans="1:6" x14ac:dyDescent="0.25">
      <c r="A30" t="s">
        <v>26</v>
      </c>
      <c r="B30" t="s">
        <v>680</v>
      </c>
      <c r="C30" t="s">
        <v>670</v>
      </c>
      <c r="D30" t="s">
        <v>681</v>
      </c>
      <c r="E30" t="s">
        <v>374</v>
      </c>
      <c r="F30" s="58"/>
    </row>
    <row r="31" spans="1:6" x14ac:dyDescent="0.25">
      <c r="A31" t="s">
        <v>26</v>
      </c>
      <c r="B31" t="s">
        <v>680</v>
      </c>
      <c r="C31" t="s">
        <v>676</v>
      </c>
      <c r="D31" t="s">
        <v>681</v>
      </c>
      <c r="E31" t="s">
        <v>379</v>
      </c>
      <c r="F31" s="58"/>
    </row>
    <row r="32" spans="1:6" x14ac:dyDescent="0.25">
      <c r="A32" t="s">
        <v>26</v>
      </c>
      <c r="B32" t="s">
        <v>680</v>
      </c>
      <c r="C32" t="s">
        <v>676</v>
      </c>
      <c r="D32" t="s">
        <v>681</v>
      </c>
      <c r="E32" t="s">
        <v>377</v>
      </c>
      <c r="F32" s="42"/>
    </row>
    <row r="33" spans="1:6" x14ac:dyDescent="0.25">
      <c r="A33" t="s">
        <v>26</v>
      </c>
      <c r="B33" t="s">
        <v>680</v>
      </c>
      <c r="C33" t="s">
        <v>676</v>
      </c>
      <c r="D33" t="s">
        <v>681</v>
      </c>
      <c r="E33" t="s">
        <v>378</v>
      </c>
      <c r="F33" s="58"/>
    </row>
    <row r="34" spans="1:6" x14ac:dyDescent="0.25">
      <c r="A34" t="s">
        <v>26</v>
      </c>
      <c r="B34" t="s">
        <v>665</v>
      </c>
      <c r="C34" t="s">
        <v>666</v>
      </c>
      <c r="D34" t="s">
        <v>668</v>
      </c>
      <c r="E34" t="s">
        <v>130</v>
      </c>
      <c r="F34" s="58"/>
    </row>
    <row r="35" spans="1:6" x14ac:dyDescent="0.25">
      <c r="A35" t="s">
        <v>26</v>
      </c>
      <c r="B35" t="s">
        <v>665</v>
      </c>
      <c r="C35" t="s">
        <v>682</v>
      </c>
      <c r="D35" t="s">
        <v>668</v>
      </c>
      <c r="E35" t="s">
        <v>151</v>
      </c>
      <c r="F35" s="58"/>
    </row>
    <row r="36" spans="1:6" x14ac:dyDescent="0.25">
      <c r="A36" t="s">
        <v>26</v>
      </c>
      <c r="B36" t="s">
        <v>665</v>
      </c>
      <c r="C36" t="s">
        <v>682</v>
      </c>
      <c r="D36" t="s">
        <v>668</v>
      </c>
      <c r="E36" t="s">
        <v>147</v>
      </c>
      <c r="F36" s="56"/>
    </row>
    <row r="37" spans="1:6" x14ac:dyDescent="0.25">
      <c r="A37" t="s">
        <v>26</v>
      </c>
      <c r="B37" t="s">
        <v>665</v>
      </c>
      <c r="C37" t="s">
        <v>682</v>
      </c>
      <c r="D37" t="s">
        <v>668</v>
      </c>
      <c r="E37" t="s">
        <v>149</v>
      </c>
      <c r="F37" s="56"/>
    </row>
    <row r="38" spans="1:6" x14ac:dyDescent="0.25">
      <c r="A38" t="s">
        <v>26</v>
      </c>
      <c r="B38" t="s">
        <v>665</v>
      </c>
      <c r="C38" t="s">
        <v>682</v>
      </c>
      <c r="D38" t="s">
        <v>668</v>
      </c>
      <c r="E38" t="s">
        <v>152</v>
      </c>
      <c r="F38" s="56"/>
    </row>
    <row r="39" spans="1:6" x14ac:dyDescent="0.25">
      <c r="A39" t="s">
        <v>26</v>
      </c>
      <c r="B39" t="s">
        <v>665</v>
      </c>
      <c r="C39" t="s">
        <v>682</v>
      </c>
      <c r="D39" t="s">
        <v>668</v>
      </c>
      <c r="E39" t="s">
        <v>153</v>
      </c>
      <c r="F39" s="56"/>
    </row>
    <row r="40" spans="1:6" x14ac:dyDescent="0.25">
      <c r="A40" t="s">
        <v>26</v>
      </c>
      <c r="B40" t="s">
        <v>665</v>
      </c>
      <c r="C40" t="s">
        <v>682</v>
      </c>
      <c r="D40" t="s">
        <v>668</v>
      </c>
      <c r="E40" t="s">
        <v>154</v>
      </c>
      <c r="F40" s="56"/>
    </row>
    <row r="41" spans="1:6" x14ac:dyDescent="0.25">
      <c r="A41" t="s">
        <v>26</v>
      </c>
      <c r="B41" t="s">
        <v>665</v>
      </c>
      <c r="C41" t="s">
        <v>682</v>
      </c>
      <c r="D41" t="s">
        <v>668</v>
      </c>
      <c r="E41" t="s">
        <v>146</v>
      </c>
      <c r="F41" s="56"/>
    </row>
    <row r="42" spans="1:6" x14ac:dyDescent="0.25">
      <c r="A42" t="s">
        <v>26</v>
      </c>
      <c r="B42" t="s">
        <v>665</v>
      </c>
      <c r="C42" t="s">
        <v>682</v>
      </c>
      <c r="D42" t="s">
        <v>668</v>
      </c>
      <c r="E42" t="s">
        <v>395</v>
      </c>
      <c r="F42" s="56"/>
    </row>
    <row r="43" spans="1:6" x14ac:dyDescent="0.25">
      <c r="A43" t="s">
        <v>26</v>
      </c>
      <c r="B43" t="s">
        <v>665</v>
      </c>
      <c r="C43" t="s">
        <v>682</v>
      </c>
      <c r="D43" t="s">
        <v>668</v>
      </c>
      <c r="E43" t="s">
        <v>396</v>
      </c>
      <c r="F43" s="56"/>
    </row>
    <row r="44" spans="1:6" x14ac:dyDescent="0.25">
      <c r="A44" t="s">
        <v>26</v>
      </c>
      <c r="B44" t="s">
        <v>665</v>
      </c>
      <c r="C44" t="s">
        <v>683</v>
      </c>
      <c r="D44" t="s">
        <v>668</v>
      </c>
      <c r="E44" t="s">
        <v>391</v>
      </c>
      <c r="F44" s="56"/>
    </row>
    <row r="45" spans="1:6" x14ac:dyDescent="0.25">
      <c r="A45" t="s">
        <v>26</v>
      </c>
      <c r="B45" t="s">
        <v>665</v>
      </c>
      <c r="C45" t="s">
        <v>683</v>
      </c>
      <c r="D45" t="s">
        <v>668</v>
      </c>
      <c r="E45" t="s">
        <v>394</v>
      </c>
      <c r="F45" s="56"/>
    </row>
    <row r="46" spans="1:6" x14ac:dyDescent="0.25">
      <c r="A46" t="s">
        <v>26</v>
      </c>
      <c r="B46" t="s">
        <v>665</v>
      </c>
      <c r="C46" t="s">
        <v>683</v>
      </c>
      <c r="D46" t="s">
        <v>668</v>
      </c>
      <c r="E46" t="s">
        <v>392</v>
      </c>
      <c r="F46" s="56"/>
    </row>
    <row r="47" spans="1:6" x14ac:dyDescent="0.25">
      <c r="A47" t="s">
        <v>26</v>
      </c>
      <c r="B47" t="s">
        <v>665</v>
      </c>
      <c r="C47" t="s">
        <v>683</v>
      </c>
      <c r="D47" t="s">
        <v>668</v>
      </c>
      <c r="E47" t="s">
        <v>393</v>
      </c>
      <c r="F47" s="56"/>
    </row>
    <row r="48" spans="1:6" x14ac:dyDescent="0.25">
      <c r="A48" t="s">
        <v>26</v>
      </c>
      <c r="B48" t="s">
        <v>665</v>
      </c>
      <c r="C48" t="s">
        <v>684</v>
      </c>
      <c r="D48" t="s">
        <v>668</v>
      </c>
      <c r="E48" t="s">
        <v>169</v>
      </c>
      <c r="F48" s="56"/>
    </row>
    <row r="49" spans="1:6" x14ac:dyDescent="0.25">
      <c r="A49" t="s">
        <v>26</v>
      </c>
      <c r="B49" t="s">
        <v>665</v>
      </c>
      <c r="C49" t="s">
        <v>684</v>
      </c>
      <c r="D49" t="s">
        <v>668</v>
      </c>
      <c r="E49" t="s">
        <v>170</v>
      </c>
      <c r="F49" s="56"/>
    </row>
    <row r="50" spans="1:6" x14ac:dyDescent="0.25">
      <c r="A50" t="s">
        <v>26</v>
      </c>
      <c r="B50" t="s">
        <v>665</v>
      </c>
      <c r="C50" t="s">
        <v>684</v>
      </c>
      <c r="D50" t="s">
        <v>668</v>
      </c>
      <c r="E50" t="s">
        <v>171</v>
      </c>
      <c r="F50" s="56"/>
    </row>
    <row r="51" spans="1:6" x14ac:dyDescent="0.25">
      <c r="A51" t="s">
        <v>26</v>
      </c>
      <c r="B51" t="s">
        <v>665</v>
      </c>
      <c r="C51" t="s">
        <v>684</v>
      </c>
      <c r="D51" t="s">
        <v>672</v>
      </c>
      <c r="E51" t="s">
        <v>402</v>
      </c>
      <c r="F51" s="56"/>
    </row>
    <row r="52" spans="1:6" x14ac:dyDescent="0.25">
      <c r="A52" t="s">
        <v>26</v>
      </c>
      <c r="B52" t="s">
        <v>665</v>
      </c>
      <c r="C52" t="s">
        <v>684</v>
      </c>
      <c r="D52" t="s">
        <v>677</v>
      </c>
      <c r="E52" t="s">
        <v>401</v>
      </c>
      <c r="F52" s="56"/>
    </row>
    <row r="53" spans="1:6" x14ac:dyDescent="0.25">
      <c r="A53" t="s">
        <v>26</v>
      </c>
      <c r="B53" t="s">
        <v>665</v>
      </c>
      <c r="C53" t="s">
        <v>685</v>
      </c>
      <c r="D53" t="s">
        <v>668</v>
      </c>
      <c r="E53" t="s">
        <v>172</v>
      </c>
      <c r="F53" s="56"/>
    </row>
    <row r="54" spans="1:6" x14ac:dyDescent="0.25">
      <c r="A54" t="s">
        <v>26</v>
      </c>
      <c r="B54" t="s">
        <v>665</v>
      </c>
      <c r="C54" t="s">
        <v>685</v>
      </c>
      <c r="D54" t="s">
        <v>668</v>
      </c>
      <c r="E54" t="s">
        <v>173</v>
      </c>
      <c r="F54" s="56"/>
    </row>
    <row r="55" spans="1:6" x14ac:dyDescent="0.25">
      <c r="A55" t="s">
        <v>26</v>
      </c>
      <c r="B55" t="s">
        <v>665</v>
      </c>
      <c r="C55" t="s">
        <v>685</v>
      </c>
      <c r="D55" t="s">
        <v>668</v>
      </c>
      <c r="E55" t="s">
        <v>174</v>
      </c>
      <c r="F55" s="56"/>
    </row>
    <row r="56" spans="1:6" x14ac:dyDescent="0.25">
      <c r="A56" t="s">
        <v>26</v>
      </c>
      <c r="B56" t="s">
        <v>665</v>
      </c>
      <c r="C56" t="s">
        <v>685</v>
      </c>
      <c r="D56" t="s">
        <v>668</v>
      </c>
      <c r="E56" t="s">
        <v>175</v>
      </c>
      <c r="F56" s="56"/>
    </row>
    <row r="57" spans="1:6" x14ac:dyDescent="0.25">
      <c r="A57" t="s">
        <v>26</v>
      </c>
      <c r="B57" t="s">
        <v>665</v>
      </c>
      <c r="C57" t="s">
        <v>685</v>
      </c>
      <c r="D57" t="s">
        <v>668</v>
      </c>
      <c r="E57" t="s">
        <v>176</v>
      </c>
      <c r="F57" s="56"/>
    </row>
    <row r="58" spans="1:6" x14ac:dyDescent="0.25">
      <c r="A58" t="s">
        <v>26</v>
      </c>
      <c r="B58" t="s">
        <v>665</v>
      </c>
      <c r="C58" t="s">
        <v>685</v>
      </c>
      <c r="D58" t="s">
        <v>668</v>
      </c>
      <c r="E58" t="s">
        <v>187</v>
      </c>
      <c r="F58" s="11"/>
    </row>
    <row r="59" spans="1:6" x14ac:dyDescent="0.25">
      <c r="A59" t="s">
        <v>26</v>
      </c>
      <c r="B59" t="s">
        <v>665</v>
      </c>
      <c r="C59" t="s">
        <v>685</v>
      </c>
      <c r="D59" t="s">
        <v>668</v>
      </c>
      <c r="E59" t="s">
        <v>177</v>
      </c>
      <c r="F59" s="11"/>
    </row>
    <row r="60" spans="1:6" x14ac:dyDescent="0.25">
      <c r="A60" t="s">
        <v>26</v>
      </c>
      <c r="B60" t="s">
        <v>665</v>
      </c>
      <c r="C60" t="s">
        <v>685</v>
      </c>
      <c r="D60" t="s">
        <v>668</v>
      </c>
      <c r="E60" t="s">
        <v>416</v>
      </c>
      <c r="F60" s="4"/>
    </row>
    <row r="61" spans="1:6" x14ac:dyDescent="0.25">
      <c r="A61" t="s">
        <v>26</v>
      </c>
      <c r="B61" t="s">
        <v>665</v>
      </c>
      <c r="C61" t="s">
        <v>685</v>
      </c>
      <c r="D61" t="s">
        <v>672</v>
      </c>
      <c r="E61" t="s">
        <v>407</v>
      </c>
      <c r="F61" s="61"/>
    </row>
    <row r="62" spans="1:6" x14ac:dyDescent="0.25">
      <c r="A62" t="s">
        <v>26</v>
      </c>
      <c r="B62" t="s">
        <v>665</v>
      </c>
      <c r="C62" t="s">
        <v>685</v>
      </c>
      <c r="D62" t="s">
        <v>677</v>
      </c>
      <c r="E62" t="s">
        <v>405</v>
      </c>
      <c r="F62" s="61"/>
    </row>
    <row r="63" spans="1:6" x14ac:dyDescent="0.25">
      <c r="A63" t="s">
        <v>26</v>
      </c>
      <c r="B63" t="s">
        <v>678</v>
      </c>
      <c r="C63" t="s">
        <v>670</v>
      </c>
      <c r="D63" t="s">
        <v>679</v>
      </c>
      <c r="E63" t="s">
        <v>382</v>
      </c>
      <c r="F63" s="61"/>
    </row>
    <row r="64" spans="1:6" x14ac:dyDescent="0.25">
      <c r="A64" t="s">
        <v>26</v>
      </c>
      <c r="B64" t="s">
        <v>678</v>
      </c>
      <c r="C64" t="s">
        <v>670</v>
      </c>
      <c r="D64" t="s">
        <v>686</v>
      </c>
      <c r="E64" t="s">
        <v>233</v>
      </c>
      <c r="F64" s="61"/>
    </row>
    <row r="65" spans="1:6" x14ac:dyDescent="0.25">
      <c r="A65" t="s">
        <v>26</v>
      </c>
      <c r="B65" t="s">
        <v>678</v>
      </c>
      <c r="C65" t="s">
        <v>685</v>
      </c>
      <c r="D65" t="s">
        <v>686</v>
      </c>
      <c r="E65" t="s">
        <v>234</v>
      </c>
      <c r="F65" s="61"/>
    </row>
    <row r="66" spans="1:6" x14ac:dyDescent="0.25">
      <c r="A66" t="s">
        <v>26</v>
      </c>
      <c r="B66" t="s">
        <v>678</v>
      </c>
      <c r="C66" t="s">
        <v>685</v>
      </c>
      <c r="D66" t="s">
        <v>688</v>
      </c>
      <c r="E66" t="s">
        <v>414</v>
      </c>
      <c r="F66" s="61"/>
    </row>
    <row r="67" spans="1:6" x14ac:dyDescent="0.25">
      <c r="A67" t="s">
        <v>26</v>
      </c>
      <c r="B67" t="s">
        <v>678</v>
      </c>
      <c r="C67" t="s">
        <v>685</v>
      </c>
      <c r="D67" t="s">
        <v>688</v>
      </c>
      <c r="E67" t="s">
        <v>412</v>
      </c>
      <c r="F67" s="61"/>
    </row>
    <row r="68" spans="1:6" x14ac:dyDescent="0.25">
      <c r="A68" t="s">
        <v>26</v>
      </c>
      <c r="B68" t="s">
        <v>678</v>
      </c>
      <c r="C68" t="s">
        <v>685</v>
      </c>
      <c r="D68" t="s">
        <v>688</v>
      </c>
      <c r="E68" t="s">
        <v>418</v>
      </c>
      <c r="F68" s="18"/>
    </row>
    <row r="69" spans="1:6" x14ac:dyDescent="0.25">
      <c r="A69" t="s">
        <v>26</v>
      </c>
      <c r="B69" t="s">
        <v>680</v>
      </c>
      <c r="C69" t="s">
        <v>670</v>
      </c>
      <c r="D69" t="s">
        <v>681</v>
      </c>
      <c r="E69" t="s">
        <v>369</v>
      </c>
      <c r="F69" s="61"/>
    </row>
    <row r="70" spans="1:6" x14ac:dyDescent="0.25">
      <c r="A70" t="s">
        <v>26</v>
      </c>
      <c r="B70" t="s">
        <v>680</v>
      </c>
      <c r="C70" t="s">
        <v>670</v>
      </c>
      <c r="D70" t="s">
        <v>681</v>
      </c>
      <c r="E70" t="s">
        <v>384</v>
      </c>
      <c r="F70" s="61"/>
    </row>
    <row r="71" spans="1:6" x14ac:dyDescent="0.25">
      <c r="A71" t="s">
        <v>26</v>
      </c>
      <c r="B71" t="s">
        <v>680</v>
      </c>
      <c r="C71" t="s">
        <v>670</v>
      </c>
      <c r="D71" t="s">
        <v>681</v>
      </c>
      <c r="E71" t="s">
        <v>386</v>
      </c>
      <c r="F71" s="61"/>
    </row>
    <row r="72" spans="1:6" x14ac:dyDescent="0.25">
      <c r="A72" t="s">
        <v>26</v>
      </c>
      <c r="B72" t="s">
        <v>680</v>
      </c>
      <c r="C72" t="s">
        <v>670</v>
      </c>
      <c r="D72" t="s">
        <v>689</v>
      </c>
      <c r="E72" t="s">
        <v>307</v>
      </c>
      <c r="F72" s="62"/>
    </row>
    <row r="73" spans="1:6" x14ac:dyDescent="0.25">
      <c r="A73" t="s">
        <v>26</v>
      </c>
      <c r="B73" t="s">
        <v>680</v>
      </c>
      <c r="C73" t="s">
        <v>670</v>
      </c>
      <c r="D73" t="s">
        <v>690</v>
      </c>
      <c r="E73" t="s">
        <v>388</v>
      </c>
      <c r="F73" s="62"/>
    </row>
    <row r="74" spans="1:6" x14ac:dyDescent="0.25">
      <c r="A74" t="s">
        <v>26</v>
      </c>
      <c r="B74" t="s">
        <v>680</v>
      </c>
      <c r="C74" t="s">
        <v>670</v>
      </c>
      <c r="D74" t="s">
        <v>691</v>
      </c>
      <c r="E74" t="s">
        <v>390</v>
      </c>
      <c r="F74" s="4"/>
    </row>
    <row r="75" spans="1:6" x14ac:dyDescent="0.25">
      <c r="A75" t="s">
        <v>26</v>
      </c>
      <c r="B75" t="s">
        <v>680</v>
      </c>
      <c r="C75" t="s">
        <v>670</v>
      </c>
      <c r="D75" t="s">
        <v>692</v>
      </c>
      <c r="E75" t="s">
        <v>383</v>
      </c>
      <c r="F75" s="61"/>
    </row>
    <row r="76" spans="1:6" x14ac:dyDescent="0.25">
      <c r="A76" t="s">
        <v>26</v>
      </c>
      <c r="B76" t="s">
        <v>680</v>
      </c>
      <c r="C76" t="s">
        <v>670</v>
      </c>
      <c r="D76" t="s">
        <v>693</v>
      </c>
      <c r="E76" t="s">
        <v>385</v>
      </c>
      <c r="F76" s="61"/>
    </row>
    <row r="77" spans="1:6" x14ac:dyDescent="0.25">
      <c r="A77" t="s">
        <v>26</v>
      </c>
      <c r="B77" t="s">
        <v>680</v>
      </c>
      <c r="C77" t="s">
        <v>670</v>
      </c>
      <c r="D77" t="s">
        <v>694</v>
      </c>
      <c r="E77" t="s">
        <v>381</v>
      </c>
      <c r="F77" s="63"/>
    </row>
    <row r="78" spans="1:6" x14ac:dyDescent="0.25">
      <c r="A78" t="s">
        <v>26</v>
      </c>
      <c r="B78" t="s">
        <v>680</v>
      </c>
      <c r="C78" t="s">
        <v>670</v>
      </c>
      <c r="D78" t="s">
        <v>695</v>
      </c>
      <c r="E78" t="s">
        <v>387</v>
      </c>
      <c r="F78" s="63"/>
    </row>
    <row r="79" spans="1:6" x14ac:dyDescent="0.25">
      <c r="A79" t="s">
        <v>26</v>
      </c>
      <c r="B79" t="s">
        <v>680</v>
      </c>
      <c r="C79" t="s">
        <v>670</v>
      </c>
      <c r="D79" t="s">
        <v>696</v>
      </c>
      <c r="E79" t="s">
        <v>389</v>
      </c>
      <c r="F79" s="65"/>
    </row>
    <row r="80" spans="1:6" x14ac:dyDescent="0.25">
      <c r="A80" t="s">
        <v>26</v>
      </c>
      <c r="B80" t="s">
        <v>680</v>
      </c>
      <c r="C80" t="s">
        <v>682</v>
      </c>
      <c r="D80" t="s">
        <v>681</v>
      </c>
      <c r="E80" t="s">
        <v>397</v>
      </c>
      <c r="F80" s="40"/>
    </row>
    <row r="81" spans="1:6" x14ac:dyDescent="0.25">
      <c r="A81" t="s">
        <v>26</v>
      </c>
      <c r="B81" t="s">
        <v>680</v>
      </c>
      <c r="C81" t="s">
        <v>684</v>
      </c>
      <c r="D81" t="s">
        <v>681</v>
      </c>
      <c r="E81" t="s">
        <v>403</v>
      </c>
      <c r="F81" s="40"/>
    </row>
    <row r="82" spans="1:6" x14ac:dyDescent="0.25">
      <c r="A82" t="s">
        <v>26</v>
      </c>
      <c r="B82" t="s">
        <v>680</v>
      </c>
      <c r="C82" t="s">
        <v>684</v>
      </c>
      <c r="D82" t="s">
        <v>681</v>
      </c>
      <c r="E82" t="s">
        <v>398</v>
      </c>
      <c r="F82" s="40"/>
    </row>
    <row r="83" spans="1:6" x14ac:dyDescent="0.25">
      <c r="A83" t="s">
        <v>26</v>
      </c>
      <c r="B83" t="s">
        <v>680</v>
      </c>
      <c r="C83" t="s">
        <v>684</v>
      </c>
      <c r="D83" t="s">
        <v>681</v>
      </c>
      <c r="E83" t="s">
        <v>399</v>
      </c>
      <c r="F83" s="40"/>
    </row>
    <row r="84" spans="1:6" x14ac:dyDescent="0.25">
      <c r="A84" t="s">
        <v>26</v>
      </c>
      <c r="B84" t="s">
        <v>680</v>
      </c>
      <c r="C84" t="s">
        <v>684</v>
      </c>
      <c r="D84" t="s">
        <v>689</v>
      </c>
      <c r="E84" t="s">
        <v>400</v>
      </c>
      <c r="F84" s="40"/>
    </row>
    <row r="85" spans="1:6" x14ac:dyDescent="0.25">
      <c r="A85" t="s">
        <v>26</v>
      </c>
      <c r="B85" t="s">
        <v>680</v>
      </c>
      <c r="C85" t="s">
        <v>685</v>
      </c>
      <c r="D85" t="s">
        <v>681</v>
      </c>
      <c r="E85" t="s">
        <v>258</v>
      </c>
      <c r="F85" s="40"/>
    </row>
    <row r="86" spans="1:6" x14ac:dyDescent="0.25">
      <c r="A86" t="s">
        <v>26</v>
      </c>
      <c r="B86" t="s">
        <v>680</v>
      </c>
      <c r="C86" t="s">
        <v>685</v>
      </c>
      <c r="D86" t="s">
        <v>681</v>
      </c>
      <c r="E86" t="s">
        <v>264</v>
      </c>
      <c r="F86" s="40"/>
    </row>
    <row r="87" spans="1:6" x14ac:dyDescent="0.25">
      <c r="A87" t="s">
        <v>26</v>
      </c>
      <c r="B87" t="s">
        <v>680</v>
      </c>
      <c r="C87" t="s">
        <v>685</v>
      </c>
      <c r="D87" t="s">
        <v>681</v>
      </c>
      <c r="E87" t="s">
        <v>413</v>
      </c>
      <c r="F87" s="40"/>
    </row>
    <row r="88" spans="1:6" x14ac:dyDescent="0.25">
      <c r="A88" t="s">
        <v>26</v>
      </c>
      <c r="B88" t="s">
        <v>680</v>
      </c>
      <c r="C88" t="s">
        <v>685</v>
      </c>
      <c r="D88" t="s">
        <v>681</v>
      </c>
      <c r="E88" t="s">
        <v>404</v>
      </c>
      <c r="F88" s="40"/>
    </row>
    <row r="89" spans="1:6" x14ac:dyDescent="0.25">
      <c r="A89" t="s">
        <v>26</v>
      </c>
      <c r="B89" t="s">
        <v>680</v>
      </c>
      <c r="C89" t="s">
        <v>685</v>
      </c>
      <c r="D89" t="s">
        <v>681</v>
      </c>
      <c r="E89" t="s">
        <v>252</v>
      </c>
      <c r="F89" s="40"/>
    </row>
    <row r="90" spans="1:6" x14ac:dyDescent="0.25">
      <c r="A90" t="s">
        <v>26</v>
      </c>
      <c r="B90" t="s">
        <v>680</v>
      </c>
      <c r="C90" t="s">
        <v>685</v>
      </c>
      <c r="D90" t="s">
        <v>681</v>
      </c>
      <c r="E90" t="s">
        <v>251</v>
      </c>
      <c r="F90" s="40"/>
    </row>
    <row r="91" spans="1:6" x14ac:dyDescent="0.25">
      <c r="A91" t="s">
        <v>26</v>
      </c>
      <c r="B91" t="s">
        <v>680</v>
      </c>
      <c r="C91" t="s">
        <v>685</v>
      </c>
      <c r="D91" t="s">
        <v>681</v>
      </c>
      <c r="E91" t="s">
        <v>417</v>
      </c>
      <c r="F91" s="40"/>
    </row>
    <row r="92" spans="1:6" x14ac:dyDescent="0.25">
      <c r="A92" t="s">
        <v>26</v>
      </c>
      <c r="B92" t="s">
        <v>680</v>
      </c>
      <c r="C92" t="s">
        <v>685</v>
      </c>
      <c r="D92" t="s">
        <v>681</v>
      </c>
      <c r="E92" t="s">
        <v>254</v>
      </c>
      <c r="F92" s="40"/>
    </row>
    <row r="93" spans="1:6" x14ac:dyDescent="0.25">
      <c r="A93" t="s">
        <v>26</v>
      </c>
      <c r="B93" t="s">
        <v>680</v>
      </c>
      <c r="C93" t="s">
        <v>685</v>
      </c>
      <c r="D93" t="s">
        <v>681</v>
      </c>
      <c r="E93" t="s">
        <v>420</v>
      </c>
      <c r="F93" s="40"/>
    </row>
    <row r="94" spans="1:6" x14ac:dyDescent="0.25">
      <c r="A94" t="s">
        <v>26</v>
      </c>
      <c r="B94" t="s">
        <v>680</v>
      </c>
      <c r="C94" t="s">
        <v>685</v>
      </c>
      <c r="D94" t="s">
        <v>681</v>
      </c>
      <c r="E94" t="s">
        <v>406</v>
      </c>
      <c r="F94" s="40"/>
    </row>
    <row r="95" spans="1:6" x14ac:dyDescent="0.25">
      <c r="A95" t="s">
        <v>26</v>
      </c>
      <c r="B95" t="s">
        <v>680</v>
      </c>
      <c r="C95" t="s">
        <v>685</v>
      </c>
      <c r="D95" t="s">
        <v>681</v>
      </c>
      <c r="E95" t="s">
        <v>422</v>
      </c>
      <c r="F95" s="40"/>
    </row>
    <row r="96" spans="1:6" x14ac:dyDescent="0.25">
      <c r="A96" t="s">
        <v>26</v>
      </c>
      <c r="B96" t="s">
        <v>680</v>
      </c>
      <c r="C96" t="s">
        <v>685</v>
      </c>
      <c r="D96" t="s">
        <v>681</v>
      </c>
      <c r="E96" t="s">
        <v>424</v>
      </c>
      <c r="F96" s="40"/>
    </row>
    <row r="97" spans="1:6" x14ac:dyDescent="0.25">
      <c r="A97" t="s">
        <v>26</v>
      </c>
      <c r="B97" t="s">
        <v>680</v>
      </c>
      <c r="C97" t="s">
        <v>685</v>
      </c>
      <c r="D97" t="s">
        <v>681</v>
      </c>
      <c r="E97" t="s">
        <v>411</v>
      </c>
      <c r="F97" s="40"/>
    </row>
    <row r="98" spans="1:6" x14ac:dyDescent="0.25">
      <c r="A98" t="s">
        <v>26</v>
      </c>
      <c r="B98" t="s">
        <v>680</v>
      </c>
      <c r="C98" t="s">
        <v>685</v>
      </c>
      <c r="D98" t="s">
        <v>681</v>
      </c>
      <c r="E98" t="s">
        <v>410</v>
      </c>
      <c r="F98" s="40"/>
    </row>
    <row r="99" spans="1:6" x14ac:dyDescent="0.25">
      <c r="A99" t="s">
        <v>26</v>
      </c>
      <c r="B99" t="s">
        <v>680</v>
      </c>
      <c r="C99" t="s">
        <v>685</v>
      </c>
      <c r="D99" t="s">
        <v>681</v>
      </c>
      <c r="E99" t="s">
        <v>409</v>
      </c>
      <c r="F99" s="40"/>
    </row>
    <row r="100" spans="1:6" x14ac:dyDescent="0.25">
      <c r="A100" t="s">
        <v>26</v>
      </c>
      <c r="B100" t="s">
        <v>680</v>
      </c>
      <c r="C100" t="s">
        <v>685</v>
      </c>
      <c r="D100" t="s">
        <v>681</v>
      </c>
      <c r="E100" t="s">
        <v>408</v>
      </c>
      <c r="F100" s="40"/>
    </row>
    <row r="101" spans="1:6" x14ac:dyDescent="0.25">
      <c r="A101" t="s">
        <v>26</v>
      </c>
      <c r="B101" t="s">
        <v>680</v>
      </c>
      <c r="C101" t="s">
        <v>685</v>
      </c>
      <c r="D101" t="s">
        <v>681</v>
      </c>
      <c r="E101" t="s">
        <v>421</v>
      </c>
      <c r="F101" s="40"/>
    </row>
    <row r="102" spans="1:6" x14ac:dyDescent="0.25">
      <c r="A102" t="s">
        <v>26</v>
      </c>
      <c r="B102" t="s">
        <v>680</v>
      </c>
      <c r="C102" t="s">
        <v>685</v>
      </c>
      <c r="D102" t="s">
        <v>681</v>
      </c>
      <c r="E102" t="s">
        <v>415</v>
      </c>
      <c r="F102" s="40"/>
    </row>
    <row r="103" spans="1:6" x14ac:dyDescent="0.25">
      <c r="A103" t="s">
        <v>26</v>
      </c>
      <c r="B103" t="s">
        <v>680</v>
      </c>
      <c r="C103" t="s">
        <v>685</v>
      </c>
      <c r="D103" t="s">
        <v>681</v>
      </c>
      <c r="E103" t="s">
        <v>426</v>
      </c>
      <c r="F103" s="40"/>
    </row>
    <row r="104" spans="1:6" x14ac:dyDescent="0.25">
      <c r="A104" t="s">
        <v>26</v>
      </c>
      <c r="B104" t="s">
        <v>680</v>
      </c>
      <c r="C104" t="s">
        <v>685</v>
      </c>
      <c r="D104" t="s">
        <v>681</v>
      </c>
      <c r="E104" t="s">
        <v>419</v>
      </c>
      <c r="F104" s="40"/>
    </row>
    <row r="105" spans="1:6" x14ac:dyDescent="0.25">
      <c r="A105" t="s">
        <v>26</v>
      </c>
      <c r="B105" t="s">
        <v>680</v>
      </c>
      <c r="C105" t="s">
        <v>685</v>
      </c>
      <c r="D105" t="s">
        <v>681</v>
      </c>
      <c r="E105" t="s">
        <v>427</v>
      </c>
      <c r="F105" s="40"/>
    </row>
    <row r="106" spans="1:6" x14ac:dyDescent="0.25">
      <c r="A106" t="s">
        <v>26</v>
      </c>
      <c r="B106" t="s">
        <v>680</v>
      </c>
      <c r="C106" t="s">
        <v>685</v>
      </c>
      <c r="D106" t="s">
        <v>689</v>
      </c>
      <c r="E106" t="s">
        <v>423</v>
      </c>
      <c r="F106" s="40"/>
    </row>
    <row r="107" spans="1:6" x14ac:dyDescent="0.25">
      <c r="A107" t="s">
        <v>26</v>
      </c>
      <c r="B107" t="s">
        <v>680</v>
      </c>
      <c r="C107" t="s">
        <v>685</v>
      </c>
      <c r="D107" t="s">
        <v>689</v>
      </c>
      <c r="E107" t="s">
        <v>425</v>
      </c>
      <c r="F107" s="80"/>
    </row>
    <row r="108" spans="1:6" x14ac:dyDescent="0.25">
      <c r="A108" t="s">
        <v>26</v>
      </c>
      <c r="B108" t="s">
        <v>665</v>
      </c>
      <c r="C108" t="s">
        <v>682</v>
      </c>
      <c r="D108" t="s">
        <v>668</v>
      </c>
      <c r="E108" t="s">
        <v>150</v>
      </c>
      <c r="F108" s="84"/>
    </row>
    <row r="109" spans="1:6" x14ac:dyDescent="0.25">
      <c r="A109" t="s">
        <v>26</v>
      </c>
      <c r="B109" t="s">
        <v>665</v>
      </c>
      <c r="C109" t="s">
        <v>682</v>
      </c>
      <c r="D109" t="s">
        <v>668</v>
      </c>
      <c r="E109" t="s">
        <v>434</v>
      </c>
      <c r="F109" s="40"/>
    </row>
    <row r="110" spans="1:6" x14ac:dyDescent="0.25">
      <c r="A110" t="s">
        <v>26</v>
      </c>
      <c r="B110" t="s">
        <v>665</v>
      </c>
      <c r="C110" t="s">
        <v>682</v>
      </c>
      <c r="D110" t="s">
        <v>668</v>
      </c>
      <c r="E110" t="s">
        <v>435</v>
      </c>
      <c r="F110" s="40"/>
    </row>
    <row r="111" spans="1:6" x14ac:dyDescent="0.25">
      <c r="A111" t="s">
        <v>26</v>
      </c>
      <c r="B111" t="s">
        <v>665</v>
      </c>
      <c r="C111" t="s">
        <v>682</v>
      </c>
      <c r="D111" t="s">
        <v>668</v>
      </c>
      <c r="E111" t="s">
        <v>436</v>
      </c>
      <c r="F111" s="40"/>
    </row>
    <row r="112" spans="1:6" x14ac:dyDescent="0.25">
      <c r="A112" t="s">
        <v>26</v>
      </c>
      <c r="B112" t="s">
        <v>665</v>
      </c>
      <c r="C112" t="s">
        <v>682</v>
      </c>
      <c r="D112" t="s">
        <v>668</v>
      </c>
      <c r="E112" t="s">
        <v>148</v>
      </c>
      <c r="F112" s="40"/>
    </row>
    <row r="113" spans="1:6" x14ac:dyDescent="0.25">
      <c r="A113" t="s">
        <v>26</v>
      </c>
      <c r="B113" t="s">
        <v>665</v>
      </c>
      <c r="C113" t="s">
        <v>676</v>
      </c>
      <c r="D113" t="s">
        <v>677</v>
      </c>
      <c r="E113" t="s">
        <v>440</v>
      </c>
      <c r="F113" s="40"/>
    </row>
    <row r="114" spans="1:6" x14ac:dyDescent="0.25">
      <c r="A114" t="s">
        <v>26</v>
      </c>
      <c r="B114" t="s">
        <v>665</v>
      </c>
      <c r="C114" t="s">
        <v>676</v>
      </c>
      <c r="D114" t="s">
        <v>697</v>
      </c>
      <c r="E114" t="s">
        <v>441</v>
      </c>
      <c r="F114" s="40"/>
    </row>
    <row r="115" spans="1:6" x14ac:dyDescent="0.25">
      <c r="A115" t="s">
        <v>26</v>
      </c>
      <c r="B115" t="s">
        <v>665</v>
      </c>
      <c r="C115" t="s">
        <v>676</v>
      </c>
      <c r="D115" t="s">
        <v>673</v>
      </c>
      <c r="E115" t="s">
        <v>439</v>
      </c>
      <c r="F115" s="40"/>
    </row>
    <row r="116" spans="1:6" x14ac:dyDescent="0.25">
      <c r="A116" t="s">
        <v>26</v>
      </c>
      <c r="B116" t="s">
        <v>678</v>
      </c>
      <c r="C116" t="s">
        <v>670</v>
      </c>
      <c r="D116" t="s">
        <v>688</v>
      </c>
      <c r="E116" t="s">
        <v>430</v>
      </c>
      <c r="F116" s="40"/>
    </row>
    <row r="117" spans="1:6" x14ac:dyDescent="0.25">
      <c r="A117" t="s">
        <v>26</v>
      </c>
      <c r="B117" t="s">
        <v>678</v>
      </c>
      <c r="C117" t="s">
        <v>670</v>
      </c>
      <c r="D117" t="s">
        <v>698</v>
      </c>
      <c r="E117" t="s">
        <v>431</v>
      </c>
      <c r="F117" s="40"/>
    </row>
    <row r="118" spans="1:6" x14ac:dyDescent="0.25">
      <c r="A118" t="s">
        <v>26</v>
      </c>
      <c r="B118" t="s">
        <v>678</v>
      </c>
      <c r="C118" t="s">
        <v>670</v>
      </c>
      <c r="D118" t="s">
        <v>699</v>
      </c>
      <c r="E118" t="s">
        <v>429</v>
      </c>
      <c r="F118" s="40"/>
    </row>
    <row r="119" spans="1:6" x14ac:dyDescent="0.25">
      <c r="A119" t="s">
        <v>26</v>
      </c>
      <c r="B119" t="s">
        <v>678</v>
      </c>
      <c r="C119" t="s">
        <v>682</v>
      </c>
      <c r="D119" t="s">
        <v>679</v>
      </c>
      <c r="E119" t="s">
        <v>437</v>
      </c>
      <c r="F119" s="40"/>
    </row>
    <row r="120" spans="1:6" x14ac:dyDescent="0.25">
      <c r="A120" t="s">
        <v>26</v>
      </c>
      <c r="B120" t="s">
        <v>678</v>
      </c>
      <c r="C120" t="s">
        <v>676</v>
      </c>
      <c r="D120" t="s">
        <v>688</v>
      </c>
      <c r="E120" t="s">
        <v>442</v>
      </c>
      <c r="F120" s="40"/>
    </row>
    <row r="121" spans="1:6" x14ac:dyDescent="0.25">
      <c r="A121" t="s">
        <v>26</v>
      </c>
      <c r="B121" t="s">
        <v>678</v>
      </c>
      <c r="C121" t="s">
        <v>676</v>
      </c>
      <c r="D121" t="s">
        <v>700</v>
      </c>
      <c r="E121" t="s">
        <v>443</v>
      </c>
      <c r="F121" s="40"/>
    </row>
    <row r="122" spans="1:6" x14ac:dyDescent="0.25">
      <c r="A122" t="s">
        <v>26</v>
      </c>
      <c r="B122" t="s">
        <v>678</v>
      </c>
      <c r="C122" t="s">
        <v>685</v>
      </c>
      <c r="D122" t="s">
        <v>679</v>
      </c>
      <c r="E122" t="s">
        <v>444</v>
      </c>
      <c r="F122" s="40"/>
    </row>
    <row r="123" spans="1:6" x14ac:dyDescent="0.25">
      <c r="A123" t="s">
        <v>26</v>
      </c>
      <c r="B123" t="s">
        <v>680</v>
      </c>
      <c r="C123" t="s">
        <v>666</v>
      </c>
      <c r="D123" t="s">
        <v>681</v>
      </c>
      <c r="E123" t="s">
        <v>428</v>
      </c>
      <c r="F123" s="40"/>
    </row>
    <row r="124" spans="1:6" x14ac:dyDescent="0.25">
      <c r="A124" t="s">
        <v>26</v>
      </c>
      <c r="B124" t="s">
        <v>680</v>
      </c>
      <c r="C124" t="s">
        <v>670</v>
      </c>
      <c r="D124" t="s">
        <v>701</v>
      </c>
      <c r="E124" t="s">
        <v>433</v>
      </c>
      <c r="F124" s="40"/>
    </row>
    <row r="125" spans="1:6" x14ac:dyDescent="0.25">
      <c r="A125" t="s">
        <v>26</v>
      </c>
      <c r="B125" t="s">
        <v>680</v>
      </c>
      <c r="C125" t="s">
        <v>670</v>
      </c>
      <c r="D125" t="s">
        <v>702</v>
      </c>
      <c r="E125" t="s">
        <v>432</v>
      </c>
      <c r="F125" s="40"/>
    </row>
    <row r="126" spans="1:6" x14ac:dyDescent="0.25">
      <c r="A126" t="s">
        <v>26</v>
      </c>
      <c r="B126" t="s">
        <v>680</v>
      </c>
      <c r="C126" t="s">
        <v>682</v>
      </c>
      <c r="D126" t="s">
        <v>689</v>
      </c>
      <c r="E126" t="s">
        <v>438</v>
      </c>
      <c r="F126" s="40"/>
    </row>
    <row r="127" spans="1:6" x14ac:dyDescent="0.25">
      <c r="A127" t="s">
        <v>26</v>
      </c>
      <c r="B127" t="s">
        <v>680</v>
      </c>
      <c r="C127" t="s">
        <v>685</v>
      </c>
      <c r="D127" t="s">
        <v>681</v>
      </c>
      <c r="E127" t="s">
        <v>261</v>
      </c>
      <c r="F127" s="40"/>
    </row>
    <row r="128" spans="1:6" x14ac:dyDescent="0.25">
      <c r="A128" t="s">
        <v>26</v>
      </c>
      <c r="B128" t="s">
        <v>680</v>
      </c>
      <c r="C128" t="s">
        <v>685</v>
      </c>
      <c r="D128" t="s">
        <v>681</v>
      </c>
      <c r="E128" t="s">
        <v>445</v>
      </c>
      <c r="F128" s="40"/>
    </row>
    <row r="129" spans="1:6" x14ac:dyDescent="0.25">
      <c r="A129" t="s">
        <v>26</v>
      </c>
      <c r="B129" t="s">
        <v>680</v>
      </c>
      <c r="C129" t="s">
        <v>685</v>
      </c>
      <c r="D129" t="s">
        <v>681</v>
      </c>
      <c r="E129" t="s">
        <v>259</v>
      </c>
      <c r="F129" s="40"/>
    </row>
    <row r="130" spans="1:6" x14ac:dyDescent="0.25">
      <c r="A130" t="s">
        <v>26</v>
      </c>
      <c r="B130" t="s">
        <v>680</v>
      </c>
      <c r="C130" t="s">
        <v>685</v>
      </c>
      <c r="D130" t="s">
        <v>681</v>
      </c>
      <c r="E130" t="s">
        <v>260</v>
      </c>
      <c r="F130" s="40"/>
    </row>
    <row r="131" spans="1:6" x14ac:dyDescent="0.25">
      <c r="A131" t="s">
        <v>26</v>
      </c>
      <c r="B131" t="s">
        <v>680</v>
      </c>
      <c r="C131" t="s">
        <v>685</v>
      </c>
      <c r="D131" t="s">
        <v>681</v>
      </c>
      <c r="E131" t="s">
        <v>446</v>
      </c>
      <c r="F131" s="95"/>
    </row>
    <row r="132" spans="1:6" x14ac:dyDescent="0.25">
      <c r="A132" t="s">
        <v>26</v>
      </c>
      <c r="B132" t="s">
        <v>680</v>
      </c>
      <c r="C132" t="s">
        <v>685</v>
      </c>
      <c r="D132" t="s">
        <v>681</v>
      </c>
      <c r="E132" t="s">
        <v>255</v>
      </c>
      <c r="F132" s="97"/>
    </row>
    <row r="133" spans="1:6" x14ac:dyDescent="0.25">
      <c r="A133" t="s">
        <v>26</v>
      </c>
      <c r="B133" t="s">
        <v>680</v>
      </c>
      <c r="C133" t="s">
        <v>685</v>
      </c>
      <c r="D133" t="s">
        <v>681</v>
      </c>
      <c r="E133" t="s">
        <v>448</v>
      </c>
      <c r="F133" s="97"/>
    </row>
    <row r="134" spans="1:6" x14ac:dyDescent="0.25">
      <c r="A134" t="s">
        <v>26</v>
      </c>
      <c r="B134" t="s">
        <v>680</v>
      </c>
      <c r="C134" t="s">
        <v>685</v>
      </c>
      <c r="D134" t="s">
        <v>681</v>
      </c>
      <c r="E134" t="s">
        <v>447</v>
      </c>
      <c r="F134" s="95"/>
    </row>
    <row r="135" spans="1:6" x14ac:dyDescent="0.25">
      <c r="A135" t="s">
        <v>26</v>
      </c>
      <c r="B135" t="s">
        <v>680</v>
      </c>
      <c r="C135" t="s">
        <v>685</v>
      </c>
      <c r="D135" t="s">
        <v>681</v>
      </c>
      <c r="E135" t="s">
        <v>450</v>
      </c>
      <c r="F135" s="95"/>
    </row>
    <row r="136" spans="1:6" x14ac:dyDescent="0.25">
      <c r="A136" t="s">
        <v>26</v>
      </c>
      <c r="B136" t="s">
        <v>680</v>
      </c>
      <c r="C136" t="s">
        <v>685</v>
      </c>
      <c r="D136" t="s">
        <v>681</v>
      </c>
      <c r="E136" t="s">
        <v>449</v>
      </c>
      <c r="F136" s="95"/>
    </row>
    <row r="137" spans="1:6" x14ac:dyDescent="0.25">
      <c r="A137" t="s">
        <v>26</v>
      </c>
      <c r="B137" t="s">
        <v>665</v>
      </c>
      <c r="C137" t="s">
        <v>703</v>
      </c>
      <c r="D137" t="s">
        <v>668</v>
      </c>
      <c r="E137" t="s">
        <v>451</v>
      </c>
      <c r="F137" s="95"/>
    </row>
    <row r="138" spans="1:6" x14ac:dyDescent="0.25">
      <c r="A138" t="s">
        <v>26</v>
      </c>
      <c r="B138" t="s">
        <v>665</v>
      </c>
      <c r="C138" t="s">
        <v>684</v>
      </c>
      <c r="D138" t="s">
        <v>673</v>
      </c>
      <c r="E138" t="s">
        <v>454</v>
      </c>
      <c r="F138" s="58"/>
    </row>
    <row r="139" spans="1:6" x14ac:dyDescent="0.25">
      <c r="A139" t="s">
        <v>26</v>
      </c>
      <c r="B139" t="s">
        <v>665</v>
      </c>
      <c r="C139" t="s">
        <v>684</v>
      </c>
      <c r="D139" t="s">
        <v>704</v>
      </c>
      <c r="E139" t="s">
        <v>453</v>
      </c>
      <c r="F139" s="58"/>
    </row>
    <row r="140" spans="1:6" x14ac:dyDescent="0.25">
      <c r="A140" t="s">
        <v>26</v>
      </c>
      <c r="B140" t="s">
        <v>665</v>
      </c>
      <c r="C140" t="s">
        <v>684</v>
      </c>
      <c r="D140" t="s">
        <v>705</v>
      </c>
      <c r="E140" t="s">
        <v>459</v>
      </c>
      <c r="F140" s="58"/>
    </row>
    <row r="141" spans="1:6" x14ac:dyDescent="0.25">
      <c r="A141" t="s">
        <v>26</v>
      </c>
      <c r="B141" t="s">
        <v>665</v>
      </c>
      <c r="C141" t="s">
        <v>684</v>
      </c>
      <c r="D141" t="s">
        <v>697</v>
      </c>
      <c r="E141" t="s">
        <v>460</v>
      </c>
      <c r="F141" s="11"/>
    </row>
    <row r="142" spans="1:6" x14ac:dyDescent="0.25">
      <c r="A142" t="s">
        <v>26</v>
      </c>
      <c r="B142" t="s">
        <v>678</v>
      </c>
      <c r="C142" t="s">
        <v>684</v>
      </c>
      <c r="D142" t="s">
        <v>679</v>
      </c>
      <c r="E142" t="s">
        <v>455</v>
      </c>
      <c r="F142" s="58"/>
    </row>
    <row r="143" spans="1:6" x14ac:dyDescent="0.25">
      <c r="A143" t="s">
        <v>26</v>
      </c>
      <c r="B143" t="s">
        <v>678</v>
      </c>
      <c r="C143" t="s">
        <v>684</v>
      </c>
      <c r="D143" t="s">
        <v>688</v>
      </c>
      <c r="E143" t="s">
        <v>457</v>
      </c>
      <c r="F143" s="58"/>
    </row>
    <row r="144" spans="1:6" x14ac:dyDescent="0.25">
      <c r="A144" t="s">
        <v>26</v>
      </c>
      <c r="B144" t="s">
        <v>678</v>
      </c>
      <c r="C144" t="s">
        <v>684</v>
      </c>
      <c r="D144" t="s">
        <v>706</v>
      </c>
      <c r="E144" t="s">
        <v>456</v>
      </c>
      <c r="F144" s="101"/>
    </row>
    <row r="145" spans="1:6" x14ac:dyDescent="0.25">
      <c r="A145" t="s">
        <v>26</v>
      </c>
      <c r="B145" t="s">
        <v>678</v>
      </c>
      <c r="C145" t="s">
        <v>684</v>
      </c>
      <c r="D145" t="s">
        <v>698</v>
      </c>
      <c r="E145" t="s">
        <v>458</v>
      </c>
      <c r="F145" s="11"/>
    </row>
    <row r="146" spans="1:6" x14ac:dyDescent="0.25">
      <c r="A146" t="s">
        <v>26</v>
      </c>
      <c r="B146" t="s">
        <v>680</v>
      </c>
      <c r="C146" t="s">
        <v>684</v>
      </c>
      <c r="D146" t="s">
        <v>681</v>
      </c>
      <c r="E146" t="s">
        <v>461</v>
      </c>
      <c r="F146" s="58"/>
    </row>
    <row r="147" spans="1:6" x14ac:dyDescent="0.25">
      <c r="A147" t="s">
        <v>26</v>
      </c>
      <c r="B147" t="s">
        <v>680</v>
      </c>
      <c r="C147" t="s">
        <v>684</v>
      </c>
      <c r="D147" t="s">
        <v>702</v>
      </c>
      <c r="E147" t="s">
        <v>462</v>
      </c>
      <c r="F147" s="11"/>
    </row>
    <row r="148" spans="1:6" x14ac:dyDescent="0.25">
      <c r="A148" t="s">
        <v>26</v>
      </c>
      <c r="B148" t="s">
        <v>680</v>
      </c>
      <c r="C148" t="s">
        <v>684</v>
      </c>
      <c r="D148" t="s">
        <v>690</v>
      </c>
      <c r="E148" t="s">
        <v>452</v>
      </c>
      <c r="F148" s="11"/>
    </row>
    <row r="149" spans="1:6" x14ac:dyDescent="0.25">
      <c r="A149" t="s">
        <v>26</v>
      </c>
      <c r="B149" t="s">
        <v>665</v>
      </c>
      <c r="C149" t="s">
        <v>682</v>
      </c>
      <c r="D149" t="s">
        <v>668</v>
      </c>
      <c r="E149" t="s">
        <v>488</v>
      </c>
      <c r="F149" s="102"/>
    </row>
    <row r="150" spans="1:6" x14ac:dyDescent="0.25">
      <c r="A150" t="s">
        <v>26</v>
      </c>
      <c r="B150" t="s">
        <v>665</v>
      </c>
      <c r="C150" t="s">
        <v>682</v>
      </c>
      <c r="D150" t="s">
        <v>668</v>
      </c>
      <c r="E150" t="s">
        <v>489</v>
      </c>
      <c r="F150" s="103"/>
    </row>
    <row r="151" spans="1:6" x14ac:dyDescent="0.25">
      <c r="A151" t="s">
        <v>26</v>
      </c>
      <c r="B151" t="s">
        <v>665</v>
      </c>
      <c r="C151" t="s">
        <v>682</v>
      </c>
      <c r="D151" t="s">
        <v>668</v>
      </c>
      <c r="E151" t="s">
        <v>490</v>
      </c>
      <c r="F151" s="95"/>
    </row>
    <row r="152" spans="1:6" x14ac:dyDescent="0.25">
      <c r="A152" t="s">
        <v>26</v>
      </c>
      <c r="B152" t="s">
        <v>665</v>
      </c>
      <c r="C152" t="s">
        <v>682</v>
      </c>
      <c r="D152" t="s">
        <v>668</v>
      </c>
      <c r="E152" t="s">
        <v>472</v>
      </c>
      <c r="F152" s="97"/>
    </row>
    <row r="153" spans="1:6" x14ac:dyDescent="0.25">
      <c r="A153" t="s">
        <v>26</v>
      </c>
      <c r="B153" t="s">
        <v>665</v>
      </c>
      <c r="C153" t="s">
        <v>682</v>
      </c>
      <c r="D153" t="s">
        <v>668</v>
      </c>
      <c r="E153" t="s">
        <v>476</v>
      </c>
      <c r="F153" s="97"/>
    </row>
    <row r="154" spans="1:6" x14ac:dyDescent="0.25">
      <c r="A154" t="s">
        <v>26</v>
      </c>
      <c r="B154" t="s">
        <v>665</v>
      </c>
      <c r="C154" t="s">
        <v>682</v>
      </c>
      <c r="D154" t="s">
        <v>668</v>
      </c>
      <c r="E154" t="s">
        <v>477</v>
      </c>
      <c r="F154" s="97"/>
    </row>
    <row r="155" spans="1:6" x14ac:dyDescent="0.25">
      <c r="A155" t="s">
        <v>26</v>
      </c>
      <c r="B155" t="s">
        <v>665</v>
      </c>
      <c r="C155" t="s">
        <v>682</v>
      </c>
      <c r="D155" t="s">
        <v>668</v>
      </c>
      <c r="E155" t="s">
        <v>475</v>
      </c>
      <c r="F155" s="97"/>
    </row>
    <row r="156" spans="1:6" x14ac:dyDescent="0.25">
      <c r="A156" t="s">
        <v>26</v>
      </c>
      <c r="B156" t="s">
        <v>665</v>
      </c>
      <c r="C156" t="s">
        <v>682</v>
      </c>
      <c r="D156" t="s">
        <v>668</v>
      </c>
      <c r="E156" t="s">
        <v>478</v>
      </c>
      <c r="F156" s="97"/>
    </row>
    <row r="157" spans="1:6" x14ac:dyDescent="0.25">
      <c r="A157" t="s">
        <v>26</v>
      </c>
      <c r="B157" t="s">
        <v>665</v>
      </c>
      <c r="C157" t="s">
        <v>682</v>
      </c>
      <c r="D157" t="s">
        <v>668</v>
      </c>
      <c r="E157" t="s">
        <v>479</v>
      </c>
      <c r="F157" s="97"/>
    </row>
    <row r="158" spans="1:6" x14ac:dyDescent="0.25">
      <c r="A158" t="s">
        <v>26</v>
      </c>
      <c r="B158" t="s">
        <v>665</v>
      </c>
      <c r="C158" t="s">
        <v>682</v>
      </c>
      <c r="D158" t="s">
        <v>668</v>
      </c>
      <c r="E158" t="s">
        <v>463</v>
      </c>
      <c r="F158" s="97"/>
    </row>
    <row r="159" spans="1:6" x14ac:dyDescent="0.25">
      <c r="A159" t="s">
        <v>26</v>
      </c>
      <c r="B159" t="s">
        <v>665</v>
      </c>
      <c r="C159" t="s">
        <v>682</v>
      </c>
      <c r="D159" t="s">
        <v>668</v>
      </c>
      <c r="E159" t="s">
        <v>481</v>
      </c>
      <c r="F159" s="97"/>
    </row>
    <row r="160" spans="1:6" x14ac:dyDescent="0.25">
      <c r="A160" t="s">
        <v>26</v>
      </c>
      <c r="B160" t="s">
        <v>665</v>
      </c>
      <c r="C160" t="s">
        <v>682</v>
      </c>
      <c r="D160" t="s">
        <v>668</v>
      </c>
      <c r="E160" t="s">
        <v>482</v>
      </c>
      <c r="F160" s="97"/>
    </row>
    <row r="161" spans="1:6" x14ac:dyDescent="0.25">
      <c r="A161" t="s">
        <v>26</v>
      </c>
      <c r="B161" t="s">
        <v>665</v>
      </c>
      <c r="C161" t="s">
        <v>682</v>
      </c>
      <c r="D161" t="s">
        <v>668</v>
      </c>
      <c r="E161" t="s">
        <v>464</v>
      </c>
      <c r="F161" s="97"/>
    </row>
    <row r="162" spans="1:6" x14ac:dyDescent="0.25">
      <c r="A162" t="s">
        <v>26</v>
      </c>
      <c r="B162" t="s">
        <v>665</v>
      </c>
      <c r="C162" t="s">
        <v>682</v>
      </c>
      <c r="D162" t="s">
        <v>668</v>
      </c>
      <c r="E162" t="s">
        <v>484</v>
      </c>
      <c r="F162" s="97"/>
    </row>
    <row r="163" spans="1:6" x14ac:dyDescent="0.25">
      <c r="A163" t="s">
        <v>26</v>
      </c>
      <c r="B163" t="s">
        <v>665</v>
      </c>
      <c r="C163" t="s">
        <v>682</v>
      </c>
      <c r="D163" t="s">
        <v>668</v>
      </c>
      <c r="E163" t="s">
        <v>465</v>
      </c>
      <c r="F163" s="97"/>
    </row>
    <row r="164" spans="1:6" x14ac:dyDescent="0.25">
      <c r="A164" t="s">
        <v>26</v>
      </c>
      <c r="B164" t="s">
        <v>665</v>
      </c>
      <c r="C164" t="s">
        <v>682</v>
      </c>
      <c r="D164" t="s">
        <v>668</v>
      </c>
      <c r="E164" t="s">
        <v>485</v>
      </c>
      <c r="F164" s="97"/>
    </row>
    <row r="165" spans="1:6" x14ac:dyDescent="0.25">
      <c r="A165" t="s">
        <v>26</v>
      </c>
      <c r="B165" t="s">
        <v>665</v>
      </c>
      <c r="C165" t="s">
        <v>682</v>
      </c>
      <c r="D165" t="s">
        <v>672</v>
      </c>
      <c r="E165" t="s">
        <v>470</v>
      </c>
      <c r="F165" s="97"/>
    </row>
    <row r="166" spans="1:6" x14ac:dyDescent="0.25">
      <c r="A166" t="s">
        <v>26</v>
      </c>
      <c r="B166" t="s">
        <v>665</v>
      </c>
      <c r="C166" t="s">
        <v>682</v>
      </c>
      <c r="D166" t="s">
        <v>672</v>
      </c>
      <c r="E166" t="s">
        <v>471</v>
      </c>
      <c r="F166" s="97"/>
    </row>
    <row r="167" spans="1:6" x14ac:dyDescent="0.25">
      <c r="A167" t="s">
        <v>26</v>
      </c>
      <c r="B167" t="s">
        <v>665</v>
      </c>
      <c r="C167" t="s">
        <v>682</v>
      </c>
      <c r="D167" t="s">
        <v>677</v>
      </c>
      <c r="E167" t="s">
        <v>469</v>
      </c>
      <c r="F167" s="95"/>
    </row>
    <row r="168" spans="1:6" x14ac:dyDescent="0.25">
      <c r="A168" t="s">
        <v>26</v>
      </c>
      <c r="B168" t="s">
        <v>665</v>
      </c>
      <c r="C168" t="s">
        <v>682</v>
      </c>
      <c r="D168" t="s">
        <v>697</v>
      </c>
      <c r="E168" t="s">
        <v>467</v>
      </c>
      <c r="F168" s="58"/>
    </row>
    <row r="169" spans="1:6" x14ac:dyDescent="0.25">
      <c r="A169" t="s">
        <v>26</v>
      </c>
      <c r="B169" t="s">
        <v>665</v>
      </c>
      <c r="C169" t="s">
        <v>682</v>
      </c>
      <c r="D169" t="s">
        <v>697</v>
      </c>
      <c r="E169" t="s">
        <v>487</v>
      </c>
      <c r="F169" s="58"/>
    </row>
    <row r="170" spans="1:6" x14ac:dyDescent="0.25">
      <c r="A170" t="s">
        <v>26</v>
      </c>
      <c r="B170" t="s">
        <v>665</v>
      </c>
      <c r="C170" t="s">
        <v>682</v>
      </c>
      <c r="D170" t="s">
        <v>707</v>
      </c>
      <c r="E170" t="s">
        <v>480</v>
      </c>
      <c r="F170" s="58"/>
    </row>
    <row r="171" spans="1:6" x14ac:dyDescent="0.25">
      <c r="A171" t="s">
        <v>26</v>
      </c>
      <c r="B171" t="s">
        <v>665</v>
      </c>
      <c r="C171" t="s">
        <v>682</v>
      </c>
      <c r="D171" t="s">
        <v>707</v>
      </c>
      <c r="E171" t="s">
        <v>468</v>
      </c>
      <c r="F171" s="58"/>
    </row>
    <row r="172" spans="1:6" x14ac:dyDescent="0.25">
      <c r="A172" t="s">
        <v>26</v>
      </c>
      <c r="B172" t="s">
        <v>665</v>
      </c>
      <c r="C172" t="s">
        <v>682</v>
      </c>
      <c r="D172" t="s">
        <v>673</v>
      </c>
      <c r="E172" t="s">
        <v>473</v>
      </c>
      <c r="F172" s="58"/>
    </row>
    <row r="173" spans="1:6" x14ac:dyDescent="0.25">
      <c r="A173" t="s">
        <v>26</v>
      </c>
      <c r="B173" t="s">
        <v>665</v>
      </c>
      <c r="C173" t="s">
        <v>682</v>
      </c>
      <c r="D173" t="s">
        <v>708</v>
      </c>
      <c r="E173" t="s">
        <v>486</v>
      </c>
      <c r="F173" s="58"/>
    </row>
    <row r="174" spans="1:6" x14ac:dyDescent="0.25">
      <c r="A174" t="s">
        <v>26</v>
      </c>
      <c r="B174" t="s">
        <v>665</v>
      </c>
      <c r="C174" t="s">
        <v>682</v>
      </c>
      <c r="D174" t="s">
        <v>709</v>
      </c>
      <c r="E174" t="s">
        <v>474</v>
      </c>
      <c r="F174" s="58"/>
    </row>
    <row r="175" spans="1:6" x14ac:dyDescent="0.25">
      <c r="A175" t="s">
        <v>26</v>
      </c>
      <c r="B175" t="s">
        <v>665</v>
      </c>
      <c r="C175" t="s">
        <v>682</v>
      </c>
      <c r="D175" t="s">
        <v>709</v>
      </c>
      <c r="E175" t="s">
        <v>483</v>
      </c>
      <c r="F175" s="58"/>
    </row>
    <row r="176" spans="1:6" x14ac:dyDescent="0.25">
      <c r="A176" t="s">
        <v>26</v>
      </c>
      <c r="B176" t="s">
        <v>665</v>
      </c>
      <c r="C176" t="s">
        <v>710</v>
      </c>
      <c r="D176" t="s">
        <v>668</v>
      </c>
      <c r="E176" t="s">
        <v>498</v>
      </c>
      <c r="F176" s="58"/>
    </row>
    <row r="177" spans="1:6" x14ac:dyDescent="0.25">
      <c r="A177" t="s">
        <v>26</v>
      </c>
      <c r="B177" t="s">
        <v>665</v>
      </c>
      <c r="C177" t="s">
        <v>710</v>
      </c>
      <c r="D177" t="s">
        <v>668</v>
      </c>
      <c r="E177" t="s">
        <v>499</v>
      </c>
      <c r="F177" s="40"/>
    </row>
    <row r="178" spans="1:6" x14ac:dyDescent="0.25">
      <c r="A178" t="s">
        <v>26</v>
      </c>
      <c r="B178" t="s">
        <v>665</v>
      </c>
      <c r="C178" t="s">
        <v>710</v>
      </c>
      <c r="D178" t="s">
        <v>668</v>
      </c>
      <c r="E178" t="s">
        <v>496</v>
      </c>
      <c r="F178" s="40"/>
    </row>
    <row r="179" spans="1:6" x14ac:dyDescent="0.25">
      <c r="A179" t="s">
        <v>26</v>
      </c>
      <c r="B179" t="s">
        <v>665</v>
      </c>
      <c r="C179" t="s">
        <v>710</v>
      </c>
      <c r="D179" t="s">
        <v>668</v>
      </c>
      <c r="E179" t="s">
        <v>497</v>
      </c>
      <c r="F179" s="95"/>
    </row>
    <row r="180" spans="1:6" x14ac:dyDescent="0.25">
      <c r="A180" t="s">
        <v>26</v>
      </c>
      <c r="B180" t="s">
        <v>665</v>
      </c>
      <c r="C180" t="s">
        <v>710</v>
      </c>
      <c r="D180" t="s">
        <v>668</v>
      </c>
      <c r="E180" t="s">
        <v>494</v>
      </c>
      <c r="F180" s="95"/>
    </row>
    <row r="181" spans="1:6" x14ac:dyDescent="0.25">
      <c r="A181" t="s">
        <v>26</v>
      </c>
      <c r="B181" t="s">
        <v>665</v>
      </c>
      <c r="C181" t="s">
        <v>710</v>
      </c>
      <c r="D181" t="s">
        <v>668</v>
      </c>
      <c r="E181" t="s">
        <v>500</v>
      </c>
      <c r="F181" s="95"/>
    </row>
    <row r="182" spans="1:6" x14ac:dyDescent="0.25">
      <c r="A182" t="s">
        <v>26</v>
      </c>
      <c r="B182" t="s">
        <v>665</v>
      </c>
      <c r="C182" t="s">
        <v>710</v>
      </c>
      <c r="D182" t="s">
        <v>668</v>
      </c>
      <c r="E182" t="s">
        <v>495</v>
      </c>
      <c r="F182" s="95"/>
    </row>
    <row r="183" spans="1:6" x14ac:dyDescent="0.25">
      <c r="A183" t="s">
        <v>26</v>
      </c>
      <c r="B183" t="s">
        <v>665</v>
      </c>
      <c r="C183" t="s">
        <v>712</v>
      </c>
      <c r="D183" t="s">
        <v>668</v>
      </c>
      <c r="E183" t="s">
        <v>466</v>
      </c>
      <c r="F183" s="42"/>
    </row>
    <row r="184" spans="1:6" x14ac:dyDescent="0.25">
      <c r="A184" t="s">
        <v>26</v>
      </c>
      <c r="B184" t="s">
        <v>678</v>
      </c>
      <c r="C184" t="s">
        <v>682</v>
      </c>
      <c r="D184" t="s">
        <v>679</v>
      </c>
      <c r="E184" t="s">
        <v>437</v>
      </c>
      <c r="F184" s="42"/>
    </row>
    <row r="185" spans="1:6" x14ac:dyDescent="0.25">
      <c r="A185" t="s">
        <v>26</v>
      </c>
      <c r="B185" t="s">
        <v>678</v>
      </c>
      <c r="C185" t="s">
        <v>682</v>
      </c>
      <c r="D185" t="s">
        <v>688</v>
      </c>
      <c r="E185" t="s">
        <v>492</v>
      </c>
      <c r="F185" s="58"/>
    </row>
    <row r="186" spans="1:6" x14ac:dyDescent="0.25">
      <c r="A186" t="s">
        <v>26</v>
      </c>
      <c r="B186" t="s">
        <v>678</v>
      </c>
      <c r="C186" t="s">
        <v>682</v>
      </c>
      <c r="D186" t="s">
        <v>686</v>
      </c>
      <c r="E186" t="s">
        <v>491</v>
      </c>
      <c r="F186" s="58"/>
    </row>
    <row r="187" spans="1:6" x14ac:dyDescent="0.25">
      <c r="A187" t="s">
        <v>26</v>
      </c>
      <c r="B187" t="s">
        <v>680</v>
      </c>
      <c r="C187" t="s">
        <v>682</v>
      </c>
      <c r="D187" t="s">
        <v>681</v>
      </c>
      <c r="E187" t="s">
        <v>493</v>
      </c>
      <c r="F187" s="58"/>
    </row>
    <row r="188" spans="1:6" x14ac:dyDescent="0.25">
      <c r="A188" t="s">
        <v>26</v>
      </c>
      <c r="B188" t="s">
        <v>680</v>
      </c>
      <c r="C188" t="s">
        <v>710</v>
      </c>
      <c r="D188" t="s">
        <v>681</v>
      </c>
      <c r="E188" t="s">
        <v>506</v>
      </c>
      <c r="F188" s="58"/>
    </row>
    <row r="189" spans="1:6" x14ac:dyDescent="0.25">
      <c r="A189" t="s">
        <v>26</v>
      </c>
      <c r="B189" t="s">
        <v>680</v>
      </c>
      <c r="C189" t="s">
        <v>710</v>
      </c>
      <c r="D189" t="s">
        <v>681</v>
      </c>
      <c r="E189" t="s">
        <v>502</v>
      </c>
      <c r="F189" s="58"/>
    </row>
    <row r="190" spans="1:6" x14ac:dyDescent="0.25">
      <c r="A190" t="s">
        <v>26</v>
      </c>
      <c r="B190" t="s">
        <v>680</v>
      </c>
      <c r="C190" t="s">
        <v>710</v>
      </c>
      <c r="D190" t="s">
        <v>681</v>
      </c>
      <c r="E190" t="s">
        <v>507</v>
      </c>
    </row>
    <row r="191" spans="1:6" x14ac:dyDescent="0.25">
      <c r="A191" t="s">
        <v>26</v>
      </c>
      <c r="B191" t="s">
        <v>680</v>
      </c>
      <c r="C191" t="s">
        <v>710</v>
      </c>
      <c r="D191" t="s">
        <v>681</v>
      </c>
      <c r="E191" t="s">
        <v>501</v>
      </c>
    </row>
    <row r="192" spans="1:6" x14ac:dyDescent="0.25">
      <c r="A192" t="s">
        <v>26</v>
      </c>
      <c r="B192" t="s">
        <v>680</v>
      </c>
      <c r="C192" t="s">
        <v>710</v>
      </c>
      <c r="D192" t="s">
        <v>681</v>
      </c>
      <c r="E192" t="s">
        <v>504</v>
      </c>
    </row>
    <row r="193" spans="1:5" x14ac:dyDescent="0.25">
      <c r="A193" t="s">
        <v>26</v>
      </c>
      <c r="B193" t="s">
        <v>680</v>
      </c>
      <c r="C193" t="s">
        <v>710</v>
      </c>
      <c r="D193" t="s">
        <v>681</v>
      </c>
      <c r="E193" t="s">
        <v>505</v>
      </c>
    </row>
    <row r="194" spans="1:5" x14ac:dyDescent="0.25">
      <c r="A194" t="s">
        <v>26</v>
      </c>
      <c r="B194" t="s">
        <v>680</v>
      </c>
      <c r="C194" t="s">
        <v>710</v>
      </c>
      <c r="D194" t="s">
        <v>681</v>
      </c>
      <c r="E194" t="s">
        <v>503</v>
      </c>
    </row>
    <row r="195" spans="1:5" x14ac:dyDescent="0.25">
      <c r="A195" t="s">
        <v>26</v>
      </c>
      <c r="B195" t="s">
        <v>680</v>
      </c>
      <c r="C195" t="s">
        <v>682</v>
      </c>
      <c r="D195" t="s">
        <v>689</v>
      </c>
      <c r="E195" t="s">
        <v>438</v>
      </c>
    </row>
    <row r="196" spans="1:5" x14ac:dyDescent="0.25">
      <c r="A196" t="s">
        <v>26</v>
      </c>
      <c r="B196" t="s">
        <v>665</v>
      </c>
      <c r="C196" t="s">
        <v>710</v>
      </c>
      <c r="D196" t="s">
        <v>668</v>
      </c>
      <c r="E196" t="s">
        <v>511</v>
      </c>
    </row>
    <row r="197" spans="1:5" x14ac:dyDescent="0.25">
      <c r="A197" t="s">
        <v>26</v>
      </c>
      <c r="B197" t="s">
        <v>665</v>
      </c>
      <c r="C197" t="s">
        <v>710</v>
      </c>
      <c r="D197" t="s">
        <v>668</v>
      </c>
      <c r="E197" t="s">
        <v>512</v>
      </c>
    </row>
    <row r="198" spans="1:5" x14ac:dyDescent="0.25">
      <c r="A198" t="s">
        <v>26</v>
      </c>
      <c r="B198" t="s">
        <v>665</v>
      </c>
      <c r="C198" t="s">
        <v>710</v>
      </c>
      <c r="D198" t="s">
        <v>668</v>
      </c>
      <c r="E198" t="s">
        <v>514</v>
      </c>
    </row>
    <row r="199" spans="1:5" x14ac:dyDescent="0.25">
      <c r="A199" t="s">
        <v>26</v>
      </c>
      <c r="B199" t="s">
        <v>665</v>
      </c>
      <c r="C199" t="s">
        <v>710</v>
      </c>
      <c r="D199" t="s">
        <v>668</v>
      </c>
      <c r="E199" t="s">
        <v>510</v>
      </c>
    </row>
    <row r="200" spans="1:5" x14ac:dyDescent="0.25">
      <c r="A200" t="s">
        <v>26</v>
      </c>
      <c r="B200" t="s">
        <v>665</v>
      </c>
      <c r="C200" t="s">
        <v>710</v>
      </c>
      <c r="D200" t="s">
        <v>668</v>
      </c>
      <c r="E200" t="s">
        <v>509</v>
      </c>
    </row>
    <row r="201" spans="1:5" x14ac:dyDescent="0.25">
      <c r="A201" t="s">
        <v>26</v>
      </c>
      <c r="B201" t="s">
        <v>665</v>
      </c>
      <c r="C201" t="s">
        <v>710</v>
      </c>
      <c r="D201" t="s">
        <v>668</v>
      </c>
      <c r="E201" t="s">
        <v>513</v>
      </c>
    </row>
    <row r="202" spans="1:5" x14ac:dyDescent="0.25">
      <c r="A202" t="s">
        <v>26</v>
      </c>
      <c r="B202" t="s">
        <v>665</v>
      </c>
      <c r="C202" t="s">
        <v>710</v>
      </c>
      <c r="D202" t="s">
        <v>668</v>
      </c>
      <c r="E202" t="s">
        <v>515</v>
      </c>
    </row>
    <row r="203" spans="1:5" x14ac:dyDescent="0.25">
      <c r="A203" t="s">
        <v>26</v>
      </c>
      <c r="B203" t="s">
        <v>678</v>
      </c>
      <c r="C203" t="s">
        <v>670</v>
      </c>
      <c r="D203" t="s">
        <v>713</v>
      </c>
      <c r="E203" t="s">
        <v>508</v>
      </c>
    </row>
    <row r="204" spans="1:5" x14ac:dyDescent="0.25">
      <c r="A204" t="s">
        <v>26</v>
      </c>
      <c r="B204" t="s">
        <v>680</v>
      </c>
      <c r="C204" t="s">
        <v>710</v>
      </c>
      <c r="D204" t="s">
        <v>681</v>
      </c>
      <c r="E204" t="s">
        <v>516</v>
      </c>
    </row>
    <row r="205" spans="1:5" x14ac:dyDescent="0.25">
      <c r="A205" t="s">
        <v>26</v>
      </c>
      <c r="B205" t="s">
        <v>680</v>
      </c>
      <c r="C205" t="s">
        <v>710</v>
      </c>
      <c r="D205" t="s">
        <v>681</v>
      </c>
      <c r="E205" t="s">
        <v>519</v>
      </c>
    </row>
    <row r="206" spans="1:5" x14ac:dyDescent="0.25">
      <c r="A206" t="s">
        <v>26</v>
      </c>
      <c r="B206" t="s">
        <v>680</v>
      </c>
      <c r="C206" t="s">
        <v>710</v>
      </c>
      <c r="D206" t="s">
        <v>681</v>
      </c>
      <c r="E206" t="s">
        <v>520</v>
      </c>
    </row>
    <row r="207" spans="1:5" x14ac:dyDescent="0.25">
      <c r="A207" t="s">
        <v>26</v>
      </c>
      <c r="B207" t="s">
        <v>680</v>
      </c>
      <c r="C207" t="s">
        <v>710</v>
      </c>
      <c r="D207" t="s">
        <v>681</v>
      </c>
      <c r="E207" t="s">
        <v>518</v>
      </c>
    </row>
    <row r="208" spans="1:5" x14ac:dyDescent="0.25">
      <c r="A208" t="s">
        <v>26</v>
      </c>
      <c r="B208" t="s">
        <v>680</v>
      </c>
      <c r="C208" t="s">
        <v>710</v>
      </c>
      <c r="D208" t="s">
        <v>681</v>
      </c>
      <c r="E208" t="s">
        <v>517</v>
      </c>
    </row>
    <row r="209" spans="1:5" x14ac:dyDescent="0.25">
      <c r="A209" t="s">
        <v>26</v>
      </c>
      <c r="B209" t="s">
        <v>680</v>
      </c>
      <c r="C209" t="s">
        <v>710</v>
      </c>
      <c r="D209" t="s">
        <v>681</v>
      </c>
      <c r="E209" t="s">
        <v>522</v>
      </c>
    </row>
    <row r="210" spans="1:5" x14ac:dyDescent="0.25">
      <c r="A210" t="s">
        <v>26</v>
      </c>
      <c r="B210" t="s">
        <v>680</v>
      </c>
      <c r="C210" t="s">
        <v>710</v>
      </c>
      <c r="D210" t="s">
        <v>681</v>
      </c>
      <c r="E210" t="s">
        <v>521</v>
      </c>
    </row>
    <row r="211" spans="1:5" x14ac:dyDescent="0.25">
      <c r="A211" t="s">
        <v>26</v>
      </c>
      <c r="B211" t="s">
        <v>665</v>
      </c>
      <c r="C211" t="s">
        <v>670</v>
      </c>
      <c r="D211" t="s">
        <v>714</v>
      </c>
      <c r="E211" t="s">
        <v>523</v>
      </c>
    </row>
    <row r="212" spans="1:5" x14ac:dyDescent="0.25">
      <c r="A212" t="s">
        <v>26</v>
      </c>
      <c r="B212" t="s">
        <v>665</v>
      </c>
      <c r="C212" t="s">
        <v>682</v>
      </c>
      <c r="D212" t="s">
        <v>668</v>
      </c>
      <c r="E212" t="s">
        <v>524</v>
      </c>
    </row>
    <row r="213" spans="1:5" x14ac:dyDescent="0.25">
      <c r="A213" t="s">
        <v>26</v>
      </c>
      <c r="B213" t="s">
        <v>665</v>
      </c>
      <c r="C213" t="s">
        <v>685</v>
      </c>
      <c r="D213" t="s">
        <v>704</v>
      </c>
      <c r="E213" t="s">
        <v>526</v>
      </c>
    </row>
    <row r="214" spans="1:5" x14ac:dyDescent="0.25">
      <c r="A214" t="s">
        <v>26</v>
      </c>
      <c r="B214" t="s">
        <v>665</v>
      </c>
      <c r="C214" t="s">
        <v>685</v>
      </c>
      <c r="D214" t="s">
        <v>705</v>
      </c>
      <c r="E214" t="s">
        <v>528</v>
      </c>
    </row>
    <row r="215" spans="1:5" x14ac:dyDescent="0.25">
      <c r="A215" t="s">
        <v>26</v>
      </c>
      <c r="B215" t="s">
        <v>665</v>
      </c>
      <c r="C215" t="s">
        <v>685</v>
      </c>
      <c r="D215" t="s">
        <v>708</v>
      </c>
      <c r="E215" t="s">
        <v>530</v>
      </c>
    </row>
    <row r="216" spans="1:5" x14ac:dyDescent="0.25">
      <c r="A216" t="s">
        <v>26</v>
      </c>
      <c r="B216" t="s">
        <v>665</v>
      </c>
      <c r="C216" t="s">
        <v>710</v>
      </c>
      <c r="D216" t="s">
        <v>668</v>
      </c>
      <c r="E216" t="s">
        <v>533</v>
      </c>
    </row>
    <row r="217" spans="1:5" x14ac:dyDescent="0.25">
      <c r="A217" t="s">
        <v>26</v>
      </c>
      <c r="B217" t="s">
        <v>665</v>
      </c>
      <c r="C217" t="s">
        <v>710</v>
      </c>
      <c r="D217" t="s">
        <v>668</v>
      </c>
      <c r="E217" t="s">
        <v>536</v>
      </c>
    </row>
    <row r="218" spans="1:5" x14ac:dyDescent="0.25">
      <c r="A218" t="s">
        <v>26</v>
      </c>
      <c r="B218" t="s">
        <v>665</v>
      </c>
      <c r="C218" t="s">
        <v>710</v>
      </c>
      <c r="D218" t="s">
        <v>668</v>
      </c>
      <c r="E218" t="s">
        <v>537</v>
      </c>
    </row>
    <row r="219" spans="1:5" x14ac:dyDescent="0.25">
      <c r="A219" t="s">
        <v>26</v>
      </c>
      <c r="B219" t="s">
        <v>665</v>
      </c>
      <c r="C219" t="s">
        <v>710</v>
      </c>
      <c r="D219" t="s">
        <v>668</v>
      </c>
      <c r="E219" t="s">
        <v>535</v>
      </c>
    </row>
    <row r="220" spans="1:5" x14ac:dyDescent="0.25">
      <c r="A220" t="s">
        <v>26</v>
      </c>
      <c r="B220" t="s">
        <v>665</v>
      </c>
      <c r="C220" t="s">
        <v>710</v>
      </c>
      <c r="D220" t="s">
        <v>668</v>
      </c>
      <c r="E220" t="s">
        <v>534</v>
      </c>
    </row>
    <row r="221" spans="1:5" x14ac:dyDescent="0.25">
      <c r="A221" t="s">
        <v>26</v>
      </c>
      <c r="B221" t="s">
        <v>665</v>
      </c>
      <c r="C221" t="s">
        <v>710</v>
      </c>
      <c r="D221" t="s">
        <v>668</v>
      </c>
      <c r="E221" t="s">
        <v>532</v>
      </c>
    </row>
    <row r="222" spans="1:5" x14ac:dyDescent="0.25">
      <c r="A222" t="s">
        <v>26</v>
      </c>
      <c r="B222" t="s">
        <v>665</v>
      </c>
      <c r="C222" t="s">
        <v>710</v>
      </c>
      <c r="D222" t="s">
        <v>668</v>
      </c>
      <c r="E222" t="s">
        <v>531</v>
      </c>
    </row>
    <row r="223" spans="1:5" x14ac:dyDescent="0.25">
      <c r="A223" t="s">
        <v>26</v>
      </c>
      <c r="B223" t="s">
        <v>665</v>
      </c>
      <c r="C223" t="s">
        <v>685</v>
      </c>
      <c r="D223" t="s">
        <v>677</v>
      </c>
      <c r="E223" t="s">
        <v>529</v>
      </c>
    </row>
    <row r="224" spans="1:5" x14ac:dyDescent="0.25">
      <c r="A224" t="s">
        <v>26</v>
      </c>
      <c r="B224" t="s">
        <v>665</v>
      </c>
      <c r="C224" t="s">
        <v>715</v>
      </c>
      <c r="D224" t="s">
        <v>668</v>
      </c>
      <c r="E224" t="s">
        <v>525</v>
      </c>
    </row>
    <row r="225" spans="1:5" x14ac:dyDescent="0.25">
      <c r="A225" t="s">
        <v>26</v>
      </c>
      <c r="B225" t="s">
        <v>678</v>
      </c>
      <c r="C225" t="s">
        <v>685</v>
      </c>
      <c r="D225" t="s">
        <v>706</v>
      </c>
      <c r="E225" t="s">
        <v>527</v>
      </c>
    </row>
    <row r="226" spans="1:5" x14ac:dyDescent="0.25">
      <c r="A226" t="s">
        <v>26</v>
      </c>
      <c r="B226" t="s">
        <v>680</v>
      </c>
      <c r="C226" t="s">
        <v>685</v>
      </c>
      <c r="D226" t="s">
        <v>681</v>
      </c>
      <c r="E226" t="s">
        <v>248</v>
      </c>
    </row>
    <row r="227" spans="1:5" x14ac:dyDescent="0.25">
      <c r="A227" t="s">
        <v>26</v>
      </c>
      <c r="B227" t="s">
        <v>680</v>
      </c>
      <c r="C227" t="s">
        <v>710</v>
      </c>
      <c r="D227" t="s">
        <v>681</v>
      </c>
      <c r="E227" t="s">
        <v>543</v>
      </c>
    </row>
    <row r="228" spans="1:5" x14ac:dyDescent="0.25">
      <c r="A228" t="s">
        <v>26</v>
      </c>
      <c r="B228" t="s">
        <v>680</v>
      </c>
      <c r="C228" t="s">
        <v>710</v>
      </c>
      <c r="D228" t="s">
        <v>681</v>
      </c>
      <c r="E228" t="s">
        <v>538</v>
      </c>
    </row>
    <row r="229" spans="1:5" x14ac:dyDescent="0.25">
      <c r="A229" t="s">
        <v>26</v>
      </c>
      <c r="B229" t="s">
        <v>680</v>
      </c>
      <c r="C229" t="s">
        <v>710</v>
      </c>
      <c r="D229" t="s">
        <v>681</v>
      </c>
      <c r="E229" t="s">
        <v>542</v>
      </c>
    </row>
    <row r="230" spans="1:5" x14ac:dyDescent="0.25">
      <c r="A230" t="s">
        <v>26</v>
      </c>
      <c r="B230" t="s">
        <v>680</v>
      </c>
      <c r="C230" t="s">
        <v>710</v>
      </c>
      <c r="D230" t="s">
        <v>681</v>
      </c>
      <c r="E230" t="s">
        <v>541</v>
      </c>
    </row>
    <row r="231" spans="1:5" x14ac:dyDescent="0.25">
      <c r="A231" t="s">
        <v>26</v>
      </c>
      <c r="B231" t="s">
        <v>680</v>
      </c>
      <c r="C231" t="s">
        <v>710</v>
      </c>
      <c r="D231" t="s">
        <v>681</v>
      </c>
      <c r="E231" t="s">
        <v>539</v>
      </c>
    </row>
    <row r="232" spans="1:5" x14ac:dyDescent="0.25">
      <c r="A232" t="s">
        <v>26</v>
      </c>
      <c r="B232" t="s">
        <v>680</v>
      </c>
      <c r="C232" t="s">
        <v>710</v>
      </c>
      <c r="D232" t="s">
        <v>681</v>
      </c>
      <c r="E232" t="s">
        <v>544</v>
      </c>
    </row>
    <row r="233" spans="1:5" x14ac:dyDescent="0.25">
      <c r="A233" t="s">
        <v>26</v>
      </c>
      <c r="B233" t="s">
        <v>680</v>
      </c>
      <c r="C233" t="s">
        <v>710</v>
      </c>
      <c r="D233" t="s">
        <v>681</v>
      </c>
      <c r="E233" t="s">
        <v>540</v>
      </c>
    </row>
    <row r="234" spans="1:5" x14ac:dyDescent="0.25">
      <c r="A234" t="s">
        <v>26</v>
      </c>
      <c r="B234" t="s">
        <v>665</v>
      </c>
      <c r="C234" t="s">
        <v>710</v>
      </c>
      <c r="D234" t="s">
        <v>668</v>
      </c>
      <c r="E234" t="s">
        <v>548</v>
      </c>
    </row>
    <row r="235" spans="1:5" x14ac:dyDescent="0.25">
      <c r="A235" t="s">
        <v>26</v>
      </c>
      <c r="B235" t="s">
        <v>665</v>
      </c>
      <c r="C235" t="s">
        <v>710</v>
      </c>
      <c r="D235" t="s">
        <v>668</v>
      </c>
      <c r="E235" t="s">
        <v>547</v>
      </c>
    </row>
    <row r="236" spans="1:5" x14ac:dyDescent="0.25">
      <c r="A236" t="s">
        <v>26</v>
      </c>
      <c r="B236" t="s">
        <v>665</v>
      </c>
      <c r="C236" t="s">
        <v>710</v>
      </c>
      <c r="D236" t="s">
        <v>668</v>
      </c>
      <c r="E236" t="s">
        <v>549</v>
      </c>
    </row>
    <row r="237" spans="1:5" x14ac:dyDescent="0.25">
      <c r="A237" t="s">
        <v>26</v>
      </c>
      <c r="B237" t="s">
        <v>665</v>
      </c>
      <c r="C237" t="s">
        <v>710</v>
      </c>
      <c r="D237" t="s">
        <v>668</v>
      </c>
      <c r="E237" t="s">
        <v>559</v>
      </c>
    </row>
    <row r="238" spans="1:5" x14ac:dyDescent="0.25">
      <c r="A238" t="s">
        <v>26</v>
      </c>
      <c r="B238" t="s">
        <v>665</v>
      </c>
      <c r="C238" t="s">
        <v>710</v>
      </c>
      <c r="D238" t="s">
        <v>668</v>
      </c>
      <c r="E238" t="s">
        <v>551</v>
      </c>
    </row>
    <row r="239" spans="1:5" x14ac:dyDescent="0.25">
      <c r="A239" t="s">
        <v>26</v>
      </c>
      <c r="B239" t="s">
        <v>665</v>
      </c>
      <c r="C239" t="s">
        <v>710</v>
      </c>
      <c r="D239" t="s">
        <v>668</v>
      </c>
      <c r="E239" t="s">
        <v>560</v>
      </c>
    </row>
    <row r="240" spans="1:5" x14ac:dyDescent="0.25">
      <c r="A240" t="s">
        <v>26</v>
      </c>
      <c r="B240" t="s">
        <v>665</v>
      </c>
      <c r="C240" t="s">
        <v>710</v>
      </c>
      <c r="D240" t="s">
        <v>668</v>
      </c>
      <c r="E240" t="s">
        <v>550</v>
      </c>
    </row>
    <row r="241" spans="1:5" x14ac:dyDescent="0.25">
      <c r="A241" t="s">
        <v>26</v>
      </c>
      <c r="B241" t="s">
        <v>678</v>
      </c>
      <c r="C241" t="s">
        <v>685</v>
      </c>
      <c r="D241" t="s">
        <v>713</v>
      </c>
      <c r="E241" t="s">
        <v>546</v>
      </c>
    </row>
    <row r="242" spans="1:5" x14ac:dyDescent="0.25">
      <c r="A242" t="s">
        <v>26</v>
      </c>
      <c r="B242" t="s">
        <v>680</v>
      </c>
      <c r="C242" t="s">
        <v>710</v>
      </c>
      <c r="D242" t="s">
        <v>681</v>
      </c>
      <c r="E242" t="s">
        <v>555</v>
      </c>
    </row>
    <row r="243" spans="1:5" x14ac:dyDescent="0.25">
      <c r="A243" t="s">
        <v>26</v>
      </c>
      <c r="B243" t="s">
        <v>680</v>
      </c>
      <c r="C243" t="s">
        <v>710</v>
      </c>
      <c r="D243" t="s">
        <v>681</v>
      </c>
      <c r="E243" t="s">
        <v>552</v>
      </c>
    </row>
    <row r="244" spans="1:5" x14ac:dyDescent="0.25">
      <c r="A244" t="s">
        <v>26</v>
      </c>
      <c r="B244" t="s">
        <v>680</v>
      </c>
      <c r="C244" t="s">
        <v>710</v>
      </c>
      <c r="D244" t="s">
        <v>681</v>
      </c>
      <c r="E244" t="s">
        <v>558</v>
      </c>
    </row>
    <row r="245" spans="1:5" x14ac:dyDescent="0.25">
      <c r="A245" t="s">
        <v>26</v>
      </c>
      <c r="B245" t="s">
        <v>680</v>
      </c>
      <c r="C245" t="s">
        <v>710</v>
      </c>
      <c r="D245" t="s">
        <v>681</v>
      </c>
      <c r="E245" t="s">
        <v>556</v>
      </c>
    </row>
    <row r="246" spans="1:5" x14ac:dyDescent="0.25">
      <c r="A246" t="s">
        <v>26</v>
      </c>
      <c r="B246" t="s">
        <v>680</v>
      </c>
      <c r="C246" t="s">
        <v>710</v>
      </c>
      <c r="D246" t="s">
        <v>681</v>
      </c>
      <c r="E246" t="s">
        <v>554</v>
      </c>
    </row>
    <row r="247" spans="1:5" x14ac:dyDescent="0.25">
      <c r="A247" t="s">
        <v>26</v>
      </c>
      <c r="B247" t="s">
        <v>680</v>
      </c>
      <c r="C247" t="s">
        <v>710</v>
      </c>
      <c r="D247" t="s">
        <v>681</v>
      </c>
      <c r="E247" t="s">
        <v>553</v>
      </c>
    </row>
    <row r="248" spans="1:5" x14ac:dyDescent="0.25">
      <c r="A248" t="s">
        <v>26</v>
      </c>
      <c r="B248" t="s">
        <v>680</v>
      </c>
      <c r="C248" t="s">
        <v>710</v>
      </c>
      <c r="D248" t="s">
        <v>681</v>
      </c>
      <c r="E248" t="s">
        <v>557</v>
      </c>
    </row>
    <row r="249" spans="1:5" x14ac:dyDescent="0.25">
      <c r="A249" t="s">
        <v>26</v>
      </c>
      <c r="B249" t="s">
        <v>680</v>
      </c>
      <c r="C249" t="s">
        <v>716</v>
      </c>
      <c r="D249" t="s">
        <v>681</v>
      </c>
      <c r="E249" t="s">
        <v>545</v>
      </c>
    </row>
    <row r="250" spans="1:5" x14ac:dyDescent="0.25">
      <c r="A250" t="s">
        <v>26</v>
      </c>
      <c r="B250" t="s">
        <v>665</v>
      </c>
      <c r="C250" t="s">
        <v>682</v>
      </c>
      <c r="D250" t="s">
        <v>668</v>
      </c>
      <c r="E250" t="s">
        <v>563</v>
      </c>
    </row>
    <row r="251" spans="1:5" x14ac:dyDescent="0.25">
      <c r="A251" t="s">
        <v>26</v>
      </c>
      <c r="B251" t="s">
        <v>665</v>
      </c>
      <c r="C251" t="s">
        <v>682</v>
      </c>
      <c r="D251" t="s">
        <v>673</v>
      </c>
      <c r="E251" t="s">
        <v>564</v>
      </c>
    </row>
    <row r="252" spans="1:5" x14ac:dyDescent="0.25">
      <c r="A252" t="s">
        <v>26</v>
      </c>
      <c r="B252" t="s">
        <v>665</v>
      </c>
      <c r="C252" t="s">
        <v>682</v>
      </c>
      <c r="D252" t="s">
        <v>705</v>
      </c>
      <c r="E252" t="s">
        <v>566</v>
      </c>
    </row>
    <row r="253" spans="1:5" x14ac:dyDescent="0.25">
      <c r="A253" t="s">
        <v>26</v>
      </c>
      <c r="B253" t="s">
        <v>665</v>
      </c>
      <c r="C253" t="s">
        <v>682</v>
      </c>
      <c r="D253" t="s">
        <v>704</v>
      </c>
      <c r="E253" t="s">
        <v>565</v>
      </c>
    </row>
    <row r="254" spans="1:5" x14ac:dyDescent="0.25">
      <c r="A254" t="s">
        <v>26</v>
      </c>
      <c r="B254" t="s">
        <v>665</v>
      </c>
      <c r="C254" t="s">
        <v>685</v>
      </c>
      <c r="D254" t="s">
        <v>668</v>
      </c>
      <c r="E254" t="s">
        <v>186</v>
      </c>
    </row>
    <row r="255" spans="1:5" x14ac:dyDescent="0.25">
      <c r="A255" t="s">
        <v>26</v>
      </c>
      <c r="B255" t="s">
        <v>665</v>
      </c>
      <c r="C255" t="s">
        <v>685</v>
      </c>
      <c r="D255" t="s">
        <v>668</v>
      </c>
      <c r="E255" t="s">
        <v>179</v>
      </c>
    </row>
    <row r="256" spans="1:5" x14ac:dyDescent="0.25">
      <c r="A256" t="s">
        <v>26</v>
      </c>
      <c r="B256" t="s">
        <v>665</v>
      </c>
      <c r="C256" t="s">
        <v>685</v>
      </c>
      <c r="D256" t="s">
        <v>668</v>
      </c>
      <c r="E256" t="s">
        <v>571</v>
      </c>
    </row>
    <row r="257" spans="1:5" x14ac:dyDescent="0.25">
      <c r="A257" t="s">
        <v>26</v>
      </c>
      <c r="B257" t="s">
        <v>665</v>
      </c>
      <c r="C257" t="s">
        <v>685</v>
      </c>
      <c r="D257" t="s">
        <v>668</v>
      </c>
      <c r="E257" t="s">
        <v>573</v>
      </c>
    </row>
    <row r="258" spans="1:5" x14ac:dyDescent="0.25">
      <c r="A258" t="s">
        <v>26</v>
      </c>
      <c r="B258" t="s">
        <v>665</v>
      </c>
      <c r="C258" t="s">
        <v>685</v>
      </c>
      <c r="D258" t="s">
        <v>668</v>
      </c>
      <c r="E258" t="s">
        <v>576</v>
      </c>
    </row>
    <row r="259" spans="1:5" x14ac:dyDescent="0.25">
      <c r="A259" t="s">
        <v>26</v>
      </c>
      <c r="B259" t="s">
        <v>665</v>
      </c>
      <c r="C259" t="s">
        <v>685</v>
      </c>
      <c r="D259" t="s">
        <v>668</v>
      </c>
      <c r="E259" t="s">
        <v>574</v>
      </c>
    </row>
    <row r="260" spans="1:5" x14ac:dyDescent="0.25">
      <c r="A260" t="s">
        <v>26</v>
      </c>
      <c r="B260" t="s">
        <v>665</v>
      </c>
      <c r="C260" t="s">
        <v>685</v>
      </c>
      <c r="D260" t="s">
        <v>668</v>
      </c>
      <c r="E260" t="s">
        <v>578</v>
      </c>
    </row>
    <row r="261" spans="1:5" x14ac:dyDescent="0.25">
      <c r="A261" t="s">
        <v>26</v>
      </c>
      <c r="B261" t="s">
        <v>665</v>
      </c>
      <c r="C261" t="s">
        <v>685</v>
      </c>
      <c r="D261" t="s">
        <v>668</v>
      </c>
      <c r="E261" t="s">
        <v>575</v>
      </c>
    </row>
    <row r="262" spans="1:5" x14ac:dyDescent="0.25">
      <c r="A262" t="s">
        <v>26</v>
      </c>
      <c r="B262" t="s">
        <v>665</v>
      </c>
      <c r="C262" t="s">
        <v>685</v>
      </c>
      <c r="D262" t="s">
        <v>668</v>
      </c>
      <c r="E262" t="s">
        <v>577</v>
      </c>
    </row>
    <row r="263" spans="1:5" x14ac:dyDescent="0.25">
      <c r="A263" t="s">
        <v>26</v>
      </c>
      <c r="B263" t="s">
        <v>665</v>
      </c>
      <c r="C263" t="s">
        <v>685</v>
      </c>
      <c r="D263" t="s">
        <v>672</v>
      </c>
      <c r="E263" t="s">
        <v>572</v>
      </c>
    </row>
    <row r="264" spans="1:5" x14ac:dyDescent="0.25">
      <c r="A264" t="s">
        <v>26</v>
      </c>
      <c r="B264" t="s">
        <v>665</v>
      </c>
      <c r="C264" t="s">
        <v>712</v>
      </c>
      <c r="D264" t="s">
        <v>668</v>
      </c>
      <c r="E264" t="s">
        <v>561</v>
      </c>
    </row>
    <row r="265" spans="1:5" x14ac:dyDescent="0.25">
      <c r="A265" t="s">
        <v>26</v>
      </c>
      <c r="B265" t="s">
        <v>678</v>
      </c>
      <c r="C265" t="s">
        <v>670</v>
      </c>
      <c r="D265" t="s">
        <v>706</v>
      </c>
      <c r="E265" t="s">
        <v>562</v>
      </c>
    </row>
    <row r="266" spans="1:5" x14ac:dyDescent="0.25">
      <c r="A266" t="s">
        <v>26</v>
      </c>
      <c r="B266" t="s">
        <v>678</v>
      </c>
      <c r="C266" t="s">
        <v>682</v>
      </c>
      <c r="D266" t="s">
        <v>717</v>
      </c>
      <c r="E266" t="s">
        <v>568</v>
      </c>
    </row>
    <row r="267" spans="1:5" x14ac:dyDescent="0.25">
      <c r="A267" t="s">
        <v>26</v>
      </c>
      <c r="B267" t="s">
        <v>680</v>
      </c>
      <c r="C267" t="s">
        <v>682</v>
      </c>
      <c r="D267" t="s">
        <v>681</v>
      </c>
      <c r="E267" t="s">
        <v>570</v>
      </c>
    </row>
    <row r="268" spans="1:5" x14ac:dyDescent="0.25">
      <c r="A268" t="s">
        <v>26</v>
      </c>
      <c r="B268" t="s">
        <v>680</v>
      </c>
      <c r="C268" t="s">
        <v>682</v>
      </c>
      <c r="D268" t="s">
        <v>681</v>
      </c>
      <c r="E268" t="s">
        <v>569</v>
      </c>
    </row>
    <row r="269" spans="1:5" x14ac:dyDescent="0.25">
      <c r="A269" t="s">
        <v>26</v>
      </c>
      <c r="B269" t="s">
        <v>680</v>
      </c>
      <c r="C269" t="s">
        <v>685</v>
      </c>
      <c r="D269" t="s">
        <v>681</v>
      </c>
      <c r="E269" t="s">
        <v>579</v>
      </c>
    </row>
    <row r="270" spans="1:5" x14ac:dyDescent="0.25">
      <c r="A270" t="s">
        <v>26</v>
      </c>
      <c r="B270" t="s">
        <v>680</v>
      </c>
      <c r="C270" t="s">
        <v>710</v>
      </c>
      <c r="D270" t="s">
        <v>681</v>
      </c>
      <c r="E270" t="s">
        <v>581</v>
      </c>
    </row>
    <row r="271" spans="1:5" x14ac:dyDescent="0.25">
      <c r="A271" t="s">
        <v>26</v>
      </c>
      <c r="B271" t="s">
        <v>680</v>
      </c>
      <c r="C271" t="s">
        <v>710</v>
      </c>
      <c r="D271" t="s">
        <v>681</v>
      </c>
      <c r="E271" t="s">
        <v>584</v>
      </c>
    </row>
    <row r="272" spans="1:5" x14ac:dyDescent="0.25">
      <c r="A272" t="s">
        <v>26</v>
      </c>
      <c r="B272" t="s">
        <v>680</v>
      </c>
      <c r="C272" t="s">
        <v>710</v>
      </c>
      <c r="D272" t="s">
        <v>681</v>
      </c>
      <c r="E272" t="s">
        <v>583</v>
      </c>
    </row>
    <row r="273" spans="1:5" x14ac:dyDescent="0.25">
      <c r="A273" t="s">
        <v>26</v>
      </c>
      <c r="B273" t="s">
        <v>680</v>
      </c>
      <c r="C273" t="s">
        <v>710</v>
      </c>
      <c r="D273" t="s">
        <v>681</v>
      </c>
      <c r="E273" t="s">
        <v>582</v>
      </c>
    </row>
    <row r="274" spans="1:5" x14ac:dyDescent="0.25">
      <c r="A274" t="s">
        <v>26</v>
      </c>
      <c r="B274" t="s">
        <v>680</v>
      </c>
      <c r="C274" t="s">
        <v>710</v>
      </c>
      <c r="D274" t="s">
        <v>681</v>
      </c>
      <c r="E274" t="s">
        <v>580</v>
      </c>
    </row>
    <row r="275" spans="1:5" x14ac:dyDescent="0.25">
      <c r="A275" t="s">
        <v>26</v>
      </c>
      <c r="B275" t="s">
        <v>680</v>
      </c>
      <c r="C275" t="s">
        <v>682</v>
      </c>
      <c r="D275" t="s">
        <v>694</v>
      </c>
      <c r="E275" t="s">
        <v>567</v>
      </c>
    </row>
    <row r="276" spans="1:5" x14ac:dyDescent="0.25">
      <c r="A276" t="s">
        <v>26</v>
      </c>
      <c r="B276" t="s">
        <v>665</v>
      </c>
      <c r="C276" t="s">
        <v>682</v>
      </c>
      <c r="D276" t="s">
        <v>718</v>
      </c>
      <c r="E276" t="s">
        <v>585</v>
      </c>
    </row>
    <row r="277" spans="1:5" x14ac:dyDescent="0.25">
      <c r="A277" t="s">
        <v>26</v>
      </c>
      <c r="B277" t="s">
        <v>665</v>
      </c>
      <c r="C277" t="s">
        <v>682</v>
      </c>
      <c r="D277" t="s">
        <v>719</v>
      </c>
      <c r="E277" t="s">
        <v>587</v>
      </c>
    </row>
    <row r="278" spans="1:5" x14ac:dyDescent="0.25">
      <c r="A278" t="s">
        <v>26</v>
      </c>
      <c r="B278" t="s">
        <v>665</v>
      </c>
      <c r="C278" t="s">
        <v>682</v>
      </c>
      <c r="D278" t="s">
        <v>704</v>
      </c>
      <c r="E278" t="s">
        <v>586</v>
      </c>
    </row>
    <row r="279" spans="1:5" x14ac:dyDescent="0.25">
      <c r="A279" t="s">
        <v>26</v>
      </c>
      <c r="B279" t="s">
        <v>680</v>
      </c>
      <c r="C279" t="s">
        <v>682</v>
      </c>
      <c r="D279" t="s">
        <v>681</v>
      </c>
      <c r="E279" t="s">
        <v>593</v>
      </c>
    </row>
    <row r="280" spans="1:5" x14ac:dyDescent="0.25">
      <c r="A280" t="s">
        <v>26</v>
      </c>
      <c r="B280" t="s">
        <v>680</v>
      </c>
      <c r="C280" t="s">
        <v>682</v>
      </c>
      <c r="D280" t="s">
        <v>681</v>
      </c>
      <c r="E280" t="s">
        <v>592</v>
      </c>
    </row>
    <row r="281" spans="1:5" x14ac:dyDescent="0.25">
      <c r="A281" t="s">
        <v>26</v>
      </c>
      <c r="B281" t="s">
        <v>680</v>
      </c>
      <c r="C281" t="s">
        <v>720</v>
      </c>
      <c r="D281" t="s">
        <v>681</v>
      </c>
      <c r="E281" t="s">
        <v>588</v>
      </c>
    </row>
    <row r="282" spans="1:5" x14ac:dyDescent="0.25">
      <c r="A282" t="s">
        <v>26</v>
      </c>
      <c r="B282" t="s">
        <v>680</v>
      </c>
      <c r="C282" t="s">
        <v>720</v>
      </c>
      <c r="D282" t="s">
        <v>681</v>
      </c>
      <c r="E282" t="s">
        <v>591</v>
      </c>
    </row>
    <row r="283" spans="1:5" x14ac:dyDescent="0.25">
      <c r="A283" t="s">
        <v>26</v>
      </c>
      <c r="B283" t="s">
        <v>680</v>
      </c>
      <c r="C283" t="s">
        <v>720</v>
      </c>
      <c r="D283" t="s">
        <v>681</v>
      </c>
      <c r="E283" t="s">
        <v>590</v>
      </c>
    </row>
    <row r="284" spans="1:5" x14ac:dyDescent="0.25">
      <c r="A284" t="s">
        <v>26</v>
      </c>
      <c r="B284" t="s">
        <v>680</v>
      </c>
      <c r="C284" t="s">
        <v>720</v>
      </c>
      <c r="D284" t="s">
        <v>689</v>
      </c>
      <c r="E284" t="s">
        <v>589</v>
      </c>
    </row>
    <row r="285" spans="1:5" x14ac:dyDescent="0.25">
      <c r="A285" t="s">
        <v>26</v>
      </c>
      <c r="B285" t="s">
        <v>665</v>
      </c>
      <c r="C285" t="s">
        <v>682</v>
      </c>
      <c r="D285" t="s">
        <v>705</v>
      </c>
      <c r="E285" t="s">
        <v>594</v>
      </c>
    </row>
    <row r="286" spans="1:5" x14ac:dyDescent="0.25">
      <c r="A286" t="s">
        <v>26</v>
      </c>
      <c r="B286" t="s">
        <v>678</v>
      </c>
      <c r="C286" t="s">
        <v>682</v>
      </c>
      <c r="D286" t="s">
        <v>713</v>
      </c>
      <c r="E286" t="s">
        <v>595</v>
      </c>
    </row>
    <row r="287" spans="1:5" x14ac:dyDescent="0.25">
      <c r="A287" t="s">
        <v>26</v>
      </c>
      <c r="B287" t="s">
        <v>665</v>
      </c>
      <c r="C287" t="s">
        <v>682</v>
      </c>
      <c r="D287" t="s">
        <v>714</v>
      </c>
      <c r="E287" t="s">
        <v>597</v>
      </c>
    </row>
    <row r="288" spans="1:5" x14ac:dyDescent="0.25">
      <c r="A288" t="s">
        <v>26</v>
      </c>
      <c r="B288" t="s">
        <v>678</v>
      </c>
      <c r="C288" t="s">
        <v>682</v>
      </c>
      <c r="D288" t="s">
        <v>721</v>
      </c>
      <c r="E288" t="s">
        <v>598</v>
      </c>
    </row>
    <row r="289" spans="1:5" x14ac:dyDescent="0.25">
      <c r="A289" t="s">
        <v>26</v>
      </c>
      <c r="B289" t="s">
        <v>680</v>
      </c>
      <c r="C289" t="s">
        <v>722</v>
      </c>
      <c r="D289" t="s">
        <v>681</v>
      </c>
      <c r="E289" t="s">
        <v>599</v>
      </c>
    </row>
    <row r="290" spans="1:5" x14ac:dyDescent="0.25">
      <c r="A290" t="s">
        <v>26</v>
      </c>
      <c r="B290" t="s">
        <v>680</v>
      </c>
      <c r="C290" t="s">
        <v>685</v>
      </c>
      <c r="D290" t="s">
        <v>681</v>
      </c>
      <c r="E290" t="s">
        <v>600</v>
      </c>
    </row>
    <row r="291" spans="1:5" x14ac:dyDescent="0.25">
      <c r="A291" t="s">
        <v>26</v>
      </c>
      <c r="B291" t="s">
        <v>680</v>
      </c>
      <c r="C291" t="s">
        <v>710</v>
      </c>
      <c r="D291" t="s">
        <v>681</v>
      </c>
      <c r="E291" t="s">
        <v>601</v>
      </c>
    </row>
    <row r="292" spans="1:5" x14ac:dyDescent="0.25">
      <c r="A292" t="s">
        <v>26</v>
      </c>
      <c r="B292" t="s">
        <v>680</v>
      </c>
      <c r="C292" t="s">
        <v>670</v>
      </c>
      <c r="D292" t="s">
        <v>690</v>
      </c>
      <c r="E292" t="s">
        <v>596</v>
      </c>
    </row>
    <row r="293" spans="1:5" x14ac:dyDescent="0.25">
      <c r="A293" t="s">
        <v>26</v>
      </c>
      <c r="B293" t="s">
        <v>680</v>
      </c>
      <c r="C293" t="s">
        <v>710</v>
      </c>
      <c r="D293" t="s">
        <v>681</v>
      </c>
      <c r="E293" t="s">
        <v>604</v>
      </c>
    </row>
    <row r="294" spans="1:5" x14ac:dyDescent="0.25">
      <c r="A294" t="s">
        <v>26</v>
      </c>
      <c r="B294" t="s">
        <v>680</v>
      </c>
      <c r="C294" t="s">
        <v>710</v>
      </c>
      <c r="D294" t="s">
        <v>681</v>
      </c>
      <c r="E294" t="s">
        <v>605</v>
      </c>
    </row>
    <row r="295" spans="1:5" x14ac:dyDescent="0.25">
      <c r="A295" t="s">
        <v>26</v>
      </c>
      <c r="B295" t="s">
        <v>680</v>
      </c>
      <c r="C295" t="s">
        <v>710</v>
      </c>
      <c r="D295" t="s">
        <v>681</v>
      </c>
      <c r="E295" t="s">
        <v>603</v>
      </c>
    </row>
    <row r="296" spans="1:5" x14ac:dyDescent="0.25">
      <c r="A296" t="s">
        <v>26</v>
      </c>
      <c r="B296" t="s">
        <v>680</v>
      </c>
      <c r="C296" t="s">
        <v>716</v>
      </c>
      <c r="D296" t="s">
        <v>681</v>
      </c>
      <c r="E296" t="s">
        <v>602</v>
      </c>
    </row>
    <row r="297" spans="1:5" x14ac:dyDescent="0.25">
      <c r="A297" t="s">
        <v>26</v>
      </c>
      <c r="B297" t="s">
        <v>665</v>
      </c>
      <c r="C297" t="s">
        <v>685</v>
      </c>
      <c r="D297" t="s">
        <v>668</v>
      </c>
      <c r="E297" t="s">
        <v>607</v>
      </c>
    </row>
    <row r="298" spans="1:5" x14ac:dyDescent="0.25">
      <c r="A298" t="s">
        <v>26</v>
      </c>
      <c r="B298" t="s">
        <v>665</v>
      </c>
      <c r="C298" t="s">
        <v>685</v>
      </c>
      <c r="D298" t="s">
        <v>668</v>
      </c>
      <c r="E298" t="s">
        <v>181</v>
      </c>
    </row>
    <row r="299" spans="1:5" x14ac:dyDescent="0.25">
      <c r="A299" t="s">
        <v>26</v>
      </c>
      <c r="B299" t="s">
        <v>665</v>
      </c>
      <c r="C299" t="s">
        <v>685</v>
      </c>
      <c r="D299" t="s">
        <v>668</v>
      </c>
      <c r="E299" t="s">
        <v>608</v>
      </c>
    </row>
    <row r="300" spans="1:5" x14ac:dyDescent="0.25">
      <c r="A300" t="s">
        <v>26</v>
      </c>
      <c r="B300" t="s">
        <v>665</v>
      </c>
      <c r="C300" t="s">
        <v>710</v>
      </c>
      <c r="D300" t="s">
        <v>668</v>
      </c>
      <c r="E300" t="s">
        <v>613</v>
      </c>
    </row>
    <row r="301" spans="1:5" x14ac:dyDescent="0.25">
      <c r="A301" t="s">
        <v>26</v>
      </c>
      <c r="B301" t="s">
        <v>665</v>
      </c>
      <c r="C301" t="s">
        <v>710</v>
      </c>
      <c r="D301" t="s">
        <v>668</v>
      </c>
      <c r="E301" t="s">
        <v>614</v>
      </c>
    </row>
    <row r="302" spans="1:5" x14ac:dyDescent="0.25">
      <c r="A302" t="s">
        <v>26</v>
      </c>
      <c r="B302" t="s">
        <v>665</v>
      </c>
      <c r="C302" t="s">
        <v>710</v>
      </c>
      <c r="D302" t="s">
        <v>668</v>
      </c>
      <c r="E302" t="s">
        <v>615</v>
      </c>
    </row>
    <row r="303" spans="1:5" x14ac:dyDescent="0.25">
      <c r="A303" t="s">
        <v>26</v>
      </c>
      <c r="B303" t="s">
        <v>665</v>
      </c>
      <c r="C303" t="s">
        <v>710</v>
      </c>
      <c r="D303" t="s">
        <v>668</v>
      </c>
      <c r="E303" t="s">
        <v>617</v>
      </c>
    </row>
    <row r="304" spans="1:5" x14ac:dyDescent="0.25">
      <c r="A304" t="s">
        <v>26</v>
      </c>
      <c r="B304" t="s">
        <v>665</v>
      </c>
      <c r="C304" t="s">
        <v>710</v>
      </c>
      <c r="D304" t="s">
        <v>668</v>
      </c>
      <c r="E304" t="s">
        <v>616</v>
      </c>
    </row>
    <row r="305" spans="1:5" x14ac:dyDescent="0.25">
      <c r="A305" t="s">
        <v>26</v>
      </c>
      <c r="B305" t="s">
        <v>665</v>
      </c>
      <c r="C305" t="s">
        <v>710</v>
      </c>
      <c r="D305" t="s">
        <v>668</v>
      </c>
      <c r="E305" t="s">
        <v>612</v>
      </c>
    </row>
    <row r="306" spans="1:5" x14ac:dyDescent="0.25">
      <c r="A306" t="s">
        <v>26</v>
      </c>
      <c r="B306" t="s">
        <v>665</v>
      </c>
      <c r="C306" t="s">
        <v>710</v>
      </c>
      <c r="D306" t="s">
        <v>668</v>
      </c>
      <c r="E306" t="s">
        <v>618</v>
      </c>
    </row>
    <row r="307" spans="1:5" x14ac:dyDescent="0.25">
      <c r="A307" t="s">
        <v>26</v>
      </c>
      <c r="B307" t="s">
        <v>680</v>
      </c>
      <c r="C307" t="s">
        <v>710</v>
      </c>
      <c r="D307" t="s">
        <v>681</v>
      </c>
      <c r="E307" t="s">
        <v>609</v>
      </c>
    </row>
    <row r="308" spans="1:5" x14ac:dyDescent="0.25">
      <c r="A308" t="s">
        <v>26</v>
      </c>
      <c r="B308" t="s">
        <v>680</v>
      </c>
      <c r="C308" t="s">
        <v>710</v>
      </c>
      <c r="D308" t="s">
        <v>681</v>
      </c>
      <c r="E308" t="s">
        <v>611</v>
      </c>
    </row>
    <row r="309" spans="1:5" x14ac:dyDescent="0.25">
      <c r="A309" t="s">
        <v>26</v>
      </c>
      <c r="B309" t="s">
        <v>680</v>
      </c>
      <c r="C309" t="s">
        <v>710</v>
      </c>
      <c r="D309" t="s">
        <v>681</v>
      </c>
      <c r="E309" t="s">
        <v>610</v>
      </c>
    </row>
    <row r="310" spans="1:5" x14ac:dyDescent="0.25">
      <c r="A310" t="s">
        <v>26</v>
      </c>
      <c r="B310" t="s">
        <v>680</v>
      </c>
      <c r="C310" t="s">
        <v>716</v>
      </c>
      <c r="D310" t="s">
        <v>681</v>
      </c>
      <c r="E310" t="s">
        <v>606</v>
      </c>
    </row>
    <row r="311" spans="1:5" x14ac:dyDescent="0.25">
      <c r="A311" t="s">
        <v>26</v>
      </c>
      <c r="B311" t="s">
        <v>665</v>
      </c>
      <c r="C311" t="s">
        <v>685</v>
      </c>
      <c r="D311" t="s">
        <v>668</v>
      </c>
      <c r="E311" t="s">
        <v>180</v>
      </c>
    </row>
    <row r="312" spans="1:5" x14ac:dyDescent="0.25">
      <c r="A312" t="s">
        <v>26</v>
      </c>
      <c r="B312" t="s">
        <v>665</v>
      </c>
      <c r="C312" t="s">
        <v>710</v>
      </c>
      <c r="D312" t="s">
        <v>668</v>
      </c>
      <c r="E312" t="s">
        <v>628</v>
      </c>
    </row>
    <row r="313" spans="1:5" x14ac:dyDescent="0.25">
      <c r="A313" t="s">
        <v>26</v>
      </c>
      <c r="B313" t="s">
        <v>665</v>
      </c>
      <c r="C313" t="s">
        <v>710</v>
      </c>
      <c r="D313" t="s">
        <v>668</v>
      </c>
      <c r="E313" t="s">
        <v>626</v>
      </c>
    </row>
    <row r="314" spans="1:5" x14ac:dyDescent="0.25">
      <c r="A314" t="s">
        <v>26</v>
      </c>
      <c r="B314" t="s">
        <v>665</v>
      </c>
      <c r="C314" t="s">
        <v>710</v>
      </c>
      <c r="D314" t="s">
        <v>668</v>
      </c>
      <c r="E314" t="s">
        <v>624</v>
      </c>
    </row>
    <row r="315" spans="1:5" x14ac:dyDescent="0.25">
      <c r="A315" t="s">
        <v>26</v>
      </c>
      <c r="B315" t="s">
        <v>665</v>
      </c>
      <c r="C315" t="s">
        <v>710</v>
      </c>
      <c r="D315" t="s">
        <v>668</v>
      </c>
      <c r="E315" t="s">
        <v>625</v>
      </c>
    </row>
    <row r="316" spans="1:5" x14ac:dyDescent="0.25">
      <c r="A316" t="s">
        <v>26</v>
      </c>
      <c r="B316" t="s">
        <v>665</v>
      </c>
      <c r="C316" t="s">
        <v>710</v>
      </c>
      <c r="D316" t="s">
        <v>668</v>
      </c>
      <c r="E316" t="s">
        <v>623</v>
      </c>
    </row>
    <row r="317" spans="1:5" x14ac:dyDescent="0.25">
      <c r="A317" t="s">
        <v>26</v>
      </c>
      <c r="B317" t="s">
        <v>665</v>
      </c>
      <c r="C317" t="s">
        <v>710</v>
      </c>
      <c r="D317" t="s">
        <v>668</v>
      </c>
      <c r="E317" t="s">
        <v>627</v>
      </c>
    </row>
    <row r="318" spans="1:5" x14ac:dyDescent="0.25">
      <c r="A318" t="s">
        <v>26</v>
      </c>
      <c r="B318" t="s">
        <v>680</v>
      </c>
      <c r="C318" t="s">
        <v>710</v>
      </c>
      <c r="D318" t="s">
        <v>681</v>
      </c>
      <c r="E318" t="s">
        <v>622</v>
      </c>
    </row>
    <row r="319" spans="1:5" x14ac:dyDescent="0.25">
      <c r="A319" t="s">
        <v>26</v>
      </c>
      <c r="B319" t="s">
        <v>680</v>
      </c>
      <c r="C319" t="s">
        <v>710</v>
      </c>
      <c r="D319" t="s">
        <v>681</v>
      </c>
      <c r="E319" t="s">
        <v>620</v>
      </c>
    </row>
    <row r="320" spans="1:5" x14ac:dyDescent="0.25">
      <c r="A320" t="s">
        <v>26</v>
      </c>
      <c r="B320" t="s">
        <v>680</v>
      </c>
      <c r="C320" t="s">
        <v>710</v>
      </c>
      <c r="D320" t="s">
        <v>681</v>
      </c>
      <c r="E320" t="s">
        <v>621</v>
      </c>
    </row>
    <row r="321" spans="1:5" x14ac:dyDescent="0.25">
      <c r="A321" t="s">
        <v>26</v>
      </c>
      <c r="B321" t="s">
        <v>665</v>
      </c>
      <c r="C321" t="s">
        <v>722</v>
      </c>
      <c r="D321" t="s">
        <v>681</v>
      </c>
      <c r="E321" t="s">
        <v>619</v>
      </c>
    </row>
    <row r="322" spans="1:5" x14ac:dyDescent="0.25">
      <c r="A322" t="s">
        <v>26</v>
      </c>
      <c r="B322" t="s">
        <v>680</v>
      </c>
      <c r="C322" t="s">
        <v>723</v>
      </c>
      <c r="D322" t="s">
        <v>681</v>
      </c>
      <c r="E322" t="s">
        <v>629</v>
      </c>
    </row>
    <row r="323" spans="1:5" x14ac:dyDescent="0.25">
      <c r="A323" t="s">
        <v>26</v>
      </c>
      <c r="B323" t="s">
        <v>680</v>
      </c>
      <c r="C323" t="s">
        <v>685</v>
      </c>
      <c r="D323" t="s">
        <v>681</v>
      </c>
      <c r="E323" t="s">
        <v>630</v>
      </c>
    </row>
    <row r="324" spans="1:5" x14ac:dyDescent="0.25">
      <c r="A324" t="s">
        <v>26</v>
      </c>
      <c r="B324" t="s">
        <v>680</v>
      </c>
      <c r="C324" t="s">
        <v>722</v>
      </c>
      <c r="D324" t="s">
        <v>681</v>
      </c>
      <c r="E324" t="s">
        <v>619</v>
      </c>
    </row>
    <row r="325" spans="1:5" x14ac:dyDescent="0.25">
      <c r="A325" t="s">
        <v>26</v>
      </c>
      <c r="B325" t="s">
        <v>665</v>
      </c>
      <c r="C325" t="s">
        <v>676</v>
      </c>
      <c r="D325" t="s">
        <v>697</v>
      </c>
      <c r="E325" t="s">
        <v>441</v>
      </c>
    </row>
    <row r="326" spans="1:5" x14ac:dyDescent="0.25">
      <c r="A326" t="s">
        <v>26</v>
      </c>
      <c r="B326" t="s">
        <v>680</v>
      </c>
      <c r="C326" t="s">
        <v>685</v>
      </c>
      <c r="D326" t="s">
        <v>681</v>
      </c>
      <c r="E326" t="s">
        <v>631</v>
      </c>
    </row>
    <row r="327" spans="1:5" x14ac:dyDescent="0.25">
      <c r="A327" t="s">
        <v>26</v>
      </c>
      <c r="B327" t="s">
        <v>680</v>
      </c>
      <c r="C327" t="s">
        <v>720</v>
      </c>
      <c r="D327" t="s">
        <v>689</v>
      </c>
      <c r="E327" t="s">
        <v>633</v>
      </c>
    </row>
    <row r="328" spans="1:5" x14ac:dyDescent="0.25">
      <c r="A328" t="s">
        <v>26</v>
      </c>
      <c r="B328" t="s">
        <v>680</v>
      </c>
      <c r="C328" t="s">
        <v>720</v>
      </c>
      <c r="D328" t="s">
        <v>692</v>
      </c>
      <c r="E328" t="s">
        <v>632</v>
      </c>
    </row>
    <row r="329" spans="1:5" x14ac:dyDescent="0.25">
      <c r="A329" t="s">
        <v>26</v>
      </c>
      <c r="B329" t="s">
        <v>680</v>
      </c>
      <c r="C329" t="s">
        <v>670</v>
      </c>
      <c r="D329" t="s">
        <v>690</v>
      </c>
      <c r="E329" t="s">
        <v>596</v>
      </c>
    </row>
    <row r="330" spans="1:5" x14ac:dyDescent="0.25">
      <c r="A330" t="s">
        <v>26</v>
      </c>
      <c r="B330" t="s">
        <v>665</v>
      </c>
      <c r="C330" t="s">
        <v>685</v>
      </c>
      <c r="D330" t="s">
        <v>668</v>
      </c>
      <c r="E330" t="s">
        <v>405</v>
      </c>
    </row>
    <row r="331" spans="1:5" x14ac:dyDescent="0.25">
      <c r="A331" t="s">
        <v>26</v>
      </c>
      <c r="B331" t="s">
        <v>680</v>
      </c>
      <c r="C331" t="s">
        <v>685</v>
      </c>
      <c r="D331" t="s">
        <v>690</v>
      </c>
      <c r="E331" t="s">
        <v>309</v>
      </c>
    </row>
    <row r="332" spans="1:5" x14ac:dyDescent="0.25">
      <c r="A332" t="s">
        <v>26</v>
      </c>
      <c r="B332" t="s">
        <v>665</v>
      </c>
      <c r="C332" t="s">
        <v>670</v>
      </c>
      <c r="D332" t="s">
        <v>718</v>
      </c>
      <c r="E332" t="s">
        <v>634</v>
      </c>
    </row>
    <row r="333" spans="1:5" x14ac:dyDescent="0.25">
      <c r="A333" t="s">
        <v>26</v>
      </c>
      <c r="B333" t="s">
        <v>665</v>
      </c>
      <c r="C333" t="s">
        <v>685</v>
      </c>
      <c r="D333" t="s">
        <v>677</v>
      </c>
      <c r="E333" t="s">
        <v>529</v>
      </c>
    </row>
    <row r="334" spans="1:5" x14ac:dyDescent="0.25">
      <c r="A334" t="s">
        <v>26</v>
      </c>
      <c r="B334" t="s">
        <v>665</v>
      </c>
      <c r="C334" t="s">
        <v>715</v>
      </c>
      <c r="D334" t="s">
        <v>668</v>
      </c>
      <c r="E334" t="s">
        <v>635</v>
      </c>
    </row>
    <row r="335" spans="1:5" x14ac:dyDescent="0.25">
      <c r="A335" t="s">
        <v>26</v>
      </c>
      <c r="B335" t="s">
        <v>680</v>
      </c>
      <c r="C335" t="s">
        <v>685</v>
      </c>
      <c r="D335" t="s">
        <v>681</v>
      </c>
      <c r="E335" t="s">
        <v>636</v>
      </c>
    </row>
    <row r="336" spans="1:5" x14ac:dyDescent="0.25">
      <c r="A336" t="s">
        <v>26</v>
      </c>
      <c r="B336" t="s">
        <v>680</v>
      </c>
      <c r="C336" t="s">
        <v>685</v>
      </c>
      <c r="D336" t="s">
        <v>681</v>
      </c>
      <c r="E336" t="s">
        <v>637</v>
      </c>
    </row>
    <row r="337" spans="1:5" x14ac:dyDescent="0.25">
      <c r="A337" t="s">
        <v>26</v>
      </c>
      <c r="B337" t="s">
        <v>665</v>
      </c>
      <c r="C337" t="s">
        <v>682</v>
      </c>
      <c r="D337" t="s">
        <v>668</v>
      </c>
      <c r="E337" t="s">
        <v>472</v>
      </c>
    </row>
    <row r="338" spans="1:5" x14ac:dyDescent="0.25">
      <c r="A338" t="s">
        <v>26</v>
      </c>
      <c r="B338" t="s">
        <v>680</v>
      </c>
      <c r="C338" t="s">
        <v>684</v>
      </c>
      <c r="D338" t="s">
        <v>681</v>
      </c>
      <c r="E338" t="s">
        <v>461</v>
      </c>
    </row>
    <row r="339" spans="1:5" x14ac:dyDescent="0.25">
      <c r="A339" t="s">
        <v>26</v>
      </c>
      <c r="B339" t="s">
        <v>680</v>
      </c>
      <c r="C339" t="s">
        <v>685</v>
      </c>
      <c r="D339" t="s">
        <v>689</v>
      </c>
      <c r="E339" t="s">
        <v>639</v>
      </c>
    </row>
    <row r="340" spans="1:5" x14ac:dyDescent="0.25">
      <c r="A340" t="s">
        <v>26</v>
      </c>
      <c r="B340" t="s">
        <v>680</v>
      </c>
      <c r="C340" t="s">
        <v>685</v>
      </c>
      <c r="D340" t="s">
        <v>689</v>
      </c>
      <c r="E340" t="s">
        <v>638</v>
      </c>
    </row>
    <row r="341" spans="1:5" x14ac:dyDescent="0.25">
      <c r="A341" t="s">
        <v>26</v>
      </c>
      <c r="B341" t="s">
        <v>680</v>
      </c>
      <c r="C341" t="s">
        <v>685</v>
      </c>
      <c r="D341" t="s">
        <v>681</v>
      </c>
      <c r="E341" t="s">
        <v>641</v>
      </c>
    </row>
    <row r="342" spans="1:5" x14ac:dyDescent="0.25">
      <c r="A342" t="s">
        <v>26</v>
      </c>
      <c r="B342" t="s">
        <v>680</v>
      </c>
      <c r="C342" t="s">
        <v>685</v>
      </c>
      <c r="D342" t="s">
        <v>681</v>
      </c>
      <c r="E342" t="s">
        <v>640</v>
      </c>
    </row>
    <row r="343" spans="1:5" x14ac:dyDescent="0.25">
      <c r="A343" t="s">
        <v>26</v>
      </c>
      <c r="B343" t="s">
        <v>680</v>
      </c>
      <c r="C343" t="s">
        <v>666</v>
      </c>
      <c r="D343" t="s">
        <v>689</v>
      </c>
      <c r="E343" t="s">
        <v>642</v>
      </c>
    </row>
    <row r="344" spans="1:5" x14ac:dyDescent="0.25">
      <c r="A344" t="s">
        <v>26</v>
      </c>
      <c r="B344" t="s">
        <v>680</v>
      </c>
      <c r="C344" t="s">
        <v>685</v>
      </c>
      <c r="D344" t="s">
        <v>681</v>
      </c>
      <c r="E344" t="s">
        <v>250</v>
      </c>
    </row>
    <row r="345" spans="1:5" x14ac:dyDescent="0.25">
      <c r="A345" t="s">
        <v>26</v>
      </c>
      <c r="B345" t="s">
        <v>680</v>
      </c>
      <c r="C345" t="s">
        <v>685</v>
      </c>
      <c r="D345" t="s">
        <v>681</v>
      </c>
      <c r="E345" t="s">
        <v>644</v>
      </c>
    </row>
    <row r="346" spans="1:5" x14ac:dyDescent="0.25">
      <c r="A346" t="s">
        <v>26</v>
      </c>
      <c r="B346" t="s">
        <v>678</v>
      </c>
      <c r="C346" t="s">
        <v>676</v>
      </c>
      <c r="D346" t="s">
        <v>679</v>
      </c>
      <c r="E346" t="s">
        <v>643</v>
      </c>
    </row>
    <row r="347" spans="1:5" x14ac:dyDescent="0.25">
      <c r="A347" t="s">
        <v>26</v>
      </c>
      <c r="B347" t="s">
        <v>680</v>
      </c>
      <c r="C347" t="s">
        <v>684</v>
      </c>
      <c r="D347" t="s">
        <v>689</v>
      </c>
      <c r="E347" t="s">
        <v>304</v>
      </c>
    </row>
  </sheetData>
  <autoFilter ref="A1:F347" xr:uid="{BF2849FE-C448-4905-B75A-8EDD368781B3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187"/>
  <sheetViews>
    <sheetView zoomScale="80" zoomScaleNormal="80" workbookViewId="0">
      <selection activeCell="C2" sqref="C2"/>
    </sheetView>
  </sheetViews>
  <sheetFormatPr defaultColWidth="8.7109375" defaultRowHeight="15" x14ac:dyDescent="0.25"/>
  <cols>
    <col min="1" max="1" width="10.5703125" bestFit="1" customWidth="1"/>
    <col min="2" max="2" width="28.85546875" bestFit="1" customWidth="1"/>
    <col min="3" max="3" width="13.5703125" bestFit="1" customWidth="1"/>
  </cols>
  <sheetData>
    <row r="1" spans="1:3" x14ac:dyDescent="0.25">
      <c r="A1" s="147" t="s">
        <v>811</v>
      </c>
      <c r="B1" s="147" t="s">
        <v>812</v>
      </c>
      <c r="C1" s="147" t="s">
        <v>725</v>
      </c>
    </row>
    <row r="2" spans="1:3" x14ac:dyDescent="0.25">
      <c r="A2" s="140" t="s">
        <v>131</v>
      </c>
      <c r="B2" s="142" t="s">
        <v>132</v>
      </c>
      <c r="C2" s="143" t="s">
        <v>669</v>
      </c>
    </row>
    <row r="3" spans="1:3" x14ac:dyDescent="0.25">
      <c r="A3" s="140" t="s">
        <v>131</v>
      </c>
      <c r="B3" s="142" t="s">
        <v>133</v>
      </c>
      <c r="C3" s="143" t="s">
        <v>669</v>
      </c>
    </row>
    <row r="4" spans="1:3" x14ac:dyDescent="0.25">
      <c r="A4" s="140" t="s">
        <v>131</v>
      </c>
      <c r="B4" s="142" t="s">
        <v>134</v>
      </c>
      <c r="C4" s="143" t="s">
        <v>669</v>
      </c>
    </row>
    <row r="5" spans="1:3" x14ac:dyDescent="0.25">
      <c r="A5" s="140" t="s">
        <v>131</v>
      </c>
      <c r="B5" s="141" t="s">
        <v>201</v>
      </c>
      <c r="C5" s="143" t="s">
        <v>669</v>
      </c>
    </row>
    <row r="6" spans="1:3" x14ac:dyDescent="0.25">
      <c r="A6" s="140" t="s">
        <v>131</v>
      </c>
      <c r="B6" s="142" t="s">
        <v>213</v>
      </c>
      <c r="C6" s="143" t="s">
        <v>671</v>
      </c>
    </row>
    <row r="7" spans="1:3" x14ac:dyDescent="0.25">
      <c r="A7" s="140" t="s">
        <v>131</v>
      </c>
      <c r="B7" s="142" t="s">
        <v>214</v>
      </c>
      <c r="C7" s="143" t="s">
        <v>671</v>
      </c>
    </row>
    <row r="8" spans="1:3" x14ac:dyDescent="0.25">
      <c r="A8" s="140" t="s">
        <v>131</v>
      </c>
      <c r="B8" s="142" t="s">
        <v>215</v>
      </c>
      <c r="C8" s="143" t="s">
        <v>671</v>
      </c>
    </row>
    <row r="9" spans="1:3" x14ac:dyDescent="0.25">
      <c r="A9" s="140" t="s">
        <v>131</v>
      </c>
      <c r="B9" s="142" t="s">
        <v>216</v>
      </c>
      <c r="C9" s="143" t="s">
        <v>671</v>
      </c>
    </row>
    <row r="10" spans="1:3" x14ac:dyDescent="0.25">
      <c r="A10" s="140" t="s">
        <v>131</v>
      </c>
      <c r="B10" s="142" t="s">
        <v>217</v>
      </c>
      <c r="C10" s="143" t="s">
        <v>671</v>
      </c>
    </row>
    <row r="11" spans="1:3" x14ac:dyDescent="0.25">
      <c r="A11" s="140" t="s">
        <v>131</v>
      </c>
      <c r="B11" s="142" t="s">
        <v>218</v>
      </c>
      <c r="C11" s="143" t="s">
        <v>671</v>
      </c>
    </row>
    <row r="12" spans="1:3" x14ac:dyDescent="0.25">
      <c r="A12" s="140" t="s">
        <v>131</v>
      </c>
      <c r="B12" s="142" t="s">
        <v>219</v>
      </c>
      <c r="C12" s="143" t="s">
        <v>671</v>
      </c>
    </row>
    <row r="13" spans="1:3" x14ac:dyDescent="0.25">
      <c r="A13" s="140" t="s">
        <v>131</v>
      </c>
      <c r="B13" s="142" t="s">
        <v>220</v>
      </c>
      <c r="C13" s="143" t="s">
        <v>671</v>
      </c>
    </row>
    <row r="14" spans="1:3" x14ac:dyDescent="0.25">
      <c r="A14" s="140" t="s">
        <v>131</v>
      </c>
      <c r="B14" s="142" t="s">
        <v>221</v>
      </c>
      <c r="C14" s="143" t="s">
        <v>671</v>
      </c>
    </row>
    <row r="15" spans="1:3" x14ac:dyDescent="0.25">
      <c r="A15" s="140" t="s">
        <v>131</v>
      </c>
      <c r="B15" s="142" t="s">
        <v>222</v>
      </c>
      <c r="C15" s="143" t="s">
        <v>671</v>
      </c>
    </row>
    <row r="16" spans="1:3" x14ac:dyDescent="0.25">
      <c r="A16" s="140" t="s">
        <v>131</v>
      </c>
      <c r="B16" s="142" t="s">
        <v>223</v>
      </c>
      <c r="C16" s="143" t="s">
        <v>671</v>
      </c>
    </row>
    <row r="17" spans="1:3" x14ac:dyDescent="0.25">
      <c r="A17" s="140" t="s">
        <v>131</v>
      </c>
      <c r="B17" s="142" t="s">
        <v>224</v>
      </c>
      <c r="C17" s="143" t="s">
        <v>671</v>
      </c>
    </row>
    <row r="18" spans="1:3" x14ac:dyDescent="0.25">
      <c r="A18" s="140" t="s">
        <v>131</v>
      </c>
      <c r="B18" s="142" t="s">
        <v>225</v>
      </c>
      <c r="C18" s="143" t="s">
        <v>671</v>
      </c>
    </row>
    <row r="19" spans="1:3" x14ac:dyDescent="0.25">
      <c r="A19" s="140" t="s">
        <v>131</v>
      </c>
      <c r="B19" s="142" t="s">
        <v>226</v>
      </c>
      <c r="C19" s="143" t="s">
        <v>671</v>
      </c>
    </row>
    <row r="20" spans="1:3" x14ac:dyDescent="0.25">
      <c r="A20" s="140" t="s">
        <v>131</v>
      </c>
      <c r="B20" s="142" t="s">
        <v>227</v>
      </c>
      <c r="C20" s="143" t="s">
        <v>671</v>
      </c>
    </row>
    <row r="21" spans="1:3" x14ac:dyDescent="0.25">
      <c r="A21" s="140" t="s">
        <v>131</v>
      </c>
      <c r="B21" s="142" t="s">
        <v>228</v>
      </c>
      <c r="C21" s="143" t="s">
        <v>671</v>
      </c>
    </row>
    <row r="22" spans="1:3" x14ac:dyDescent="0.25">
      <c r="A22" s="140" t="s">
        <v>131</v>
      </c>
      <c r="B22" s="142" t="s">
        <v>229</v>
      </c>
      <c r="C22" s="143" t="s">
        <v>671</v>
      </c>
    </row>
    <row r="23" spans="1:3" x14ac:dyDescent="0.25">
      <c r="A23" s="140" t="s">
        <v>131</v>
      </c>
      <c r="B23" s="142" t="s">
        <v>230</v>
      </c>
      <c r="C23" s="143" t="s">
        <v>671</v>
      </c>
    </row>
    <row r="24" spans="1:3" x14ac:dyDescent="0.25">
      <c r="A24" s="140" t="s">
        <v>131</v>
      </c>
      <c r="B24" s="142" t="s">
        <v>231</v>
      </c>
      <c r="C24" s="143" t="s">
        <v>671</v>
      </c>
    </row>
    <row r="25" spans="1:3" x14ac:dyDescent="0.25">
      <c r="A25" s="140" t="s">
        <v>131</v>
      </c>
      <c r="B25" s="142" t="s">
        <v>232</v>
      </c>
      <c r="C25" s="143" t="s">
        <v>671</v>
      </c>
    </row>
    <row r="26" spans="1:3" x14ac:dyDescent="0.25">
      <c r="A26" s="140" t="s">
        <v>206</v>
      </c>
      <c r="B26" s="141" t="s">
        <v>207</v>
      </c>
      <c r="C26" s="144"/>
    </row>
    <row r="27" spans="1:3" x14ac:dyDescent="0.25">
      <c r="A27" s="140" t="s">
        <v>206</v>
      </c>
      <c r="B27" s="142" t="s">
        <v>296</v>
      </c>
      <c r="C27" s="144"/>
    </row>
    <row r="28" spans="1:3" x14ac:dyDescent="0.25">
      <c r="A28" s="140" t="s">
        <v>206</v>
      </c>
      <c r="B28" s="142" t="s">
        <v>297</v>
      </c>
      <c r="C28" s="144"/>
    </row>
    <row r="29" spans="1:3" x14ac:dyDescent="0.25">
      <c r="A29" s="140" t="s">
        <v>206</v>
      </c>
      <c r="B29" s="142" t="s">
        <v>298</v>
      </c>
      <c r="C29" s="144"/>
    </row>
    <row r="30" spans="1:3" x14ac:dyDescent="0.25">
      <c r="A30" s="140" t="s">
        <v>206</v>
      </c>
      <c r="B30" s="142" t="s">
        <v>299</v>
      </c>
      <c r="C30" s="144"/>
    </row>
    <row r="31" spans="1:3" x14ac:dyDescent="0.25">
      <c r="A31" s="140" t="s">
        <v>206</v>
      </c>
      <c r="B31" s="142" t="s">
        <v>300</v>
      </c>
      <c r="C31" s="144"/>
    </row>
    <row r="32" spans="1:3" x14ac:dyDescent="0.25">
      <c r="A32" s="140" t="s">
        <v>206</v>
      </c>
      <c r="B32" s="142" t="s">
        <v>301</v>
      </c>
      <c r="C32" s="144"/>
    </row>
    <row r="33" spans="1:3" x14ac:dyDescent="0.25">
      <c r="A33" s="140" t="s">
        <v>206</v>
      </c>
      <c r="B33" s="142" t="s">
        <v>302</v>
      </c>
      <c r="C33" s="144"/>
    </row>
    <row r="34" spans="1:3" x14ac:dyDescent="0.25">
      <c r="A34" s="140" t="s">
        <v>206</v>
      </c>
      <c r="B34" s="142" t="s">
        <v>303</v>
      </c>
      <c r="C34" s="144"/>
    </row>
    <row r="35" spans="1:3" x14ac:dyDescent="0.25">
      <c r="A35" s="140" t="s">
        <v>206</v>
      </c>
      <c r="B35" s="142" t="s">
        <v>312</v>
      </c>
      <c r="C35" s="144"/>
    </row>
    <row r="36" spans="1:3" x14ac:dyDescent="0.25">
      <c r="A36" s="140" t="s">
        <v>206</v>
      </c>
      <c r="B36" s="142" t="s">
        <v>313</v>
      </c>
      <c r="C36" s="144"/>
    </row>
    <row r="37" spans="1:3" x14ac:dyDescent="0.25">
      <c r="A37" s="140" t="s">
        <v>206</v>
      </c>
      <c r="B37" s="142" t="s">
        <v>314</v>
      </c>
      <c r="C37" s="144"/>
    </row>
    <row r="38" spans="1:3" x14ac:dyDescent="0.25">
      <c r="A38" s="140" t="s">
        <v>206</v>
      </c>
      <c r="B38" s="142" t="s">
        <v>315</v>
      </c>
      <c r="C38" s="144"/>
    </row>
    <row r="39" spans="1:3" x14ac:dyDescent="0.25">
      <c r="A39" s="140" t="s">
        <v>128</v>
      </c>
      <c r="B39" s="142" t="s">
        <v>129</v>
      </c>
      <c r="C39" s="144" t="s">
        <v>669</v>
      </c>
    </row>
    <row r="40" spans="1:3" x14ac:dyDescent="0.25">
      <c r="A40" s="140" t="s">
        <v>128</v>
      </c>
      <c r="B40" s="142" t="s">
        <v>130</v>
      </c>
      <c r="C40" s="144" t="s">
        <v>669</v>
      </c>
    </row>
    <row r="41" spans="1:3" x14ac:dyDescent="0.25">
      <c r="A41" s="140" t="s">
        <v>128</v>
      </c>
      <c r="B41" s="145" t="s">
        <v>135</v>
      </c>
      <c r="C41" s="144" t="s">
        <v>669</v>
      </c>
    </row>
    <row r="42" spans="1:3" x14ac:dyDescent="0.25">
      <c r="A42" s="140" t="s">
        <v>128</v>
      </c>
      <c r="B42" s="145" t="s">
        <v>157</v>
      </c>
      <c r="C42" s="144" t="s">
        <v>669</v>
      </c>
    </row>
    <row r="43" spans="1:3" x14ac:dyDescent="0.25">
      <c r="A43" s="140" t="s">
        <v>128</v>
      </c>
      <c r="B43" s="145" t="s">
        <v>158</v>
      </c>
      <c r="C43" s="144" t="s">
        <v>669</v>
      </c>
    </row>
    <row r="44" spans="1:3" x14ac:dyDescent="0.25">
      <c r="A44" s="140" t="s">
        <v>128</v>
      </c>
      <c r="B44" s="145" t="s">
        <v>164</v>
      </c>
      <c r="C44" s="144" t="s">
        <v>669</v>
      </c>
    </row>
    <row r="45" spans="1:3" x14ac:dyDescent="0.25">
      <c r="A45" s="140" t="s">
        <v>128</v>
      </c>
      <c r="B45" s="145" t="s">
        <v>165</v>
      </c>
      <c r="C45" s="144" t="s">
        <v>669</v>
      </c>
    </row>
    <row r="46" spans="1:3" x14ac:dyDescent="0.25">
      <c r="A46" s="140" t="s">
        <v>128</v>
      </c>
      <c r="B46" s="145" t="s">
        <v>166</v>
      </c>
      <c r="C46" s="144" t="s">
        <v>669</v>
      </c>
    </row>
    <row r="47" spans="1:3" x14ac:dyDescent="0.25">
      <c r="A47" s="140" t="s">
        <v>128</v>
      </c>
      <c r="B47" s="145" t="s">
        <v>167</v>
      </c>
      <c r="C47" s="144" t="s">
        <v>669</v>
      </c>
    </row>
    <row r="48" spans="1:3" x14ac:dyDescent="0.25">
      <c r="A48" s="140" t="s">
        <v>128</v>
      </c>
      <c r="B48" s="145" t="s">
        <v>168</v>
      </c>
      <c r="C48" s="144" t="s">
        <v>669</v>
      </c>
    </row>
    <row r="49" spans="1:3" x14ac:dyDescent="0.25">
      <c r="A49" s="140" t="s">
        <v>128</v>
      </c>
      <c r="B49" s="145" t="s">
        <v>169</v>
      </c>
      <c r="C49" s="144" t="s">
        <v>669</v>
      </c>
    </row>
    <row r="50" spans="1:3" x14ac:dyDescent="0.25">
      <c r="A50" s="140" t="s">
        <v>128</v>
      </c>
      <c r="B50" s="145" t="s">
        <v>170</v>
      </c>
      <c r="C50" s="144" t="s">
        <v>669</v>
      </c>
    </row>
    <row r="51" spans="1:3" x14ac:dyDescent="0.25">
      <c r="A51" s="140" t="s">
        <v>128</v>
      </c>
      <c r="B51" s="145" t="s">
        <v>171</v>
      </c>
      <c r="C51" s="144" t="s">
        <v>669</v>
      </c>
    </row>
    <row r="52" spans="1:3" x14ac:dyDescent="0.25">
      <c r="A52" s="140" t="s">
        <v>128</v>
      </c>
      <c r="B52" s="141" t="s">
        <v>189</v>
      </c>
      <c r="C52" s="144" t="s">
        <v>669</v>
      </c>
    </row>
    <row r="53" spans="1:3" x14ac:dyDescent="0.25">
      <c r="A53" s="140" t="s">
        <v>128</v>
      </c>
      <c r="B53" s="141" t="s">
        <v>192</v>
      </c>
      <c r="C53" s="144" t="s">
        <v>669</v>
      </c>
    </row>
    <row r="54" spans="1:3" x14ac:dyDescent="0.25">
      <c r="A54" s="140" t="s">
        <v>128</v>
      </c>
      <c r="B54" s="141" t="s">
        <v>193</v>
      </c>
      <c r="C54" s="144" t="s">
        <v>669</v>
      </c>
    </row>
    <row r="55" spans="1:3" x14ac:dyDescent="0.25">
      <c r="A55" s="140" t="s">
        <v>128</v>
      </c>
      <c r="B55" s="141" t="s">
        <v>197</v>
      </c>
      <c r="C55" s="144" t="s">
        <v>669</v>
      </c>
    </row>
    <row r="56" spans="1:3" x14ac:dyDescent="0.25">
      <c r="A56" s="140" t="s">
        <v>128</v>
      </c>
      <c r="B56" s="141" t="s">
        <v>198</v>
      </c>
      <c r="C56" s="144" t="s">
        <v>669</v>
      </c>
    </row>
    <row r="57" spans="1:3" x14ac:dyDescent="0.25">
      <c r="A57" s="140" t="s">
        <v>128</v>
      </c>
      <c r="B57" s="141" t="s">
        <v>202</v>
      </c>
      <c r="C57" s="144" t="s">
        <v>669</v>
      </c>
    </row>
    <row r="58" spans="1:3" x14ac:dyDescent="0.25">
      <c r="A58" s="140" t="s">
        <v>128</v>
      </c>
      <c r="B58" s="141" t="s">
        <v>203</v>
      </c>
      <c r="C58" s="144" t="s">
        <v>669</v>
      </c>
    </row>
    <row r="59" spans="1:3" x14ac:dyDescent="0.25">
      <c r="A59" s="140" t="s">
        <v>128</v>
      </c>
      <c r="B59" s="141" t="s">
        <v>204</v>
      </c>
      <c r="C59" s="144" t="s">
        <v>669</v>
      </c>
    </row>
    <row r="60" spans="1:3" x14ac:dyDescent="0.25">
      <c r="A60" s="140" t="s">
        <v>128</v>
      </c>
      <c r="B60" s="142" t="s">
        <v>210</v>
      </c>
      <c r="C60" s="144" t="s">
        <v>669</v>
      </c>
    </row>
    <row r="61" spans="1:3" x14ac:dyDescent="0.25">
      <c r="A61" s="140" t="s">
        <v>128</v>
      </c>
      <c r="B61" s="142" t="s">
        <v>211</v>
      </c>
      <c r="C61" s="144" t="s">
        <v>669</v>
      </c>
    </row>
    <row r="62" spans="1:3" x14ac:dyDescent="0.25">
      <c r="A62" s="140" t="s">
        <v>128</v>
      </c>
      <c r="B62" s="142" t="s">
        <v>236</v>
      </c>
      <c r="C62" s="144" t="s">
        <v>669</v>
      </c>
    </row>
    <row r="63" spans="1:3" x14ac:dyDescent="0.25">
      <c r="A63" s="140" t="s">
        <v>128</v>
      </c>
      <c r="B63" s="142" t="s">
        <v>242</v>
      </c>
      <c r="C63" s="144" t="s">
        <v>669</v>
      </c>
    </row>
    <row r="64" spans="1:3" x14ac:dyDescent="0.25">
      <c r="A64" s="140" t="s">
        <v>128</v>
      </c>
      <c r="B64" s="142" t="s">
        <v>243</v>
      </c>
      <c r="C64" s="144" t="s">
        <v>669</v>
      </c>
    </row>
    <row r="65" spans="1:3" x14ac:dyDescent="0.25">
      <c r="A65" s="140" t="s">
        <v>128</v>
      </c>
      <c r="B65" s="142" t="s">
        <v>244</v>
      </c>
      <c r="C65" s="144" t="s">
        <v>669</v>
      </c>
    </row>
    <row r="66" spans="1:3" x14ac:dyDescent="0.25">
      <c r="A66" s="140" t="s">
        <v>128</v>
      </c>
      <c r="B66" s="142" t="s">
        <v>245</v>
      </c>
      <c r="C66" s="144" t="s">
        <v>669</v>
      </c>
    </row>
    <row r="67" spans="1:3" x14ac:dyDescent="0.25">
      <c r="A67" s="140" t="s">
        <v>128</v>
      </c>
      <c r="B67" s="142" t="s">
        <v>246</v>
      </c>
      <c r="C67" s="144" t="s">
        <v>669</v>
      </c>
    </row>
    <row r="68" spans="1:3" x14ac:dyDescent="0.25">
      <c r="A68" s="140" t="s">
        <v>128</v>
      </c>
      <c r="B68" s="142" t="s">
        <v>247</v>
      </c>
      <c r="C68" s="144" t="s">
        <v>669</v>
      </c>
    </row>
    <row r="69" spans="1:3" x14ac:dyDescent="0.25">
      <c r="A69" s="140" t="s">
        <v>128</v>
      </c>
      <c r="B69" s="142" t="s">
        <v>304</v>
      </c>
      <c r="C69" s="144" t="s">
        <v>669</v>
      </c>
    </row>
    <row r="70" spans="1:3" x14ac:dyDescent="0.25">
      <c r="A70" s="140" t="s">
        <v>128</v>
      </c>
      <c r="B70" s="142" t="s">
        <v>316</v>
      </c>
      <c r="C70" s="144" t="s">
        <v>669</v>
      </c>
    </row>
    <row r="71" spans="1:3" x14ac:dyDescent="0.25">
      <c r="A71" s="140" t="s">
        <v>136</v>
      </c>
      <c r="B71" s="145" t="s">
        <v>137</v>
      </c>
      <c r="C71" s="144" t="s">
        <v>671</v>
      </c>
    </row>
    <row r="72" spans="1:3" x14ac:dyDescent="0.25">
      <c r="A72" s="140" t="s">
        <v>136</v>
      </c>
      <c r="B72" s="145" t="s">
        <v>138</v>
      </c>
      <c r="C72" s="144" t="s">
        <v>671</v>
      </c>
    </row>
    <row r="73" spans="1:3" x14ac:dyDescent="0.25">
      <c r="A73" s="140" t="s">
        <v>136</v>
      </c>
      <c r="B73" s="145" t="s">
        <v>139</v>
      </c>
      <c r="C73" s="144" t="s">
        <v>671</v>
      </c>
    </row>
    <row r="74" spans="1:3" x14ac:dyDescent="0.25">
      <c r="A74" s="140" t="s">
        <v>136</v>
      </c>
      <c r="B74" s="145" t="s">
        <v>140</v>
      </c>
      <c r="C74" s="144" t="s">
        <v>671</v>
      </c>
    </row>
    <row r="75" spans="1:3" x14ac:dyDescent="0.25">
      <c r="A75" s="140" t="s">
        <v>136</v>
      </c>
      <c r="B75" s="145" t="s">
        <v>141</v>
      </c>
      <c r="C75" s="144" t="s">
        <v>671</v>
      </c>
    </row>
    <row r="76" spans="1:3" x14ac:dyDescent="0.25">
      <c r="A76" s="140" t="s">
        <v>136</v>
      </c>
      <c r="B76" s="145" t="s">
        <v>142</v>
      </c>
      <c r="C76" s="144" t="s">
        <v>671</v>
      </c>
    </row>
    <row r="77" spans="1:3" x14ac:dyDescent="0.25">
      <c r="A77" s="140" t="s">
        <v>136</v>
      </c>
      <c r="B77" s="145" t="s">
        <v>143</v>
      </c>
      <c r="C77" s="144" t="s">
        <v>671</v>
      </c>
    </row>
    <row r="78" spans="1:3" x14ac:dyDescent="0.25">
      <c r="A78" s="140" t="s">
        <v>136</v>
      </c>
      <c r="B78" s="145" t="s">
        <v>144</v>
      </c>
      <c r="C78" s="144" t="s">
        <v>671</v>
      </c>
    </row>
    <row r="79" spans="1:3" x14ac:dyDescent="0.25">
      <c r="A79" s="140" t="s">
        <v>136</v>
      </c>
      <c r="B79" s="145" t="s">
        <v>145</v>
      </c>
      <c r="C79" s="144" t="s">
        <v>671</v>
      </c>
    </row>
    <row r="80" spans="1:3" x14ac:dyDescent="0.25">
      <c r="A80" s="140" t="s">
        <v>136</v>
      </c>
      <c r="B80" s="145" t="s">
        <v>146</v>
      </c>
      <c r="C80" s="144" t="s">
        <v>671</v>
      </c>
    </row>
    <row r="81" spans="1:3" x14ac:dyDescent="0.25">
      <c r="A81" s="140" t="s">
        <v>136</v>
      </c>
      <c r="B81" s="145" t="s">
        <v>147</v>
      </c>
      <c r="C81" s="144" t="s">
        <v>671</v>
      </c>
    </row>
    <row r="82" spans="1:3" x14ac:dyDescent="0.25">
      <c r="A82" s="140" t="s">
        <v>136</v>
      </c>
      <c r="B82" s="145" t="s">
        <v>148</v>
      </c>
      <c r="C82" s="144" t="s">
        <v>671</v>
      </c>
    </row>
    <row r="83" spans="1:3" x14ac:dyDescent="0.25">
      <c r="A83" s="140" t="s">
        <v>136</v>
      </c>
      <c r="B83" s="145" t="s">
        <v>149</v>
      </c>
      <c r="C83" s="144" t="s">
        <v>671</v>
      </c>
    </row>
    <row r="84" spans="1:3" x14ac:dyDescent="0.25">
      <c r="A84" s="140" t="s">
        <v>136</v>
      </c>
      <c r="B84" s="145" t="s">
        <v>150</v>
      </c>
      <c r="C84" s="144" t="s">
        <v>671</v>
      </c>
    </row>
    <row r="85" spans="1:3" x14ac:dyDescent="0.25">
      <c r="A85" s="140" t="s">
        <v>136</v>
      </c>
      <c r="B85" s="145" t="s">
        <v>151</v>
      </c>
      <c r="C85" s="144" t="s">
        <v>671</v>
      </c>
    </row>
    <row r="86" spans="1:3" x14ac:dyDescent="0.25">
      <c r="A86" s="140" t="s">
        <v>136</v>
      </c>
      <c r="B86" s="145" t="s">
        <v>152</v>
      </c>
      <c r="C86" s="144" t="s">
        <v>671</v>
      </c>
    </row>
    <row r="87" spans="1:3" x14ac:dyDescent="0.25">
      <c r="A87" s="140" t="s">
        <v>136</v>
      </c>
      <c r="B87" s="145" t="s">
        <v>153</v>
      </c>
      <c r="C87" s="144" t="s">
        <v>671</v>
      </c>
    </row>
    <row r="88" spans="1:3" x14ac:dyDescent="0.25">
      <c r="A88" s="140" t="s">
        <v>136</v>
      </c>
      <c r="B88" s="145" t="s">
        <v>154</v>
      </c>
      <c r="C88" s="144" t="s">
        <v>671</v>
      </c>
    </row>
    <row r="89" spans="1:3" x14ac:dyDescent="0.25">
      <c r="A89" s="140" t="s">
        <v>136</v>
      </c>
      <c r="B89" s="145" t="s">
        <v>155</v>
      </c>
      <c r="C89" s="144" t="s">
        <v>671</v>
      </c>
    </row>
    <row r="90" spans="1:3" x14ac:dyDescent="0.25">
      <c r="A90" s="140" t="s">
        <v>136</v>
      </c>
      <c r="B90" s="145" t="s">
        <v>156</v>
      </c>
      <c r="C90" s="144" t="s">
        <v>671</v>
      </c>
    </row>
    <row r="91" spans="1:3" x14ac:dyDescent="0.25">
      <c r="A91" s="140" t="s">
        <v>136</v>
      </c>
      <c r="B91" s="142" t="s">
        <v>159</v>
      </c>
      <c r="C91" s="144" t="s">
        <v>671</v>
      </c>
    </row>
    <row r="92" spans="1:3" x14ac:dyDescent="0.25">
      <c r="A92" s="140" t="s">
        <v>136</v>
      </c>
      <c r="B92" s="142" t="s">
        <v>160</v>
      </c>
      <c r="C92" s="144" t="s">
        <v>671</v>
      </c>
    </row>
    <row r="93" spans="1:3" x14ac:dyDescent="0.25">
      <c r="A93" s="140" t="s">
        <v>136</v>
      </c>
      <c r="B93" s="142" t="s">
        <v>132</v>
      </c>
      <c r="C93" s="144" t="s">
        <v>671</v>
      </c>
    </row>
    <row r="94" spans="1:3" x14ac:dyDescent="0.25">
      <c r="A94" s="140" t="s">
        <v>136</v>
      </c>
      <c r="B94" s="142" t="s">
        <v>161</v>
      </c>
      <c r="C94" s="144" t="s">
        <v>671</v>
      </c>
    </row>
    <row r="95" spans="1:3" x14ac:dyDescent="0.25">
      <c r="A95" s="140" t="s">
        <v>136</v>
      </c>
      <c r="B95" s="142" t="s">
        <v>162</v>
      </c>
      <c r="C95" s="144" t="s">
        <v>671</v>
      </c>
    </row>
    <row r="96" spans="1:3" x14ac:dyDescent="0.25">
      <c r="A96" s="140" t="s">
        <v>136</v>
      </c>
      <c r="B96" s="142" t="s">
        <v>163</v>
      </c>
      <c r="C96" s="144" t="s">
        <v>671</v>
      </c>
    </row>
    <row r="97" spans="1:3" x14ac:dyDescent="0.25">
      <c r="A97" s="140" t="s">
        <v>136</v>
      </c>
      <c r="B97" s="145" t="s">
        <v>172</v>
      </c>
      <c r="C97" s="144" t="s">
        <v>671</v>
      </c>
    </row>
    <row r="98" spans="1:3" x14ac:dyDescent="0.25">
      <c r="A98" s="140" t="s">
        <v>136</v>
      </c>
      <c r="B98" s="145" t="s">
        <v>173</v>
      </c>
      <c r="C98" s="144" t="s">
        <v>671</v>
      </c>
    </row>
    <row r="99" spans="1:3" x14ac:dyDescent="0.25">
      <c r="A99" s="140" t="s">
        <v>136</v>
      </c>
      <c r="B99" s="145" t="s">
        <v>174</v>
      </c>
      <c r="C99" s="144" t="s">
        <v>671</v>
      </c>
    </row>
    <row r="100" spans="1:3" x14ac:dyDescent="0.25">
      <c r="A100" s="140" t="s">
        <v>136</v>
      </c>
      <c r="B100" s="145" t="s">
        <v>175</v>
      </c>
      <c r="C100" s="144" t="s">
        <v>671</v>
      </c>
    </row>
    <row r="101" spans="1:3" x14ac:dyDescent="0.25">
      <c r="A101" s="140" t="s">
        <v>136</v>
      </c>
      <c r="B101" s="145" t="s">
        <v>176</v>
      </c>
      <c r="C101" s="144" t="s">
        <v>671</v>
      </c>
    </row>
    <row r="102" spans="1:3" x14ac:dyDescent="0.25">
      <c r="A102" s="140" t="s">
        <v>136</v>
      </c>
      <c r="B102" s="145" t="s">
        <v>177</v>
      </c>
      <c r="C102" s="144" t="s">
        <v>671</v>
      </c>
    </row>
    <row r="103" spans="1:3" x14ac:dyDescent="0.25">
      <c r="A103" s="140" t="s">
        <v>136</v>
      </c>
      <c r="B103" s="145" t="s">
        <v>178</v>
      </c>
      <c r="C103" s="144" t="s">
        <v>671</v>
      </c>
    </row>
    <row r="104" spans="1:3" x14ac:dyDescent="0.25">
      <c r="A104" s="140" t="s">
        <v>136</v>
      </c>
      <c r="B104" s="145" t="s">
        <v>179</v>
      </c>
      <c r="C104" s="144" t="s">
        <v>671</v>
      </c>
    </row>
    <row r="105" spans="1:3" x14ac:dyDescent="0.25">
      <c r="A105" s="140" t="s">
        <v>136</v>
      </c>
      <c r="B105" s="145" t="s">
        <v>180</v>
      </c>
      <c r="C105" s="144" t="s">
        <v>671</v>
      </c>
    </row>
    <row r="106" spans="1:3" x14ac:dyDescent="0.25">
      <c r="A106" s="140" t="s">
        <v>136</v>
      </c>
      <c r="B106" s="145" t="s">
        <v>181</v>
      </c>
      <c r="C106" s="144" t="s">
        <v>671</v>
      </c>
    </row>
    <row r="107" spans="1:3" x14ac:dyDescent="0.25">
      <c r="A107" s="140" t="s">
        <v>136</v>
      </c>
      <c r="B107" s="145" t="s">
        <v>182</v>
      </c>
      <c r="C107" s="144" t="s">
        <v>671</v>
      </c>
    </row>
    <row r="108" spans="1:3" x14ac:dyDescent="0.25">
      <c r="A108" s="140" t="s">
        <v>136</v>
      </c>
      <c r="B108" s="145" t="s">
        <v>183</v>
      </c>
      <c r="C108" s="144" t="s">
        <v>671</v>
      </c>
    </row>
    <row r="109" spans="1:3" x14ac:dyDescent="0.25">
      <c r="A109" s="140" t="s">
        <v>136</v>
      </c>
      <c r="B109" s="145" t="s">
        <v>184</v>
      </c>
      <c r="C109" s="144" t="s">
        <v>671</v>
      </c>
    </row>
    <row r="110" spans="1:3" x14ac:dyDescent="0.25">
      <c r="A110" s="140" t="s">
        <v>136</v>
      </c>
      <c r="B110" s="145" t="s">
        <v>185</v>
      </c>
      <c r="C110" s="144" t="s">
        <v>671</v>
      </c>
    </row>
    <row r="111" spans="1:3" x14ac:dyDescent="0.25">
      <c r="A111" s="140" t="s">
        <v>136</v>
      </c>
      <c r="B111" s="142" t="s">
        <v>186</v>
      </c>
      <c r="C111" s="144" t="s">
        <v>671</v>
      </c>
    </row>
    <row r="112" spans="1:3" x14ac:dyDescent="0.25">
      <c r="A112" s="140" t="s">
        <v>136</v>
      </c>
      <c r="B112" s="142" t="s">
        <v>187</v>
      </c>
      <c r="C112" s="144" t="s">
        <v>671</v>
      </c>
    </row>
    <row r="113" spans="1:3" x14ac:dyDescent="0.25">
      <c r="A113" s="140" t="s">
        <v>136</v>
      </c>
      <c r="B113" s="141" t="s">
        <v>188</v>
      </c>
      <c r="C113" s="144" t="s">
        <v>671</v>
      </c>
    </row>
    <row r="114" spans="1:3" x14ac:dyDescent="0.25">
      <c r="A114" s="140" t="s">
        <v>136</v>
      </c>
      <c r="B114" s="141" t="s">
        <v>190</v>
      </c>
      <c r="C114" s="144" t="s">
        <v>671</v>
      </c>
    </row>
    <row r="115" spans="1:3" x14ac:dyDescent="0.25">
      <c r="A115" s="140" t="s">
        <v>136</v>
      </c>
      <c r="B115" s="141" t="s">
        <v>191</v>
      </c>
      <c r="C115" s="144" t="s">
        <v>671</v>
      </c>
    </row>
    <row r="116" spans="1:3" x14ac:dyDescent="0.25">
      <c r="A116" s="140" t="s">
        <v>136</v>
      </c>
      <c r="B116" s="141" t="s">
        <v>194</v>
      </c>
      <c r="C116" s="144" t="s">
        <v>671</v>
      </c>
    </row>
    <row r="117" spans="1:3" x14ac:dyDescent="0.25">
      <c r="A117" s="140" t="s">
        <v>136</v>
      </c>
      <c r="B117" s="141" t="s">
        <v>195</v>
      </c>
      <c r="C117" s="144" t="s">
        <v>671</v>
      </c>
    </row>
    <row r="118" spans="1:3" x14ac:dyDescent="0.25">
      <c r="A118" s="140" t="s">
        <v>136</v>
      </c>
      <c r="B118" s="141" t="s">
        <v>196</v>
      </c>
      <c r="C118" s="144" t="s">
        <v>671</v>
      </c>
    </row>
    <row r="119" spans="1:3" x14ac:dyDescent="0.25">
      <c r="A119" s="140" t="s">
        <v>136</v>
      </c>
      <c r="B119" s="141" t="s">
        <v>199</v>
      </c>
      <c r="C119" s="144" t="s">
        <v>671</v>
      </c>
    </row>
    <row r="120" spans="1:3" x14ac:dyDescent="0.25">
      <c r="A120" s="140" t="s">
        <v>136</v>
      </c>
      <c r="B120" s="141" t="s">
        <v>200</v>
      </c>
      <c r="C120" s="144" t="s">
        <v>671</v>
      </c>
    </row>
    <row r="121" spans="1:3" x14ac:dyDescent="0.25">
      <c r="A121" s="140" t="s">
        <v>136</v>
      </c>
      <c r="B121" s="141" t="s">
        <v>205</v>
      </c>
      <c r="C121" s="144" t="s">
        <v>671</v>
      </c>
    </row>
    <row r="122" spans="1:3" x14ac:dyDescent="0.25">
      <c r="A122" s="140" t="s">
        <v>136</v>
      </c>
      <c r="B122" s="142" t="s">
        <v>208</v>
      </c>
      <c r="C122" s="144" t="s">
        <v>671</v>
      </c>
    </row>
    <row r="123" spans="1:3" x14ac:dyDescent="0.25">
      <c r="A123" s="140" t="s">
        <v>136</v>
      </c>
      <c r="B123" s="142" t="s">
        <v>209</v>
      </c>
      <c r="C123" s="144" t="s">
        <v>671</v>
      </c>
    </row>
    <row r="124" spans="1:3" x14ac:dyDescent="0.25">
      <c r="A124" s="140" t="s">
        <v>136</v>
      </c>
      <c r="B124" s="142" t="s">
        <v>212</v>
      </c>
      <c r="C124" s="144" t="s">
        <v>671</v>
      </c>
    </row>
    <row r="125" spans="1:3" x14ac:dyDescent="0.25">
      <c r="A125" s="140" t="s">
        <v>136</v>
      </c>
      <c r="B125" s="142" t="s">
        <v>233</v>
      </c>
      <c r="C125" s="144" t="s">
        <v>671</v>
      </c>
    </row>
    <row r="126" spans="1:3" x14ac:dyDescent="0.25">
      <c r="A126" s="140" t="s">
        <v>136</v>
      </c>
      <c r="B126" s="142" t="s">
        <v>234</v>
      </c>
      <c r="C126" s="144" t="s">
        <v>671</v>
      </c>
    </row>
    <row r="127" spans="1:3" x14ac:dyDescent="0.25">
      <c r="A127" s="140" t="s">
        <v>136</v>
      </c>
      <c r="B127" s="142" t="s">
        <v>235</v>
      </c>
      <c r="C127" s="144" t="s">
        <v>671</v>
      </c>
    </row>
    <row r="128" spans="1:3" x14ac:dyDescent="0.25">
      <c r="A128" s="140" t="s">
        <v>136</v>
      </c>
      <c r="B128" s="142" t="s">
        <v>237</v>
      </c>
      <c r="C128" s="144" t="s">
        <v>671</v>
      </c>
    </row>
    <row r="129" spans="1:3" x14ac:dyDescent="0.25">
      <c r="A129" s="140" t="s">
        <v>136</v>
      </c>
      <c r="B129" s="142" t="s">
        <v>238</v>
      </c>
      <c r="C129" s="144" t="s">
        <v>671</v>
      </c>
    </row>
    <row r="130" spans="1:3" x14ac:dyDescent="0.25">
      <c r="A130" s="140" t="s">
        <v>136</v>
      </c>
      <c r="B130" s="142" t="s">
        <v>239</v>
      </c>
      <c r="C130" s="144" t="s">
        <v>671</v>
      </c>
    </row>
    <row r="131" spans="1:3" x14ac:dyDescent="0.25">
      <c r="A131" s="140" t="s">
        <v>136</v>
      </c>
      <c r="B131" s="142" t="s">
        <v>240</v>
      </c>
      <c r="C131" s="144" t="s">
        <v>671</v>
      </c>
    </row>
    <row r="132" spans="1:3" x14ac:dyDescent="0.25">
      <c r="A132" s="140" t="s">
        <v>136</v>
      </c>
      <c r="B132" s="142" t="s">
        <v>241</v>
      </c>
      <c r="C132" s="144" t="s">
        <v>671</v>
      </c>
    </row>
    <row r="133" spans="1:3" x14ac:dyDescent="0.25">
      <c r="A133" s="140" t="s">
        <v>136</v>
      </c>
      <c r="B133" s="142" t="s">
        <v>248</v>
      </c>
      <c r="C133" s="144" t="s">
        <v>671</v>
      </c>
    </row>
    <row r="134" spans="1:3" x14ac:dyDescent="0.25">
      <c r="A134" s="140" t="s">
        <v>136</v>
      </c>
      <c r="B134" s="142" t="s">
        <v>249</v>
      </c>
      <c r="C134" s="144" t="s">
        <v>671</v>
      </c>
    </row>
    <row r="135" spans="1:3" x14ac:dyDescent="0.25">
      <c r="A135" s="140" t="s">
        <v>136</v>
      </c>
      <c r="B135" s="142" t="s">
        <v>250</v>
      </c>
      <c r="C135" s="144" t="s">
        <v>671</v>
      </c>
    </row>
    <row r="136" spans="1:3" x14ac:dyDescent="0.25">
      <c r="A136" s="140" t="s">
        <v>136</v>
      </c>
      <c r="B136" s="142" t="s">
        <v>251</v>
      </c>
      <c r="C136" s="144" t="s">
        <v>671</v>
      </c>
    </row>
    <row r="137" spans="1:3" x14ac:dyDescent="0.25">
      <c r="A137" s="140" t="s">
        <v>136</v>
      </c>
      <c r="B137" s="142" t="s">
        <v>252</v>
      </c>
      <c r="C137" s="144" t="s">
        <v>671</v>
      </c>
    </row>
    <row r="138" spans="1:3" x14ac:dyDescent="0.25">
      <c r="A138" s="140" t="s">
        <v>136</v>
      </c>
      <c r="B138" s="142" t="s">
        <v>253</v>
      </c>
      <c r="C138" s="144" t="s">
        <v>671</v>
      </c>
    </row>
    <row r="139" spans="1:3" x14ac:dyDescent="0.25">
      <c r="A139" s="140" t="s">
        <v>136</v>
      </c>
      <c r="B139" s="142" t="s">
        <v>254</v>
      </c>
      <c r="C139" s="144" t="s">
        <v>671</v>
      </c>
    </row>
    <row r="140" spans="1:3" x14ac:dyDescent="0.25">
      <c r="A140" s="140" t="s">
        <v>136</v>
      </c>
      <c r="B140" s="142" t="s">
        <v>255</v>
      </c>
      <c r="C140" s="144" t="s">
        <v>671</v>
      </c>
    </row>
    <row r="141" spans="1:3" x14ac:dyDescent="0.25">
      <c r="A141" s="140" t="s">
        <v>136</v>
      </c>
      <c r="B141" s="142" t="s">
        <v>256</v>
      </c>
      <c r="C141" s="144" t="s">
        <v>671</v>
      </c>
    </row>
    <row r="142" spans="1:3" x14ac:dyDescent="0.25">
      <c r="A142" s="140" t="s">
        <v>136</v>
      </c>
      <c r="B142" s="142" t="s">
        <v>257</v>
      </c>
      <c r="C142" s="144" t="s">
        <v>671</v>
      </c>
    </row>
    <row r="143" spans="1:3" x14ac:dyDescent="0.25">
      <c r="A143" s="140" t="s">
        <v>136</v>
      </c>
      <c r="B143" s="142" t="s">
        <v>258</v>
      </c>
      <c r="C143" s="144" t="s">
        <v>671</v>
      </c>
    </row>
    <row r="144" spans="1:3" x14ac:dyDescent="0.25">
      <c r="A144" s="140" t="s">
        <v>136</v>
      </c>
      <c r="B144" s="142" t="s">
        <v>259</v>
      </c>
      <c r="C144" s="144" t="s">
        <v>671</v>
      </c>
    </row>
    <row r="145" spans="1:3" x14ac:dyDescent="0.25">
      <c r="A145" s="140" t="s">
        <v>136</v>
      </c>
      <c r="B145" s="142" t="s">
        <v>260</v>
      </c>
      <c r="C145" s="144" t="s">
        <v>671</v>
      </c>
    </row>
    <row r="146" spans="1:3" x14ac:dyDescent="0.25">
      <c r="A146" s="140" t="s">
        <v>136</v>
      </c>
      <c r="B146" s="142" t="s">
        <v>261</v>
      </c>
      <c r="C146" s="144" t="s">
        <v>671</v>
      </c>
    </row>
    <row r="147" spans="1:3" x14ac:dyDescent="0.25">
      <c r="A147" s="140" t="s">
        <v>136</v>
      </c>
      <c r="B147" s="142" t="s">
        <v>262</v>
      </c>
      <c r="C147" s="144" t="s">
        <v>671</v>
      </c>
    </row>
    <row r="148" spans="1:3" x14ac:dyDescent="0.25">
      <c r="A148" s="140" t="s">
        <v>136</v>
      </c>
      <c r="B148" s="142" t="s">
        <v>263</v>
      </c>
      <c r="C148" s="144" t="s">
        <v>671</v>
      </c>
    </row>
    <row r="149" spans="1:3" x14ac:dyDescent="0.25">
      <c r="A149" s="140" t="s">
        <v>136</v>
      </c>
      <c r="B149" s="142" t="s">
        <v>264</v>
      </c>
      <c r="C149" s="144" t="s">
        <v>671</v>
      </c>
    </row>
    <row r="150" spans="1:3" x14ac:dyDescent="0.25">
      <c r="A150" s="140" t="s">
        <v>136</v>
      </c>
      <c r="B150" s="142" t="s">
        <v>265</v>
      </c>
      <c r="C150" s="144" t="s">
        <v>671</v>
      </c>
    </row>
    <row r="151" spans="1:3" x14ac:dyDescent="0.25">
      <c r="A151" s="140" t="s">
        <v>136</v>
      </c>
      <c r="B151" s="142" t="s">
        <v>266</v>
      </c>
      <c r="C151" s="144" t="s">
        <v>671</v>
      </c>
    </row>
    <row r="152" spans="1:3" x14ac:dyDescent="0.25">
      <c r="A152" s="140" t="s">
        <v>136</v>
      </c>
      <c r="B152" s="142" t="s">
        <v>267</v>
      </c>
      <c r="C152" s="144" t="s">
        <v>671</v>
      </c>
    </row>
    <row r="153" spans="1:3" x14ac:dyDescent="0.25">
      <c r="A153" s="140" t="s">
        <v>136</v>
      </c>
      <c r="B153" s="142" t="s">
        <v>268</v>
      </c>
      <c r="C153" s="144" t="s">
        <v>671</v>
      </c>
    </row>
    <row r="154" spans="1:3" x14ac:dyDescent="0.25">
      <c r="A154" s="140" t="s">
        <v>136</v>
      </c>
      <c r="B154" s="142" t="s">
        <v>269</v>
      </c>
      <c r="C154" s="144" t="s">
        <v>671</v>
      </c>
    </row>
    <row r="155" spans="1:3" x14ac:dyDescent="0.25">
      <c r="A155" s="140" t="s">
        <v>136</v>
      </c>
      <c r="B155" s="142" t="s">
        <v>270</v>
      </c>
      <c r="C155" s="144" t="s">
        <v>671</v>
      </c>
    </row>
    <row r="156" spans="1:3" x14ac:dyDescent="0.25">
      <c r="A156" s="140" t="s">
        <v>136</v>
      </c>
      <c r="B156" s="146" t="s">
        <v>271</v>
      </c>
      <c r="C156" s="144" t="s">
        <v>671</v>
      </c>
    </row>
    <row r="157" spans="1:3" x14ac:dyDescent="0.25">
      <c r="A157" s="140" t="s">
        <v>136</v>
      </c>
      <c r="B157" s="142" t="s">
        <v>272</v>
      </c>
      <c r="C157" s="144" t="s">
        <v>671</v>
      </c>
    </row>
    <row r="158" spans="1:3" x14ac:dyDescent="0.25">
      <c r="A158" s="140" t="s">
        <v>136</v>
      </c>
      <c r="B158" s="142" t="s">
        <v>273</v>
      </c>
      <c r="C158" s="144" t="s">
        <v>671</v>
      </c>
    </row>
    <row r="159" spans="1:3" x14ac:dyDescent="0.25">
      <c r="A159" s="140" t="s">
        <v>136</v>
      </c>
      <c r="B159" s="142" t="s">
        <v>274</v>
      </c>
      <c r="C159" s="144" t="s">
        <v>671</v>
      </c>
    </row>
    <row r="160" spans="1:3" x14ac:dyDescent="0.25">
      <c r="A160" s="140" t="s">
        <v>136</v>
      </c>
      <c r="B160" s="142" t="s">
        <v>275</v>
      </c>
      <c r="C160" s="144" t="s">
        <v>671</v>
      </c>
    </row>
    <row r="161" spans="1:3" x14ac:dyDescent="0.25">
      <c r="A161" s="140" t="s">
        <v>136</v>
      </c>
      <c r="B161" s="142" t="s">
        <v>276</v>
      </c>
      <c r="C161" s="144" t="s">
        <v>671</v>
      </c>
    </row>
    <row r="162" spans="1:3" x14ac:dyDescent="0.25">
      <c r="A162" s="140" t="s">
        <v>136</v>
      </c>
      <c r="B162" s="142" t="s">
        <v>277</v>
      </c>
      <c r="C162" s="144" t="s">
        <v>671</v>
      </c>
    </row>
    <row r="163" spans="1:3" x14ac:dyDescent="0.25">
      <c r="A163" s="140" t="s">
        <v>136</v>
      </c>
      <c r="B163" s="142" t="s">
        <v>278</v>
      </c>
      <c r="C163" s="144" t="s">
        <v>671</v>
      </c>
    </row>
    <row r="164" spans="1:3" x14ac:dyDescent="0.25">
      <c r="A164" s="140" t="s">
        <v>136</v>
      </c>
      <c r="B164" s="142" t="s">
        <v>279</v>
      </c>
      <c r="C164" s="144" t="s">
        <v>671</v>
      </c>
    </row>
    <row r="165" spans="1:3" x14ac:dyDescent="0.25">
      <c r="A165" s="140" t="s">
        <v>136</v>
      </c>
      <c r="B165" s="142" t="s">
        <v>280</v>
      </c>
      <c r="C165" s="144" t="s">
        <v>671</v>
      </c>
    </row>
    <row r="166" spans="1:3" x14ac:dyDescent="0.25">
      <c r="A166" s="140" t="s">
        <v>136</v>
      </c>
      <c r="B166" s="142" t="s">
        <v>281</v>
      </c>
      <c r="C166" s="144" t="s">
        <v>671</v>
      </c>
    </row>
    <row r="167" spans="1:3" x14ac:dyDescent="0.25">
      <c r="A167" s="140" t="s">
        <v>136</v>
      </c>
      <c r="B167" s="142" t="s">
        <v>282</v>
      </c>
      <c r="C167" s="144" t="s">
        <v>671</v>
      </c>
    </row>
    <row r="168" spans="1:3" x14ac:dyDescent="0.25">
      <c r="A168" s="140" t="s">
        <v>136</v>
      </c>
      <c r="B168" s="142" t="s">
        <v>283</v>
      </c>
      <c r="C168" s="144" t="s">
        <v>671</v>
      </c>
    </row>
    <row r="169" spans="1:3" x14ac:dyDescent="0.25">
      <c r="A169" s="140" t="s">
        <v>136</v>
      </c>
      <c r="B169" s="142" t="s">
        <v>284</v>
      </c>
      <c r="C169" s="144" t="s">
        <v>671</v>
      </c>
    </row>
    <row r="170" spans="1:3" x14ac:dyDescent="0.25">
      <c r="A170" s="140" t="s">
        <v>136</v>
      </c>
      <c r="B170" s="142" t="s">
        <v>285</v>
      </c>
      <c r="C170" s="144" t="s">
        <v>671</v>
      </c>
    </row>
    <row r="171" spans="1:3" x14ac:dyDescent="0.25">
      <c r="A171" s="140" t="s">
        <v>136</v>
      </c>
      <c r="B171" s="142" t="s">
        <v>286</v>
      </c>
      <c r="C171" s="144" t="s">
        <v>671</v>
      </c>
    </row>
    <row r="172" spans="1:3" x14ac:dyDescent="0.25">
      <c r="A172" s="140" t="s">
        <v>136</v>
      </c>
      <c r="B172" s="142" t="s">
        <v>287</v>
      </c>
      <c r="C172" s="144" t="s">
        <v>671</v>
      </c>
    </row>
    <row r="173" spans="1:3" x14ac:dyDescent="0.25">
      <c r="A173" s="140" t="s">
        <v>136</v>
      </c>
      <c r="B173" s="142" t="s">
        <v>288</v>
      </c>
      <c r="C173" s="144" t="s">
        <v>671</v>
      </c>
    </row>
    <row r="174" spans="1:3" x14ac:dyDescent="0.25">
      <c r="A174" s="140" t="s">
        <v>136</v>
      </c>
      <c r="B174" s="142" t="s">
        <v>289</v>
      </c>
      <c r="C174" s="144" t="s">
        <v>671</v>
      </c>
    </row>
    <row r="175" spans="1:3" x14ac:dyDescent="0.25">
      <c r="A175" s="140" t="s">
        <v>136</v>
      </c>
      <c r="B175" s="142" t="s">
        <v>290</v>
      </c>
      <c r="C175" s="144" t="s">
        <v>671</v>
      </c>
    </row>
    <row r="176" spans="1:3" x14ac:dyDescent="0.25">
      <c r="A176" s="140" t="s">
        <v>136</v>
      </c>
      <c r="B176" s="142" t="s">
        <v>291</v>
      </c>
      <c r="C176" s="144" t="s">
        <v>671</v>
      </c>
    </row>
    <row r="177" spans="1:3" x14ac:dyDescent="0.25">
      <c r="A177" s="140" t="s">
        <v>136</v>
      </c>
      <c r="B177" s="142" t="s">
        <v>292</v>
      </c>
      <c r="C177" s="144" t="s">
        <v>671</v>
      </c>
    </row>
    <row r="178" spans="1:3" x14ac:dyDescent="0.25">
      <c r="A178" s="140" t="s">
        <v>136</v>
      </c>
      <c r="B178" s="142" t="s">
        <v>293</v>
      </c>
      <c r="C178" s="144" t="s">
        <v>671</v>
      </c>
    </row>
    <row r="179" spans="1:3" x14ac:dyDescent="0.25">
      <c r="A179" s="140" t="s">
        <v>136</v>
      </c>
      <c r="B179" s="142" t="s">
        <v>294</v>
      </c>
      <c r="C179" s="144" t="s">
        <v>671</v>
      </c>
    </row>
    <row r="180" spans="1:3" x14ac:dyDescent="0.25">
      <c r="A180" s="140" t="s">
        <v>136</v>
      </c>
      <c r="B180" s="142" t="s">
        <v>295</v>
      </c>
      <c r="C180" s="144" t="s">
        <v>671</v>
      </c>
    </row>
    <row r="181" spans="1:3" x14ac:dyDescent="0.25">
      <c r="A181" s="140" t="s">
        <v>136</v>
      </c>
      <c r="B181" s="142" t="s">
        <v>305</v>
      </c>
      <c r="C181" s="144" t="s">
        <v>671</v>
      </c>
    </row>
    <row r="182" spans="1:3" x14ac:dyDescent="0.25">
      <c r="A182" s="140" t="s">
        <v>136</v>
      </c>
      <c r="B182" s="142" t="s">
        <v>306</v>
      </c>
      <c r="C182" s="144" t="s">
        <v>671</v>
      </c>
    </row>
    <row r="183" spans="1:3" x14ac:dyDescent="0.25">
      <c r="A183" s="140" t="s">
        <v>136</v>
      </c>
      <c r="B183" s="142" t="s">
        <v>307</v>
      </c>
      <c r="C183" s="144" t="s">
        <v>671</v>
      </c>
    </row>
    <row r="184" spans="1:3" x14ac:dyDescent="0.25">
      <c r="A184" s="140" t="s">
        <v>136</v>
      </c>
      <c r="B184" s="142" t="s">
        <v>308</v>
      </c>
      <c r="C184" s="144" t="s">
        <v>671</v>
      </c>
    </row>
    <row r="185" spans="1:3" x14ac:dyDescent="0.25">
      <c r="A185" s="140" t="s">
        <v>136</v>
      </c>
      <c r="B185" s="142" t="s">
        <v>309</v>
      </c>
      <c r="C185" s="144" t="s">
        <v>671</v>
      </c>
    </row>
    <row r="186" spans="1:3" x14ac:dyDescent="0.25">
      <c r="A186" s="140" t="s">
        <v>136</v>
      </c>
      <c r="B186" s="142" t="s">
        <v>310</v>
      </c>
      <c r="C186" s="144" t="s">
        <v>671</v>
      </c>
    </row>
    <row r="187" spans="1:3" x14ac:dyDescent="0.25">
      <c r="A187" s="140" t="s">
        <v>136</v>
      </c>
      <c r="B187" s="142" t="s">
        <v>311</v>
      </c>
      <c r="C187" s="144" t="s">
        <v>671</v>
      </c>
    </row>
  </sheetData>
  <hyperlinks>
    <hyperlink ref="B8" r:id="rId1" display="https://maps.google.com/?q=744+L%C3%AA+V%C4%83n+Hi%E1%BA%BFn&amp;entry=gmail&amp;source=g" xr:uid="{00000000-0004-0000-0200-000000000000}"/>
    <hyperlink ref="B9" r:id="rId2" display="https://maps.google.com/?q=213+Ho%C3%A0ng+Di%E1%BB%87u&amp;entry=gmail&amp;source=g" xr:uid="{00000000-0004-0000-0200-000001000000}"/>
    <hyperlink ref="B10" r:id="rId3" display="https://maps.google.com/?q=263+%C3%94ng+%C3%8Dch+%C4%90%C6%B0%E1%BB%9Dng&amp;entry=gmail&amp;source=g" xr:uid="{00000000-0004-0000-0200-000002000000}"/>
    <hyperlink ref="B20" r:id="rId4" display="https://maps.google.com/?q=110+Ti%E1%BB%83u+La&amp;entry=gmail&amp;source=g" xr:uid="{00000000-0004-0000-0200-000003000000}"/>
    <hyperlink ref="B21" r:id="rId5" display="https://maps.google.com/?q=522+N%C3%BAi+Th%C3%A0nh&amp;entry=gmail&amp;source=g" xr:uid="{00000000-0004-0000-0200-000004000000}"/>
    <hyperlink ref="B22" r:id="rId6" display="https://maps.google.com/?q=53+Phan+%C4%90%C4%83ng+L%C6%B0u&amp;entry=gmail&amp;source=g" xr:uid="{00000000-0004-0000-0200-000005000000}"/>
    <hyperlink ref="B24" r:id="rId7" display="https://maps.google.com/?q=38+Tr%E1%BA%A7n+Qu%E1%BB%91c+To%E1%BA%A3n&amp;entry=gmail&amp;source=g" xr:uid="{00000000-0004-0000-0200-000006000000}"/>
  </hyperlinks>
  <pageMargins left="0.7" right="0.7" top="0.75" bottom="0.75" header="0.3" footer="0.3"/>
  <pageSetup orientation="portrait" r:id="rId8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4B120F8C866C54C9686C833CF8546A3" ma:contentTypeVersion="11" ma:contentTypeDescription="Create a new document." ma:contentTypeScope="" ma:versionID="c68dc6b4023735f22317e12ce4117147">
  <xsd:schema xmlns:xsd="http://www.w3.org/2001/XMLSchema" xmlns:xs="http://www.w3.org/2001/XMLSchema" xmlns:p="http://schemas.microsoft.com/office/2006/metadata/properties" xmlns:ns2="986f38c4-fbd6-46df-9d35-b36938455a31" xmlns:ns3="49bb260f-7873-4851-aa71-c65489592324" targetNamespace="http://schemas.microsoft.com/office/2006/metadata/properties" ma:root="true" ma:fieldsID="1c9731c776d551c79facff2703d34dcc" ns2:_="" ns3:_="">
    <xsd:import namespace="986f38c4-fbd6-46df-9d35-b36938455a31"/>
    <xsd:import namespace="49bb260f-7873-4851-aa71-c65489592324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AutoKeyPoints" minOccurs="0"/>
                <xsd:element ref="ns3:MediaServiceKeyPoints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DateTake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86f38c4-fbd6-46df-9d35-b36938455a31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9bb260f-7873-4851-aa71-c6548959232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2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3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8" nillable="true" ma:displayName="MediaServiceDateTaken" ma:hidden="true" ma:internalName="MediaServiceDateTake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C071CF65-50C3-496B-923B-8DB26E480E4F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EA5B1019-8CFC-4316-8F96-3F86383A0079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B89B16AE-52AE-473B-8E1C-A0366C40455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86f38c4-fbd6-46df-9d35-b36938455a31"/>
    <ds:schemaRef ds:uri="49bb260f-7873-4851-aa71-c65489592324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Desired Output</vt:lpstr>
      <vt:lpstr>2019 Details</vt:lpstr>
      <vt:lpstr>2020 Details</vt:lpstr>
      <vt:lpstr>Store Location Reference</vt:lpstr>
      <vt:lpstr>Type Reference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Tan Hoang</dc:creator>
  <cp:lastModifiedBy>core i7 6th</cp:lastModifiedBy>
  <dcterms:created xsi:type="dcterms:W3CDTF">2021-02-05T09:54:31Z</dcterms:created>
  <dcterms:modified xsi:type="dcterms:W3CDTF">2021-02-19T14:28:17Z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0x010100C4B120F8C866C54C9686C833CF8546A3</vt:lpwstr>
  </property>
</Properties>
</file>